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4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Monitor'!$Y$23:$Y$70</definedName>
    <definedName name="Check1Y">'1Y Monitor'!$Y$23:$Y$35</definedName>
    <definedName name="Check3M">'3M Monitor'!$Y$23:$Y$104</definedName>
    <definedName name="Check6M">'6M Monitor'!$Y$23:$Y$401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Monitor'!$AC$98</definedName>
    <definedName name="EvaluationDate">'General Settings'!$D$6</definedName>
    <definedName name="FirstIMMFUTCheck">'3M Monitor'!$K$25</definedName>
    <definedName name="FirstIMMFUTDates">'3M Monitor'!$S$35:$S$44</definedName>
    <definedName name="FirstIMMFUTNull">'3M Monitor'!$AG$35:$AG$44</definedName>
    <definedName name="FirstIMMFUTQuotes">'3M Monitor'!$V$35:$V$44</definedName>
    <definedName name="FirstIMMFUTSeries">IF(FirstIMMFUTCheck,FirstIMMFUTQuotes,FirstIMMFUTNull)</definedName>
    <definedName name="FixedLegBDC" localSheetId="2">'1M Monitor'!$AD$34</definedName>
    <definedName name="FixedLegBDC" localSheetId="3">'3M Monitor'!$AD$61</definedName>
    <definedName name="FixedLegBDC" localSheetId="4">'6M Monitor'!$AD$41</definedName>
    <definedName name="FixedLegDayCounter" localSheetId="2">'1M Monitor'!$AE$34</definedName>
    <definedName name="FixedLegDayCounter" localSheetId="3">'3M Monitor'!$AE$61</definedName>
    <definedName name="FixedLegDayCounter" localSheetId="4">'6M Monitor'!$AE$41</definedName>
    <definedName name="FixedLegTenor" localSheetId="2">'1M Monitor'!$AC$34</definedName>
    <definedName name="FixedLegTenor" localSheetId="3">'3M Monitor'!$AC$61</definedName>
    <definedName name="FixedLegTenor" localSheetId="4">'6M Monitor'!$AC$41</definedName>
    <definedName name="Flag1M">'1M Monitor'!$W$23:$W$70</definedName>
    <definedName name="Flag1Y">'1Y Monitor'!$W$23:$W$35</definedName>
    <definedName name="Flag3M">'3M Monitor'!$W$23:$W$104</definedName>
    <definedName name="Flag6M">'6M Monitor'!$W$23:$W$401</definedName>
    <definedName name="FlagON">'ON Monitor'!$W$23:$W$69</definedName>
    <definedName name="FRA1YCheck">'1Y Monitor'!$K$22</definedName>
    <definedName name="FRA1YDates">'1Y Monitor'!$S$23:$S$35</definedName>
    <definedName name="FRA1YNull">'1Y Monitor'!$AA$23:$AA$35</definedName>
    <definedName name="FRA1YQuotes">'1Y Monitor'!$V$23:$V$35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Monitor'!$S$45:$S$58</definedName>
    <definedName name="LastIMMFUTNull">'3M Monitor'!$AG$45:$AG$58</definedName>
    <definedName name="LastIMMFUTQuotes">'3M Monitor'!$V$45:$V$58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D7" i="22" l="1"/>
  <c r="P33" i="27" l="1"/>
  <c r="P32" i="27"/>
  <c r="P31" i="27"/>
  <c r="P30" i="27"/>
  <c r="P29" i="27"/>
  <c r="P28" i="27"/>
  <c r="P27" i="27"/>
  <c r="P26" i="27"/>
  <c r="P25" i="27"/>
  <c r="P24" i="27"/>
  <c r="P23" i="27"/>
  <c r="AA23" i="28" l="1" a="1"/>
  <c r="AA23" i="28"/>
  <c r="AA24" i="28"/>
  <c r="AA25" i="28"/>
  <c r="AA26" i="28"/>
  <c r="AA27" i="28"/>
  <c r="AA28" i="28"/>
  <c r="AA29" i="28"/>
  <c r="AA30" i="28"/>
  <c r="AA31" i="28"/>
  <c r="AA32" i="28"/>
  <c r="AA33" i="28"/>
  <c r="AA34" i="28"/>
  <c r="AA35" i="28"/>
  <c r="AC23" i="28" a="1"/>
  <c r="AH23" i="26" a="1"/>
  <c r="AI23" i="13" a="1"/>
  <c r="AF23" i="29" a="1"/>
  <c r="AG23" i="27" a="1"/>
  <c r="AC30" i="28" l="1"/>
  <c r="AC38" i="28"/>
  <c r="AC46" i="28"/>
  <c r="AC54" i="28"/>
  <c r="AC62" i="28"/>
  <c r="AC70" i="28"/>
  <c r="AC78" i="28"/>
  <c r="AC23" i="28"/>
  <c r="AC31" i="28"/>
  <c r="AC39" i="28"/>
  <c r="AC47" i="28"/>
  <c r="AC55" i="28"/>
  <c r="AC63" i="28"/>
  <c r="AC71" i="28"/>
  <c r="AC79" i="28"/>
  <c r="AC24" i="28"/>
  <c r="AC32" i="28"/>
  <c r="AC40" i="28"/>
  <c r="AC48" i="28"/>
  <c r="AC56" i="28"/>
  <c r="AC64" i="28"/>
  <c r="AC72" i="28"/>
  <c r="AC80" i="28"/>
  <c r="AC25" i="28"/>
  <c r="AC33" i="28"/>
  <c r="AC41" i="28"/>
  <c r="AC49" i="28"/>
  <c r="AC57" i="28"/>
  <c r="AC65" i="28"/>
  <c r="AC73" i="28"/>
  <c r="AC81" i="28"/>
  <c r="AC26" i="28"/>
  <c r="AC34" i="28"/>
  <c r="AC42" i="28"/>
  <c r="AC50" i="28"/>
  <c r="AC58" i="28"/>
  <c r="AC66" i="28"/>
  <c r="AC74" i="28"/>
  <c r="AC82" i="28"/>
  <c r="AC27" i="28"/>
  <c r="AC35" i="28"/>
  <c r="AC43" i="28"/>
  <c r="AC51" i="28"/>
  <c r="AC59" i="28"/>
  <c r="AC67" i="28"/>
  <c r="AC75" i="28"/>
  <c r="AC28" i="28"/>
  <c r="AC36" i="28"/>
  <c r="AC44" i="28"/>
  <c r="AC52" i="28"/>
  <c r="AC60" i="28"/>
  <c r="AC68" i="28"/>
  <c r="AC76" i="28"/>
  <c r="AC29" i="28"/>
  <c r="AC37" i="28"/>
  <c r="AC45" i="28"/>
  <c r="AC53" i="28"/>
  <c r="AC61" i="28"/>
  <c r="AC69" i="28"/>
  <c r="AC77" i="28"/>
  <c r="AH30" i="26"/>
  <c r="AH38" i="26"/>
  <c r="AH46" i="26"/>
  <c r="AH54" i="26"/>
  <c r="AH62" i="26"/>
  <c r="AH70" i="26"/>
  <c r="AH78" i="26"/>
  <c r="AH86" i="26"/>
  <c r="AH94" i="26"/>
  <c r="AH102" i="26"/>
  <c r="AH110" i="26"/>
  <c r="AH118" i="26"/>
  <c r="AH126" i="26"/>
  <c r="AH134" i="26"/>
  <c r="AH142" i="26"/>
  <c r="AH150" i="26"/>
  <c r="AH158" i="26"/>
  <c r="AH166" i="26"/>
  <c r="AH174" i="26"/>
  <c r="AH182" i="26"/>
  <c r="AH190" i="26"/>
  <c r="AH198" i="26"/>
  <c r="AH206" i="26"/>
  <c r="AH214" i="26"/>
  <c r="AH222" i="26"/>
  <c r="AH230" i="26"/>
  <c r="AH238" i="26"/>
  <c r="AH246" i="26"/>
  <c r="AH254" i="26"/>
  <c r="AH262" i="26"/>
  <c r="AH270" i="26"/>
  <c r="AH278" i="26"/>
  <c r="AH286" i="26"/>
  <c r="AH294" i="26"/>
  <c r="AH302" i="26"/>
  <c r="AH310" i="26"/>
  <c r="AH318" i="26"/>
  <c r="AH326" i="26"/>
  <c r="AH334" i="26"/>
  <c r="AH342" i="26"/>
  <c r="AH350" i="26"/>
  <c r="AH358" i="26"/>
  <c r="AH366" i="26"/>
  <c r="AH374" i="26"/>
  <c r="AH382" i="26"/>
  <c r="AH390" i="26"/>
  <c r="AH398" i="26"/>
  <c r="AH23" i="26"/>
  <c r="AH31" i="26"/>
  <c r="AH39" i="26"/>
  <c r="AH47" i="26"/>
  <c r="AH55" i="26"/>
  <c r="AH63" i="26"/>
  <c r="AH71" i="26"/>
  <c r="AH79" i="26"/>
  <c r="AH87" i="26"/>
  <c r="AH95" i="26"/>
  <c r="AH103" i="26"/>
  <c r="AH111" i="26"/>
  <c r="AH119" i="26"/>
  <c r="AH127" i="26"/>
  <c r="AH135" i="26"/>
  <c r="AH143" i="26"/>
  <c r="AH151" i="26"/>
  <c r="AH159" i="26"/>
  <c r="AH167" i="26"/>
  <c r="AH175" i="26"/>
  <c r="AH183" i="26"/>
  <c r="AH191" i="26"/>
  <c r="AH199" i="26"/>
  <c r="AH207" i="26"/>
  <c r="AH215" i="26"/>
  <c r="AH223" i="26"/>
  <c r="AH231" i="26"/>
  <c r="AH239" i="26"/>
  <c r="AH247" i="26"/>
  <c r="AH255" i="26"/>
  <c r="AH263" i="26"/>
  <c r="AH271" i="26"/>
  <c r="AH279" i="26"/>
  <c r="AH287" i="26"/>
  <c r="AH295" i="26"/>
  <c r="AH303" i="26"/>
  <c r="AH311" i="26"/>
  <c r="AH24" i="26"/>
  <c r="AH34" i="26"/>
  <c r="AH44" i="26"/>
  <c r="AH56" i="26"/>
  <c r="AH66" i="26"/>
  <c r="AH76" i="26"/>
  <c r="AH88" i="26"/>
  <c r="AH98" i="26"/>
  <c r="AH108" i="26"/>
  <c r="AH120" i="26"/>
  <c r="AH130" i="26"/>
  <c r="AH140" i="26"/>
  <c r="AH152" i="26"/>
  <c r="AH162" i="26"/>
  <c r="AH172" i="26"/>
  <c r="AH184" i="26"/>
  <c r="AH194" i="26"/>
  <c r="AH204" i="26"/>
  <c r="AH216" i="26"/>
  <c r="AH226" i="26"/>
  <c r="AH236" i="26"/>
  <c r="AH248" i="26"/>
  <c r="AH258" i="26"/>
  <c r="AH268" i="26"/>
  <c r="AH280" i="26"/>
  <c r="AH290" i="26"/>
  <c r="AH300" i="26"/>
  <c r="AH312" i="26"/>
  <c r="AH321" i="26"/>
  <c r="AH330" i="26"/>
  <c r="AH339" i="26"/>
  <c r="AH348" i="26"/>
  <c r="AH357" i="26"/>
  <c r="AH367" i="26"/>
  <c r="AH376" i="26"/>
  <c r="AH385" i="26"/>
  <c r="AH394" i="26"/>
  <c r="AH25" i="26"/>
  <c r="AH35" i="26"/>
  <c r="AH45" i="26"/>
  <c r="AH57" i="26"/>
  <c r="AH67" i="26"/>
  <c r="AH77" i="26"/>
  <c r="AH89" i="26"/>
  <c r="AH99" i="26"/>
  <c r="AH109" i="26"/>
  <c r="AH121" i="26"/>
  <c r="AH131" i="26"/>
  <c r="AH141" i="26"/>
  <c r="AH153" i="26"/>
  <c r="AH163" i="26"/>
  <c r="AH173" i="26"/>
  <c r="AH185" i="26"/>
  <c r="AH195" i="26"/>
  <c r="AH205" i="26"/>
  <c r="AH217" i="26"/>
  <c r="AH227" i="26"/>
  <c r="AH237" i="26"/>
  <c r="AH249" i="26"/>
  <c r="AH259" i="26"/>
  <c r="AH269" i="26"/>
  <c r="AH281" i="26"/>
  <c r="AH291" i="26"/>
  <c r="AH301" i="26"/>
  <c r="AH313" i="26"/>
  <c r="AH322" i="26"/>
  <c r="AH331" i="26"/>
  <c r="AH340" i="26"/>
  <c r="AH349" i="26"/>
  <c r="AH359" i="26"/>
  <c r="AH368" i="26"/>
  <c r="AH377" i="26"/>
  <c r="AH386" i="26"/>
  <c r="AH395" i="26"/>
  <c r="AH26" i="26"/>
  <c r="AH36" i="26"/>
  <c r="AH48" i="26"/>
  <c r="AH58" i="26"/>
  <c r="AH68" i="26"/>
  <c r="AH80" i="26"/>
  <c r="AH90" i="26"/>
  <c r="AH100" i="26"/>
  <c r="AH112" i="26"/>
  <c r="AH122" i="26"/>
  <c r="AH132" i="26"/>
  <c r="AH144" i="26"/>
  <c r="AH154" i="26"/>
  <c r="AH164" i="26"/>
  <c r="AH176" i="26"/>
  <c r="AH186" i="26"/>
  <c r="AH196" i="26"/>
  <c r="AH208" i="26"/>
  <c r="AH218" i="26"/>
  <c r="AH228" i="26"/>
  <c r="AH240" i="26"/>
  <c r="AH250" i="26"/>
  <c r="AH260" i="26"/>
  <c r="AH272" i="26"/>
  <c r="AH282" i="26"/>
  <c r="AH292" i="26"/>
  <c r="AH304" i="26"/>
  <c r="AH314" i="26"/>
  <c r="AH323" i="26"/>
  <c r="AH332" i="26"/>
  <c r="AH341" i="26"/>
  <c r="AH351" i="26"/>
  <c r="AH360" i="26"/>
  <c r="AH369" i="26"/>
  <c r="AH378" i="26"/>
  <c r="AH387" i="26"/>
  <c r="AH396" i="26"/>
  <c r="AH27" i="26"/>
  <c r="AH37" i="26"/>
  <c r="AH49" i="26"/>
  <c r="AH59" i="26"/>
  <c r="AH69" i="26"/>
  <c r="AH81" i="26"/>
  <c r="AH91" i="26"/>
  <c r="AH101" i="26"/>
  <c r="AH113" i="26"/>
  <c r="AH123" i="26"/>
  <c r="AH133" i="26"/>
  <c r="AH145" i="26"/>
  <c r="AH155" i="26"/>
  <c r="AH165" i="26"/>
  <c r="AH177" i="26"/>
  <c r="AH187" i="26"/>
  <c r="AH197" i="26"/>
  <c r="AH209" i="26"/>
  <c r="AH219" i="26"/>
  <c r="AH229" i="26"/>
  <c r="AH241" i="26"/>
  <c r="AH251" i="26"/>
  <c r="AH261" i="26"/>
  <c r="AH273" i="26"/>
  <c r="AH283" i="26"/>
  <c r="AH293" i="26"/>
  <c r="AH305" i="26"/>
  <c r="AH315" i="26"/>
  <c r="AH324" i="26"/>
  <c r="AH333" i="26"/>
  <c r="AH343" i="26"/>
  <c r="AH352" i="26"/>
  <c r="AH361" i="26"/>
  <c r="AH370" i="26"/>
  <c r="AH379" i="26"/>
  <c r="AH388" i="26"/>
  <c r="AH397" i="26"/>
  <c r="AH28" i="26"/>
  <c r="AH40" i="26"/>
  <c r="AH50" i="26"/>
  <c r="AH60" i="26"/>
  <c r="AH72" i="26"/>
  <c r="AH82" i="26"/>
  <c r="AH92" i="26"/>
  <c r="AH104" i="26"/>
  <c r="AH114" i="26"/>
  <c r="AH124" i="26"/>
  <c r="AH136" i="26"/>
  <c r="AH146" i="26"/>
  <c r="AH156" i="26"/>
  <c r="AH168" i="26"/>
  <c r="AH178" i="26"/>
  <c r="AH188" i="26"/>
  <c r="AH200" i="26"/>
  <c r="AH210" i="26"/>
  <c r="AH220" i="26"/>
  <c r="AH232" i="26"/>
  <c r="AH242" i="26"/>
  <c r="AH252" i="26"/>
  <c r="AH29" i="26"/>
  <c r="AH53" i="26"/>
  <c r="AH84" i="26"/>
  <c r="AH115" i="26"/>
  <c r="AH139" i="26"/>
  <c r="AH170" i="26"/>
  <c r="AH201" i="26"/>
  <c r="AH225" i="26"/>
  <c r="AH256" i="26"/>
  <c r="AH276" i="26"/>
  <c r="AH298" i="26"/>
  <c r="AH319" i="26"/>
  <c r="AH337" i="26"/>
  <c r="AH355" i="26"/>
  <c r="AH373" i="26"/>
  <c r="AH392" i="26"/>
  <c r="AH32" i="26"/>
  <c r="AH61" i="26"/>
  <c r="AH85" i="26"/>
  <c r="AH116" i="26"/>
  <c r="AH147" i="26"/>
  <c r="AH171" i="26"/>
  <c r="AH202" i="26"/>
  <c r="AH233" i="26"/>
  <c r="AH257" i="26"/>
  <c r="AH277" i="26"/>
  <c r="AH299" i="26"/>
  <c r="AH320" i="26"/>
  <c r="AH338" i="26"/>
  <c r="AH356" i="26"/>
  <c r="AH375" i="26"/>
  <c r="AH393" i="26"/>
  <c r="AH33" i="26"/>
  <c r="AH64" i="26"/>
  <c r="AH93" i="26"/>
  <c r="AH117" i="26"/>
  <c r="AH148" i="26"/>
  <c r="AH179" i="26"/>
  <c r="AH203" i="26"/>
  <c r="AH234" i="26"/>
  <c r="AH264" i="26"/>
  <c r="AH284" i="26"/>
  <c r="AH306" i="26"/>
  <c r="AH325" i="26"/>
  <c r="AH344" i="26"/>
  <c r="AH362" i="26"/>
  <c r="AH380" i="26"/>
  <c r="AH399" i="26"/>
  <c r="AH41" i="26"/>
  <c r="AH65" i="26"/>
  <c r="AH96" i="26"/>
  <c r="AH125" i="26"/>
  <c r="AH149" i="26"/>
  <c r="AH180" i="26"/>
  <c r="AH211" i="26"/>
  <c r="AH235" i="26"/>
  <c r="AH265" i="26"/>
  <c r="AH285" i="26"/>
  <c r="AH307" i="26"/>
  <c r="AH327" i="26"/>
  <c r="AH345" i="26"/>
  <c r="AH363" i="26"/>
  <c r="AH381" i="26"/>
  <c r="AH400" i="26"/>
  <c r="AH42" i="26"/>
  <c r="AH73" i="26"/>
  <c r="AH97" i="26"/>
  <c r="AH128" i="26"/>
  <c r="AH157" i="26"/>
  <c r="AH181" i="26"/>
  <c r="AH212" i="26"/>
  <c r="AH243" i="26"/>
  <c r="AH266" i="26"/>
  <c r="AH288" i="26"/>
  <c r="AH308" i="26"/>
  <c r="AH328" i="26"/>
  <c r="AH346" i="26"/>
  <c r="AH364" i="26"/>
  <c r="AH383" i="26"/>
  <c r="AH401" i="26"/>
  <c r="AH43" i="26"/>
  <c r="AH74" i="26"/>
  <c r="AH105" i="26"/>
  <c r="AH129" i="26"/>
  <c r="AH160" i="26"/>
  <c r="AH189" i="26"/>
  <c r="AH213" i="26"/>
  <c r="AH244" i="26"/>
  <c r="AH267" i="26"/>
  <c r="AH289" i="26"/>
  <c r="AH309" i="26"/>
  <c r="AH329" i="26"/>
  <c r="AH347" i="26"/>
  <c r="AH365" i="26"/>
  <c r="AH384" i="26"/>
  <c r="AH51" i="26"/>
  <c r="AH75" i="26"/>
  <c r="AH106" i="26"/>
  <c r="AH137" i="26"/>
  <c r="AH161" i="26"/>
  <c r="AH192" i="26"/>
  <c r="AH221" i="26"/>
  <c r="AH245" i="26"/>
  <c r="AH274" i="26"/>
  <c r="AH296" i="26"/>
  <c r="AH316" i="26"/>
  <c r="AH335" i="26"/>
  <c r="AH353" i="26"/>
  <c r="AH371" i="26"/>
  <c r="AH389" i="26"/>
  <c r="AH52" i="26"/>
  <c r="AH83" i="26"/>
  <c r="AH107" i="26"/>
  <c r="AH138" i="26"/>
  <c r="AH169" i="26"/>
  <c r="AH193" i="26"/>
  <c r="AH224" i="26"/>
  <c r="AH253" i="26"/>
  <c r="AH275" i="26"/>
  <c r="AH297" i="26"/>
  <c r="AH317" i="26"/>
  <c r="AH336" i="26"/>
  <c r="AH354" i="26"/>
  <c r="AH372" i="26"/>
  <c r="AH391" i="26"/>
  <c r="AI30" i="13"/>
  <c r="AI38" i="13"/>
  <c r="AI46" i="13"/>
  <c r="AI54" i="13"/>
  <c r="AI62" i="13"/>
  <c r="AI70" i="13"/>
  <c r="AI78" i="13"/>
  <c r="AI86" i="13"/>
  <c r="AI94" i="13"/>
  <c r="AI102" i="13"/>
  <c r="AI23" i="13"/>
  <c r="AI31" i="13"/>
  <c r="AI39" i="13"/>
  <c r="AI47" i="13"/>
  <c r="AI55" i="13"/>
  <c r="AI63" i="13"/>
  <c r="AI71" i="13"/>
  <c r="AI79" i="13"/>
  <c r="AI87" i="13"/>
  <c r="AI95" i="13"/>
  <c r="AI103" i="13"/>
  <c r="AI24" i="13"/>
  <c r="AI32" i="13"/>
  <c r="AI40" i="13"/>
  <c r="AI48" i="13"/>
  <c r="AI56" i="13"/>
  <c r="AI64" i="13"/>
  <c r="AI72" i="13"/>
  <c r="AI80" i="13"/>
  <c r="AI88" i="13"/>
  <c r="AI96" i="13"/>
  <c r="AI104" i="13"/>
  <c r="AI25" i="13"/>
  <c r="AI33" i="13"/>
  <c r="AI41" i="13"/>
  <c r="AI49" i="13"/>
  <c r="AI57" i="13"/>
  <c r="AI65" i="13"/>
  <c r="AI73" i="13"/>
  <c r="AI81" i="13"/>
  <c r="AI89" i="13"/>
  <c r="AI97" i="13"/>
  <c r="AI26" i="13"/>
  <c r="AI34" i="13"/>
  <c r="AI42" i="13"/>
  <c r="AI50" i="13"/>
  <c r="AI58" i="13"/>
  <c r="AI66" i="13"/>
  <c r="AI74" i="13"/>
  <c r="AI82" i="13"/>
  <c r="AI90" i="13"/>
  <c r="AI98" i="13"/>
  <c r="AI27" i="13"/>
  <c r="AI35" i="13"/>
  <c r="AI43" i="13"/>
  <c r="AI51" i="13"/>
  <c r="AI59" i="13"/>
  <c r="AI67" i="13"/>
  <c r="AI75" i="13"/>
  <c r="AI83" i="13"/>
  <c r="AI91" i="13"/>
  <c r="AI99" i="13"/>
  <c r="AI28" i="13"/>
  <c r="AI36" i="13"/>
  <c r="AI44" i="13"/>
  <c r="AI52" i="13"/>
  <c r="AI60" i="13"/>
  <c r="AI68" i="13"/>
  <c r="AI76" i="13"/>
  <c r="AI84" i="13"/>
  <c r="AI92" i="13"/>
  <c r="AI100" i="13"/>
  <c r="AI29" i="13"/>
  <c r="AI37" i="13"/>
  <c r="AI45" i="13"/>
  <c r="AI53" i="13"/>
  <c r="AI61" i="13"/>
  <c r="AI69" i="13"/>
  <c r="AI77" i="13"/>
  <c r="AI85" i="13"/>
  <c r="AI93" i="13"/>
  <c r="AI101" i="13"/>
  <c r="AG30" i="27"/>
  <c r="AG38" i="27"/>
  <c r="AG46" i="27"/>
  <c r="AG54" i="27"/>
  <c r="AG62" i="27"/>
  <c r="AG70" i="27"/>
  <c r="AG23" i="27"/>
  <c r="AG31" i="27"/>
  <c r="AG39" i="27"/>
  <c r="AG47" i="27"/>
  <c r="AG55" i="27"/>
  <c r="AG63" i="27"/>
  <c r="AG24" i="27"/>
  <c r="AG32" i="27"/>
  <c r="AG40" i="27"/>
  <c r="AG48" i="27"/>
  <c r="AG56" i="27"/>
  <c r="AG64" i="27"/>
  <c r="AG25" i="27"/>
  <c r="AG33" i="27"/>
  <c r="AG41" i="27"/>
  <c r="AG49" i="27"/>
  <c r="AG57" i="27"/>
  <c r="AG65" i="27"/>
  <c r="AG26" i="27"/>
  <c r="AG34" i="27"/>
  <c r="AG42" i="27"/>
  <c r="AG50" i="27"/>
  <c r="AG58" i="27"/>
  <c r="AG66" i="27"/>
  <c r="AG27" i="27"/>
  <c r="AG35" i="27"/>
  <c r="AG43" i="27"/>
  <c r="AG51" i="27"/>
  <c r="AG59" i="27"/>
  <c r="AG67" i="27"/>
  <c r="AG28" i="27"/>
  <c r="AG36" i="27"/>
  <c r="AG44" i="27"/>
  <c r="AG52" i="27"/>
  <c r="AG60" i="27"/>
  <c r="AG68" i="27"/>
  <c r="AG29" i="27"/>
  <c r="AG37" i="27"/>
  <c r="AG45" i="27"/>
  <c r="AG53" i="27"/>
  <c r="AG61" i="27"/>
  <c r="AG69" i="27"/>
  <c r="AF30" i="29"/>
  <c r="AF38" i="29"/>
  <c r="AF46" i="29"/>
  <c r="AF54" i="29"/>
  <c r="AF62" i="29"/>
  <c r="AF23" i="29"/>
  <c r="AF31" i="29"/>
  <c r="AF39" i="29"/>
  <c r="AF47" i="29"/>
  <c r="AF55" i="29"/>
  <c r="AF63" i="29"/>
  <c r="AF24" i="29"/>
  <c r="AF32" i="29"/>
  <c r="AF40" i="29"/>
  <c r="AF48" i="29"/>
  <c r="AF56" i="29"/>
  <c r="AF64" i="29"/>
  <c r="AF25" i="29"/>
  <c r="AF33" i="29"/>
  <c r="AF41" i="29"/>
  <c r="AF49" i="29"/>
  <c r="AF57" i="29"/>
  <c r="AF65" i="29"/>
  <c r="AF26" i="29"/>
  <c r="AF34" i="29"/>
  <c r="AF42" i="29"/>
  <c r="AF50" i="29"/>
  <c r="AF58" i="29"/>
  <c r="AF66" i="29"/>
  <c r="AF27" i="29"/>
  <c r="AF35" i="29"/>
  <c r="AF43" i="29"/>
  <c r="AF51" i="29"/>
  <c r="AF59" i="29"/>
  <c r="AF67" i="29"/>
  <c r="AF28" i="29"/>
  <c r="AF36" i="29"/>
  <c r="AF44" i="29"/>
  <c r="AF52" i="29"/>
  <c r="AF60" i="29"/>
  <c r="AF68" i="29"/>
  <c r="AF29" i="29"/>
  <c r="AF37" i="29"/>
  <c r="AF45" i="29"/>
  <c r="AF53" i="29"/>
  <c r="AF61" i="29"/>
  <c r="AF69" i="29"/>
  <c r="P78" i="26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P70" i="27" l="1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04" i="13" l="1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34" i="29"/>
  <c r="M15" i="22" l="1"/>
  <c r="L15" i="22"/>
  <c r="K15" i="22"/>
  <c r="J15" i="22"/>
  <c r="I15" i="22"/>
  <c r="AA34" i="29"/>
  <c r="T34" i="29"/>
  <c r="S34" i="29"/>
  <c r="AF23" i="26" l="1" a="1"/>
  <c r="AF23" i="26" s="1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6" i="28"/>
  <c r="C5" i="28"/>
  <c r="C8" i="28"/>
  <c r="C16" i="28"/>
  <c r="C3" i="28"/>
  <c r="C7" i="28"/>
  <c r="C15" i="28"/>
  <c r="C11" i="28"/>
  <c r="C14" i="28"/>
  <c r="C4" i="28"/>
  <c r="C13" i="28"/>
  <c r="C12" i="28"/>
  <c r="C10" i="28"/>
  <c r="C8" i="27"/>
  <c r="C3" i="27"/>
  <c r="C13" i="27"/>
  <c r="C15" i="27"/>
  <c r="C16" i="27"/>
  <c r="C7" i="27"/>
  <c r="C14" i="27"/>
  <c r="C5" i="27"/>
  <c r="C6" i="27"/>
  <c r="C12" i="27"/>
  <c r="C11" i="27"/>
  <c r="C10" i="27"/>
  <c r="C4" i="27"/>
  <c r="C3" i="29"/>
  <c r="C8" i="29"/>
  <c r="C6" i="29"/>
  <c r="C5" i="29"/>
  <c r="C7" i="29"/>
  <c r="C9" i="29"/>
  <c r="C4" i="29"/>
  <c r="D3" i="29"/>
  <c r="D4" i="28"/>
  <c r="D5" i="28"/>
  <c r="D4" i="27"/>
  <c r="D4" i="29"/>
  <c r="D3" i="28"/>
  <c r="D5" i="29"/>
  <c r="D3" i="27"/>
  <c r="D5" i="27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8"/>
  <c r="C4" i="26"/>
  <c r="C5" i="26"/>
  <c r="C11" i="26"/>
  <c r="C10" i="26"/>
  <c r="C12" i="26"/>
  <c r="C7" i="26"/>
  <c r="C8" i="26"/>
  <c r="C6" i="26"/>
  <c r="C15" i="26"/>
  <c r="C3" i="26"/>
  <c r="C16" i="26"/>
  <c r="C13" i="26"/>
  <c r="C14" i="26"/>
  <c r="C9" i="27"/>
  <c r="D13" i="28" l="1"/>
  <c r="D13" i="27"/>
  <c r="F2" i="21"/>
  <c r="C9" i="26"/>
  <c r="D7" i="29"/>
  <c r="D7" i="28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3" i="13"/>
  <c r="C4" i="13"/>
  <c r="C5" i="13"/>
  <c r="C16" i="13"/>
  <c r="C6" i="13"/>
  <c r="C8" i="13"/>
  <c r="C9" i="13"/>
  <c r="C11" i="13"/>
  <c r="C15" i="13"/>
  <c r="C13" i="13"/>
  <c r="C14" i="13"/>
  <c r="C12" i="13"/>
  <c r="F9" i="13" l="1"/>
  <c r="AA95" i="13"/>
  <c r="AA243" i="26"/>
  <c r="AA237" i="26"/>
  <c r="AA294" i="26"/>
  <c r="AA281" i="26"/>
  <c r="AA339" i="26"/>
  <c r="AA83" i="26"/>
  <c r="AA63" i="26"/>
  <c r="AA206" i="26"/>
  <c r="AA96" i="26"/>
  <c r="AA84" i="26"/>
  <c r="AA234" i="26"/>
  <c r="AA121" i="26"/>
  <c r="AA49" i="29"/>
  <c r="AA161" i="26"/>
  <c r="AA69" i="26"/>
  <c r="AA158" i="26"/>
  <c r="AA143" i="26"/>
  <c r="AA64" i="29"/>
  <c r="AA390" i="26"/>
  <c r="AA331" i="26"/>
  <c r="AA58" i="27"/>
  <c r="AA65" i="29"/>
  <c r="AA289" i="26"/>
  <c r="AA389" i="26"/>
  <c r="AA92" i="26"/>
  <c r="AA47" i="27"/>
  <c r="AA241" i="26"/>
  <c r="AA266" i="26"/>
  <c r="AA78" i="13"/>
  <c r="AA376" i="26"/>
  <c r="AA95" i="26"/>
  <c r="AA173" i="26"/>
  <c r="AA113" i="26"/>
  <c r="AA223" i="26"/>
  <c r="AA233" i="26"/>
  <c r="S65" i="29"/>
  <c r="AA397" i="26"/>
  <c r="AA337" i="26"/>
  <c r="AA263" i="26"/>
  <c r="AA236" i="26"/>
  <c r="J18" i="22"/>
  <c r="AA304" i="26"/>
  <c r="AA63" i="27"/>
  <c r="K16" i="22"/>
  <c r="AA119" i="26"/>
  <c r="AA52" i="27"/>
  <c r="AA43" i="27"/>
  <c r="J19" i="22"/>
  <c r="AA231" i="26"/>
  <c r="AA26" i="27"/>
  <c r="AA131" i="26"/>
  <c r="AA48" i="26"/>
  <c r="AA96" i="13"/>
  <c r="AA116" i="26"/>
  <c r="AA54" i="29"/>
  <c r="AA56" i="27"/>
  <c r="AA117" i="26"/>
  <c r="AA122" i="26"/>
  <c r="AA291" i="26"/>
  <c r="AA238" i="26"/>
  <c r="M16" i="22"/>
  <c r="M18" i="22"/>
  <c r="AA384" i="26"/>
  <c r="AA344" i="26"/>
  <c r="AA212" i="26"/>
  <c r="AA61" i="26"/>
  <c r="AA76" i="26"/>
  <c r="AA55" i="26"/>
  <c r="AA75" i="13"/>
  <c r="AA257" i="26"/>
  <c r="AA358" i="26"/>
  <c r="AA193" i="26"/>
  <c r="AA135" i="26"/>
  <c r="AA278" i="26"/>
  <c r="AA169" i="26"/>
  <c r="AA56" i="26"/>
  <c r="AA88" i="26"/>
  <c r="AA64" i="27"/>
  <c r="AA106" i="26"/>
  <c r="AA160" i="26"/>
  <c r="AA203" i="26"/>
  <c r="AA154" i="26"/>
  <c r="AA280" i="26"/>
  <c r="AA38" i="27"/>
  <c r="AA296" i="26"/>
  <c r="AA71" i="13"/>
  <c r="AA53" i="29"/>
  <c r="S53" i="29" s="1"/>
  <c r="AA51" i="29"/>
  <c r="AA55" i="27"/>
  <c r="AA303" i="26"/>
  <c r="AA170" i="26"/>
  <c r="AA275" i="26"/>
  <c r="AA152" i="26"/>
  <c r="AA251" i="26"/>
  <c r="AA127" i="26"/>
  <c r="AA164" i="26"/>
  <c r="D6" i="22"/>
  <c r="AA246" i="26"/>
  <c r="AA225" i="26"/>
  <c r="AA189" i="26"/>
  <c r="AA326" i="26"/>
  <c r="AA66" i="13"/>
  <c r="AA64" i="13"/>
  <c r="AA44" i="29"/>
  <c r="S44" i="29" s="1"/>
  <c r="AA373" i="26"/>
  <c r="AA43" i="26"/>
  <c r="AA205" i="26"/>
  <c r="AA204" i="26"/>
  <c r="AA74" i="13"/>
  <c r="AA44" i="26"/>
  <c r="K17" i="22"/>
  <c r="AA319" i="26"/>
  <c r="AA41" i="26"/>
  <c r="AA94" i="26"/>
  <c r="AA99" i="26"/>
  <c r="AA248" i="26"/>
  <c r="AA70" i="27"/>
  <c r="AA252" i="26"/>
  <c r="AA216" i="26"/>
  <c r="AA85" i="13"/>
  <c r="AA321" i="26"/>
  <c r="AA218" i="26"/>
  <c r="AA249" i="26"/>
  <c r="K18" i="22"/>
  <c r="AA167" i="26"/>
  <c r="AA290" i="26"/>
  <c r="AA221" i="26"/>
  <c r="AA168" i="26"/>
  <c r="AA80" i="13"/>
  <c r="AA33" i="27"/>
  <c r="AA65" i="26"/>
  <c r="AA45" i="26"/>
  <c r="AA178" i="26"/>
  <c r="AA227" i="26"/>
  <c r="AA45" i="29"/>
  <c r="S45" i="29" s="1"/>
  <c r="AA287" i="26"/>
  <c r="AA101" i="26"/>
  <c r="AA380" i="26"/>
  <c r="AA67" i="26"/>
  <c r="AA59" i="27"/>
  <c r="AA382" i="26"/>
  <c r="AA27" i="27"/>
  <c r="AA111" i="26"/>
  <c r="AA145" i="26"/>
  <c r="AA29" i="27"/>
  <c r="AA66" i="26"/>
  <c r="AA62" i="27"/>
  <c r="AA286" i="26"/>
  <c r="AA77" i="26"/>
  <c r="AA79" i="26"/>
  <c r="AA89" i="26"/>
  <c r="AA392" i="26"/>
  <c r="AA306" i="26"/>
  <c r="AA388" i="26"/>
  <c r="AA137" i="26"/>
  <c r="AA277" i="26"/>
  <c r="AA144" i="26"/>
  <c r="AA59" i="29"/>
  <c r="AA140" i="26"/>
  <c r="AA136" i="26"/>
  <c r="AA215" i="26"/>
  <c r="AA349" i="26"/>
  <c r="AA78" i="26"/>
  <c r="AA91" i="13"/>
  <c r="AA82" i="13"/>
  <c r="AA52" i="29"/>
  <c r="S52" i="29" s="1"/>
  <c r="AA129" i="26"/>
  <c r="AA239" i="26"/>
  <c r="AA323" i="26"/>
  <c r="AA62" i="26"/>
  <c r="AA83" i="13"/>
  <c r="T49" i="29"/>
  <c r="AA327" i="26"/>
  <c r="AA171" i="26"/>
  <c r="AA68" i="27"/>
  <c r="AA279" i="26"/>
  <c r="T64" i="29"/>
  <c r="S54" i="29"/>
  <c r="AA148" i="26"/>
  <c r="AA68" i="26"/>
  <c r="AA353" i="26"/>
  <c r="AA36" i="29"/>
  <c r="T36" i="29" s="1"/>
  <c r="AA112" i="26"/>
  <c r="AA69" i="27"/>
  <c r="AA192" i="26"/>
  <c r="AA183" i="26"/>
  <c r="AA60" i="26"/>
  <c r="AA102" i="26"/>
  <c r="AA81" i="26"/>
  <c r="AA134" i="26"/>
  <c r="AA368" i="26"/>
  <c r="AA395" i="26"/>
  <c r="AA30" i="27"/>
  <c r="AA51" i="27"/>
  <c r="AA46" i="27"/>
  <c r="AA222" i="26"/>
  <c r="AA63" i="13"/>
  <c r="AA46" i="29"/>
  <c r="AA86" i="13"/>
  <c r="AA69" i="29"/>
  <c r="T69" i="29" s="1"/>
  <c r="AA256" i="26"/>
  <c r="I17" i="22"/>
  <c r="AA61" i="29"/>
  <c r="S61" i="29" s="1"/>
  <c r="AA84" i="13"/>
  <c r="AA175" i="26"/>
  <c r="AA399" i="26"/>
  <c r="AA75" i="26"/>
  <c r="AA247" i="26"/>
  <c r="AA332" i="26"/>
  <c r="AA73" i="26"/>
  <c r="AA313" i="26"/>
  <c r="AA73" i="13"/>
  <c r="AA378" i="26"/>
  <c r="AA48" i="27"/>
  <c r="AA322" i="26"/>
  <c r="AA348" i="26"/>
  <c r="AA400" i="26"/>
  <c r="AA133" i="26"/>
  <c r="AA262" i="26"/>
  <c r="AA66" i="27"/>
  <c r="AA97" i="26"/>
  <c r="AA31" i="27"/>
  <c r="AA93" i="26"/>
  <c r="AA132" i="26"/>
  <c r="AA288" i="26"/>
  <c r="AA109" i="26"/>
  <c r="AA69" i="13"/>
  <c r="AA351" i="26"/>
  <c r="AA346" i="26"/>
  <c r="AA364" i="26"/>
  <c r="AA57" i="26"/>
  <c r="AA70" i="26"/>
  <c r="AA123" i="26"/>
  <c r="AA208" i="26"/>
  <c r="AA361" i="26"/>
  <c r="AA47" i="29"/>
  <c r="AA394" i="26"/>
  <c r="AA267" i="26"/>
  <c r="AA179" i="26"/>
  <c r="J17" i="22"/>
  <c r="S47" i="29"/>
  <c r="AA67" i="29"/>
  <c r="AA268" i="26"/>
  <c r="AA115" i="26"/>
  <c r="AA142" i="26"/>
  <c r="AA273" i="26"/>
  <c r="AA180" i="26"/>
  <c r="AA38" i="29"/>
  <c r="AA317" i="26"/>
  <c r="AA53" i="26"/>
  <c r="AA53" i="27"/>
  <c r="AA315" i="26"/>
  <c r="AA81" i="13"/>
  <c r="AA320" i="26"/>
  <c r="L17" i="22"/>
  <c r="AA35" i="27"/>
  <c r="AA312" i="26"/>
  <c r="AA32" i="27"/>
  <c r="AA46" i="26"/>
  <c r="AA24" i="27"/>
  <c r="AA259" i="26"/>
  <c r="AA139" i="26"/>
  <c r="AA89" i="13"/>
  <c r="AA166" i="26"/>
  <c r="AA357" i="26"/>
  <c r="AA104" i="26"/>
  <c r="T54" i="29"/>
  <c r="AA196" i="26"/>
  <c r="AA71" i="26"/>
  <c r="AA105" i="26"/>
  <c r="AA41" i="29"/>
  <c r="AA39" i="27"/>
  <c r="AA240" i="26"/>
  <c r="AA387" i="26"/>
  <c r="AA67" i="27"/>
  <c r="AA48" i="29"/>
  <c r="AA198" i="26"/>
  <c r="AA66" i="29"/>
  <c r="S66" i="29" s="1"/>
  <c r="AA186" i="26"/>
  <c r="AA37" i="29"/>
  <c r="AA369" i="26"/>
  <c r="AA60" i="29"/>
  <c r="AA391" i="26"/>
  <c r="AA59" i="26"/>
  <c r="AA153" i="26"/>
  <c r="AA356" i="26"/>
  <c r="AA110" i="26"/>
  <c r="AA213" i="26"/>
  <c r="AA118" i="26"/>
  <c r="AA191" i="26"/>
  <c r="AA258" i="26"/>
  <c r="AA214" i="26"/>
  <c r="AA58" i="26"/>
  <c r="S69" i="29"/>
  <c r="AA35" i="29"/>
  <c r="AA314" i="26"/>
  <c r="AA70" i="13"/>
  <c r="AA41" i="27"/>
  <c r="AA114" i="26"/>
  <c r="AA371" i="26"/>
  <c r="AA42" i="27"/>
  <c r="AA157" i="26"/>
  <c r="AA282" i="26"/>
  <c r="AA44" i="27"/>
  <c r="AA385" i="26"/>
  <c r="AA261" i="26"/>
  <c r="AA181" i="26"/>
  <c r="AA34" i="27"/>
  <c r="M17" i="22"/>
  <c r="AA298" i="26"/>
  <c r="S35" i="29"/>
  <c r="AA230" i="26"/>
  <c r="AA125" i="26"/>
  <c r="AA159" i="26"/>
  <c r="I18" i="22"/>
  <c r="AA40" i="29"/>
  <c r="T40" i="29"/>
  <c r="AA375" i="26"/>
  <c r="AA343" i="26"/>
  <c r="AA67" i="13"/>
  <c r="AA284" i="26"/>
  <c r="AA201" i="26"/>
  <c r="AA94" i="13"/>
  <c r="AA253" i="26"/>
  <c r="AA74" i="26"/>
  <c r="AA177" i="26"/>
  <c r="AA85" i="26"/>
  <c r="AA42" i="26"/>
  <c r="AC98" i="13"/>
  <c r="AA340" i="26"/>
  <c r="AA72" i="13"/>
  <c r="AA328" i="26"/>
  <c r="AA77" i="13"/>
  <c r="AA98" i="26"/>
  <c r="AA271" i="26"/>
  <c r="AA197" i="26"/>
  <c r="AA265" i="26"/>
  <c r="AA276" i="26"/>
  <c r="AA245" i="26"/>
  <c r="AA362" i="26"/>
  <c r="AA52" i="26"/>
  <c r="AA393" i="26"/>
  <c r="AA39" i="29"/>
  <c r="AA184" i="26"/>
  <c r="AA219" i="26"/>
  <c r="AA200" i="26"/>
  <c r="AA224" i="26"/>
  <c r="AA367" i="26"/>
  <c r="T51" i="29"/>
  <c r="AA302" i="26"/>
  <c r="AA330" i="26"/>
  <c r="AA329" i="26"/>
  <c r="M19" i="22"/>
  <c r="AA242" i="26"/>
  <c r="AA93" i="13"/>
  <c r="AA377" i="26"/>
  <c r="AA42" i="29"/>
  <c r="AA92" i="13"/>
  <c r="AA79" i="13"/>
  <c r="AA37" i="27"/>
  <c r="AA194" i="26"/>
  <c r="I16" i="22"/>
  <c r="AA68" i="29"/>
  <c r="AA87" i="13"/>
  <c r="AA292" i="26"/>
  <c r="AA209" i="26"/>
  <c r="AA347" i="26"/>
  <c r="AA124" i="26"/>
  <c r="AA293" i="26"/>
  <c r="AA301" i="26"/>
  <c r="AA68" i="13"/>
  <c r="AA379" i="26"/>
  <c r="J16" i="22"/>
  <c r="AA372" i="26"/>
  <c r="AA350" i="26"/>
  <c r="AA401" i="26"/>
  <c r="AA151" i="26"/>
  <c r="AA228" i="26"/>
  <c r="AA254" i="26"/>
  <c r="AA50" i="29"/>
  <c r="T50" i="29"/>
  <c r="S49" i="29"/>
  <c r="AA155" i="26"/>
  <c r="AA97" i="13"/>
  <c r="AA156" i="26"/>
  <c r="AA56" i="29"/>
  <c r="T56" i="29" s="1"/>
  <c r="AA62" i="29"/>
  <c r="AA57" i="29"/>
  <c r="L19" i="22"/>
  <c r="AA120" i="26"/>
  <c r="AA40" i="27"/>
  <c r="AA285" i="26"/>
  <c r="AA62" i="13"/>
  <c r="AA76" i="13"/>
  <c r="AA366" i="26"/>
  <c r="AA87" i="26"/>
  <c r="AA63" i="29"/>
  <c r="AA309" i="26"/>
  <c r="AA202" i="26"/>
  <c r="AA310" i="26"/>
  <c r="AA342" i="26"/>
  <c r="AA57" i="27"/>
  <c r="AA141" i="26"/>
  <c r="AA90" i="26"/>
  <c r="AA235" i="26"/>
  <c r="AA210" i="26"/>
  <c r="S40" i="29"/>
  <c r="AA217" i="26"/>
  <c r="AA128" i="26"/>
  <c r="AA255" i="26"/>
  <c r="AA172" i="26"/>
  <c r="AA86" i="26"/>
  <c r="AA60" i="27"/>
  <c r="AA80" i="26"/>
  <c r="AA270" i="26"/>
  <c r="AA185" i="26"/>
  <c r="AA100" i="26"/>
  <c r="AA176" i="26"/>
  <c r="AA316" i="26"/>
  <c r="AA305" i="26"/>
  <c r="AA23" i="27"/>
  <c r="AA51" i="26"/>
  <c r="AA396" i="26"/>
  <c r="T37" i="29"/>
  <c r="AA374" i="26"/>
  <c r="AA354" i="26"/>
  <c r="AA338" i="26"/>
  <c r="S48" i="29"/>
  <c r="AA90" i="13"/>
  <c r="AA174" i="26"/>
  <c r="AA150" i="26"/>
  <c r="AA334" i="26"/>
  <c r="AA28" i="27"/>
  <c r="AA50" i="27"/>
  <c r="AA138" i="26"/>
  <c r="AA311" i="26"/>
  <c r="AA187" i="26"/>
  <c r="AA324" i="26"/>
  <c r="AA355" i="26"/>
  <c r="T42" i="29"/>
  <c r="AA182" i="26"/>
  <c r="AA163" i="26"/>
  <c r="AA149" i="26"/>
  <c r="AA352" i="26"/>
  <c r="AA65" i="13"/>
  <c r="AA370" i="26"/>
  <c r="AA50" i="26"/>
  <c r="AA341" i="26"/>
  <c r="AA65" i="27"/>
  <c r="AA55" i="29"/>
  <c r="AA199" i="26"/>
  <c r="AA88" i="13"/>
  <c r="AA244" i="26"/>
  <c r="AA107" i="26"/>
  <c r="AA195" i="26"/>
  <c r="AA126" i="26"/>
  <c r="AA295" i="26"/>
  <c r="AA269" i="26"/>
  <c r="AA336" i="26"/>
  <c r="AA232" i="26"/>
  <c r="AA25" i="27"/>
  <c r="AA146" i="26"/>
  <c r="K19" i="22"/>
  <c r="K21" i="22" s="1"/>
  <c r="AA264" i="26"/>
  <c r="AA345" i="26"/>
  <c r="AA272" i="26"/>
  <c r="AA359" i="26"/>
  <c r="AA274" i="26"/>
  <c r="AA108" i="26"/>
  <c r="AA188" i="26"/>
  <c r="AA61" i="13"/>
  <c r="L16" i="22"/>
  <c r="AA226" i="26"/>
  <c r="AA398" i="26"/>
  <c r="AA91" i="26"/>
  <c r="AA283" i="26"/>
  <c r="AA299" i="26"/>
  <c r="AA43" i="29"/>
  <c r="S43" i="29" s="1"/>
  <c r="L18" i="22"/>
  <c r="L21" i="22" s="1"/>
  <c r="AA64" i="26"/>
  <c r="AA386" i="26"/>
  <c r="AA333" i="26"/>
  <c r="AA72" i="26"/>
  <c r="T61" i="29"/>
  <c r="T46" i="29"/>
  <c r="AA147" i="26"/>
  <c r="I19" i="22"/>
  <c r="AA45" i="27"/>
  <c r="AA54" i="27"/>
  <c r="J21" i="22"/>
  <c r="AA383" i="26"/>
  <c r="T38" i="29"/>
  <c r="AA49" i="27"/>
  <c r="AA54" i="26"/>
  <c r="AA381" i="26"/>
  <c r="AA335" i="26"/>
  <c r="AA162" i="26"/>
  <c r="AA360" i="26"/>
  <c r="T53" i="29"/>
  <c r="AA190" i="26"/>
  <c r="AA165" i="26"/>
  <c r="AA130" i="26"/>
  <c r="AA300" i="26"/>
  <c r="AA297" i="26"/>
  <c r="M21" i="22"/>
  <c r="J23" i="22"/>
  <c r="AA36" i="27"/>
  <c r="AA103" i="26"/>
  <c r="AA260" i="26"/>
  <c r="AA229" i="26"/>
  <c r="AA363" i="26"/>
  <c r="T52" i="29"/>
  <c r="J25" i="22"/>
  <c r="AA250" i="26"/>
  <c r="AA365" i="26"/>
  <c r="S67" i="29"/>
  <c r="AA220" i="26"/>
  <c r="AA211" i="26"/>
  <c r="AA307" i="26"/>
  <c r="AA47" i="26"/>
  <c r="AA308" i="26"/>
  <c r="AA58" i="29"/>
  <c r="AA325" i="26"/>
  <c r="L24" i="22"/>
  <c r="S37" i="29"/>
  <c r="AA82" i="26"/>
  <c r="AA61" i="27"/>
  <c r="T43" i="29"/>
  <c r="M24" i="22"/>
  <c r="AA318" i="26"/>
  <c r="AA207" i="26"/>
  <c r="AA49" i="26"/>
  <c r="T45" i="29"/>
  <c r="K22" i="22"/>
  <c r="S50" i="29"/>
  <c r="S64" i="29"/>
  <c r="S56" i="29"/>
  <c r="T44" i="29"/>
  <c r="S36" i="29"/>
  <c r="S42" i="29"/>
  <c r="T65" i="29"/>
  <c r="S46" i="29"/>
  <c r="S38" i="29"/>
  <c r="T66" i="29"/>
  <c r="T59" i="29"/>
  <c r="T41" i="29"/>
  <c r="S60" i="29"/>
  <c r="T60" i="29"/>
  <c r="T39" i="29"/>
  <c r="S39" i="29"/>
  <c r="S68" i="29"/>
  <c r="S62" i="29"/>
  <c r="T62" i="29"/>
  <c r="T57" i="29"/>
  <c r="S57" i="29"/>
  <c r="S63" i="29"/>
  <c r="T63" i="29"/>
  <c r="S55" i="29"/>
  <c r="T55" i="29"/>
  <c r="K23" i="22"/>
  <c r="K25" i="22"/>
  <c r="K24" i="22"/>
  <c r="L22" i="22"/>
  <c r="L23" i="22"/>
  <c r="L25" i="22"/>
  <c r="J24" i="22"/>
  <c r="J22" i="22"/>
  <c r="M22" i="22"/>
  <c r="M25" i="22"/>
  <c r="M23" i="22"/>
  <c r="T58" i="29"/>
  <c r="R66" i="27" l="1"/>
  <c r="R62" i="27"/>
  <c r="R24" i="27"/>
  <c r="R73" i="26"/>
  <c r="R51" i="27"/>
  <c r="R67" i="29"/>
  <c r="R72" i="13"/>
  <c r="R48" i="26"/>
  <c r="R53" i="27"/>
  <c r="R46" i="29"/>
  <c r="R69" i="29"/>
  <c r="R47" i="27"/>
  <c r="R35" i="29"/>
  <c r="R68" i="29"/>
  <c r="R37" i="29"/>
  <c r="R69" i="27"/>
  <c r="R47" i="26"/>
  <c r="R43" i="27"/>
  <c r="R62" i="26"/>
  <c r="R43" i="26"/>
  <c r="R48" i="27"/>
  <c r="R30" i="27"/>
  <c r="R74" i="26"/>
  <c r="R52" i="29"/>
  <c r="R43" i="29"/>
  <c r="R64" i="27"/>
  <c r="R70" i="13"/>
  <c r="R55" i="26"/>
  <c r="R27" i="27"/>
  <c r="R23" i="27"/>
  <c r="R32" i="27"/>
  <c r="R87" i="13"/>
  <c r="R66" i="26"/>
  <c r="R70" i="27"/>
  <c r="R75" i="13"/>
  <c r="R38" i="27"/>
  <c r="R40" i="29"/>
  <c r="R80" i="13"/>
  <c r="R59" i="27"/>
  <c r="R58" i="27"/>
  <c r="R36" i="27"/>
  <c r="R42" i="29"/>
  <c r="R42" i="27"/>
  <c r="R39" i="29"/>
  <c r="R41" i="29"/>
  <c r="R41" i="27"/>
  <c r="R97" i="13"/>
  <c r="R69" i="26"/>
  <c r="R66" i="29"/>
  <c r="R88" i="13"/>
  <c r="R68" i="27"/>
  <c r="R65" i="13"/>
  <c r="R65" i="26"/>
  <c r="R44" i="27"/>
  <c r="R63" i="27"/>
  <c r="R61" i="13"/>
  <c r="R46" i="27"/>
  <c r="R65" i="27"/>
  <c r="R64" i="26"/>
  <c r="R67" i="27"/>
  <c r="R61" i="27"/>
  <c r="R63" i="29"/>
  <c r="R60" i="26"/>
  <c r="R61" i="26"/>
  <c r="R39" i="27"/>
  <c r="R82" i="13"/>
  <c r="R50" i="29"/>
  <c r="R53" i="29"/>
  <c r="R81" i="13"/>
  <c r="R67" i="13"/>
  <c r="R66" i="13"/>
  <c r="R49" i="26"/>
  <c r="R84" i="13"/>
  <c r="R26" i="27"/>
  <c r="R60" i="29"/>
  <c r="R38" i="29"/>
  <c r="R77" i="26"/>
  <c r="R52" i="27"/>
  <c r="R83" i="13"/>
  <c r="R71" i="13"/>
  <c r="R56" i="29"/>
  <c r="R53" i="26"/>
  <c r="R54" i="27"/>
  <c r="R55" i="27"/>
  <c r="R62" i="13"/>
  <c r="R64" i="13"/>
  <c r="R63" i="26"/>
  <c r="R48" i="29"/>
  <c r="R42" i="26"/>
  <c r="R91" i="13"/>
  <c r="R90" i="13"/>
  <c r="R50" i="27"/>
  <c r="R44" i="29"/>
  <c r="R50" i="26"/>
  <c r="R34" i="29"/>
  <c r="R46" i="26"/>
  <c r="R25" i="27"/>
  <c r="R52" i="26"/>
  <c r="R54" i="26"/>
  <c r="R70" i="26"/>
  <c r="R59" i="29"/>
  <c r="R95" i="13"/>
  <c r="R40" i="27"/>
  <c r="R94" i="13"/>
  <c r="R75" i="26"/>
  <c r="R51" i="29"/>
  <c r="R62" i="29"/>
  <c r="R76" i="13"/>
  <c r="R85" i="13"/>
  <c r="R51" i="26"/>
  <c r="R57" i="29"/>
  <c r="R68" i="26"/>
  <c r="R92" i="13"/>
  <c r="R36" i="29"/>
  <c r="R73" i="13"/>
  <c r="R89" i="13"/>
  <c r="R54" i="29"/>
  <c r="R71" i="26"/>
  <c r="R61" i="29"/>
  <c r="R28" i="27"/>
  <c r="R60" i="27"/>
  <c r="R45" i="29"/>
  <c r="R76" i="26"/>
  <c r="R37" i="27"/>
  <c r="R47" i="29"/>
  <c r="R49" i="29"/>
  <c r="R45" i="27"/>
  <c r="R79" i="13"/>
  <c r="D4" i="21"/>
  <c r="R45" i="26"/>
  <c r="R64" i="29"/>
  <c r="R56" i="27"/>
  <c r="R44" i="26"/>
  <c r="R57" i="26"/>
  <c r="R34" i="27"/>
  <c r="R56" i="26"/>
  <c r="R33" i="27"/>
  <c r="R67" i="26"/>
  <c r="R77" i="13"/>
  <c r="R49" i="27"/>
  <c r="R31" i="27"/>
  <c r="R55" i="29"/>
  <c r="R93" i="13"/>
  <c r="R86" i="13"/>
  <c r="R72" i="26"/>
  <c r="H4" i="21"/>
  <c r="R78" i="13"/>
  <c r="R69" i="13"/>
  <c r="R74" i="13"/>
  <c r="R59" i="26"/>
  <c r="R57" i="27"/>
  <c r="R41" i="26"/>
  <c r="R29" i="27"/>
  <c r="R68" i="13"/>
  <c r="R58" i="29"/>
  <c r="R96" i="13"/>
  <c r="R58" i="26"/>
  <c r="R35" i="27"/>
  <c r="R63" i="13"/>
  <c r="R65" i="29"/>
  <c r="S58" i="29"/>
  <c r="S66" i="27"/>
  <c r="S53" i="27"/>
  <c r="S47" i="26"/>
  <c r="S30" i="27"/>
  <c r="T30" i="27" s="1"/>
  <c r="S23" i="27"/>
  <c r="S80" i="13"/>
  <c r="S65" i="26"/>
  <c r="T65" i="26" s="1"/>
  <c r="D4" i="13"/>
  <c r="S54" i="27"/>
  <c r="S90" i="13"/>
  <c r="T90" i="13" s="1"/>
  <c r="S54" i="26"/>
  <c r="T54" i="26" s="1"/>
  <c r="S73" i="13"/>
  <c r="S45" i="26"/>
  <c r="S33" i="27"/>
  <c r="S72" i="26"/>
  <c r="D5" i="26"/>
  <c r="S63" i="13"/>
  <c r="T63" i="13" s="1"/>
  <c r="T35" i="29"/>
  <c r="S87" i="13"/>
  <c r="S97" i="13"/>
  <c r="S61" i="27"/>
  <c r="S77" i="26"/>
  <c r="T77" i="26" s="1"/>
  <c r="S85" i="13"/>
  <c r="S37" i="27"/>
  <c r="S77" i="13"/>
  <c r="S68" i="13"/>
  <c r="S43" i="26"/>
  <c r="S69" i="26"/>
  <c r="T69" i="26" s="1"/>
  <c r="S61" i="13"/>
  <c r="S67" i="13"/>
  <c r="S52" i="27"/>
  <c r="S64" i="13"/>
  <c r="S50" i="26"/>
  <c r="T50" i="26" s="1"/>
  <c r="S95" i="13"/>
  <c r="S51" i="26"/>
  <c r="T51" i="26" s="1"/>
  <c r="S56" i="27"/>
  <c r="S49" i="27"/>
  <c r="S69" i="13"/>
  <c r="S51" i="27"/>
  <c r="S64" i="27"/>
  <c r="S70" i="27"/>
  <c r="S36" i="27"/>
  <c r="S46" i="27"/>
  <c r="S66" i="13"/>
  <c r="T66" i="13" s="1"/>
  <c r="S63" i="26"/>
  <c r="S40" i="27"/>
  <c r="S71" i="26"/>
  <c r="S44" i="26"/>
  <c r="T44" i="26" s="1"/>
  <c r="S74" i="13"/>
  <c r="AE104" i="13"/>
  <c r="S61" i="26"/>
  <c r="T61" i="26" s="1"/>
  <c r="S71" i="13"/>
  <c r="S46" i="26"/>
  <c r="T46" i="26" s="1"/>
  <c r="S68" i="26"/>
  <c r="T68" i="26" s="1"/>
  <c r="S45" i="27"/>
  <c r="S57" i="26"/>
  <c r="S59" i="26"/>
  <c r="T59" i="26" s="1"/>
  <c r="T47" i="29"/>
  <c r="S38" i="27"/>
  <c r="S68" i="27"/>
  <c r="S39" i="27"/>
  <c r="S25" i="27"/>
  <c r="S92" i="13"/>
  <c r="T92" i="13" s="1"/>
  <c r="S79" i="13"/>
  <c r="T79" i="13" s="1"/>
  <c r="S34" i="27"/>
  <c r="S57" i="27"/>
  <c r="S48" i="26"/>
  <c r="S48" i="27"/>
  <c r="S27" i="27"/>
  <c r="S67" i="27"/>
  <c r="S26" i="27"/>
  <c r="S91" i="13"/>
  <c r="S60" i="27"/>
  <c r="S56" i="26"/>
  <c r="S86" i="13"/>
  <c r="T86" i="13" s="1"/>
  <c r="S35" i="27"/>
  <c r="T68" i="29"/>
  <c r="S62" i="27"/>
  <c r="S43" i="27"/>
  <c r="S74" i="26"/>
  <c r="S32" i="27"/>
  <c r="S59" i="27"/>
  <c r="S41" i="27"/>
  <c r="S44" i="27"/>
  <c r="D5" i="13"/>
  <c r="S55" i="27"/>
  <c r="S50" i="27"/>
  <c r="S70" i="26"/>
  <c r="T70" i="26" s="1"/>
  <c r="S76" i="13"/>
  <c r="S89" i="13"/>
  <c r="T89" i="13" s="1"/>
  <c r="S76" i="26"/>
  <c r="AE102" i="13"/>
  <c r="S67" i="26"/>
  <c r="H5" i="21"/>
  <c r="K4" i="21"/>
  <c r="J4" i="21"/>
  <c r="M4" i="21"/>
  <c r="L4" i="21"/>
  <c r="I4" i="21"/>
  <c r="S29" i="27"/>
  <c r="S24" i="27"/>
  <c r="S62" i="26"/>
  <c r="T62" i="26" s="1"/>
  <c r="S58" i="27"/>
  <c r="S63" i="27"/>
  <c r="S81" i="13"/>
  <c r="S62" i="13"/>
  <c r="S78" i="13"/>
  <c r="T78" i="13" s="1"/>
  <c r="S51" i="29"/>
  <c r="S47" i="27"/>
  <c r="S66" i="26"/>
  <c r="T66" i="26" s="1"/>
  <c r="D3" i="13"/>
  <c r="S41" i="29"/>
  <c r="O35" i="13"/>
  <c r="S60" i="26"/>
  <c r="T60" i="26" s="1"/>
  <c r="S83" i="13"/>
  <c r="S31" i="27"/>
  <c r="T31" i="27" s="1"/>
  <c r="S96" i="13"/>
  <c r="T67" i="29"/>
  <c r="S70" i="13"/>
  <c r="S75" i="13"/>
  <c r="T75" i="13" s="1"/>
  <c r="S88" i="13"/>
  <c r="S65" i="27"/>
  <c r="S49" i="26"/>
  <c r="T49" i="26" s="1"/>
  <c r="S94" i="13"/>
  <c r="D4" i="26"/>
  <c r="S72" i="13"/>
  <c r="S55" i="26"/>
  <c r="T55" i="26" s="1"/>
  <c r="S42" i="27"/>
  <c r="S64" i="26"/>
  <c r="S84" i="13"/>
  <c r="S42" i="26"/>
  <c r="T42" i="26" s="1"/>
  <c r="S75" i="26"/>
  <c r="S28" i="27"/>
  <c r="S93" i="13"/>
  <c r="S58" i="26"/>
  <c r="S59" i="29"/>
  <c r="S69" i="27"/>
  <c r="S65" i="13"/>
  <c r="S82" i="13"/>
  <c r="S53" i="26"/>
  <c r="S52" i="26"/>
  <c r="T52" i="26" s="1"/>
  <c r="D5" i="21"/>
  <c r="F4" i="21"/>
  <c r="E4" i="21"/>
  <c r="S41" i="26"/>
  <c r="T48" i="29"/>
  <c r="S73" i="26"/>
  <c r="AE98" i="13"/>
  <c r="D3" i="26"/>
  <c r="S102" i="13"/>
  <c r="AE103" i="13"/>
  <c r="H6" i="21"/>
  <c r="K5" i="21"/>
  <c r="I5" i="21"/>
  <c r="M5" i="21"/>
  <c r="L5" i="21"/>
  <c r="J5" i="21"/>
  <c r="S205" i="26"/>
  <c r="S213" i="26"/>
  <c r="S300" i="26"/>
  <c r="S372" i="26"/>
  <c r="S27" i="13"/>
  <c r="S306" i="26"/>
  <c r="S274" i="26"/>
  <c r="S100" i="26"/>
  <c r="S270" i="26"/>
  <c r="S323" i="26"/>
  <c r="S32" i="28"/>
  <c r="S91" i="26"/>
  <c r="S109" i="26"/>
  <c r="S362" i="26"/>
  <c r="S314" i="26"/>
  <c r="S379" i="26"/>
  <c r="S308" i="26"/>
  <c r="S354" i="26"/>
  <c r="S375" i="26"/>
  <c r="T35" i="26"/>
  <c r="O23" i="29"/>
  <c r="S194" i="26"/>
  <c r="S301" i="26"/>
  <c r="S126" i="26"/>
  <c r="S95" i="26"/>
  <c r="T28" i="26"/>
  <c r="S330" i="26"/>
  <c r="S391" i="26"/>
  <c r="S352" i="26"/>
  <c r="T33" i="28"/>
  <c r="S226" i="26"/>
  <c r="S196" i="26"/>
  <c r="S170" i="26"/>
  <c r="S224" i="26"/>
  <c r="S160" i="26"/>
  <c r="S115" i="26"/>
  <c r="T29" i="13"/>
  <c r="S286" i="26"/>
  <c r="T31" i="26"/>
  <c r="S162" i="26"/>
  <c r="S23" i="13"/>
  <c r="S238" i="26"/>
  <c r="S31" i="28"/>
  <c r="S163" i="26"/>
  <c r="S283" i="26"/>
  <c r="S34" i="13"/>
  <c r="S97" i="26"/>
  <c r="S24" i="26"/>
  <c r="T27" i="28"/>
  <c r="S85" i="26"/>
  <c r="S104" i="26"/>
  <c r="S321" i="26"/>
  <c r="S81" i="26"/>
  <c r="S119" i="26"/>
  <c r="S144" i="26"/>
  <c r="T24" i="28"/>
  <c r="S376" i="26"/>
  <c r="S186" i="26"/>
  <c r="S309" i="26"/>
  <c r="S373" i="26"/>
  <c r="S332" i="26"/>
  <c r="S319" i="26"/>
  <c r="S187" i="26"/>
  <c r="S82" i="26"/>
  <c r="S178" i="26"/>
  <c r="S33" i="28"/>
  <c r="S223" i="26"/>
  <c r="S310" i="26"/>
  <c r="S137" i="26"/>
  <c r="S348" i="26"/>
  <c r="S366" i="26"/>
  <c r="S217" i="26"/>
  <c r="T26" i="13"/>
  <c r="S127" i="26"/>
  <c r="T29" i="28"/>
  <c r="T25" i="28"/>
  <c r="S247" i="26"/>
  <c r="T29" i="26"/>
  <c r="S146" i="26"/>
  <c r="S29" i="13"/>
  <c r="S105" i="26"/>
  <c r="S164" i="26"/>
  <c r="S349" i="26"/>
  <c r="S120" i="26"/>
  <c r="S304" i="26"/>
  <c r="S31" i="13"/>
  <c r="S236" i="26"/>
  <c r="S374" i="26"/>
  <c r="S200" i="26"/>
  <c r="S316" i="26"/>
  <c r="S207" i="26"/>
  <c r="S177" i="26"/>
  <c r="S116" i="26"/>
  <c r="T32" i="13"/>
  <c r="S398" i="26"/>
  <c r="S356" i="26"/>
  <c r="S24" i="28"/>
  <c r="S128" i="26"/>
  <c r="S336" i="26"/>
  <c r="S397" i="26"/>
  <c r="S27" i="28"/>
  <c r="S79" i="26"/>
  <c r="S123" i="26"/>
  <c r="S272" i="26"/>
  <c r="S135" i="26"/>
  <c r="S169" i="26"/>
  <c r="S298" i="26"/>
  <c r="S328" i="26"/>
  <c r="S34" i="26"/>
  <c r="S218" i="26"/>
  <c r="S124" i="26"/>
  <c r="N4" i="21"/>
  <c r="T35" i="28"/>
  <c r="S102" i="26"/>
  <c r="S367" i="26"/>
  <c r="S290" i="26"/>
  <c r="S132" i="26"/>
  <c r="S216" i="26"/>
  <c r="S167" i="26"/>
  <c r="S98" i="26"/>
  <c r="S142" i="26"/>
  <c r="T33" i="13"/>
  <c r="S133" i="26"/>
  <c r="S380" i="26"/>
  <c r="S25" i="26"/>
  <c r="S168" i="26"/>
  <c r="S83" i="26"/>
  <c r="S322" i="26"/>
  <c r="S26" i="26"/>
  <c r="S264" i="26"/>
  <c r="S36" i="26"/>
  <c r="S28" i="26"/>
  <c r="S211" i="26"/>
  <c r="S154" i="26"/>
  <c r="S263" i="26"/>
  <c r="S27" i="26"/>
  <c r="S23" i="28"/>
  <c r="S249" i="26"/>
  <c r="S192" i="26"/>
  <c r="S40" i="26"/>
  <c r="S233" i="26"/>
  <c r="S37" i="26"/>
  <c r="S365" i="26"/>
  <c r="S222" i="26"/>
  <c r="S151" i="26"/>
  <c r="S33" i="26"/>
  <c r="T26" i="26"/>
  <c r="S103" i="26"/>
  <c r="S261" i="26"/>
  <c r="S284" i="26"/>
  <c r="S347" i="26"/>
  <c r="S184" i="26"/>
  <c r="S390" i="26"/>
  <c r="S228" i="26"/>
  <c r="S171" i="26"/>
  <c r="S234" i="26"/>
  <c r="S118" i="26"/>
  <c r="S276" i="26"/>
  <c r="S210" i="26"/>
  <c r="S381" i="26"/>
  <c r="S112" i="26"/>
  <c r="S193" i="26"/>
  <c r="S129" i="26"/>
  <c r="S134" i="26"/>
  <c r="S145" i="26"/>
  <c r="S326" i="26"/>
  <c r="S92" i="26"/>
  <c r="S106" i="26"/>
  <c r="S199" i="26"/>
  <c r="S230" i="26"/>
  <c r="T37" i="26"/>
  <c r="S305" i="26"/>
  <c r="S209" i="26"/>
  <c r="S344" i="26"/>
  <c r="T31" i="28"/>
  <c r="S35" i="26"/>
  <c r="S253" i="26"/>
  <c r="S331" i="26"/>
  <c r="S285" i="26"/>
  <c r="S143" i="26"/>
  <c r="S295" i="26"/>
  <c r="S387" i="26"/>
  <c r="S38" i="26"/>
  <c r="S35" i="28"/>
  <c r="S299" i="26"/>
  <c r="S312" i="26"/>
  <c r="S280" i="26"/>
  <c r="S30" i="28"/>
  <c r="S291" i="26"/>
  <c r="S174" i="26"/>
  <c r="T27" i="13"/>
  <c r="S363" i="26"/>
  <c r="S147" i="26"/>
  <c r="S268" i="26"/>
  <c r="S141" i="26"/>
  <c r="P4" i="21"/>
  <c r="T30" i="26"/>
  <c r="S189" i="26"/>
  <c r="S396" i="26"/>
  <c r="S340" i="26"/>
  <c r="S395" i="26"/>
  <c r="S166" i="26"/>
  <c r="S190" i="26"/>
  <c r="T23" i="13"/>
  <c r="S393" i="26"/>
  <c r="S220" i="26"/>
  <c r="S358" i="26"/>
  <c r="S148" i="26"/>
  <c r="T40" i="26"/>
  <c r="S287" i="26"/>
  <c r="S28" i="28"/>
  <c r="S355" i="26"/>
  <c r="S25" i="13"/>
  <c r="S257" i="26"/>
  <c r="S122" i="26"/>
  <c r="S296" i="26"/>
  <c r="S237" i="26"/>
  <c r="S364" i="26"/>
  <c r="S258" i="26"/>
  <c r="S89" i="26"/>
  <c r="S150" i="26"/>
  <c r="T38" i="26"/>
  <c r="S243" i="26"/>
  <c r="S172" i="26"/>
  <c r="S378" i="26"/>
  <c r="S303" i="26"/>
  <c r="S225" i="26"/>
  <c r="S343" i="26"/>
  <c r="S198" i="26"/>
  <c r="S269" i="26"/>
  <c r="T28" i="13"/>
  <c r="S302" i="26"/>
  <c r="S399" i="26"/>
  <c r="S231" i="26"/>
  <c r="S125" i="26"/>
  <c r="T30" i="28"/>
  <c r="S315" i="26"/>
  <c r="S159" i="26"/>
  <c r="T25" i="26"/>
  <c r="S24" i="13"/>
  <c r="S99" i="26"/>
  <c r="S317" i="26"/>
  <c r="S227" i="26"/>
  <c r="S251" i="26"/>
  <c r="S30" i="26"/>
  <c r="S382" i="26"/>
  <c r="S335" i="26"/>
  <c r="S371" i="26"/>
  <c r="S204" i="26"/>
  <c r="T23" i="26"/>
  <c r="S130" i="26"/>
  <c r="S214" i="26"/>
  <c r="S90" i="26"/>
  <c r="S360" i="26"/>
  <c r="S377" i="26"/>
  <c r="S114" i="26"/>
  <c r="S244" i="26"/>
  <c r="S26" i="28"/>
  <c r="R26" i="28" s="1"/>
  <c r="S293" i="26"/>
  <c r="S346" i="26"/>
  <c r="S117" i="26"/>
  <c r="S294" i="26"/>
  <c r="S277" i="26"/>
  <c r="S101" i="26"/>
  <c r="S266" i="26"/>
  <c r="S259" i="26"/>
  <c r="S203" i="26"/>
  <c r="S289" i="26"/>
  <c r="S401" i="26"/>
  <c r="S96" i="26"/>
  <c r="S215" i="26"/>
  <c r="S31" i="26"/>
  <c r="S202" i="26"/>
  <c r="T24" i="13"/>
  <c r="S208" i="26"/>
  <c r="S201" i="26"/>
  <c r="S158" i="26"/>
  <c r="S240" i="26"/>
  <c r="S108" i="26"/>
  <c r="S153" i="26"/>
  <c r="T34" i="28"/>
  <c r="T27" i="26"/>
  <c r="T39" i="26"/>
  <c r="S152" i="26"/>
  <c r="S121" i="26"/>
  <c r="S345" i="26"/>
  <c r="S386" i="26"/>
  <c r="S136" i="26"/>
  <c r="S195" i="26"/>
  <c r="S229" i="26"/>
  <c r="T34" i="26"/>
  <c r="S278" i="26"/>
  <c r="T25" i="13"/>
  <c r="S250" i="26"/>
  <c r="S388" i="26"/>
  <c r="S180" i="26"/>
  <c r="S341" i="26"/>
  <c r="S232" i="26"/>
  <c r="S288" i="26"/>
  <c r="S185" i="26"/>
  <c r="S260" i="26"/>
  <c r="S23" i="26"/>
  <c r="S334" i="26"/>
  <c r="T32" i="28"/>
  <c r="S383" i="26"/>
  <c r="S342" i="26"/>
  <c r="S320" i="26"/>
  <c r="S212" i="26"/>
  <c r="S183" i="26"/>
  <c r="S385" i="26"/>
  <c r="T26" i="28"/>
  <c r="S32" i="13"/>
  <c r="S86" i="26"/>
  <c r="S329" i="26"/>
  <c r="S30" i="13"/>
  <c r="T34" i="13"/>
  <c r="S94" i="26"/>
  <c r="S313" i="26"/>
  <c r="S175" i="26"/>
  <c r="S389" i="26"/>
  <c r="S252" i="26"/>
  <c r="S138" i="26"/>
  <c r="S273" i="26"/>
  <c r="S384" i="26"/>
  <c r="S311" i="26"/>
  <c r="S392" i="26"/>
  <c r="S275" i="26"/>
  <c r="S370" i="26"/>
  <c r="S307" i="26"/>
  <c r="S80" i="26"/>
  <c r="S242" i="26"/>
  <c r="S350" i="26"/>
  <c r="S131" i="26"/>
  <c r="S369" i="26"/>
  <c r="S110" i="26"/>
  <c r="S400" i="26"/>
  <c r="S267" i="26"/>
  <c r="S197" i="26"/>
  <c r="S84" i="26"/>
  <c r="S333" i="26"/>
  <c r="S39" i="26"/>
  <c r="S93" i="26"/>
  <c r="S324" i="26"/>
  <c r="S139" i="26"/>
  <c r="S245" i="26"/>
  <c r="S206" i="26"/>
  <c r="S361" i="26"/>
  <c r="T28" i="28"/>
  <c r="O59" i="13"/>
  <c r="S297" i="26"/>
  <c r="S338" i="26"/>
  <c r="S235" i="26"/>
  <c r="S246" i="26"/>
  <c r="S265" i="26"/>
  <c r="S256" i="26"/>
  <c r="S107" i="26"/>
  <c r="T31" i="13"/>
  <c r="S191" i="26"/>
  <c r="S282" i="26"/>
  <c r="S254" i="26"/>
  <c r="S271" i="26"/>
  <c r="S359" i="26"/>
  <c r="T23" i="28"/>
  <c r="S351" i="26"/>
  <c r="S155" i="26"/>
  <c r="S262" i="26"/>
  <c r="S394" i="26"/>
  <c r="T24" i="26"/>
  <c r="S325" i="26"/>
  <c r="T36" i="26"/>
  <c r="S339" i="26"/>
  <c r="S173" i="26"/>
  <c r="S281" i="26"/>
  <c r="S239" i="26"/>
  <c r="S176" i="26"/>
  <c r="T33" i="26"/>
  <c r="S87" i="26"/>
  <c r="S29" i="26"/>
  <c r="S25" i="28"/>
  <c r="S165" i="26"/>
  <c r="S357" i="26"/>
  <c r="S337" i="26"/>
  <c r="S255" i="26"/>
  <c r="S353" i="26"/>
  <c r="S248" i="26"/>
  <c r="S368" i="26"/>
  <c r="S113" i="26"/>
  <c r="S29" i="28"/>
  <c r="S32" i="26"/>
  <c r="S26" i="13"/>
  <c r="S279" i="26"/>
  <c r="S327" i="26"/>
  <c r="S179" i="26"/>
  <c r="S88" i="26"/>
  <c r="S28" i="13"/>
  <c r="O4" i="21"/>
  <c r="S78" i="26"/>
  <c r="S149" i="26"/>
  <c r="S34" i="28"/>
  <c r="S318" i="26"/>
  <c r="S161" i="26"/>
  <c r="S221" i="26"/>
  <c r="S181" i="26"/>
  <c r="T32" i="26"/>
  <c r="S241" i="26"/>
  <c r="S182" i="26"/>
  <c r="S219" i="26"/>
  <c r="S33" i="13"/>
  <c r="S156" i="26"/>
  <c r="T30" i="13"/>
  <c r="S292" i="26"/>
  <c r="S157" i="26"/>
  <c r="S140" i="26"/>
  <c r="Q4" i="21"/>
  <c r="S111" i="26"/>
  <c r="S188" i="26"/>
  <c r="O36" i="13"/>
  <c r="S35" i="13"/>
  <c r="D6" i="21"/>
  <c r="E5" i="21"/>
  <c r="F5" i="21"/>
  <c r="AE99" i="13"/>
  <c r="S98" i="13"/>
  <c r="R102" i="13"/>
  <c r="AA102" i="13"/>
  <c r="M6" i="21"/>
  <c r="K6" i="21"/>
  <c r="H7" i="21"/>
  <c r="I6" i="21"/>
  <c r="J6" i="21"/>
  <c r="L6" i="21"/>
  <c r="O5" i="21"/>
  <c r="Q5" i="21"/>
  <c r="P5" i="21"/>
  <c r="N5" i="21"/>
  <c r="R205" i="26"/>
  <c r="T205" i="26"/>
  <c r="R213" i="26"/>
  <c r="T213" i="26"/>
  <c r="R300" i="26"/>
  <c r="T300" i="26"/>
  <c r="T372" i="26"/>
  <c r="R372" i="26"/>
  <c r="R306" i="26"/>
  <c r="T306" i="26"/>
  <c r="T274" i="26"/>
  <c r="R274" i="26"/>
  <c r="T100" i="26"/>
  <c r="R100" i="26"/>
  <c r="R270" i="26"/>
  <c r="T270" i="26"/>
  <c r="T323" i="26"/>
  <c r="R323" i="26"/>
  <c r="T91" i="26"/>
  <c r="R91" i="26"/>
  <c r="T109" i="26"/>
  <c r="R109" i="26"/>
  <c r="R362" i="26"/>
  <c r="T362" i="26"/>
  <c r="T314" i="26"/>
  <c r="R314" i="26"/>
  <c r="T379" i="26"/>
  <c r="R379" i="26"/>
  <c r="T308" i="26"/>
  <c r="R308" i="26"/>
  <c r="T354" i="26"/>
  <c r="R354" i="26"/>
  <c r="AB354" i="26" s="1"/>
  <c r="R375" i="26"/>
  <c r="T375" i="26"/>
  <c r="S23" i="29"/>
  <c r="R194" i="26"/>
  <c r="T194" i="26"/>
  <c r="R301" i="26"/>
  <c r="T301" i="26"/>
  <c r="T126" i="26"/>
  <c r="R126" i="26"/>
  <c r="T95" i="26"/>
  <c r="R95" i="26"/>
  <c r="R330" i="26"/>
  <c r="T330" i="26"/>
  <c r="R391" i="26"/>
  <c r="T391" i="26"/>
  <c r="R352" i="26"/>
  <c r="T352" i="26"/>
  <c r="R226" i="26"/>
  <c r="T226" i="26"/>
  <c r="R196" i="26"/>
  <c r="T196" i="26"/>
  <c r="T170" i="26"/>
  <c r="R170" i="26"/>
  <c r="T224" i="26"/>
  <c r="R224" i="26"/>
  <c r="T160" i="26"/>
  <c r="R160" i="26"/>
  <c r="T115" i="26"/>
  <c r="R115" i="26"/>
  <c r="R286" i="26"/>
  <c r="T286" i="26"/>
  <c r="T162" i="26"/>
  <c r="R162" i="26"/>
  <c r="T238" i="26"/>
  <c r="R238" i="26"/>
  <c r="R163" i="26"/>
  <c r="T163" i="26"/>
  <c r="T283" i="26"/>
  <c r="R283" i="26"/>
  <c r="R97" i="26"/>
  <c r="T97" i="26"/>
  <c r="R85" i="26"/>
  <c r="T85" i="26"/>
  <c r="R104" i="26"/>
  <c r="T104" i="26"/>
  <c r="T321" i="26"/>
  <c r="R321" i="26"/>
  <c r="T81" i="26"/>
  <c r="R81" i="26"/>
  <c r="R119" i="26"/>
  <c r="T119" i="26"/>
  <c r="R144" i="26"/>
  <c r="T144" i="26"/>
  <c r="R376" i="26"/>
  <c r="T376" i="26"/>
  <c r="R186" i="26"/>
  <c r="T186" i="26"/>
  <c r="R309" i="26"/>
  <c r="T309" i="26"/>
  <c r="T373" i="26"/>
  <c r="R373" i="26"/>
  <c r="R332" i="26"/>
  <c r="T332" i="26"/>
  <c r="R319" i="26"/>
  <c r="T319" i="26"/>
  <c r="T187" i="26"/>
  <c r="R187" i="26"/>
  <c r="R82" i="26"/>
  <c r="T82" i="26"/>
  <c r="T178" i="26"/>
  <c r="R178" i="26"/>
  <c r="R223" i="26"/>
  <c r="T223" i="26"/>
  <c r="R310" i="26"/>
  <c r="T310" i="26"/>
  <c r="R137" i="26"/>
  <c r="T137" i="26"/>
  <c r="T348" i="26"/>
  <c r="R348" i="26"/>
  <c r="T366" i="26"/>
  <c r="R366" i="26"/>
  <c r="R217" i="26"/>
  <c r="T217" i="26"/>
  <c r="T127" i="26"/>
  <c r="R127" i="26"/>
  <c r="R247" i="26"/>
  <c r="T247" i="26"/>
  <c r="R146" i="26"/>
  <c r="T146" i="26"/>
  <c r="R105" i="26"/>
  <c r="T105" i="26"/>
  <c r="R164" i="26"/>
  <c r="T164" i="26"/>
  <c r="R349" i="26"/>
  <c r="T349" i="26"/>
  <c r="T120" i="26"/>
  <c r="R120" i="26"/>
  <c r="R304" i="26"/>
  <c r="T304" i="26"/>
  <c r="R236" i="26"/>
  <c r="T236" i="26"/>
  <c r="R374" i="26"/>
  <c r="T374" i="26"/>
  <c r="R200" i="26"/>
  <c r="T200" i="26"/>
  <c r="R316" i="26"/>
  <c r="T316" i="26"/>
  <c r="T207" i="26"/>
  <c r="R207" i="26"/>
  <c r="T177" i="26"/>
  <c r="R177" i="26"/>
  <c r="R116" i="26"/>
  <c r="T116" i="26"/>
  <c r="R398" i="26"/>
  <c r="T398" i="26"/>
  <c r="T356" i="26"/>
  <c r="R356" i="26"/>
  <c r="R128" i="26"/>
  <c r="T128" i="26"/>
  <c r="R336" i="26"/>
  <c r="T336" i="26"/>
  <c r="R397" i="26"/>
  <c r="T397" i="26"/>
  <c r="R79" i="26"/>
  <c r="AB79" i="26" s="1"/>
  <c r="T79" i="26"/>
  <c r="T123" i="26"/>
  <c r="R123" i="26"/>
  <c r="R272" i="26"/>
  <c r="T272" i="26"/>
  <c r="R135" i="26"/>
  <c r="T135" i="26"/>
  <c r="R169" i="26"/>
  <c r="T169" i="26"/>
  <c r="R298" i="26"/>
  <c r="T298" i="26"/>
  <c r="R328" i="26"/>
  <c r="T328" i="26"/>
  <c r="T218" i="26"/>
  <c r="R218" i="26"/>
  <c r="T124" i="26"/>
  <c r="R124" i="26"/>
  <c r="R102" i="26"/>
  <c r="T102" i="26"/>
  <c r="R367" i="26"/>
  <c r="T367" i="26"/>
  <c r="R290" i="26"/>
  <c r="T290" i="26"/>
  <c r="T132" i="26"/>
  <c r="R132" i="26"/>
  <c r="R216" i="26"/>
  <c r="T216" i="26"/>
  <c r="T167" i="26"/>
  <c r="R167" i="26"/>
  <c r="T98" i="26"/>
  <c r="R98" i="26"/>
  <c r="T142" i="26"/>
  <c r="R142" i="26"/>
  <c r="R133" i="26"/>
  <c r="T133" i="26"/>
  <c r="R380" i="26"/>
  <c r="T380" i="26"/>
  <c r="R168" i="26"/>
  <c r="T168" i="26"/>
  <c r="T83" i="26"/>
  <c r="R83" i="26"/>
  <c r="T322" i="26"/>
  <c r="R322" i="26"/>
  <c r="R264" i="26"/>
  <c r="T264" i="26"/>
  <c r="R211" i="26"/>
  <c r="T211" i="26"/>
  <c r="T154" i="26"/>
  <c r="R154" i="26"/>
  <c r="R263" i="26"/>
  <c r="T263" i="26"/>
  <c r="R249" i="26"/>
  <c r="T249" i="26"/>
  <c r="R192" i="26"/>
  <c r="T192" i="26"/>
  <c r="R233" i="26"/>
  <c r="T233" i="26"/>
  <c r="R365" i="26"/>
  <c r="T365" i="26"/>
  <c r="T222" i="26"/>
  <c r="R222" i="26"/>
  <c r="T151" i="26"/>
  <c r="R151" i="26"/>
  <c r="T103" i="26"/>
  <c r="R103" i="26"/>
  <c r="R261" i="26"/>
  <c r="T261" i="26"/>
  <c r="T284" i="26"/>
  <c r="R284" i="26"/>
  <c r="T347" i="26"/>
  <c r="R347" i="26"/>
  <c r="T184" i="26"/>
  <c r="R184" i="26"/>
  <c r="T390" i="26"/>
  <c r="R390" i="26"/>
  <c r="T228" i="26"/>
  <c r="R228" i="26"/>
  <c r="R171" i="26"/>
  <c r="AB171" i="26" s="1"/>
  <c r="T171" i="26"/>
  <c r="T234" i="26"/>
  <c r="R234" i="26"/>
  <c r="T118" i="26"/>
  <c r="R118" i="26"/>
  <c r="T276" i="26"/>
  <c r="R276" i="26"/>
  <c r="T210" i="26"/>
  <c r="R210" i="26"/>
  <c r="T381" i="26"/>
  <c r="R381" i="26"/>
  <c r="T112" i="26"/>
  <c r="R112" i="26"/>
  <c r="R193" i="26"/>
  <c r="T193" i="26"/>
  <c r="R129" i="26"/>
  <c r="T129" i="26"/>
  <c r="T134" i="26"/>
  <c r="R134" i="26"/>
  <c r="AB134" i="26" s="1"/>
  <c r="R145" i="26"/>
  <c r="T145" i="26"/>
  <c r="T326" i="26"/>
  <c r="R326" i="26"/>
  <c r="R92" i="26"/>
  <c r="T92" i="26"/>
  <c r="R106" i="26"/>
  <c r="T106" i="26"/>
  <c r="T199" i="26"/>
  <c r="R199" i="26"/>
  <c r="R230" i="26"/>
  <c r="T230" i="26"/>
  <c r="R305" i="26"/>
  <c r="T305" i="26"/>
  <c r="T209" i="26"/>
  <c r="R209" i="26"/>
  <c r="T344" i="26"/>
  <c r="R344" i="26"/>
  <c r="T253" i="26"/>
  <c r="R253" i="26"/>
  <c r="T331" i="26"/>
  <c r="R331" i="26"/>
  <c r="R285" i="26"/>
  <c r="T285" i="26"/>
  <c r="T143" i="26"/>
  <c r="R143" i="26"/>
  <c r="T295" i="26"/>
  <c r="R295" i="26"/>
  <c r="AB295" i="26" s="1"/>
  <c r="R387" i="26"/>
  <c r="T387" i="26"/>
  <c r="R299" i="26"/>
  <c r="T299" i="26"/>
  <c r="R312" i="26"/>
  <c r="T312" i="26"/>
  <c r="R280" i="26"/>
  <c r="T280" i="26"/>
  <c r="R291" i="26"/>
  <c r="AB291" i="26" s="1"/>
  <c r="T291" i="26"/>
  <c r="T174" i="26"/>
  <c r="R174" i="26"/>
  <c r="R363" i="26"/>
  <c r="T363" i="26"/>
  <c r="T147" i="26"/>
  <c r="R147" i="26"/>
  <c r="T268" i="26"/>
  <c r="R268" i="26"/>
  <c r="T141" i="26"/>
  <c r="R141" i="26"/>
  <c r="R189" i="26"/>
  <c r="AB189" i="26" s="1"/>
  <c r="T189" i="26"/>
  <c r="R396" i="26"/>
  <c r="T396" i="26"/>
  <c r="T340" i="26"/>
  <c r="R340" i="26"/>
  <c r="T395" i="26"/>
  <c r="R395" i="26"/>
  <c r="T166" i="26"/>
  <c r="R166" i="26"/>
  <c r="R190" i="26"/>
  <c r="AB190" i="26" s="1"/>
  <c r="T190" i="26"/>
  <c r="T393" i="26"/>
  <c r="R393" i="26"/>
  <c r="R220" i="26"/>
  <c r="T220" i="26"/>
  <c r="T358" i="26"/>
  <c r="R358" i="26"/>
  <c r="T148" i="26"/>
  <c r="R148" i="26"/>
  <c r="R287" i="26"/>
  <c r="T287" i="26"/>
  <c r="T355" i="26"/>
  <c r="R355" i="26"/>
  <c r="R257" i="26"/>
  <c r="T257" i="26"/>
  <c r="T122" i="26"/>
  <c r="R122" i="26"/>
  <c r="T296" i="26"/>
  <c r="R296" i="26"/>
  <c r="R237" i="26"/>
  <c r="T237" i="26"/>
  <c r="R364" i="26"/>
  <c r="T364" i="26"/>
  <c r="R258" i="26"/>
  <c r="T258" i="26"/>
  <c r="T89" i="26"/>
  <c r="R89" i="26"/>
  <c r="R150" i="26"/>
  <c r="T150" i="26"/>
  <c r="R243" i="26"/>
  <c r="T243" i="26"/>
  <c r="T172" i="26"/>
  <c r="R172" i="26"/>
  <c r="T378" i="26"/>
  <c r="R378" i="26"/>
  <c r="T303" i="26"/>
  <c r="R303" i="26"/>
  <c r="T225" i="26"/>
  <c r="R225" i="26"/>
  <c r="T343" i="26"/>
  <c r="R343" i="26"/>
  <c r="R198" i="26"/>
  <c r="T198" i="26"/>
  <c r="T269" i="26"/>
  <c r="R269" i="26"/>
  <c r="T302" i="26"/>
  <c r="R302" i="26"/>
  <c r="R399" i="26"/>
  <c r="AB399" i="26" s="1"/>
  <c r="T399" i="26"/>
  <c r="R231" i="26"/>
  <c r="T231" i="26"/>
  <c r="R125" i="26"/>
  <c r="T125" i="26"/>
  <c r="T315" i="26"/>
  <c r="R315" i="26"/>
  <c r="T159" i="26"/>
  <c r="R159" i="26"/>
  <c r="R99" i="26"/>
  <c r="T99" i="26"/>
  <c r="T317" i="26"/>
  <c r="R317" i="26"/>
  <c r="T227" i="26"/>
  <c r="R227" i="26"/>
  <c r="R251" i="26"/>
  <c r="T251" i="26"/>
  <c r="R382" i="26"/>
  <c r="T382" i="26"/>
  <c r="T335" i="26"/>
  <c r="R335" i="26"/>
  <c r="T371" i="26"/>
  <c r="R371" i="26"/>
  <c r="T204" i="26"/>
  <c r="R204" i="26"/>
  <c r="R130" i="26"/>
  <c r="T130" i="26"/>
  <c r="T214" i="26"/>
  <c r="R214" i="26"/>
  <c r="T90" i="26"/>
  <c r="R90" i="26"/>
  <c r="T360" i="26"/>
  <c r="R360" i="26"/>
  <c r="R377" i="26"/>
  <c r="T377" i="26"/>
  <c r="R114" i="26"/>
  <c r="T114" i="26"/>
  <c r="R244" i="26"/>
  <c r="T244" i="26"/>
  <c r="T293" i="26"/>
  <c r="R293" i="26"/>
  <c r="R346" i="26"/>
  <c r="T346" i="26"/>
  <c r="T117" i="26"/>
  <c r="R117" i="26"/>
  <c r="R294" i="26"/>
  <c r="T294" i="26"/>
  <c r="T277" i="26"/>
  <c r="R277" i="26"/>
  <c r="T101" i="26"/>
  <c r="R101" i="26"/>
  <c r="R266" i="26"/>
  <c r="T266" i="26"/>
  <c r="R259" i="26"/>
  <c r="T259" i="26"/>
  <c r="R203" i="26"/>
  <c r="T203" i="26"/>
  <c r="T289" i="26"/>
  <c r="R289" i="26"/>
  <c r="T401" i="26"/>
  <c r="R401" i="26"/>
  <c r="R96" i="26"/>
  <c r="T96" i="26"/>
  <c r="T215" i="26"/>
  <c r="R215" i="26"/>
  <c r="T202" i="26"/>
  <c r="R202" i="26"/>
  <c r="T208" i="26"/>
  <c r="R208" i="26"/>
  <c r="T201" i="26"/>
  <c r="R201" i="26"/>
  <c r="AB201" i="26" s="1"/>
  <c r="T158" i="26"/>
  <c r="R158" i="26"/>
  <c r="T240" i="26"/>
  <c r="R240" i="26"/>
  <c r="T108" i="26"/>
  <c r="R108" i="26"/>
  <c r="R153" i="26"/>
  <c r="T153" i="26"/>
  <c r="T152" i="26"/>
  <c r="R152" i="26"/>
  <c r="T121" i="26"/>
  <c r="R121" i="26"/>
  <c r="R345" i="26"/>
  <c r="T345" i="26"/>
  <c r="R386" i="26"/>
  <c r="T386" i="26"/>
  <c r="T136" i="26"/>
  <c r="R136" i="26"/>
  <c r="T195" i="26"/>
  <c r="R195" i="26"/>
  <c r="T229" i="26"/>
  <c r="R229" i="26"/>
  <c r="R278" i="26"/>
  <c r="T278" i="26"/>
  <c r="T250" i="26"/>
  <c r="R250" i="26"/>
  <c r="R388" i="26"/>
  <c r="T388" i="26"/>
  <c r="T180" i="26"/>
  <c r="R180" i="26"/>
  <c r="R341" i="26"/>
  <c r="T341" i="26"/>
  <c r="R232" i="26"/>
  <c r="T232" i="26"/>
  <c r="T288" i="26"/>
  <c r="R288" i="26"/>
  <c r="R185" i="26"/>
  <c r="T185" i="26"/>
  <c r="R260" i="26"/>
  <c r="T260" i="26"/>
  <c r="T334" i="26"/>
  <c r="R334" i="26"/>
  <c r="R383" i="26"/>
  <c r="T383" i="26"/>
  <c r="T342" i="26"/>
  <c r="R342" i="26"/>
  <c r="T320" i="26"/>
  <c r="R320" i="26"/>
  <c r="T212" i="26"/>
  <c r="R212" i="26"/>
  <c r="R183" i="26"/>
  <c r="T183" i="26"/>
  <c r="T385" i="26"/>
  <c r="R385" i="26"/>
  <c r="T86" i="26"/>
  <c r="R86" i="26"/>
  <c r="R329" i="26"/>
  <c r="T329" i="26"/>
  <c r="R94" i="26"/>
  <c r="T94" i="26"/>
  <c r="R313" i="26"/>
  <c r="T313" i="26"/>
  <c r="T175" i="26"/>
  <c r="R175" i="26"/>
  <c r="R389" i="26"/>
  <c r="T389" i="26"/>
  <c r="T252" i="26"/>
  <c r="R252" i="26"/>
  <c r="T138" i="26"/>
  <c r="R138" i="26"/>
  <c r="R273" i="26"/>
  <c r="T273" i="26"/>
  <c r="R384" i="26"/>
  <c r="T384" i="26"/>
  <c r="T311" i="26"/>
  <c r="R311" i="26"/>
  <c r="R392" i="26"/>
  <c r="T392" i="26"/>
  <c r="R275" i="26"/>
  <c r="T275" i="26"/>
  <c r="T370" i="26"/>
  <c r="R370" i="26"/>
  <c r="T307" i="26"/>
  <c r="R307" i="26"/>
  <c r="T80" i="26"/>
  <c r="R80" i="26"/>
  <c r="T242" i="26"/>
  <c r="R242" i="26"/>
  <c r="T350" i="26"/>
  <c r="R350" i="26"/>
  <c r="T131" i="26"/>
  <c r="R131" i="26"/>
  <c r="T369" i="26"/>
  <c r="R369" i="26"/>
  <c r="T110" i="26"/>
  <c r="R110" i="26"/>
  <c r="R400" i="26"/>
  <c r="T400" i="26"/>
  <c r="R267" i="26"/>
  <c r="T267" i="26"/>
  <c r="R197" i="26"/>
  <c r="T197" i="26"/>
  <c r="R84" i="26"/>
  <c r="T84" i="26"/>
  <c r="R333" i="26"/>
  <c r="T333" i="26"/>
  <c r="T93" i="26"/>
  <c r="R93" i="26"/>
  <c r="T324" i="26"/>
  <c r="R324" i="26"/>
  <c r="R139" i="26"/>
  <c r="T139" i="26"/>
  <c r="T245" i="26"/>
  <c r="R245" i="26"/>
  <c r="R206" i="26"/>
  <c r="T206" i="26"/>
  <c r="T361" i="26"/>
  <c r="R361" i="26"/>
  <c r="O60" i="13"/>
  <c r="S59" i="13"/>
  <c r="T297" i="26"/>
  <c r="R297" i="26"/>
  <c r="T338" i="26"/>
  <c r="R338" i="26"/>
  <c r="T235" i="26"/>
  <c r="R235" i="26"/>
  <c r="R246" i="26"/>
  <c r="T246" i="26"/>
  <c r="R265" i="26"/>
  <c r="T265" i="26"/>
  <c r="T256" i="26"/>
  <c r="R256" i="26"/>
  <c r="R107" i="26"/>
  <c r="T107" i="26"/>
  <c r="R191" i="26"/>
  <c r="T191" i="26"/>
  <c r="T282" i="26"/>
  <c r="R282" i="26"/>
  <c r="T254" i="26"/>
  <c r="R254" i="26"/>
  <c r="T271" i="26"/>
  <c r="R271" i="26"/>
  <c r="T359" i="26"/>
  <c r="R359" i="26"/>
  <c r="T351" i="26"/>
  <c r="R351" i="26"/>
  <c r="T155" i="26"/>
  <c r="R155" i="26"/>
  <c r="T262" i="26"/>
  <c r="R262" i="26"/>
  <c r="T394" i="26"/>
  <c r="R394" i="26"/>
  <c r="T325" i="26"/>
  <c r="R325" i="26"/>
  <c r="R339" i="26"/>
  <c r="T339" i="26"/>
  <c r="R173" i="26"/>
  <c r="T173" i="26"/>
  <c r="T281" i="26"/>
  <c r="R281" i="26"/>
  <c r="R239" i="26"/>
  <c r="T239" i="26"/>
  <c r="R176" i="26"/>
  <c r="T176" i="26"/>
  <c r="R87" i="26"/>
  <c r="T87" i="26"/>
  <c r="R165" i="26"/>
  <c r="T165" i="26"/>
  <c r="T357" i="26"/>
  <c r="R357" i="26"/>
  <c r="R337" i="26"/>
  <c r="T337" i="26"/>
  <c r="R255" i="26"/>
  <c r="T255" i="26"/>
  <c r="R353" i="26"/>
  <c r="T353" i="26"/>
  <c r="R248" i="26"/>
  <c r="T248" i="26"/>
  <c r="R368" i="26"/>
  <c r="T368" i="26"/>
  <c r="T113" i="26"/>
  <c r="R113" i="26"/>
  <c r="T279" i="26"/>
  <c r="R279" i="26"/>
  <c r="T327" i="26"/>
  <c r="R327" i="26"/>
  <c r="T179" i="26"/>
  <c r="R179" i="26"/>
  <c r="R88" i="26"/>
  <c r="T88" i="26"/>
  <c r="T78" i="26"/>
  <c r="R78" i="26"/>
  <c r="AB78" i="26" s="1"/>
  <c r="R149" i="26"/>
  <c r="T149" i="26"/>
  <c r="T318" i="26"/>
  <c r="R318" i="26"/>
  <c r="T161" i="26"/>
  <c r="R161" i="26"/>
  <c r="R221" i="26"/>
  <c r="T221" i="26"/>
  <c r="R181" i="26"/>
  <c r="T181" i="26"/>
  <c r="R241" i="26"/>
  <c r="T241" i="26"/>
  <c r="T182" i="26"/>
  <c r="R182" i="26"/>
  <c r="R219" i="26"/>
  <c r="T219" i="26"/>
  <c r="R156" i="26"/>
  <c r="T156" i="26"/>
  <c r="R292" i="26"/>
  <c r="T292" i="26"/>
  <c r="R157" i="26"/>
  <c r="T157" i="26"/>
  <c r="T140" i="26"/>
  <c r="R140" i="26"/>
  <c r="R111" i="26"/>
  <c r="AB111" i="26" s="1"/>
  <c r="T111" i="26"/>
  <c r="T188" i="26"/>
  <c r="R188" i="26"/>
  <c r="AB188" i="26" s="1"/>
  <c r="O37" i="13"/>
  <c r="S36" i="13"/>
  <c r="R35" i="13"/>
  <c r="T35" i="13"/>
  <c r="E6" i="21"/>
  <c r="F6" i="21"/>
  <c r="D7" i="21"/>
  <c r="S99" i="13"/>
  <c r="AE100" i="13"/>
  <c r="R98" i="13"/>
  <c r="AA98" i="13"/>
  <c r="H8" i="21"/>
  <c r="M7" i="21"/>
  <c r="L7" i="21"/>
  <c r="J7" i="21"/>
  <c r="K7" i="21"/>
  <c r="I7" i="21"/>
  <c r="N6" i="21"/>
  <c r="P6" i="21"/>
  <c r="Q6" i="21"/>
  <c r="O6" i="21"/>
  <c r="R23" i="29"/>
  <c r="O24" i="29"/>
  <c r="T23" i="29"/>
  <c r="AA23" i="29" s="1"/>
  <c r="S60" i="13"/>
  <c r="T59" i="13"/>
  <c r="R59" i="13"/>
  <c r="S37" i="13"/>
  <c r="O38" i="13"/>
  <c r="T36" i="13"/>
  <c r="R36" i="13"/>
  <c r="F7" i="21"/>
  <c r="D8" i="21"/>
  <c r="E7" i="21"/>
  <c r="R99" i="13"/>
  <c r="AA99" i="13"/>
  <c r="AE101" i="13"/>
  <c r="S100" i="13"/>
  <c r="M8" i="21"/>
  <c r="I8" i="21"/>
  <c r="H9" i="21"/>
  <c r="J8" i="21"/>
  <c r="L8" i="21"/>
  <c r="K8" i="21"/>
  <c r="P7" i="21"/>
  <c r="N7" i="21"/>
  <c r="Q7" i="21"/>
  <c r="O7" i="21"/>
  <c r="S24" i="29"/>
  <c r="T60" i="13"/>
  <c r="R60" i="13"/>
  <c r="T37" i="13"/>
  <c r="R37" i="13"/>
  <c r="S38" i="13"/>
  <c r="O39" i="13"/>
  <c r="E8" i="21"/>
  <c r="F8" i="21"/>
  <c r="D9" i="21"/>
  <c r="AA100" i="13"/>
  <c r="R100" i="13"/>
  <c r="P8" i="21"/>
  <c r="Q8" i="21"/>
  <c r="O8" i="21"/>
  <c r="N8" i="21"/>
  <c r="J9" i="21"/>
  <c r="K9" i="21"/>
  <c r="I9" i="21"/>
  <c r="H10" i="21"/>
  <c r="M9" i="21"/>
  <c r="L9" i="21"/>
  <c r="T24" i="29"/>
  <c r="AA24" i="29" s="1"/>
  <c r="R24" i="29"/>
  <c r="O25" i="29"/>
  <c r="T38" i="13"/>
  <c r="R38" i="13"/>
  <c r="S39" i="13"/>
  <c r="O40" i="13"/>
  <c r="F9" i="21"/>
  <c r="E9" i="21"/>
  <c r="D10" i="21"/>
  <c r="N9" i="21"/>
  <c r="O9" i="21"/>
  <c r="Q9" i="21"/>
  <c r="P9" i="21"/>
  <c r="J10" i="21"/>
  <c r="L10" i="21"/>
  <c r="K10" i="21"/>
  <c r="H11" i="21"/>
  <c r="I10" i="21"/>
  <c r="M10" i="21"/>
  <c r="S25" i="29"/>
  <c r="T39" i="13"/>
  <c r="R39" i="13"/>
  <c r="O41" i="13"/>
  <c r="S40" i="13"/>
  <c r="D11" i="21"/>
  <c r="F10" i="21"/>
  <c r="E10" i="21"/>
  <c r="M11" i="21"/>
  <c r="L11" i="21"/>
  <c r="H12" i="21"/>
  <c r="J11" i="21"/>
  <c r="I11" i="21"/>
  <c r="K11" i="21"/>
  <c r="Q10" i="21"/>
  <c r="N10" i="21"/>
  <c r="O10" i="21"/>
  <c r="P10" i="21"/>
  <c r="O26" i="29"/>
  <c r="T25" i="29"/>
  <c r="AA25" i="29" s="1"/>
  <c r="R25" i="29"/>
  <c r="S41" i="13"/>
  <c r="O42" i="13"/>
  <c r="R40" i="13"/>
  <c r="T40" i="13"/>
  <c r="F11" i="21"/>
  <c r="E11" i="21"/>
  <c r="D12" i="21"/>
  <c r="L12" i="21"/>
  <c r="I12" i="21"/>
  <c r="J12" i="21"/>
  <c r="H13" i="21"/>
  <c r="K12" i="21"/>
  <c r="M12" i="21"/>
  <c r="Q11" i="21"/>
  <c r="P11" i="21"/>
  <c r="O11" i="21"/>
  <c r="N11" i="21"/>
  <c r="S26" i="29"/>
  <c r="T41" i="13"/>
  <c r="R41" i="13"/>
  <c r="S42" i="13"/>
  <c r="O43" i="13"/>
  <c r="F12" i="21"/>
  <c r="E12" i="21"/>
  <c r="D13" i="21"/>
  <c r="P12" i="21"/>
  <c r="O12" i="21"/>
  <c r="N12" i="21"/>
  <c r="Q12" i="21"/>
  <c r="M13" i="21"/>
  <c r="K13" i="21"/>
  <c r="J13" i="21"/>
  <c r="L13" i="21"/>
  <c r="I13" i="21"/>
  <c r="H14" i="21"/>
  <c r="O27" i="29"/>
  <c r="R26" i="29"/>
  <c r="T26" i="29"/>
  <c r="AA26" i="29" s="1"/>
  <c r="T42" i="13"/>
  <c r="R42" i="13"/>
  <c r="S43" i="13"/>
  <c r="O44" i="13"/>
  <c r="E13" i="21"/>
  <c r="F13" i="21"/>
  <c r="D14" i="21"/>
  <c r="Q13" i="21"/>
  <c r="N13" i="21"/>
  <c r="P13" i="21"/>
  <c r="O13" i="21"/>
  <c r="J14" i="21"/>
  <c r="K14" i="21"/>
  <c r="L14" i="21"/>
  <c r="I14" i="21"/>
  <c r="M14" i="21"/>
  <c r="H15" i="21"/>
  <c r="S27" i="29"/>
  <c r="R43" i="13"/>
  <c r="T43" i="13"/>
  <c r="S44" i="13"/>
  <c r="O45" i="13"/>
  <c r="E14" i="21"/>
  <c r="D15" i="21"/>
  <c r="F14" i="21"/>
  <c r="P14" i="21"/>
  <c r="N14" i="21"/>
  <c r="Q14" i="21"/>
  <c r="O14" i="21"/>
  <c r="M15" i="21"/>
  <c r="K15" i="21"/>
  <c r="L15" i="21"/>
  <c r="I15" i="21"/>
  <c r="H16" i="21"/>
  <c r="J15" i="21"/>
  <c r="T27" i="29"/>
  <c r="AA27" i="29" s="1"/>
  <c r="O28" i="29"/>
  <c r="R27" i="29"/>
  <c r="T44" i="13"/>
  <c r="R44" i="13"/>
  <c r="O46" i="13"/>
  <c r="S45" i="13"/>
  <c r="E15" i="21"/>
  <c r="D16" i="21"/>
  <c r="F15" i="21"/>
  <c r="O15" i="21"/>
  <c r="N15" i="21"/>
  <c r="Q15" i="21"/>
  <c r="P15" i="21"/>
  <c r="H17" i="21"/>
  <c r="K16" i="21"/>
  <c r="I16" i="21"/>
  <c r="L16" i="21"/>
  <c r="M16" i="21"/>
  <c r="J16" i="21"/>
  <c r="S28" i="29"/>
  <c r="S46" i="13"/>
  <c r="O47" i="13"/>
  <c r="T45" i="13"/>
  <c r="R45" i="13"/>
  <c r="D17" i="21"/>
  <c r="E16" i="21"/>
  <c r="F16" i="21"/>
  <c r="L17" i="21"/>
  <c r="H18" i="21"/>
  <c r="M17" i="21"/>
  <c r="I17" i="21"/>
  <c r="J17" i="21"/>
  <c r="K17" i="21"/>
  <c r="Q16" i="21"/>
  <c r="P16" i="21"/>
  <c r="O16" i="21"/>
  <c r="N16" i="21"/>
  <c r="O29" i="29"/>
  <c r="R28" i="29"/>
  <c r="T28" i="29"/>
  <c r="AA28" i="29" s="1"/>
  <c r="R46" i="13"/>
  <c r="T46" i="13"/>
  <c r="S47" i="13"/>
  <c r="O48" i="13"/>
  <c r="E17" i="21"/>
  <c r="F17" i="21"/>
  <c r="D18" i="21"/>
  <c r="M18" i="21"/>
  <c r="J18" i="21"/>
  <c r="I18" i="21"/>
  <c r="K18" i="21"/>
  <c r="L18" i="21"/>
  <c r="H19" i="21"/>
  <c r="N17" i="21"/>
  <c r="P17" i="21"/>
  <c r="Q17" i="21"/>
  <c r="O17" i="21"/>
  <c r="S29" i="29"/>
  <c r="T47" i="13"/>
  <c r="R47" i="13"/>
  <c r="S48" i="13"/>
  <c r="O49" i="13"/>
  <c r="D19" i="21"/>
  <c r="F18" i="21"/>
  <c r="E18" i="21"/>
  <c r="P18" i="21"/>
  <c r="O18" i="21"/>
  <c r="N18" i="21"/>
  <c r="Q18" i="21"/>
  <c r="M19" i="21"/>
  <c r="I19" i="21"/>
  <c r="J19" i="21"/>
  <c r="H20" i="21"/>
  <c r="K19" i="21"/>
  <c r="L19" i="21"/>
  <c r="T29" i="29"/>
  <c r="AA29" i="29" s="1"/>
  <c r="O30" i="29"/>
  <c r="R29" i="29"/>
  <c r="T48" i="13"/>
  <c r="R48" i="13"/>
  <c r="O50" i="13"/>
  <c r="S49" i="13"/>
  <c r="F19" i="21"/>
  <c r="D20" i="21"/>
  <c r="E19" i="21"/>
  <c r="O19" i="21"/>
  <c r="N19" i="21"/>
  <c r="Q19" i="21"/>
  <c r="P19" i="21"/>
  <c r="M20" i="21"/>
  <c r="K20" i="21"/>
  <c r="I20" i="21"/>
  <c r="L20" i="21"/>
  <c r="J20" i="21"/>
  <c r="H21" i="21"/>
  <c r="S30" i="29"/>
  <c r="S50" i="13"/>
  <c r="O51" i="13"/>
  <c r="R49" i="13"/>
  <c r="T49" i="13"/>
  <c r="D21" i="21"/>
  <c r="E20" i="21"/>
  <c r="F20" i="21"/>
  <c r="Q20" i="21"/>
  <c r="N20" i="21"/>
  <c r="O20" i="21"/>
  <c r="P20" i="21"/>
  <c r="M21" i="21"/>
  <c r="L21" i="21"/>
  <c r="H22" i="21"/>
  <c r="J21" i="21"/>
  <c r="I21" i="21"/>
  <c r="K21" i="21"/>
  <c r="T30" i="29"/>
  <c r="AA30" i="29" s="1"/>
  <c r="O31" i="29"/>
  <c r="R30" i="29"/>
  <c r="R50" i="13"/>
  <c r="T50" i="13"/>
  <c r="O52" i="13"/>
  <c r="S51" i="13"/>
  <c r="D22" i="21"/>
  <c r="E21" i="21"/>
  <c r="F21" i="21"/>
  <c r="L22" i="21"/>
  <c r="M22" i="21"/>
  <c r="I22" i="21"/>
  <c r="J22" i="21"/>
  <c r="H23" i="21"/>
  <c r="K22" i="21"/>
  <c r="N21" i="21"/>
  <c r="O21" i="21"/>
  <c r="P21" i="21"/>
  <c r="Q21" i="21"/>
  <c r="S31" i="29"/>
  <c r="O53" i="13"/>
  <c r="S52" i="13"/>
  <c r="T51" i="13"/>
  <c r="R51" i="13"/>
  <c r="F22" i="21"/>
  <c r="E22" i="21"/>
  <c r="D23" i="21"/>
  <c r="Q22" i="21"/>
  <c r="N22" i="21"/>
  <c r="P22" i="21"/>
  <c r="O22" i="21"/>
  <c r="L23" i="21"/>
  <c r="M23" i="21"/>
  <c r="H24" i="21"/>
  <c r="I23" i="21"/>
  <c r="K23" i="21"/>
  <c r="J23" i="21"/>
  <c r="R31" i="29"/>
  <c r="O32" i="29"/>
  <c r="T31" i="29"/>
  <c r="AA31" i="29" s="1"/>
  <c r="O54" i="13"/>
  <c r="S53" i="13"/>
  <c r="R52" i="13"/>
  <c r="T52" i="13"/>
  <c r="E23" i="21"/>
  <c r="F23" i="21"/>
  <c r="D24" i="21"/>
  <c r="M24" i="21"/>
  <c r="H25" i="21"/>
  <c r="I24" i="21"/>
  <c r="J24" i="21"/>
  <c r="L24" i="21"/>
  <c r="K24" i="21"/>
  <c r="O23" i="21"/>
  <c r="Q23" i="21"/>
  <c r="N23" i="21"/>
  <c r="P23" i="21"/>
  <c r="S32" i="29"/>
  <c r="S54" i="13"/>
  <c r="O55" i="13"/>
  <c r="T53" i="13"/>
  <c r="R53" i="13"/>
  <c r="D25" i="21"/>
  <c r="E24" i="21"/>
  <c r="F24" i="21"/>
  <c r="H26" i="21"/>
  <c r="I25" i="21"/>
  <c r="L25" i="21"/>
  <c r="M25" i="21"/>
  <c r="K25" i="21"/>
  <c r="J25" i="21"/>
  <c r="P24" i="21"/>
  <c r="Q24" i="21"/>
  <c r="O24" i="21"/>
  <c r="N24" i="21"/>
  <c r="O33" i="29"/>
  <c r="R32" i="29"/>
  <c r="T32" i="29"/>
  <c r="AA32" i="29" s="1"/>
  <c r="T54" i="13"/>
  <c r="R54" i="13"/>
  <c r="S55" i="13"/>
  <c r="O56" i="13"/>
  <c r="F25" i="21"/>
  <c r="D26" i="21"/>
  <c r="E25" i="21"/>
  <c r="H27" i="21"/>
  <c r="L26" i="21"/>
  <c r="K26" i="21"/>
  <c r="I26" i="21"/>
  <c r="J26" i="21"/>
  <c r="M26" i="21"/>
  <c r="P25" i="21"/>
  <c r="O25" i="21"/>
  <c r="N25" i="21"/>
  <c r="Q25" i="21"/>
  <c r="S33" i="29"/>
  <c r="R55" i="13"/>
  <c r="T55" i="13"/>
  <c r="S56" i="13"/>
  <c r="O57" i="13"/>
  <c r="E26" i="21"/>
  <c r="F26" i="21"/>
  <c r="D27" i="21"/>
  <c r="J27" i="21"/>
  <c r="M27" i="21"/>
  <c r="H28" i="21"/>
  <c r="I27" i="21"/>
  <c r="K27" i="21"/>
  <c r="L27" i="21"/>
  <c r="Q26" i="21"/>
  <c r="P26" i="21"/>
  <c r="N26" i="21"/>
  <c r="O26" i="21"/>
  <c r="T33" i="29"/>
  <c r="AA33" i="29" s="1"/>
  <c r="R33" i="29"/>
  <c r="T56" i="13"/>
  <c r="R56" i="13"/>
  <c r="S57" i="13"/>
  <c r="O58" i="13"/>
  <c r="E27" i="21"/>
  <c r="F27" i="21"/>
  <c r="D28" i="21"/>
  <c r="J28" i="21"/>
  <c r="H29" i="21"/>
  <c r="M28" i="21"/>
  <c r="I28" i="21"/>
  <c r="L28" i="21"/>
  <c r="K28" i="21"/>
  <c r="N27" i="21"/>
  <c r="O27" i="21"/>
  <c r="Q27" i="21"/>
  <c r="P27" i="21"/>
  <c r="R57" i="13"/>
  <c r="T57" i="13"/>
  <c r="S58" i="13"/>
  <c r="E28" i="21"/>
  <c r="D29" i="21"/>
  <c r="F28" i="21"/>
  <c r="M29" i="21"/>
  <c r="K29" i="21"/>
  <c r="H30" i="21"/>
  <c r="L29" i="21"/>
  <c r="J29" i="21"/>
  <c r="I29" i="21"/>
  <c r="N28" i="21"/>
  <c r="P28" i="21"/>
  <c r="O28" i="21"/>
  <c r="Q28" i="21"/>
  <c r="R58" i="13"/>
  <c r="T58" i="13"/>
  <c r="E29" i="21"/>
  <c r="D30" i="21"/>
  <c r="F29" i="21"/>
  <c r="J30" i="21"/>
  <c r="L30" i="21"/>
  <c r="H31" i="21"/>
  <c r="K30" i="21"/>
  <c r="I30" i="21"/>
  <c r="M30" i="21"/>
  <c r="O29" i="21"/>
  <c r="N29" i="21"/>
  <c r="Q29" i="21"/>
  <c r="P29" i="21"/>
  <c r="E30" i="21"/>
  <c r="F30" i="21"/>
  <c r="D31" i="21"/>
  <c r="K31" i="21"/>
  <c r="M31" i="21"/>
  <c r="J31" i="21"/>
  <c r="L31" i="21"/>
  <c r="H32" i="21"/>
  <c r="I31" i="21"/>
  <c r="N30" i="21"/>
  <c r="P30" i="21"/>
  <c r="Q30" i="21"/>
  <c r="O30" i="21"/>
  <c r="D32" i="21"/>
  <c r="F31" i="21"/>
  <c r="E31" i="21"/>
  <c r="L32" i="21"/>
  <c r="K32" i="21"/>
  <c r="M32" i="21"/>
  <c r="J32" i="21"/>
  <c r="H33" i="21"/>
  <c r="I32" i="21"/>
  <c r="Q31" i="21"/>
  <c r="P31" i="21"/>
  <c r="N31" i="21"/>
  <c r="O31" i="21"/>
  <c r="D33" i="21"/>
  <c r="E32" i="21"/>
  <c r="F32" i="21"/>
  <c r="I33" i="21"/>
  <c r="L33" i="21"/>
  <c r="M33" i="21"/>
  <c r="J33" i="21"/>
  <c r="H34" i="21"/>
  <c r="K33" i="21"/>
  <c r="P32" i="21"/>
  <c r="N32" i="21"/>
  <c r="Q32" i="21"/>
  <c r="O32" i="21"/>
  <c r="D34" i="21"/>
  <c r="E33" i="21"/>
  <c r="F33" i="21"/>
  <c r="P33" i="21"/>
  <c r="O33" i="21"/>
  <c r="N33" i="21"/>
  <c r="Q33" i="21"/>
  <c r="I34" i="21"/>
  <c r="H35" i="21"/>
  <c r="L34" i="21"/>
  <c r="J34" i="21"/>
  <c r="M34" i="21"/>
  <c r="K34" i="21"/>
  <c r="E34" i="21"/>
  <c r="F34" i="21"/>
  <c r="D35" i="21"/>
  <c r="P34" i="21"/>
  <c r="Q34" i="21"/>
  <c r="O34" i="21"/>
  <c r="N34" i="21"/>
  <c r="K35" i="21"/>
  <c r="M35" i="21"/>
  <c r="J35" i="21"/>
  <c r="L35" i="21"/>
  <c r="H36" i="21"/>
  <c r="I35" i="21"/>
  <c r="E35" i="21"/>
  <c r="F35" i="21"/>
  <c r="D36" i="21"/>
  <c r="K36" i="21"/>
  <c r="I36" i="21"/>
  <c r="H37" i="21"/>
  <c r="M36" i="21"/>
  <c r="L36" i="21"/>
  <c r="J36" i="21"/>
  <c r="P35" i="21"/>
  <c r="Q35" i="21"/>
  <c r="O35" i="21"/>
  <c r="N35" i="21"/>
  <c r="E36" i="21"/>
  <c r="D37" i="21"/>
  <c r="F36" i="21"/>
  <c r="N36" i="21"/>
  <c r="P36" i="21"/>
  <c r="O36" i="21"/>
  <c r="Q36" i="21"/>
  <c r="K37" i="21"/>
  <c r="H38" i="21"/>
  <c r="L37" i="21"/>
  <c r="M37" i="21"/>
  <c r="I37" i="21"/>
  <c r="J37" i="21"/>
  <c r="D38" i="21"/>
  <c r="F37" i="21"/>
  <c r="E37" i="21"/>
  <c r="J38" i="21"/>
  <c r="K38" i="21"/>
  <c r="M38" i="21"/>
  <c r="L38" i="21"/>
  <c r="I38" i="21"/>
  <c r="H39" i="21"/>
  <c r="Q37" i="21"/>
  <c r="P37" i="21"/>
  <c r="O37" i="21"/>
  <c r="N37" i="21"/>
  <c r="E38" i="21"/>
  <c r="D39" i="21"/>
  <c r="F38" i="21"/>
  <c r="O38" i="21"/>
  <c r="N38" i="21"/>
  <c r="Q38" i="21"/>
  <c r="P38" i="21"/>
  <c r="L39" i="21"/>
  <c r="H40" i="21"/>
  <c r="K39" i="21"/>
  <c r="J39" i="21"/>
  <c r="I39" i="21"/>
  <c r="M39" i="21"/>
  <c r="F39" i="21"/>
  <c r="D40" i="21"/>
  <c r="E39" i="21"/>
  <c r="K40" i="21"/>
  <c r="H41" i="21"/>
  <c r="L40" i="21"/>
  <c r="J40" i="21"/>
  <c r="M40" i="21"/>
  <c r="I40" i="21"/>
  <c r="O39" i="21"/>
  <c r="P39" i="21"/>
  <c r="N39" i="21"/>
  <c r="Q39" i="21"/>
  <c r="E40" i="21"/>
  <c r="D41" i="21"/>
  <c r="F40" i="21"/>
  <c r="L41" i="21"/>
  <c r="M41" i="21"/>
  <c r="H42" i="21"/>
  <c r="K41" i="21"/>
  <c r="J41" i="21"/>
  <c r="I41" i="21"/>
  <c r="P40" i="21"/>
  <c r="O40" i="21"/>
  <c r="Q40" i="21"/>
  <c r="N40" i="21"/>
  <c r="D42" i="21"/>
  <c r="E41" i="21"/>
  <c r="F41" i="21"/>
  <c r="I42" i="21"/>
  <c r="L42" i="21"/>
  <c r="H43" i="21"/>
  <c r="K42" i="21"/>
  <c r="J42" i="21"/>
  <c r="M42" i="21"/>
  <c r="Q41" i="21"/>
  <c r="N41" i="21"/>
  <c r="P41" i="21"/>
  <c r="O41" i="21"/>
  <c r="E42" i="21"/>
  <c r="D43" i="21"/>
  <c r="F42" i="21"/>
  <c r="P42" i="21"/>
  <c r="O42" i="21"/>
  <c r="N42" i="21"/>
  <c r="Q42" i="21"/>
  <c r="I43" i="21"/>
  <c r="J43" i="21"/>
  <c r="K43" i="21"/>
  <c r="H44" i="21"/>
  <c r="L43" i="21"/>
  <c r="M43" i="21"/>
  <c r="D44" i="21"/>
  <c r="E43" i="21"/>
  <c r="F43" i="21"/>
  <c r="Q43" i="21"/>
  <c r="P43" i="21"/>
  <c r="O43" i="21"/>
  <c r="N43" i="21"/>
  <c r="L44" i="21"/>
  <c r="K44" i="21"/>
  <c r="M44" i="21"/>
  <c r="H45" i="21"/>
  <c r="J44" i="21"/>
  <c r="I44" i="21"/>
  <c r="F44" i="21"/>
  <c r="D45" i="21"/>
  <c r="E44" i="21"/>
  <c r="M45" i="21"/>
  <c r="L45" i="21"/>
  <c r="J45" i="21"/>
  <c r="I45" i="21"/>
  <c r="H46" i="21"/>
  <c r="K45" i="21"/>
  <c r="P44" i="21"/>
  <c r="O44" i="21"/>
  <c r="N44" i="21"/>
  <c r="Q44" i="21"/>
  <c r="D46" i="21"/>
  <c r="E45" i="21"/>
  <c r="F45" i="21"/>
  <c r="P45" i="21"/>
  <c r="Q45" i="21"/>
  <c r="O45" i="21"/>
  <c r="N45" i="21"/>
  <c r="K46" i="21"/>
  <c r="M46" i="21"/>
  <c r="I46" i="21"/>
  <c r="L46" i="21"/>
  <c r="J46" i="21"/>
  <c r="H47" i="21"/>
  <c r="E46" i="21"/>
  <c r="F46" i="21"/>
  <c r="D47" i="21"/>
  <c r="Q46" i="21"/>
  <c r="P46" i="21"/>
  <c r="O46" i="21"/>
  <c r="N46" i="21"/>
  <c r="H48" i="21"/>
  <c r="L47" i="21"/>
  <c r="K47" i="21"/>
  <c r="I47" i="21"/>
  <c r="M47" i="21"/>
  <c r="J47" i="21"/>
  <c r="D48" i="21"/>
  <c r="F47" i="21"/>
  <c r="E47" i="21"/>
  <c r="J48" i="21"/>
  <c r="M48" i="21"/>
  <c r="H49" i="21"/>
  <c r="I48" i="21"/>
  <c r="L48" i="21"/>
  <c r="K48" i="21"/>
  <c r="O47" i="21"/>
  <c r="Q47" i="21"/>
  <c r="P47" i="21"/>
  <c r="N47" i="21"/>
  <c r="E48" i="21"/>
  <c r="D49" i="21"/>
  <c r="F48" i="21"/>
  <c r="H50" i="21"/>
  <c r="J49" i="21"/>
  <c r="M49" i="21"/>
  <c r="I49" i="21"/>
  <c r="K49" i="21"/>
  <c r="L49" i="21"/>
  <c r="Q48" i="21"/>
  <c r="N48" i="21"/>
  <c r="P48" i="21"/>
  <c r="O48" i="21"/>
  <c r="E49" i="21"/>
  <c r="D50" i="21"/>
  <c r="F49" i="21"/>
  <c r="H51" i="21"/>
  <c r="M50" i="21"/>
  <c r="L50" i="21"/>
  <c r="J50" i="21"/>
  <c r="I50" i="21"/>
  <c r="K50" i="21"/>
  <c r="P49" i="21"/>
  <c r="O49" i="21"/>
  <c r="Q49" i="21"/>
  <c r="N49" i="21"/>
  <c r="D51" i="21"/>
  <c r="F50" i="21"/>
  <c r="E50" i="21"/>
  <c r="K51" i="21"/>
  <c r="M51" i="21"/>
  <c r="H52" i="21"/>
  <c r="I51" i="21"/>
  <c r="J51" i="21"/>
  <c r="L51" i="21"/>
  <c r="Q50" i="21"/>
  <c r="N50" i="21"/>
  <c r="O50" i="21"/>
  <c r="P50" i="21"/>
  <c r="D52" i="21"/>
  <c r="F51" i="21"/>
  <c r="E51" i="21"/>
  <c r="K52" i="21"/>
  <c r="J52" i="21"/>
  <c r="M52" i="21"/>
  <c r="I52" i="21"/>
  <c r="L52" i="21"/>
  <c r="H53" i="21"/>
  <c r="O51" i="21"/>
  <c r="P51" i="21"/>
  <c r="Q51" i="21"/>
  <c r="N51" i="21"/>
  <c r="D53" i="21"/>
  <c r="F52" i="21"/>
  <c r="E52" i="21"/>
  <c r="Q52" i="21"/>
  <c r="O52" i="21"/>
  <c r="P52" i="21"/>
  <c r="N52" i="21"/>
  <c r="I53" i="21"/>
  <c r="J53" i="21"/>
  <c r="K53" i="21"/>
  <c r="M53" i="21"/>
  <c r="L53" i="21"/>
  <c r="H54" i="21"/>
  <c r="D54" i="21"/>
  <c r="F53" i="21"/>
  <c r="E53" i="21"/>
  <c r="O53" i="21"/>
  <c r="Q53" i="21"/>
  <c r="N53" i="21"/>
  <c r="P53" i="21"/>
  <c r="M54" i="21"/>
  <c r="I54" i="21"/>
  <c r="J54" i="21"/>
  <c r="K54" i="21"/>
  <c r="H55" i="21"/>
  <c r="L54" i="21"/>
  <c r="D55" i="21"/>
  <c r="F54" i="21"/>
  <c r="E54" i="21"/>
  <c r="P54" i="21"/>
  <c r="O54" i="21"/>
  <c r="N54" i="21"/>
  <c r="Q54" i="21"/>
  <c r="I55" i="21"/>
  <c r="J55" i="21"/>
  <c r="H56" i="21"/>
  <c r="K55" i="21"/>
  <c r="M55" i="21"/>
  <c r="L55" i="21"/>
  <c r="F55" i="21"/>
  <c r="E55" i="21"/>
  <c r="D56" i="21"/>
  <c r="O55" i="21"/>
  <c r="P55" i="21"/>
  <c r="N55" i="21"/>
  <c r="Q55" i="21"/>
  <c r="M56" i="21"/>
  <c r="L56" i="21"/>
  <c r="H57" i="21"/>
  <c r="J56" i="21"/>
  <c r="K56" i="21"/>
  <c r="I56" i="21"/>
  <c r="E56" i="21"/>
  <c r="F56" i="21"/>
  <c r="D57" i="21"/>
  <c r="H58" i="21"/>
  <c r="M57" i="21"/>
  <c r="K57" i="21"/>
  <c r="L57" i="21"/>
  <c r="I57" i="21"/>
  <c r="J57" i="21"/>
  <c r="O56" i="21"/>
  <c r="Q56" i="21"/>
  <c r="P56" i="21"/>
  <c r="N56" i="21"/>
  <c r="E57" i="21"/>
  <c r="D58" i="21"/>
  <c r="F57" i="21"/>
  <c r="K58" i="21"/>
  <c r="J58" i="21"/>
  <c r="I58" i="21"/>
  <c r="H59" i="21"/>
  <c r="L58" i="21"/>
  <c r="M58" i="21"/>
  <c r="N57" i="21"/>
  <c r="Q57" i="21"/>
  <c r="P57" i="21"/>
  <c r="O57" i="21"/>
  <c r="F58" i="21"/>
  <c r="E58" i="21"/>
  <c r="D59" i="21"/>
  <c r="Q58" i="21"/>
  <c r="O58" i="21"/>
  <c r="P58" i="21"/>
  <c r="N58" i="21"/>
  <c r="M59" i="21"/>
  <c r="H60" i="21"/>
  <c r="J59" i="21"/>
  <c r="I59" i="21"/>
  <c r="K59" i="21"/>
  <c r="L59" i="21"/>
  <c r="F59" i="21"/>
  <c r="E59" i="21"/>
  <c r="D60" i="21"/>
  <c r="H61" i="21"/>
  <c r="I60" i="21"/>
  <c r="M60" i="21"/>
  <c r="J60" i="21"/>
  <c r="K60" i="21"/>
  <c r="L60" i="21"/>
  <c r="O59" i="21"/>
  <c r="Q59" i="21"/>
  <c r="P59" i="21"/>
  <c r="N59" i="21"/>
  <c r="D61" i="21"/>
  <c r="E60" i="21"/>
  <c r="F60" i="21"/>
  <c r="M61" i="21"/>
  <c r="H62" i="21"/>
  <c r="I61" i="21"/>
  <c r="J61" i="21"/>
  <c r="K61" i="21"/>
  <c r="L61" i="21"/>
  <c r="O60" i="21"/>
  <c r="Q60" i="21"/>
  <c r="P60" i="21"/>
  <c r="N60" i="21"/>
  <c r="D62" i="21"/>
  <c r="E61" i="21"/>
  <c r="F61" i="21"/>
  <c r="J62" i="21"/>
  <c r="K62" i="21"/>
  <c r="L62" i="21"/>
  <c r="I62" i="21"/>
  <c r="M62" i="21"/>
  <c r="H63" i="21"/>
  <c r="O61" i="21"/>
  <c r="P61" i="21"/>
  <c r="Q61" i="21"/>
  <c r="N61" i="21"/>
  <c r="E62" i="21"/>
  <c r="F62" i="21"/>
  <c r="D63" i="21"/>
  <c r="O62" i="21"/>
  <c r="Q62" i="21"/>
  <c r="P62" i="21"/>
  <c r="N62" i="21"/>
  <c r="K63" i="21"/>
  <c r="L63" i="21"/>
  <c r="H64" i="21"/>
  <c r="J63" i="21"/>
  <c r="M63" i="21"/>
  <c r="I63" i="21"/>
  <c r="D64" i="21"/>
  <c r="E63" i="21"/>
  <c r="F63" i="21"/>
  <c r="H65" i="21"/>
  <c r="M64" i="21"/>
  <c r="I64" i="21"/>
  <c r="L64" i="21"/>
  <c r="J64" i="21"/>
  <c r="K64" i="21"/>
  <c r="Q63" i="21"/>
  <c r="N63" i="21"/>
  <c r="P63" i="21"/>
  <c r="O63" i="21"/>
  <c r="D65" i="21"/>
  <c r="E64" i="21"/>
  <c r="F64" i="21"/>
  <c r="L65" i="21"/>
  <c r="J65" i="21"/>
  <c r="K65" i="21"/>
  <c r="H66" i="21"/>
  <c r="I65" i="21"/>
  <c r="M65" i="21"/>
  <c r="O64" i="21"/>
  <c r="N64" i="21"/>
  <c r="Q64" i="21"/>
  <c r="P64" i="21"/>
  <c r="D66" i="21"/>
  <c r="E65" i="21"/>
  <c r="F65" i="21"/>
  <c r="K66" i="21"/>
  <c r="M66" i="21"/>
  <c r="L66" i="21"/>
  <c r="J66" i="21"/>
  <c r="I66" i="21"/>
  <c r="H67" i="21"/>
  <c r="N65" i="21"/>
  <c r="P65" i="21"/>
  <c r="O65" i="21"/>
  <c r="Q65" i="21"/>
  <c r="D67" i="21"/>
  <c r="F66" i="21"/>
  <c r="E66" i="21"/>
  <c r="N66" i="21"/>
  <c r="Q66" i="21"/>
  <c r="P66" i="21"/>
  <c r="O66" i="21"/>
  <c r="K67" i="21"/>
  <c r="J67" i="21"/>
  <c r="H68" i="21"/>
  <c r="L67" i="21"/>
  <c r="I67" i="21"/>
  <c r="M67" i="21"/>
  <c r="F67" i="21"/>
  <c r="E67" i="21"/>
  <c r="D68" i="21"/>
  <c r="M68" i="21"/>
  <c r="J68" i="21"/>
  <c r="K68" i="21"/>
  <c r="I68" i="21"/>
  <c r="L68" i="21"/>
  <c r="H69" i="21"/>
  <c r="O67" i="21"/>
  <c r="N67" i="21"/>
  <c r="Q67" i="21"/>
  <c r="P67" i="21"/>
  <c r="F68" i="21"/>
  <c r="E68" i="21"/>
  <c r="D69" i="21"/>
  <c r="P68" i="21"/>
  <c r="O68" i="21"/>
  <c r="Q68" i="21"/>
  <c r="N68" i="21"/>
  <c r="I69" i="21"/>
  <c r="H70" i="21"/>
  <c r="M69" i="21"/>
  <c r="K69" i="21"/>
  <c r="L69" i="21"/>
  <c r="J69" i="21"/>
  <c r="E69" i="21"/>
  <c r="D70" i="21"/>
  <c r="F69" i="21"/>
  <c r="O69" i="21"/>
  <c r="Q69" i="21"/>
  <c r="N69" i="21"/>
  <c r="P69" i="21"/>
  <c r="L70" i="21"/>
  <c r="I70" i="21"/>
  <c r="H71" i="21"/>
  <c r="K70" i="21"/>
  <c r="J70" i="21"/>
  <c r="M70" i="21"/>
  <c r="E70" i="21"/>
  <c r="F70" i="21"/>
  <c r="D71" i="21"/>
  <c r="O70" i="21"/>
  <c r="Q70" i="21"/>
  <c r="P70" i="21"/>
  <c r="N70" i="21"/>
  <c r="H72" i="21"/>
  <c r="L71" i="21"/>
  <c r="M71" i="21"/>
  <c r="K71" i="21"/>
  <c r="I71" i="21"/>
  <c r="J71" i="21"/>
  <c r="E71" i="21"/>
  <c r="D72" i="21"/>
  <c r="F71" i="21"/>
  <c r="J72" i="21"/>
  <c r="K72" i="21"/>
  <c r="H73" i="21"/>
  <c r="L72" i="21"/>
  <c r="I72" i="21"/>
  <c r="M72" i="21"/>
  <c r="N71" i="21"/>
  <c r="O71" i="21"/>
  <c r="Q71" i="21"/>
  <c r="P71" i="21"/>
  <c r="F72" i="21"/>
  <c r="D73" i="21"/>
  <c r="E72" i="21"/>
  <c r="H74" i="21"/>
  <c r="J73" i="21"/>
  <c r="L73" i="21"/>
  <c r="K73" i="21"/>
  <c r="I73" i="21"/>
  <c r="M73" i="21"/>
  <c r="Q72" i="21"/>
  <c r="O72" i="21"/>
  <c r="P72" i="21"/>
  <c r="N72" i="21"/>
  <c r="D74" i="21"/>
  <c r="F73" i="21"/>
  <c r="E73" i="21"/>
  <c r="H75" i="21"/>
  <c r="J74" i="21"/>
  <c r="M74" i="21"/>
  <c r="I74" i="21"/>
  <c r="K74" i="21"/>
  <c r="L74" i="21"/>
  <c r="O73" i="21"/>
  <c r="Q73" i="21"/>
  <c r="P73" i="21"/>
  <c r="N73" i="21"/>
  <c r="F74" i="21"/>
  <c r="D75" i="21"/>
  <c r="E74" i="21"/>
  <c r="L75" i="21"/>
  <c r="H76" i="21"/>
  <c r="J75" i="21"/>
  <c r="K75" i="21"/>
  <c r="I75" i="21"/>
  <c r="M75" i="21"/>
  <c r="P74" i="21"/>
  <c r="O74" i="21"/>
  <c r="Q74" i="21"/>
  <c r="N74" i="21"/>
  <c r="D76" i="21"/>
  <c r="E75" i="21"/>
  <c r="F75" i="21"/>
  <c r="J76" i="21"/>
  <c r="L76" i="21"/>
  <c r="K76" i="21"/>
  <c r="H77" i="21"/>
  <c r="I76" i="21"/>
  <c r="M76" i="21"/>
  <c r="O75" i="21"/>
  <c r="Q75" i="21"/>
  <c r="P75" i="21"/>
  <c r="N75" i="21"/>
  <c r="E76" i="21"/>
  <c r="D77" i="21"/>
  <c r="F76" i="21"/>
  <c r="J77" i="21"/>
  <c r="L77" i="21"/>
  <c r="K77" i="21"/>
  <c r="M77" i="21"/>
  <c r="H78" i="21"/>
  <c r="I77" i="21"/>
  <c r="N76" i="21"/>
  <c r="Q76" i="21"/>
  <c r="O76" i="21"/>
  <c r="P76" i="21"/>
  <c r="F77" i="21"/>
  <c r="E77" i="21"/>
  <c r="D78" i="21"/>
  <c r="I78" i="21"/>
  <c r="H79" i="21"/>
  <c r="K78" i="21"/>
  <c r="M78" i="21"/>
  <c r="J78" i="21"/>
  <c r="L78" i="21"/>
  <c r="N77" i="21"/>
  <c r="O77" i="21"/>
  <c r="P77" i="21"/>
  <c r="Q77" i="21"/>
  <c r="E78" i="21"/>
  <c r="D79" i="21"/>
  <c r="F78" i="21"/>
  <c r="Q78" i="21"/>
  <c r="P78" i="21"/>
  <c r="O78" i="21"/>
  <c r="N78" i="21"/>
  <c r="J79" i="21"/>
  <c r="L79" i="21"/>
  <c r="M79" i="21"/>
  <c r="K79" i="21"/>
  <c r="H80" i="21"/>
  <c r="I79" i="21"/>
  <c r="D80" i="21"/>
  <c r="E79" i="21"/>
  <c r="F79" i="21"/>
  <c r="M80" i="21"/>
  <c r="J80" i="21"/>
  <c r="L80" i="21"/>
  <c r="H81" i="21"/>
  <c r="I80" i="21"/>
  <c r="K80" i="21"/>
  <c r="P79" i="21"/>
  <c r="N79" i="21"/>
  <c r="Q79" i="21"/>
  <c r="O79" i="21"/>
  <c r="D81" i="21"/>
  <c r="F80" i="21"/>
  <c r="E80" i="21"/>
  <c r="K81" i="21"/>
  <c r="J81" i="21"/>
  <c r="I81" i="21"/>
  <c r="L81" i="21"/>
  <c r="M81" i="21"/>
  <c r="H82" i="21"/>
  <c r="O80" i="21"/>
  <c r="N80" i="21"/>
  <c r="Q80" i="21"/>
  <c r="P80" i="21"/>
  <c r="D82" i="21"/>
  <c r="E81" i="21"/>
  <c r="F81" i="21"/>
  <c r="O81" i="21"/>
  <c r="Q81" i="21"/>
  <c r="P81" i="21"/>
  <c r="N81" i="21"/>
  <c r="K82" i="21"/>
  <c r="H83" i="21"/>
  <c r="J82" i="21"/>
  <c r="M82" i="21"/>
  <c r="I82" i="21"/>
  <c r="L82" i="21"/>
  <c r="E82" i="21"/>
  <c r="F82" i="21"/>
  <c r="D83" i="21"/>
  <c r="J83" i="21"/>
  <c r="H84" i="21"/>
  <c r="K83" i="21"/>
  <c r="L83" i="21"/>
  <c r="M83" i="21"/>
  <c r="I83" i="21"/>
  <c r="O82" i="21"/>
  <c r="N82" i="21"/>
  <c r="P82" i="21"/>
  <c r="Q82" i="21"/>
  <c r="F83" i="21"/>
  <c r="E83" i="21"/>
  <c r="D84" i="21"/>
  <c r="K84" i="21"/>
  <c r="M84" i="21"/>
  <c r="J84" i="21"/>
  <c r="H85" i="21"/>
  <c r="I84" i="21"/>
  <c r="L84" i="21"/>
  <c r="N83" i="21"/>
  <c r="P83" i="21"/>
  <c r="O83" i="21"/>
  <c r="Q83" i="21"/>
  <c r="E84" i="21"/>
  <c r="D85" i="21"/>
  <c r="F84" i="21"/>
  <c r="K85" i="21"/>
  <c r="H86" i="21"/>
  <c r="L85" i="21"/>
  <c r="J85" i="21"/>
  <c r="I85" i="21"/>
  <c r="M85" i="21"/>
  <c r="O84" i="21"/>
  <c r="N84" i="21"/>
  <c r="Q84" i="21"/>
  <c r="P84" i="21"/>
  <c r="D86" i="21"/>
  <c r="E85" i="21"/>
  <c r="F85" i="21"/>
  <c r="I86" i="21"/>
  <c r="H87" i="21"/>
  <c r="M86" i="21"/>
  <c r="J86" i="21"/>
  <c r="L86" i="21"/>
  <c r="K86" i="21"/>
  <c r="O85" i="21"/>
  <c r="N85" i="21"/>
  <c r="Q85" i="21"/>
  <c r="P85" i="21"/>
  <c r="E86" i="21"/>
  <c r="F86" i="21"/>
  <c r="D87" i="21"/>
  <c r="Q86" i="21"/>
  <c r="P86" i="21"/>
  <c r="O86" i="21"/>
  <c r="N86" i="21"/>
  <c r="J87" i="21"/>
  <c r="K87" i="21"/>
  <c r="I87" i="21"/>
  <c r="L87" i="21"/>
  <c r="H88" i="21"/>
  <c r="M87" i="21"/>
  <c r="F87" i="21"/>
  <c r="D88" i="21"/>
  <c r="E87" i="21"/>
  <c r="P87" i="21"/>
  <c r="O87" i="21"/>
  <c r="Q87" i="21"/>
  <c r="N87" i="21"/>
  <c r="M88" i="21"/>
  <c r="L88" i="21"/>
  <c r="I88" i="21"/>
  <c r="H89" i="21"/>
  <c r="J88" i="21"/>
  <c r="K88" i="21"/>
  <c r="E88" i="21"/>
  <c r="D89" i="21"/>
  <c r="F88" i="21"/>
  <c r="P88" i="21"/>
  <c r="O88" i="21"/>
  <c r="Q88" i="21"/>
  <c r="N88" i="21"/>
  <c r="K89" i="21"/>
  <c r="I89" i="21"/>
  <c r="L89" i="21"/>
  <c r="M89" i="21"/>
  <c r="J89" i="21"/>
  <c r="H90" i="21"/>
  <c r="D90" i="21"/>
  <c r="F89" i="21"/>
  <c r="E89" i="21"/>
  <c r="Q89" i="21"/>
  <c r="O89" i="21"/>
  <c r="N89" i="21"/>
  <c r="P89" i="21"/>
  <c r="H91" i="21"/>
  <c r="I90" i="21"/>
  <c r="J90" i="21"/>
  <c r="M90" i="21"/>
  <c r="K90" i="21"/>
  <c r="L90" i="21"/>
  <c r="D91" i="21"/>
  <c r="E90" i="21"/>
  <c r="F90" i="21"/>
  <c r="M91" i="21"/>
  <c r="H92" i="21"/>
  <c r="J91" i="21"/>
  <c r="K91" i="21"/>
  <c r="I91" i="21"/>
  <c r="L91" i="21"/>
  <c r="P90" i="21"/>
  <c r="O90" i="21"/>
  <c r="N90" i="21"/>
  <c r="Q90" i="21"/>
  <c r="F91" i="21"/>
  <c r="E91" i="21"/>
  <c r="D92" i="21"/>
  <c r="M92" i="21"/>
  <c r="H93" i="21"/>
  <c r="K92" i="21"/>
  <c r="L92" i="21"/>
  <c r="J92" i="21"/>
  <c r="I92" i="21"/>
  <c r="P91" i="21"/>
  <c r="N91" i="21"/>
  <c r="O91" i="21"/>
  <c r="Q91" i="21"/>
  <c r="F92" i="21"/>
  <c r="E92" i="21"/>
  <c r="D93" i="21"/>
  <c r="L93" i="21"/>
  <c r="I93" i="21"/>
  <c r="J93" i="21"/>
  <c r="H94" i="21"/>
  <c r="M93" i="21"/>
  <c r="K93" i="21"/>
  <c r="P92" i="21"/>
  <c r="O92" i="21"/>
  <c r="N92" i="21"/>
  <c r="Q92" i="21"/>
  <c r="F93" i="21"/>
  <c r="E93" i="21"/>
  <c r="D94" i="21"/>
  <c r="N93" i="21"/>
  <c r="P93" i="21"/>
  <c r="O93" i="21"/>
  <c r="Q93" i="21"/>
  <c r="I94" i="21"/>
  <c r="K94" i="21"/>
  <c r="M94" i="21"/>
  <c r="H95" i="21"/>
  <c r="L94" i="21"/>
  <c r="J94" i="21"/>
  <c r="F94" i="21"/>
  <c r="E94" i="21"/>
  <c r="D95" i="21"/>
  <c r="N94" i="21"/>
  <c r="P94" i="21"/>
  <c r="O94" i="21"/>
  <c r="Q94" i="21"/>
  <c r="L95" i="21"/>
  <c r="H96" i="21"/>
  <c r="J95" i="21"/>
  <c r="M95" i="21"/>
  <c r="K95" i="21"/>
  <c r="I95" i="21"/>
  <c r="F95" i="21"/>
  <c r="D96" i="21"/>
  <c r="E95" i="21"/>
  <c r="M96" i="21"/>
  <c r="L96" i="21"/>
  <c r="I96" i="21"/>
  <c r="H97" i="21"/>
  <c r="K96" i="21"/>
  <c r="J96" i="21"/>
  <c r="P95" i="21"/>
  <c r="O95" i="21"/>
  <c r="N95" i="21"/>
  <c r="Q95" i="21"/>
  <c r="F96" i="21"/>
  <c r="E96" i="21"/>
  <c r="D97" i="21"/>
  <c r="O96" i="21"/>
  <c r="N96" i="21"/>
  <c r="Q96" i="21"/>
  <c r="P96" i="21"/>
  <c r="I97" i="21"/>
  <c r="H98" i="21"/>
  <c r="L97" i="21"/>
  <c r="K97" i="21"/>
  <c r="J97" i="21"/>
  <c r="M97" i="21"/>
  <c r="E97" i="21"/>
  <c r="F97" i="21"/>
  <c r="D98" i="21"/>
  <c r="Q97" i="21"/>
  <c r="P97" i="21"/>
  <c r="N97" i="21"/>
  <c r="O97" i="21"/>
  <c r="H99" i="21"/>
  <c r="J98" i="21"/>
  <c r="K98" i="21"/>
  <c r="M98" i="21"/>
  <c r="I98" i="21"/>
  <c r="L98" i="21"/>
  <c r="E98" i="21"/>
  <c r="F98" i="21"/>
  <c r="D99" i="21"/>
  <c r="L99" i="21"/>
  <c r="M99" i="21"/>
  <c r="J99" i="21"/>
  <c r="H100" i="21"/>
  <c r="I99" i="21"/>
  <c r="K99" i="21"/>
  <c r="Q98" i="21"/>
  <c r="N98" i="21"/>
  <c r="P98" i="21"/>
  <c r="O98" i="21"/>
  <c r="D100" i="21"/>
  <c r="F99" i="21"/>
  <c r="E99" i="21"/>
  <c r="J100" i="21"/>
  <c r="I100" i="21"/>
  <c r="K100" i="21"/>
  <c r="H101" i="21"/>
  <c r="M100" i="21"/>
  <c r="L100" i="21"/>
  <c r="P99" i="21"/>
  <c r="O99" i="21"/>
  <c r="N99" i="21"/>
  <c r="Q99" i="21"/>
  <c r="F100" i="21"/>
  <c r="D101" i="21"/>
  <c r="E100" i="21"/>
  <c r="O100" i="21"/>
  <c r="N100" i="21"/>
  <c r="P100" i="21"/>
  <c r="Q100" i="21"/>
  <c r="J101" i="21"/>
  <c r="L101" i="21"/>
  <c r="M101" i="21"/>
  <c r="I101" i="21"/>
  <c r="K101" i="21"/>
  <c r="H102" i="21"/>
  <c r="E101" i="21"/>
  <c r="D102" i="21"/>
  <c r="F101" i="21"/>
  <c r="O101" i="21"/>
  <c r="N101" i="21"/>
  <c r="Q101" i="21"/>
  <c r="P101" i="21"/>
  <c r="J102" i="21"/>
  <c r="M102" i="21"/>
  <c r="H103" i="21"/>
  <c r="K102" i="21"/>
  <c r="L102" i="21"/>
  <c r="I102" i="21"/>
  <c r="F102" i="21"/>
  <c r="D103" i="21"/>
  <c r="E102" i="21"/>
  <c r="K103" i="21"/>
  <c r="J103" i="21"/>
  <c r="H104" i="21"/>
  <c r="I103" i="21"/>
  <c r="L103" i="21"/>
  <c r="M103" i="21"/>
  <c r="N102" i="21"/>
  <c r="O102" i="21"/>
  <c r="Q102" i="21"/>
  <c r="P102" i="21"/>
  <c r="E103" i="21"/>
  <c r="F103" i="21"/>
  <c r="D104" i="21"/>
  <c r="L104" i="21"/>
  <c r="H105" i="21"/>
  <c r="J104" i="21"/>
  <c r="I104" i="21"/>
  <c r="K104" i="21"/>
  <c r="M104" i="21"/>
  <c r="N103" i="21"/>
  <c r="Q103" i="21"/>
  <c r="O103" i="21"/>
  <c r="P103" i="21"/>
  <c r="D105" i="21"/>
  <c r="E104" i="21"/>
  <c r="F104" i="21"/>
  <c r="K105" i="21"/>
  <c r="I105" i="21"/>
  <c r="J105" i="21"/>
  <c r="H106" i="21"/>
  <c r="M105" i="21"/>
  <c r="L105" i="21"/>
  <c r="Q104" i="21"/>
  <c r="O104" i="21"/>
  <c r="N104" i="21"/>
  <c r="P104" i="21"/>
  <c r="F105" i="21"/>
  <c r="E105" i="21"/>
  <c r="D106" i="21"/>
  <c r="P105" i="21"/>
  <c r="N105" i="21"/>
  <c r="O105" i="21"/>
  <c r="Q105" i="21"/>
  <c r="I106" i="21"/>
  <c r="M106" i="21"/>
  <c r="K106" i="21"/>
  <c r="H107" i="21"/>
  <c r="L106" i="21"/>
  <c r="J106" i="21"/>
  <c r="F106" i="21"/>
  <c r="D107" i="21"/>
  <c r="E106" i="21"/>
  <c r="N106" i="21"/>
  <c r="O106" i="21"/>
  <c r="Q106" i="21"/>
  <c r="P106" i="21"/>
  <c r="I107" i="21"/>
  <c r="H108" i="21"/>
  <c r="K107" i="21"/>
  <c r="J107" i="21"/>
  <c r="M107" i="21"/>
  <c r="L107" i="21"/>
  <c r="D108" i="21"/>
  <c r="E107" i="21"/>
  <c r="F107" i="21"/>
  <c r="P107" i="21"/>
  <c r="O107" i="21"/>
  <c r="Q107" i="21"/>
  <c r="N107" i="21"/>
  <c r="M108" i="21"/>
  <c r="J108" i="21"/>
  <c r="K108" i="21"/>
  <c r="L108" i="21"/>
  <c r="I108" i="21"/>
  <c r="H109" i="21"/>
  <c r="E108" i="21"/>
  <c r="D109" i="21"/>
  <c r="F108" i="21"/>
  <c r="P108" i="21"/>
  <c r="O108" i="21"/>
  <c r="Q108" i="21"/>
  <c r="N108" i="21"/>
  <c r="L109" i="21"/>
  <c r="M109" i="21"/>
  <c r="I109" i="21"/>
  <c r="K109" i="21"/>
  <c r="H110" i="21"/>
  <c r="J109" i="21"/>
  <c r="F109" i="21"/>
  <c r="D110" i="21"/>
  <c r="E109" i="21"/>
  <c r="P109" i="21"/>
  <c r="O109" i="21"/>
  <c r="Q109" i="21"/>
  <c r="N109" i="21"/>
  <c r="I110" i="21"/>
  <c r="M110" i="21"/>
  <c r="J110" i="21"/>
  <c r="L110" i="21"/>
  <c r="H111" i="21"/>
  <c r="K110" i="21"/>
  <c r="F110" i="21"/>
  <c r="E110" i="21"/>
  <c r="D111" i="21"/>
  <c r="Q110" i="21"/>
  <c r="P110" i="21"/>
  <c r="O110" i="21"/>
  <c r="N110" i="21"/>
  <c r="L111" i="21"/>
  <c r="K111" i="21"/>
  <c r="H112" i="21"/>
  <c r="I111" i="21"/>
  <c r="M111" i="21"/>
  <c r="J111" i="21"/>
  <c r="F111" i="21"/>
  <c r="D112" i="21"/>
  <c r="E111" i="21"/>
  <c r="K112" i="21"/>
  <c r="H113" i="21"/>
  <c r="M112" i="21"/>
  <c r="J112" i="21"/>
  <c r="L112" i="21"/>
  <c r="I112" i="21"/>
  <c r="P111" i="21"/>
  <c r="O111" i="21"/>
  <c r="Q111" i="21"/>
  <c r="N111" i="21"/>
  <c r="D113" i="21"/>
  <c r="F112" i="21"/>
  <c r="E112" i="21"/>
  <c r="K113" i="21"/>
  <c r="I113" i="21"/>
  <c r="M113" i="21"/>
  <c r="H114" i="21"/>
  <c r="L113" i="21"/>
  <c r="J113" i="21"/>
  <c r="O112" i="21"/>
  <c r="P112" i="21"/>
  <c r="N112" i="21"/>
  <c r="Q112" i="21"/>
  <c r="D114" i="21"/>
  <c r="E113" i="21"/>
  <c r="F113" i="21"/>
  <c r="O113" i="21"/>
  <c r="Q113" i="21"/>
  <c r="P113" i="21"/>
  <c r="N113" i="21"/>
  <c r="K114" i="21"/>
  <c r="H115" i="21"/>
  <c r="I114" i="21"/>
  <c r="M114" i="21"/>
  <c r="J114" i="21"/>
  <c r="L114" i="21"/>
  <c r="D115" i="21"/>
  <c r="E114" i="21"/>
  <c r="F114" i="21"/>
  <c r="L115" i="21"/>
  <c r="K115" i="21"/>
  <c r="M115" i="21"/>
  <c r="J115" i="21"/>
  <c r="I115" i="21"/>
  <c r="H116" i="21"/>
  <c r="P114" i="21"/>
  <c r="O114" i="21"/>
  <c r="N114" i="21"/>
  <c r="Q114" i="21"/>
  <c r="F115" i="21"/>
  <c r="E115" i="21"/>
  <c r="D116" i="21"/>
  <c r="O115" i="21"/>
  <c r="Q115" i="21"/>
  <c r="N115" i="21"/>
  <c r="P115" i="21"/>
  <c r="M116" i="21"/>
  <c r="K116" i="21"/>
  <c r="I116" i="21"/>
  <c r="H117" i="21"/>
  <c r="L116" i="21"/>
  <c r="J116" i="21"/>
  <c r="E116" i="21"/>
  <c r="D117" i="21"/>
  <c r="F116" i="21"/>
  <c r="N116" i="21"/>
  <c r="Q116" i="21"/>
  <c r="P116" i="21"/>
  <c r="O116" i="21"/>
  <c r="I117" i="21"/>
  <c r="M117" i="21"/>
  <c r="K117" i="21"/>
  <c r="L117" i="21"/>
  <c r="J117" i="21"/>
  <c r="H118" i="21"/>
  <c r="D118" i="21"/>
  <c r="F117" i="21"/>
  <c r="E117" i="21"/>
  <c r="P117" i="21"/>
  <c r="O117" i="21"/>
  <c r="Q117" i="21"/>
  <c r="N117" i="21"/>
  <c r="H119" i="21"/>
  <c r="J118" i="21"/>
  <c r="K118" i="21"/>
  <c r="I118" i="21"/>
  <c r="M118" i="21"/>
  <c r="L118" i="21"/>
  <c r="D119" i="21"/>
  <c r="F118" i="21"/>
  <c r="E118" i="21"/>
  <c r="H120" i="21"/>
  <c r="J119" i="21"/>
  <c r="I119" i="21"/>
  <c r="K119" i="21"/>
  <c r="M119" i="21"/>
  <c r="L119" i="21"/>
  <c r="O118" i="21"/>
  <c r="N118" i="21"/>
  <c r="Q118" i="21"/>
  <c r="P118" i="21"/>
  <c r="F119" i="21"/>
  <c r="E119" i="21"/>
  <c r="D120" i="21"/>
  <c r="M120" i="21"/>
  <c r="I120" i="21"/>
  <c r="K120" i="21"/>
  <c r="L120" i="21"/>
  <c r="H121" i="21"/>
  <c r="J120" i="21"/>
  <c r="P119" i="21"/>
  <c r="Q119" i="21"/>
  <c r="N119" i="21"/>
  <c r="O119" i="21"/>
  <c r="E120" i="21"/>
  <c r="D121" i="21"/>
  <c r="F120" i="21"/>
  <c r="P120" i="21"/>
  <c r="Q120" i="21"/>
  <c r="O120" i="21"/>
  <c r="N120" i="21"/>
  <c r="M121" i="21"/>
  <c r="I121" i="21"/>
  <c r="L121" i="21"/>
  <c r="K121" i="21"/>
  <c r="J121" i="21"/>
  <c r="H122" i="21"/>
  <c r="E121" i="21"/>
  <c r="D122" i="21"/>
  <c r="F121" i="21"/>
  <c r="Q121" i="21"/>
  <c r="P121" i="21"/>
  <c r="N121" i="21"/>
  <c r="O121" i="21"/>
  <c r="I122" i="21"/>
  <c r="M122" i="21"/>
  <c r="K122" i="21"/>
  <c r="L122" i="21"/>
  <c r="J122" i="21"/>
  <c r="H123" i="21"/>
  <c r="E122" i="21"/>
  <c r="F122" i="21"/>
  <c r="D123" i="21"/>
  <c r="Q122" i="21"/>
  <c r="P122" i="21"/>
  <c r="O122" i="21"/>
  <c r="N122" i="21"/>
  <c r="H124" i="21"/>
  <c r="L123" i="21"/>
  <c r="K123" i="21"/>
  <c r="J123" i="21"/>
  <c r="I123" i="21"/>
  <c r="M123" i="21"/>
  <c r="F123" i="21"/>
  <c r="E123" i="21"/>
  <c r="D124" i="21"/>
  <c r="J124" i="21"/>
  <c r="K124" i="21"/>
  <c r="I124" i="21"/>
  <c r="L124" i="21"/>
  <c r="H125" i="21"/>
  <c r="M124" i="21"/>
  <c r="Q123" i="21"/>
  <c r="P123" i="21"/>
  <c r="O123" i="21"/>
  <c r="N123" i="21"/>
  <c r="F124" i="21"/>
  <c r="D125" i="21"/>
  <c r="E124" i="21"/>
  <c r="O124" i="21"/>
  <c r="N124" i="21"/>
  <c r="Q124" i="21"/>
  <c r="P124" i="21"/>
  <c r="L125" i="21"/>
  <c r="H126" i="21"/>
  <c r="I125" i="21"/>
  <c r="J125" i="21"/>
  <c r="M125" i="21"/>
  <c r="K125" i="21"/>
  <c r="E125" i="21"/>
  <c r="F125" i="21"/>
  <c r="D126" i="21"/>
  <c r="K126" i="21"/>
  <c r="L126" i="21"/>
  <c r="M126" i="21"/>
  <c r="J126" i="21"/>
  <c r="H127" i="21"/>
  <c r="I126" i="21"/>
  <c r="O125" i="21"/>
  <c r="P125" i="21"/>
  <c r="N125" i="21"/>
  <c r="Q125" i="21"/>
  <c r="E126" i="21"/>
  <c r="D127" i="21"/>
  <c r="F126" i="21"/>
  <c r="J127" i="21"/>
  <c r="K127" i="21"/>
  <c r="M127" i="21"/>
  <c r="L127" i="21"/>
  <c r="I127" i="21"/>
  <c r="H128" i="21"/>
  <c r="Q126" i="21"/>
  <c r="O126" i="21"/>
  <c r="N126" i="21"/>
  <c r="P126" i="21"/>
  <c r="D128" i="21"/>
  <c r="F127" i="21"/>
  <c r="E127" i="21"/>
  <c r="Q127" i="21"/>
  <c r="P127" i="21"/>
  <c r="O127" i="21"/>
  <c r="N127" i="21"/>
  <c r="L128" i="21"/>
  <c r="I128" i="21"/>
  <c r="M128" i="21"/>
  <c r="J128" i="21"/>
  <c r="H129" i="21"/>
  <c r="K128" i="21"/>
  <c r="F128" i="21"/>
  <c r="D129" i="21"/>
  <c r="E128" i="21"/>
  <c r="N128" i="21"/>
  <c r="O128" i="21"/>
  <c r="Q128" i="21"/>
  <c r="P128" i="21"/>
  <c r="K129" i="21"/>
  <c r="M129" i="21"/>
  <c r="J129" i="21"/>
  <c r="H130" i="21"/>
  <c r="I129" i="21"/>
  <c r="L129" i="21"/>
  <c r="F129" i="21"/>
  <c r="E129" i="21"/>
  <c r="D130" i="21"/>
  <c r="K130" i="21"/>
  <c r="M130" i="21"/>
  <c r="H131" i="21"/>
  <c r="I130" i="21"/>
  <c r="J130" i="21"/>
  <c r="L130" i="21"/>
  <c r="O129" i="21"/>
  <c r="Q129" i="21"/>
  <c r="N129" i="21"/>
  <c r="P129" i="21"/>
  <c r="D131" i="21"/>
  <c r="E130" i="21"/>
  <c r="F130" i="21"/>
  <c r="H132" i="21"/>
  <c r="L131" i="21"/>
  <c r="M131" i="21"/>
  <c r="J131" i="21"/>
  <c r="K131" i="21"/>
  <c r="I131" i="21"/>
  <c r="N130" i="21"/>
  <c r="O130" i="21"/>
  <c r="P130" i="21"/>
  <c r="Q130" i="21"/>
  <c r="E131" i="21"/>
  <c r="F131" i="21"/>
  <c r="D132" i="21"/>
  <c r="M132" i="21"/>
  <c r="K132" i="21"/>
  <c r="L132" i="21"/>
  <c r="J132" i="21"/>
  <c r="H133" i="21"/>
  <c r="I132" i="21"/>
  <c r="O131" i="21"/>
  <c r="Q131" i="21"/>
  <c r="N131" i="21"/>
  <c r="P131" i="21"/>
  <c r="E132" i="21"/>
  <c r="F132" i="21"/>
  <c r="D133" i="21"/>
  <c r="M133" i="21"/>
  <c r="J133" i="21"/>
  <c r="L133" i="21"/>
  <c r="H134" i="21"/>
  <c r="K133" i="21"/>
  <c r="I133" i="21"/>
  <c r="N132" i="21"/>
  <c r="Q132" i="21"/>
  <c r="P132" i="21"/>
  <c r="O132" i="21"/>
  <c r="E133" i="21"/>
  <c r="F133" i="21"/>
  <c r="D134" i="21"/>
  <c r="J134" i="21"/>
  <c r="I134" i="21"/>
  <c r="M134" i="21"/>
  <c r="L134" i="21"/>
  <c r="K134" i="21"/>
  <c r="H135" i="21"/>
  <c r="O133" i="21"/>
  <c r="P133" i="21"/>
  <c r="N133" i="21"/>
  <c r="Q133" i="21"/>
  <c r="F134" i="21"/>
  <c r="E134" i="21"/>
  <c r="D135" i="21"/>
  <c r="Q134" i="21"/>
  <c r="O134" i="21"/>
  <c r="P134" i="21"/>
  <c r="N134" i="21"/>
  <c r="M135" i="21"/>
  <c r="L135" i="21"/>
  <c r="H136" i="21"/>
  <c r="K135" i="21"/>
  <c r="I135" i="21"/>
  <c r="J135" i="21"/>
  <c r="D136" i="21"/>
  <c r="F135" i="21"/>
  <c r="E135" i="21"/>
  <c r="J136" i="21"/>
  <c r="L136" i="21"/>
  <c r="K136" i="21"/>
  <c r="I136" i="21"/>
  <c r="H137" i="21"/>
  <c r="M136" i="21"/>
  <c r="P135" i="21"/>
  <c r="O135" i="21"/>
  <c r="Q135" i="21"/>
  <c r="N135" i="21"/>
  <c r="D137" i="21"/>
  <c r="E136" i="21"/>
  <c r="F136" i="21"/>
  <c r="P136" i="21"/>
  <c r="N136" i="21"/>
  <c r="O136" i="21"/>
  <c r="Q136" i="21"/>
  <c r="J137" i="21"/>
  <c r="L137" i="21"/>
  <c r="I137" i="21"/>
  <c r="M137" i="21"/>
  <c r="K137" i="21"/>
  <c r="H138" i="21"/>
  <c r="D138" i="21"/>
  <c r="E137" i="21"/>
  <c r="F137" i="21"/>
  <c r="Q137" i="21"/>
  <c r="O137" i="21"/>
  <c r="N137" i="21"/>
  <c r="P137" i="21"/>
  <c r="I138" i="21"/>
  <c r="K138" i="21"/>
  <c r="J138" i="21"/>
  <c r="H139" i="21"/>
  <c r="M138" i="21"/>
  <c r="L138" i="21"/>
  <c r="F138" i="21"/>
  <c r="E138" i="21"/>
  <c r="D139" i="21"/>
  <c r="P138" i="21"/>
  <c r="N138" i="21"/>
  <c r="O138" i="21"/>
  <c r="Q138" i="21"/>
  <c r="J139" i="21"/>
  <c r="I139" i="21"/>
  <c r="H140" i="21"/>
  <c r="M139" i="21"/>
  <c r="L139" i="21"/>
  <c r="K139" i="21"/>
  <c r="F139" i="21"/>
  <c r="D140" i="21"/>
  <c r="E139" i="21"/>
  <c r="O139" i="21"/>
  <c r="N139" i="21"/>
  <c r="P139" i="21"/>
  <c r="Q139" i="21"/>
  <c r="M140" i="21"/>
  <c r="K140" i="21"/>
  <c r="J140" i="21"/>
  <c r="L140" i="21"/>
  <c r="I140" i="21"/>
  <c r="H141" i="21"/>
  <c r="E140" i="21"/>
  <c r="F140" i="21"/>
  <c r="D141" i="21"/>
  <c r="Q140" i="21"/>
  <c r="N140" i="21"/>
  <c r="P140" i="21"/>
  <c r="O140" i="21"/>
  <c r="L141" i="21"/>
  <c r="J141" i="21"/>
  <c r="I141" i="21"/>
  <c r="M141" i="21"/>
  <c r="H142" i="21"/>
  <c r="K141" i="21"/>
  <c r="E141" i="21"/>
  <c r="D142" i="21"/>
  <c r="F141" i="21"/>
  <c r="Q141" i="21"/>
  <c r="N141" i="21"/>
  <c r="P141" i="21"/>
  <c r="O141" i="21"/>
  <c r="K142" i="21"/>
  <c r="I142" i="21"/>
  <c r="J142" i="21"/>
  <c r="M142" i="21"/>
  <c r="L142" i="21"/>
  <c r="H143" i="21"/>
  <c r="D143" i="21"/>
  <c r="E142" i="21"/>
  <c r="F142" i="21"/>
  <c r="Q142" i="21"/>
  <c r="P142" i="21"/>
  <c r="O142" i="21"/>
  <c r="N142" i="21"/>
  <c r="I143" i="21"/>
  <c r="L143" i="21"/>
  <c r="M143" i="21"/>
  <c r="J143" i="21"/>
  <c r="K143" i="21"/>
  <c r="H144" i="21"/>
  <c r="D144" i="21"/>
  <c r="F143" i="21"/>
  <c r="E143" i="21"/>
  <c r="P143" i="21"/>
  <c r="Q143" i="21"/>
  <c r="O143" i="21"/>
  <c r="N143" i="21"/>
  <c r="J144" i="21"/>
  <c r="M144" i="21"/>
  <c r="K144" i="21"/>
  <c r="H145" i="21"/>
  <c r="L144" i="21"/>
  <c r="I144" i="21"/>
  <c r="F144" i="21"/>
  <c r="E144" i="21"/>
  <c r="D145" i="21"/>
  <c r="J145" i="21"/>
  <c r="K145" i="21"/>
  <c r="I145" i="21"/>
  <c r="H146" i="21"/>
  <c r="L145" i="21"/>
  <c r="M145" i="21"/>
  <c r="Q144" i="21"/>
  <c r="O144" i="21"/>
  <c r="N144" i="21"/>
  <c r="P144" i="21"/>
  <c r="E145" i="21"/>
  <c r="D146" i="21"/>
  <c r="F145" i="21"/>
  <c r="O145" i="21"/>
  <c r="N145" i="21"/>
  <c r="Q145" i="21"/>
  <c r="P145" i="21"/>
  <c r="I146" i="21"/>
  <c r="K146" i="21"/>
  <c r="H147" i="21"/>
  <c r="J146" i="21"/>
  <c r="M146" i="21"/>
  <c r="L146" i="21"/>
  <c r="F146" i="21"/>
  <c r="E146" i="21"/>
  <c r="D147" i="21"/>
  <c r="P146" i="21"/>
  <c r="O146" i="21"/>
  <c r="Q146" i="21"/>
  <c r="N146" i="21"/>
  <c r="K147" i="21"/>
  <c r="L147" i="21"/>
  <c r="M147" i="21"/>
  <c r="I147" i="21"/>
  <c r="H148" i="21"/>
  <c r="J147" i="21"/>
  <c r="D148" i="21"/>
  <c r="E147" i="21"/>
  <c r="F147" i="21"/>
  <c r="O147" i="21"/>
  <c r="N147" i="21"/>
  <c r="P147" i="21"/>
  <c r="Q147" i="21"/>
  <c r="M148" i="21"/>
  <c r="K148" i="21"/>
  <c r="J148" i="21"/>
  <c r="H149" i="21"/>
  <c r="L148" i="21"/>
  <c r="I148" i="21"/>
  <c r="E148" i="21"/>
  <c r="F148" i="21"/>
  <c r="D149" i="21"/>
  <c r="K149" i="21"/>
  <c r="M149" i="21"/>
  <c r="I149" i="21"/>
  <c r="J149" i="21"/>
  <c r="H150" i="21"/>
  <c r="L149" i="21"/>
  <c r="Q148" i="21"/>
  <c r="N148" i="21"/>
  <c r="O148" i="21"/>
  <c r="P148" i="21"/>
  <c r="F149" i="21"/>
  <c r="E149" i="21"/>
  <c r="D150" i="21"/>
  <c r="P149" i="21"/>
  <c r="O149" i="21"/>
  <c r="N149" i="21"/>
  <c r="Q149" i="21"/>
  <c r="I150" i="21"/>
  <c r="L150" i="21"/>
  <c r="K150" i="21"/>
  <c r="H151" i="21"/>
  <c r="J150" i="21"/>
  <c r="M150" i="21"/>
  <c r="D151" i="21"/>
  <c r="E150" i="21"/>
  <c r="F150" i="21"/>
  <c r="N150" i="21"/>
  <c r="Q150" i="21"/>
  <c r="P150" i="21"/>
  <c r="O150" i="21"/>
  <c r="H152" i="21"/>
  <c r="K151" i="21"/>
  <c r="L151" i="21"/>
  <c r="M151" i="21"/>
  <c r="J151" i="21"/>
  <c r="I151" i="21"/>
  <c r="D152" i="21"/>
  <c r="E151" i="21"/>
  <c r="F151" i="21"/>
  <c r="J152" i="21"/>
  <c r="H153" i="21"/>
  <c r="I152" i="21"/>
  <c r="L152" i="21"/>
  <c r="M152" i="21"/>
  <c r="K152" i="21"/>
  <c r="P151" i="21"/>
  <c r="O151" i="21"/>
  <c r="N151" i="21"/>
  <c r="Q151" i="21"/>
  <c r="F152" i="21"/>
  <c r="E152" i="21"/>
  <c r="D153" i="21"/>
  <c r="K153" i="21"/>
  <c r="M153" i="21"/>
  <c r="J153" i="21"/>
  <c r="L153" i="21"/>
  <c r="I153" i="21"/>
  <c r="H154" i="21"/>
  <c r="P152" i="21"/>
  <c r="O152" i="21"/>
  <c r="Q152" i="21"/>
  <c r="N152" i="21"/>
  <c r="E153" i="21"/>
  <c r="F153" i="21"/>
  <c r="D154" i="21"/>
  <c r="P153" i="21"/>
  <c r="Q153" i="21"/>
  <c r="O153" i="21"/>
  <c r="N153" i="21"/>
  <c r="H155" i="21"/>
  <c r="M154" i="21"/>
  <c r="K154" i="21"/>
  <c r="J154" i="21"/>
  <c r="I154" i="21"/>
  <c r="L154" i="21"/>
  <c r="D155" i="21"/>
  <c r="F154" i="21"/>
  <c r="E154" i="21"/>
  <c r="I155" i="21"/>
  <c r="M155" i="21"/>
  <c r="L155" i="21"/>
  <c r="K155" i="21"/>
  <c r="H156" i="21"/>
  <c r="J155" i="21"/>
  <c r="O154" i="21"/>
  <c r="N154" i="21"/>
  <c r="P154" i="21"/>
  <c r="Q154" i="21"/>
  <c r="F155" i="21"/>
  <c r="E155" i="21"/>
  <c r="D156" i="21"/>
  <c r="N155" i="21"/>
  <c r="P155" i="21"/>
  <c r="O155" i="21"/>
  <c r="Q155" i="21"/>
  <c r="J156" i="21"/>
  <c r="L156" i="21"/>
  <c r="H157" i="21"/>
  <c r="M156" i="21"/>
  <c r="K156" i="21"/>
  <c r="I156" i="21"/>
  <c r="E156" i="21"/>
  <c r="D157" i="21"/>
  <c r="F156" i="21"/>
  <c r="H158" i="21"/>
  <c r="I157" i="21"/>
  <c r="L157" i="21"/>
  <c r="J157" i="21"/>
  <c r="M157" i="21"/>
  <c r="K157" i="21"/>
  <c r="O156" i="21"/>
  <c r="N156" i="21"/>
  <c r="Q156" i="21"/>
  <c r="P156" i="21"/>
  <c r="F157" i="21"/>
  <c r="D158" i="21"/>
  <c r="E157" i="21"/>
  <c r="I158" i="21"/>
  <c r="M158" i="21"/>
  <c r="K158" i="21"/>
  <c r="L158" i="21"/>
  <c r="H159" i="21"/>
  <c r="J158" i="21"/>
  <c r="P157" i="21"/>
  <c r="O157" i="21"/>
  <c r="N157" i="21"/>
  <c r="Q157" i="21"/>
  <c r="E158" i="21"/>
  <c r="D159" i="21"/>
  <c r="F158" i="21"/>
  <c r="Q158" i="21"/>
  <c r="O158" i="21"/>
  <c r="N158" i="21"/>
  <c r="P158" i="21"/>
  <c r="H160" i="21"/>
  <c r="L159" i="21"/>
  <c r="J159" i="21"/>
  <c r="K159" i="21"/>
  <c r="I159" i="21"/>
  <c r="M159" i="21"/>
  <c r="D160" i="21"/>
  <c r="E159" i="21"/>
  <c r="F159" i="21"/>
  <c r="M160" i="21"/>
  <c r="L160" i="21"/>
  <c r="K160" i="21"/>
  <c r="I160" i="21"/>
  <c r="H161" i="21"/>
  <c r="J160" i="21"/>
  <c r="Q159" i="21"/>
  <c r="P159" i="21"/>
  <c r="O159" i="21"/>
  <c r="N159" i="21"/>
  <c r="D161" i="21"/>
  <c r="E160" i="21"/>
  <c r="F160" i="21"/>
  <c r="N160" i="21"/>
  <c r="P160" i="21"/>
  <c r="O160" i="21"/>
  <c r="Q160" i="21"/>
  <c r="J161" i="21"/>
  <c r="K161" i="21"/>
  <c r="L161" i="21"/>
  <c r="M161" i="21"/>
  <c r="I161" i="21"/>
  <c r="H162" i="21"/>
  <c r="E161" i="21"/>
  <c r="F161" i="21"/>
  <c r="D162" i="21"/>
  <c r="Q161" i="21"/>
  <c r="O161" i="21"/>
  <c r="P161" i="21"/>
  <c r="N161" i="21"/>
  <c r="K162" i="21"/>
  <c r="J162" i="21"/>
  <c r="H163" i="21"/>
  <c r="L162" i="21"/>
  <c r="I162" i="21"/>
  <c r="M162" i="21"/>
  <c r="E162" i="21"/>
  <c r="F162" i="21"/>
  <c r="D163" i="21"/>
  <c r="M163" i="21"/>
  <c r="I163" i="21"/>
  <c r="K163" i="21"/>
  <c r="H164" i="21"/>
  <c r="L163" i="21"/>
  <c r="J163" i="21"/>
  <c r="Q162" i="21"/>
  <c r="P162" i="21"/>
  <c r="O162" i="21"/>
  <c r="N162" i="21"/>
  <c r="E163" i="21"/>
  <c r="F163" i="21"/>
  <c r="D164" i="21"/>
  <c r="O163" i="21"/>
  <c r="P163" i="21"/>
  <c r="Q163" i="21"/>
  <c r="N163" i="21"/>
  <c r="M164" i="21"/>
  <c r="L164" i="21"/>
  <c r="H165" i="21"/>
  <c r="K164" i="21"/>
  <c r="J164" i="21"/>
  <c r="I164" i="21"/>
  <c r="D165" i="21"/>
  <c r="F164" i="21"/>
  <c r="E164" i="21"/>
  <c r="I165" i="21"/>
  <c r="J165" i="21"/>
  <c r="L165" i="21"/>
  <c r="H166" i="21"/>
  <c r="K165" i="21"/>
  <c r="M165" i="21"/>
  <c r="P164" i="21"/>
  <c r="O164" i="21"/>
  <c r="N164" i="21"/>
  <c r="Q164" i="21"/>
  <c r="D166" i="21"/>
  <c r="F165" i="21"/>
  <c r="E165" i="21"/>
  <c r="P165" i="21"/>
  <c r="N165" i="21"/>
  <c r="Q165" i="21"/>
  <c r="O165" i="21"/>
  <c r="L166" i="21"/>
  <c r="I166" i="21"/>
  <c r="H167" i="21"/>
  <c r="J166" i="21"/>
  <c r="M166" i="21"/>
  <c r="K166" i="21"/>
  <c r="E166" i="21"/>
  <c r="F166" i="21"/>
  <c r="D167" i="21"/>
  <c r="P166" i="21"/>
  <c r="O166" i="21"/>
  <c r="Q166" i="21"/>
  <c r="N166" i="21"/>
  <c r="H168" i="21"/>
  <c r="K167" i="21"/>
  <c r="L167" i="21"/>
  <c r="I167" i="21"/>
  <c r="J167" i="21"/>
  <c r="M167" i="21"/>
  <c r="F167" i="21"/>
  <c r="E167" i="21"/>
  <c r="D168" i="21"/>
  <c r="H169" i="21"/>
  <c r="L168" i="21"/>
  <c r="J168" i="21"/>
  <c r="I168" i="21"/>
  <c r="K168" i="21"/>
  <c r="M168" i="21"/>
  <c r="Q167" i="21"/>
  <c r="O167" i="21"/>
  <c r="N167" i="21"/>
  <c r="P167" i="21"/>
  <c r="D169" i="21"/>
  <c r="F168" i="21"/>
  <c r="E168" i="21"/>
  <c r="H170" i="21"/>
  <c r="J169" i="21"/>
  <c r="M169" i="21"/>
  <c r="L169" i="21"/>
  <c r="K169" i="21"/>
  <c r="I169" i="21"/>
  <c r="N168" i="21"/>
  <c r="Q168" i="21"/>
  <c r="O168" i="21"/>
  <c r="P168" i="21"/>
  <c r="D170" i="21"/>
  <c r="E169" i="21"/>
  <c r="F169" i="21"/>
  <c r="I170" i="21"/>
  <c r="J170" i="21"/>
  <c r="H171" i="21"/>
  <c r="M170" i="21"/>
  <c r="L170" i="21"/>
  <c r="K170" i="21"/>
  <c r="N169" i="21"/>
  <c r="Q169" i="21"/>
  <c r="O169" i="21"/>
  <c r="P169" i="21"/>
  <c r="E170" i="21"/>
  <c r="F170" i="21"/>
  <c r="D171" i="21"/>
  <c r="P170" i="21"/>
  <c r="O170" i="21"/>
  <c r="N170" i="21"/>
  <c r="Q170" i="21"/>
  <c r="J171" i="21"/>
  <c r="M171" i="21"/>
  <c r="H172" i="21"/>
  <c r="L171" i="21"/>
  <c r="I171" i="21"/>
  <c r="K171" i="21"/>
  <c r="D172" i="21"/>
  <c r="F171" i="21"/>
  <c r="E171" i="21"/>
  <c r="I172" i="21"/>
  <c r="H173" i="21"/>
  <c r="L172" i="21"/>
  <c r="J172" i="21"/>
  <c r="K172" i="21"/>
  <c r="M172" i="21"/>
  <c r="O171" i="21"/>
  <c r="N171" i="21"/>
  <c r="Q171" i="21"/>
  <c r="P171" i="21"/>
  <c r="D173" i="21"/>
  <c r="F172" i="21"/>
  <c r="E172" i="21"/>
  <c r="P172" i="21"/>
  <c r="O172" i="21"/>
  <c r="N172" i="21"/>
  <c r="Q172" i="21"/>
  <c r="K173" i="21"/>
  <c r="H174" i="21"/>
  <c r="J173" i="21"/>
  <c r="M173" i="21"/>
  <c r="L173" i="21"/>
  <c r="I173" i="21"/>
  <c r="F173" i="21"/>
  <c r="E173" i="21"/>
  <c r="D174" i="21"/>
  <c r="J174" i="21"/>
  <c r="M174" i="21"/>
  <c r="K174" i="21"/>
  <c r="H175" i="21"/>
  <c r="I174" i="21"/>
  <c r="L174" i="21"/>
  <c r="P173" i="21"/>
  <c r="Q173" i="21"/>
  <c r="O173" i="21"/>
  <c r="N173" i="21"/>
  <c r="E174" i="21"/>
  <c r="D175" i="21"/>
  <c r="F174" i="21"/>
  <c r="K175" i="21"/>
  <c r="I175" i="21"/>
  <c r="L175" i="21"/>
  <c r="H176" i="21"/>
  <c r="M175" i="21"/>
  <c r="J175" i="21"/>
  <c r="O174" i="21"/>
  <c r="N174" i="21"/>
  <c r="Q174" i="21"/>
  <c r="P174" i="21"/>
  <c r="F175" i="21"/>
  <c r="D176" i="21"/>
  <c r="E175" i="21"/>
  <c r="O175" i="21"/>
  <c r="N175" i="21"/>
  <c r="Q175" i="21"/>
  <c r="P175" i="21"/>
  <c r="J176" i="21"/>
  <c r="M176" i="21"/>
  <c r="I176" i="21"/>
  <c r="K176" i="21"/>
  <c r="H177" i="21"/>
  <c r="L176" i="21"/>
  <c r="E176" i="21"/>
  <c r="D177" i="21"/>
  <c r="F176" i="21"/>
  <c r="O176" i="21"/>
  <c r="N176" i="21"/>
  <c r="P176" i="21"/>
  <c r="Q176" i="21"/>
  <c r="M177" i="21"/>
  <c r="L177" i="21"/>
  <c r="H178" i="21"/>
  <c r="K177" i="21"/>
  <c r="J177" i="21"/>
  <c r="I177" i="21"/>
  <c r="F177" i="21"/>
  <c r="D178" i="21"/>
  <c r="E177" i="21"/>
  <c r="H179" i="21"/>
  <c r="L178" i="21"/>
  <c r="K178" i="21"/>
  <c r="I178" i="21"/>
  <c r="M178" i="21"/>
  <c r="J178" i="21"/>
  <c r="N177" i="21"/>
  <c r="Q177" i="21"/>
  <c r="P177" i="21"/>
  <c r="O177" i="21"/>
  <c r="F178" i="21"/>
  <c r="E178" i="21"/>
  <c r="D179" i="21"/>
  <c r="K179" i="21"/>
  <c r="H180" i="21"/>
  <c r="M179" i="21"/>
  <c r="I179" i="21"/>
  <c r="J179" i="21"/>
  <c r="L179" i="21"/>
  <c r="Q178" i="21"/>
  <c r="P178" i="21"/>
  <c r="O178" i="21"/>
  <c r="N178" i="21"/>
  <c r="F179" i="21"/>
  <c r="E179" i="21"/>
  <c r="D180" i="21"/>
  <c r="K180" i="21"/>
  <c r="I180" i="21"/>
  <c r="H181" i="21"/>
  <c r="J180" i="21"/>
  <c r="L180" i="21"/>
  <c r="M180" i="21"/>
  <c r="O179" i="21"/>
  <c r="P179" i="21"/>
  <c r="Q179" i="21"/>
  <c r="N179" i="21"/>
  <c r="E180" i="21"/>
  <c r="D181" i="21"/>
  <c r="F180" i="21"/>
  <c r="P180" i="21"/>
  <c r="O180" i="21"/>
  <c r="Q180" i="21"/>
  <c r="N180" i="21"/>
  <c r="K181" i="21"/>
  <c r="J181" i="21"/>
  <c r="M181" i="21"/>
  <c r="I181" i="21"/>
  <c r="H182" i="21"/>
  <c r="L181" i="21"/>
  <c r="D182" i="21"/>
  <c r="F181" i="21"/>
  <c r="E181" i="21"/>
  <c r="O181" i="21"/>
  <c r="N181" i="21"/>
  <c r="P181" i="21"/>
  <c r="Q181" i="21"/>
  <c r="I182" i="21"/>
  <c r="L182" i="21"/>
  <c r="J182" i="21"/>
  <c r="M182" i="21"/>
  <c r="K182" i="21"/>
  <c r="H183" i="21"/>
  <c r="E182" i="21"/>
  <c r="D183" i="21"/>
  <c r="F182" i="21"/>
  <c r="Q182" i="21"/>
  <c r="O182" i="21"/>
  <c r="N182" i="21"/>
  <c r="P182" i="21"/>
  <c r="I183" i="21"/>
  <c r="L183" i="21"/>
  <c r="J183" i="21"/>
  <c r="H184" i="21"/>
  <c r="K183" i="21"/>
  <c r="M183" i="21"/>
  <c r="D184" i="21"/>
  <c r="F183" i="21"/>
  <c r="E183" i="21"/>
  <c r="P183" i="21"/>
  <c r="O183" i="21"/>
  <c r="N183" i="21"/>
  <c r="Q183" i="21"/>
  <c r="K184" i="21"/>
  <c r="J184" i="21"/>
  <c r="L184" i="21"/>
  <c r="H185" i="21"/>
  <c r="M184" i="21"/>
  <c r="I184" i="21"/>
  <c r="F184" i="21"/>
  <c r="E184" i="21"/>
  <c r="D185" i="21"/>
  <c r="H186" i="21"/>
  <c r="J185" i="21"/>
  <c r="I185" i="21"/>
  <c r="L185" i="21"/>
  <c r="K185" i="21"/>
  <c r="M185" i="21"/>
  <c r="P184" i="21"/>
  <c r="O184" i="21"/>
  <c r="N184" i="21"/>
  <c r="Q184" i="21"/>
  <c r="D186" i="21"/>
  <c r="E185" i="21"/>
  <c r="F185" i="21"/>
  <c r="M186" i="21"/>
  <c r="K186" i="21"/>
  <c r="H187" i="21"/>
  <c r="J186" i="21"/>
  <c r="I186" i="21"/>
  <c r="L186" i="21"/>
  <c r="P185" i="21"/>
  <c r="O185" i="21"/>
  <c r="N185" i="21"/>
  <c r="Q185" i="21"/>
  <c r="F186" i="21"/>
  <c r="D187" i="21"/>
  <c r="E186" i="21"/>
  <c r="L187" i="21"/>
  <c r="M187" i="21"/>
  <c r="J187" i="21"/>
  <c r="K187" i="21"/>
  <c r="H188" i="21"/>
  <c r="I187" i="21"/>
  <c r="Q186" i="21"/>
  <c r="N186" i="21"/>
  <c r="O186" i="21"/>
  <c r="P186" i="21"/>
  <c r="F187" i="21"/>
  <c r="D188" i="21"/>
  <c r="E187" i="21"/>
  <c r="I188" i="21"/>
  <c r="J188" i="21"/>
  <c r="H189" i="21"/>
  <c r="K188" i="21"/>
  <c r="L188" i="21"/>
  <c r="M188" i="21"/>
  <c r="N187" i="21"/>
  <c r="Q187" i="21"/>
  <c r="P187" i="21"/>
  <c r="O187" i="21"/>
  <c r="D189" i="21"/>
  <c r="E188" i="21"/>
  <c r="F188" i="21"/>
  <c r="O188" i="21"/>
  <c r="P188" i="21"/>
  <c r="Q188" i="21"/>
  <c r="N188" i="21"/>
  <c r="M189" i="21"/>
  <c r="L189" i="21"/>
  <c r="K189" i="21"/>
  <c r="H190" i="21"/>
  <c r="I189" i="21"/>
  <c r="J189" i="21"/>
  <c r="E189" i="21"/>
  <c r="D190" i="21"/>
  <c r="F189" i="21"/>
  <c r="I190" i="21"/>
  <c r="M190" i="21"/>
  <c r="L190" i="21"/>
  <c r="K190" i="21"/>
  <c r="H191" i="21"/>
  <c r="J190" i="21"/>
  <c r="P189" i="21"/>
  <c r="O189" i="21"/>
  <c r="N189" i="21"/>
  <c r="Q189" i="21"/>
  <c r="E190" i="21"/>
  <c r="F190" i="21"/>
  <c r="D191" i="21"/>
  <c r="N190" i="21"/>
  <c r="Q190" i="21"/>
  <c r="P190" i="21"/>
  <c r="O190" i="21"/>
  <c r="M191" i="21"/>
  <c r="K191" i="21"/>
  <c r="H192" i="21"/>
  <c r="L191" i="21"/>
  <c r="J191" i="21"/>
  <c r="I191" i="21"/>
  <c r="D192" i="21"/>
  <c r="F191" i="21"/>
  <c r="E191" i="21"/>
  <c r="I192" i="21"/>
  <c r="H193" i="21"/>
  <c r="M192" i="21"/>
  <c r="K192" i="21"/>
  <c r="J192" i="21"/>
  <c r="L192" i="21"/>
  <c r="N191" i="21"/>
  <c r="Q191" i="21"/>
  <c r="P191" i="21"/>
  <c r="O191" i="21"/>
  <c r="D193" i="21"/>
  <c r="E192" i="21"/>
  <c r="F192" i="21"/>
  <c r="O192" i="21"/>
  <c r="Q192" i="21"/>
  <c r="N192" i="21"/>
  <c r="P192" i="21"/>
  <c r="H194" i="21"/>
  <c r="K193" i="21"/>
  <c r="I193" i="21"/>
  <c r="J193" i="21"/>
  <c r="M193" i="21"/>
  <c r="L193" i="21"/>
  <c r="F193" i="21"/>
  <c r="E193" i="21"/>
  <c r="D194" i="21"/>
  <c r="M194" i="21"/>
  <c r="L194" i="21"/>
  <c r="I194" i="21"/>
  <c r="H195" i="21"/>
  <c r="K194" i="21"/>
  <c r="J194" i="21"/>
  <c r="N193" i="21"/>
  <c r="Q193" i="21"/>
  <c r="P193" i="21"/>
  <c r="O193" i="21"/>
  <c r="F194" i="21"/>
  <c r="D195" i="21"/>
  <c r="E194" i="21"/>
  <c r="N194" i="21"/>
  <c r="P194" i="21"/>
  <c r="O194" i="21"/>
  <c r="Q194" i="21"/>
  <c r="L195" i="21"/>
  <c r="I195" i="21"/>
  <c r="H196" i="21"/>
  <c r="K195" i="21"/>
  <c r="J195" i="21"/>
  <c r="M195" i="21"/>
  <c r="D196" i="21"/>
  <c r="F195" i="21"/>
  <c r="E195" i="21"/>
  <c r="P195" i="21"/>
  <c r="O195" i="21"/>
  <c r="N195" i="21"/>
  <c r="Q195" i="21"/>
  <c r="H197" i="21"/>
  <c r="K196" i="21"/>
  <c r="J196" i="21"/>
  <c r="I196" i="21"/>
  <c r="L196" i="21"/>
  <c r="M196" i="21"/>
  <c r="E196" i="21"/>
  <c r="D197" i="21"/>
  <c r="F196" i="21"/>
  <c r="H198" i="21"/>
  <c r="L197" i="21"/>
  <c r="I197" i="21"/>
  <c r="M197" i="21"/>
  <c r="K197" i="21"/>
  <c r="J197" i="21"/>
  <c r="O196" i="21"/>
  <c r="Q196" i="21"/>
  <c r="N196" i="21"/>
  <c r="P196" i="21"/>
  <c r="D198" i="21"/>
  <c r="F197" i="21"/>
  <c r="E197" i="21"/>
  <c r="M198" i="21"/>
  <c r="H199" i="21"/>
  <c r="J198" i="21"/>
  <c r="K198" i="21"/>
  <c r="L198" i="21"/>
  <c r="I198" i="21"/>
  <c r="P197" i="21"/>
  <c r="O197" i="21"/>
  <c r="N197" i="21"/>
  <c r="Q197" i="21"/>
  <c r="D199" i="21"/>
  <c r="F198" i="21"/>
  <c r="E198" i="21"/>
  <c r="K199" i="21"/>
  <c r="L199" i="21"/>
  <c r="I199" i="21"/>
  <c r="J199" i="21"/>
  <c r="M199" i="21"/>
  <c r="H200" i="21"/>
  <c r="N198" i="21"/>
  <c r="P198" i="21"/>
  <c r="O198" i="21"/>
  <c r="Q198" i="21"/>
  <c r="D200" i="21"/>
  <c r="E199" i="21"/>
  <c r="F199" i="21"/>
  <c r="P199" i="21"/>
  <c r="O199" i="21"/>
  <c r="N199" i="21"/>
  <c r="Q199" i="21"/>
  <c r="J200" i="21"/>
  <c r="K200" i="21"/>
  <c r="I200" i="21"/>
  <c r="L200" i="21"/>
  <c r="M200" i="21"/>
  <c r="H201" i="21"/>
  <c r="D201" i="21"/>
  <c r="E200" i="21"/>
  <c r="F200" i="21"/>
  <c r="Q200" i="21"/>
  <c r="O200" i="21"/>
  <c r="N200" i="21"/>
  <c r="P200" i="21"/>
  <c r="H202" i="21"/>
  <c r="M201" i="21"/>
  <c r="I201" i="21"/>
  <c r="J201" i="21"/>
  <c r="K201" i="21"/>
  <c r="L201" i="21"/>
  <c r="E201" i="21"/>
  <c r="F201" i="21"/>
  <c r="D202" i="21"/>
  <c r="J202" i="21"/>
  <c r="K202" i="21"/>
  <c r="H203" i="21"/>
  <c r="M202" i="21"/>
  <c r="I202" i="21"/>
  <c r="L202" i="21"/>
  <c r="P201" i="21"/>
  <c r="O201" i="21"/>
  <c r="Q201" i="21"/>
  <c r="N201" i="21"/>
  <c r="F202" i="21"/>
  <c r="D203" i="21"/>
  <c r="E202" i="21"/>
  <c r="H204" i="21"/>
  <c r="J203" i="21"/>
  <c r="M203" i="21"/>
  <c r="L203" i="21"/>
  <c r="K203" i="21"/>
  <c r="I203" i="21"/>
  <c r="O202" i="21"/>
  <c r="Q202" i="21"/>
  <c r="N202" i="21"/>
  <c r="P202" i="21"/>
  <c r="F203" i="21"/>
  <c r="E203" i="21"/>
  <c r="D204" i="21"/>
  <c r="M204" i="21"/>
  <c r="I204" i="21"/>
  <c r="H205" i="21"/>
  <c r="K204" i="21"/>
  <c r="L204" i="21"/>
  <c r="J204" i="21"/>
  <c r="N203" i="21"/>
  <c r="Q203" i="21"/>
  <c r="P203" i="21"/>
  <c r="O203" i="21"/>
  <c r="F204" i="21"/>
  <c r="E204" i="21"/>
  <c r="D205" i="21"/>
  <c r="O204" i="21"/>
  <c r="N204" i="21"/>
  <c r="Q204" i="21"/>
  <c r="P204" i="21"/>
  <c r="M205" i="21"/>
  <c r="J205" i="21"/>
  <c r="L205" i="21"/>
  <c r="H206" i="21"/>
  <c r="K205" i="21"/>
  <c r="I205" i="21"/>
  <c r="E205" i="21"/>
  <c r="F205" i="21"/>
  <c r="D206" i="21"/>
  <c r="I206" i="21"/>
  <c r="H207" i="21"/>
  <c r="K206" i="21"/>
  <c r="M206" i="21"/>
  <c r="L206" i="21"/>
  <c r="J206" i="21"/>
  <c r="Q205" i="21"/>
  <c r="P205" i="21"/>
  <c r="O205" i="21"/>
  <c r="N205" i="21"/>
  <c r="D207" i="21"/>
  <c r="E206" i="21"/>
  <c r="F206" i="21"/>
  <c r="N206" i="21"/>
  <c r="Q206" i="21"/>
  <c r="P206" i="21"/>
  <c r="O206" i="21"/>
  <c r="K207" i="21"/>
  <c r="L207" i="21"/>
  <c r="H208" i="21"/>
  <c r="I207" i="21"/>
  <c r="J207" i="21"/>
  <c r="M207" i="21"/>
  <c r="F207" i="21"/>
  <c r="E207" i="21"/>
  <c r="D208" i="21"/>
  <c r="J208" i="21"/>
  <c r="K208" i="21"/>
  <c r="I208" i="21"/>
  <c r="H209" i="21"/>
  <c r="L208" i="21"/>
  <c r="M208" i="21"/>
  <c r="Q207" i="21"/>
  <c r="N207" i="21"/>
  <c r="P207" i="21"/>
  <c r="O207" i="21"/>
  <c r="F208" i="21"/>
  <c r="D209" i="21"/>
  <c r="E208" i="21"/>
  <c r="O208" i="21"/>
  <c r="N208" i="21"/>
  <c r="Q208" i="21"/>
  <c r="P208" i="21"/>
  <c r="H210" i="21"/>
  <c r="M209" i="21"/>
  <c r="L209" i="21"/>
  <c r="I209" i="21"/>
  <c r="J209" i="21"/>
  <c r="K209" i="21"/>
  <c r="E209" i="21"/>
  <c r="F209" i="21"/>
  <c r="D210" i="21"/>
  <c r="J210" i="21"/>
  <c r="M210" i="21"/>
  <c r="I210" i="21"/>
  <c r="K210" i="21"/>
  <c r="L210" i="21"/>
  <c r="H211" i="21"/>
  <c r="O209" i="21"/>
  <c r="Q209" i="21"/>
  <c r="P209" i="21"/>
  <c r="N209" i="21"/>
  <c r="E210" i="21"/>
  <c r="D211" i="21"/>
  <c r="F210" i="21"/>
  <c r="O210" i="21"/>
  <c r="N210" i="21"/>
  <c r="Q210" i="21"/>
  <c r="P210" i="21"/>
  <c r="L211" i="21"/>
  <c r="K211" i="21"/>
  <c r="J211" i="21"/>
  <c r="H212" i="21"/>
  <c r="M211" i="21"/>
  <c r="I211" i="21"/>
  <c r="E211" i="21"/>
  <c r="F211" i="21"/>
  <c r="D212" i="21"/>
  <c r="K212" i="21"/>
  <c r="H213" i="21"/>
  <c r="M212" i="21"/>
  <c r="I212" i="21"/>
  <c r="L212" i="21"/>
  <c r="J212" i="21"/>
  <c r="O211" i="21"/>
  <c r="P211" i="21"/>
  <c r="N211" i="21"/>
  <c r="Q211" i="21"/>
  <c r="D213" i="21"/>
  <c r="E212" i="21"/>
  <c r="F212" i="21"/>
  <c r="L213" i="21"/>
  <c r="M213" i="21"/>
  <c r="H214" i="21"/>
  <c r="I213" i="21"/>
  <c r="J213" i="21"/>
  <c r="K213" i="21"/>
  <c r="P212" i="21"/>
  <c r="N212" i="21"/>
  <c r="O212" i="21"/>
  <c r="Q212" i="21"/>
  <c r="D214" i="21"/>
  <c r="E213" i="21"/>
  <c r="F213" i="21"/>
  <c r="M214" i="21"/>
  <c r="J214" i="21"/>
  <c r="K214" i="21"/>
  <c r="L214" i="21"/>
  <c r="H215" i="21"/>
  <c r="I214" i="21"/>
  <c r="N213" i="21"/>
  <c r="Q213" i="21"/>
  <c r="O213" i="21"/>
  <c r="P213" i="21"/>
  <c r="F214" i="21"/>
  <c r="D215" i="21"/>
  <c r="E214" i="21"/>
  <c r="J215" i="21"/>
  <c r="K215" i="21"/>
  <c r="H216" i="21"/>
  <c r="I215" i="21"/>
  <c r="M215" i="21"/>
  <c r="L215" i="21"/>
  <c r="P214" i="21"/>
  <c r="N214" i="21"/>
  <c r="Q214" i="21"/>
  <c r="O214" i="21"/>
  <c r="E215" i="21"/>
  <c r="D216" i="21"/>
  <c r="F215" i="21"/>
  <c r="L216" i="21"/>
  <c r="I216" i="21"/>
  <c r="M216" i="21"/>
  <c r="J216" i="21"/>
  <c r="K216" i="21"/>
  <c r="H217" i="21"/>
  <c r="Q215" i="21"/>
  <c r="N215" i="21"/>
  <c r="P215" i="21"/>
  <c r="O215" i="21"/>
  <c r="D217" i="21"/>
  <c r="F216" i="21"/>
  <c r="E216" i="21"/>
  <c r="N216" i="21"/>
  <c r="Q216" i="21"/>
  <c r="O216" i="21"/>
  <c r="P216" i="21"/>
  <c r="J217" i="21"/>
  <c r="K217" i="21"/>
  <c r="I217" i="21"/>
  <c r="H218" i="21"/>
  <c r="M217" i="21"/>
  <c r="L217" i="21"/>
  <c r="F217" i="21"/>
  <c r="E217" i="21"/>
  <c r="D218" i="21"/>
  <c r="Q217" i="21"/>
  <c r="O217" i="21"/>
  <c r="P217" i="21"/>
  <c r="N217" i="21"/>
  <c r="M218" i="21"/>
  <c r="H219" i="21"/>
  <c r="K218" i="21"/>
  <c r="I218" i="21"/>
  <c r="J218" i="21"/>
  <c r="L218" i="21"/>
  <c r="D219" i="21"/>
  <c r="F218" i="21"/>
  <c r="E218" i="21"/>
  <c r="M219" i="21"/>
  <c r="H220" i="21"/>
  <c r="I219" i="21"/>
  <c r="K219" i="21"/>
  <c r="L219" i="21"/>
  <c r="J219" i="21"/>
  <c r="Q218" i="21"/>
  <c r="O218" i="21"/>
  <c r="N218" i="21"/>
  <c r="P218" i="21"/>
  <c r="E219" i="21"/>
  <c r="D220" i="21"/>
  <c r="F219" i="21"/>
  <c r="H221" i="21"/>
  <c r="I220" i="21"/>
  <c r="K220" i="21"/>
  <c r="L220" i="21"/>
  <c r="J220" i="21"/>
  <c r="M220" i="21"/>
  <c r="O219" i="21"/>
  <c r="N219" i="21"/>
  <c r="Q219" i="21"/>
  <c r="P219" i="21"/>
  <c r="E220" i="21"/>
  <c r="F220" i="21"/>
  <c r="D221" i="21"/>
  <c r="K221" i="21"/>
  <c r="I221" i="21"/>
  <c r="M221" i="21"/>
  <c r="J221" i="21"/>
  <c r="H222" i="21"/>
  <c r="L221" i="21"/>
  <c r="Q220" i="21"/>
  <c r="P220" i="21"/>
  <c r="O220" i="21"/>
  <c r="N220" i="21"/>
  <c r="E221" i="21"/>
  <c r="D222" i="21"/>
  <c r="F221" i="21"/>
  <c r="Q221" i="21"/>
  <c r="N221" i="21"/>
  <c r="P221" i="21"/>
  <c r="O221" i="21"/>
  <c r="H223" i="21"/>
  <c r="I222" i="21"/>
  <c r="M222" i="21"/>
  <c r="J222" i="21"/>
  <c r="K222" i="21"/>
  <c r="L222" i="21"/>
  <c r="D223" i="21"/>
  <c r="F222" i="21"/>
  <c r="E222" i="21"/>
  <c r="K223" i="21"/>
  <c r="I223" i="21"/>
  <c r="L223" i="21"/>
  <c r="H224" i="21"/>
  <c r="M223" i="21"/>
  <c r="J223" i="21"/>
  <c r="O222" i="21"/>
  <c r="N222" i="21"/>
  <c r="Q222" i="21"/>
  <c r="P222" i="21"/>
  <c r="D224" i="21"/>
  <c r="E223" i="21"/>
  <c r="F223" i="21"/>
  <c r="Q223" i="21"/>
  <c r="N223" i="21"/>
  <c r="P223" i="21"/>
  <c r="O223" i="21"/>
  <c r="I224" i="21"/>
  <c r="L224" i="21"/>
  <c r="H225" i="21"/>
  <c r="K224" i="21"/>
  <c r="M224" i="21"/>
  <c r="J224" i="21"/>
  <c r="F224" i="21"/>
  <c r="E224" i="21"/>
  <c r="D225" i="21"/>
  <c r="P224" i="21"/>
  <c r="N224" i="21"/>
  <c r="O224" i="21"/>
  <c r="Q224" i="21"/>
  <c r="M225" i="21"/>
  <c r="L225" i="21"/>
  <c r="I225" i="21"/>
  <c r="H226" i="21"/>
  <c r="K225" i="21"/>
  <c r="J225" i="21"/>
  <c r="F225" i="21"/>
  <c r="D226" i="21"/>
  <c r="E225" i="21"/>
  <c r="P225" i="21"/>
  <c r="O225" i="21"/>
  <c r="N225" i="21"/>
  <c r="Q225" i="21"/>
  <c r="H227" i="21"/>
  <c r="M226" i="21"/>
  <c r="L226" i="21"/>
  <c r="J226" i="21"/>
  <c r="K226" i="21"/>
  <c r="I226" i="21"/>
  <c r="F226" i="21"/>
  <c r="D227" i="21"/>
  <c r="E226" i="21"/>
  <c r="M227" i="21"/>
  <c r="L227" i="21"/>
  <c r="K227" i="21"/>
  <c r="J227" i="21"/>
  <c r="H228" i="21"/>
  <c r="I227" i="21"/>
  <c r="N226" i="21"/>
  <c r="Q226" i="21"/>
  <c r="P226" i="21"/>
  <c r="O226" i="21"/>
  <c r="D228" i="21"/>
  <c r="F227" i="21"/>
  <c r="E227" i="21"/>
  <c r="H229" i="21"/>
  <c r="M228" i="21"/>
  <c r="L228" i="21"/>
  <c r="I228" i="21"/>
  <c r="J228" i="21"/>
  <c r="K228" i="21"/>
  <c r="O227" i="21"/>
  <c r="N227" i="21"/>
  <c r="P227" i="21"/>
  <c r="Q227" i="21"/>
  <c r="F228" i="21"/>
  <c r="E228" i="21"/>
  <c r="D229" i="21"/>
  <c r="J229" i="21"/>
  <c r="M229" i="21"/>
  <c r="I229" i="21"/>
  <c r="H230" i="21"/>
  <c r="K229" i="21"/>
  <c r="L229" i="21"/>
  <c r="P228" i="21"/>
  <c r="N228" i="21"/>
  <c r="Q228" i="21"/>
  <c r="O228" i="21"/>
  <c r="D230" i="21"/>
  <c r="F229" i="21"/>
  <c r="E229" i="21"/>
  <c r="O229" i="21"/>
  <c r="Q229" i="21"/>
  <c r="P229" i="21"/>
  <c r="N229" i="21"/>
  <c r="L230" i="21"/>
  <c r="J230" i="21"/>
  <c r="H231" i="21"/>
  <c r="K230" i="21"/>
  <c r="I230" i="21"/>
  <c r="M230" i="21"/>
  <c r="F230" i="21"/>
  <c r="E230" i="21"/>
  <c r="D231" i="21"/>
  <c r="L231" i="21"/>
  <c r="M231" i="21"/>
  <c r="I231" i="21"/>
  <c r="J231" i="21"/>
  <c r="H232" i="21"/>
  <c r="K231" i="21"/>
  <c r="Q230" i="21"/>
  <c r="P230" i="21"/>
  <c r="O230" i="21"/>
  <c r="N230" i="21"/>
  <c r="F231" i="21"/>
  <c r="D232" i="21"/>
  <c r="E231" i="21"/>
  <c r="N231" i="21"/>
  <c r="Q231" i="21"/>
  <c r="P231" i="21"/>
  <c r="O231" i="21"/>
  <c r="H233" i="21"/>
  <c r="M232" i="21"/>
  <c r="I232" i="21"/>
  <c r="K232" i="21"/>
  <c r="J232" i="21"/>
  <c r="L232" i="21"/>
  <c r="E232" i="21"/>
  <c r="D233" i="21"/>
  <c r="F232" i="21"/>
  <c r="L233" i="21"/>
  <c r="H234" i="21"/>
  <c r="J233" i="21"/>
  <c r="K233" i="21"/>
  <c r="I233" i="21"/>
  <c r="M233" i="21"/>
  <c r="O232" i="21"/>
  <c r="Q232" i="21"/>
  <c r="P232" i="21"/>
  <c r="N232" i="21"/>
  <c r="E233" i="21"/>
  <c r="F233" i="21"/>
  <c r="D234" i="21"/>
  <c r="I234" i="21"/>
  <c r="L234" i="21"/>
  <c r="H235" i="21"/>
  <c r="J234" i="21"/>
  <c r="M234" i="21"/>
  <c r="K234" i="21"/>
  <c r="Q233" i="21"/>
  <c r="P233" i="21"/>
  <c r="N233" i="21"/>
  <c r="O233" i="21"/>
  <c r="E234" i="21"/>
  <c r="F234" i="21"/>
  <c r="D235" i="21"/>
  <c r="Q234" i="21"/>
  <c r="P234" i="21"/>
  <c r="N234" i="21"/>
  <c r="O234" i="21"/>
  <c r="M235" i="21"/>
  <c r="L235" i="21"/>
  <c r="H236" i="21"/>
  <c r="J235" i="21"/>
  <c r="I235" i="21"/>
  <c r="K235" i="21"/>
  <c r="F235" i="21"/>
  <c r="D236" i="21"/>
  <c r="E235" i="21"/>
  <c r="J236" i="21"/>
  <c r="I236" i="21"/>
  <c r="M236" i="21"/>
  <c r="L236" i="21"/>
  <c r="H237" i="21"/>
  <c r="K236" i="21"/>
  <c r="P235" i="21"/>
  <c r="O235" i="21"/>
  <c r="N235" i="21"/>
  <c r="Q235" i="21"/>
  <c r="F236" i="21"/>
  <c r="D237" i="21"/>
  <c r="E236" i="21"/>
  <c r="O236" i="21"/>
  <c r="P236" i="21"/>
  <c r="Q236" i="21"/>
  <c r="N236" i="21"/>
  <c r="K237" i="21"/>
  <c r="M237" i="21"/>
  <c r="H238" i="21"/>
  <c r="L237" i="21"/>
  <c r="J237" i="21"/>
  <c r="I237" i="21"/>
  <c r="D238" i="21"/>
  <c r="F237" i="21"/>
  <c r="E237" i="21"/>
  <c r="L238" i="21"/>
  <c r="I238" i="21"/>
  <c r="M238" i="21"/>
  <c r="K238" i="21"/>
  <c r="J238" i="21"/>
  <c r="H239" i="21"/>
  <c r="N237" i="21"/>
  <c r="P237" i="21"/>
  <c r="Q237" i="21"/>
  <c r="O237" i="21"/>
  <c r="F238" i="21"/>
  <c r="D239" i="21"/>
  <c r="E238" i="21"/>
  <c r="N238" i="21"/>
  <c r="Q238" i="21"/>
  <c r="P238" i="21"/>
  <c r="O238" i="21"/>
  <c r="J239" i="21"/>
  <c r="H240" i="21"/>
  <c r="I239" i="21"/>
  <c r="L239" i="21"/>
  <c r="K239" i="21"/>
  <c r="M239" i="21"/>
  <c r="D240" i="21"/>
  <c r="E239" i="21"/>
  <c r="F239" i="21"/>
  <c r="H241" i="21"/>
  <c r="I240" i="21"/>
  <c r="M240" i="21"/>
  <c r="K240" i="21"/>
  <c r="J240" i="21"/>
  <c r="L240" i="21"/>
  <c r="P239" i="21"/>
  <c r="N239" i="21"/>
  <c r="O239" i="21"/>
  <c r="Q239" i="21"/>
  <c r="D241" i="21"/>
  <c r="F240" i="21"/>
  <c r="E240" i="21"/>
  <c r="L241" i="21"/>
  <c r="I241" i="21"/>
  <c r="J241" i="21"/>
  <c r="K241" i="21"/>
  <c r="H242" i="21"/>
  <c r="M241" i="21"/>
  <c r="P240" i="21"/>
  <c r="O240" i="21"/>
  <c r="N240" i="21"/>
  <c r="Q240" i="21"/>
  <c r="D242" i="21"/>
  <c r="E241" i="21"/>
  <c r="F241" i="21"/>
  <c r="P241" i="21"/>
  <c r="N241" i="21"/>
  <c r="O241" i="21"/>
  <c r="Q241" i="21"/>
  <c r="M242" i="21"/>
  <c r="I242" i="21"/>
  <c r="H243" i="21"/>
  <c r="J242" i="21"/>
  <c r="K242" i="21"/>
  <c r="L242" i="21"/>
  <c r="E242" i="21"/>
  <c r="D243" i="21"/>
  <c r="F242" i="21"/>
  <c r="Q242" i="21"/>
  <c r="P242" i="21"/>
  <c r="O242" i="21"/>
  <c r="N242" i="21"/>
  <c r="K243" i="21"/>
  <c r="I243" i="21"/>
  <c r="M243" i="21"/>
  <c r="L243" i="21"/>
  <c r="J243" i="21"/>
  <c r="H244" i="21"/>
  <c r="E243" i="21"/>
  <c r="D244" i="21"/>
  <c r="F243" i="21"/>
  <c r="Q243" i="21"/>
  <c r="P243" i="21"/>
  <c r="N243" i="21"/>
  <c r="O243" i="21"/>
  <c r="L244" i="21"/>
  <c r="J244" i="21"/>
  <c r="K244" i="21"/>
  <c r="M244" i="21"/>
  <c r="H245" i="21"/>
  <c r="I244" i="21"/>
  <c r="F244" i="21"/>
  <c r="D245" i="21"/>
  <c r="E244" i="21"/>
  <c r="I245" i="21"/>
  <c r="L245" i="21"/>
  <c r="M245" i="21"/>
  <c r="J245" i="21"/>
  <c r="H246" i="21"/>
  <c r="K245" i="21"/>
  <c r="N244" i="21"/>
  <c r="Q244" i="21"/>
  <c r="P244" i="21"/>
  <c r="O244" i="21"/>
  <c r="E245" i="21"/>
  <c r="F245" i="21"/>
  <c r="D246" i="21"/>
  <c r="P245" i="21"/>
  <c r="O245" i="21"/>
  <c r="N245" i="21"/>
  <c r="Q245" i="21"/>
  <c r="M246" i="21"/>
  <c r="H247" i="21"/>
  <c r="I246" i="21"/>
  <c r="K246" i="21"/>
  <c r="J246" i="21"/>
  <c r="L246" i="21"/>
  <c r="F246" i="21"/>
  <c r="E246" i="21"/>
  <c r="D247" i="21"/>
  <c r="L247" i="21"/>
  <c r="J247" i="21"/>
  <c r="H248" i="21"/>
  <c r="I247" i="21"/>
  <c r="M247" i="21"/>
  <c r="K247" i="21"/>
  <c r="O246" i="21"/>
  <c r="N246" i="21"/>
  <c r="Q246" i="21"/>
  <c r="P246" i="21"/>
  <c r="F247" i="21"/>
  <c r="E247" i="21"/>
  <c r="D248" i="21"/>
  <c r="K248" i="21"/>
  <c r="M248" i="21"/>
  <c r="J248" i="21"/>
  <c r="I248" i="21"/>
  <c r="H249" i="21"/>
  <c r="L248" i="21"/>
  <c r="P247" i="21"/>
  <c r="N247" i="21"/>
  <c r="O247" i="21"/>
  <c r="Q247" i="21"/>
  <c r="F248" i="21"/>
  <c r="D249" i="21"/>
  <c r="E248" i="21"/>
  <c r="Q248" i="21"/>
  <c r="P248" i="21"/>
  <c r="O248" i="21"/>
  <c r="N248" i="21"/>
  <c r="M249" i="21"/>
  <c r="K249" i="21"/>
  <c r="L249" i="21"/>
  <c r="I249" i="21"/>
  <c r="J249" i="21"/>
  <c r="H250" i="21"/>
  <c r="D250" i="21"/>
  <c r="E249" i="21"/>
  <c r="F249" i="21"/>
  <c r="P249" i="21"/>
  <c r="O249" i="21"/>
  <c r="Q249" i="21"/>
  <c r="N249" i="21"/>
  <c r="H251" i="21"/>
  <c r="J250" i="21"/>
  <c r="K250" i="21"/>
  <c r="I250" i="21"/>
  <c r="M250" i="21"/>
  <c r="L250" i="21"/>
  <c r="E250" i="21"/>
  <c r="F250" i="21"/>
  <c r="D251" i="21"/>
  <c r="K251" i="21"/>
  <c r="H252" i="21"/>
  <c r="I251" i="21"/>
  <c r="L251" i="21"/>
  <c r="J251" i="21"/>
  <c r="M251" i="21"/>
  <c r="P250" i="21"/>
  <c r="O250" i="21"/>
  <c r="N250" i="21"/>
  <c r="Q250" i="21"/>
  <c r="E251" i="21"/>
  <c r="F251" i="21"/>
  <c r="D252" i="21"/>
  <c r="L252" i="21"/>
  <c r="I252" i="21"/>
  <c r="K252" i="21"/>
  <c r="H253" i="21"/>
  <c r="M252" i="21"/>
  <c r="J252" i="21"/>
  <c r="N251" i="21"/>
  <c r="Q251" i="21"/>
  <c r="P251" i="21"/>
  <c r="O251" i="21"/>
  <c r="F252" i="21"/>
  <c r="E252" i="21"/>
  <c r="D253" i="21"/>
  <c r="Q252" i="21"/>
  <c r="N252" i="21"/>
  <c r="P252" i="21"/>
  <c r="O252" i="21"/>
  <c r="I253" i="21"/>
  <c r="K253" i="21"/>
  <c r="J253" i="21"/>
  <c r="M253" i="21"/>
  <c r="H254" i="21"/>
  <c r="L253" i="21"/>
  <c r="D254" i="21"/>
  <c r="F253" i="21"/>
  <c r="E253" i="21"/>
  <c r="P253" i="21"/>
  <c r="N253" i="21"/>
  <c r="Q253" i="21"/>
  <c r="O253" i="21"/>
  <c r="I254" i="21"/>
  <c r="K254" i="21"/>
  <c r="L254" i="21"/>
  <c r="H255" i="21"/>
  <c r="J254" i="21"/>
  <c r="M254" i="21"/>
  <c r="E254" i="21"/>
  <c r="D255" i="21"/>
  <c r="F254" i="21"/>
  <c r="Q254" i="21"/>
  <c r="P254" i="21"/>
  <c r="O254" i="21"/>
  <c r="N254" i="21"/>
  <c r="J255" i="21"/>
  <c r="L255" i="21"/>
  <c r="M255" i="21"/>
  <c r="I255" i="21"/>
  <c r="H256" i="21"/>
  <c r="K255" i="21"/>
  <c r="E255" i="21"/>
  <c r="D256" i="21"/>
  <c r="F255" i="21"/>
  <c r="N255" i="21"/>
  <c r="P255" i="21"/>
  <c r="O255" i="21"/>
  <c r="Q255" i="21"/>
  <c r="M256" i="21"/>
  <c r="K256" i="21"/>
  <c r="L256" i="21"/>
  <c r="I256" i="21"/>
  <c r="H257" i="21"/>
  <c r="J256" i="21"/>
  <c r="F256" i="21"/>
  <c r="E256" i="21"/>
  <c r="D257" i="21"/>
  <c r="O256" i="21"/>
  <c r="N256" i="21"/>
  <c r="Q256" i="21"/>
  <c r="P256" i="21"/>
  <c r="L257" i="21"/>
  <c r="M257" i="21"/>
  <c r="J257" i="21"/>
  <c r="H258" i="21"/>
  <c r="K257" i="21"/>
  <c r="I257" i="21"/>
  <c r="E257" i="21"/>
  <c r="F257" i="21"/>
  <c r="D258" i="21"/>
  <c r="J258" i="21"/>
  <c r="K258" i="21"/>
  <c r="M258" i="21"/>
  <c r="L258" i="21"/>
  <c r="H259" i="21"/>
  <c r="I258" i="21"/>
  <c r="O257" i="21"/>
  <c r="P257" i="21"/>
  <c r="N257" i="21"/>
  <c r="Q257" i="21"/>
  <c r="F258" i="21"/>
  <c r="D259" i="21"/>
  <c r="E258" i="21"/>
  <c r="L259" i="21"/>
  <c r="J259" i="21"/>
  <c r="M259" i="21"/>
  <c r="I259" i="21"/>
  <c r="K259" i="21"/>
  <c r="H260" i="21"/>
  <c r="N258" i="21"/>
  <c r="P258" i="21"/>
  <c r="O258" i="21"/>
  <c r="Q258" i="21"/>
  <c r="D260" i="21"/>
  <c r="F259" i="21"/>
  <c r="E259" i="21"/>
  <c r="N259" i="21"/>
  <c r="Q259" i="21"/>
  <c r="P259" i="21"/>
  <c r="O259" i="21"/>
  <c r="K260" i="21"/>
  <c r="M260" i="21"/>
  <c r="I260" i="21"/>
  <c r="H261" i="21"/>
  <c r="L260" i="21"/>
  <c r="J260" i="21"/>
  <c r="E260" i="21"/>
  <c r="F260" i="21"/>
  <c r="D261" i="21"/>
  <c r="P260" i="21"/>
  <c r="O260" i="21"/>
  <c r="N260" i="21"/>
  <c r="Q260" i="21"/>
  <c r="H262" i="21"/>
  <c r="K261" i="21"/>
  <c r="J261" i="21"/>
  <c r="L261" i="21"/>
  <c r="I261" i="21"/>
  <c r="M261" i="21"/>
  <c r="D262" i="21"/>
  <c r="F261" i="21"/>
  <c r="E261" i="21"/>
  <c r="M262" i="21"/>
  <c r="K262" i="21"/>
  <c r="J262" i="21"/>
  <c r="H263" i="21"/>
  <c r="I262" i="21"/>
  <c r="L262" i="21"/>
  <c r="O261" i="21"/>
  <c r="Q261" i="21"/>
  <c r="N261" i="21"/>
  <c r="P261" i="21"/>
  <c r="F262" i="21"/>
  <c r="D263" i="21"/>
  <c r="E262" i="21"/>
  <c r="L263" i="21"/>
  <c r="K263" i="21"/>
  <c r="I263" i="21"/>
  <c r="M263" i="21"/>
  <c r="H264" i="21"/>
  <c r="J263" i="21"/>
  <c r="O262" i="21"/>
  <c r="N262" i="21"/>
  <c r="Q262" i="21"/>
  <c r="P262" i="21"/>
  <c r="E263" i="21"/>
  <c r="F263" i="21"/>
  <c r="D264" i="21"/>
  <c r="O263" i="21"/>
  <c r="Q263" i="21"/>
  <c r="N263" i="21"/>
  <c r="P263" i="21"/>
  <c r="K264" i="21"/>
  <c r="M264" i="21"/>
  <c r="H265" i="21"/>
  <c r="J264" i="21"/>
  <c r="I264" i="21"/>
  <c r="L264" i="21"/>
  <c r="E264" i="21"/>
  <c r="D265" i="21"/>
  <c r="F264" i="21"/>
  <c r="K265" i="21"/>
  <c r="J265" i="21"/>
  <c r="I265" i="21"/>
  <c r="H266" i="21"/>
  <c r="M265" i="21"/>
  <c r="L265" i="21"/>
  <c r="O264" i="21"/>
  <c r="N264" i="21"/>
  <c r="Q264" i="21"/>
  <c r="P264" i="21"/>
  <c r="F265" i="21"/>
  <c r="D266" i="21"/>
  <c r="E265" i="21"/>
  <c r="P265" i="21"/>
  <c r="Q265" i="21"/>
  <c r="O265" i="21"/>
  <c r="N265" i="21"/>
  <c r="I266" i="21"/>
  <c r="K266" i="21"/>
  <c r="H267" i="21"/>
  <c r="L266" i="21"/>
  <c r="J266" i="21"/>
  <c r="M266" i="21"/>
  <c r="E266" i="21"/>
  <c r="D267" i="21"/>
  <c r="F266" i="21"/>
  <c r="N266" i="21"/>
  <c r="Q266" i="21"/>
  <c r="P266" i="21"/>
  <c r="O266" i="21"/>
  <c r="J267" i="21"/>
  <c r="K267" i="21"/>
  <c r="I267" i="21"/>
  <c r="L267" i="21"/>
  <c r="M267" i="21"/>
  <c r="H268" i="21"/>
  <c r="F267" i="21"/>
  <c r="E267" i="21"/>
  <c r="D268" i="21"/>
  <c r="P267" i="21"/>
  <c r="O267" i="21"/>
  <c r="Q267" i="21"/>
  <c r="N267" i="21"/>
  <c r="I268" i="21"/>
  <c r="J268" i="21"/>
  <c r="H269" i="21"/>
  <c r="L268" i="21"/>
  <c r="M268" i="21"/>
  <c r="K268" i="21"/>
  <c r="D269" i="21"/>
  <c r="F268" i="21"/>
  <c r="E268" i="21"/>
  <c r="P268" i="21"/>
  <c r="O268" i="21"/>
  <c r="N268" i="21"/>
  <c r="Q268" i="21"/>
  <c r="M269" i="21"/>
  <c r="J269" i="21"/>
  <c r="K269" i="21"/>
  <c r="I269" i="21"/>
  <c r="L269" i="21"/>
  <c r="H270" i="21"/>
  <c r="E269" i="21"/>
  <c r="F269" i="21"/>
  <c r="D270" i="21"/>
  <c r="Q269" i="21"/>
  <c r="O269" i="21"/>
  <c r="N269" i="21"/>
  <c r="P269" i="21"/>
  <c r="H271" i="21"/>
  <c r="L270" i="21"/>
  <c r="I270" i="21"/>
  <c r="J270" i="21"/>
  <c r="M270" i="21"/>
  <c r="K270" i="21"/>
  <c r="F270" i="21"/>
  <c r="D271" i="21"/>
  <c r="E270" i="21"/>
  <c r="I271" i="21"/>
  <c r="L271" i="21"/>
  <c r="M271" i="21"/>
  <c r="H272" i="21"/>
  <c r="J271" i="21"/>
  <c r="K271" i="21"/>
  <c r="Q270" i="21"/>
  <c r="P270" i="21"/>
  <c r="O270" i="21"/>
  <c r="N270" i="21"/>
  <c r="E271" i="21"/>
  <c r="F271" i="21"/>
  <c r="D272" i="21"/>
  <c r="Q271" i="21"/>
  <c r="O271" i="21"/>
  <c r="N271" i="21"/>
  <c r="P271" i="21"/>
  <c r="K272" i="21"/>
  <c r="I272" i="21"/>
  <c r="J272" i="21"/>
  <c r="M272" i="21"/>
  <c r="L272" i="21"/>
  <c r="H273" i="21"/>
  <c r="D273" i="21"/>
  <c r="E272" i="21"/>
  <c r="F272" i="21"/>
  <c r="Q272" i="21"/>
  <c r="P272" i="21"/>
  <c r="O272" i="21"/>
  <c r="N272" i="21"/>
  <c r="I273" i="21"/>
  <c r="J273" i="21"/>
  <c r="K273" i="21"/>
  <c r="L273" i="21"/>
  <c r="M273" i="21"/>
  <c r="H274" i="21"/>
  <c r="E273" i="21"/>
  <c r="F273" i="21"/>
  <c r="D274" i="21"/>
  <c r="Q273" i="21"/>
  <c r="O273" i="21"/>
  <c r="P273" i="21"/>
  <c r="N273" i="21"/>
  <c r="J274" i="21"/>
  <c r="H275" i="21"/>
  <c r="L274" i="21"/>
  <c r="K274" i="21"/>
  <c r="I274" i="21"/>
  <c r="M274" i="21"/>
  <c r="F274" i="21"/>
  <c r="D275" i="21"/>
  <c r="E274" i="21"/>
  <c r="K275" i="21"/>
  <c r="J275" i="21"/>
  <c r="M275" i="21"/>
  <c r="I275" i="21"/>
  <c r="L275" i="21"/>
  <c r="H276" i="21"/>
  <c r="N274" i="21"/>
  <c r="O274" i="21"/>
  <c r="Q274" i="21"/>
  <c r="P274" i="21"/>
  <c r="D276" i="21"/>
  <c r="E275" i="21"/>
  <c r="F275" i="21"/>
  <c r="N275" i="21"/>
  <c r="Q275" i="21"/>
  <c r="P275" i="21"/>
  <c r="O275" i="21"/>
  <c r="H277" i="21"/>
  <c r="I276" i="21"/>
  <c r="L276" i="21"/>
  <c r="K276" i="21"/>
  <c r="J276" i="21"/>
  <c r="M276" i="21"/>
  <c r="E276" i="21"/>
  <c r="D277" i="21"/>
  <c r="F276" i="21"/>
  <c r="M277" i="21"/>
  <c r="J277" i="21"/>
  <c r="I277" i="21"/>
  <c r="H278" i="21"/>
  <c r="K277" i="21"/>
  <c r="L277" i="21"/>
  <c r="P276" i="21"/>
  <c r="O276" i="21"/>
  <c r="N276" i="21"/>
  <c r="Q276" i="21"/>
  <c r="D278" i="21"/>
  <c r="E277" i="21"/>
  <c r="F277" i="21"/>
  <c r="N277" i="21"/>
  <c r="Q277" i="21"/>
  <c r="P277" i="21"/>
  <c r="O277" i="21"/>
  <c r="L278" i="21"/>
  <c r="M278" i="21"/>
  <c r="H279" i="21"/>
  <c r="K278" i="21"/>
  <c r="I278" i="21"/>
  <c r="J278" i="21"/>
  <c r="E278" i="21"/>
  <c r="F278" i="21"/>
  <c r="D279" i="21"/>
  <c r="K279" i="21"/>
  <c r="J279" i="21"/>
  <c r="I279" i="21"/>
  <c r="H280" i="21"/>
  <c r="L279" i="21"/>
  <c r="M279" i="21"/>
  <c r="N278" i="21"/>
  <c r="Q278" i="21"/>
  <c r="P278" i="21"/>
  <c r="O278" i="21"/>
  <c r="F279" i="21"/>
  <c r="D280" i="21"/>
  <c r="E279" i="21"/>
  <c r="Q279" i="21"/>
  <c r="O279" i="21"/>
  <c r="N279" i="21"/>
  <c r="P279" i="21"/>
  <c r="K280" i="21"/>
  <c r="H281" i="21"/>
  <c r="L280" i="21"/>
  <c r="J280" i="21"/>
  <c r="M280" i="21"/>
  <c r="I280" i="21"/>
  <c r="F280" i="21"/>
  <c r="D281" i="21"/>
  <c r="E280" i="21"/>
  <c r="M281" i="21"/>
  <c r="J281" i="21"/>
  <c r="H282" i="21"/>
  <c r="L281" i="21"/>
  <c r="I281" i="21"/>
  <c r="K281" i="21"/>
  <c r="N280" i="21"/>
  <c r="O280" i="21"/>
  <c r="Q280" i="21"/>
  <c r="P280" i="21"/>
  <c r="F281" i="21"/>
  <c r="D282" i="21"/>
  <c r="E281" i="21"/>
  <c r="J282" i="21"/>
  <c r="L282" i="21"/>
  <c r="H283" i="21"/>
  <c r="I282" i="21"/>
  <c r="M282" i="21"/>
  <c r="K282" i="21"/>
  <c r="N281" i="21"/>
  <c r="P281" i="21"/>
  <c r="Q281" i="21"/>
  <c r="O281" i="21"/>
  <c r="E282" i="21"/>
  <c r="D283" i="21"/>
  <c r="F282" i="21"/>
  <c r="K283" i="21"/>
  <c r="H284" i="21"/>
  <c r="L283" i="21"/>
  <c r="M283" i="21"/>
  <c r="I283" i="21"/>
  <c r="J283" i="21"/>
  <c r="N282" i="21"/>
  <c r="P282" i="21"/>
  <c r="O282" i="21"/>
  <c r="Q282" i="21"/>
  <c r="D284" i="21"/>
  <c r="E283" i="21"/>
  <c r="F283" i="21"/>
  <c r="H285" i="21"/>
  <c r="M284" i="21"/>
  <c r="K284" i="21"/>
  <c r="J284" i="21"/>
  <c r="I284" i="21"/>
  <c r="L284" i="21"/>
  <c r="Q283" i="21"/>
  <c r="P283" i="21"/>
  <c r="O283" i="21"/>
  <c r="N283" i="21"/>
  <c r="E284" i="21"/>
  <c r="D285" i="21"/>
  <c r="F284" i="21"/>
  <c r="L285" i="21"/>
  <c r="I285" i="21"/>
  <c r="M285" i="21"/>
  <c r="J285" i="21"/>
  <c r="H286" i="21"/>
  <c r="K285" i="21"/>
  <c r="N284" i="21"/>
  <c r="Q284" i="21"/>
  <c r="P284" i="21"/>
  <c r="O284" i="21"/>
  <c r="D286" i="21"/>
  <c r="F285" i="21"/>
  <c r="E285" i="21"/>
  <c r="N285" i="21"/>
  <c r="O285" i="21"/>
  <c r="Q285" i="21"/>
  <c r="P285" i="21"/>
  <c r="K286" i="21"/>
  <c r="J286" i="21"/>
  <c r="I286" i="21"/>
  <c r="H287" i="21"/>
  <c r="M286" i="21"/>
  <c r="L286" i="21"/>
  <c r="D287" i="21"/>
  <c r="E286" i="21"/>
  <c r="F286" i="21"/>
  <c r="Q286" i="21"/>
  <c r="O286" i="21"/>
  <c r="N286" i="21"/>
  <c r="P286" i="21"/>
  <c r="I287" i="21"/>
  <c r="M287" i="21"/>
  <c r="J287" i="21"/>
  <c r="H288" i="21"/>
  <c r="L287" i="21"/>
  <c r="K287" i="21"/>
  <c r="E287" i="21"/>
  <c r="D288" i="21"/>
  <c r="F287" i="21"/>
  <c r="N287" i="21"/>
  <c r="P287" i="21"/>
  <c r="O287" i="21"/>
  <c r="Q287" i="21"/>
  <c r="L288" i="21"/>
  <c r="J288" i="21"/>
  <c r="K288" i="21"/>
  <c r="M288" i="21"/>
  <c r="I288" i="21"/>
  <c r="H289" i="21"/>
  <c r="F288" i="21"/>
  <c r="D289" i="21"/>
  <c r="E288" i="21"/>
  <c r="Q288" i="21"/>
  <c r="P288" i="21"/>
  <c r="O288" i="21"/>
  <c r="N288" i="21"/>
  <c r="H290" i="21"/>
  <c r="I289" i="21"/>
  <c r="M289" i="21"/>
  <c r="J289" i="21"/>
  <c r="L289" i="21"/>
  <c r="K289" i="21"/>
  <c r="E289" i="21"/>
  <c r="D290" i="21"/>
  <c r="F289" i="21"/>
  <c r="H291" i="21"/>
  <c r="K290" i="21"/>
  <c r="L290" i="21"/>
  <c r="J290" i="21"/>
  <c r="I290" i="21"/>
  <c r="M290" i="21"/>
  <c r="P289" i="21"/>
  <c r="O289" i="21"/>
  <c r="N289" i="21"/>
  <c r="Q289" i="21"/>
  <c r="D291" i="21"/>
  <c r="F290" i="21"/>
  <c r="E290" i="21"/>
  <c r="K291" i="21"/>
  <c r="L291" i="21"/>
  <c r="J291" i="21"/>
  <c r="H292" i="21"/>
  <c r="I291" i="21"/>
  <c r="M291" i="21"/>
  <c r="O290" i="21"/>
  <c r="N290" i="21"/>
  <c r="Q290" i="21"/>
  <c r="P290" i="21"/>
  <c r="F291" i="21"/>
  <c r="D292" i="21"/>
  <c r="E291" i="21"/>
  <c r="L292" i="21"/>
  <c r="K292" i="21"/>
  <c r="M292" i="21"/>
  <c r="I292" i="21"/>
  <c r="H293" i="21"/>
  <c r="J292" i="21"/>
  <c r="Q291" i="21"/>
  <c r="N291" i="21"/>
  <c r="P291" i="21"/>
  <c r="O291" i="21"/>
  <c r="E292" i="21"/>
  <c r="D293" i="21"/>
  <c r="F292" i="21"/>
  <c r="P292" i="21"/>
  <c r="Q292" i="21"/>
  <c r="O292" i="21"/>
  <c r="N292" i="21"/>
  <c r="L293" i="21"/>
  <c r="J293" i="21"/>
  <c r="K293" i="21"/>
  <c r="I293" i="21"/>
  <c r="M293" i="21"/>
  <c r="H294" i="21"/>
  <c r="F293" i="21"/>
  <c r="E293" i="21"/>
  <c r="D294" i="21"/>
  <c r="O293" i="21"/>
  <c r="N293" i="21"/>
  <c r="Q293" i="21"/>
  <c r="P293" i="21"/>
  <c r="M294" i="21"/>
  <c r="L294" i="21"/>
  <c r="K294" i="21"/>
  <c r="I294" i="21"/>
  <c r="J294" i="21"/>
  <c r="H295" i="21"/>
  <c r="F294" i="21"/>
  <c r="E294" i="21"/>
  <c r="D295" i="21"/>
  <c r="O294" i="21"/>
  <c r="P294" i="21"/>
  <c r="N294" i="21"/>
  <c r="Q294" i="21"/>
  <c r="L295" i="21"/>
  <c r="K295" i="21"/>
  <c r="I295" i="21"/>
  <c r="M295" i="21"/>
  <c r="H296" i="21"/>
  <c r="J295" i="21"/>
  <c r="E295" i="21"/>
  <c r="F295" i="21"/>
  <c r="D296" i="21"/>
  <c r="O295" i="21"/>
  <c r="N295" i="21"/>
  <c r="Q295" i="21"/>
  <c r="P295" i="21"/>
  <c r="I296" i="21"/>
  <c r="K296" i="21"/>
  <c r="L296" i="21"/>
  <c r="J296" i="21"/>
  <c r="M296" i="21"/>
  <c r="H297" i="21"/>
  <c r="E296" i="21"/>
  <c r="D297" i="21"/>
  <c r="F296" i="21"/>
  <c r="P296" i="21"/>
  <c r="Q296" i="21"/>
  <c r="O296" i="21"/>
  <c r="N296" i="21"/>
  <c r="L297" i="21"/>
  <c r="I297" i="21"/>
  <c r="K297" i="21"/>
  <c r="H298" i="21"/>
  <c r="M297" i="21"/>
  <c r="J297" i="21"/>
  <c r="E297" i="21"/>
  <c r="D298" i="21"/>
  <c r="F297" i="21"/>
  <c r="P297" i="21"/>
  <c r="O297" i="21"/>
  <c r="N297" i="21"/>
  <c r="Q297" i="21"/>
  <c r="H299" i="21"/>
  <c r="J298" i="21"/>
  <c r="L298" i="21"/>
  <c r="I298" i="21"/>
  <c r="K298" i="21"/>
  <c r="M298" i="21"/>
  <c r="D299" i="21"/>
  <c r="E298" i="21"/>
  <c r="F298" i="21"/>
  <c r="J299" i="21"/>
  <c r="H300" i="21"/>
  <c r="M299" i="21"/>
  <c r="L299" i="21"/>
  <c r="K299" i="21"/>
  <c r="I299" i="21"/>
  <c r="N298" i="21"/>
  <c r="Q298" i="21"/>
  <c r="P298" i="21"/>
  <c r="O298" i="21"/>
  <c r="E299" i="21"/>
  <c r="F299" i="21"/>
  <c r="D300" i="21"/>
  <c r="K300" i="21"/>
  <c r="J300" i="21"/>
  <c r="H301" i="21"/>
  <c r="L300" i="21"/>
  <c r="M300" i="21"/>
  <c r="I300" i="21"/>
  <c r="P299" i="21"/>
  <c r="O299" i="21"/>
  <c r="N299" i="21"/>
  <c r="Q299" i="21"/>
  <c r="F300" i="21"/>
  <c r="E300" i="21"/>
  <c r="D301" i="21"/>
  <c r="H302" i="21"/>
  <c r="K301" i="21"/>
  <c r="L301" i="21"/>
  <c r="I301" i="21"/>
  <c r="M301" i="21"/>
  <c r="J301" i="21"/>
  <c r="N300" i="21"/>
  <c r="Q300" i="21"/>
  <c r="P300" i="21"/>
  <c r="O300" i="21"/>
  <c r="D302" i="21"/>
  <c r="F301" i="21"/>
  <c r="E301" i="21"/>
  <c r="J302" i="21"/>
  <c r="K302" i="21"/>
  <c r="H303" i="21"/>
  <c r="I302" i="21"/>
  <c r="M302" i="21"/>
  <c r="L302" i="21"/>
  <c r="P301" i="21"/>
  <c r="O301" i="21"/>
  <c r="N301" i="21"/>
  <c r="Q301" i="21"/>
  <c r="E302" i="21"/>
  <c r="D303" i="21"/>
  <c r="F302" i="21"/>
  <c r="J303" i="21"/>
  <c r="H304" i="21"/>
  <c r="K303" i="21"/>
  <c r="L303" i="21"/>
  <c r="I303" i="21"/>
  <c r="M303" i="21"/>
  <c r="P302" i="21"/>
  <c r="O302" i="21"/>
  <c r="N302" i="21"/>
  <c r="Q302" i="21"/>
  <c r="F303" i="21"/>
  <c r="D304" i="21"/>
  <c r="E303" i="21"/>
  <c r="K304" i="21"/>
  <c r="J304" i="21"/>
  <c r="L304" i="21"/>
  <c r="M304" i="21"/>
  <c r="I304" i="21"/>
  <c r="H305" i="21"/>
  <c r="P303" i="21"/>
  <c r="N303" i="21"/>
  <c r="O303" i="21"/>
  <c r="Q303" i="21"/>
  <c r="F304" i="21"/>
  <c r="D305" i="21"/>
  <c r="E304" i="21"/>
  <c r="Q304" i="21"/>
  <c r="P304" i="21"/>
  <c r="O304" i="21"/>
  <c r="N304" i="21"/>
  <c r="L305" i="21"/>
  <c r="K305" i="21"/>
  <c r="H306" i="21"/>
  <c r="M305" i="21"/>
  <c r="I305" i="21"/>
  <c r="J305" i="21"/>
  <c r="F305" i="21"/>
  <c r="E305" i="21"/>
  <c r="D306" i="21"/>
  <c r="H307" i="21"/>
  <c r="J306" i="21"/>
  <c r="K306" i="21"/>
  <c r="M306" i="21"/>
  <c r="L306" i="21"/>
  <c r="I306" i="21"/>
  <c r="O305" i="21"/>
  <c r="Q305" i="21"/>
  <c r="P305" i="21"/>
  <c r="N305" i="21"/>
  <c r="D307" i="21"/>
  <c r="E306" i="21"/>
  <c r="F306" i="21"/>
  <c r="H308" i="21"/>
  <c r="M307" i="21"/>
  <c r="K307" i="21"/>
  <c r="L307" i="21"/>
  <c r="I307" i="21"/>
  <c r="J307" i="21"/>
  <c r="N306" i="21"/>
  <c r="Q306" i="21"/>
  <c r="P306" i="21"/>
  <c r="O306" i="21"/>
  <c r="E307" i="21"/>
  <c r="D308" i="21"/>
  <c r="F307" i="21"/>
  <c r="H309" i="21"/>
  <c r="J308" i="21"/>
  <c r="K308" i="21"/>
  <c r="M308" i="21"/>
  <c r="I308" i="21"/>
  <c r="L308" i="21"/>
  <c r="Q307" i="21"/>
  <c r="N307" i="21"/>
  <c r="P307" i="21"/>
  <c r="O307" i="21"/>
  <c r="E308" i="21"/>
  <c r="D309" i="21"/>
  <c r="F308" i="21"/>
  <c r="K309" i="21"/>
  <c r="H310" i="21"/>
  <c r="J309" i="21"/>
  <c r="M309" i="21"/>
  <c r="I309" i="21"/>
  <c r="L309" i="21"/>
  <c r="P308" i="21"/>
  <c r="O308" i="21"/>
  <c r="N308" i="21"/>
  <c r="Q308" i="21"/>
  <c r="E309" i="21"/>
  <c r="F309" i="21"/>
  <c r="D310" i="21"/>
  <c r="K310" i="21"/>
  <c r="I310" i="21"/>
  <c r="J310" i="21"/>
  <c r="L310" i="21"/>
  <c r="H311" i="21"/>
  <c r="M310" i="21"/>
  <c r="P309" i="21"/>
  <c r="O309" i="21"/>
  <c r="N309" i="21"/>
  <c r="Q309" i="21"/>
  <c r="D311" i="21"/>
  <c r="E310" i="21"/>
  <c r="F310" i="21"/>
  <c r="O310" i="21"/>
  <c r="N310" i="21"/>
  <c r="Q310" i="21"/>
  <c r="P310" i="21"/>
  <c r="J311" i="21"/>
  <c r="I311" i="21"/>
  <c r="K311" i="21"/>
  <c r="L311" i="21"/>
  <c r="H312" i="21"/>
  <c r="M311" i="21"/>
  <c r="D312" i="21"/>
  <c r="E311" i="21"/>
  <c r="F311" i="21"/>
  <c r="O311" i="21"/>
  <c r="N311" i="21"/>
  <c r="Q311" i="21"/>
  <c r="P311" i="21"/>
  <c r="M312" i="21"/>
  <c r="J312" i="21"/>
  <c r="K312" i="21"/>
  <c r="L312" i="21"/>
  <c r="H313" i="21"/>
  <c r="I312" i="21"/>
  <c r="E312" i="21"/>
  <c r="F312" i="21"/>
  <c r="D313" i="21"/>
  <c r="J313" i="21"/>
  <c r="M313" i="21"/>
  <c r="I313" i="21"/>
  <c r="H314" i="21"/>
  <c r="K313" i="21"/>
  <c r="L313" i="21"/>
  <c r="Q312" i="21"/>
  <c r="N312" i="21"/>
  <c r="P312" i="21"/>
  <c r="O312" i="21"/>
  <c r="E313" i="21"/>
  <c r="D314" i="21"/>
  <c r="F313" i="21"/>
  <c r="P313" i="21"/>
  <c r="N313" i="21"/>
  <c r="O313" i="21"/>
  <c r="Q313" i="21"/>
  <c r="I314" i="21"/>
  <c r="L314" i="21"/>
  <c r="H315" i="21"/>
  <c r="K314" i="21"/>
  <c r="J314" i="21"/>
  <c r="M314" i="21"/>
  <c r="F314" i="21"/>
  <c r="D315" i="21"/>
  <c r="E314" i="21"/>
  <c r="P314" i="21"/>
  <c r="O314" i="21"/>
  <c r="N314" i="21"/>
  <c r="Q314" i="21"/>
  <c r="K315" i="21"/>
  <c r="I315" i="21"/>
  <c r="L315" i="21"/>
  <c r="J315" i="21"/>
  <c r="M315" i="21"/>
  <c r="H316" i="21"/>
  <c r="F315" i="21"/>
  <c r="D316" i="21"/>
  <c r="E315" i="21"/>
  <c r="O315" i="21"/>
  <c r="N315" i="21"/>
  <c r="Q315" i="21"/>
  <c r="P315" i="21"/>
  <c r="J316" i="21"/>
  <c r="M316" i="21"/>
  <c r="H317" i="21"/>
  <c r="L316" i="21"/>
  <c r="K316" i="21"/>
  <c r="I316" i="21"/>
  <c r="D317" i="21"/>
  <c r="E316" i="21"/>
  <c r="F316" i="21"/>
  <c r="L317" i="21"/>
  <c r="K317" i="21"/>
  <c r="H318" i="21"/>
  <c r="M317" i="21"/>
  <c r="I317" i="21"/>
  <c r="J317" i="21"/>
  <c r="P316" i="21"/>
  <c r="O316" i="21"/>
  <c r="N316" i="21"/>
  <c r="Q316" i="21"/>
  <c r="F317" i="21"/>
  <c r="E317" i="21"/>
  <c r="D318" i="21"/>
  <c r="M318" i="21"/>
  <c r="L318" i="21"/>
  <c r="J318" i="21"/>
  <c r="H319" i="21"/>
  <c r="I318" i="21"/>
  <c r="K318" i="21"/>
  <c r="Q317" i="21"/>
  <c r="P317" i="21"/>
  <c r="O317" i="21"/>
  <c r="N317" i="21"/>
  <c r="F318" i="21"/>
  <c r="E318" i="21"/>
  <c r="D319" i="21"/>
  <c r="I319" i="21"/>
  <c r="H320" i="21"/>
  <c r="K319" i="21"/>
  <c r="M319" i="21"/>
  <c r="L319" i="21"/>
  <c r="J319" i="21"/>
  <c r="N318" i="21"/>
  <c r="Q318" i="21"/>
  <c r="P318" i="21"/>
  <c r="O318" i="21"/>
  <c r="D320" i="21"/>
  <c r="E319" i="21"/>
  <c r="F319" i="21"/>
  <c r="O319" i="21"/>
  <c r="N319" i="21"/>
  <c r="Q319" i="21"/>
  <c r="P319" i="21"/>
  <c r="I320" i="21"/>
  <c r="L320" i="21"/>
  <c r="H321" i="21"/>
  <c r="K320" i="21"/>
  <c r="M320" i="21"/>
  <c r="J320" i="21"/>
  <c r="F320" i="21"/>
  <c r="D321" i="21"/>
  <c r="E320" i="21"/>
  <c r="Q320" i="21"/>
  <c r="O320" i="21"/>
  <c r="N320" i="21"/>
  <c r="P320" i="21"/>
  <c r="J321" i="21"/>
  <c r="I321" i="21"/>
  <c r="K321" i="21"/>
  <c r="H322" i="21"/>
  <c r="M321" i="21"/>
  <c r="L321" i="21"/>
  <c r="E321" i="21"/>
  <c r="D322" i="21"/>
  <c r="F321" i="21"/>
  <c r="O321" i="21"/>
  <c r="P321" i="21"/>
  <c r="N321" i="21"/>
  <c r="Q321" i="21"/>
  <c r="L322" i="21"/>
  <c r="M322" i="21"/>
  <c r="H323" i="21"/>
  <c r="J322" i="21"/>
  <c r="K322" i="21"/>
  <c r="I322" i="21"/>
  <c r="F322" i="21"/>
  <c r="E322" i="21"/>
  <c r="D323" i="21"/>
  <c r="K323" i="21"/>
  <c r="J323" i="21"/>
  <c r="I323" i="21"/>
  <c r="L323" i="21"/>
  <c r="M323" i="21"/>
  <c r="H324" i="21"/>
  <c r="Q322" i="21"/>
  <c r="P322" i="21"/>
  <c r="O322" i="21"/>
  <c r="N322" i="21"/>
  <c r="D324" i="21"/>
  <c r="F323" i="21"/>
  <c r="E323" i="21"/>
  <c r="P323" i="21"/>
  <c r="N323" i="21"/>
  <c r="Q323" i="21"/>
  <c r="O323" i="21"/>
  <c r="L324" i="21"/>
  <c r="K324" i="21"/>
  <c r="M324" i="21"/>
  <c r="J324" i="21"/>
  <c r="H325" i="21"/>
  <c r="I324" i="21"/>
  <c r="D325" i="21"/>
  <c r="E324" i="21"/>
  <c r="F324" i="21"/>
  <c r="K325" i="21"/>
  <c r="M325" i="21"/>
  <c r="H326" i="21"/>
  <c r="I325" i="21"/>
  <c r="L325" i="21"/>
  <c r="J325" i="21"/>
  <c r="P324" i="21"/>
  <c r="O324" i="21"/>
  <c r="N324" i="21"/>
  <c r="Q324" i="21"/>
  <c r="F325" i="21"/>
  <c r="D326" i="21"/>
  <c r="E325" i="21"/>
  <c r="L326" i="21"/>
  <c r="H327" i="21"/>
  <c r="I326" i="21"/>
  <c r="M326" i="21"/>
  <c r="K326" i="21"/>
  <c r="J326" i="21"/>
  <c r="N325" i="21"/>
  <c r="P325" i="21"/>
  <c r="O325" i="21"/>
  <c r="Q325" i="21"/>
  <c r="D327" i="21"/>
  <c r="E326" i="21"/>
  <c r="F326" i="21"/>
  <c r="J327" i="21"/>
  <c r="H328" i="21"/>
  <c r="M327" i="21"/>
  <c r="I327" i="21"/>
  <c r="L327" i="21"/>
  <c r="K327" i="21"/>
  <c r="O326" i="21"/>
  <c r="N326" i="21"/>
  <c r="Q326" i="21"/>
  <c r="P326" i="21"/>
  <c r="D328" i="21"/>
  <c r="E327" i="21"/>
  <c r="F327" i="21"/>
  <c r="L328" i="21"/>
  <c r="I328" i="21"/>
  <c r="J328" i="21"/>
  <c r="M328" i="21"/>
  <c r="K328" i="21"/>
  <c r="H329" i="21"/>
  <c r="O327" i="21"/>
  <c r="N327" i="21"/>
  <c r="Q327" i="21"/>
  <c r="P327" i="21"/>
  <c r="E328" i="21"/>
  <c r="F328" i="21"/>
  <c r="D329" i="21"/>
  <c r="N328" i="21"/>
  <c r="P328" i="21"/>
  <c r="O328" i="21"/>
  <c r="Q328" i="21"/>
  <c r="L329" i="21"/>
  <c r="M329" i="21"/>
  <c r="J329" i="21"/>
  <c r="H330" i="21"/>
  <c r="K329" i="21"/>
  <c r="I329" i="21"/>
  <c r="E329" i="21"/>
  <c r="D330" i="21"/>
  <c r="F329" i="21"/>
  <c r="I330" i="21"/>
  <c r="H331" i="21"/>
  <c r="M330" i="21"/>
  <c r="J330" i="21"/>
  <c r="L330" i="21"/>
  <c r="K330" i="21"/>
  <c r="Q329" i="21"/>
  <c r="P329" i="21"/>
  <c r="O329" i="21"/>
  <c r="N329" i="21"/>
  <c r="D331" i="21"/>
  <c r="E330" i="21"/>
  <c r="F330" i="21"/>
  <c r="N330" i="21"/>
  <c r="Q330" i="21"/>
  <c r="P330" i="21"/>
  <c r="O330" i="21"/>
  <c r="K331" i="21"/>
  <c r="J331" i="21"/>
  <c r="M331" i="21"/>
  <c r="I331" i="21"/>
  <c r="L331" i="21"/>
  <c r="H332" i="21"/>
  <c r="D332" i="21"/>
  <c r="E331" i="21"/>
  <c r="F331" i="21"/>
  <c r="O331" i="21"/>
  <c r="N331" i="21"/>
  <c r="Q331" i="21"/>
  <c r="P331" i="21"/>
  <c r="J332" i="21"/>
  <c r="K332" i="21"/>
  <c r="L332" i="21"/>
  <c r="H333" i="21"/>
  <c r="M332" i="21"/>
  <c r="I332" i="21"/>
  <c r="D333" i="21"/>
  <c r="F332" i="21"/>
  <c r="E332" i="21"/>
  <c r="H334" i="21"/>
  <c r="J333" i="21"/>
  <c r="I333" i="21"/>
  <c r="K333" i="21"/>
  <c r="M333" i="21"/>
  <c r="L333" i="21"/>
  <c r="O332" i="21"/>
  <c r="P332" i="21"/>
  <c r="Q332" i="21"/>
  <c r="N332" i="21"/>
  <c r="D334" i="21"/>
  <c r="F333" i="21"/>
  <c r="E333" i="21"/>
  <c r="J334" i="21"/>
  <c r="H335" i="21"/>
  <c r="M334" i="21"/>
  <c r="K334" i="21"/>
  <c r="L334" i="21"/>
  <c r="I334" i="21"/>
  <c r="O333" i="21"/>
  <c r="Q333" i="21"/>
  <c r="P333" i="21"/>
  <c r="N333" i="21"/>
  <c r="E334" i="21"/>
  <c r="D335" i="21"/>
  <c r="F334" i="21"/>
  <c r="K335" i="21"/>
  <c r="L335" i="21"/>
  <c r="M335" i="21"/>
  <c r="J335" i="21"/>
  <c r="H336" i="21"/>
  <c r="I335" i="21"/>
  <c r="Q334" i="21"/>
  <c r="P334" i="21"/>
  <c r="O334" i="21"/>
  <c r="N334" i="21"/>
  <c r="F335" i="21"/>
  <c r="D336" i="21"/>
  <c r="E335" i="21"/>
  <c r="L336" i="21"/>
  <c r="I336" i="21"/>
  <c r="M336" i="21"/>
  <c r="K336" i="21"/>
  <c r="H337" i="21"/>
  <c r="J336" i="21"/>
  <c r="P335" i="21"/>
  <c r="Q335" i="21"/>
  <c r="O335" i="21"/>
  <c r="N335" i="21"/>
  <c r="F336" i="21"/>
  <c r="E336" i="21"/>
  <c r="D337" i="21"/>
  <c r="Q336" i="21"/>
  <c r="P336" i="21"/>
  <c r="O336" i="21"/>
  <c r="N336" i="21"/>
  <c r="H338" i="21"/>
  <c r="L337" i="21"/>
  <c r="J337" i="21"/>
  <c r="K337" i="21"/>
  <c r="M337" i="21"/>
  <c r="I337" i="21"/>
  <c r="E337" i="21"/>
  <c r="D338" i="21"/>
  <c r="F337" i="21"/>
  <c r="L338" i="21"/>
  <c r="M338" i="21"/>
  <c r="I338" i="21"/>
  <c r="J338" i="21"/>
  <c r="K338" i="21"/>
  <c r="H339" i="21"/>
  <c r="P337" i="21"/>
  <c r="O337" i="21"/>
  <c r="Q337" i="21"/>
  <c r="N337" i="21"/>
  <c r="E338" i="21"/>
  <c r="D339" i="21"/>
  <c r="F338" i="21"/>
  <c r="N338" i="21"/>
  <c r="P338" i="21"/>
  <c r="O338" i="21"/>
  <c r="Q338" i="21"/>
  <c r="L339" i="21"/>
  <c r="H340" i="21"/>
  <c r="K339" i="21"/>
  <c r="I339" i="21"/>
  <c r="M339" i="21"/>
  <c r="J339" i="21"/>
  <c r="F339" i="21"/>
  <c r="D340" i="21"/>
  <c r="E339" i="21"/>
  <c r="I340" i="21"/>
  <c r="K340" i="21"/>
  <c r="L340" i="21"/>
  <c r="M340" i="21"/>
  <c r="J340" i="21"/>
  <c r="H341" i="21"/>
  <c r="N339" i="21"/>
  <c r="Q339" i="21"/>
  <c r="P339" i="21"/>
  <c r="O339" i="21"/>
  <c r="F340" i="21"/>
  <c r="D341" i="21"/>
  <c r="E340" i="21"/>
  <c r="O340" i="21"/>
  <c r="N340" i="21"/>
  <c r="Q340" i="21"/>
  <c r="P340" i="21"/>
  <c r="L341" i="21"/>
  <c r="J341" i="21"/>
  <c r="M341" i="21"/>
  <c r="H342" i="21"/>
  <c r="K341" i="21"/>
  <c r="I341" i="21"/>
  <c r="E341" i="21"/>
  <c r="D342" i="21"/>
  <c r="F341" i="21"/>
  <c r="I342" i="21"/>
  <c r="L342" i="21"/>
  <c r="J342" i="21"/>
  <c r="H343" i="21"/>
  <c r="M342" i="21"/>
  <c r="K342" i="21"/>
  <c r="Q341" i="21"/>
  <c r="P341" i="21"/>
  <c r="O341" i="21"/>
  <c r="N341" i="21"/>
  <c r="F342" i="21"/>
  <c r="D343" i="21"/>
  <c r="E342" i="21"/>
  <c r="Q342" i="21"/>
  <c r="N342" i="21"/>
  <c r="P342" i="21"/>
  <c r="O342" i="21"/>
  <c r="I343" i="21"/>
  <c r="K343" i="21"/>
  <c r="H344" i="21"/>
  <c r="L343" i="21"/>
  <c r="J343" i="21"/>
  <c r="M343" i="21"/>
  <c r="E343" i="21"/>
  <c r="F343" i="21"/>
  <c r="D344" i="21"/>
  <c r="Q343" i="21"/>
  <c r="O343" i="21"/>
  <c r="N343" i="21"/>
  <c r="P343" i="21"/>
  <c r="L344" i="21"/>
  <c r="I344" i="21"/>
  <c r="M344" i="21"/>
  <c r="K344" i="21"/>
  <c r="H345" i="21"/>
  <c r="J344" i="21"/>
  <c r="D345" i="21"/>
  <c r="F344" i="21"/>
  <c r="E344" i="21"/>
  <c r="O344" i="21"/>
  <c r="N344" i="21"/>
  <c r="Q344" i="21"/>
  <c r="P344" i="21"/>
  <c r="L345" i="21"/>
  <c r="K345" i="21"/>
  <c r="I345" i="21"/>
  <c r="J345" i="21"/>
  <c r="H346" i="21"/>
  <c r="M345" i="21"/>
  <c r="F345" i="21"/>
  <c r="D346" i="21"/>
  <c r="E345" i="21"/>
  <c r="P345" i="21"/>
  <c r="O345" i="21"/>
  <c r="N345" i="21"/>
  <c r="Q345" i="21"/>
  <c r="L346" i="21"/>
  <c r="I346" i="21"/>
  <c r="J346" i="21"/>
  <c r="K346" i="21"/>
  <c r="M346" i="21"/>
  <c r="H347" i="21"/>
  <c r="F346" i="21"/>
  <c r="E346" i="21"/>
  <c r="D347" i="21"/>
  <c r="N346" i="21"/>
  <c r="Q346" i="21"/>
  <c r="O346" i="21"/>
  <c r="P346" i="21"/>
  <c r="K347" i="21"/>
  <c r="L347" i="21"/>
  <c r="M347" i="21"/>
  <c r="H348" i="21"/>
  <c r="I347" i="21"/>
  <c r="J347" i="21"/>
  <c r="D348" i="21"/>
  <c r="F347" i="21"/>
  <c r="E347" i="21"/>
  <c r="M348" i="21"/>
  <c r="H349" i="21"/>
  <c r="L348" i="21"/>
  <c r="K348" i="21"/>
  <c r="J348" i="21"/>
  <c r="I348" i="21"/>
  <c r="Q347" i="21"/>
  <c r="P347" i="21"/>
  <c r="O347" i="21"/>
  <c r="N347" i="21"/>
  <c r="E348" i="21"/>
  <c r="F348" i="21"/>
  <c r="D349" i="21"/>
  <c r="J349" i="21"/>
  <c r="L349" i="21"/>
  <c r="I349" i="21"/>
  <c r="K349" i="21"/>
  <c r="H350" i="21"/>
  <c r="M349" i="21"/>
  <c r="P348" i="21"/>
  <c r="O348" i="21"/>
  <c r="N348" i="21"/>
  <c r="Q348" i="21"/>
  <c r="E349" i="21"/>
  <c r="F349" i="21"/>
  <c r="D350" i="21"/>
  <c r="O349" i="21"/>
  <c r="N349" i="21"/>
  <c r="Q349" i="21"/>
  <c r="P349" i="21"/>
  <c r="K350" i="21"/>
  <c r="J350" i="21"/>
  <c r="M350" i="21"/>
  <c r="H351" i="21"/>
  <c r="I350" i="21"/>
  <c r="L350" i="21"/>
  <c r="F350" i="21"/>
  <c r="D351" i="21"/>
  <c r="E350" i="21"/>
  <c r="K351" i="21"/>
  <c r="L351" i="21"/>
  <c r="I351" i="21"/>
  <c r="J351" i="21"/>
  <c r="H352" i="21"/>
  <c r="M351" i="21"/>
  <c r="Q350" i="21"/>
  <c r="O350" i="21"/>
  <c r="N350" i="21"/>
  <c r="P350" i="21"/>
  <c r="D352" i="21"/>
  <c r="E351" i="21"/>
  <c r="F351" i="21"/>
  <c r="Q351" i="21"/>
  <c r="P351" i="21"/>
  <c r="O351" i="21"/>
  <c r="N351" i="21"/>
  <c r="J352" i="21"/>
  <c r="M352" i="21"/>
  <c r="I352" i="21"/>
  <c r="H353" i="21"/>
  <c r="L352" i="21"/>
  <c r="K352" i="21"/>
  <c r="F352" i="21"/>
  <c r="E352" i="21"/>
  <c r="D353" i="21"/>
  <c r="N352" i="21"/>
  <c r="Q352" i="21"/>
  <c r="P352" i="21"/>
  <c r="O352" i="21"/>
  <c r="L353" i="21"/>
  <c r="J353" i="21"/>
  <c r="K353" i="21"/>
  <c r="I353" i="21"/>
  <c r="H354" i="21"/>
  <c r="M353" i="21"/>
  <c r="F353" i="21"/>
  <c r="E353" i="21"/>
  <c r="D354" i="21"/>
  <c r="P353" i="21"/>
  <c r="O353" i="21"/>
  <c r="Q353" i="21"/>
  <c r="N353" i="21"/>
  <c r="M354" i="21"/>
  <c r="L354" i="21"/>
  <c r="K354" i="21"/>
  <c r="I354" i="21"/>
  <c r="J354" i="21"/>
  <c r="H355" i="21"/>
  <c r="E354" i="21"/>
  <c r="F354" i="21"/>
  <c r="D355" i="21"/>
  <c r="N354" i="21"/>
  <c r="P354" i="21"/>
  <c r="O354" i="21"/>
  <c r="Q354" i="21"/>
  <c r="J355" i="21"/>
  <c r="I355" i="21"/>
  <c r="L355" i="21"/>
  <c r="M355" i="21"/>
  <c r="H356" i="21"/>
  <c r="K355" i="21"/>
  <c r="E355" i="21"/>
  <c r="F355" i="21"/>
  <c r="D356" i="21"/>
  <c r="P355" i="21"/>
  <c r="O355" i="21"/>
  <c r="N355" i="21"/>
  <c r="Q355" i="21"/>
  <c r="I356" i="21"/>
  <c r="J356" i="21"/>
  <c r="H357" i="21"/>
  <c r="K356" i="21"/>
  <c r="M356" i="21"/>
  <c r="L356" i="21"/>
  <c r="D357" i="21"/>
  <c r="E356" i="21"/>
  <c r="F356" i="21"/>
  <c r="Q356" i="21"/>
  <c r="O356" i="21"/>
  <c r="N356" i="21"/>
  <c r="P356" i="21"/>
  <c r="J357" i="21"/>
  <c r="L357" i="21"/>
  <c r="H358" i="21"/>
  <c r="K357" i="21"/>
  <c r="I357" i="21"/>
  <c r="M357" i="21"/>
  <c r="F357" i="21"/>
  <c r="D358" i="21"/>
  <c r="E357" i="21"/>
  <c r="J358" i="21"/>
  <c r="K358" i="21"/>
  <c r="I358" i="21"/>
  <c r="L358" i="21"/>
  <c r="M358" i="21"/>
  <c r="H359" i="21"/>
  <c r="N357" i="21"/>
  <c r="Q357" i="21"/>
  <c r="P357" i="21"/>
  <c r="O357" i="21"/>
  <c r="F358" i="21"/>
  <c r="D359" i="21"/>
  <c r="E358" i="21"/>
  <c r="N358" i="21"/>
  <c r="Q358" i="21"/>
  <c r="P358" i="21"/>
  <c r="O358" i="21"/>
  <c r="K359" i="21"/>
  <c r="L359" i="21"/>
  <c r="J359" i="21"/>
  <c r="H360" i="21"/>
  <c r="I359" i="21"/>
  <c r="M359" i="21"/>
  <c r="E359" i="21"/>
  <c r="F359" i="21"/>
  <c r="D360" i="21"/>
  <c r="J360" i="21"/>
  <c r="I360" i="21"/>
  <c r="L360" i="21"/>
  <c r="H361" i="21"/>
  <c r="K360" i="21"/>
  <c r="M360" i="21"/>
  <c r="P359" i="21"/>
  <c r="O359" i="21"/>
  <c r="N359" i="21"/>
  <c r="Q359" i="21"/>
  <c r="F360" i="21"/>
  <c r="E360" i="21"/>
  <c r="D361" i="21"/>
  <c r="Q360" i="21"/>
  <c r="P360" i="21"/>
  <c r="O360" i="21"/>
  <c r="N360" i="21"/>
  <c r="M361" i="21"/>
  <c r="K361" i="21"/>
  <c r="L361" i="21"/>
  <c r="I361" i="21"/>
  <c r="H362" i="21"/>
  <c r="J361" i="21"/>
  <c r="F361" i="21"/>
  <c r="D362" i="21"/>
  <c r="E361" i="21"/>
  <c r="P361" i="21"/>
  <c r="O361" i="21"/>
  <c r="N361" i="21"/>
  <c r="Q361" i="21"/>
  <c r="K362" i="21"/>
  <c r="L362" i="21"/>
  <c r="H363" i="21"/>
  <c r="M362" i="21"/>
  <c r="I362" i="21"/>
  <c r="J362" i="21"/>
  <c r="D363" i="21"/>
  <c r="E362" i="21"/>
  <c r="F362" i="21"/>
  <c r="L363" i="21"/>
  <c r="K363" i="21"/>
  <c r="I363" i="21"/>
  <c r="M363" i="21"/>
  <c r="J363" i="21"/>
  <c r="H364" i="21"/>
  <c r="P362" i="21"/>
  <c r="O362" i="21"/>
  <c r="Q362" i="21"/>
  <c r="N362" i="21"/>
  <c r="D364" i="21"/>
  <c r="E363" i="21"/>
  <c r="F363" i="21"/>
  <c r="N363" i="21"/>
  <c r="P363" i="21"/>
  <c r="O363" i="21"/>
  <c r="Q363" i="21"/>
  <c r="H365" i="21"/>
  <c r="K364" i="21"/>
  <c r="L364" i="21"/>
  <c r="M364" i="21"/>
  <c r="J364" i="21"/>
  <c r="I364" i="21"/>
  <c r="E364" i="21"/>
  <c r="D365" i="21"/>
  <c r="F364" i="21"/>
  <c r="L365" i="21"/>
  <c r="H366" i="21"/>
  <c r="K365" i="21"/>
  <c r="M365" i="21"/>
  <c r="J365" i="21"/>
  <c r="I365" i="21"/>
  <c r="P364" i="21"/>
  <c r="O364" i="21"/>
  <c r="Q364" i="21"/>
  <c r="N364" i="21"/>
  <c r="E365" i="21"/>
  <c r="F365" i="21"/>
  <c r="D366" i="21"/>
  <c r="I366" i="21"/>
  <c r="L366" i="21"/>
  <c r="K366" i="21"/>
  <c r="H367" i="21"/>
  <c r="M366" i="21"/>
  <c r="J366" i="21"/>
  <c r="P365" i="21"/>
  <c r="O365" i="21"/>
  <c r="N365" i="21"/>
  <c r="Q365" i="21"/>
  <c r="F366" i="21"/>
  <c r="E366" i="21"/>
  <c r="D367" i="21"/>
  <c r="N366" i="21"/>
  <c r="P366" i="21"/>
  <c r="O366" i="21"/>
  <c r="Q366" i="21"/>
  <c r="M367" i="21"/>
  <c r="K367" i="21"/>
  <c r="J367" i="21"/>
  <c r="L367" i="21"/>
  <c r="I367" i="21"/>
  <c r="H368" i="21"/>
  <c r="F367" i="21"/>
  <c r="D368" i="21"/>
  <c r="E367" i="21"/>
  <c r="P367" i="21"/>
  <c r="O367" i="21"/>
  <c r="N367" i="21"/>
  <c r="Q367" i="21"/>
  <c r="L368" i="21"/>
  <c r="H369" i="21"/>
  <c r="M368" i="21"/>
  <c r="I368" i="21"/>
  <c r="K368" i="21"/>
  <c r="J368" i="21"/>
  <c r="D369" i="21"/>
  <c r="F368" i="21"/>
  <c r="E368" i="21"/>
  <c r="L369" i="21"/>
  <c r="H370" i="21"/>
  <c r="M369" i="21"/>
  <c r="J369" i="21"/>
  <c r="K369" i="21"/>
  <c r="I369" i="21"/>
  <c r="Q368" i="21"/>
  <c r="N368" i="21"/>
  <c r="P368" i="21"/>
  <c r="O368" i="21"/>
  <c r="D370" i="21"/>
  <c r="E369" i="21"/>
  <c r="F369" i="21"/>
  <c r="J370" i="21"/>
  <c r="K370" i="21"/>
  <c r="L370" i="21"/>
  <c r="H371" i="21"/>
  <c r="M370" i="21"/>
  <c r="I370" i="21"/>
  <c r="P369" i="21"/>
  <c r="O369" i="21"/>
  <c r="N369" i="21"/>
  <c r="Q369" i="21"/>
  <c r="E370" i="21"/>
  <c r="D371" i="21"/>
  <c r="F370" i="21"/>
  <c r="H372" i="21"/>
  <c r="M371" i="21"/>
  <c r="K371" i="21"/>
  <c r="L371" i="21"/>
  <c r="I371" i="21"/>
  <c r="J371" i="21"/>
  <c r="Q370" i="21"/>
  <c r="P370" i="21"/>
  <c r="O370" i="21"/>
  <c r="N370" i="21"/>
  <c r="E371" i="21"/>
  <c r="D372" i="21"/>
  <c r="F371" i="21"/>
  <c r="J372" i="21"/>
  <c r="I372" i="21"/>
  <c r="H373" i="21"/>
  <c r="M372" i="21"/>
  <c r="K372" i="21"/>
  <c r="L372" i="21"/>
  <c r="N371" i="21"/>
  <c r="Q371" i="21"/>
  <c r="P371" i="21"/>
  <c r="O371" i="21"/>
  <c r="E372" i="21"/>
  <c r="F372" i="21"/>
  <c r="D373" i="21"/>
  <c r="N372" i="21"/>
  <c r="P372" i="21"/>
  <c r="O372" i="21"/>
  <c r="Q372" i="21"/>
  <c r="J373" i="21"/>
  <c r="H374" i="21"/>
  <c r="K373" i="21"/>
  <c r="I373" i="21"/>
  <c r="M373" i="21"/>
  <c r="L373" i="21"/>
  <c r="D374" i="21"/>
  <c r="F373" i="21"/>
  <c r="E373" i="21"/>
  <c r="H375" i="21"/>
  <c r="I374" i="21"/>
  <c r="L374" i="21"/>
  <c r="M374" i="21"/>
  <c r="J374" i="21"/>
  <c r="K374" i="21"/>
  <c r="O373" i="21"/>
  <c r="P373" i="21"/>
  <c r="N373" i="21"/>
  <c r="Q373" i="21"/>
  <c r="E374" i="21"/>
  <c r="F374" i="21"/>
  <c r="D375" i="21"/>
  <c r="M375" i="21"/>
  <c r="I375" i="21"/>
  <c r="K375" i="21"/>
  <c r="H376" i="21"/>
  <c r="L375" i="21"/>
  <c r="J375" i="21"/>
  <c r="Q374" i="21"/>
  <c r="P374" i="21"/>
  <c r="O374" i="21"/>
  <c r="N374" i="21"/>
  <c r="D376" i="21"/>
  <c r="E375" i="21"/>
  <c r="F375" i="21"/>
  <c r="N375" i="21"/>
  <c r="Q375" i="21"/>
  <c r="P375" i="21"/>
  <c r="O375" i="21"/>
  <c r="M376" i="21"/>
  <c r="L376" i="21"/>
  <c r="K376" i="21"/>
  <c r="I376" i="21"/>
  <c r="H377" i="21"/>
  <c r="J376" i="21"/>
  <c r="D377" i="21"/>
  <c r="E376" i="21"/>
  <c r="F376" i="21"/>
  <c r="O376" i="21"/>
  <c r="N376" i="21"/>
  <c r="Q376" i="21"/>
  <c r="P376" i="21"/>
  <c r="K377" i="21"/>
  <c r="L377" i="21"/>
  <c r="M377" i="21"/>
  <c r="I377" i="21"/>
  <c r="H378" i="21"/>
  <c r="J377" i="21"/>
  <c r="F377" i="21"/>
  <c r="E377" i="21"/>
  <c r="D378" i="21"/>
  <c r="P377" i="21"/>
  <c r="Q377" i="21"/>
  <c r="O377" i="21"/>
  <c r="N377" i="21"/>
  <c r="H379" i="21"/>
  <c r="I378" i="21"/>
  <c r="M378" i="21"/>
  <c r="L378" i="21"/>
  <c r="K378" i="21"/>
  <c r="J378" i="21"/>
  <c r="E378" i="21"/>
  <c r="F378" i="21"/>
  <c r="D379" i="21"/>
  <c r="L379" i="21"/>
  <c r="M379" i="21"/>
  <c r="H380" i="21"/>
  <c r="J379" i="21"/>
  <c r="K379" i="21"/>
  <c r="I379" i="21"/>
  <c r="P378" i="21"/>
  <c r="O378" i="21"/>
  <c r="Q378" i="21"/>
  <c r="N378" i="21"/>
  <c r="F379" i="21"/>
  <c r="D380" i="21"/>
  <c r="E379" i="21"/>
  <c r="I380" i="21"/>
  <c r="H381" i="21"/>
  <c r="J380" i="21"/>
  <c r="M380" i="21"/>
  <c r="L380" i="21"/>
  <c r="K380" i="21"/>
  <c r="Q379" i="21"/>
  <c r="N379" i="21"/>
  <c r="P379" i="21"/>
  <c r="O379" i="21"/>
  <c r="D381" i="21"/>
  <c r="E380" i="21"/>
  <c r="F380" i="21"/>
  <c r="N380" i="21"/>
  <c r="P380" i="21"/>
  <c r="O380" i="21"/>
  <c r="Q380" i="21"/>
  <c r="M381" i="21"/>
  <c r="I381" i="21"/>
  <c r="K381" i="21"/>
  <c r="J381" i="21"/>
  <c r="L381" i="21"/>
  <c r="H382" i="21"/>
  <c r="D382" i="21"/>
  <c r="E381" i="21"/>
  <c r="F381" i="21"/>
  <c r="O381" i="21"/>
  <c r="Q381" i="21"/>
  <c r="N381" i="21"/>
  <c r="P381" i="21"/>
  <c r="L382" i="21"/>
  <c r="H383" i="21"/>
  <c r="I382" i="21"/>
  <c r="M382" i="21"/>
  <c r="J382" i="21"/>
  <c r="K382" i="21"/>
  <c r="F382" i="21"/>
  <c r="D383" i="21"/>
  <c r="E382" i="21"/>
  <c r="I383" i="21"/>
  <c r="J383" i="21"/>
  <c r="H384" i="21"/>
  <c r="K383" i="21"/>
  <c r="L383" i="21"/>
  <c r="M383" i="21"/>
  <c r="N382" i="21"/>
  <c r="Q382" i="21"/>
  <c r="P382" i="21"/>
  <c r="O382" i="21"/>
  <c r="E383" i="21"/>
  <c r="D384" i="21"/>
  <c r="F383" i="21"/>
  <c r="N383" i="21"/>
  <c r="Q383" i="21"/>
  <c r="P383" i="21"/>
  <c r="O383" i="21"/>
  <c r="J384" i="21"/>
  <c r="K384" i="21"/>
  <c r="M384" i="21"/>
  <c r="I384" i="21"/>
  <c r="L384" i="21"/>
  <c r="H385" i="21"/>
  <c r="E384" i="21"/>
  <c r="D385" i="21"/>
  <c r="F384" i="21"/>
  <c r="O384" i="21"/>
  <c r="N384" i="21"/>
  <c r="P384" i="21"/>
  <c r="Q384" i="21"/>
  <c r="L385" i="21"/>
  <c r="J385" i="21"/>
  <c r="M385" i="21"/>
  <c r="K385" i="21"/>
  <c r="I385" i="21"/>
  <c r="H386" i="21"/>
  <c r="D386" i="21"/>
  <c r="F385" i="21"/>
  <c r="E385" i="21"/>
  <c r="P385" i="21"/>
  <c r="O385" i="21"/>
  <c r="N385" i="21"/>
  <c r="Q385" i="21"/>
  <c r="K386" i="21"/>
  <c r="L386" i="21"/>
  <c r="M386" i="21"/>
  <c r="J386" i="21"/>
  <c r="H387" i="21"/>
  <c r="I386" i="21"/>
  <c r="E386" i="21"/>
  <c r="D387" i="21"/>
  <c r="F386" i="21"/>
  <c r="K387" i="21"/>
  <c r="H388" i="21"/>
  <c r="L387" i="21"/>
  <c r="J387" i="21"/>
  <c r="M387" i="21"/>
  <c r="I387" i="21"/>
  <c r="Q386" i="21"/>
  <c r="P386" i="21"/>
  <c r="O386" i="21"/>
  <c r="N386" i="21"/>
  <c r="D388" i="21"/>
  <c r="F387" i="21"/>
  <c r="E387" i="21"/>
  <c r="I388" i="21"/>
  <c r="M388" i="21"/>
  <c r="L388" i="21"/>
  <c r="H389" i="21"/>
  <c r="J388" i="21"/>
  <c r="K388" i="21"/>
  <c r="O387" i="21"/>
  <c r="N387" i="21"/>
  <c r="P387" i="21"/>
  <c r="Q387" i="21"/>
  <c r="E388" i="21"/>
  <c r="F388" i="21"/>
  <c r="D389" i="21"/>
  <c r="N388" i="21"/>
  <c r="Q388" i="21"/>
  <c r="P388" i="21"/>
  <c r="O388" i="21"/>
  <c r="L389" i="21"/>
  <c r="J389" i="21"/>
  <c r="K389" i="21"/>
  <c r="I389" i="21"/>
  <c r="M389" i="21"/>
  <c r="H390" i="21"/>
  <c r="F389" i="21"/>
  <c r="D390" i="21"/>
  <c r="E389" i="21"/>
  <c r="O389" i="21"/>
  <c r="Q389" i="21"/>
  <c r="P389" i="21"/>
  <c r="N389" i="21"/>
  <c r="H391" i="21"/>
  <c r="M390" i="21"/>
  <c r="K390" i="21"/>
  <c r="I390" i="21"/>
  <c r="J390" i="21"/>
  <c r="L390" i="21"/>
  <c r="D391" i="21"/>
  <c r="E390" i="21"/>
  <c r="F390" i="21"/>
  <c r="H392" i="21"/>
  <c r="K391" i="21"/>
  <c r="M391" i="21"/>
  <c r="L391" i="21"/>
  <c r="J391" i="21"/>
  <c r="I391" i="21"/>
  <c r="N390" i="21"/>
  <c r="P390" i="21"/>
  <c r="O390" i="21"/>
  <c r="Q390" i="21"/>
  <c r="E391" i="21"/>
  <c r="F391" i="21"/>
  <c r="D392" i="21"/>
  <c r="L392" i="21"/>
  <c r="J392" i="21"/>
  <c r="K392" i="21"/>
  <c r="I392" i="21"/>
  <c r="M392" i="21"/>
  <c r="H393" i="21"/>
  <c r="P391" i="21"/>
  <c r="O391" i="21"/>
  <c r="N391" i="21"/>
  <c r="Q391" i="21"/>
  <c r="D393" i="21"/>
  <c r="F392" i="21"/>
  <c r="E392" i="21"/>
  <c r="Q392" i="21"/>
  <c r="P392" i="21"/>
  <c r="N392" i="21"/>
  <c r="O392" i="21"/>
  <c r="K393" i="21"/>
  <c r="J393" i="21"/>
  <c r="I393" i="21"/>
  <c r="H394" i="21"/>
  <c r="L393" i="21"/>
  <c r="M393" i="21"/>
  <c r="D394" i="21"/>
  <c r="F393" i="21"/>
  <c r="E393" i="21"/>
  <c r="P393" i="21"/>
  <c r="O393" i="21"/>
  <c r="N393" i="21"/>
  <c r="Q393" i="21"/>
  <c r="L394" i="21"/>
  <c r="I394" i="21"/>
  <c r="M394" i="21"/>
  <c r="J394" i="21"/>
  <c r="H395" i="21"/>
  <c r="K394" i="21"/>
  <c r="F394" i="21"/>
  <c r="D395" i="21"/>
  <c r="E394" i="21"/>
  <c r="Q394" i="21"/>
  <c r="N394" i="21"/>
  <c r="P394" i="21"/>
  <c r="O394" i="21"/>
  <c r="L395" i="21"/>
  <c r="I395" i="21"/>
  <c r="H396" i="21"/>
  <c r="J395" i="21"/>
  <c r="M395" i="21"/>
  <c r="K395" i="21"/>
  <c r="F395" i="21"/>
  <c r="E395" i="21"/>
  <c r="D396" i="21"/>
  <c r="O395" i="21"/>
  <c r="N395" i="21"/>
  <c r="P395" i="21"/>
  <c r="Q395" i="21"/>
  <c r="M396" i="21"/>
  <c r="H397" i="21"/>
  <c r="L396" i="21"/>
  <c r="K396" i="21"/>
  <c r="I396" i="21"/>
  <c r="J396" i="21"/>
  <c r="E396" i="21"/>
  <c r="D397" i="21"/>
  <c r="F396" i="21"/>
  <c r="J397" i="21"/>
  <c r="H398" i="21"/>
  <c r="K397" i="21"/>
  <c r="M397" i="21"/>
  <c r="L397" i="21"/>
  <c r="I397" i="21"/>
  <c r="Q396" i="21"/>
  <c r="P396" i="21"/>
  <c r="O396" i="21"/>
  <c r="N396" i="21"/>
  <c r="D398" i="21"/>
  <c r="F397" i="21"/>
  <c r="E397" i="21"/>
  <c r="K398" i="21"/>
  <c r="I398" i="21"/>
  <c r="L398" i="21"/>
  <c r="J398" i="21"/>
  <c r="H399" i="21"/>
  <c r="M398" i="21"/>
  <c r="O397" i="21"/>
  <c r="Q397" i="21"/>
  <c r="P397" i="21"/>
  <c r="N397" i="21"/>
  <c r="D399" i="21"/>
  <c r="F398" i="21"/>
  <c r="E398" i="21"/>
  <c r="P398" i="21"/>
  <c r="O398" i="21"/>
  <c r="N398" i="21"/>
  <c r="Q398" i="21"/>
  <c r="L399" i="21"/>
  <c r="K399" i="21"/>
  <c r="M399" i="21"/>
  <c r="J399" i="21"/>
  <c r="I399" i="21"/>
  <c r="H400" i="21"/>
  <c r="D400" i="21"/>
  <c r="F399" i="21"/>
  <c r="E399" i="21"/>
  <c r="N399" i="21"/>
  <c r="Q399" i="21"/>
  <c r="P399" i="21"/>
  <c r="O399" i="21"/>
  <c r="J400" i="21"/>
  <c r="H401" i="21"/>
  <c r="K400" i="21"/>
  <c r="I400" i="21"/>
  <c r="M400" i="21"/>
  <c r="L400" i="21"/>
  <c r="F400" i="21"/>
  <c r="D401" i="21"/>
  <c r="E400" i="21"/>
  <c r="M401" i="21"/>
  <c r="H402" i="21"/>
  <c r="I401" i="21"/>
  <c r="K401" i="21"/>
  <c r="L401" i="21"/>
  <c r="J401" i="21"/>
  <c r="N400" i="21"/>
  <c r="Q400" i="21"/>
  <c r="P400" i="21"/>
  <c r="O400" i="21"/>
  <c r="E401" i="21"/>
  <c r="F401" i="21"/>
  <c r="D402" i="21"/>
  <c r="I402" i="21"/>
  <c r="M402" i="21"/>
  <c r="K402" i="21"/>
  <c r="L402" i="21"/>
  <c r="H403" i="21"/>
  <c r="J402" i="21"/>
  <c r="P401" i="21"/>
  <c r="O401" i="21"/>
  <c r="N401" i="21"/>
  <c r="Q401" i="21"/>
  <c r="F402" i="21"/>
  <c r="E402" i="21"/>
  <c r="D403" i="21"/>
  <c r="Q402" i="21"/>
  <c r="P402" i="21"/>
  <c r="O402" i="21"/>
  <c r="N402" i="21"/>
  <c r="K403" i="21"/>
  <c r="I403" i="21"/>
  <c r="L403" i="21"/>
  <c r="M403" i="21"/>
  <c r="H404" i="21"/>
  <c r="J403" i="21"/>
  <c r="F403" i="21"/>
  <c r="D404" i="21"/>
  <c r="E403" i="21"/>
  <c r="N403" i="21"/>
  <c r="P403" i="21"/>
  <c r="O403" i="21"/>
  <c r="Q403" i="21"/>
  <c r="M404" i="21"/>
  <c r="L404" i="21"/>
  <c r="I404" i="21"/>
  <c r="H405" i="21"/>
  <c r="J404" i="21"/>
  <c r="K404" i="21"/>
  <c r="F404" i="21"/>
  <c r="D405" i="21"/>
  <c r="E404" i="21"/>
  <c r="Q404" i="21"/>
  <c r="P404" i="21"/>
  <c r="O404" i="21"/>
  <c r="N404" i="21"/>
  <c r="K405" i="21"/>
  <c r="H406" i="21"/>
  <c r="I405" i="21"/>
  <c r="L405" i="21"/>
  <c r="J405" i="21"/>
  <c r="M405" i="21"/>
  <c r="D406" i="21"/>
  <c r="F405" i="21"/>
  <c r="E405" i="21"/>
  <c r="L406" i="21"/>
  <c r="J406" i="21"/>
  <c r="M406" i="21"/>
  <c r="I406" i="21"/>
  <c r="K406" i="21"/>
  <c r="H407" i="21"/>
  <c r="Q405" i="21"/>
  <c r="P405" i="21"/>
  <c r="O405" i="21"/>
  <c r="N405" i="21"/>
  <c r="D407" i="21"/>
  <c r="F406" i="21"/>
  <c r="E406" i="21"/>
  <c r="N406" i="21"/>
  <c r="Q406" i="21"/>
  <c r="P406" i="21"/>
  <c r="O406" i="21"/>
  <c r="H408" i="21"/>
  <c r="K407" i="21"/>
  <c r="J407" i="21"/>
  <c r="M407" i="21"/>
  <c r="L407" i="21"/>
  <c r="I407" i="21"/>
  <c r="F407" i="21"/>
  <c r="D408" i="21"/>
  <c r="E407" i="21"/>
  <c r="J408" i="21"/>
  <c r="H409" i="21"/>
  <c r="I408" i="21"/>
  <c r="L408" i="21"/>
  <c r="M408" i="21"/>
  <c r="K408" i="21"/>
  <c r="N407" i="21"/>
  <c r="Q407" i="21"/>
  <c r="P407" i="21"/>
  <c r="O407" i="21"/>
  <c r="E408" i="21"/>
  <c r="F408" i="21"/>
  <c r="D409" i="21"/>
  <c r="L409" i="21"/>
  <c r="J409" i="21"/>
  <c r="H410" i="21"/>
  <c r="I409" i="21"/>
  <c r="M409" i="21"/>
  <c r="K409" i="21"/>
  <c r="P408" i="21"/>
  <c r="O408" i="21"/>
  <c r="N408" i="21"/>
  <c r="Q408" i="21"/>
  <c r="E409" i="21"/>
  <c r="F409" i="21"/>
  <c r="D410" i="21"/>
  <c r="K410" i="21"/>
  <c r="H411" i="21"/>
  <c r="J410" i="21"/>
  <c r="M410" i="21"/>
  <c r="I410" i="21"/>
  <c r="L410" i="21"/>
  <c r="Q409" i="21"/>
  <c r="P409" i="21"/>
  <c r="O409" i="21"/>
  <c r="N409" i="21"/>
  <c r="F410" i="21"/>
  <c r="D411" i="21"/>
  <c r="E410" i="21"/>
  <c r="K411" i="21"/>
  <c r="L411" i="21"/>
  <c r="J411" i="21"/>
  <c r="M411" i="21"/>
  <c r="H412" i="21"/>
  <c r="I411" i="21"/>
  <c r="O410" i="21"/>
  <c r="Q410" i="21"/>
  <c r="N410" i="21"/>
  <c r="P410" i="21"/>
  <c r="D412" i="21"/>
  <c r="E411" i="21"/>
  <c r="F411" i="21"/>
  <c r="H413" i="21"/>
  <c r="M412" i="21"/>
  <c r="K412" i="21"/>
  <c r="L412" i="21"/>
  <c r="I412" i="21"/>
  <c r="J412" i="21"/>
  <c r="N411" i="21"/>
  <c r="P411" i="21"/>
  <c r="O411" i="21"/>
  <c r="Q411" i="21"/>
  <c r="D413" i="21"/>
  <c r="F412" i="21"/>
  <c r="E412" i="21"/>
  <c r="J413" i="21"/>
  <c r="L413" i="21"/>
  <c r="M413" i="21"/>
  <c r="I413" i="21"/>
  <c r="K413" i="21"/>
  <c r="H414" i="21"/>
  <c r="P412" i="21"/>
  <c r="Q412" i="21"/>
  <c r="O412" i="21"/>
  <c r="N412" i="21"/>
  <c r="E413" i="21"/>
  <c r="D414" i="21"/>
  <c r="F413" i="21"/>
  <c r="O413" i="21"/>
  <c r="N413" i="21"/>
  <c r="Q413" i="21"/>
  <c r="P413" i="21"/>
  <c r="H415" i="21"/>
  <c r="I414" i="21"/>
  <c r="L414" i="21"/>
  <c r="K414" i="21"/>
  <c r="M414" i="21"/>
  <c r="J414" i="21"/>
  <c r="E414" i="21"/>
  <c r="D415" i="21"/>
  <c r="F414" i="21"/>
  <c r="K415" i="21"/>
  <c r="I415" i="21"/>
  <c r="J415" i="21"/>
  <c r="H416" i="21"/>
  <c r="M415" i="21"/>
  <c r="L415" i="21"/>
  <c r="Q414" i="21"/>
  <c r="P414" i="21"/>
  <c r="O414" i="21"/>
  <c r="N414" i="21"/>
  <c r="F415" i="21"/>
  <c r="E415" i="21"/>
  <c r="D416" i="21"/>
  <c r="N415" i="21"/>
  <c r="Q415" i="21"/>
  <c r="P415" i="21"/>
  <c r="O415" i="21"/>
  <c r="L416" i="21"/>
  <c r="H417" i="21"/>
  <c r="K416" i="21"/>
  <c r="M416" i="21"/>
  <c r="J416" i="21"/>
  <c r="I416" i="21"/>
  <c r="F416" i="21"/>
  <c r="E416" i="21"/>
  <c r="D417" i="21"/>
  <c r="I417" i="21"/>
  <c r="H418" i="21"/>
  <c r="L417" i="21"/>
  <c r="M417" i="21"/>
  <c r="K417" i="21"/>
  <c r="J417" i="21"/>
  <c r="O416" i="21"/>
  <c r="P416" i="21"/>
  <c r="Q416" i="21"/>
  <c r="N416" i="21"/>
  <c r="D418" i="21"/>
  <c r="F417" i="21"/>
  <c r="E417" i="21"/>
  <c r="Q417" i="21"/>
  <c r="P417" i="21"/>
  <c r="O417" i="21"/>
  <c r="N417" i="21"/>
  <c r="K418" i="21"/>
  <c r="H419" i="21"/>
  <c r="I418" i="21"/>
  <c r="J418" i="21"/>
  <c r="L418" i="21"/>
  <c r="M418" i="21"/>
  <c r="E418" i="21"/>
  <c r="F418" i="21"/>
  <c r="D419" i="21"/>
  <c r="J419" i="21"/>
  <c r="I419" i="21"/>
  <c r="M419" i="21"/>
  <c r="K419" i="21"/>
  <c r="L419" i="21"/>
  <c r="H420" i="21"/>
  <c r="O418" i="21"/>
  <c r="N418" i="21"/>
  <c r="Q418" i="21"/>
  <c r="P418" i="21"/>
  <c r="F419" i="21"/>
  <c r="E419" i="21"/>
  <c r="D420" i="21"/>
  <c r="Q419" i="21"/>
  <c r="O419" i="21"/>
  <c r="N419" i="21"/>
  <c r="P419" i="21"/>
  <c r="M420" i="21"/>
  <c r="I420" i="21"/>
  <c r="H421" i="21"/>
  <c r="J420" i="21"/>
  <c r="K420" i="21"/>
  <c r="L420" i="21"/>
  <c r="E420" i="21"/>
  <c r="D421" i="21"/>
  <c r="F420" i="21"/>
  <c r="N420" i="21"/>
  <c r="P420" i="21"/>
  <c r="Q420" i="21"/>
  <c r="O420" i="21"/>
  <c r="K421" i="21"/>
  <c r="M421" i="21"/>
  <c r="I421" i="21"/>
  <c r="H422" i="21"/>
  <c r="L421" i="21"/>
  <c r="J421" i="21"/>
  <c r="D422" i="21"/>
  <c r="E421" i="21"/>
  <c r="F421" i="21"/>
  <c r="Q421" i="21"/>
  <c r="N421" i="21"/>
  <c r="P421" i="21"/>
  <c r="O421" i="21"/>
  <c r="K422" i="21"/>
  <c r="H423" i="21"/>
  <c r="I422" i="21"/>
  <c r="M422" i="21"/>
  <c r="L422" i="21"/>
  <c r="J422" i="21"/>
  <c r="F422" i="21"/>
  <c r="E422" i="21"/>
  <c r="D423" i="21"/>
  <c r="K423" i="21"/>
  <c r="H424" i="21"/>
  <c r="M423" i="21"/>
  <c r="I423" i="21"/>
  <c r="J423" i="21"/>
  <c r="L423" i="21"/>
  <c r="Q422" i="21"/>
  <c r="P422" i="21"/>
  <c r="O422" i="21"/>
  <c r="N422" i="21"/>
  <c r="F423" i="21"/>
  <c r="E423" i="21"/>
  <c r="D424" i="21"/>
  <c r="I424" i="21"/>
  <c r="J424" i="21"/>
  <c r="H425" i="21"/>
  <c r="K424" i="21"/>
  <c r="M424" i="21"/>
  <c r="L424" i="21"/>
  <c r="P423" i="21"/>
  <c r="O423" i="21"/>
  <c r="N423" i="21"/>
  <c r="Q423" i="21"/>
  <c r="F424" i="21"/>
  <c r="D425" i="21"/>
  <c r="E424" i="21"/>
  <c r="O424" i="21"/>
  <c r="P424" i="21"/>
  <c r="N424" i="21"/>
  <c r="Q424" i="21"/>
  <c r="M425" i="21"/>
  <c r="J425" i="21"/>
  <c r="L425" i="21"/>
  <c r="I425" i="21"/>
  <c r="K425" i="21"/>
  <c r="H426" i="21"/>
  <c r="D426" i="21"/>
  <c r="F425" i="21"/>
  <c r="E425" i="21"/>
  <c r="O425" i="21"/>
  <c r="N425" i="21"/>
  <c r="Q425" i="21"/>
  <c r="P425" i="21"/>
  <c r="L426" i="21"/>
  <c r="I426" i="21"/>
  <c r="J426" i="21"/>
  <c r="M426" i="21"/>
  <c r="K426" i="21"/>
  <c r="H427" i="21"/>
  <c r="E426" i="21"/>
  <c r="D427" i="21"/>
  <c r="F426" i="21"/>
  <c r="Q426" i="21"/>
  <c r="O426" i="21"/>
  <c r="N426" i="21"/>
  <c r="P426" i="21"/>
  <c r="J427" i="21"/>
  <c r="L427" i="21"/>
  <c r="I427" i="21"/>
  <c r="M427" i="21"/>
  <c r="H428" i="21"/>
  <c r="K427" i="21"/>
  <c r="E427" i="21"/>
  <c r="D428" i="21"/>
  <c r="F427" i="21"/>
  <c r="N427" i="21"/>
  <c r="Q427" i="21"/>
  <c r="P427" i="21"/>
  <c r="O427" i="21"/>
  <c r="J428" i="21"/>
  <c r="M428" i="21"/>
  <c r="K428" i="21"/>
  <c r="I428" i="21"/>
  <c r="L428" i="21"/>
  <c r="H429" i="21"/>
  <c r="F428" i="21"/>
  <c r="D429" i="21"/>
  <c r="E428" i="21"/>
  <c r="Q428" i="21"/>
  <c r="P428" i="21"/>
  <c r="O428" i="21"/>
  <c r="N428" i="21"/>
  <c r="I429" i="21"/>
  <c r="L429" i="21"/>
  <c r="K429" i="21"/>
  <c r="M429" i="21"/>
  <c r="H430" i="21"/>
  <c r="J429" i="21"/>
  <c r="D430" i="21"/>
  <c r="E429" i="21"/>
  <c r="F429" i="21"/>
  <c r="N429" i="21"/>
  <c r="P429" i="21"/>
  <c r="O429" i="21"/>
  <c r="Q429" i="21"/>
  <c r="I430" i="21"/>
  <c r="L430" i="21"/>
  <c r="H431" i="21"/>
  <c r="J430" i="21"/>
  <c r="M430" i="21"/>
  <c r="K430" i="21"/>
  <c r="E430" i="21"/>
  <c r="D431" i="21"/>
  <c r="F430" i="21"/>
  <c r="O430" i="21"/>
  <c r="P430" i="21"/>
  <c r="N430" i="21"/>
  <c r="Q430" i="21"/>
  <c r="J431" i="21"/>
  <c r="I431" i="21"/>
  <c r="H432" i="21"/>
  <c r="M431" i="21"/>
  <c r="L431" i="21"/>
  <c r="K431" i="21"/>
  <c r="D432" i="21"/>
  <c r="E431" i="21"/>
  <c r="F431" i="21"/>
  <c r="N431" i="21"/>
  <c r="Q431" i="21"/>
  <c r="P431" i="21"/>
  <c r="O431" i="21"/>
  <c r="H433" i="21"/>
  <c r="I432" i="21"/>
  <c r="J432" i="21"/>
  <c r="K432" i="21"/>
  <c r="M432" i="21"/>
  <c r="L432" i="21"/>
  <c r="D433" i="21"/>
  <c r="F432" i="21"/>
  <c r="E432" i="21"/>
  <c r="L433" i="21"/>
  <c r="M433" i="21"/>
  <c r="I433" i="21"/>
  <c r="K433" i="21"/>
  <c r="H434" i="21"/>
  <c r="J433" i="21"/>
  <c r="Q432" i="21"/>
  <c r="P432" i="21"/>
  <c r="O432" i="21"/>
  <c r="N432" i="21"/>
  <c r="E433" i="21"/>
  <c r="F433" i="21"/>
  <c r="D434" i="21"/>
  <c r="Q433" i="21"/>
  <c r="P433" i="21"/>
  <c r="O433" i="21"/>
  <c r="N433" i="21"/>
  <c r="M434" i="21"/>
  <c r="I434" i="21"/>
  <c r="J434" i="21"/>
  <c r="H435" i="21"/>
  <c r="K434" i="21"/>
  <c r="L434" i="21"/>
  <c r="E434" i="21"/>
  <c r="D435" i="21"/>
  <c r="F434" i="21"/>
  <c r="O434" i="21"/>
  <c r="N434" i="21"/>
  <c r="Q434" i="21"/>
  <c r="P434" i="21"/>
  <c r="K435" i="21"/>
  <c r="I435" i="21"/>
  <c r="M435" i="21"/>
  <c r="L435" i="21"/>
  <c r="J435" i="21"/>
  <c r="H436" i="21"/>
  <c r="D436" i="21"/>
  <c r="E435" i="21"/>
  <c r="F435" i="21"/>
  <c r="Q435" i="21"/>
  <c r="O435" i="21"/>
  <c r="P435" i="21"/>
  <c r="N435" i="21"/>
  <c r="I436" i="21"/>
  <c r="M436" i="21"/>
  <c r="J436" i="21"/>
  <c r="K436" i="21"/>
  <c r="H437" i="21"/>
  <c r="L436" i="21"/>
  <c r="F436" i="21"/>
  <c r="D437" i="21"/>
  <c r="E436" i="21"/>
  <c r="P436" i="21"/>
  <c r="O436" i="21"/>
  <c r="N436" i="21"/>
  <c r="Q436" i="21"/>
  <c r="J437" i="21"/>
  <c r="H438" i="21"/>
  <c r="K437" i="21"/>
  <c r="M437" i="21"/>
  <c r="I437" i="21"/>
  <c r="L437" i="21"/>
  <c r="D438" i="21"/>
  <c r="F437" i="21"/>
  <c r="E437" i="21"/>
  <c r="L438" i="21"/>
  <c r="H439" i="21"/>
  <c r="M438" i="21"/>
  <c r="I438" i="21"/>
  <c r="J438" i="21"/>
  <c r="K438" i="21"/>
  <c r="P437" i="21"/>
  <c r="O437" i="21"/>
  <c r="Q437" i="21"/>
  <c r="N437" i="21"/>
  <c r="E438" i="21"/>
  <c r="F438" i="21"/>
  <c r="D439" i="21"/>
  <c r="L439" i="21"/>
  <c r="H440" i="21"/>
  <c r="I439" i="21"/>
  <c r="K439" i="21"/>
  <c r="J439" i="21"/>
  <c r="M439" i="21"/>
  <c r="N438" i="21"/>
  <c r="Q438" i="21"/>
  <c r="P438" i="21"/>
  <c r="O438" i="21"/>
  <c r="E439" i="21"/>
  <c r="F439" i="21"/>
  <c r="D440" i="21"/>
  <c r="M440" i="21"/>
  <c r="J440" i="21"/>
  <c r="L440" i="21"/>
  <c r="K440" i="21"/>
  <c r="H441" i="21"/>
  <c r="I440" i="21"/>
  <c r="P439" i="21"/>
  <c r="O439" i="21"/>
  <c r="N439" i="21"/>
  <c r="Q439" i="21"/>
  <c r="E440" i="21"/>
  <c r="D441" i="21"/>
  <c r="F440" i="21"/>
  <c r="M441" i="21"/>
  <c r="I441" i="21"/>
  <c r="J441" i="21"/>
  <c r="L441" i="21"/>
  <c r="H442" i="21"/>
  <c r="K441" i="21"/>
  <c r="O440" i="21"/>
  <c r="N440" i="21"/>
  <c r="Q440" i="21"/>
  <c r="P440" i="21"/>
  <c r="D442" i="21"/>
  <c r="F441" i="21"/>
  <c r="E441" i="21"/>
  <c r="P441" i="21"/>
  <c r="O441" i="21"/>
  <c r="N441" i="21"/>
  <c r="Q441" i="21"/>
  <c r="I442" i="21"/>
  <c r="M442" i="21"/>
  <c r="J442" i="21"/>
  <c r="K442" i="21"/>
  <c r="H443" i="21"/>
  <c r="L442" i="21"/>
  <c r="F442" i="21"/>
  <c r="E442" i="21"/>
  <c r="D443" i="21"/>
  <c r="N442" i="21"/>
  <c r="O442" i="21"/>
  <c r="Q442" i="21"/>
  <c r="P442" i="21"/>
  <c r="I443" i="21"/>
  <c r="H444" i="21"/>
  <c r="J443" i="21"/>
  <c r="M443" i="21"/>
  <c r="L443" i="21"/>
  <c r="K443" i="21"/>
  <c r="F443" i="21"/>
  <c r="E443" i="21"/>
  <c r="D444" i="21"/>
  <c r="O443" i="21"/>
  <c r="N443" i="21"/>
  <c r="Q443" i="21"/>
  <c r="P443" i="21"/>
  <c r="J444" i="21"/>
  <c r="H445" i="21"/>
  <c r="K444" i="21"/>
  <c r="I444" i="21"/>
  <c r="L444" i="21"/>
  <c r="M444" i="21"/>
  <c r="E444" i="21"/>
  <c r="D445" i="21"/>
  <c r="F444" i="21"/>
  <c r="J445" i="21"/>
  <c r="M445" i="21"/>
  <c r="I445" i="21"/>
  <c r="K445" i="21"/>
  <c r="L445" i="21"/>
  <c r="H446" i="21"/>
  <c r="P444" i="21"/>
  <c r="O444" i="21"/>
  <c r="Q444" i="21"/>
  <c r="N444" i="21"/>
  <c r="F445" i="21"/>
  <c r="E445" i="21"/>
  <c r="D446" i="21"/>
  <c r="Q445" i="21"/>
  <c r="N445" i="21"/>
  <c r="P445" i="21"/>
  <c r="O445" i="21"/>
  <c r="I446" i="21"/>
  <c r="L446" i="21"/>
  <c r="J446" i="21"/>
  <c r="K446" i="21"/>
  <c r="M446" i="21"/>
  <c r="H447" i="21"/>
  <c r="D447" i="21"/>
  <c r="E446" i="21"/>
  <c r="F446" i="21"/>
  <c r="N446" i="21"/>
  <c r="Q446" i="21"/>
  <c r="O446" i="21"/>
  <c r="P446" i="21"/>
  <c r="H448" i="21"/>
  <c r="K447" i="21"/>
  <c r="J447" i="21"/>
  <c r="M447" i="21"/>
  <c r="L447" i="21"/>
  <c r="I447" i="21"/>
  <c r="F447" i="21"/>
  <c r="D448" i="21"/>
  <c r="E447" i="21"/>
  <c r="L448" i="21"/>
  <c r="K448" i="21"/>
  <c r="H449" i="21"/>
  <c r="I448" i="21"/>
  <c r="J448" i="21"/>
  <c r="M448" i="21"/>
  <c r="P447" i="21"/>
  <c r="O447" i="21"/>
  <c r="N447" i="21"/>
  <c r="Q447" i="21"/>
  <c r="D449" i="21"/>
  <c r="E448" i="21"/>
  <c r="F448" i="21"/>
  <c r="L449" i="21"/>
  <c r="K449" i="21"/>
  <c r="J449" i="21"/>
  <c r="I449" i="21"/>
  <c r="H450" i="21"/>
  <c r="M449" i="21"/>
  <c r="O448" i="21"/>
  <c r="N448" i="21"/>
  <c r="Q448" i="21"/>
  <c r="P448" i="21"/>
  <c r="F449" i="21"/>
  <c r="E449" i="21"/>
  <c r="D450" i="21"/>
  <c r="P449" i="21"/>
  <c r="O449" i="21"/>
  <c r="N449" i="21"/>
  <c r="Q449" i="21"/>
  <c r="K450" i="21"/>
  <c r="L450" i="21"/>
  <c r="H451" i="21"/>
  <c r="J450" i="21"/>
  <c r="I450" i="21"/>
  <c r="M450" i="21"/>
  <c r="E450" i="21"/>
  <c r="D451" i="21"/>
  <c r="F450" i="21"/>
  <c r="J451" i="21"/>
  <c r="K451" i="21"/>
  <c r="M451" i="21"/>
  <c r="L451" i="21"/>
  <c r="I451" i="21"/>
  <c r="H452" i="21"/>
  <c r="O450" i="21"/>
  <c r="P450" i="21"/>
  <c r="Q450" i="21"/>
  <c r="N450" i="21"/>
  <c r="E451" i="21"/>
  <c r="F451" i="21"/>
  <c r="D452" i="21"/>
  <c r="P451" i="21"/>
  <c r="Q451" i="21"/>
  <c r="O451" i="21"/>
  <c r="N451" i="21"/>
  <c r="H453" i="21"/>
  <c r="J452" i="21"/>
  <c r="M452" i="21"/>
  <c r="K452" i="21"/>
  <c r="I452" i="21"/>
  <c r="L452" i="21"/>
  <c r="D453" i="21"/>
  <c r="F452" i="21"/>
  <c r="E452" i="21"/>
  <c r="J453" i="21"/>
  <c r="M453" i="21"/>
  <c r="H454" i="21"/>
  <c r="K453" i="21"/>
  <c r="L453" i="21"/>
  <c r="I453" i="21"/>
  <c r="P452" i="21"/>
  <c r="O452" i="21"/>
  <c r="N452" i="21"/>
  <c r="Q452" i="21"/>
  <c r="F453" i="21"/>
  <c r="E453" i="21"/>
  <c r="D454" i="21"/>
  <c r="I454" i="21"/>
  <c r="H455" i="21"/>
  <c r="J454" i="21"/>
  <c r="M454" i="21"/>
  <c r="K454" i="21"/>
  <c r="L454" i="21"/>
  <c r="Q453" i="21"/>
  <c r="P453" i="21"/>
  <c r="O453" i="21"/>
  <c r="N453" i="21"/>
  <c r="D455" i="21"/>
  <c r="E454" i="21"/>
  <c r="F454" i="21"/>
  <c r="O454" i="21"/>
  <c r="P454" i="21"/>
  <c r="Q454" i="21"/>
  <c r="N454" i="21"/>
  <c r="I455" i="21"/>
  <c r="M455" i="21"/>
  <c r="K455" i="21"/>
  <c r="J455" i="21"/>
  <c r="L455" i="21"/>
  <c r="H456" i="21"/>
  <c r="E455" i="21"/>
  <c r="D456" i="21"/>
  <c r="F455" i="21"/>
  <c r="Q455" i="21"/>
  <c r="N455" i="21"/>
  <c r="P455" i="21"/>
  <c r="O455" i="21"/>
  <c r="L456" i="21"/>
  <c r="H457" i="21"/>
  <c r="M456" i="21"/>
  <c r="J456" i="21"/>
  <c r="K456" i="21"/>
  <c r="I456" i="21"/>
  <c r="F456" i="21"/>
  <c r="E456" i="21"/>
  <c r="D457" i="21"/>
  <c r="I457" i="21"/>
  <c r="H458" i="21"/>
  <c r="J457" i="21"/>
  <c r="M457" i="21"/>
  <c r="K457" i="21"/>
  <c r="L457" i="21"/>
  <c r="N456" i="21"/>
  <c r="O456" i="21"/>
  <c r="Q456" i="21"/>
  <c r="P456" i="21"/>
  <c r="E457" i="21"/>
  <c r="F457" i="21"/>
  <c r="D458" i="21"/>
  <c r="Q457" i="21"/>
  <c r="P457" i="21"/>
  <c r="O457" i="21"/>
  <c r="N457" i="21"/>
  <c r="I458" i="21"/>
  <c r="H459" i="21"/>
  <c r="K458" i="21"/>
  <c r="J458" i="21"/>
  <c r="L458" i="21"/>
  <c r="M458" i="21"/>
  <c r="E458" i="21"/>
  <c r="D459" i="21"/>
  <c r="F458" i="21"/>
  <c r="Q458" i="21"/>
  <c r="O458" i="21"/>
  <c r="N458" i="21"/>
  <c r="P458" i="21"/>
  <c r="M459" i="21"/>
  <c r="L459" i="21"/>
  <c r="I459" i="21"/>
  <c r="K459" i="21"/>
  <c r="J459" i="21"/>
  <c r="H460" i="21"/>
  <c r="F459" i="21"/>
  <c r="D460" i="21"/>
  <c r="E459" i="21"/>
  <c r="N459" i="21"/>
  <c r="Q459" i="21"/>
  <c r="P459" i="21"/>
  <c r="O459" i="21"/>
  <c r="L460" i="21"/>
  <c r="K460" i="21"/>
  <c r="J460" i="21"/>
  <c r="I460" i="21"/>
  <c r="M460" i="21"/>
  <c r="H461" i="21"/>
  <c r="F460" i="21"/>
  <c r="D461" i="21"/>
  <c r="E460" i="21"/>
  <c r="P460" i="21"/>
  <c r="O460" i="21"/>
  <c r="Q460" i="21"/>
  <c r="N460" i="21"/>
  <c r="M461" i="21"/>
  <c r="H462" i="21"/>
  <c r="K461" i="21"/>
  <c r="I461" i="21"/>
  <c r="J461" i="21"/>
  <c r="L461" i="21"/>
  <c r="D462" i="21"/>
  <c r="E461" i="21"/>
  <c r="F461" i="21"/>
  <c r="L462" i="21"/>
  <c r="K462" i="21"/>
  <c r="M462" i="21"/>
  <c r="J462" i="21"/>
  <c r="H463" i="21"/>
  <c r="I462" i="21"/>
  <c r="P461" i="21"/>
  <c r="O461" i="21"/>
  <c r="Q461" i="21"/>
  <c r="N461" i="21"/>
  <c r="F462" i="21"/>
  <c r="D463" i="21"/>
  <c r="E462" i="21"/>
  <c r="L463" i="21"/>
  <c r="K463" i="21"/>
  <c r="I463" i="21"/>
  <c r="M463" i="21"/>
  <c r="J463" i="21"/>
  <c r="H464" i="21"/>
  <c r="O462" i="21"/>
  <c r="N462" i="21"/>
  <c r="P462" i="21"/>
  <c r="Q462" i="21"/>
  <c r="F463" i="21"/>
  <c r="D464" i="21"/>
  <c r="E463" i="21"/>
  <c r="N463" i="21"/>
  <c r="Q463" i="21"/>
  <c r="P463" i="21"/>
  <c r="O463" i="21"/>
  <c r="I464" i="21"/>
  <c r="L464" i="21"/>
  <c r="M464" i="21"/>
  <c r="H465" i="21"/>
  <c r="K464" i="21"/>
  <c r="J464" i="21"/>
  <c r="F464" i="21"/>
  <c r="E464" i="21"/>
  <c r="D465" i="21"/>
  <c r="P464" i="21"/>
  <c r="N464" i="21"/>
  <c r="Q464" i="21"/>
  <c r="O464" i="21"/>
  <c r="M465" i="21"/>
  <c r="I465" i="21"/>
  <c r="K465" i="21"/>
  <c r="H466" i="21"/>
  <c r="L465" i="21"/>
  <c r="J465" i="21"/>
  <c r="D466" i="21"/>
  <c r="E465" i="21"/>
  <c r="F465" i="21"/>
  <c r="P465" i="21"/>
  <c r="O465" i="21"/>
  <c r="N465" i="21"/>
  <c r="Q465" i="21"/>
  <c r="M466" i="21"/>
  <c r="J466" i="21"/>
  <c r="K466" i="21"/>
  <c r="L466" i="21"/>
  <c r="I466" i="21"/>
  <c r="H467" i="21"/>
  <c r="E466" i="21"/>
  <c r="D467" i="21"/>
  <c r="F466" i="21"/>
  <c r="O466" i="21"/>
  <c r="Q466" i="21"/>
  <c r="N466" i="21"/>
  <c r="P466" i="21"/>
  <c r="J467" i="21"/>
  <c r="H468" i="21"/>
  <c r="I467" i="21"/>
  <c r="L467" i="21"/>
  <c r="K467" i="21"/>
  <c r="M467" i="21"/>
  <c r="E467" i="21"/>
  <c r="F467" i="21"/>
  <c r="D468" i="21"/>
  <c r="M468" i="21"/>
  <c r="L468" i="21"/>
  <c r="J468" i="21"/>
  <c r="K468" i="21"/>
  <c r="I468" i="21"/>
  <c r="H469" i="21"/>
  <c r="N467" i="21"/>
  <c r="Q467" i="21"/>
  <c r="P467" i="21"/>
  <c r="O467" i="21"/>
  <c r="E468" i="21"/>
  <c r="D469" i="21"/>
  <c r="F468" i="21"/>
  <c r="N468" i="21"/>
  <c r="P468" i="21"/>
  <c r="O468" i="21"/>
  <c r="Q468" i="21"/>
  <c r="J469" i="21"/>
  <c r="M469" i="21"/>
  <c r="K469" i="21"/>
  <c r="L469" i="21"/>
  <c r="H470" i="21"/>
  <c r="I469" i="21"/>
  <c r="D470" i="21"/>
  <c r="F469" i="21"/>
  <c r="E469" i="21"/>
  <c r="L470" i="21"/>
  <c r="K470" i="21"/>
  <c r="J470" i="21"/>
  <c r="H471" i="21"/>
  <c r="I470" i="21"/>
  <c r="M470" i="21"/>
  <c r="Q469" i="21"/>
  <c r="P469" i="21"/>
  <c r="O469" i="21"/>
  <c r="N469" i="21"/>
  <c r="F470" i="21"/>
  <c r="E470" i="21"/>
  <c r="D471" i="21"/>
  <c r="L471" i="21"/>
  <c r="H472" i="21"/>
  <c r="J471" i="21"/>
  <c r="I471" i="21"/>
  <c r="M471" i="21"/>
  <c r="K471" i="21"/>
  <c r="O470" i="21"/>
  <c r="N470" i="21"/>
  <c r="Q470" i="21"/>
  <c r="P470" i="21"/>
  <c r="E471" i="21"/>
  <c r="F471" i="21"/>
  <c r="D472" i="21"/>
  <c r="K472" i="21"/>
  <c r="M472" i="21"/>
  <c r="I472" i="21"/>
  <c r="J472" i="21"/>
  <c r="H473" i="21"/>
  <c r="L472" i="21"/>
  <c r="P471" i="21"/>
  <c r="O471" i="21"/>
  <c r="N471" i="21"/>
  <c r="Q471" i="21"/>
  <c r="D473" i="21"/>
  <c r="E472" i="21"/>
  <c r="F472" i="21"/>
  <c r="O472" i="21"/>
  <c r="N472" i="21"/>
  <c r="Q472" i="21"/>
  <c r="P472" i="21"/>
  <c r="L473" i="21"/>
  <c r="I473" i="21"/>
  <c r="J473" i="21"/>
  <c r="H474" i="21"/>
  <c r="K473" i="21"/>
  <c r="M473" i="21"/>
  <c r="E473" i="21"/>
  <c r="F473" i="21"/>
  <c r="D474" i="21"/>
  <c r="Q473" i="21"/>
  <c r="P473" i="21"/>
  <c r="O473" i="21"/>
  <c r="N473" i="21"/>
  <c r="K474" i="21"/>
  <c r="M474" i="21"/>
  <c r="H475" i="21"/>
  <c r="J474" i="21"/>
  <c r="I474" i="21"/>
  <c r="L474" i="21"/>
  <c r="F474" i="21"/>
  <c r="D475" i="21"/>
  <c r="E474" i="21"/>
  <c r="J475" i="21"/>
  <c r="H476" i="21"/>
  <c r="M475" i="21"/>
  <c r="I475" i="21"/>
  <c r="L475" i="21"/>
  <c r="K475" i="21"/>
  <c r="O474" i="21"/>
  <c r="N474" i="21"/>
  <c r="Q474" i="21"/>
  <c r="P474" i="21"/>
  <c r="D476" i="21"/>
  <c r="F475" i="21"/>
  <c r="E475" i="21"/>
  <c r="H477" i="21"/>
  <c r="M476" i="21"/>
  <c r="L476" i="21"/>
  <c r="I476" i="21"/>
  <c r="K476" i="21"/>
  <c r="J476" i="21"/>
  <c r="O475" i="21"/>
  <c r="N475" i="21"/>
  <c r="Q475" i="21"/>
  <c r="P475" i="21"/>
  <c r="D477" i="21"/>
  <c r="F476" i="21"/>
  <c r="E476" i="21"/>
  <c r="M477" i="21"/>
  <c r="L477" i="21"/>
  <c r="K477" i="21"/>
  <c r="J477" i="21"/>
  <c r="H478" i="21"/>
  <c r="I477" i="21"/>
  <c r="Q476" i="21"/>
  <c r="P476" i="21"/>
  <c r="O476" i="21"/>
  <c r="N476" i="21"/>
  <c r="F477" i="21"/>
  <c r="D478" i="21"/>
  <c r="E477" i="21"/>
  <c r="L478" i="21"/>
  <c r="J478" i="21"/>
  <c r="M478" i="21"/>
  <c r="H479" i="21"/>
  <c r="K478" i="21"/>
  <c r="I478" i="21"/>
  <c r="N477" i="21"/>
  <c r="P477" i="21"/>
  <c r="O477" i="21"/>
  <c r="Q477" i="21"/>
  <c r="D479" i="21"/>
  <c r="E478" i="21"/>
  <c r="F478" i="21"/>
  <c r="L479" i="21"/>
  <c r="J479" i="21"/>
  <c r="M479" i="21"/>
  <c r="K479" i="21"/>
  <c r="I479" i="21"/>
  <c r="H480" i="21"/>
  <c r="O478" i="21"/>
  <c r="Q478" i="21"/>
  <c r="P478" i="21"/>
  <c r="N478" i="21"/>
  <c r="F479" i="21"/>
  <c r="D480" i="21"/>
  <c r="E479" i="21"/>
  <c r="Q479" i="21"/>
  <c r="N479" i="21"/>
  <c r="P479" i="21"/>
  <c r="O479" i="21"/>
  <c r="H481" i="21"/>
  <c r="L480" i="21"/>
  <c r="I480" i="21"/>
  <c r="M480" i="21"/>
  <c r="K480" i="21"/>
  <c r="J480" i="21"/>
  <c r="F480" i="21"/>
  <c r="E480" i="21"/>
  <c r="D481" i="21"/>
  <c r="J481" i="21"/>
  <c r="H482" i="21"/>
  <c r="L481" i="21"/>
  <c r="I481" i="21"/>
  <c r="M481" i="21"/>
  <c r="K481" i="21"/>
  <c r="P480" i="21"/>
  <c r="O480" i="21"/>
  <c r="N480" i="21"/>
  <c r="Q480" i="21"/>
  <c r="E481" i="21"/>
  <c r="F481" i="21"/>
  <c r="D482" i="21"/>
  <c r="J482" i="21"/>
  <c r="K482" i="21"/>
  <c r="I482" i="21"/>
  <c r="M482" i="21"/>
  <c r="L482" i="21"/>
  <c r="H483" i="21"/>
  <c r="N481" i="21"/>
  <c r="Q481" i="21"/>
  <c r="P481" i="21"/>
  <c r="O481" i="21"/>
  <c r="F482" i="21"/>
  <c r="E482" i="21"/>
  <c r="D483" i="21"/>
  <c r="O482" i="21"/>
  <c r="N482" i="21"/>
  <c r="Q482" i="21"/>
  <c r="P482" i="21"/>
  <c r="K483" i="21"/>
  <c r="M483" i="21"/>
  <c r="I483" i="21"/>
  <c r="L483" i="21"/>
  <c r="J483" i="21"/>
  <c r="H484" i="21"/>
  <c r="F483" i="21"/>
  <c r="D484" i="21"/>
  <c r="E483" i="21"/>
  <c r="O483" i="21"/>
  <c r="N483" i="21"/>
  <c r="Q483" i="21"/>
  <c r="P483" i="21"/>
  <c r="J484" i="21"/>
  <c r="M484" i="21"/>
  <c r="K484" i="21"/>
  <c r="H485" i="21"/>
  <c r="L484" i="21"/>
  <c r="I484" i="21"/>
  <c r="E484" i="21"/>
  <c r="F484" i="21"/>
  <c r="D485" i="21"/>
  <c r="M485" i="21"/>
  <c r="J485" i="21"/>
  <c r="K485" i="21"/>
  <c r="H486" i="21"/>
  <c r="L485" i="21"/>
  <c r="I485" i="21"/>
  <c r="O484" i="21"/>
  <c r="P484" i="21"/>
  <c r="N484" i="21"/>
  <c r="Q484" i="21"/>
  <c r="D486" i="21"/>
  <c r="F485" i="21"/>
  <c r="E485" i="21"/>
  <c r="J486" i="21"/>
  <c r="H487" i="21"/>
  <c r="L486" i="21"/>
  <c r="I486" i="21"/>
  <c r="K486" i="21"/>
  <c r="M486" i="21"/>
  <c r="P485" i="21"/>
  <c r="N485" i="21"/>
  <c r="O485" i="21"/>
  <c r="Q485" i="21"/>
  <c r="F486" i="21"/>
  <c r="E486" i="21"/>
  <c r="D487" i="21"/>
  <c r="L487" i="21"/>
  <c r="I487" i="21"/>
  <c r="K487" i="21"/>
  <c r="J487" i="21"/>
  <c r="M487" i="21"/>
  <c r="H488" i="21"/>
  <c r="Q486" i="21"/>
  <c r="P486" i="21"/>
  <c r="O486" i="21"/>
  <c r="N486" i="21"/>
  <c r="F487" i="21"/>
  <c r="D488" i="21"/>
  <c r="E487" i="21"/>
  <c r="N487" i="21"/>
  <c r="Q487" i="21"/>
  <c r="P487" i="21"/>
  <c r="O487" i="21"/>
  <c r="K488" i="21"/>
  <c r="L488" i="21"/>
  <c r="J488" i="21"/>
  <c r="I488" i="21"/>
  <c r="M488" i="21"/>
  <c r="H489" i="21"/>
  <c r="D489" i="21"/>
  <c r="E488" i="21"/>
  <c r="F488" i="21"/>
  <c r="P488" i="21"/>
  <c r="O488" i="21"/>
  <c r="N488" i="21"/>
  <c r="Q488" i="21"/>
  <c r="L489" i="21"/>
  <c r="M489" i="21"/>
  <c r="J489" i="21"/>
  <c r="K489" i="21"/>
  <c r="I489" i="21"/>
  <c r="H490" i="21"/>
  <c r="E489" i="21"/>
  <c r="F489" i="21"/>
  <c r="D490" i="21"/>
  <c r="O489" i="21"/>
  <c r="N489" i="21"/>
  <c r="Q489" i="21"/>
  <c r="P489" i="21"/>
  <c r="I490" i="21"/>
  <c r="J490" i="21"/>
  <c r="K490" i="21"/>
  <c r="H491" i="21"/>
  <c r="L490" i="21"/>
  <c r="M490" i="21"/>
  <c r="F490" i="21"/>
  <c r="D491" i="21"/>
  <c r="E490" i="21"/>
  <c r="O490" i="21"/>
  <c r="N490" i="21"/>
  <c r="Q490" i="21"/>
  <c r="P490" i="21"/>
  <c r="I491" i="21"/>
  <c r="J491" i="21"/>
  <c r="M491" i="21"/>
  <c r="K491" i="21"/>
  <c r="H492" i="21"/>
  <c r="L491" i="21"/>
  <c r="D492" i="21"/>
  <c r="E491" i="21"/>
  <c r="F491" i="21"/>
  <c r="Q491" i="21"/>
  <c r="P491" i="21"/>
  <c r="O491" i="21"/>
  <c r="N491" i="21"/>
  <c r="I492" i="21"/>
  <c r="M492" i="21"/>
  <c r="K492" i="21"/>
  <c r="L492" i="21"/>
  <c r="H493" i="21"/>
  <c r="J492" i="21"/>
  <c r="D493" i="21"/>
  <c r="F492" i="21"/>
  <c r="E492" i="21"/>
  <c r="P492" i="21"/>
  <c r="O492" i="21"/>
  <c r="N492" i="21"/>
  <c r="Q492" i="21"/>
  <c r="K493" i="21"/>
  <c r="H494" i="21"/>
  <c r="J493" i="21"/>
  <c r="L493" i="21"/>
  <c r="I493" i="21"/>
  <c r="M493" i="21"/>
  <c r="E493" i="21"/>
  <c r="F493" i="21"/>
  <c r="D494" i="21"/>
  <c r="K494" i="21"/>
  <c r="I494" i="21"/>
  <c r="J494" i="21"/>
  <c r="H495" i="21"/>
  <c r="M494" i="21"/>
  <c r="L494" i="21"/>
  <c r="P493" i="21"/>
  <c r="O493" i="21"/>
  <c r="Q493" i="21"/>
  <c r="N493" i="21"/>
  <c r="F494" i="21"/>
  <c r="E494" i="21"/>
  <c r="D495" i="21"/>
  <c r="P494" i="21"/>
  <c r="O494" i="21"/>
  <c r="N494" i="21"/>
  <c r="Q494" i="21"/>
  <c r="M495" i="21"/>
  <c r="L495" i="21"/>
  <c r="J495" i="21"/>
  <c r="H496" i="21"/>
  <c r="I495" i="21"/>
  <c r="K495" i="21"/>
  <c r="E495" i="21"/>
  <c r="F495" i="21"/>
  <c r="D496" i="21"/>
  <c r="I496" i="21"/>
  <c r="K496" i="21"/>
  <c r="J496" i="21"/>
  <c r="M496" i="21"/>
  <c r="L496" i="21"/>
  <c r="H497" i="21"/>
  <c r="N495" i="21"/>
  <c r="Q495" i="21"/>
  <c r="P495" i="21"/>
  <c r="O495" i="21"/>
  <c r="F496" i="21"/>
  <c r="D497" i="21"/>
  <c r="E496" i="21"/>
  <c r="P496" i="21"/>
  <c r="O496" i="21"/>
  <c r="N496" i="21"/>
  <c r="Q496" i="21"/>
  <c r="L497" i="21"/>
  <c r="I497" i="21"/>
  <c r="H498" i="21"/>
  <c r="K497" i="21"/>
  <c r="J497" i="21"/>
  <c r="M497" i="21"/>
  <c r="D498" i="21"/>
  <c r="F497" i="21"/>
  <c r="E497" i="21"/>
  <c r="P497" i="21"/>
  <c r="Q497" i="21"/>
  <c r="O497" i="21"/>
  <c r="N497" i="21"/>
  <c r="I498" i="21"/>
  <c r="M498" i="21"/>
  <c r="H499" i="21"/>
  <c r="J498" i="21"/>
  <c r="L498" i="21"/>
  <c r="K498" i="21"/>
  <c r="F498" i="21"/>
  <c r="D499" i="21"/>
  <c r="E498" i="21"/>
  <c r="P498" i="21"/>
  <c r="Q498" i="21"/>
  <c r="O498" i="21"/>
  <c r="N498" i="21"/>
  <c r="K499" i="21"/>
  <c r="L499" i="21"/>
  <c r="J499" i="21"/>
  <c r="H500" i="21"/>
  <c r="I499" i="21"/>
  <c r="M499" i="21"/>
  <c r="F499" i="21"/>
  <c r="E499" i="21"/>
  <c r="D500" i="21"/>
  <c r="K500" i="21"/>
  <c r="I500" i="21"/>
  <c r="M500" i="21"/>
  <c r="J500" i="21"/>
  <c r="H501" i="21"/>
  <c r="L500" i="21"/>
  <c r="N499" i="21"/>
  <c r="Q499" i="21"/>
  <c r="P499" i="21"/>
  <c r="O499" i="21"/>
  <c r="E500" i="21"/>
  <c r="D501" i="21"/>
  <c r="F500" i="21"/>
  <c r="Q500" i="21"/>
  <c r="P500" i="21"/>
  <c r="O500" i="21"/>
  <c r="N500" i="21"/>
  <c r="H502" i="21"/>
  <c r="K501" i="21"/>
  <c r="J501" i="21"/>
  <c r="M501" i="21"/>
  <c r="I501" i="21"/>
  <c r="L501" i="21"/>
  <c r="D502" i="21"/>
  <c r="F501" i="21"/>
  <c r="E501" i="21"/>
  <c r="J502" i="21"/>
  <c r="I502" i="21"/>
  <c r="L502" i="21"/>
  <c r="H503" i="21"/>
  <c r="K502" i="21"/>
  <c r="M502" i="21"/>
  <c r="Q501" i="21"/>
  <c r="P501" i="21"/>
  <c r="O501" i="21"/>
  <c r="N501" i="21"/>
  <c r="D503" i="21"/>
  <c r="E502" i="21"/>
  <c r="F502" i="21"/>
  <c r="P502" i="21"/>
  <c r="Q502" i="21"/>
  <c r="N502" i="21"/>
  <c r="O502" i="21"/>
  <c r="L503" i="21"/>
  <c r="I503" i="21"/>
  <c r="H504" i="21"/>
  <c r="K503" i="21"/>
  <c r="M503" i="21"/>
  <c r="J503" i="21"/>
  <c r="E503" i="21"/>
  <c r="D504" i="21"/>
  <c r="F503" i="21"/>
  <c r="O503" i="21"/>
  <c r="N503" i="21"/>
  <c r="Q503" i="21"/>
  <c r="P503" i="21"/>
  <c r="H505" i="21"/>
  <c r="K504" i="21"/>
  <c r="I504" i="21"/>
  <c r="J504" i="21"/>
  <c r="M504" i="21"/>
  <c r="L504" i="21"/>
  <c r="E504" i="21"/>
  <c r="F504" i="21"/>
  <c r="D505" i="21"/>
  <c r="K505" i="21"/>
  <c r="I505" i="21"/>
  <c r="L505" i="21"/>
  <c r="H506" i="21"/>
  <c r="M505" i="21"/>
  <c r="J505" i="21"/>
  <c r="N504" i="21"/>
  <c r="Q504" i="21"/>
  <c r="O504" i="21"/>
  <c r="P504" i="21"/>
  <c r="D506" i="21"/>
  <c r="E505" i="21"/>
  <c r="F505" i="21"/>
  <c r="O505" i="21"/>
  <c r="P505" i="21"/>
  <c r="N505" i="21"/>
  <c r="Q505" i="21"/>
  <c r="L506" i="21"/>
  <c r="I506" i="21"/>
  <c r="K506" i="21"/>
  <c r="J506" i="21"/>
  <c r="H507" i="21"/>
  <c r="M506" i="21"/>
  <c r="D507" i="21"/>
  <c r="F506" i="21"/>
  <c r="E506" i="21"/>
  <c r="O506" i="21"/>
  <c r="N506" i="21"/>
  <c r="Q506" i="21"/>
  <c r="P506" i="21"/>
  <c r="L507" i="21"/>
  <c r="J507" i="21"/>
  <c r="M507" i="21"/>
  <c r="H508" i="21"/>
  <c r="K507" i="21"/>
  <c r="I507" i="21"/>
  <c r="F507" i="21"/>
  <c r="D508" i="21"/>
  <c r="E507" i="21"/>
  <c r="M508" i="21"/>
  <c r="L508" i="21"/>
  <c r="K508" i="21"/>
  <c r="H509" i="21"/>
  <c r="J508" i="21"/>
  <c r="I508" i="21"/>
  <c r="Q507" i="21"/>
  <c r="O507" i="21"/>
  <c r="P507" i="21"/>
  <c r="N507" i="21"/>
  <c r="F508" i="21"/>
  <c r="E508" i="21"/>
  <c r="D509" i="21"/>
  <c r="M509" i="21"/>
  <c r="K509" i="21"/>
  <c r="I509" i="21"/>
  <c r="H510" i="21"/>
  <c r="J509" i="21"/>
  <c r="L509" i="21"/>
  <c r="N508" i="21"/>
  <c r="Q508" i="21"/>
  <c r="O508" i="21"/>
  <c r="P508" i="21"/>
  <c r="E509" i="21"/>
  <c r="F509" i="21"/>
  <c r="D510" i="21"/>
  <c r="N509" i="21"/>
  <c r="P509" i="21"/>
  <c r="O509" i="21"/>
  <c r="Q509" i="21"/>
  <c r="K510" i="21"/>
  <c r="L510" i="21"/>
  <c r="H511" i="21"/>
  <c r="J510" i="21"/>
  <c r="M510" i="21"/>
  <c r="I510" i="21"/>
  <c r="D511" i="21"/>
  <c r="F510" i="21"/>
  <c r="E510" i="21"/>
  <c r="H512" i="21"/>
  <c r="J511" i="21"/>
  <c r="K511" i="21"/>
  <c r="I511" i="21"/>
  <c r="L511" i="21"/>
  <c r="M511" i="21"/>
  <c r="N510" i="21"/>
  <c r="Q510" i="21"/>
  <c r="O510" i="21"/>
  <c r="P510" i="21"/>
  <c r="D512" i="21"/>
  <c r="F511" i="21"/>
  <c r="E511" i="21"/>
  <c r="K512" i="21"/>
  <c r="I512" i="21"/>
  <c r="H513" i="21"/>
  <c r="M512" i="21"/>
  <c r="J512" i="21"/>
  <c r="L512" i="21"/>
  <c r="N511" i="21"/>
  <c r="P511" i="21"/>
  <c r="O511" i="21"/>
  <c r="Q511" i="21"/>
  <c r="D513" i="21"/>
  <c r="F512" i="21"/>
  <c r="E512" i="21"/>
  <c r="Q512" i="21"/>
  <c r="O512" i="21"/>
  <c r="P512" i="21"/>
  <c r="N512" i="21"/>
  <c r="K513" i="21"/>
  <c r="I513" i="21"/>
  <c r="L513" i="21"/>
  <c r="M513" i="21"/>
  <c r="J513" i="21"/>
  <c r="H514" i="21"/>
  <c r="D514" i="21"/>
  <c r="F513" i="21"/>
  <c r="E513" i="21"/>
  <c r="P513" i="21"/>
  <c r="O513" i="21"/>
  <c r="N513" i="21"/>
  <c r="Q513" i="21"/>
  <c r="I514" i="21"/>
  <c r="H515" i="21"/>
  <c r="L514" i="21"/>
  <c r="K514" i="21"/>
  <c r="J514" i="21"/>
  <c r="M514" i="21"/>
  <c r="D515" i="21"/>
  <c r="F514" i="21"/>
  <c r="E514" i="21"/>
  <c r="N514" i="21"/>
  <c r="Q514" i="21"/>
  <c r="O514" i="21"/>
  <c r="P514" i="21"/>
  <c r="M515" i="21"/>
  <c r="H516" i="21"/>
  <c r="K515" i="21"/>
  <c r="L515" i="21"/>
  <c r="I515" i="21"/>
  <c r="J515" i="21"/>
  <c r="E515" i="21"/>
  <c r="D516" i="21"/>
  <c r="F515" i="21"/>
  <c r="J516" i="21"/>
  <c r="L516" i="21"/>
  <c r="M516" i="21"/>
  <c r="K516" i="21"/>
  <c r="I516" i="21"/>
  <c r="H517" i="21"/>
  <c r="O515" i="21"/>
  <c r="N515" i="21"/>
  <c r="Q515" i="21"/>
  <c r="P515" i="21"/>
  <c r="F516" i="21"/>
  <c r="E516" i="21"/>
  <c r="D517" i="21"/>
  <c r="N516" i="21"/>
  <c r="P516" i="21"/>
  <c r="O516" i="21"/>
  <c r="Q516" i="21"/>
  <c r="I517" i="21"/>
  <c r="M517" i="21"/>
  <c r="H518" i="21"/>
  <c r="J517" i="21"/>
  <c r="L517" i="21"/>
  <c r="K517" i="21"/>
  <c r="D518" i="21"/>
  <c r="F517" i="21"/>
  <c r="E517" i="21"/>
  <c r="P517" i="21"/>
  <c r="N517" i="21"/>
  <c r="O517" i="21"/>
  <c r="Q517" i="21"/>
  <c r="L518" i="21"/>
  <c r="H519" i="21"/>
  <c r="J518" i="21"/>
  <c r="M518" i="21"/>
  <c r="K518" i="21"/>
  <c r="I518" i="21"/>
  <c r="F518" i="21"/>
  <c r="D519" i="21"/>
  <c r="E518" i="21"/>
  <c r="H520" i="21"/>
  <c r="J519" i="21"/>
  <c r="L519" i="21"/>
  <c r="I519" i="21"/>
  <c r="K519" i="21"/>
  <c r="M519" i="21"/>
  <c r="N518" i="21"/>
  <c r="Q518" i="21"/>
  <c r="P518" i="21"/>
  <c r="O518" i="21"/>
  <c r="E519" i="21"/>
  <c r="F519" i="21"/>
  <c r="D520" i="21"/>
  <c r="H521" i="21"/>
  <c r="K520" i="21"/>
  <c r="L520" i="21"/>
  <c r="M520" i="21"/>
  <c r="I520" i="21"/>
  <c r="J520" i="21"/>
  <c r="O519" i="21"/>
  <c r="N519" i="21"/>
  <c r="P519" i="21"/>
  <c r="Q519" i="21"/>
  <c r="E520" i="21"/>
  <c r="F520" i="21"/>
  <c r="D521" i="21"/>
  <c r="J521" i="21"/>
  <c r="M521" i="21"/>
  <c r="I521" i="21"/>
  <c r="H522" i="21"/>
  <c r="K521" i="21"/>
  <c r="L521" i="21"/>
  <c r="N520" i="21"/>
  <c r="Q520" i="21"/>
  <c r="P520" i="21"/>
  <c r="O520" i="21"/>
  <c r="F521" i="21"/>
  <c r="E521" i="21"/>
  <c r="D522" i="21"/>
  <c r="N521" i="21"/>
  <c r="P521" i="21"/>
  <c r="O521" i="21"/>
  <c r="Q521" i="21"/>
  <c r="J522" i="21"/>
  <c r="H523" i="21"/>
  <c r="I522" i="21"/>
  <c r="M522" i="21"/>
  <c r="L522" i="21"/>
  <c r="K522" i="21"/>
  <c r="F522" i="21"/>
  <c r="D523" i="21"/>
  <c r="E522" i="21"/>
  <c r="H524" i="21"/>
  <c r="L523" i="21"/>
  <c r="I523" i="21"/>
  <c r="K523" i="21"/>
  <c r="M523" i="21"/>
  <c r="J523" i="21"/>
  <c r="Q522" i="21"/>
  <c r="O522" i="21"/>
  <c r="N522" i="21"/>
  <c r="P522" i="21"/>
  <c r="D524" i="21"/>
  <c r="F523" i="21"/>
  <c r="E523" i="21"/>
  <c r="M524" i="21"/>
  <c r="I524" i="21"/>
  <c r="L524" i="21"/>
  <c r="K524" i="21"/>
  <c r="J524" i="21"/>
  <c r="H525" i="21"/>
  <c r="N523" i="21"/>
  <c r="O523" i="21"/>
  <c r="Q523" i="21"/>
  <c r="P523" i="21"/>
  <c r="D525" i="21"/>
  <c r="E524" i="21"/>
  <c r="F524" i="21"/>
  <c r="N524" i="21"/>
  <c r="P524" i="21"/>
  <c r="O524" i="21"/>
  <c r="Q524" i="21"/>
  <c r="H526" i="21"/>
  <c r="M525" i="21"/>
  <c r="K525" i="21"/>
  <c r="J525" i="21"/>
  <c r="L525" i="21"/>
  <c r="I525" i="21"/>
  <c r="E525" i="21"/>
  <c r="D526" i="21"/>
  <c r="F525" i="21"/>
  <c r="J526" i="21"/>
  <c r="M526" i="21"/>
  <c r="H527" i="21"/>
  <c r="K526" i="21"/>
  <c r="L526" i="21"/>
  <c r="I526" i="21"/>
  <c r="O525" i="21"/>
  <c r="Q525" i="21"/>
  <c r="N525" i="21"/>
  <c r="P525" i="21"/>
  <c r="E526" i="21"/>
  <c r="D527" i="21"/>
  <c r="F526" i="21"/>
  <c r="H528" i="21"/>
  <c r="K527" i="21"/>
  <c r="L527" i="21"/>
  <c r="M527" i="21"/>
  <c r="I527" i="21"/>
  <c r="J527" i="21"/>
  <c r="N526" i="21"/>
  <c r="Q526" i="21"/>
  <c r="P526" i="21"/>
  <c r="O526" i="21"/>
  <c r="D528" i="21"/>
  <c r="E527" i="21"/>
  <c r="F527" i="21"/>
  <c r="J528" i="21"/>
  <c r="H529" i="21"/>
  <c r="M528" i="21"/>
  <c r="K528" i="21"/>
  <c r="I528" i="21"/>
  <c r="L528" i="21"/>
  <c r="N527" i="21"/>
  <c r="Q527" i="21"/>
  <c r="O527" i="21"/>
  <c r="P527" i="21"/>
  <c r="F528" i="21"/>
  <c r="D529" i="21"/>
  <c r="E528" i="21"/>
  <c r="L529" i="21"/>
  <c r="I529" i="21"/>
  <c r="J529" i="21"/>
  <c r="M529" i="21"/>
  <c r="K529" i="21"/>
  <c r="H530" i="21"/>
  <c r="Q528" i="21"/>
  <c r="P528" i="21"/>
  <c r="N528" i="21"/>
  <c r="O528" i="21"/>
  <c r="D530" i="21"/>
  <c r="E529" i="21"/>
  <c r="F529" i="21"/>
  <c r="O529" i="21"/>
  <c r="N529" i="21"/>
  <c r="Q529" i="21"/>
  <c r="P529" i="21"/>
  <c r="H531" i="21"/>
  <c r="L530" i="21"/>
  <c r="J530" i="21"/>
  <c r="I530" i="21"/>
  <c r="K530" i="21"/>
  <c r="M530" i="21"/>
  <c r="E530" i="21"/>
  <c r="F530" i="21"/>
  <c r="D531" i="21"/>
  <c r="I531" i="21"/>
  <c r="L531" i="21"/>
  <c r="M531" i="21"/>
  <c r="H532" i="21"/>
  <c r="J531" i="21"/>
  <c r="K531" i="21"/>
  <c r="O530" i="21"/>
  <c r="N530" i="21"/>
  <c r="Q530" i="21"/>
  <c r="P530" i="21"/>
  <c r="F531" i="21"/>
  <c r="E531" i="21"/>
  <c r="D532" i="21"/>
  <c r="O531" i="21"/>
  <c r="N531" i="21"/>
  <c r="P531" i="21"/>
  <c r="Q531" i="21"/>
  <c r="I532" i="21"/>
  <c r="K532" i="21"/>
  <c r="L532" i="21"/>
  <c r="H533" i="21"/>
  <c r="J532" i="21"/>
  <c r="M532" i="21"/>
  <c r="D533" i="21"/>
  <c r="F532" i="21"/>
  <c r="E532" i="21"/>
  <c r="N532" i="21"/>
  <c r="P532" i="21"/>
  <c r="O532" i="21"/>
  <c r="Q532" i="21"/>
  <c r="L533" i="21"/>
  <c r="M533" i="21"/>
  <c r="I533" i="21"/>
  <c r="K533" i="21"/>
  <c r="H534" i="21"/>
  <c r="J533" i="21"/>
  <c r="D534" i="21"/>
  <c r="F533" i="21"/>
  <c r="E533" i="21"/>
  <c r="P533" i="21"/>
  <c r="O533" i="21"/>
  <c r="N533" i="21"/>
  <c r="Q533" i="21"/>
  <c r="H535" i="21"/>
  <c r="K534" i="21"/>
  <c r="L534" i="21"/>
  <c r="I534" i="21"/>
  <c r="M534" i="21"/>
  <c r="J534" i="21"/>
  <c r="E534" i="21"/>
  <c r="F534" i="21"/>
  <c r="D535" i="21"/>
  <c r="I535" i="21"/>
  <c r="H536" i="21"/>
  <c r="J535" i="21"/>
  <c r="K535" i="21"/>
  <c r="M535" i="21"/>
  <c r="L535" i="21"/>
  <c r="P534" i="21"/>
  <c r="O534" i="21"/>
  <c r="N534" i="21"/>
  <c r="Q534" i="21"/>
  <c r="F535" i="21"/>
  <c r="E535" i="21"/>
  <c r="D536" i="21"/>
  <c r="Q535" i="21"/>
  <c r="O535" i="21"/>
  <c r="N535" i="21"/>
  <c r="P535" i="21"/>
  <c r="L536" i="21"/>
  <c r="K536" i="21"/>
  <c r="I536" i="21"/>
  <c r="M536" i="21"/>
  <c r="H537" i="21"/>
  <c r="J536" i="21"/>
  <c r="F536" i="21"/>
  <c r="D537" i="21"/>
  <c r="E536" i="21"/>
  <c r="P536" i="21"/>
  <c r="N536" i="21"/>
  <c r="Q536" i="21"/>
  <c r="O536" i="21"/>
  <c r="M537" i="21"/>
  <c r="K537" i="21"/>
  <c r="I537" i="21"/>
  <c r="H538" i="21"/>
  <c r="J537" i="21"/>
  <c r="L537" i="21"/>
  <c r="D538" i="21"/>
  <c r="E537" i="21"/>
  <c r="F537" i="21"/>
  <c r="Q537" i="21"/>
  <c r="P537" i="21"/>
  <c r="O537" i="21"/>
  <c r="N537" i="21"/>
  <c r="I538" i="21"/>
  <c r="H539" i="21"/>
  <c r="L538" i="21"/>
  <c r="K538" i="21"/>
  <c r="J538" i="21"/>
  <c r="M538" i="21"/>
  <c r="E538" i="21"/>
  <c r="F538" i="21"/>
  <c r="D539" i="21"/>
  <c r="Q538" i="21"/>
  <c r="P538" i="21"/>
  <c r="O538" i="21"/>
  <c r="N538" i="21"/>
  <c r="I539" i="21"/>
  <c r="K539" i="21"/>
  <c r="L539" i="21"/>
  <c r="J539" i="21"/>
  <c r="M539" i="21"/>
  <c r="H540" i="21"/>
  <c r="F539" i="21"/>
  <c r="E539" i="21"/>
  <c r="D540" i="21"/>
  <c r="O539" i="21"/>
  <c r="P539" i="21"/>
  <c r="N539" i="21"/>
  <c r="Q539" i="21"/>
  <c r="I540" i="21"/>
  <c r="L540" i="21"/>
  <c r="J540" i="21"/>
  <c r="K540" i="21"/>
  <c r="M540" i="21"/>
  <c r="H541" i="21"/>
  <c r="F540" i="21"/>
  <c r="D541" i="21"/>
  <c r="E540" i="21"/>
  <c r="O540" i="21"/>
  <c r="N540" i="21"/>
  <c r="Q540" i="21"/>
  <c r="P540" i="21"/>
  <c r="K541" i="21"/>
  <c r="I541" i="21"/>
  <c r="J541" i="21"/>
  <c r="L541" i="21"/>
  <c r="M541" i="21"/>
  <c r="H542" i="21"/>
  <c r="D542" i="21"/>
  <c r="E541" i="21"/>
  <c r="F541" i="21"/>
  <c r="P541" i="21"/>
  <c r="O541" i="21"/>
  <c r="N541" i="21"/>
  <c r="Q541" i="21"/>
  <c r="H543" i="21"/>
  <c r="J542" i="21"/>
  <c r="K542" i="21"/>
  <c r="I542" i="21"/>
  <c r="M542" i="21"/>
  <c r="L542" i="21"/>
  <c r="D543" i="21"/>
  <c r="F542" i="21"/>
  <c r="E542" i="21"/>
  <c r="K543" i="21"/>
  <c r="J543" i="21"/>
  <c r="I543" i="21"/>
  <c r="M543" i="21"/>
  <c r="L543" i="21"/>
  <c r="H544" i="21"/>
  <c r="P542" i="21"/>
  <c r="N542" i="21"/>
  <c r="O542" i="21"/>
  <c r="Q542" i="21"/>
  <c r="F543" i="21"/>
  <c r="D544" i="21"/>
  <c r="E543" i="21"/>
  <c r="P543" i="21"/>
  <c r="O543" i="21"/>
  <c r="N543" i="21"/>
  <c r="Q543" i="21"/>
  <c r="K544" i="21"/>
  <c r="M544" i="21"/>
  <c r="L544" i="21"/>
  <c r="H545" i="21"/>
  <c r="I544" i="21"/>
  <c r="J544" i="21"/>
  <c r="F544" i="21"/>
  <c r="D545" i="21"/>
  <c r="E544" i="21"/>
  <c r="J545" i="21"/>
  <c r="H546" i="21"/>
  <c r="M545" i="21"/>
  <c r="L545" i="21"/>
  <c r="K545" i="21"/>
  <c r="I545" i="21"/>
  <c r="P544" i="21"/>
  <c r="O544" i="21"/>
  <c r="N544" i="21"/>
  <c r="Q544" i="21"/>
  <c r="F545" i="21"/>
  <c r="E545" i="21"/>
  <c r="D546" i="21"/>
  <c r="H547" i="21"/>
  <c r="I546" i="21"/>
  <c r="M546" i="21"/>
  <c r="K546" i="21"/>
  <c r="J546" i="21"/>
  <c r="L546" i="21"/>
  <c r="O545" i="21"/>
  <c r="N545" i="21"/>
  <c r="Q545" i="21"/>
  <c r="P545" i="21"/>
  <c r="D547" i="21"/>
  <c r="E546" i="21"/>
  <c r="F546" i="21"/>
  <c r="I547" i="21"/>
  <c r="L547" i="21"/>
  <c r="H548" i="21"/>
  <c r="J547" i="21"/>
  <c r="K547" i="21"/>
  <c r="M547" i="21"/>
  <c r="O546" i="21"/>
  <c r="N546" i="21"/>
  <c r="Q546" i="21"/>
  <c r="P546" i="21"/>
  <c r="E547" i="21"/>
  <c r="D548" i="21"/>
  <c r="F547" i="21"/>
  <c r="N547" i="21"/>
  <c r="Q547" i="21"/>
  <c r="P547" i="21"/>
  <c r="O547" i="21"/>
  <c r="I548" i="21"/>
  <c r="L548" i="21"/>
  <c r="K548" i="21"/>
  <c r="M548" i="21"/>
  <c r="J548" i="21"/>
  <c r="H549" i="21"/>
  <c r="D549" i="21"/>
  <c r="E548" i="21"/>
  <c r="F548" i="21"/>
  <c r="O548" i="21"/>
  <c r="Q548" i="21"/>
  <c r="P548" i="21"/>
  <c r="N548" i="21"/>
  <c r="H550" i="21"/>
  <c r="M549" i="21"/>
  <c r="I549" i="21"/>
  <c r="L549" i="21"/>
  <c r="K549" i="21"/>
  <c r="J549" i="21"/>
  <c r="F549" i="21"/>
  <c r="D550" i="21"/>
  <c r="E549" i="21"/>
  <c r="L550" i="21"/>
  <c r="H551" i="21"/>
  <c r="J550" i="21"/>
  <c r="K550" i="21"/>
  <c r="I550" i="21"/>
  <c r="M550" i="21"/>
  <c r="Q549" i="21"/>
  <c r="O549" i="21"/>
  <c r="N549" i="21"/>
  <c r="P549" i="21"/>
  <c r="E550" i="21"/>
  <c r="D551" i="21"/>
  <c r="F550" i="21"/>
  <c r="H552" i="21"/>
  <c r="L551" i="21"/>
  <c r="K551" i="21"/>
  <c r="M551" i="21"/>
  <c r="J551" i="21"/>
  <c r="I551" i="21"/>
  <c r="N550" i="21"/>
  <c r="Q550" i="21"/>
  <c r="P550" i="21"/>
  <c r="O550" i="21"/>
  <c r="D552" i="21"/>
  <c r="F551" i="21"/>
  <c r="E551" i="21"/>
  <c r="J552" i="21"/>
  <c r="H553" i="21"/>
  <c r="K552" i="21"/>
  <c r="M552" i="21"/>
  <c r="I552" i="21"/>
  <c r="L552" i="21"/>
  <c r="Q551" i="21"/>
  <c r="O551" i="21"/>
  <c r="N551" i="21"/>
  <c r="P551" i="21"/>
  <c r="D553" i="21"/>
  <c r="E552" i="21"/>
  <c r="F552" i="21"/>
  <c r="L553" i="21"/>
  <c r="K553" i="21"/>
  <c r="I553" i="21"/>
  <c r="J553" i="21"/>
  <c r="M553" i="21"/>
  <c r="H554" i="21"/>
  <c r="N552" i="21"/>
  <c r="O552" i="21"/>
  <c r="Q552" i="21"/>
  <c r="P552" i="21"/>
  <c r="F553" i="21"/>
  <c r="E553" i="21"/>
  <c r="D554" i="21"/>
  <c r="Q553" i="21"/>
  <c r="P553" i="21"/>
  <c r="O553" i="21"/>
  <c r="N553" i="21"/>
  <c r="L554" i="21"/>
  <c r="H555" i="21"/>
  <c r="J554" i="21"/>
  <c r="I554" i="21"/>
  <c r="M554" i="21"/>
  <c r="K554" i="21"/>
  <c r="F554" i="21"/>
  <c r="D555" i="21"/>
  <c r="E554" i="21"/>
  <c r="M555" i="21"/>
  <c r="J555" i="21"/>
  <c r="K555" i="21"/>
  <c r="L555" i="21"/>
  <c r="I555" i="21"/>
  <c r="H556" i="21"/>
  <c r="P554" i="21"/>
  <c r="O554" i="21"/>
  <c r="Q554" i="21"/>
  <c r="N554" i="21"/>
  <c r="F555" i="21"/>
  <c r="D556" i="21"/>
  <c r="E555" i="21"/>
  <c r="P555" i="21"/>
  <c r="O555" i="21"/>
  <c r="N555" i="21"/>
  <c r="Q555" i="21"/>
  <c r="K556" i="21"/>
  <c r="M556" i="21"/>
  <c r="H557" i="21"/>
  <c r="J556" i="21"/>
  <c r="I556" i="21"/>
  <c r="L556" i="21"/>
  <c r="D557" i="21"/>
  <c r="E556" i="21"/>
  <c r="F556" i="21"/>
  <c r="M557" i="21"/>
  <c r="H558" i="21"/>
  <c r="I557" i="21"/>
  <c r="J557" i="21"/>
  <c r="L557" i="21"/>
  <c r="K557" i="21"/>
  <c r="P556" i="21"/>
  <c r="N556" i="21"/>
  <c r="O556" i="21"/>
  <c r="Q556" i="21"/>
  <c r="E557" i="21"/>
  <c r="D558" i="21"/>
  <c r="F557" i="21"/>
  <c r="I558" i="21"/>
  <c r="K558" i="21"/>
  <c r="J558" i="21"/>
  <c r="H559" i="21"/>
  <c r="M558" i="21"/>
  <c r="L558" i="21"/>
  <c r="N557" i="21"/>
  <c r="O557" i="21"/>
  <c r="Q557" i="21"/>
  <c r="P557" i="21"/>
  <c r="E558" i="21"/>
  <c r="D559" i="21"/>
  <c r="F558" i="21"/>
  <c r="Q558" i="21"/>
  <c r="P558" i="21"/>
  <c r="N558" i="21"/>
  <c r="O558" i="21"/>
  <c r="H560" i="21"/>
  <c r="K559" i="21"/>
  <c r="L559" i="21"/>
  <c r="I559" i="21"/>
  <c r="M559" i="21"/>
  <c r="J559" i="21"/>
  <c r="F559" i="21"/>
  <c r="D560" i="21"/>
  <c r="E559" i="21"/>
  <c r="J560" i="21"/>
  <c r="K560" i="21"/>
  <c r="L560" i="21"/>
  <c r="H561" i="21"/>
  <c r="I560" i="21"/>
  <c r="M560" i="21"/>
  <c r="Q559" i="21"/>
  <c r="P559" i="21"/>
  <c r="N559" i="21"/>
  <c r="O559" i="21"/>
  <c r="F560" i="21"/>
  <c r="E560" i="21"/>
  <c r="D561" i="21"/>
  <c r="J561" i="21"/>
  <c r="H562" i="21"/>
  <c r="I561" i="21"/>
  <c r="M561" i="21"/>
  <c r="L561" i="21"/>
  <c r="K561" i="21"/>
  <c r="P560" i="21"/>
  <c r="O560" i="21"/>
  <c r="Q560" i="21"/>
  <c r="N560" i="21"/>
  <c r="D562" i="21"/>
  <c r="E561" i="21"/>
  <c r="F561" i="21"/>
  <c r="J562" i="21"/>
  <c r="L562" i="21"/>
  <c r="M562" i="21"/>
  <c r="H563" i="21"/>
  <c r="K562" i="21"/>
  <c r="I562" i="21"/>
  <c r="Q561" i="21"/>
  <c r="P561" i="21"/>
  <c r="O561" i="21"/>
  <c r="N561" i="21"/>
  <c r="F562" i="21"/>
  <c r="D563" i="21"/>
  <c r="E562" i="21"/>
  <c r="M563" i="21"/>
  <c r="J563" i="21"/>
  <c r="H564" i="21"/>
  <c r="K563" i="21"/>
  <c r="L563" i="21"/>
  <c r="I563" i="21"/>
  <c r="Q562" i="21"/>
  <c r="P562" i="21"/>
  <c r="O562" i="21"/>
  <c r="N562" i="21"/>
  <c r="E563" i="21"/>
  <c r="F563" i="21"/>
  <c r="D564" i="21"/>
  <c r="L564" i="21"/>
  <c r="K564" i="21"/>
  <c r="H565" i="21"/>
  <c r="I564" i="21"/>
  <c r="J564" i="21"/>
  <c r="M564" i="21"/>
  <c r="O563" i="21"/>
  <c r="P563" i="21"/>
  <c r="N563" i="21"/>
  <c r="Q563" i="21"/>
  <c r="E564" i="21"/>
  <c r="D565" i="21"/>
  <c r="F564" i="21"/>
  <c r="I565" i="21"/>
  <c r="K565" i="21"/>
  <c r="L565" i="21"/>
  <c r="J565" i="21"/>
  <c r="M565" i="21"/>
  <c r="H566" i="21"/>
  <c r="N564" i="21"/>
  <c r="Q564" i="21"/>
  <c r="P564" i="21"/>
  <c r="O564" i="21"/>
  <c r="D566" i="21"/>
  <c r="F565" i="21"/>
  <c r="E565" i="21"/>
  <c r="Q565" i="21"/>
  <c r="P565" i="21"/>
  <c r="O565" i="21"/>
  <c r="N565" i="21"/>
  <c r="I566" i="21"/>
  <c r="L566" i="21"/>
  <c r="J566" i="21"/>
  <c r="H567" i="21"/>
  <c r="M566" i="21"/>
  <c r="K566" i="21"/>
  <c r="E566" i="21"/>
  <c r="D567" i="21"/>
  <c r="F566" i="21"/>
  <c r="O566" i="21"/>
  <c r="P566" i="21"/>
  <c r="Q566" i="21"/>
  <c r="N566" i="21"/>
  <c r="I567" i="21"/>
  <c r="H568" i="21"/>
  <c r="J567" i="21"/>
  <c r="M567" i="21"/>
  <c r="L567" i="21"/>
  <c r="K567" i="21"/>
  <c r="D568" i="21"/>
  <c r="F567" i="21"/>
  <c r="E567" i="21"/>
  <c r="Q567" i="21"/>
  <c r="P567" i="21"/>
  <c r="O567" i="21"/>
  <c r="N567" i="21"/>
  <c r="M568" i="21"/>
  <c r="L568" i="21"/>
  <c r="I568" i="21"/>
  <c r="H569" i="21"/>
  <c r="K568" i="21"/>
  <c r="J568" i="21"/>
  <c r="D569" i="21"/>
  <c r="F568" i="21"/>
  <c r="E568" i="21"/>
  <c r="N568" i="21"/>
  <c r="O568" i="21"/>
  <c r="Q568" i="21"/>
  <c r="P568" i="21"/>
  <c r="I569" i="21"/>
  <c r="J569" i="21"/>
  <c r="M569" i="21"/>
  <c r="H570" i="21"/>
  <c r="K569" i="21"/>
  <c r="L569" i="21"/>
  <c r="E569" i="21"/>
  <c r="D570" i="21"/>
  <c r="F569" i="21"/>
  <c r="N569" i="21"/>
  <c r="Q569" i="21"/>
  <c r="O569" i="21"/>
  <c r="P569" i="21"/>
  <c r="M570" i="21"/>
  <c r="H571" i="21"/>
  <c r="J570" i="21"/>
  <c r="K570" i="21"/>
  <c r="I570" i="21"/>
  <c r="L570" i="21"/>
  <c r="D571" i="21"/>
  <c r="E570" i="21"/>
  <c r="F570" i="21"/>
  <c r="J571" i="21"/>
  <c r="I571" i="21"/>
  <c r="H572" i="21"/>
  <c r="M571" i="21"/>
  <c r="K571" i="21"/>
  <c r="L571" i="21"/>
  <c r="P570" i="21"/>
  <c r="Q570" i="21"/>
  <c r="O570" i="21"/>
  <c r="N570" i="21"/>
  <c r="D572" i="21"/>
  <c r="E571" i="21"/>
  <c r="F571" i="21"/>
  <c r="O571" i="21"/>
  <c r="N571" i="21"/>
  <c r="Q571" i="21"/>
  <c r="P571" i="21"/>
  <c r="M572" i="21"/>
  <c r="H573" i="21"/>
  <c r="J572" i="21"/>
  <c r="I572" i="21"/>
  <c r="K572" i="21"/>
  <c r="L572" i="21"/>
  <c r="F572" i="21"/>
  <c r="D573" i="21"/>
  <c r="E572" i="21"/>
  <c r="I573" i="21"/>
  <c r="H574" i="21"/>
  <c r="M573" i="21"/>
  <c r="L573" i="21"/>
  <c r="J573" i="21"/>
  <c r="K573" i="21"/>
  <c r="P572" i="21"/>
  <c r="O572" i="21"/>
  <c r="Q572" i="21"/>
  <c r="N572" i="21"/>
  <c r="F573" i="21"/>
  <c r="D574" i="21"/>
  <c r="E573" i="21"/>
  <c r="P573" i="21"/>
  <c r="Q573" i="21"/>
  <c r="O573" i="21"/>
  <c r="N573" i="21"/>
  <c r="J574" i="21"/>
  <c r="L574" i="21"/>
  <c r="I574" i="21"/>
  <c r="K574" i="21"/>
  <c r="M574" i="21"/>
  <c r="H575" i="21"/>
  <c r="F574" i="21"/>
  <c r="D575" i="21"/>
  <c r="E574" i="21"/>
  <c r="Q574" i="21"/>
  <c r="P574" i="21"/>
  <c r="O574" i="21"/>
  <c r="N574" i="21"/>
  <c r="L575" i="21"/>
  <c r="J575" i="21"/>
  <c r="K575" i="21"/>
  <c r="I575" i="21"/>
  <c r="H576" i="21"/>
  <c r="M575" i="21"/>
  <c r="D576" i="21"/>
  <c r="E575" i="21"/>
  <c r="F575" i="21"/>
  <c r="P575" i="21"/>
  <c r="O575" i="21"/>
  <c r="Q575" i="21"/>
  <c r="N575" i="21"/>
  <c r="H577" i="21"/>
  <c r="J576" i="21"/>
  <c r="I576" i="21"/>
  <c r="L576" i="21"/>
  <c r="M576" i="21"/>
  <c r="K576" i="21"/>
  <c r="F576" i="21"/>
  <c r="E576" i="21"/>
  <c r="D577" i="21"/>
  <c r="I577" i="21"/>
  <c r="H578" i="21"/>
  <c r="M577" i="21"/>
  <c r="L577" i="21"/>
  <c r="K577" i="21"/>
  <c r="J577" i="21"/>
  <c r="P576" i="21"/>
  <c r="Q576" i="21"/>
  <c r="O576" i="21"/>
  <c r="N576" i="21"/>
  <c r="F577" i="21"/>
  <c r="D578" i="21"/>
  <c r="E577" i="21"/>
  <c r="P577" i="21"/>
  <c r="Q577" i="21"/>
  <c r="O577" i="21"/>
  <c r="N577" i="21"/>
  <c r="I578" i="21"/>
  <c r="L578" i="21"/>
  <c r="H579" i="21"/>
  <c r="M578" i="21"/>
  <c r="K578" i="21"/>
  <c r="J578" i="21"/>
  <c r="F578" i="21"/>
  <c r="E578" i="21"/>
  <c r="D579" i="21"/>
  <c r="O578" i="21"/>
  <c r="P578" i="21"/>
  <c r="Q578" i="21"/>
  <c r="N578" i="21"/>
  <c r="M579" i="21"/>
  <c r="H580" i="21"/>
  <c r="I579" i="21"/>
  <c r="L579" i="21"/>
  <c r="K579" i="21"/>
  <c r="J579" i="21"/>
  <c r="E579" i="21"/>
  <c r="F579" i="21"/>
  <c r="D580" i="21"/>
  <c r="I580" i="21"/>
  <c r="J580" i="21"/>
  <c r="K580" i="21"/>
  <c r="L580" i="21"/>
  <c r="M580" i="21"/>
  <c r="H581" i="21"/>
  <c r="Q579" i="21"/>
  <c r="O579" i="21"/>
  <c r="P579" i="21"/>
  <c r="N579" i="21"/>
  <c r="E580" i="21"/>
  <c r="F580" i="21"/>
  <c r="D581" i="21"/>
  <c r="O580" i="21"/>
  <c r="N580" i="21"/>
  <c r="Q580" i="21"/>
  <c r="P580" i="21"/>
  <c r="H582" i="21"/>
  <c r="L581" i="21"/>
  <c r="J581" i="21"/>
  <c r="I581" i="21"/>
  <c r="M581" i="21"/>
  <c r="K581" i="21"/>
  <c r="E581" i="21"/>
  <c r="F581" i="21"/>
  <c r="D582" i="21"/>
  <c r="M582" i="21"/>
  <c r="L582" i="21"/>
  <c r="H583" i="21"/>
  <c r="I582" i="21"/>
  <c r="J582" i="21"/>
  <c r="K582" i="21"/>
  <c r="Q581" i="21"/>
  <c r="O581" i="21"/>
  <c r="N581" i="21"/>
  <c r="P581" i="21"/>
  <c r="D583" i="21"/>
  <c r="E582" i="21"/>
  <c r="F582" i="21"/>
  <c r="K583" i="21"/>
  <c r="H584" i="21"/>
  <c r="I583" i="21"/>
  <c r="L583" i="21"/>
  <c r="M583" i="21"/>
  <c r="J583" i="21"/>
  <c r="O582" i="21"/>
  <c r="P582" i="21"/>
  <c r="Q582" i="21"/>
  <c r="N582" i="21"/>
  <c r="F583" i="21"/>
  <c r="E583" i="21"/>
  <c r="D584" i="21"/>
  <c r="L584" i="21"/>
  <c r="M584" i="21"/>
  <c r="I584" i="21"/>
  <c r="J584" i="21"/>
  <c r="H585" i="21"/>
  <c r="K584" i="21"/>
  <c r="P583" i="21"/>
  <c r="Q583" i="21"/>
  <c r="O583" i="21"/>
  <c r="N583" i="21"/>
  <c r="F584" i="21"/>
  <c r="E584" i="21"/>
  <c r="D585" i="21"/>
  <c r="Q584" i="21"/>
  <c r="N584" i="21"/>
  <c r="P584" i="21"/>
  <c r="O584" i="21"/>
  <c r="M585" i="21"/>
  <c r="H586" i="21"/>
  <c r="J585" i="21"/>
  <c r="L585" i="21"/>
  <c r="K585" i="21"/>
  <c r="I585" i="21"/>
  <c r="F585" i="21"/>
  <c r="D586" i="21"/>
  <c r="E585" i="21"/>
  <c r="K586" i="21"/>
  <c r="M586" i="21"/>
  <c r="J586" i="21"/>
  <c r="I586" i="21"/>
  <c r="H587" i="21"/>
  <c r="L586" i="21"/>
  <c r="O585" i="21"/>
  <c r="Q585" i="21"/>
  <c r="P585" i="21"/>
  <c r="N585" i="21"/>
  <c r="E586" i="21"/>
  <c r="F586" i="21"/>
  <c r="D587" i="21"/>
  <c r="N586" i="21"/>
  <c r="Q586" i="21"/>
  <c r="P586" i="21"/>
  <c r="O586" i="21"/>
  <c r="I587" i="21"/>
  <c r="L587" i="21"/>
  <c r="H588" i="21"/>
  <c r="M587" i="21"/>
  <c r="K587" i="21"/>
  <c r="J587" i="21"/>
  <c r="D588" i="21"/>
  <c r="F587" i="21"/>
  <c r="E587" i="21"/>
  <c r="N587" i="21"/>
  <c r="P587" i="21"/>
  <c r="O587" i="21"/>
  <c r="Q587" i="21"/>
  <c r="I588" i="21"/>
  <c r="K588" i="21"/>
  <c r="L588" i="21"/>
  <c r="J588" i="21"/>
  <c r="M588" i="21"/>
  <c r="H589" i="21"/>
  <c r="F588" i="21"/>
  <c r="D589" i="21"/>
  <c r="E588" i="21"/>
  <c r="N588" i="21"/>
  <c r="O588" i="21"/>
  <c r="Q588" i="21"/>
  <c r="P588" i="21"/>
  <c r="H590" i="21"/>
  <c r="L589" i="21"/>
  <c r="I589" i="21"/>
  <c r="J589" i="21"/>
  <c r="M589" i="21"/>
  <c r="K589" i="21"/>
  <c r="F589" i="21"/>
  <c r="D590" i="21"/>
  <c r="E589" i="21"/>
  <c r="J590" i="21"/>
  <c r="L590" i="21"/>
  <c r="H591" i="21"/>
  <c r="I590" i="21"/>
  <c r="K590" i="21"/>
  <c r="M590" i="21"/>
  <c r="N589" i="21"/>
  <c r="Q589" i="21"/>
  <c r="P589" i="21"/>
  <c r="O589" i="21"/>
  <c r="D591" i="21"/>
  <c r="F590" i="21"/>
  <c r="E590" i="21"/>
  <c r="L591" i="21"/>
  <c r="K591" i="21"/>
  <c r="I591" i="21"/>
  <c r="J591" i="21"/>
  <c r="H592" i="21"/>
  <c r="M591" i="21"/>
  <c r="P590" i="21"/>
  <c r="O590" i="21"/>
  <c r="N590" i="21"/>
  <c r="Q590" i="21"/>
  <c r="D592" i="21"/>
  <c r="F591" i="21"/>
  <c r="E591" i="21"/>
  <c r="Q591" i="21"/>
  <c r="N591" i="21"/>
  <c r="P591" i="21"/>
  <c r="O591" i="21"/>
  <c r="K592" i="21"/>
  <c r="H593" i="21"/>
  <c r="J592" i="21"/>
  <c r="M592" i="21"/>
  <c r="L592" i="21"/>
  <c r="I592" i="21"/>
  <c r="D593" i="21"/>
  <c r="F592" i="21"/>
  <c r="E592" i="21"/>
  <c r="M593" i="21"/>
  <c r="I593" i="21"/>
  <c r="J593" i="21"/>
  <c r="H594" i="21"/>
  <c r="L593" i="21"/>
  <c r="K593" i="21"/>
  <c r="O592" i="21"/>
  <c r="Q592" i="21"/>
  <c r="N592" i="21"/>
  <c r="P592" i="21"/>
  <c r="F593" i="21"/>
  <c r="E593" i="21"/>
  <c r="D594" i="21"/>
  <c r="O593" i="21"/>
  <c r="N593" i="21"/>
  <c r="P593" i="21"/>
  <c r="Q593" i="21"/>
  <c r="J594" i="21"/>
  <c r="K594" i="21"/>
  <c r="M594" i="21"/>
  <c r="H595" i="21"/>
  <c r="L594" i="21"/>
  <c r="I594" i="21"/>
  <c r="F594" i="21"/>
  <c r="E594" i="21"/>
  <c r="D595" i="21"/>
  <c r="M595" i="21"/>
  <c r="H596" i="21"/>
  <c r="I595" i="21"/>
  <c r="J595" i="21"/>
  <c r="K595" i="21"/>
  <c r="L595" i="21"/>
  <c r="Q594" i="21"/>
  <c r="P594" i="21"/>
  <c r="O594" i="21"/>
  <c r="N594" i="21"/>
  <c r="D596" i="21"/>
  <c r="F595" i="21"/>
  <c r="E595" i="21"/>
  <c r="I596" i="21"/>
  <c r="M596" i="21"/>
  <c r="K596" i="21"/>
  <c r="H597" i="21"/>
  <c r="J596" i="21"/>
  <c r="L596" i="21"/>
  <c r="Q595" i="21"/>
  <c r="P595" i="21"/>
  <c r="O595" i="21"/>
  <c r="N595" i="21"/>
  <c r="D597" i="21"/>
  <c r="F596" i="21"/>
  <c r="E596" i="21"/>
  <c r="O596" i="21"/>
  <c r="Q596" i="21"/>
  <c r="N596" i="21"/>
  <c r="P596" i="21"/>
  <c r="L597" i="21"/>
  <c r="K597" i="21"/>
  <c r="M597" i="21"/>
  <c r="H598" i="21"/>
  <c r="J597" i="21"/>
  <c r="I597" i="21"/>
  <c r="D598" i="21"/>
  <c r="F597" i="21"/>
  <c r="E597" i="21"/>
  <c r="M598" i="21"/>
  <c r="I598" i="21"/>
  <c r="L598" i="21"/>
  <c r="K598" i="21"/>
  <c r="H599" i="21"/>
  <c r="J598" i="21"/>
  <c r="O597" i="21"/>
  <c r="N597" i="21"/>
  <c r="Q597" i="21"/>
  <c r="P597" i="21"/>
  <c r="E598" i="21"/>
  <c r="D599" i="21"/>
  <c r="F598" i="21"/>
  <c r="P598" i="21"/>
  <c r="O598" i="21"/>
  <c r="N598" i="21"/>
  <c r="Q598" i="21"/>
  <c r="I599" i="21"/>
  <c r="J599" i="21"/>
  <c r="M599" i="21"/>
  <c r="H600" i="21"/>
  <c r="K599" i="21"/>
  <c r="L599" i="21"/>
  <c r="E599" i="21"/>
  <c r="F599" i="21"/>
  <c r="D600" i="21"/>
  <c r="Q599" i="21"/>
  <c r="P599" i="21"/>
  <c r="O599" i="21"/>
  <c r="N599" i="21"/>
  <c r="K600" i="21"/>
  <c r="J600" i="21"/>
  <c r="L600" i="21"/>
  <c r="M600" i="21"/>
  <c r="H601" i="21"/>
  <c r="I600" i="21"/>
  <c r="D601" i="21"/>
  <c r="E600" i="21"/>
  <c r="F600" i="21"/>
  <c r="J601" i="21"/>
  <c r="L601" i="21"/>
  <c r="M601" i="21"/>
  <c r="H602" i="21"/>
  <c r="K601" i="21"/>
  <c r="I601" i="21"/>
  <c r="N600" i="21"/>
  <c r="Q600" i="21"/>
  <c r="P600" i="21"/>
  <c r="O600" i="21"/>
  <c r="D602" i="21"/>
  <c r="F601" i="21"/>
  <c r="E601" i="21"/>
  <c r="M602" i="21"/>
  <c r="H603" i="21"/>
  <c r="L602" i="21"/>
  <c r="J602" i="21"/>
  <c r="K602" i="21"/>
  <c r="I602" i="21"/>
  <c r="P601" i="21"/>
  <c r="N601" i="21"/>
  <c r="Q601" i="21"/>
  <c r="O601" i="21"/>
  <c r="F602" i="21"/>
  <c r="E602" i="21"/>
  <c r="D603" i="21"/>
  <c r="H604" i="21"/>
  <c r="M603" i="21"/>
  <c r="L603" i="21"/>
  <c r="K603" i="21"/>
  <c r="J603" i="21"/>
  <c r="I603" i="21"/>
  <c r="P602" i="21"/>
  <c r="O602" i="21"/>
  <c r="N602" i="21"/>
  <c r="Q602" i="21"/>
  <c r="D604" i="21"/>
  <c r="E603" i="21"/>
  <c r="F603" i="21"/>
  <c r="J604" i="21"/>
  <c r="L604" i="21"/>
  <c r="K604" i="21"/>
  <c r="M604" i="21"/>
  <c r="H605" i="21"/>
  <c r="I604" i="21"/>
  <c r="P603" i="21"/>
  <c r="N603" i="21"/>
  <c r="Q603" i="21"/>
  <c r="O603" i="21"/>
  <c r="E604" i="21"/>
  <c r="F604" i="21"/>
  <c r="D605" i="21"/>
  <c r="H606" i="21"/>
  <c r="I605" i="21"/>
  <c r="L605" i="21"/>
  <c r="J605" i="21"/>
  <c r="K605" i="21"/>
  <c r="M605" i="21"/>
  <c r="N604" i="21"/>
  <c r="P604" i="21"/>
  <c r="O604" i="21"/>
  <c r="Q604" i="21"/>
  <c r="D606" i="21"/>
  <c r="F605" i="21"/>
  <c r="E605" i="21"/>
  <c r="K606" i="21"/>
  <c r="H607" i="21"/>
  <c r="I606" i="21"/>
  <c r="J606" i="21"/>
  <c r="M606" i="21"/>
  <c r="L606" i="21"/>
  <c r="Q605" i="21"/>
  <c r="O605" i="21"/>
  <c r="N605" i="21"/>
  <c r="P605" i="21"/>
  <c r="D607" i="21"/>
  <c r="E606" i="21"/>
  <c r="F606" i="21"/>
  <c r="L607" i="21"/>
  <c r="J607" i="21"/>
  <c r="H608" i="21"/>
  <c r="I607" i="21"/>
  <c r="M607" i="21"/>
  <c r="K607" i="21"/>
  <c r="O606" i="21"/>
  <c r="Q606" i="21"/>
  <c r="N606" i="21"/>
  <c r="P606" i="21"/>
  <c r="E607" i="21"/>
  <c r="F607" i="21"/>
  <c r="D608" i="21"/>
  <c r="K608" i="21"/>
  <c r="I608" i="21"/>
  <c r="M608" i="21"/>
  <c r="L608" i="21"/>
  <c r="J608" i="21"/>
  <c r="H609" i="21"/>
  <c r="N607" i="21"/>
  <c r="P607" i="21"/>
  <c r="Q607" i="21"/>
  <c r="O607" i="21"/>
  <c r="F608" i="21"/>
  <c r="D609" i="21"/>
  <c r="E608" i="21"/>
  <c r="O608" i="21"/>
  <c r="Q608" i="21"/>
  <c r="N608" i="21"/>
  <c r="P608" i="21"/>
  <c r="K609" i="21"/>
  <c r="L609" i="21"/>
  <c r="M609" i="21"/>
  <c r="J609" i="21"/>
  <c r="I609" i="21"/>
  <c r="H610" i="21"/>
  <c r="E609" i="21"/>
  <c r="F609" i="21"/>
  <c r="D610" i="21"/>
  <c r="Q609" i="21"/>
  <c r="N609" i="21"/>
  <c r="P609" i="21"/>
  <c r="O609" i="21"/>
  <c r="H611" i="21"/>
  <c r="J610" i="21"/>
  <c r="I610" i="21"/>
  <c r="M610" i="21"/>
  <c r="L610" i="21"/>
  <c r="K610" i="21"/>
  <c r="D611" i="21"/>
  <c r="E610" i="21"/>
  <c r="F610" i="21"/>
  <c r="I611" i="21"/>
  <c r="L611" i="21"/>
  <c r="K611" i="21"/>
  <c r="M611" i="21"/>
  <c r="H612" i="21"/>
  <c r="J611" i="21"/>
  <c r="Q610" i="21"/>
  <c r="P610" i="21"/>
  <c r="O610" i="21"/>
  <c r="N610" i="21"/>
  <c r="F611" i="21"/>
  <c r="E611" i="21"/>
  <c r="D612" i="21"/>
  <c r="Q611" i="21"/>
  <c r="P611" i="21"/>
  <c r="O611" i="21"/>
  <c r="N611" i="21"/>
  <c r="L612" i="21"/>
  <c r="K612" i="21"/>
  <c r="H613" i="21"/>
  <c r="M612" i="21"/>
  <c r="I612" i="21"/>
  <c r="J612" i="21"/>
  <c r="F612" i="21"/>
  <c r="D613" i="21"/>
  <c r="E612" i="21"/>
  <c r="L613" i="21"/>
  <c r="H614" i="21"/>
  <c r="K613" i="21"/>
  <c r="M613" i="21"/>
  <c r="J613" i="21"/>
  <c r="I613" i="21"/>
  <c r="Q612" i="21"/>
  <c r="P612" i="21"/>
  <c r="O612" i="21"/>
  <c r="N612" i="21"/>
  <c r="E613" i="21"/>
  <c r="D614" i="21"/>
  <c r="F613" i="21"/>
  <c r="K614" i="21"/>
  <c r="L614" i="21"/>
  <c r="I614" i="21"/>
  <c r="H615" i="21"/>
  <c r="M614" i="21"/>
  <c r="J614" i="21"/>
  <c r="P613" i="21"/>
  <c r="O613" i="21"/>
  <c r="Q613" i="21"/>
  <c r="N613" i="21"/>
  <c r="D615" i="21"/>
  <c r="F614" i="21"/>
  <c r="E614" i="21"/>
  <c r="Q614" i="21"/>
  <c r="P614" i="21"/>
  <c r="O614" i="21"/>
  <c r="N614" i="21"/>
  <c r="I615" i="21"/>
  <c r="K615" i="21"/>
  <c r="L615" i="21"/>
  <c r="M615" i="21"/>
  <c r="H616" i="21"/>
  <c r="J615" i="21"/>
  <c r="F615" i="21"/>
  <c r="E615" i="21"/>
  <c r="D616" i="21"/>
  <c r="N615" i="21"/>
  <c r="Q615" i="21"/>
  <c r="P615" i="21"/>
  <c r="O615" i="21"/>
  <c r="I616" i="21"/>
  <c r="J616" i="21"/>
  <c r="H617" i="21"/>
  <c r="L616" i="21"/>
  <c r="K616" i="21"/>
  <c r="M616" i="21"/>
  <c r="D617" i="21"/>
  <c r="F616" i="21"/>
  <c r="E616" i="21"/>
  <c r="O616" i="21"/>
  <c r="P616" i="21"/>
  <c r="N616" i="21"/>
  <c r="Q616" i="21"/>
  <c r="I617" i="21"/>
  <c r="J617" i="21"/>
  <c r="L617" i="21"/>
  <c r="K617" i="21"/>
  <c r="H618" i="21"/>
  <c r="M617" i="21"/>
  <c r="E617" i="21"/>
  <c r="F617" i="21"/>
  <c r="D618" i="21"/>
  <c r="P617" i="21"/>
  <c r="Q617" i="21"/>
  <c r="O617" i="21"/>
  <c r="N617" i="21"/>
  <c r="J618" i="21"/>
  <c r="L618" i="21"/>
  <c r="I618" i="21"/>
  <c r="M618" i="21"/>
  <c r="H619" i="21"/>
  <c r="K618" i="21"/>
  <c r="E618" i="21"/>
  <c r="D619" i="21"/>
  <c r="F618" i="21"/>
  <c r="N618" i="21"/>
  <c r="O618" i="21"/>
  <c r="P618" i="21"/>
  <c r="Q618" i="21"/>
  <c r="H620" i="21"/>
  <c r="K619" i="21"/>
  <c r="L619" i="21"/>
  <c r="M619" i="21"/>
  <c r="J619" i="21"/>
  <c r="I619" i="21"/>
  <c r="E619" i="21"/>
  <c r="F619" i="21"/>
  <c r="D620" i="21"/>
  <c r="L620" i="21"/>
  <c r="I620" i="21"/>
  <c r="M620" i="21"/>
  <c r="J620" i="21"/>
  <c r="K620" i="21"/>
  <c r="H621" i="21"/>
  <c r="Q619" i="21"/>
  <c r="P619" i="21"/>
  <c r="O619" i="21"/>
  <c r="N619" i="21"/>
  <c r="D621" i="21"/>
  <c r="E620" i="21"/>
  <c r="F620" i="21"/>
  <c r="Q620" i="21"/>
  <c r="O620" i="21"/>
  <c r="N620" i="21"/>
  <c r="P620" i="21"/>
  <c r="I621" i="21"/>
  <c r="K621" i="21"/>
  <c r="L621" i="21"/>
  <c r="J621" i="21"/>
  <c r="H622" i="21"/>
  <c r="M621" i="21"/>
  <c r="F621" i="21"/>
  <c r="E621" i="21"/>
  <c r="D622" i="21"/>
  <c r="O621" i="21"/>
  <c r="Q621" i="21"/>
  <c r="P621" i="21"/>
  <c r="N621" i="21"/>
  <c r="K622" i="21"/>
  <c r="L622" i="21"/>
  <c r="H623" i="21"/>
  <c r="I622" i="21"/>
  <c r="M622" i="21"/>
  <c r="J622" i="21"/>
  <c r="E622" i="21"/>
  <c r="F622" i="21"/>
  <c r="D623" i="21"/>
  <c r="M623" i="21"/>
  <c r="K623" i="21"/>
  <c r="I623" i="21"/>
  <c r="J623" i="21"/>
  <c r="L623" i="21"/>
  <c r="H624" i="21"/>
  <c r="P622" i="21"/>
  <c r="O622" i="21"/>
  <c r="Q622" i="21"/>
  <c r="N622" i="21"/>
  <c r="D624" i="21"/>
  <c r="E623" i="21"/>
  <c r="F623" i="21"/>
  <c r="N623" i="21"/>
  <c r="Q623" i="21"/>
  <c r="O623" i="21"/>
  <c r="P623" i="21"/>
  <c r="L624" i="21"/>
  <c r="M624" i="21"/>
  <c r="H625" i="21"/>
  <c r="I624" i="21"/>
  <c r="K624" i="21"/>
  <c r="J624" i="21"/>
  <c r="F624" i="21"/>
  <c r="D625" i="21"/>
  <c r="E624" i="21"/>
  <c r="K625" i="21"/>
  <c r="J625" i="21"/>
  <c r="M625" i="21"/>
  <c r="H626" i="21"/>
  <c r="L625" i="21"/>
  <c r="I625" i="21"/>
  <c r="O624" i="21"/>
  <c r="N624" i="21"/>
  <c r="Q624" i="21"/>
  <c r="P624" i="21"/>
  <c r="E625" i="21"/>
  <c r="F625" i="21"/>
  <c r="D626" i="21"/>
  <c r="K626" i="21"/>
  <c r="L626" i="21"/>
  <c r="M626" i="21"/>
  <c r="J626" i="21"/>
  <c r="H627" i="21"/>
  <c r="I626" i="21"/>
  <c r="P625" i="21"/>
  <c r="O625" i="21"/>
  <c r="N625" i="21"/>
  <c r="Q625" i="21"/>
  <c r="E626" i="21"/>
  <c r="F626" i="21"/>
  <c r="D627" i="21"/>
  <c r="L627" i="21"/>
  <c r="K627" i="21"/>
  <c r="M627" i="21"/>
  <c r="I627" i="21"/>
  <c r="J627" i="21"/>
  <c r="H628" i="21"/>
  <c r="O626" i="21"/>
  <c r="N626" i="21"/>
  <c r="Q626" i="21"/>
  <c r="P626" i="21"/>
  <c r="F627" i="21"/>
  <c r="E627" i="21"/>
  <c r="D628" i="21"/>
  <c r="Q627" i="21"/>
  <c r="P627" i="21"/>
  <c r="O627" i="21"/>
  <c r="N627" i="21"/>
  <c r="K628" i="21"/>
  <c r="H629" i="21"/>
  <c r="J628" i="21"/>
  <c r="I628" i="21"/>
  <c r="M628" i="21"/>
  <c r="L628" i="21"/>
  <c r="E628" i="21"/>
  <c r="D629" i="21"/>
  <c r="F628" i="21"/>
  <c r="I629" i="21"/>
  <c r="M629" i="21"/>
  <c r="L629" i="21"/>
  <c r="J629" i="21"/>
  <c r="H630" i="21"/>
  <c r="K629" i="21"/>
  <c r="Q628" i="21"/>
  <c r="P628" i="21"/>
  <c r="O628" i="21"/>
  <c r="N628" i="21"/>
  <c r="F629" i="21"/>
  <c r="E629" i="21"/>
  <c r="D630" i="21"/>
  <c r="O629" i="21"/>
  <c r="P629" i="21"/>
  <c r="N629" i="21"/>
  <c r="Q629" i="21"/>
  <c r="M630" i="21"/>
  <c r="I630" i="21"/>
  <c r="K630" i="21"/>
  <c r="J630" i="21"/>
  <c r="L630" i="21"/>
  <c r="H631" i="21"/>
  <c r="F630" i="21"/>
  <c r="D631" i="21"/>
  <c r="E630" i="21"/>
  <c r="N630" i="21"/>
  <c r="P630" i="21"/>
  <c r="O630" i="21"/>
  <c r="Q630" i="21"/>
  <c r="M631" i="21"/>
  <c r="L631" i="21"/>
  <c r="H632" i="21"/>
  <c r="K631" i="21"/>
  <c r="I631" i="21"/>
  <c r="J631" i="21"/>
  <c r="D632" i="21"/>
  <c r="E631" i="21"/>
  <c r="F631" i="21"/>
  <c r="I632" i="21"/>
  <c r="L632" i="21"/>
  <c r="K632" i="21"/>
  <c r="M632" i="21"/>
  <c r="H633" i="21"/>
  <c r="J632" i="21"/>
  <c r="N631" i="21"/>
  <c r="Q631" i="21"/>
  <c r="P631" i="21"/>
  <c r="O631" i="21"/>
  <c r="F632" i="21"/>
  <c r="E632" i="21"/>
  <c r="D633" i="21"/>
  <c r="P632" i="21"/>
  <c r="O632" i="21"/>
  <c r="Q632" i="21"/>
  <c r="N632" i="21"/>
  <c r="I633" i="21"/>
  <c r="L633" i="21"/>
  <c r="J633" i="21"/>
  <c r="H634" i="21"/>
  <c r="M633" i="21"/>
  <c r="K633" i="21"/>
  <c r="E633" i="21"/>
  <c r="D634" i="21"/>
  <c r="F633" i="21"/>
  <c r="N633" i="21"/>
  <c r="P633" i="21"/>
  <c r="O633" i="21"/>
  <c r="Q633" i="21"/>
  <c r="K634" i="21"/>
  <c r="H635" i="21"/>
  <c r="L634" i="21"/>
  <c r="M634" i="21"/>
  <c r="I634" i="21"/>
  <c r="J634" i="21"/>
  <c r="F634" i="21"/>
  <c r="D635" i="21"/>
  <c r="E634" i="21"/>
  <c r="M635" i="21"/>
  <c r="I635" i="21"/>
  <c r="J635" i="21"/>
  <c r="H636" i="21"/>
  <c r="K635" i="21"/>
  <c r="L635" i="21"/>
  <c r="N634" i="21"/>
  <c r="P634" i="21"/>
  <c r="O634" i="21"/>
  <c r="Q634" i="21"/>
  <c r="E635" i="21"/>
  <c r="D636" i="21"/>
  <c r="F635" i="21"/>
  <c r="N635" i="21"/>
  <c r="P635" i="21"/>
  <c r="O635" i="21"/>
  <c r="Q635" i="21"/>
  <c r="H637" i="21"/>
  <c r="L636" i="21"/>
  <c r="K636" i="21"/>
  <c r="M636" i="21"/>
  <c r="J636" i="21"/>
  <c r="I636" i="21"/>
  <c r="D637" i="21"/>
  <c r="F636" i="21"/>
  <c r="E636" i="21"/>
  <c r="H638" i="21"/>
  <c r="J637" i="21"/>
  <c r="M637" i="21"/>
  <c r="L637" i="21"/>
  <c r="K637" i="21"/>
  <c r="I637" i="21"/>
  <c r="Q636" i="21"/>
  <c r="P636" i="21"/>
  <c r="O636" i="21"/>
  <c r="N636" i="21"/>
  <c r="E637" i="21"/>
  <c r="F637" i="21"/>
  <c r="D638" i="21"/>
  <c r="J638" i="21"/>
  <c r="I638" i="21"/>
  <c r="L638" i="21"/>
  <c r="M638" i="21"/>
  <c r="K638" i="21"/>
  <c r="H639" i="21"/>
  <c r="O637" i="21"/>
  <c r="Q637" i="21"/>
  <c r="P637" i="21"/>
  <c r="N637" i="21"/>
  <c r="E638" i="21"/>
  <c r="D639" i="21"/>
  <c r="F638" i="21"/>
  <c r="N638" i="21"/>
  <c r="Q638" i="21"/>
  <c r="P638" i="21"/>
  <c r="O638" i="21"/>
  <c r="L639" i="21"/>
  <c r="J639" i="21"/>
  <c r="I639" i="21"/>
  <c r="M639" i="21"/>
  <c r="H640" i="21"/>
  <c r="K639" i="21"/>
  <c r="D640" i="21"/>
  <c r="F639" i="21"/>
  <c r="E639" i="21"/>
  <c r="N639" i="21"/>
  <c r="Q639" i="21"/>
  <c r="O639" i="21"/>
  <c r="P639" i="21"/>
  <c r="J640" i="21"/>
  <c r="M640" i="21"/>
  <c r="K640" i="21"/>
  <c r="L640" i="21"/>
  <c r="I640" i="21"/>
  <c r="H641" i="21"/>
  <c r="F640" i="21"/>
  <c r="D641" i="21"/>
  <c r="E640" i="21"/>
  <c r="Q640" i="21"/>
  <c r="P640" i="21"/>
  <c r="O640" i="21"/>
  <c r="N640" i="21"/>
  <c r="H642" i="21"/>
  <c r="K641" i="21"/>
  <c r="J641" i="21"/>
  <c r="M641" i="21"/>
  <c r="L641" i="21"/>
  <c r="I641" i="21"/>
  <c r="F641" i="21"/>
  <c r="D642" i="21"/>
  <c r="E641" i="21"/>
  <c r="J642" i="21"/>
  <c r="L642" i="21"/>
  <c r="M642" i="21"/>
  <c r="I642" i="21"/>
  <c r="H643" i="21"/>
  <c r="K642" i="21"/>
  <c r="N641" i="21"/>
  <c r="Q641" i="21"/>
  <c r="P641" i="21"/>
  <c r="O641" i="21"/>
  <c r="E642" i="21"/>
  <c r="D643" i="21"/>
  <c r="F642" i="21"/>
  <c r="P642" i="21"/>
  <c r="N642" i="21"/>
  <c r="Q642" i="21"/>
  <c r="O642" i="21"/>
  <c r="L643" i="21"/>
  <c r="I643" i="21"/>
  <c r="K643" i="21"/>
  <c r="J643" i="21"/>
  <c r="M643" i="21"/>
  <c r="H644" i="21"/>
  <c r="F643" i="21"/>
  <c r="E643" i="21"/>
  <c r="D644" i="21"/>
  <c r="N643" i="21"/>
  <c r="Q643" i="21"/>
  <c r="O643" i="21"/>
  <c r="P643" i="21"/>
  <c r="I644" i="21"/>
  <c r="H645" i="21"/>
  <c r="L644" i="21"/>
  <c r="J644" i="21"/>
  <c r="K644" i="21"/>
  <c r="M644" i="21"/>
  <c r="F644" i="21"/>
  <c r="E644" i="21"/>
  <c r="D645" i="21"/>
  <c r="O644" i="21"/>
  <c r="P644" i="21"/>
  <c r="N644" i="21"/>
  <c r="Q644" i="21"/>
  <c r="M645" i="21"/>
  <c r="J645" i="21"/>
  <c r="H646" i="21"/>
  <c r="L645" i="21"/>
  <c r="I645" i="21"/>
  <c r="K645" i="21"/>
  <c r="D646" i="21"/>
  <c r="E645" i="21"/>
  <c r="F645" i="21"/>
  <c r="M646" i="21"/>
  <c r="I646" i="21"/>
  <c r="H647" i="21"/>
  <c r="K646" i="21"/>
  <c r="J646" i="21"/>
  <c r="L646" i="21"/>
  <c r="P645" i="21"/>
  <c r="O645" i="21"/>
  <c r="Q645" i="21"/>
  <c r="N645" i="21"/>
  <c r="D647" i="21"/>
  <c r="E646" i="21"/>
  <c r="F646" i="21"/>
  <c r="Q646" i="21"/>
  <c r="P646" i="21"/>
  <c r="O646" i="21"/>
  <c r="N646" i="21"/>
  <c r="K647" i="21"/>
  <c r="L647" i="21"/>
  <c r="I647" i="21"/>
  <c r="H648" i="21"/>
  <c r="M647" i="21"/>
  <c r="J647" i="21"/>
  <c r="E647" i="21"/>
  <c r="F647" i="21"/>
  <c r="D648" i="21"/>
  <c r="N647" i="21"/>
  <c r="Q647" i="21"/>
  <c r="O647" i="21"/>
  <c r="P647" i="21"/>
  <c r="I648" i="21"/>
  <c r="H649" i="21"/>
  <c r="M648" i="21"/>
  <c r="L648" i="21"/>
  <c r="J648" i="21"/>
  <c r="K648" i="21"/>
  <c r="F648" i="21"/>
  <c r="D649" i="21"/>
  <c r="E648" i="21"/>
  <c r="Q648" i="21"/>
  <c r="N648" i="21"/>
  <c r="P648" i="21"/>
  <c r="O648" i="21"/>
  <c r="M649" i="21"/>
  <c r="K649" i="21"/>
  <c r="I649" i="21"/>
  <c r="L649" i="21"/>
  <c r="J649" i="21"/>
  <c r="H650" i="21"/>
  <c r="D650" i="21"/>
  <c r="E649" i="21"/>
  <c r="F649" i="21"/>
  <c r="P649" i="21"/>
  <c r="O649" i="21"/>
  <c r="N649" i="21"/>
  <c r="Q649" i="21"/>
  <c r="I650" i="21"/>
  <c r="H651" i="21"/>
  <c r="L650" i="21"/>
  <c r="M650" i="21"/>
  <c r="K650" i="21"/>
  <c r="J650" i="21"/>
  <c r="D651" i="21"/>
  <c r="E650" i="21"/>
  <c r="F650" i="21"/>
  <c r="P650" i="21"/>
  <c r="O650" i="21"/>
  <c r="N650" i="21"/>
  <c r="Q650" i="21"/>
  <c r="J651" i="21"/>
  <c r="I651" i="21"/>
  <c r="L651" i="21"/>
  <c r="K651" i="21"/>
  <c r="H652" i="21"/>
  <c r="M651" i="21"/>
  <c r="F651" i="21"/>
  <c r="D652" i="21"/>
  <c r="E651" i="21"/>
  <c r="O651" i="21"/>
  <c r="Q651" i="21"/>
  <c r="P651" i="21"/>
  <c r="N651" i="21"/>
  <c r="H653" i="21"/>
  <c r="J652" i="21"/>
  <c r="M652" i="21"/>
  <c r="K652" i="21"/>
  <c r="L652" i="21"/>
  <c r="I652" i="21"/>
  <c r="F652" i="21"/>
  <c r="E652" i="21"/>
  <c r="D653" i="21"/>
  <c r="J653" i="21"/>
  <c r="I653" i="21"/>
  <c r="M653" i="21"/>
  <c r="H654" i="21"/>
  <c r="L653" i="21"/>
  <c r="K653" i="21"/>
  <c r="N652" i="21"/>
  <c r="P652" i="21"/>
  <c r="Q652" i="21"/>
  <c r="O652" i="21"/>
  <c r="E653" i="21"/>
  <c r="D654" i="21"/>
  <c r="F653" i="21"/>
  <c r="O653" i="21"/>
  <c r="P653" i="21"/>
  <c r="N653" i="21"/>
  <c r="Q653" i="21"/>
  <c r="I654" i="21"/>
  <c r="K654" i="21"/>
  <c r="H655" i="21"/>
  <c r="L654" i="21"/>
  <c r="M654" i="21"/>
  <c r="J654" i="21"/>
  <c r="E654" i="21"/>
  <c r="D655" i="21"/>
  <c r="F654" i="21"/>
  <c r="O654" i="21"/>
  <c r="N654" i="21"/>
  <c r="Q654" i="21"/>
  <c r="P654" i="21"/>
  <c r="M655" i="21"/>
  <c r="H656" i="21"/>
  <c r="J655" i="21"/>
  <c r="L655" i="21"/>
  <c r="K655" i="21"/>
  <c r="I655" i="21"/>
  <c r="D656" i="21"/>
  <c r="F655" i="21"/>
  <c r="E655" i="21"/>
  <c r="M656" i="21"/>
  <c r="J656" i="21"/>
  <c r="K656" i="21"/>
  <c r="H657" i="21"/>
  <c r="L656" i="21"/>
  <c r="I656" i="21"/>
  <c r="N655" i="21"/>
  <c r="Q655" i="21"/>
  <c r="P655" i="21"/>
  <c r="O655" i="21"/>
  <c r="E656" i="21"/>
  <c r="D657" i="21"/>
  <c r="F656" i="21"/>
  <c r="M657" i="21"/>
  <c r="I657" i="21"/>
  <c r="K657" i="21"/>
  <c r="J657" i="21"/>
  <c r="L657" i="21"/>
  <c r="H658" i="21"/>
  <c r="N656" i="21"/>
  <c r="Q656" i="21"/>
  <c r="P656" i="21"/>
  <c r="O656" i="21"/>
  <c r="D658" i="21"/>
  <c r="E657" i="21"/>
  <c r="F657" i="21"/>
  <c r="N657" i="21"/>
  <c r="Q657" i="21"/>
  <c r="P657" i="21"/>
  <c r="O657" i="21"/>
  <c r="M658" i="21"/>
  <c r="J658" i="21"/>
  <c r="H659" i="21"/>
  <c r="L658" i="21"/>
  <c r="I658" i="21"/>
  <c r="K658" i="21"/>
  <c r="D659" i="21"/>
  <c r="F658" i="21"/>
  <c r="E658" i="21"/>
  <c r="K659" i="21"/>
  <c r="H660" i="21"/>
  <c r="L659" i="21"/>
  <c r="I659" i="21"/>
  <c r="M659" i="21"/>
  <c r="J659" i="21"/>
  <c r="N658" i="21"/>
  <c r="Q658" i="21"/>
  <c r="P658" i="21"/>
  <c r="O658" i="21"/>
  <c r="F659" i="21"/>
  <c r="E659" i="21"/>
  <c r="D660" i="21"/>
  <c r="M660" i="21"/>
  <c r="J660" i="21"/>
  <c r="I660" i="21"/>
  <c r="H661" i="21"/>
  <c r="L660" i="21"/>
  <c r="K660" i="21"/>
  <c r="N659" i="21"/>
  <c r="Q659" i="21"/>
  <c r="P659" i="21"/>
  <c r="O659" i="21"/>
  <c r="F660" i="21"/>
  <c r="D661" i="21"/>
  <c r="E660" i="21"/>
  <c r="O660" i="21"/>
  <c r="N660" i="21"/>
  <c r="Q660" i="21"/>
  <c r="P660" i="21"/>
  <c r="L661" i="21"/>
  <c r="J661" i="21"/>
  <c r="M661" i="21"/>
  <c r="K661" i="21"/>
  <c r="H662" i="21"/>
  <c r="I661" i="21"/>
  <c r="F661" i="21"/>
  <c r="E661" i="21"/>
  <c r="D662" i="21"/>
  <c r="H663" i="21"/>
  <c r="I662" i="21"/>
  <c r="J662" i="21"/>
  <c r="L662" i="21"/>
  <c r="K662" i="21"/>
  <c r="M662" i="21"/>
  <c r="N661" i="21"/>
  <c r="Q661" i="21"/>
  <c r="P661" i="21"/>
  <c r="O661" i="21"/>
  <c r="D663" i="21"/>
  <c r="F662" i="21"/>
  <c r="E662" i="21"/>
  <c r="I663" i="21"/>
  <c r="M663" i="21"/>
  <c r="J663" i="21"/>
  <c r="H664" i="21"/>
  <c r="L663" i="21"/>
  <c r="K663" i="21"/>
  <c r="P662" i="21"/>
  <c r="O662" i="21"/>
  <c r="Q662" i="21"/>
  <c r="N662" i="21"/>
  <c r="D664" i="21"/>
  <c r="F663" i="21"/>
  <c r="E663" i="21"/>
  <c r="N663" i="21"/>
  <c r="Q663" i="21"/>
  <c r="P663" i="21"/>
  <c r="O663" i="21"/>
  <c r="J664" i="21"/>
  <c r="M664" i="21"/>
  <c r="I664" i="21"/>
  <c r="H665" i="21"/>
  <c r="K664" i="21"/>
  <c r="L664" i="21"/>
  <c r="D665" i="21"/>
  <c r="F664" i="21"/>
  <c r="E664" i="21"/>
  <c r="O664" i="21"/>
  <c r="Q664" i="21"/>
  <c r="N664" i="21"/>
  <c r="P664" i="21"/>
  <c r="H666" i="21"/>
  <c r="I665" i="21"/>
  <c r="M665" i="21"/>
  <c r="K665" i="21"/>
  <c r="L665" i="21"/>
  <c r="J665" i="21"/>
  <c r="D666" i="21"/>
  <c r="E665" i="21"/>
  <c r="F665" i="21"/>
  <c r="L666" i="21"/>
  <c r="H667" i="21"/>
  <c r="J666" i="21"/>
  <c r="K666" i="21"/>
  <c r="I666" i="21"/>
  <c r="M666" i="21"/>
  <c r="P665" i="21"/>
  <c r="O665" i="21"/>
  <c r="N665" i="21"/>
  <c r="Q665" i="21"/>
  <c r="F666" i="21"/>
  <c r="D667" i="21"/>
  <c r="E666" i="21"/>
  <c r="K667" i="21"/>
  <c r="M667" i="21"/>
  <c r="H668" i="21"/>
  <c r="J667" i="21"/>
  <c r="I667" i="21"/>
  <c r="L667" i="21"/>
  <c r="Q666" i="21"/>
  <c r="P666" i="21"/>
  <c r="O666" i="21"/>
  <c r="N666" i="21"/>
  <c r="D668" i="21"/>
  <c r="E667" i="21"/>
  <c r="F667" i="21"/>
  <c r="M668" i="21"/>
  <c r="I668" i="21"/>
  <c r="L668" i="21"/>
  <c r="H669" i="21"/>
  <c r="K668" i="21"/>
  <c r="J668" i="21"/>
  <c r="Q667" i="21"/>
  <c r="N667" i="21"/>
  <c r="P667" i="21"/>
  <c r="O667" i="21"/>
  <c r="E668" i="21"/>
  <c r="D669" i="21"/>
  <c r="F668" i="21"/>
  <c r="O668" i="21"/>
  <c r="N668" i="21"/>
  <c r="Q668" i="21"/>
  <c r="P668" i="21"/>
  <c r="K669" i="21"/>
  <c r="M669" i="21"/>
  <c r="H670" i="21"/>
  <c r="L669" i="21"/>
  <c r="I669" i="21"/>
  <c r="J669" i="21"/>
  <c r="E669" i="21"/>
  <c r="F669" i="21"/>
  <c r="D670" i="21"/>
  <c r="L670" i="21"/>
  <c r="H671" i="21"/>
  <c r="J670" i="21"/>
  <c r="M670" i="21"/>
  <c r="K670" i="21"/>
  <c r="I670" i="21"/>
  <c r="O669" i="21"/>
  <c r="N669" i="21"/>
  <c r="Q669" i="21"/>
  <c r="P669" i="21"/>
  <c r="D671" i="21"/>
  <c r="F670" i="21"/>
  <c r="E670" i="21"/>
  <c r="K671" i="21"/>
  <c r="J671" i="21"/>
  <c r="M671" i="21"/>
  <c r="H672" i="21"/>
  <c r="L671" i="21"/>
  <c r="I671" i="21"/>
  <c r="O670" i="21"/>
  <c r="Q670" i="21"/>
  <c r="P670" i="21"/>
  <c r="N670" i="21"/>
  <c r="F671" i="21"/>
  <c r="E671" i="21"/>
  <c r="D672" i="21"/>
  <c r="K672" i="21"/>
  <c r="I672" i="21"/>
  <c r="J672" i="21"/>
  <c r="L672" i="21"/>
  <c r="M672" i="21"/>
  <c r="H673" i="21"/>
  <c r="N671" i="21"/>
  <c r="Q671" i="21"/>
  <c r="P671" i="21"/>
  <c r="O671" i="21"/>
  <c r="D673" i="21"/>
  <c r="F672" i="21"/>
  <c r="E672" i="21"/>
  <c r="Q672" i="21"/>
  <c r="P672" i="21"/>
  <c r="O672" i="21"/>
  <c r="N672" i="21"/>
  <c r="J673" i="21"/>
  <c r="I673" i="21"/>
  <c r="H674" i="21"/>
  <c r="M673" i="21"/>
  <c r="K673" i="21"/>
  <c r="L673" i="21"/>
  <c r="D674" i="21"/>
  <c r="F673" i="21"/>
  <c r="E673" i="21"/>
  <c r="N673" i="21"/>
  <c r="P673" i="21"/>
  <c r="Q673" i="21"/>
  <c r="O673" i="21"/>
  <c r="K674" i="21"/>
  <c r="L674" i="21"/>
  <c r="I674" i="21"/>
  <c r="J674" i="21"/>
  <c r="M674" i="21"/>
  <c r="H675" i="21"/>
  <c r="F674" i="21"/>
  <c r="D675" i="21"/>
  <c r="E674" i="21"/>
  <c r="N674" i="21"/>
  <c r="Q674" i="21"/>
  <c r="O674" i="21"/>
  <c r="P674" i="21"/>
  <c r="L675" i="21"/>
  <c r="M675" i="21"/>
  <c r="I675" i="21"/>
  <c r="H676" i="21"/>
  <c r="J675" i="21"/>
  <c r="K675" i="21"/>
  <c r="E675" i="21"/>
  <c r="D676" i="21"/>
  <c r="F675" i="21"/>
  <c r="N675" i="21"/>
  <c r="Q675" i="21"/>
  <c r="P675" i="21"/>
  <c r="O675" i="21"/>
  <c r="L676" i="21"/>
  <c r="M676" i="21"/>
  <c r="H677" i="21"/>
  <c r="J676" i="21"/>
  <c r="K676" i="21"/>
  <c r="I676" i="21"/>
  <c r="E676" i="21"/>
  <c r="F676" i="21"/>
  <c r="D677" i="21"/>
  <c r="K677" i="21"/>
  <c r="H678" i="21"/>
  <c r="J677" i="21"/>
  <c r="L677" i="21"/>
  <c r="M677" i="21"/>
  <c r="I677" i="21"/>
  <c r="O676" i="21"/>
  <c r="Q676" i="21"/>
  <c r="N676" i="21"/>
  <c r="P676" i="21"/>
  <c r="F677" i="21"/>
  <c r="E677" i="21"/>
  <c r="D678" i="21"/>
  <c r="K678" i="21"/>
  <c r="M678" i="21"/>
  <c r="J678" i="21"/>
  <c r="H679" i="21"/>
  <c r="I678" i="21"/>
  <c r="L678" i="21"/>
  <c r="O677" i="21"/>
  <c r="N677" i="21"/>
  <c r="Q677" i="21"/>
  <c r="P677" i="21"/>
  <c r="D679" i="21"/>
  <c r="F678" i="21"/>
  <c r="E678" i="21"/>
  <c r="I679" i="21"/>
  <c r="K679" i="21"/>
  <c r="J679" i="21"/>
  <c r="L679" i="21"/>
  <c r="M679" i="21"/>
  <c r="H680" i="21"/>
  <c r="N678" i="21"/>
  <c r="O678" i="21"/>
  <c r="Q678" i="21"/>
  <c r="P678" i="21"/>
  <c r="D680" i="21"/>
  <c r="F679" i="21"/>
  <c r="E679" i="21"/>
  <c r="N679" i="21"/>
  <c r="Q679" i="21"/>
  <c r="P679" i="21"/>
  <c r="O679" i="21"/>
  <c r="J680" i="21"/>
  <c r="H681" i="21"/>
  <c r="M680" i="21"/>
  <c r="L680" i="21"/>
  <c r="K680" i="21"/>
  <c r="I680" i="21"/>
  <c r="F680" i="21"/>
  <c r="D681" i="21"/>
  <c r="E680" i="21"/>
  <c r="M681" i="21"/>
  <c r="J681" i="21"/>
  <c r="L681" i="21"/>
  <c r="K681" i="21"/>
  <c r="H682" i="21"/>
  <c r="I681" i="21"/>
  <c r="P680" i="21"/>
  <c r="O680" i="21"/>
  <c r="N680" i="21"/>
  <c r="Q680" i="21"/>
  <c r="E681" i="21"/>
  <c r="F681" i="21"/>
  <c r="D682" i="21"/>
  <c r="L682" i="21"/>
  <c r="J682" i="21"/>
  <c r="K682" i="21"/>
  <c r="M682" i="21"/>
  <c r="I682" i="21"/>
  <c r="H683" i="21"/>
  <c r="P681" i="21"/>
  <c r="N681" i="21"/>
  <c r="Q681" i="21"/>
  <c r="O681" i="21"/>
  <c r="F682" i="21"/>
  <c r="D683" i="21"/>
  <c r="E682" i="21"/>
  <c r="P682" i="21"/>
  <c r="O682" i="21"/>
  <c r="N682" i="21"/>
  <c r="Q682" i="21"/>
  <c r="L683" i="21"/>
  <c r="J683" i="21"/>
  <c r="M683" i="21"/>
  <c r="K683" i="21"/>
  <c r="H684" i="21"/>
  <c r="I683" i="21"/>
  <c r="F683" i="21"/>
  <c r="D684" i="21"/>
  <c r="E683" i="21"/>
  <c r="K684" i="21"/>
  <c r="H685" i="21"/>
  <c r="J684" i="21"/>
  <c r="I684" i="21"/>
  <c r="L684" i="21"/>
  <c r="M684" i="21"/>
  <c r="N683" i="21"/>
  <c r="O683" i="21"/>
  <c r="P683" i="21"/>
  <c r="Q683" i="21"/>
  <c r="F684" i="21"/>
  <c r="D685" i="21"/>
  <c r="E684" i="21"/>
  <c r="H686" i="21"/>
  <c r="I685" i="21"/>
  <c r="L685" i="21"/>
  <c r="J685" i="21"/>
  <c r="K685" i="21"/>
  <c r="M685" i="21"/>
  <c r="Q684" i="21"/>
  <c r="O684" i="21"/>
  <c r="N684" i="21"/>
  <c r="P684" i="21"/>
  <c r="F685" i="21"/>
  <c r="E685" i="21"/>
  <c r="D686" i="21"/>
  <c r="K686" i="21"/>
  <c r="L686" i="21"/>
  <c r="I686" i="21"/>
  <c r="M686" i="21"/>
  <c r="H687" i="21"/>
  <c r="J686" i="21"/>
  <c r="O685" i="21"/>
  <c r="N685" i="21"/>
  <c r="Q685" i="21"/>
  <c r="P685" i="21"/>
  <c r="E686" i="21"/>
  <c r="F686" i="21"/>
  <c r="D687" i="21"/>
  <c r="O686" i="21"/>
  <c r="N686" i="21"/>
  <c r="Q686" i="21"/>
  <c r="P686" i="21"/>
  <c r="J687" i="21"/>
  <c r="M687" i="21"/>
  <c r="L687" i="21"/>
  <c r="K687" i="21"/>
  <c r="I687" i="21"/>
  <c r="H688" i="21"/>
  <c r="F687" i="21"/>
  <c r="E687" i="21"/>
  <c r="D688" i="21"/>
  <c r="P687" i="21"/>
  <c r="O687" i="21"/>
  <c r="N687" i="21"/>
  <c r="Q687" i="21"/>
  <c r="K688" i="21"/>
  <c r="I688" i="21"/>
  <c r="M688" i="21"/>
  <c r="J688" i="21"/>
  <c r="H689" i="21"/>
  <c r="L688" i="21"/>
  <c r="D689" i="21"/>
  <c r="F688" i="21"/>
  <c r="E688" i="21"/>
  <c r="N688" i="21"/>
  <c r="Q688" i="21"/>
  <c r="O688" i="21"/>
  <c r="P688" i="21"/>
  <c r="H690" i="21"/>
  <c r="I689" i="21"/>
  <c r="J689" i="21"/>
  <c r="M689" i="21"/>
  <c r="K689" i="21"/>
  <c r="L689" i="21"/>
  <c r="D690" i="21"/>
  <c r="E689" i="21"/>
  <c r="F689" i="21"/>
  <c r="M690" i="21"/>
  <c r="I690" i="21"/>
  <c r="J690" i="21"/>
  <c r="L690" i="21"/>
  <c r="K690" i="21"/>
  <c r="H691" i="21"/>
  <c r="P689" i="21"/>
  <c r="O689" i="21"/>
  <c r="N689" i="21"/>
  <c r="Q689" i="21"/>
  <c r="E690" i="21"/>
  <c r="D691" i="21"/>
  <c r="F690" i="21"/>
  <c r="N690" i="21"/>
  <c r="Q690" i="21"/>
  <c r="O690" i="21"/>
  <c r="P690" i="21"/>
  <c r="M691" i="21"/>
  <c r="K691" i="21"/>
  <c r="H692" i="21"/>
  <c r="I691" i="21"/>
  <c r="L691" i="21"/>
  <c r="J691" i="21"/>
  <c r="F691" i="21"/>
  <c r="E691" i="21"/>
  <c r="D692" i="21"/>
  <c r="H693" i="21"/>
  <c r="M692" i="21"/>
  <c r="I692" i="21"/>
  <c r="K692" i="21"/>
  <c r="L692" i="21"/>
  <c r="J692" i="21"/>
  <c r="P691" i="21"/>
  <c r="N691" i="21"/>
  <c r="O691" i="21"/>
  <c r="Q691" i="21"/>
  <c r="F692" i="21"/>
  <c r="D693" i="21"/>
  <c r="E692" i="21"/>
  <c r="M693" i="21"/>
  <c r="K693" i="21"/>
  <c r="L693" i="21"/>
  <c r="H694" i="21"/>
  <c r="I693" i="21"/>
  <c r="J693" i="21"/>
  <c r="O692" i="21"/>
  <c r="N692" i="21"/>
  <c r="Q692" i="21"/>
  <c r="P692" i="21"/>
  <c r="F693" i="21"/>
  <c r="E693" i="21"/>
  <c r="D694" i="21"/>
  <c r="L694" i="21"/>
  <c r="I694" i="21"/>
  <c r="H695" i="21"/>
  <c r="M694" i="21"/>
  <c r="J694" i="21"/>
  <c r="K694" i="21"/>
  <c r="P693" i="21"/>
  <c r="O693" i="21"/>
  <c r="N693" i="21"/>
  <c r="Q693" i="21"/>
  <c r="D695" i="21"/>
  <c r="F694" i="21"/>
  <c r="E694" i="21"/>
  <c r="O694" i="21"/>
  <c r="Q694" i="21"/>
  <c r="N694" i="21"/>
  <c r="P694" i="21"/>
  <c r="M695" i="21"/>
  <c r="L695" i="21"/>
  <c r="K695" i="21"/>
  <c r="H696" i="21"/>
  <c r="J695" i="21"/>
  <c r="I695" i="21"/>
  <c r="D696" i="21"/>
  <c r="E695" i="21"/>
  <c r="F695" i="21"/>
  <c r="J696" i="21"/>
  <c r="M696" i="21"/>
  <c r="L696" i="21"/>
  <c r="H697" i="21"/>
  <c r="K696" i="21"/>
  <c r="I696" i="21"/>
  <c r="P695" i="21"/>
  <c r="O695" i="21"/>
  <c r="N695" i="21"/>
  <c r="Q695" i="21"/>
  <c r="E696" i="21"/>
  <c r="D697" i="21"/>
  <c r="F696" i="21"/>
  <c r="I697" i="21"/>
  <c r="M697" i="21"/>
  <c r="L697" i="21"/>
  <c r="K697" i="21"/>
  <c r="H698" i="21"/>
  <c r="J697" i="21"/>
  <c r="N696" i="21"/>
  <c r="Q696" i="21"/>
  <c r="P696" i="21"/>
  <c r="O696" i="21"/>
  <c r="F697" i="21"/>
  <c r="E697" i="21"/>
  <c r="D698" i="21"/>
  <c r="P697" i="21"/>
  <c r="O697" i="21"/>
  <c r="N697" i="21"/>
  <c r="Q697" i="21"/>
  <c r="J698" i="21"/>
  <c r="L698" i="21"/>
  <c r="I698" i="21"/>
  <c r="H699" i="21"/>
  <c r="M698" i="21"/>
  <c r="K698" i="21"/>
  <c r="E698" i="21"/>
  <c r="D699" i="21"/>
  <c r="F698" i="21"/>
  <c r="P698" i="21"/>
  <c r="O698" i="21"/>
  <c r="N698" i="21"/>
  <c r="Q698" i="21"/>
  <c r="J699" i="21"/>
  <c r="M699" i="21"/>
  <c r="L699" i="21"/>
  <c r="H700" i="21"/>
  <c r="K699" i="21"/>
  <c r="I699" i="21"/>
  <c r="E699" i="21"/>
  <c r="F699" i="21"/>
  <c r="D700" i="21"/>
  <c r="L700" i="21"/>
  <c r="J700" i="21"/>
  <c r="M700" i="21"/>
  <c r="H701" i="21"/>
  <c r="I700" i="21"/>
  <c r="K700" i="21"/>
  <c r="Q699" i="21"/>
  <c r="O699" i="21"/>
  <c r="P699" i="21"/>
  <c r="N699" i="21"/>
  <c r="F700" i="21"/>
  <c r="E700" i="21"/>
  <c r="D701" i="21"/>
  <c r="L701" i="21"/>
  <c r="J701" i="21"/>
  <c r="H702" i="21"/>
  <c r="M701" i="21"/>
  <c r="K701" i="21"/>
  <c r="I701" i="21"/>
  <c r="P700" i="21"/>
  <c r="O700" i="21"/>
  <c r="Q700" i="21"/>
  <c r="N700" i="21"/>
  <c r="E701" i="21"/>
  <c r="F701" i="21"/>
  <c r="D702" i="21"/>
  <c r="I702" i="21"/>
  <c r="K702" i="21"/>
  <c r="M702" i="21"/>
  <c r="J702" i="21"/>
  <c r="L702" i="21"/>
  <c r="H703" i="21"/>
  <c r="P701" i="21"/>
  <c r="O701" i="21"/>
  <c r="N701" i="21"/>
  <c r="Q701" i="21"/>
  <c r="D703" i="21"/>
  <c r="F702" i="21"/>
  <c r="E702" i="21"/>
  <c r="P702" i="21"/>
  <c r="O702" i="21"/>
  <c r="N702" i="21"/>
  <c r="Q702" i="21"/>
  <c r="I703" i="21"/>
  <c r="H704" i="21"/>
  <c r="L703" i="21"/>
  <c r="M703" i="21"/>
  <c r="J703" i="21"/>
  <c r="K703" i="21"/>
  <c r="E703" i="21"/>
  <c r="D704" i="21"/>
  <c r="F703" i="21"/>
  <c r="P703" i="21"/>
  <c r="O703" i="21"/>
  <c r="N703" i="21"/>
  <c r="Q703" i="21"/>
  <c r="I704" i="21"/>
  <c r="K704" i="21"/>
  <c r="J704" i="21"/>
  <c r="H705" i="21"/>
  <c r="L704" i="21"/>
  <c r="M704" i="21"/>
  <c r="F704" i="21"/>
  <c r="E704" i="21"/>
  <c r="D705" i="21"/>
  <c r="P704" i="21"/>
  <c r="Q704" i="21"/>
  <c r="N704" i="21"/>
  <c r="O704" i="21"/>
  <c r="M705" i="21"/>
  <c r="L705" i="21"/>
  <c r="H706" i="21"/>
  <c r="K705" i="21"/>
  <c r="I705" i="21"/>
  <c r="J705" i="21"/>
  <c r="E705" i="21"/>
  <c r="F705" i="21"/>
  <c r="D706" i="21"/>
  <c r="L706" i="21"/>
  <c r="K706" i="21"/>
  <c r="M706" i="21"/>
  <c r="J706" i="21"/>
  <c r="H707" i="21"/>
  <c r="I706" i="21"/>
  <c r="N705" i="21"/>
  <c r="P705" i="21"/>
  <c r="O705" i="21"/>
  <c r="Q705" i="21"/>
  <c r="E706" i="21"/>
  <c r="D707" i="21"/>
  <c r="F706" i="21"/>
  <c r="I707" i="21"/>
  <c r="L707" i="21"/>
  <c r="K707" i="21"/>
  <c r="M707" i="21"/>
  <c r="J707" i="21"/>
  <c r="H708" i="21"/>
  <c r="O706" i="21"/>
  <c r="N706" i="21"/>
  <c r="Q706" i="21"/>
  <c r="P706" i="21"/>
  <c r="E707" i="21"/>
  <c r="D708" i="21"/>
  <c r="F707" i="21"/>
  <c r="O707" i="21"/>
  <c r="N707" i="21"/>
  <c r="P707" i="21"/>
  <c r="Q707" i="21"/>
  <c r="K708" i="21"/>
  <c r="I708" i="21"/>
  <c r="H709" i="21"/>
  <c r="M708" i="21"/>
  <c r="J708" i="21"/>
  <c r="L708" i="21"/>
  <c r="F708" i="21"/>
  <c r="D709" i="21"/>
  <c r="E708" i="21"/>
  <c r="P708" i="21"/>
  <c r="O708" i="21"/>
  <c r="N708" i="21"/>
  <c r="Q708" i="21"/>
  <c r="J709" i="21"/>
  <c r="L709" i="21"/>
  <c r="M709" i="21"/>
  <c r="K709" i="21"/>
  <c r="H710" i="21"/>
  <c r="I709" i="21"/>
  <c r="D710" i="21"/>
  <c r="E709" i="21"/>
  <c r="F709" i="21"/>
  <c r="M710" i="21"/>
  <c r="J710" i="21"/>
  <c r="H711" i="21"/>
  <c r="K710" i="21"/>
  <c r="I710" i="21"/>
  <c r="L710" i="21"/>
  <c r="N709" i="21"/>
  <c r="Q709" i="21"/>
  <c r="P709" i="21"/>
  <c r="O709" i="21"/>
  <c r="F710" i="21"/>
  <c r="E710" i="21"/>
  <c r="D711" i="21"/>
  <c r="K711" i="21"/>
  <c r="I711" i="21"/>
  <c r="M711" i="21"/>
  <c r="H712" i="21"/>
  <c r="L711" i="21"/>
  <c r="J711" i="21"/>
  <c r="Q710" i="21"/>
  <c r="N710" i="21"/>
  <c r="P710" i="21"/>
  <c r="O710" i="21"/>
  <c r="F711" i="21"/>
  <c r="E711" i="21"/>
  <c r="D712" i="21"/>
  <c r="P711" i="21"/>
  <c r="O711" i="21"/>
  <c r="Q711" i="21"/>
  <c r="N711" i="21"/>
  <c r="J712" i="21"/>
  <c r="K712" i="21"/>
  <c r="L712" i="21"/>
  <c r="H713" i="21"/>
  <c r="M712" i="21"/>
  <c r="I712" i="21"/>
  <c r="E712" i="21"/>
  <c r="D713" i="21"/>
  <c r="F712" i="21"/>
  <c r="J713" i="21"/>
  <c r="I713" i="21"/>
  <c r="H714" i="21"/>
  <c r="M713" i="21"/>
  <c r="K713" i="21"/>
  <c r="L713" i="21"/>
  <c r="N712" i="21"/>
  <c r="O712" i="21"/>
  <c r="Q712" i="21"/>
  <c r="P712" i="21"/>
  <c r="E713" i="21"/>
  <c r="D714" i="21"/>
  <c r="F713" i="21"/>
  <c r="O713" i="21"/>
  <c r="P713" i="21"/>
  <c r="Q713" i="21"/>
  <c r="N713" i="21"/>
  <c r="M714" i="21"/>
  <c r="L714" i="21"/>
  <c r="I714" i="21"/>
  <c r="H715" i="21"/>
  <c r="J714" i="21"/>
  <c r="K714" i="21"/>
  <c r="F714" i="21"/>
  <c r="E714" i="21"/>
  <c r="D715" i="21"/>
  <c r="N714" i="21"/>
  <c r="P714" i="21"/>
  <c r="Q714" i="21"/>
  <c r="O714" i="21"/>
  <c r="K715" i="21"/>
  <c r="L715" i="21"/>
  <c r="H716" i="21"/>
  <c r="M715" i="21"/>
  <c r="J715" i="21"/>
  <c r="I715" i="21"/>
  <c r="F715" i="21"/>
  <c r="E715" i="21"/>
  <c r="D716" i="21"/>
  <c r="H717" i="21"/>
  <c r="K716" i="21"/>
  <c r="L716" i="21"/>
  <c r="M716" i="21"/>
  <c r="I716" i="21"/>
  <c r="J716" i="21"/>
  <c r="P715" i="21"/>
  <c r="O715" i="21"/>
  <c r="N715" i="21"/>
  <c r="Q715" i="21"/>
  <c r="F716" i="21"/>
  <c r="D717" i="21"/>
  <c r="E716" i="21"/>
  <c r="H718" i="21"/>
  <c r="J717" i="21"/>
  <c r="I717" i="21"/>
  <c r="K717" i="21"/>
  <c r="L717" i="21"/>
  <c r="M717" i="21"/>
  <c r="P716" i="21"/>
  <c r="O716" i="21"/>
  <c r="N716" i="21"/>
  <c r="Q716" i="21"/>
  <c r="F717" i="21"/>
  <c r="E717" i="21"/>
  <c r="D718" i="21"/>
  <c r="I718" i="21"/>
  <c r="K718" i="21"/>
  <c r="M718" i="21"/>
  <c r="J718" i="21"/>
  <c r="H719" i="21"/>
  <c r="L718" i="21"/>
  <c r="P717" i="21"/>
  <c r="O717" i="21"/>
  <c r="Q717" i="21"/>
  <c r="N717" i="21"/>
  <c r="F718" i="21"/>
  <c r="E718" i="21"/>
  <c r="D719" i="21"/>
  <c r="P718" i="21"/>
  <c r="O718" i="21"/>
  <c r="N718" i="21"/>
  <c r="Q718" i="21"/>
  <c r="K719" i="21"/>
  <c r="J719" i="21"/>
  <c r="I719" i="21"/>
  <c r="M719" i="21"/>
  <c r="L719" i="21"/>
  <c r="H720" i="21"/>
  <c r="E719" i="21"/>
  <c r="F719" i="21"/>
  <c r="D720" i="21"/>
  <c r="O719" i="21"/>
  <c r="P719" i="21"/>
  <c r="N719" i="21"/>
  <c r="Q719" i="21"/>
  <c r="J720" i="21"/>
  <c r="L720" i="21"/>
  <c r="H721" i="21"/>
  <c r="M720" i="21"/>
  <c r="K720" i="21"/>
  <c r="I720" i="21"/>
  <c r="F720" i="21"/>
  <c r="E720" i="21"/>
  <c r="D721" i="21"/>
  <c r="K721" i="21"/>
  <c r="I721" i="21"/>
  <c r="L721" i="21"/>
  <c r="J721" i="21"/>
  <c r="M721" i="21"/>
  <c r="H722" i="21"/>
  <c r="N720" i="21"/>
  <c r="Q720" i="21"/>
  <c r="P720" i="21"/>
  <c r="O720" i="21"/>
  <c r="E721" i="21"/>
  <c r="F721" i="21"/>
  <c r="D722" i="21"/>
  <c r="P721" i="21"/>
  <c r="N721" i="21"/>
  <c r="Q721" i="21"/>
  <c r="O721" i="21"/>
  <c r="J722" i="21"/>
  <c r="H723" i="21"/>
  <c r="M722" i="21"/>
  <c r="I722" i="21"/>
  <c r="K722" i="21"/>
  <c r="L722" i="21"/>
  <c r="E722" i="21"/>
  <c r="D723" i="21"/>
  <c r="F722" i="21"/>
  <c r="L723" i="21"/>
  <c r="K723" i="21"/>
  <c r="J723" i="21"/>
  <c r="H724" i="21"/>
  <c r="I723" i="21"/>
  <c r="M723" i="21"/>
  <c r="O722" i="21"/>
  <c r="Q722" i="21"/>
  <c r="N722" i="21"/>
  <c r="P722" i="21"/>
  <c r="F723" i="21"/>
  <c r="D724" i="21"/>
  <c r="E723" i="21"/>
  <c r="I724" i="21"/>
  <c r="L724" i="21"/>
  <c r="J724" i="21"/>
  <c r="K724" i="21"/>
  <c r="H725" i="21"/>
  <c r="M724" i="21"/>
  <c r="O723" i="21"/>
  <c r="N723" i="21"/>
  <c r="Q723" i="21"/>
  <c r="P723" i="21"/>
  <c r="E724" i="21"/>
  <c r="F724" i="21"/>
  <c r="D725" i="21"/>
  <c r="P724" i="21"/>
  <c r="N724" i="21"/>
  <c r="O724" i="21"/>
  <c r="Q724" i="21"/>
  <c r="I725" i="21"/>
  <c r="J725" i="21"/>
  <c r="L725" i="21"/>
  <c r="M725" i="21"/>
  <c r="K725" i="21"/>
  <c r="H726" i="21"/>
  <c r="F725" i="21"/>
  <c r="E725" i="21"/>
  <c r="D726" i="21"/>
  <c r="N725" i="21"/>
  <c r="P725" i="21"/>
  <c r="O725" i="21"/>
  <c r="Q725" i="21"/>
  <c r="H727" i="21"/>
  <c r="K726" i="21"/>
  <c r="I726" i="21"/>
  <c r="M726" i="21"/>
  <c r="J726" i="21"/>
  <c r="L726" i="21"/>
  <c r="F726" i="21"/>
  <c r="E726" i="21"/>
  <c r="D727" i="21"/>
  <c r="L727" i="21"/>
  <c r="J727" i="21"/>
  <c r="K727" i="21"/>
  <c r="I727" i="21"/>
  <c r="M727" i="21"/>
  <c r="H728" i="21"/>
  <c r="O726" i="21"/>
  <c r="N726" i="21"/>
  <c r="Q726" i="21"/>
  <c r="P726" i="21"/>
  <c r="F727" i="21"/>
  <c r="D728" i="21"/>
  <c r="E727" i="21"/>
  <c r="O727" i="21"/>
  <c r="P727" i="21"/>
  <c r="N727" i="21"/>
  <c r="Q727" i="21"/>
  <c r="H729" i="21"/>
  <c r="I728" i="21"/>
  <c r="M728" i="21"/>
  <c r="L728" i="21"/>
  <c r="J728" i="21"/>
  <c r="K728" i="21"/>
  <c r="E728" i="21"/>
  <c r="F728" i="21"/>
  <c r="D729" i="21"/>
  <c r="H730" i="21"/>
  <c r="K729" i="21"/>
  <c r="J729" i="21"/>
  <c r="I729" i="21"/>
  <c r="L729" i="21"/>
  <c r="M729" i="21"/>
  <c r="Q728" i="21"/>
  <c r="O728" i="21"/>
  <c r="P728" i="21"/>
  <c r="N728" i="21"/>
  <c r="D730" i="21"/>
  <c r="E729" i="21"/>
  <c r="F729" i="21"/>
  <c r="J730" i="21"/>
  <c r="K730" i="21"/>
  <c r="L730" i="21"/>
  <c r="M730" i="21"/>
  <c r="I730" i="21"/>
  <c r="H731" i="21"/>
  <c r="Q729" i="21"/>
  <c r="N729" i="21"/>
  <c r="O729" i="21"/>
  <c r="P729" i="21"/>
  <c r="E730" i="21"/>
  <c r="F730" i="21"/>
  <c r="D731" i="21"/>
  <c r="Q730" i="21"/>
  <c r="N730" i="21"/>
  <c r="P730" i="21"/>
  <c r="O730" i="21"/>
  <c r="M731" i="21"/>
  <c r="L731" i="21"/>
  <c r="K731" i="21"/>
  <c r="J731" i="21"/>
  <c r="H732" i="21"/>
  <c r="I731" i="21"/>
  <c r="E731" i="21"/>
  <c r="F731" i="21"/>
  <c r="D732" i="21"/>
  <c r="J732" i="21"/>
  <c r="I732" i="21"/>
  <c r="H733" i="21"/>
  <c r="M732" i="21"/>
  <c r="L732" i="21"/>
  <c r="K732" i="21"/>
  <c r="O731" i="21"/>
  <c r="P731" i="21"/>
  <c r="N731" i="21"/>
  <c r="Q731" i="21"/>
  <c r="E732" i="21"/>
  <c r="F732" i="21"/>
  <c r="D733" i="21"/>
  <c r="Q732" i="21"/>
  <c r="P732" i="21"/>
  <c r="O732" i="21"/>
  <c r="N732" i="21"/>
  <c r="J733" i="21"/>
  <c r="H734" i="21"/>
  <c r="K733" i="21"/>
  <c r="I733" i="21"/>
  <c r="M733" i="21"/>
  <c r="L733" i="21"/>
  <c r="E733" i="21"/>
  <c r="F733" i="21"/>
  <c r="D734" i="21"/>
  <c r="K734" i="21"/>
  <c r="I734" i="21"/>
  <c r="L734" i="21"/>
  <c r="H735" i="21"/>
  <c r="M734" i="21"/>
  <c r="J734" i="21"/>
  <c r="O733" i="21"/>
  <c r="N733" i="21"/>
  <c r="P733" i="21"/>
  <c r="Q733" i="21"/>
  <c r="F734" i="21"/>
  <c r="D735" i="21"/>
  <c r="E734" i="21"/>
  <c r="Q734" i="21"/>
  <c r="O734" i="21"/>
  <c r="N734" i="21"/>
  <c r="P734" i="21"/>
  <c r="L735" i="21"/>
  <c r="I735" i="21"/>
  <c r="H736" i="21"/>
  <c r="K735" i="21"/>
  <c r="J735" i="21"/>
  <c r="M735" i="21"/>
  <c r="D736" i="21"/>
  <c r="F735" i="21"/>
  <c r="E735" i="21"/>
  <c r="O735" i="21"/>
  <c r="P735" i="21"/>
  <c r="N735" i="21"/>
  <c r="Q735" i="21"/>
  <c r="M736" i="21"/>
  <c r="J736" i="21"/>
  <c r="I736" i="21"/>
  <c r="K736" i="21"/>
  <c r="L736" i="21"/>
  <c r="H737" i="21"/>
  <c r="D737" i="21"/>
  <c r="E736" i="21"/>
  <c r="F736" i="21"/>
  <c r="P736" i="21"/>
  <c r="O736" i="21"/>
  <c r="N736" i="21"/>
  <c r="Q736" i="21"/>
  <c r="K737" i="21"/>
  <c r="M737" i="21"/>
  <c r="H738" i="21"/>
  <c r="L737" i="21"/>
  <c r="J737" i="21"/>
  <c r="I737" i="21"/>
  <c r="E737" i="21"/>
  <c r="F737" i="21"/>
  <c r="D738" i="21"/>
  <c r="M738" i="21"/>
  <c r="H739" i="21"/>
  <c r="J738" i="21"/>
  <c r="K738" i="21"/>
  <c r="L738" i="21"/>
  <c r="I738" i="21"/>
  <c r="O737" i="21"/>
  <c r="N737" i="21"/>
  <c r="Q737" i="21"/>
  <c r="P737" i="21"/>
  <c r="D739" i="21"/>
  <c r="F738" i="21"/>
  <c r="E738" i="21"/>
  <c r="H740" i="21"/>
  <c r="K739" i="21"/>
  <c r="I739" i="21"/>
  <c r="L739" i="21"/>
  <c r="J739" i="21"/>
  <c r="M739" i="21"/>
  <c r="Q738" i="21"/>
  <c r="P738" i="21"/>
  <c r="O738" i="21"/>
  <c r="N738" i="21"/>
  <c r="D740" i="21"/>
  <c r="F739" i="21"/>
  <c r="E739" i="21"/>
  <c r="H741" i="21"/>
  <c r="K740" i="21"/>
  <c r="L740" i="21"/>
  <c r="J740" i="21"/>
  <c r="I740" i="21"/>
  <c r="M740" i="21"/>
  <c r="Q739" i="21"/>
  <c r="N739" i="21"/>
  <c r="P739" i="21"/>
  <c r="O739" i="21"/>
  <c r="F740" i="21"/>
  <c r="E740" i="21"/>
  <c r="D741" i="21"/>
  <c r="L741" i="21"/>
  <c r="J741" i="21"/>
  <c r="I741" i="21"/>
  <c r="K741" i="21"/>
  <c r="M741" i="21"/>
  <c r="H742" i="21"/>
  <c r="Q740" i="21"/>
  <c r="P740" i="21"/>
  <c r="O740" i="21"/>
  <c r="N740" i="21"/>
  <c r="E741" i="21"/>
  <c r="D742" i="21"/>
  <c r="F741" i="21"/>
  <c r="N741" i="21"/>
  <c r="P741" i="21"/>
  <c r="O741" i="21"/>
  <c r="Q741" i="21"/>
  <c r="I742" i="21"/>
  <c r="J742" i="21"/>
  <c r="K742" i="21"/>
  <c r="H743" i="21"/>
  <c r="M742" i="21"/>
  <c r="L742" i="21"/>
  <c r="F742" i="21"/>
  <c r="E742" i="21"/>
  <c r="D743" i="21"/>
  <c r="Q742" i="21"/>
  <c r="P742" i="21"/>
  <c r="O742" i="21"/>
  <c r="N742" i="21"/>
  <c r="K743" i="21"/>
  <c r="L743" i="21"/>
  <c r="J743" i="21"/>
  <c r="I743" i="21"/>
  <c r="H744" i="21"/>
  <c r="M743" i="21"/>
  <c r="F743" i="21"/>
  <c r="D744" i="21"/>
  <c r="E743" i="21"/>
  <c r="P743" i="21"/>
  <c r="O743" i="21"/>
  <c r="N743" i="21"/>
  <c r="Q743" i="21"/>
  <c r="M744" i="21"/>
  <c r="L744" i="21"/>
  <c r="H745" i="21"/>
  <c r="K744" i="21"/>
  <c r="I744" i="21"/>
  <c r="J744" i="21"/>
  <c r="E744" i="21"/>
  <c r="D745" i="21"/>
  <c r="F744" i="21"/>
  <c r="J745" i="21"/>
  <c r="I745" i="21"/>
  <c r="H746" i="21"/>
  <c r="L745" i="21"/>
  <c r="K745" i="21"/>
  <c r="M745" i="21"/>
  <c r="N744" i="21"/>
  <c r="Q744" i="21"/>
  <c r="P744" i="21"/>
  <c r="O744" i="21"/>
  <c r="D746" i="21"/>
  <c r="F745" i="21"/>
  <c r="E745" i="21"/>
  <c r="N745" i="21"/>
  <c r="P745" i="21"/>
  <c r="O745" i="21"/>
  <c r="Q745" i="21"/>
  <c r="I746" i="21"/>
  <c r="K746" i="21"/>
  <c r="L746" i="21"/>
  <c r="J746" i="21"/>
  <c r="M746" i="21"/>
  <c r="H747" i="21"/>
  <c r="D747" i="21"/>
  <c r="E746" i="21"/>
  <c r="F746" i="21"/>
  <c r="O746" i="21"/>
  <c r="P746" i="21"/>
  <c r="N746" i="21"/>
  <c r="Q746" i="21"/>
  <c r="L747" i="21"/>
  <c r="M747" i="21"/>
  <c r="I747" i="21"/>
  <c r="J747" i="21"/>
  <c r="H748" i="21"/>
  <c r="K747" i="21"/>
  <c r="E747" i="21"/>
  <c r="D748" i="21"/>
  <c r="F747" i="21"/>
  <c r="O747" i="21"/>
  <c r="N747" i="21"/>
  <c r="Q747" i="21"/>
  <c r="P747" i="21"/>
  <c r="I748" i="21"/>
  <c r="M748" i="21"/>
  <c r="L748" i="21"/>
  <c r="H749" i="21"/>
  <c r="K748" i="21"/>
  <c r="J748" i="21"/>
  <c r="D749" i="21"/>
  <c r="F748" i="21"/>
  <c r="E748" i="21"/>
  <c r="P748" i="21"/>
  <c r="O748" i="21"/>
  <c r="N748" i="21"/>
  <c r="Q748" i="21"/>
  <c r="K749" i="21"/>
  <c r="M749" i="21"/>
  <c r="J749" i="21"/>
  <c r="L749" i="21"/>
  <c r="H750" i="21"/>
  <c r="I749" i="21"/>
  <c r="F749" i="21"/>
  <c r="E749" i="21"/>
  <c r="D750" i="21"/>
  <c r="H751" i="21"/>
  <c r="M750" i="21"/>
  <c r="L750" i="21"/>
  <c r="I750" i="21"/>
  <c r="J750" i="21"/>
  <c r="K750" i="21"/>
  <c r="O749" i="21"/>
  <c r="Q749" i="21"/>
  <c r="N749" i="21"/>
  <c r="P749" i="21"/>
  <c r="E750" i="21"/>
  <c r="F750" i="21"/>
  <c r="D751" i="21"/>
  <c r="H752" i="21"/>
  <c r="J751" i="21"/>
  <c r="I751" i="21"/>
  <c r="M751" i="21"/>
  <c r="K751" i="21"/>
  <c r="L751" i="21"/>
  <c r="O750" i="21"/>
  <c r="N750" i="21"/>
  <c r="Q750" i="21"/>
  <c r="P750" i="21"/>
  <c r="D752" i="21"/>
  <c r="F751" i="21"/>
  <c r="E751" i="21"/>
  <c r="I752" i="21"/>
  <c r="M752" i="21"/>
  <c r="J752" i="21"/>
  <c r="H753" i="21"/>
  <c r="L752" i="21"/>
  <c r="K752" i="21"/>
  <c r="N751" i="21"/>
  <c r="Q751" i="21"/>
  <c r="P751" i="21"/>
  <c r="O751" i="21"/>
  <c r="F752" i="21"/>
  <c r="D753" i="21"/>
  <c r="E752" i="21"/>
  <c r="N752" i="21"/>
  <c r="O752" i="21"/>
  <c r="P752" i="21"/>
  <c r="Q752" i="21"/>
  <c r="H754" i="21"/>
  <c r="J753" i="21"/>
  <c r="I753" i="21"/>
  <c r="K753" i="21"/>
  <c r="L753" i="21"/>
  <c r="M753" i="21"/>
  <c r="D754" i="21"/>
  <c r="F753" i="21"/>
  <c r="E753" i="21"/>
  <c r="K754" i="21"/>
  <c r="H755" i="21"/>
  <c r="J754" i="21"/>
  <c r="I754" i="21"/>
  <c r="M754" i="21"/>
  <c r="L754" i="21"/>
  <c r="P753" i="21"/>
  <c r="O753" i="21"/>
  <c r="Q753" i="21"/>
  <c r="N753" i="21"/>
  <c r="F754" i="21"/>
  <c r="E754" i="21"/>
  <c r="D755" i="21"/>
  <c r="H756" i="21"/>
  <c r="M755" i="21"/>
  <c r="K755" i="21"/>
  <c r="I755" i="21"/>
  <c r="J755" i="21"/>
  <c r="L755" i="21"/>
  <c r="P754" i="21"/>
  <c r="O754" i="21"/>
  <c r="N754" i="21"/>
  <c r="Q754" i="21"/>
  <c r="F755" i="21"/>
  <c r="E755" i="21"/>
  <c r="D756" i="21"/>
  <c r="I756" i="21"/>
  <c r="L756" i="21"/>
  <c r="H757" i="21"/>
  <c r="M756" i="21"/>
  <c r="K756" i="21"/>
  <c r="J756" i="21"/>
  <c r="O755" i="21"/>
  <c r="Q755" i="21"/>
  <c r="N755" i="21"/>
  <c r="P755" i="21"/>
  <c r="E756" i="21"/>
  <c r="D757" i="21"/>
  <c r="F756" i="21"/>
  <c r="O756" i="21"/>
  <c r="N756" i="21"/>
  <c r="Q756" i="21"/>
  <c r="P756" i="21"/>
  <c r="K757" i="21"/>
  <c r="L757" i="21"/>
  <c r="J757" i="21"/>
  <c r="H758" i="21"/>
  <c r="M757" i="21"/>
  <c r="I757" i="21"/>
  <c r="D758" i="21"/>
  <c r="E757" i="21"/>
  <c r="F757" i="21"/>
  <c r="J758" i="21"/>
  <c r="M758" i="21"/>
  <c r="K758" i="21"/>
  <c r="H759" i="21"/>
  <c r="I758" i="21"/>
  <c r="L758" i="21"/>
  <c r="N757" i="21"/>
  <c r="Q757" i="21"/>
  <c r="P757" i="21"/>
  <c r="O757" i="21"/>
  <c r="F758" i="21"/>
  <c r="D759" i="21"/>
  <c r="E758" i="21"/>
  <c r="K759" i="21"/>
  <c r="J759" i="21"/>
  <c r="L759" i="21"/>
  <c r="H760" i="21"/>
  <c r="I759" i="21"/>
  <c r="M759" i="21"/>
  <c r="N758" i="21"/>
  <c r="P758" i="21"/>
  <c r="O758" i="21"/>
  <c r="Q758" i="21"/>
  <c r="D760" i="21"/>
  <c r="E759" i="21"/>
  <c r="F759" i="21"/>
  <c r="H761" i="21"/>
  <c r="M760" i="21"/>
  <c r="J760" i="21"/>
  <c r="I760" i="21"/>
  <c r="L760" i="21"/>
  <c r="K760" i="21"/>
  <c r="P759" i="21"/>
  <c r="N759" i="21"/>
  <c r="Q759" i="21"/>
  <c r="O759" i="21"/>
  <c r="D761" i="21"/>
  <c r="F760" i="21"/>
  <c r="E760" i="21"/>
  <c r="L761" i="21"/>
  <c r="K761" i="21"/>
  <c r="M761" i="21"/>
  <c r="I761" i="21"/>
  <c r="H762" i="21"/>
  <c r="J761" i="21"/>
  <c r="N760" i="21"/>
  <c r="Q760" i="21"/>
  <c r="P760" i="21"/>
  <c r="O760" i="21"/>
  <c r="E761" i="21"/>
  <c r="D762" i="21"/>
  <c r="F761" i="21"/>
  <c r="O761" i="21"/>
  <c r="P761" i="21"/>
  <c r="N761" i="21"/>
  <c r="Q761" i="21"/>
  <c r="L762" i="21"/>
  <c r="H763" i="21"/>
  <c r="M762" i="21"/>
  <c r="I762" i="21"/>
  <c r="K762" i="21"/>
  <c r="J762" i="21"/>
  <c r="D763" i="21"/>
  <c r="E762" i="21"/>
  <c r="F762" i="21"/>
  <c r="J763" i="21"/>
  <c r="L763" i="21"/>
  <c r="I763" i="21"/>
  <c r="M763" i="21"/>
  <c r="K763" i="21"/>
  <c r="H764" i="21"/>
  <c r="O762" i="21"/>
  <c r="P762" i="21"/>
  <c r="Q762" i="21"/>
  <c r="N762" i="21"/>
  <c r="F763" i="21"/>
  <c r="E763" i="21"/>
  <c r="D764" i="21"/>
  <c r="N763" i="21"/>
  <c r="Q763" i="21"/>
  <c r="P763" i="21"/>
  <c r="O763" i="21"/>
  <c r="J764" i="21"/>
  <c r="H765" i="21"/>
  <c r="L764" i="21"/>
  <c r="I764" i="21"/>
  <c r="K764" i="21"/>
  <c r="M764" i="21"/>
  <c r="F764" i="21"/>
  <c r="D765" i="21"/>
  <c r="E764" i="21"/>
  <c r="J765" i="21"/>
  <c r="K765" i="21"/>
  <c r="H766" i="21"/>
  <c r="L765" i="21"/>
  <c r="M765" i="21"/>
  <c r="I765" i="21"/>
  <c r="P764" i="21"/>
  <c r="O764" i="21"/>
  <c r="N764" i="21"/>
  <c r="Q764" i="21"/>
  <c r="E765" i="21"/>
  <c r="D766" i="21"/>
  <c r="F765" i="21"/>
  <c r="J766" i="21"/>
  <c r="L766" i="21"/>
  <c r="I766" i="21"/>
  <c r="M766" i="21"/>
  <c r="H767" i="21"/>
  <c r="K766" i="21"/>
  <c r="O765" i="21"/>
  <c r="N765" i="21"/>
  <c r="Q765" i="21"/>
  <c r="P765" i="21"/>
  <c r="E766" i="21"/>
  <c r="D767" i="21"/>
  <c r="F766" i="21"/>
  <c r="Q766" i="21"/>
  <c r="O766" i="21"/>
  <c r="P766" i="21"/>
  <c r="N766" i="21"/>
  <c r="I767" i="21"/>
  <c r="J767" i="21"/>
  <c r="M767" i="21"/>
  <c r="L767" i="21"/>
  <c r="H768" i="21"/>
  <c r="K767" i="21"/>
  <c r="E767" i="21"/>
  <c r="D768" i="21"/>
  <c r="F767" i="21"/>
  <c r="P767" i="21"/>
  <c r="O767" i="21"/>
  <c r="N767" i="21"/>
  <c r="Q767" i="21"/>
  <c r="H769" i="21"/>
  <c r="M768" i="21"/>
  <c r="I768" i="21"/>
  <c r="L768" i="21"/>
  <c r="K768" i="21"/>
  <c r="J768" i="21"/>
  <c r="E768" i="21"/>
  <c r="D769" i="21"/>
  <c r="F768" i="21"/>
  <c r="J769" i="21"/>
  <c r="L769" i="21"/>
  <c r="M769" i="21"/>
  <c r="I769" i="21"/>
  <c r="K769" i="21"/>
  <c r="H770" i="21"/>
  <c r="N768" i="21"/>
  <c r="P768" i="21"/>
  <c r="O768" i="21"/>
  <c r="Q768" i="21"/>
  <c r="E769" i="21"/>
  <c r="D770" i="21"/>
  <c r="F769" i="21"/>
  <c r="P769" i="21"/>
  <c r="O769" i="21"/>
  <c r="N769" i="21"/>
  <c r="Q769" i="21"/>
  <c r="K770" i="21"/>
  <c r="I770" i="21"/>
  <c r="L770" i="21"/>
  <c r="J770" i="21"/>
  <c r="M770" i="21"/>
  <c r="H771" i="21"/>
  <c r="F770" i="21"/>
  <c r="D771" i="21"/>
  <c r="E770" i="21"/>
  <c r="N770" i="21"/>
  <c r="O770" i="21"/>
  <c r="Q770" i="21"/>
  <c r="P770" i="21"/>
  <c r="I771" i="21"/>
  <c r="K771" i="21"/>
  <c r="J771" i="21"/>
  <c r="L771" i="21"/>
  <c r="H772" i="21"/>
  <c r="M771" i="21"/>
  <c r="D772" i="21"/>
  <c r="E771" i="21"/>
  <c r="F771" i="21"/>
  <c r="N771" i="21"/>
  <c r="Q771" i="21"/>
  <c r="P771" i="21"/>
  <c r="O771" i="21"/>
  <c r="K772" i="21"/>
  <c r="J772" i="21"/>
  <c r="M772" i="21"/>
  <c r="H773" i="21"/>
  <c r="I772" i="21"/>
  <c r="L772" i="21"/>
  <c r="D773" i="21"/>
  <c r="F772" i="21"/>
  <c r="E772" i="21"/>
  <c r="J773" i="21"/>
  <c r="M773" i="21"/>
  <c r="I773" i="21"/>
  <c r="K773" i="21"/>
  <c r="L773" i="21"/>
  <c r="H774" i="21"/>
  <c r="N772" i="21"/>
  <c r="Q772" i="21"/>
  <c r="P772" i="21"/>
  <c r="O772" i="21"/>
  <c r="D774" i="21"/>
  <c r="F773" i="21"/>
  <c r="E773" i="21"/>
  <c r="O773" i="21"/>
  <c r="P773" i="21"/>
  <c r="N773" i="21"/>
  <c r="Q773" i="21"/>
  <c r="L774" i="21"/>
  <c r="M774" i="21"/>
  <c r="J774" i="21"/>
  <c r="K774" i="21"/>
  <c r="H775" i="21"/>
  <c r="I774" i="21"/>
  <c r="D775" i="21"/>
  <c r="F774" i="21"/>
  <c r="E774" i="21"/>
  <c r="K775" i="21"/>
  <c r="I775" i="21"/>
  <c r="J775" i="21"/>
  <c r="L775" i="21"/>
  <c r="H776" i="21"/>
  <c r="M775" i="21"/>
  <c r="N774" i="21"/>
  <c r="O774" i="21"/>
  <c r="Q774" i="21"/>
  <c r="P774" i="21"/>
  <c r="D776" i="21"/>
  <c r="E775" i="21"/>
  <c r="F775" i="21"/>
  <c r="N775" i="21"/>
  <c r="O775" i="21"/>
  <c r="Q775" i="21"/>
  <c r="P775" i="21"/>
  <c r="K776" i="21"/>
  <c r="J776" i="21"/>
  <c r="L776" i="21"/>
  <c r="I776" i="21"/>
  <c r="H777" i="21"/>
  <c r="M776" i="21"/>
  <c r="D777" i="21"/>
  <c r="E776" i="21"/>
  <c r="F776" i="21"/>
  <c r="O776" i="21"/>
  <c r="N776" i="21"/>
  <c r="Q776" i="21"/>
  <c r="P776" i="21"/>
  <c r="H778" i="21"/>
  <c r="M777" i="21"/>
  <c r="J777" i="21"/>
  <c r="L777" i="21"/>
  <c r="I777" i="21"/>
  <c r="K777" i="21"/>
  <c r="E777" i="21"/>
  <c r="D778" i="21"/>
  <c r="F777" i="21"/>
  <c r="J778" i="21"/>
  <c r="M778" i="21"/>
  <c r="I778" i="21"/>
  <c r="L778" i="21"/>
  <c r="H779" i="21"/>
  <c r="K778" i="21"/>
  <c r="Q777" i="21"/>
  <c r="O777" i="21"/>
  <c r="N777" i="21"/>
  <c r="P777" i="21"/>
  <c r="D779" i="21"/>
  <c r="F778" i="21"/>
  <c r="E778" i="21"/>
  <c r="N778" i="21"/>
  <c r="O778" i="21"/>
  <c r="Q778" i="21"/>
  <c r="P778" i="21"/>
  <c r="H780" i="21"/>
  <c r="M779" i="21"/>
  <c r="J779" i="21"/>
  <c r="I779" i="21"/>
  <c r="K779" i="21"/>
  <c r="L779" i="21"/>
  <c r="F779" i="21"/>
  <c r="D780" i="21"/>
  <c r="E779" i="21"/>
  <c r="I780" i="21"/>
  <c r="J780" i="21"/>
  <c r="H781" i="21"/>
  <c r="L780" i="21"/>
  <c r="M780" i="21"/>
  <c r="K780" i="21"/>
  <c r="N779" i="21"/>
  <c r="Q779" i="21"/>
  <c r="P779" i="21"/>
  <c r="O779" i="21"/>
  <c r="F780" i="21"/>
  <c r="E780" i="21"/>
  <c r="D781" i="21"/>
  <c r="O780" i="21"/>
  <c r="N780" i="21"/>
  <c r="P780" i="21"/>
  <c r="Q780" i="21"/>
  <c r="L781" i="21"/>
  <c r="J781" i="21"/>
  <c r="I781" i="21"/>
  <c r="K781" i="21"/>
  <c r="M781" i="21"/>
  <c r="H782" i="21"/>
  <c r="F781" i="21"/>
  <c r="D782" i="21"/>
  <c r="E781" i="21"/>
  <c r="Q781" i="21"/>
  <c r="P781" i="21"/>
  <c r="O781" i="21"/>
  <c r="N781" i="21"/>
  <c r="J782" i="21"/>
  <c r="I782" i="21"/>
  <c r="K782" i="21"/>
  <c r="M782" i="21"/>
  <c r="H783" i="21"/>
  <c r="L782" i="21"/>
  <c r="D783" i="21"/>
  <c r="E782" i="21"/>
  <c r="F782" i="21"/>
  <c r="O782" i="21"/>
  <c r="N782" i="21"/>
  <c r="Q782" i="21"/>
  <c r="P782" i="21"/>
  <c r="M783" i="21"/>
  <c r="L783" i="21"/>
  <c r="I783" i="21"/>
  <c r="J783" i="21"/>
  <c r="K783" i="21"/>
  <c r="H784" i="21"/>
  <c r="D784" i="21"/>
  <c r="E783" i="21"/>
  <c r="F783" i="21"/>
  <c r="O783" i="21"/>
  <c r="N783" i="21"/>
  <c r="Q783" i="21"/>
  <c r="P783" i="21"/>
  <c r="M784" i="21"/>
  <c r="K784" i="21"/>
  <c r="H785" i="21"/>
  <c r="I784" i="21"/>
  <c r="J784" i="21"/>
  <c r="L784" i="21"/>
  <c r="F784" i="21"/>
  <c r="D785" i="21"/>
  <c r="E784" i="21"/>
  <c r="K785" i="21"/>
  <c r="M785" i="21"/>
  <c r="I785" i="21"/>
  <c r="J785" i="21"/>
  <c r="L785" i="21"/>
  <c r="H786" i="21"/>
  <c r="Q784" i="21"/>
  <c r="P784" i="21"/>
  <c r="O784" i="21"/>
  <c r="N784" i="21"/>
  <c r="E785" i="21"/>
  <c r="F785" i="21"/>
  <c r="D786" i="21"/>
  <c r="P785" i="21"/>
  <c r="O785" i="21"/>
  <c r="Q785" i="21"/>
  <c r="N785" i="21"/>
  <c r="M786" i="21"/>
  <c r="K786" i="21"/>
  <c r="J786" i="21"/>
  <c r="I786" i="21"/>
  <c r="H787" i="21"/>
  <c r="L786" i="21"/>
  <c r="E786" i="21"/>
  <c r="D787" i="21"/>
  <c r="F786" i="21"/>
  <c r="O786" i="21"/>
  <c r="N786" i="21"/>
  <c r="Q786" i="21"/>
  <c r="P786" i="21"/>
  <c r="K787" i="21"/>
  <c r="J787" i="21"/>
  <c r="M787" i="21"/>
  <c r="L787" i="21"/>
  <c r="I787" i="21"/>
  <c r="H788" i="21"/>
  <c r="E787" i="21"/>
  <c r="F787" i="21"/>
  <c r="D788" i="21"/>
  <c r="P787" i="21"/>
  <c r="O787" i="21"/>
  <c r="Q787" i="21"/>
  <c r="N787" i="21"/>
  <c r="H789" i="21"/>
  <c r="I788" i="21"/>
  <c r="L788" i="21"/>
  <c r="J788" i="21"/>
  <c r="M788" i="21"/>
  <c r="K788" i="21"/>
  <c r="E788" i="21"/>
  <c r="D789" i="21"/>
  <c r="F788" i="21"/>
  <c r="I789" i="21"/>
  <c r="K789" i="21"/>
  <c r="J789" i="21"/>
  <c r="M789" i="21"/>
  <c r="H790" i="21"/>
  <c r="L789" i="21"/>
  <c r="Q788" i="21"/>
  <c r="P788" i="21"/>
  <c r="O788" i="21"/>
  <c r="N788" i="21"/>
  <c r="E789" i="21"/>
  <c r="F789" i="21"/>
  <c r="D790" i="21"/>
  <c r="O789" i="21"/>
  <c r="N789" i="21"/>
  <c r="Q789" i="21"/>
  <c r="P789" i="21"/>
  <c r="J790" i="21"/>
  <c r="H791" i="21"/>
  <c r="K790" i="21"/>
  <c r="L790" i="21"/>
  <c r="I790" i="21"/>
  <c r="M790" i="21"/>
  <c r="E790" i="21"/>
  <c r="D791" i="21"/>
  <c r="F790" i="21"/>
  <c r="M791" i="21"/>
  <c r="J791" i="21"/>
  <c r="L791" i="21"/>
  <c r="H792" i="21"/>
  <c r="I791" i="21"/>
  <c r="K791" i="21"/>
  <c r="O790" i="21"/>
  <c r="Q790" i="21"/>
  <c r="N790" i="21"/>
  <c r="P790" i="21"/>
  <c r="F791" i="21"/>
  <c r="D792" i="21"/>
  <c r="E791" i="21"/>
  <c r="H793" i="21"/>
  <c r="L792" i="21"/>
  <c r="M792" i="21"/>
  <c r="K792" i="21"/>
  <c r="J792" i="21"/>
  <c r="I792" i="21"/>
  <c r="O791" i="21"/>
  <c r="N791" i="21"/>
  <c r="Q791" i="21"/>
  <c r="P791" i="21"/>
  <c r="F792" i="21"/>
  <c r="D793" i="21"/>
  <c r="E792" i="21"/>
  <c r="I793" i="21"/>
  <c r="H794" i="21"/>
  <c r="L793" i="21"/>
  <c r="J793" i="21"/>
  <c r="M793" i="21"/>
  <c r="K793" i="21"/>
  <c r="O792" i="21"/>
  <c r="P792" i="21"/>
  <c r="N792" i="21"/>
  <c r="Q792" i="21"/>
  <c r="D794" i="21"/>
  <c r="E793" i="21"/>
  <c r="F793" i="21"/>
  <c r="P793" i="21"/>
  <c r="O793" i="21"/>
  <c r="Q793" i="21"/>
  <c r="N793" i="21"/>
  <c r="I794" i="21"/>
  <c r="K794" i="21"/>
  <c r="L794" i="21"/>
  <c r="H795" i="21"/>
  <c r="M794" i="21"/>
  <c r="J794" i="21"/>
  <c r="F794" i="21"/>
  <c r="E794" i="21"/>
  <c r="D795" i="21"/>
  <c r="O794" i="21"/>
  <c r="N794" i="21"/>
  <c r="Q794" i="21"/>
  <c r="P794" i="21"/>
  <c r="L795" i="21"/>
  <c r="I795" i="21"/>
  <c r="M795" i="21"/>
  <c r="K795" i="21"/>
  <c r="J795" i="21"/>
  <c r="H796" i="21"/>
  <c r="E795" i="21"/>
  <c r="F795" i="21"/>
  <c r="D796" i="21"/>
  <c r="N795" i="21"/>
  <c r="O795" i="21"/>
  <c r="P795" i="21"/>
  <c r="Q795" i="21"/>
  <c r="L796" i="21"/>
  <c r="H797" i="21"/>
  <c r="K796" i="21"/>
  <c r="I796" i="21"/>
  <c r="J796" i="21"/>
  <c r="M796" i="21"/>
  <c r="F796" i="21"/>
  <c r="D797" i="21"/>
  <c r="E796" i="21"/>
  <c r="I797" i="21"/>
  <c r="L797" i="21"/>
  <c r="J797" i="21"/>
  <c r="H798" i="21"/>
  <c r="K797" i="21"/>
  <c r="M797" i="21"/>
  <c r="N796" i="21"/>
  <c r="Q796" i="21"/>
  <c r="P796" i="21"/>
  <c r="O796" i="21"/>
  <c r="F797" i="21"/>
  <c r="D798" i="21"/>
  <c r="E797" i="21"/>
  <c r="P797" i="21"/>
  <c r="N797" i="21"/>
  <c r="Q797" i="21"/>
  <c r="O797" i="21"/>
  <c r="K798" i="21"/>
  <c r="I798" i="21"/>
  <c r="H799" i="21"/>
  <c r="J798" i="21"/>
  <c r="L798" i="21"/>
  <c r="M798" i="21"/>
  <c r="D799" i="21"/>
  <c r="E798" i="21"/>
  <c r="F798" i="21"/>
  <c r="N798" i="21"/>
  <c r="P798" i="21"/>
  <c r="O798" i="21"/>
  <c r="Q798" i="21"/>
  <c r="L799" i="21"/>
  <c r="H800" i="21"/>
  <c r="J799" i="21"/>
  <c r="I799" i="21"/>
  <c r="M799" i="21"/>
  <c r="K799" i="21"/>
  <c r="F799" i="21"/>
  <c r="D800" i="21"/>
  <c r="E799" i="21"/>
  <c r="K800" i="21"/>
  <c r="I800" i="21"/>
  <c r="H801" i="21"/>
  <c r="L800" i="21"/>
  <c r="M800" i="21"/>
  <c r="J800" i="21"/>
  <c r="O799" i="21"/>
  <c r="N799" i="21"/>
  <c r="Q799" i="21"/>
  <c r="P799" i="21"/>
  <c r="D801" i="21"/>
  <c r="E800" i="21"/>
  <c r="F800" i="21"/>
  <c r="N800" i="21"/>
  <c r="O800" i="21"/>
  <c r="Q800" i="21"/>
  <c r="P800" i="21"/>
  <c r="I801" i="21"/>
  <c r="L801" i="21"/>
  <c r="J801" i="21"/>
  <c r="K801" i="21"/>
  <c r="M801" i="21"/>
  <c r="H802" i="21"/>
  <c r="D802" i="21"/>
  <c r="F801" i="21"/>
  <c r="E801" i="21"/>
  <c r="O801" i="21"/>
  <c r="Q801" i="21"/>
  <c r="N801" i="21"/>
  <c r="P801" i="21"/>
  <c r="K802" i="21"/>
  <c r="L802" i="21"/>
  <c r="M802" i="21"/>
  <c r="I802" i="21"/>
  <c r="H803" i="21"/>
  <c r="J802" i="21"/>
  <c r="F802" i="21"/>
  <c r="D803" i="21"/>
  <c r="E802" i="21"/>
  <c r="N802" i="21"/>
  <c r="Q802" i="21"/>
  <c r="O802" i="21"/>
  <c r="P802" i="21"/>
  <c r="L803" i="21"/>
  <c r="I803" i="21"/>
  <c r="H804" i="21"/>
  <c r="M803" i="21"/>
  <c r="K803" i="21"/>
  <c r="J803" i="21"/>
  <c r="F803" i="21"/>
  <c r="E803" i="21"/>
  <c r="D804" i="21"/>
  <c r="Q803" i="21"/>
  <c r="N803" i="21"/>
  <c r="P803" i="21"/>
  <c r="O803" i="21"/>
  <c r="L804" i="21"/>
  <c r="I804" i="21"/>
  <c r="J804" i="21"/>
  <c r="H805" i="21"/>
  <c r="K804" i="21"/>
  <c r="M804" i="21"/>
  <c r="D805" i="21"/>
  <c r="E804" i="21"/>
  <c r="F804" i="21"/>
  <c r="O804" i="21"/>
  <c r="N804" i="21"/>
  <c r="P804" i="21"/>
  <c r="Q804" i="21"/>
  <c r="J805" i="21"/>
  <c r="L805" i="21"/>
  <c r="H806" i="21"/>
  <c r="I805" i="21"/>
  <c r="K805" i="21"/>
  <c r="M805" i="21"/>
  <c r="F805" i="21"/>
  <c r="E805" i="21"/>
  <c r="D806" i="21"/>
  <c r="K806" i="21"/>
  <c r="I806" i="21"/>
  <c r="J806" i="21"/>
  <c r="L806" i="21"/>
  <c r="M806" i="21"/>
  <c r="H807" i="21"/>
  <c r="P805" i="21"/>
  <c r="Q805" i="21"/>
  <c r="O805" i="21"/>
  <c r="N805" i="21"/>
  <c r="D807" i="21"/>
  <c r="F806" i="21"/>
  <c r="E806" i="21"/>
  <c r="N806" i="21"/>
  <c r="Q806" i="21"/>
  <c r="O806" i="21"/>
  <c r="P806" i="21"/>
  <c r="J807" i="21"/>
  <c r="I807" i="21"/>
  <c r="M807" i="21"/>
  <c r="L807" i="21"/>
  <c r="H808" i="21"/>
  <c r="K807" i="21"/>
  <c r="E807" i="21"/>
  <c r="F807" i="21"/>
  <c r="D808" i="21"/>
  <c r="O807" i="21"/>
  <c r="Q807" i="21"/>
  <c r="N807" i="21"/>
  <c r="P807" i="21"/>
  <c r="M808" i="21"/>
  <c r="L808" i="21"/>
  <c r="J808" i="21"/>
  <c r="I808" i="21"/>
  <c r="H809" i="21"/>
  <c r="K808" i="21"/>
  <c r="E808" i="21"/>
  <c r="F808" i="21"/>
  <c r="D809" i="21"/>
  <c r="Q808" i="21"/>
  <c r="P808" i="21"/>
  <c r="O808" i="21"/>
  <c r="N808" i="21"/>
  <c r="K809" i="21"/>
  <c r="J809" i="21"/>
  <c r="I809" i="21"/>
  <c r="M809" i="21"/>
  <c r="L809" i="21"/>
  <c r="H810" i="21"/>
  <c r="D810" i="21"/>
  <c r="E809" i="21"/>
  <c r="F809" i="21"/>
  <c r="Q809" i="21"/>
  <c r="N809" i="21"/>
  <c r="P809" i="21"/>
  <c r="O809" i="21"/>
  <c r="K810" i="21"/>
  <c r="H811" i="21"/>
  <c r="M810" i="21"/>
  <c r="I810" i="21"/>
  <c r="J810" i="21"/>
  <c r="L810" i="21"/>
  <c r="E810" i="21"/>
  <c r="F810" i="21"/>
  <c r="D811" i="21"/>
  <c r="I811" i="21"/>
  <c r="K811" i="21"/>
  <c r="J811" i="21"/>
  <c r="H812" i="21"/>
  <c r="L811" i="21"/>
  <c r="M811" i="21"/>
  <c r="Q810" i="21"/>
  <c r="P810" i="21"/>
  <c r="N810" i="21"/>
  <c r="O810" i="21"/>
  <c r="D812" i="21"/>
  <c r="F811" i="21"/>
  <c r="E811" i="21"/>
  <c r="N811" i="21"/>
  <c r="Q811" i="21"/>
  <c r="P811" i="21"/>
  <c r="O811" i="21"/>
  <c r="H813" i="21"/>
  <c r="K812" i="21"/>
  <c r="L812" i="21"/>
  <c r="I812" i="21"/>
  <c r="J812" i="21"/>
  <c r="M812" i="21"/>
  <c r="D813" i="21"/>
  <c r="E812" i="21"/>
  <c r="F812" i="21"/>
  <c r="H814" i="21"/>
  <c r="L813" i="21"/>
  <c r="M813" i="21"/>
  <c r="K813" i="21"/>
  <c r="J813" i="21"/>
  <c r="I813" i="21"/>
  <c r="O812" i="21"/>
  <c r="N812" i="21"/>
  <c r="Q812" i="21"/>
  <c r="P812" i="21"/>
  <c r="F813" i="21"/>
  <c r="D814" i="21"/>
  <c r="E813" i="21"/>
  <c r="K814" i="21"/>
  <c r="M814" i="21"/>
  <c r="I814" i="21"/>
  <c r="H815" i="21"/>
  <c r="J814" i="21"/>
  <c r="L814" i="21"/>
  <c r="P813" i="21"/>
  <c r="Q813" i="21"/>
  <c r="O813" i="21"/>
  <c r="N813" i="21"/>
  <c r="E814" i="21"/>
  <c r="D815" i="21"/>
  <c r="F814" i="21"/>
  <c r="Q814" i="21"/>
  <c r="P814" i="21"/>
  <c r="O814" i="21"/>
  <c r="N814" i="21"/>
  <c r="M815" i="21"/>
  <c r="J815" i="21"/>
  <c r="H816" i="21"/>
  <c r="K815" i="21"/>
  <c r="L815" i="21"/>
  <c r="I815" i="21"/>
  <c r="E815" i="21"/>
  <c r="F815" i="21"/>
  <c r="D816" i="21"/>
  <c r="K816" i="21"/>
  <c r="H817" i="21"/>
  <c r="J816" i="21"/>
  <c r="L816" i="21"/>
  <c r="I816" i="21"/>
  <c r="M816" i="21"/>
  <c r="Q815" i="21"/>
  <c r="O815" i="21"/>
  <c r="P815" i="21"/>
  <c r="N815" i="21"/>
  <c r="E816" i="21"/>
  <c r="D817" i="21"/>
  <c r="F816" i="21"/>
  <c r="I817" i="21"/>
  <c r="M817" i="21"/>
  <c r="J817" i="21"/>
  <c r="K817" i="21"/>
  <c r="H818" i="21"/>
  <c r="L817" i="21"/>
  <c r="Q816" i="21"/>
  <c r="P816" i="21"/>
  <c r="O816" i="21"/>
  <c r="N816" i="21"/>
  <c r="F817" i="21"/>
  <c r="D818" i="21"/>
  <c r="E817" i="21"/>
  <c r="O817" i="21"/>
  <c r="Q817" i="21"/>
  <c r="N817" i="21"/>
  <c r="P817" i="21"/>
  <c r="K818" i="21"/>
  <c r="H819" i="21"/>
  <c r="M818" i="21"/>
  <c r="J818" i="21"/>
  <c r="I818" i="21"/>
  <c r="L818" i="21"/>
  <c r="F818" i="21"/>
  <c r="D819" i="21"/>
  <c r="E818" i="21"/>
  <c r="K819" i="21"/>
  <c r="H820" i="21"/>
  <c r="J819" i="21"/>
  <c r="L819" i="21"/>
  <c r="M819" i="21"/>
  <c r="I819" i="21"/>
  <c r="O818" i="21"/>
  <c r="N818" i="21"/>
  <c r="Q818" i="21"/>
  <c r="P818" i="21"/>
  <c r="D820" i="21"/>
  <c r="E819" i="21"/>
  <c r="F819" i="21"/>
  <c r="M820" i="21"/>
  <c r="I820" i="21"/>
  <c r="H821" i="21"/>
  <c r="L820" i="21"/>
  <c r="J820" i="21"/>
  <c r="K820" i="21"/>
  <c r="N819" i="21"/>
  <c r="Q819" i="21"/>
  <c r="P819" i="21"/>
  <c r="O819" i="21"/>
  <c r="D821" i="21"/>
  <c r="E820" i="21"/>
  <c r="F820" i="21"/>
  <c r="N820" i="21"/>
  <c r="Q820" i="21"/>
  <c r="P820" i="21"/>
  <c r="O820" i="21"/>
  <c r="M821" i="21"/>
  <c r="L821" i="21"/>
  <c r="J821" i="21"/>
  <c r="I821" i="21"/>
  <c r="H822" i="21"/>
  <c r="K821" i="21"/>
  <c r="E821" i="21"/>
  <c r="D822" i="21"/>
  <c r="F821" i="21"/>
  <c r="P821" i="21"/>
  <c r="N821" i="21"/>
  <c r="Q821" i="21"/>
  <c r="O821" i="21"/>
  <c r="M822" i="21"/>
  <c r="L822" i="21"/>
  <c r="J822" i="21"/>
  <c r="H823" i="21"/>
  <c r="I822" i="21"/>
  <c r="K822" i="21"/>
  <c r="E822" i="21"/>
  <c r="D823" i="21"/>
  <c r="F822" i="21"/>
  <c r="I823" i="21"/>
  <c r="H824" i="21"/>
  <c r="M823" i="21"/>
  <c r="L823" i="21"/>
  <c r="J823" i="21"/>
  <c r="K823" i="21"/>
  <c r="O822" i="21"/>
  <c r="N822" i="21"/>
  <c r="Q822" i="21"/>
  <c r="P822" i="21"/>
  <c r="F823" i="21"/>
  <c r="D824" i="21"/>
  <c r="E823" i="21"/>
  <c r="O823" i="21"/>
  <c r="Q823" i="21"/>
  <c r="N823" i="21"/>
  <c r="P823" i="21"/>
  <c r="L824" i="21"/>
  <c r="I824" i="21"/>
  <c r="M824" i="21"/>
  <c r="K824" i="21"/>
  <c r="H825" i="21"/>
  <c r="J824" i="21"/>
  <c r="D825" i="21"/>
  <c r="F824" i="21"/>
  <c r="E824" i="21"/>
  <c r="P824" i="21"/>
  <c r="Q824" i="21"/>
  <c r="O824" i="21"/>
  <c r="N824" i="21"/>
  <c r="H826" i="21"/>
  <c r="L825" i="21"/>
  <c r="M825" i="21"/>
  <c r="I825" i="21"/>
  <c r="J825" i="21"/>
  <c r="K825" i="21"/>
  <c r="F825" i="21"/>
  <c r="E825" i="21"/>
  <c r="D826" i="21"/>
  <c r="K826" i="21"/>
  <c r="M826" i="21"/>
  <c r="L826" i="21"/>
  <c r="J826" i="21"/>
  <c r="I826" i="21"/>
  <c r="H827" i="21"/>
  <c r="Q825" i="21"/>
  <c r="N825" i="21"/>
  <c r="P825" i="21"/>
  <c r="O825" i="21"/>
  <c r="E826" i="21"/>
  <c r="F826" i="21"/>
  <c r="D827" i="21"/>
  <c r="N826" i="21"/>
  <c r="O826" i="21"/>
  <c r="Q826" i="21"/>
  <c r="P826" i="21"/>
  <c r="K827" i="21"/>
  <c r="L827" i="21"/>
  <c r="J827" i="21"/>
  <c r="H828" i="21"/>
  <c r="I827" i="21"/>
  <c r="M827" i="21"/>
  <c r="D828" i="21"/>
  <c r="E827" i="21"/>
  <c r="F827" i="21"/>
  <c r="H829" i="21"/>
  <c r="K828" i="21"/>
  <c r="J828" i="21"/>
  <c r="M828" i="21"/>
  <c r="I828" i="21"/>
  <c r="L828" i="21"/>
  <c r="O827" i="21"/>
  <c r="N827" i="21"/>
  <c r="Q827" i="21"/>
  <c r="P827" i="21"/>
  <c r="F828" i="21"/>
  <c r="E828" i="21"/>
  <c r="D829" i="21"/>
  <c r="M829" i="21"/>
  <c r="H830" i="21"/>
  <c r="L829" i="21"/>
  <c r="K829" i="21"/>
  <c r="I829" i="21"/>
  <c r="J829" i="21"/>
  <c r="P828" i="21"/>
  <c r="O828" i="21"/>
  <c r="N828" i="21"/>
  <c r="Q828" i="21"/>
  <c r="F829" i="21"/>
  <c r="D830" i="21"/>
  <c r="E829" i="21"/>
  <c r="I830" i="21"/>
  <c r="H831" i="21"/>
  <c r="J830" i="21"/>
  <c r="M830" i="21"/>
  <c r="K830" i="21"/>
  <c r="L830" i="21"/>
  <c r="O829" i="21"/>
  <c r="N829" i="21"/>
  <c r="P829" i="21"/>
  <c r="Q829" i="21"/>
  <c r="F830" i="21"/>
  <c r="D831" i="21"/>
  <c r="E830" i="21"/>
  <c r="Q830" i="21"/>
  <c r="P830" i="21"/>
  <c r="O830" i="21"/>
  <c r="N830" i="21"/>
  <c r="K831" i="21"/>
  <c r="J831" i="21"/>
  <c r="L831" i="21"/>
  <c r="M831" i="21"/>
  <c r="H832" i="21"/>
  <c r="I831" i="21"/>
  <c r="E831" i="21"/>
  <c r="F831" i="21"/>
  <c r="D832" i="21"/>
  <c r="L832" i="21"/>
  <c r="J832" i="21"/>
  <c r="K832" i="21"/>
  <c r="I832" i="21"/>
  <c r="M832" i="21"/>
  <c r="H833" i="21"/>
  <c r="Q831" i="21"/>
  <c r="P831" i="21"/>
  <c r="O831" i="21"/>
  <c r="N831" i="21"/>
  <c r="F832" i="21"/>
  <c r="E832" i="21"/>
  <c r="D833" i="21"/>
  <c r="O832" i="21"/>
  <c r="N832" i="21"/>
  <c r="P832" i="21"/>
  <c r="Q832" i="21"/>
  <c r="H834" i="21"/>
  <c r="L833" i="21"/>
  <c r="J833" i="21"/>
  <c r="I833" i="21"/>
  <c r="K833" i="21"/>
  <c r="M833" i="21"/>
  <c r="F833" i="21"/>
  <c r="E833" i="21"/>
  <c r="D834" i="21"/>
  <c r="L834" i="21"/>
  <c r="M834" i="21"/>
  <c r="K834" i="21"/>
  <c r="J834" i="21"/>
  <c r="H835" i="21"/>
  <c r="I834" i="21"/>
  <c r="P833" i="21"/>
  <c r="O833" i="21"/>
  <c r="Q833" i="21"/>
  <c r="N833" i="21"/>
  <c r="E834" i="21"/>
  <c r="D835" i="21"/>
  <c r="F834" i="21"/>
  <c r="J835" i="21"/>
  <c r="L835" i="21"/>
  <c r="K835" i="21"/>
  <c r="H836" i="21"/>
  <c r="M835" i="21"/>
  <c r="I835" i="21"/>
  <c r="Q834" i="21"/>
  <c r="P834" i="21"/>
  <c r="O834" i="21"/>
  <c r="N834" i="21"/>
  <c r="F835" i="21"/>
  <c r="D836" i="21"/>
  <c r="E835" i="21"/>
  <c r="J836" i="21"/>
  <c r="H837" i="21"/>
  <c r="L836" i="21"/>
  <c r="I836" i="21"/>
  <c r="M836" i="21"/>
  <c r="K836" i="21"/>
  <c r="P835" i="21"/>
  <c r="O835" i="21"/>
  <c r="N835" i="21"/>
  <c r="Q835" i="21"/>
  <c r="D837" i="21"/>
  <c r="E836" i="21"/>
  <c r="F836" i="21"/>
  <c r="M837" i="21"/>
  <c r="J837" i="21"/>
  <c r="L837" i="21"/>
  <c r="K837" i="21"/>
  <c r="I837" i="21"/>
  <c r="H838" i="21"/>
  <c r="O836" i="21"/>
  <c r="N836" i="21"/>
  <c r="Q836" i="21"/>
  <c r="P836" i="21"/>
  <c r="F837" i="21"/>
  <c r="D838" i="21"/>
  <c r="E837" i="21"/>
  <c r="P837" i="21"/>
  <c r="O837" i="21"/>
  <c r="N837" i="21"/>
  <c r="Q837" i="21"/>
  <c r="I838" i="21"/>
  <c r="M838" i="21"/>
  <c r="J838" i="21"/>
  <c r="L838" i="21"/>
  <c r="H839" i="21"/>
  <c r="K838" i="21"/>
  <c r="E838" i="21"/>
  <c r="D839" i="21"/>
  <c r="F838" i="21"/>
  <c r="Q838" i="21"/>
  <c r="O838" i="21"/>
  <c r="N838" i="21"/>
  <c r="P838" i="21"/>
  <c r="I839" i="21"/>
  <c r="L839" i="21"/>
  <c r="K839" i="21"/>
  <c r="M839" i="21"/>
  <c r="J839" i="21"/>
  <c r="H840" i="21"/>
  <c r="D840" i="21"/>
  <c r="F839" i="21"/>
  <c r="E839" i="21"/>
  <c r="N839" i="21"/>
  <c r="Q839" i="21"/>
  <c r="O839" i="21"/>
  <c r="P839" i="21"/>
  <c r="L840" i="21"/>
  <c r="H841" i="21"/>
  <c r="K840" i="21"/>
  <c r="M840" i="21"/>
  <c r="J840" i="21"/>
  <c r="I840" i="21"/>
  <c r="D841" i="21"/>
  <c r="E840" i="21"/>
  <c r="F840" i="21"/>
  <c r="H842" i="21"/>
  <c r="L841" i="21"/>
  <c r="J841" i="21"/>
  <c r="M841" i="21"/>
  <c r="I841" i="21"/>
  <c r="K841" i="21"/>
  <c r="P840" i="21"/>
  <c r="O840" i="21"/>
  <c r="Q840" i="21"/>
  <c r="N840" i="21"/>
  <c r="D842" i="21"/>
  <c r="E841" i="21"/>
  <c r="F841" i="21"/>
  <c r="L842" i="21"/>
  <c r="K842" i="21"/>
  <c r="I842" i="21"/>
  <c r="M842" i="21"/>
  <c r="J842" i="21"/>
  <c r="H843" i="21"/>
  <c r="N841" i="21"/>
  <c r="P841" i="21"/>
  <c r="O841" i="21"/>
  <c r="Q841" i="21"/>
  <c r="F842" i="21"/>
  <c r="D843" i="21"/>
  <c r="E842" i="21"/>
  <c r="P842" i="21"/>
  <c r="O842" i="21"/>
  <c r="Q842" i="21"/>
  <c r="N842" i="21"/>
  <c r="M843" i="21"/>
  <c r="I843" i="21"/>
  <c r="K843" i="21"/>
  <c r="H844" i="21"/>
  <c r="L843" i="21"/>
  <c r="J843" i="21"/>
  <c r="E843" i="21"/>
  <c r="D844" i="21"/>
  <c r="F843" i="21"/>
  <c r="N843" i="21"/>
  <c r="Q843" i="21"/>
  <c r="P843" i="21"/>
  <c r="O843" i="21"/>
  <c r="J844" i="21"/>
  <c r="H845" i="21"/>
  <c r="L844" i="21"/>
  <c r="I844" i="21"/>
  <c r="K844" i="21"/>
  <c r="M844" i="21"/>
  <c r="E844" i="21"/>
  <c r="D845" i="21"/>
  <c r="F844" i="21"/>
  <c r="J845" i="21"/>
  <c r="K845" i="21"/>
  <c r="M845" i="21"/>
  <c r="L845" i="21"/>
  <c r="H846" i="21"/>
  <c r="I845" i="21"/>
  <c r="N844" i="21"/>
  <c r="Q844" i="21"/>
  <c r="P844" i="21"/>
  <c r="O844" i="21"/>
  <c r="F845" i="21"/>
  <c r="E845" i="21"/>
  <c r="D846" i="21"/>
  <c r="K846" i="21"/>
  <c r="J846" i="21"/>
  <c r="L846" i="21"/>
  <c r="I846" i="21"/>
  <c r="H847" i="21"/>
  <c r="M846" i="21"/>
  <c r="P845" i="21"/>
  <c r="N845" i="21"/>
  <c r="Q845" i="21"/>
  <c r="O845" i="21"/>
  <c r="E846" i="21"/>
  <c r="D847" i="21"/>
  <c r="F846" i="21"/>
  <c r="O846" i="21"/>
  <c r="N846" i="21"/>
  <c r="Q846" i="21"/>
  <c r="P846" i="21"/>
  <c r="M847" i="21"/>
  <c r="J847" i="21"/>
  <c r="H848" i="21"/>
  <c r="L847" i="21"/>
  <c r="K847" i="21"/>
  <c r="I847" i="21"/>
  <c r="F847" i="21"/>
  <c r="D848" i="21"/>
  <c r="E847" i="21"/>
  <c r="I848" i="21"/>
  <c r="L848" i="21"/>
  <c r="J848" i="21"/>
  <c r="H849" i="21"/>
  <c r="M848" i="21"/>
  <c r="K848" i="21"/>
  <c r="Q847" i="21"/>
  <c r="P847" i="21"/>
  <c r="O847" i="21"/>
  <c r="N847" i="21"/>
  <c r="F848" i="21"/>
  <c r="D849" i="21"/>
  <c r="E848" i="21"/>
  <c r="N848" i="21"/>
  <c r="Q848" i="21"/>
  <c r="P848" i="21"/>
  <c r="O848" i="21"/>
  <c r="L849" i="21"/>
  <c r="K849" i="21"/>
  <c r="M849" i="21"/>
  <c r="H850" i="21"/>
  <c r="J849" i="21"/>
  <c r="I849" i="21"/>
  <c r="E849" i="21"/>
  <c r="F849" i="21"/>
  <c r="D850" i="21"/>
  <c r="M850" i="21"/>
  <c r="I850" i="21"/>
  <c r="J850" i="21"/>
  <c r="H851" i="21"/>
  <c r="K850" i="21"/>
  <c r="L850" i="21"/>
  <c r="O849" i="21"/>
  <c r="Q849" i="21"/>
  <c r="N849" i="21"/>
  <c r="P849" i="21"/>
  <c r="D851" i="21"/>
  <c r="E850" i="21"/>
  <c r="F850" i="21"/>
  <c r="N850" i="21"/>
  <c r="Q850" i="21"/>
  <c r="P850" i="21"/>
  <c r="O850" i="21"/>
  <c r="L851" i="21"/>
  <c r="I851" i="21"/>
  <c r="J851" i="21"/>
  <c r="K851" i="21"/>
  <c r="M851" i="21"/>
  <c r="H852" i="21"/>
  <c r="F851" i="21"/>
  <c r="D852" i="21"/>
  <c r="E851" i="21"/>
  <c r="O851" i="21"/>
  <c r="N851" i="21"/>
  <c r="Q851" i="21"/>
  <c r="P851" i="21"/>
  <c r="J852" i="21"/>
  <c r="K852" i="21"/>
  <c r="L852" i="21"/>
  <c r="H853" i="21"/>
  <c r="I852" i="21"/>
  <c r="M852" i="21"/>
  <c r="E852" i="21"/>
  <c r="D853" i="21"/>
  <c r="F852" i="21"/>
  <c r="M853" i="21"/>
  <c r="K853" i="21"/>
  <c r="J853" i="21"/>
  <c r="L853" i="21"/>
  <c r="H854" i="21"/>
  <c r="I853" i="21"/>
  <c r="N852" i="21"/>
  <c r="Q852" i="21"/>
  <c r="P852" i="21"/>
  <c r="O852" i="21"/>
  <c r="D854" i="21"/>
  <c r="F853" i="21"/>
  <c r="E853" i="21"/>
  <c r="M854" i="21"/>
  <c r="I854" i="21"/>
  <c r="K854" i="21"/>
  <c r="L854" i="21"/>
  <c r="H855" i="21"/>
  <c r="J854" i="21"/>
  <c r="O853" i="21"/>
  <c r="N853" i="21"/>
  <c r="Q853" i="21"/>
  <c r="P853" i="21"/>
  <c r="E854" i="21"/>
  <c r="F854" i="21"/>
  <c r="D855" i="21"/>
  <c r="P854" i="21"/>
  <c r="O854" i="21"/>
  <c r="Q854" i="21"/>
  <c r="N854" i="21"/>
  <c r="M855" i="21"/>
  <c r="J855" i="21"/>
  <c r="K855" i="21"/>
  <c r="H856" i="21"/>
  <c r="L855" i="21"/>
  <c r="I855" i="21"/>
  <c r="E855" i="21"/>
  <c r="D856" i="21"/>
  <c r="F855" i="21"/>
  <c r="J856" i="21"/>
  <c r="I856" i="21"/>
  <c r="H857" i="21"/>
  <c r="L856" i="21"/>
  <c r="K856" i="21"/>
  <c r="M856" i="21"/>
  <c r="N855" i="21"/>
  <c r="Q855" i="21"/>
  <c r="P855" i="21"/>
  <c r="O855" i="21"/>
  <c r="F856" i="21"/>
  <c r="E856" i="21"/>
  <c r="D857" i="21"/>
  <c r="P856" i="21"/>
  <c r="O856" i="21"/>
  <c r="N856" i="21"/>
  <c r="Q856" i="21"/>
  <c r="J857" i="21"/>
  <c r="I857" i="21"/>
  <c r="M857" i="21"/>
  <c r="K857" i="21"/>
  <c r="L857" i="21"/>
  <c r="H858" i="21"/>
  <c r="F857" i="21"/>
  <c r="D858" i="21"/>
  <c r="E857" i="21"/>
  <c r="P857" i="21"/>
  <c r="O857" i="21"/>
  <c r="Q857" i="21"/>
  <c r="N857" i="21"/>
  <c r="L858" i="21"/>
  <c r="J858" i="21"/>
  <c r="I858" i="21"/>
  <c r="K858" i="21"/>
  <c r="M858" i="21"/>
  <c r="H859" i="21"/>
  <c r="E858" i="21"/>
  <c r="F858" i="21"/>
  <c r="D859" i="21"/>
  <c r="P858" i="21"/>
  <c r="O858" i="21"/>
  <c r="N858" i="21"/>
  <c r="Q858" i="21"/>
  <c r="I859" i="21"/>
  <c r="M859" i="21"/>
  <c r="K859" i="21"/>
  <c r="J859" i="21"/>
  <c r="L859" i="21"/>
  <c r="H860" i="21"/>
  <c r="E859" i="21"/>
  <c r="D860" i="21"/>
  <c r="F859" i="21"/>
  <c r="P859" i="21"/>
  <c r="O859" i="21"/>
  <c r="Q859" i="21"/>
  <c r="N859" i="21"/>
  <c r="H861" i="21"/>
  <c r="J860" i="21"/>
  <c r="I860" i="21"/>
  <c r="K860" i="21"/>
  <c r="M860" i="21"/>
  <c r="L860" i="21"/>
  <c r="D861" i="21"/>
  <c r="F860" i="21"/>
  <c r="E860" i="21"/>
  <c r="M861" i="21"/>
  <c r="J861" i="21"/>
  <c r="K861" i="21"/>
  <c r="I861" i="21"/>
  <c r="L861" i="21"/>
  <c r="H862" i="21"/>
  <c r="P860" i="21"/>
  <c r="O860" i="21"/>
  <c r="Q860" i="21"/>
  <c r="N860" i="21"/>
  <c r="D862" i="21"/>
  <c r="E861" i="21"/>
  <c r="F861" i="21"/>
  <c r="P861" i="21"/>
  <c r="O861" i="21"/>
  <c r="N861" i="21"/>
  <c r="Q861" i="21"/>
  <c r="L862" i="21"/>
  <c r="K862" i="21"/>
  <c r="I862" i="21"/>
  <c r="M862" i="21"/>
  <c r="J862" i="21"/>
  <c r="H863" i="21"/>
  <c r="D863" i="21"/>
  <c r="E862" i="21"/>
  <c r="F862" i="21"/>
  <c r="P862" i="21"/>
  <c r="O862" i="21"/>
  <c r="N862" i="21"/>
  <c r="Q862" i="21"/>
  <c r="L863" i="21"/>
  <c r="J863" i="21"/>
  <c r="M863" i="21"/>
  <c r="K863" i="21"/>
  <c r="H864" i="21"/>
  <c r="I863" i="21"/>
  <c r="F863" i="21"/>
  <c r="E863" i="21"/>
  <c r="D864" i="21"/>
  <c r="H865" i="21"/>
  <c r="M864" i="21"/>
  <c r="J864" i="21"/>
  <c r="I864" i="21"/>
  <c r="L864" i="21"/>
  <c r="K864" i="21"/>
  <c r="Q863" i="21"/>
  <c r="N863" i="21"/>
  <c r="P863" i="21"/>
  <c r="O863" i="21"/>
  <c r="D865" i="21"/>
  <c r="E864" i="21"/>
  <c r="F864" i="21"/>
  <c r="H866" i="21"/>
  <c r="M865" i="21"/>
  <c r="J865" i="21"/>
  <c r="L865" i="21"/>
  <c r="K865" i="21"/>
  <c r="I865" i="21"/>
  <c r="P864" i="21"/>
  <c r="O864" i="21"/>
  <c r="N864" i="21"/>
  <c r="Q864" i="21"/>
  <c r="D866" i="21"/>
  <c r="E865" i="21"/>
  <c r="F865" i="21"/>
  <c r="L866" i="21"/>
  <c r="H867" i="21"/>
  <c r="I866" i="21"/>
  <c r="M866" i="21"/>
  <c r="J866" i="21"/>
  <c r="K866" i="21"/>
  <c r="P865" i="21"/>
  <c r="O865" i="21"/>
  <c r="N865" i="21"/>
  <c r="Q865" i="21"/>
  <c r="D867" i="21"/>
  <c r="F866" i="21"/>
  <c r="E866" i="21"/>
  <c r="I867" i="21"/>
  <c r="M867" i="21"/>
  <c r="J867" i="21"/>
  <c r="H868" i="21"/>
  <c r="L867" i="21"/>
  <c r="K867" i="21"/>
  <c r="O866" i="21"/>
  <c r="N866" i="21"/>
  <c r="Q866" i="21"/>
  <c r="P866" i="21"/>
  <c r="D868" i="21"/>
  <c r="E867" i="21"/>
  <c r="F867" i="21"/>
  <c r="P867" i="21"/>
  <c r="O867" i="21"/>
  <c r="N867" i="21"/>
  <c r="Q867" i="21"/>
  <c r="J868" i="21"/>
  <c r="M868" i="21"/>
  <c r="L868" i="21"/>
  <c r="H869" i="21"/>
  <c r="I868" i="21"/>
  <c r="K868" i="21"/>
  <c r="F868" i="21"/>
  <c r="E868" i="21"/>
  <c r="D869" i="21"/>
  <c r="K869" i="21"/>
  <c r="M869" i="21"/>
  <c r="I869" i="21"/>
  <c r="L869" i="21"/>
  <c r="J869" i="21"/>
  <c r="H870" i="21"/>
  <c r="N868" i="21"/>
  <c r="Q868" i="21"/>
  <c r="P868" i="21"/>
  <c r="O868" i="21"/>
  <c r="D870" i="21"/>
  <c r="F869" i="21"/>
  <c r="E869" i="21"/>
  <c r="P869" i="21"/>
  <c r="O869" i="21"/>
  <c r="N869" i="21"/>
  <c r="Q869" i="21"/>
  <c r="H871" i="21"/>
  <c r="L870" i="21"/>
  <c r="M870" i="21"/>
  <c r="I870" i="21"/>
  <c r="J870" i="21"/>
  <c r="K870" i="21"/>
  <c r="D871" i="21"/>
  <c r="F870" i="21"/>
  <c r="E870" i="21"/>
  <c r="M871" i="21"/>
  <c r="L871" i="21"/>
  <c r="H872" i="21"/>
  <c r="I871" i="21"/>
  <c r="J871" i="21"/>
  <c r="K871" i="21"/>
  <c r="P870" i="21"/>
  <c r="O870" i="21"/>
  <c r="N870" i="21"/>
  <c r="Q870" i="21"/>
  <c r="E871" i="21"/>
  <c r="F871" i="21"/>
  <c r="D872" i="21"/>
  <c r="H873" i="21"/>
  <c r="L872" i="21"/>
  <c r="M872" i="21"/>
  <c r="K872" i="21"/>
  <c r="I872" i="21"/>
  <c r="J872" i="21"/>
  <c r="P871" i="21"/>
  <c r="O871" i="21"/>
  <c r="N871" i="21"/>
  <c r="Q871" i="21"/>
  <c r="D873" i="21"/>
  <c r="E872" i="21"/>
  <c r="F872" i="21"/>
  <c r="M873" i="21"/>
  <c r="H874" i="21"/>
  <c r="L873" i="21"/>
  <c r="J873" i="21"/>
  <c r="I873" i="21"/>
  <c r="K873" i="21"/>
  <c r="N872" i="21"/>
  <c r="P872" i="21"/>
  <c r="O872" i="21"/>
  <c r="Q872" i="21"/>
  <c r="E873" i="21"/>
  <c r="F873" i="21"/>
  <c r="D874" i="21"/>
  <c r="H875" i="21"/>
  <c r="J874" i="21"/>
  <c r="K874" i="21"/>
  <c r="I874" i="21"/>
  <c r="M874" i="21"/>
  <c r="L874" i="21"/>
  <c r="Q873" i="21"/>
  <c r="P873" i="21"/>
  <c r="O873" i="21"/>
  <c r="N873" i="21"/>
  <c r="D875" i="21"/>
  <c r="F874" i="21"/>
  <c r="E874" i="21"/>
  <c r="H876" i="21"/>
  <c r="I875" i="21"/>
  <c r="M875" i="21"/>
  <c r="L875" i="21"/>
  <c r="K875" i="21"/>
  <c r="J875" i="21"/>
  <c r="P874" i="21"/>
  <c r="O874" i="21"/>
  <c r="N874" i="21"/>
  <c r="Q874" i="21"/>
  <c r="D876" i="21"/>
  <c r="E875" i="21"/>
  <c r="F875" i="21"/>
  <c r="J876" i="21"/>
  <c r="K876" i="21"/>
  <c r="I876" i="21"/>
  <c r="L876" i="21"/>
  <c r="M876" i="21"/>
  <c r="H877" i="21"/>
  <c r="P875" i="21"/>
  <c r="O875" i="21"/>
  <c r="Q875" i="21"/>
  <c r="N875" i="21"/>
  <c r="E876" i="21"/>
  <c r="D877" i="21"/>
  <c r="F876" i="21"/>
  <c r="N876" i="21"/>
  <c r="Q876" i="21"/>
  <c r="P876" i="21"/>
  <c r="O876" i="21"/>
  <c r="H878" i="21"/>
  <c r="J877" i="21"/>
  <c r="I877" i="21"/>
  <c r="M877" i="21"/>
  <c r="L877" i="21"/>
  <c r="K877" i="21"/>
  <c r="D878" i="21"/>
  <c r="F877" i="21"/>
  <c r="E877" i="21"/>
  <c r="M878" i="21"/>
  <c r="K878" i="21"/>
  <c r="H879" i="21"/>
  <c r="L878" i="21"/>
  <c r="J878" i="21"/>
  <c r="I878" i="21"/>
  <c r="P877" i="21"/>
  <c r="O877" i="21"/>
  <c r="N877" i="21"/>
  <c r="Q877" i="21"/>
  <c r="D879" i="21"/>
  <c r="F878" i="21"/>
  <c r="E878" i="21"/>
  <c r="K879" i="21"/>
  <c r="L879" i="21"/>
  <c r="I879" i="21"/>
  <c r="M879" i="21"/>
  <c r="J879" i="21"/>
  <c r="H880" i="21"/>
  <c r="P878" i="21"/>
  <c r="O878" i="21"/>
  <c r="N878" i="21"/>
  <c r="Q878" i="21"/>
  <c r="D880" i="21"/>
  <c r="F879" i="21"/>
  <c r="E879" i="21"/>
  <c r="P879" i="21"/>
  <c r="Q879" i="21"/>
  <c r="O879" i="21"/>
  <c r="N879" i="21"/>
  <c r="M880" i="21"/>
  <c r="K880" i="21"/>
  <c r="L880" i="21"/>
  <c r="J880" i="21"/>
  <c r="H881" i="21"/>
  <c r="I880" i="21"/>
  <c r="F880" i="21"/>
  <c r="D881" i="21"/>
  <c r="E880" i="21"/>
  <c r="L881" i="21"/>
  <c r="I881" i="21"/>
  <c r="M881" i="21"/>
  <c r="J881" i="21"/>
  <c r="K881" i="21"/>
  <c r="H882" i="21"/>
  <c r="P880" i="21"/>
  <c r="N880" i="21"/>
  <c r="Q880" i="21"/>
  <c r="O880" i="21"/>
  <c r="D882" i="21"/>
  <c r="E881" i="21"/>
  <c r="F881" i="21"/>
  <c r="P881" i="21"/>
  <c r="O881" i="21"/>
  <c r="Q881" i="21"/>
  <c r="N881" i="21"/>
  <c r="L882" i="21"/>
  <c r="J882" i="21"/>
  <c r="H883" i="21"/>
  <c r="M882" i="21"/>
  <c r="K882" i="21"/>
  <c r="I882" i="21"/>
  <c r="F882" i="21"/>
  <c r="D883" i="21"/>
  <c r="E882" i="21"/>
  <c r="I883" i="21"/>
  <c r="H884" i="21"/>
  <c r="K883" i="21"/>
  <c r="J883" i="21"/>
  <c r="M883" i="21"/>
  <c r="L883" i="21"/>
  <c r="O882" i="21"/>
  <c r="N882" i="21"/>
  <c r="Q882" i="21"/>
  <c r="P882" i="21"/>
  <c r="E883" i="21"/>
  <c r="F883" i="21"/>
  <c r="D884" i="21"/>
  <c r="P883" i="21"/>
  <c r="O883" i="21"/>
  <c r="Q883" i="21"/>
  <c r="N883" i="21"/>
  <c r="K884" i="21"/>
  <c r="L884" i="21"/>
  <c r="H885" i="21"/>
  <c r="J884" i="21"/>
  <c r="M884" i="21"/>
  <c r="I884" i="21"/>
  <c r="E884" i="21"/>
  <c r="D885" i="21"/>
  <c r="F884" i="21"/>
  <c r="K885" i="21"/>
  <c r="J885" i="21"/>
  <c r="H886" i="21"/>
  <c r="M885" i="21"/>
  <c r="L885" i="21"/>
  <c r="I885" i="21"/>
  <c r="P884" i="21"/>
  <c r="O884" i="21"/>
  <c r="Q884" i="21"/>
  <c r="N884" i="21"/>
  <c r="F885" i="21"/>
  <c r="E885" i="21"/>
  <c r="D886" i="21"/>
  <c r="H887" i="21"/>
  <c r="I886" i="21"/>
  <c r="L886" i="21"/>
  <c r="J886" i="21"/>
  <c r="K886" i="21"/>
  <c r="M886" i="21"/>
  <c r="N885" i="21"/>
  <c r="Q885" i="21"/>
  <c r="P885" i="21"/>
  <c r="O885" i="21"/>
  <c r="D887" i="21"/>
  <c r="E886" i="21"/>
  <c r="F886" i="21"/>
  <c r="H888" i="21"/>
  <c r="M887" i="21"/>
  <c r="L887" i="21"/>
  <c r="I887" i="21"/>
  <c r="K887" i="21"/>
  <c r="J887" i="21"/>
  <c r="P886" i="21"/>
  <c r="O886" i="21"/>
  <c r="N886" i="21"/>
  <c r="Q886" i="21"/>
  <c r="F887" i="21"/>
  <c r="E887" i="21"/>
  <c r="D888" i="21"/>
  <c r="J888" i="21"/>
  <c r="I888" i="21"/>
  <c r="L888" i="21"/>
  <c r="M888" i="21"/>
  <c r="H889" i="21"/>
  <c r="K888" i="21"/>
  <c r="N887" i="21"/>
  <c r="Q887" i="21"/>
  <c r="P887" i="21"/>
  <c r="O887" i="21"/>
  <c r="F888" i="21"/>
  <c r="E888" i="21"/>
  <c r="D889" i="21"/>
  <c r="P888" i="21"/>
  <c r="O888" i="21"/>
  <c r="N888" i="21"/>
  <c r="Q888" i="21"/>
  <c r="H890" i="21"/>
  <c r="L889" i="21"/>
  <c r="J889" i="21"/>
  <c r="I889" i="21"/>
  <c r="M889" i="21"/>
  <c r="K889" i="21"/>
  <c r="F889" i="21"/>
  <c r="E889" i="21"/>
  <c r="D890" i="21"/>
  <c r="J890" i="21"/>
  <c r="L890" i="21"/>
  <c r="M890" i="21"/>
  <c r="H891" i="21"/>
  <c r="K890" i="21"/>
  <c r="I890" i="21"/>
  <c r="N889" i="21"/>
  <c r="P889" i="21"/>
  <c r="O889" i="21"/>
  <c r="Q889" i="21"/>
  <c r="F890" i="21"/>
  <c r="D891" i="21"/>
  <c r="E890" i="21"/>
  <c r="K891" i="21"/>
  <c r="M891" i="21"/>
  <c r="H892" i="21"/>
  <c r="J891" i="21"/>
  <c r="I891" i="21"/>
  <c r="L891" i="21"/>
  <c r="P890" i="21"/>
  <c r="O890" i="21"/>
  <c r="N890" i="21"/>
  <c r="Q890" i="21"/>
  <c r="D892" i="21"/>
  <c r="E891" i="21"/>
  <c r="F891" i="21"/>
  <c r="I892" i="21"/>
  <c r="H893" i="21"/>
  <c r="K892" i="21"/>
  <c r="M892" i="21"/>
  <c r="L892" i="21"/>
  <c r="J892" i="21"/>
  <c r="O891" i="21"/>
  <c r="Q891" i="21"/>
  <c r="N891" i="21"/>
  <c r="P891" i="21"/>
  <c r="E892" i="21"/>
  <c r="F892" i="21"/>
  <c r="D893" i="21"/>
  <c r="P892" i="21"/>
  <c r="O892" i="21"/>
  <c r="N892" i="21"/>
  <c r="Q892" i="21"/>
  <c r="H894" i="21"/>
  <c r="K893" i="21"/>
  <c r="J893" i="21"/>
  <c r="M893" i="21"/>
  <c r="I893" i="21"/>
  <c r="L893" i="21"/>
  <c r="F893" i="21"/>
  <c r="D894" i="21"/>
  <c r="E893" i="21"/>
  <c r="H895" i="21"/>
  <c r="J894" i="21"/>
  <c r="K894" i="21"/>
  <c r="L894" i="21"/>
  <c r="I894" i="21"/>
  <c r="M894" i="21"/>
  <c r="N893" i="21"/>
  <c r="Q893" i="21"/>
  <c r="O893" i="21"/>
  <c r="P893" i="21"/>
  <c r="F894" i="21"/>
  <c r="E894" i="21"/>
  <c r="D895" i="21"/>
  <c r="J895" i="21"/>
  <c r="I895" i="21"/>
  <c r="M895" i="21"/>
  <c r="L895" i="21"/>
  <c r="K895" i="21"/>
  <c r="H896" i="21"/>
  <c r="O894" i="21"/>
  <c r="Q894" i="21"/>
  <c r="P894" i="21"/>
  <c r="N894" i="21"/>
  <c r="F895" i="21"/>
  <c r="D896" i="21"/>
  <c r="E895" i="21"/>
  <c r="N895" i="21"/>
  <c r="Q895" i="21"/>
  <c r="P895" i="21"/>
  <c r="O895" i="21"/>
  <c r="K896" i="21"/>
  <c r="I896" i="21"/>
  <c r="L896" i="21"/>
  <c r="J896" i="21"/>
  <c r="H897" i="21"/>
  <c r="M896" i="21"/>
  <c r="F896" i="21"/>
  <c r="D897" i="21"/>
  <c r="E896" i="21"/>
  <c r="Q896" i="21"/>
  <c r="P896" i="21"/>
  <c r="O896" i="21"/>
  <c r="N896" i="21"/>
  <c r="K897" i="21"/>
  <c r="I897" i="21"/>
  <c r="M897" i="21"/>
  <c r="J897" i="21"/>
  <c r="L897" i="21"/>
  <c r="H898" i="21"/>
  <c r="D898" i="21"/>
  <c r="F897" i="21"/>
  <c r="E897" i="21"/>
  <c r="Q897" i="21"/>
  <c r="O897" i="21"/>
  <c r="N897" i="21"/>
  <c r="P897" i="21"/>
  <c r="J898" i="21"/>
  <c r="I898" i="21"/>
  <c r="L898" i="21"/>
  <c r="H899" i="21"/>
  <c r="K898" i="21"/>
  <c r="M898" i="21"/>
  <c r="F898" i="21"/>
  <c r="D899" i="21"/>
  <c r="E898" i="21"/>
  <c r="Q898" i="21"/>
  <c r="N898" i="21"/>
  <c r="P898" i="21"/>
  <c r="O898" i="21"/>
  <c r="I899" i="21"/>
  <c r="J899" i="21"/>
  <c r="L899" i="21"/>
  <c r="H900" i="21"/>
  <c r="M899" i="21"/>
  <c r="K899" i="21"/>
  <c r="E899" i="21"/>
  <c r="F899" i="21"/>
  <c r="D900" i="21"/>
  <c r="N899" i="21"/>
  <c r="P899" i="21"/>
  <c r="O899" i="21"/>
  <c r="Q899" i="21"/>
  <c r="K900" i="21"/>
  <c r="J900" i="21"/>
  <c r="I900" i="21"/>
  <c r="M900" i="21"/>
  <c r="H901" i="21"/>
  <c r="L900" i="21"/>
  <c r="F900" i="21"/>
  <c r="D901" i="21"/>
  <c r="E900" i="21"/>
  <c r="P900" i="21"/>
  <c r="O900" i="21"/>
  <c r="N900" i="21"/>
  <c r="Q900" i="21"/>
  <c r="H902" i="21"/>
  <c r="I901" i="21"/>
  <c r="K901" i="21"/>
  <c r="L901" i="21"/>
  <c r="J901" i="21"/>
  <c r="M901" i="21"/>
  <c r="D902" i="21"/>
  <c r="E901" i="21"/>
  <c r="F901" i="21"/>
  <c r="H903" i="21"/>
  <c r="M902" i="21"/>
  <c r="K902" i="21"/>
  <c r="L902" i="21"/>
  <c r="J902" i="21"/>
  <c r="I902" i="21"/>
  <c r="Q901" i="21"/>
  <c r="O901" i="21"/>
  <c r="N901" i="21"/>
  <c r="P901" i="21"/>
  <c r="F902" i="21"/>
  <c r="E902" i="21"/>
  <c r="D903" i="21"/>
  <c r="L903" i="21"/>
  <c r="H904" i="21"/>
  <c r="J903" i="21"/>
  <c r="I903" i="21"/>
  <c r="M903" i="21"/>
  <c r="K903" i="21"/>
  <c r="O902" i="21"/>
  <c r="P902" i="21"/>
  <c r="Q902" i="21"/>
  <c r="N902" i="21"/>
  <c r="E903" i="21"/>
  <c r="D904" i="21"/>
  <c r="F903" i="21"/>
  <c r="H905" i="21"/>
  <c r="K904" i="21"/>
  <c r="M904" i="21"/>
  <c r="L904" i="21"/>
  <c r="J904" i="21"/>
  <c r="I904" i="21"/>
  <c r="O903" i="21"/>
  <c r="P903" i="21"/>
  <c r="N903" i="21"/>
  <c r="Q903" i="21"/>
  <c r="D905" i="21"/>
  <c r="F904" i="21"/>
  <c r="E904" i="21"/>
  <c r="I905" i="21"/>
  <c r="L905" i="21"/>
  <c r="K905" i="21"/>
  <c r="H906" i="21"/>
  <c r="J905" i="21"/>
  <c r="M905" i="21"/>
  <c r="Q904" i="21"/>
  <c r="P904" i="21"/>
  <c r="O904" i="21"/>
  <c r="N904" i="21"/>
  <c r="D906" i="21"/>
  <c r="E905" i="21"/>
  <c r="F905" i="21"/>
  <c r="P905" i="21"/>
  <c r="O905" i="21"/>
  <c r="Q905" i="21"/>
  <c r="N905" i="21"/>
  <c r="H907" i="21"/>
  <c r="I906" i="21"/>
  <c r="K906" i="21"/>
  <c r="M906" i="21"/>
  <c r="L906" i="21"/>
  <c r="J906" i="21"/>
  <c r="D907" i="21"/>
  <c r="E906" i="21"/>
  <c r="F906" i="21"/>
  <c r="M907" i="21"/>
  <c r="J907" i="21"/>
  <c r="H908" i="21"/>
  <c r="K907" i="21"/>
  <c r="L907" i="21"/>
  <c r="I907" i="21"/>
  <c r="Q906" i="21"/>
  <c r="N906" i="21"/>
  <c r="P906" i="21"/>
  <c r="O906" i="21"/>
  <c r="D908" i="21"/>
  <c r="F907" i="21"/>
  <c r="E907" i="21"/>
  <c r="L908" i="21"/>
  <c r="J908" i="21"/>
  <c r="M908" i="21"/>
  <c r="K908" i="21"/>
  <c r="I908" i="21"/>
  <c r="H909" i="21"/>
  <c r="O907" i="21"/>
  <c r="Q907" i="21"/>
  <c r="N907" i="21"/>
  <c r="P907" i="21"/>
  <c r="F908" i="21"/>
  <c r="D909" i="21"/>
  <c r="E908" i="21"/>
  <c r="Q908" i="21"/>
  <c r="N908" i="21"/>
  <c r="P908" i="21"/>
  <c r="O908" i="21"/>
  <c r="K909" i="21"/>
  <c r="M909" i="21"/>
  <c r="J909" i="21"/>
  <c r="H910" i="21"/>
  <c r="I909" i="21"/>
  <c r="L909" i="21"/>
  <c r="F909" i="21"/>
  <c r="D910" i="21"/>
  <c r="E909" i="21"/>
  <c r="J910" i="21"/>
  <c r="M910" i="21"/>
  <c r="K910" i="21"/>
  <c r="L910" i="21"/>
  <c r="I910" i="21"/>
  <c r="H911" i="21"/>
  <c r="O909" i="21"/>
  <c r="N909" i="21"/>
  <c r="Q909" i="21"/>
  <c r="P909" i="21"/>
  <c r="D911" i="21"/>
  <c r="E910" i="21"/>
  <c r="F910" i="21"/>
  <c r="P910" i="21"/>
  <c r="O910" i="21"/>
  <c r="N910" i="21"/>
  <c r="Q910" i="21"/>
  <c r="K911" i="21"/>
  <c r="I911" i="21"/>
  <c r="J911" i="21"/>
  <c r="M911" i="21"/>
  <c r="H912" i="21"/>
  <c r="L911" i="21"/>
  <c r="E911" i="21"/>
  <c r="D912" i="21"/>
  <c r="F911" i="21"/>
  <c r="N911" i="21"/>
  <c r="P911" i="21"/>
  <c r="Q911" i="21"/>
  <c r="O911" i="21"/>
  <c r="M912" i="21"/>
  <c r="K912" i="21"/>
  <c r="J912" i="21"/>
  <c r="I912" i="21"/>
  <c r="L912" i="21"/>
  <c r="H913" i="21"/>
  <c r="E912" i="21"/>
  <c r="F912" i="21"/>
  <c r="D913" i="21"/>
  <c r="O912" i="21"/>
  <c r="Q912" i="21"/>
  <c r="N912" i="21"/>
  <c r="P912" i="21"/>
  <c r="J913" i="21"/>
  <c r="M913" i="21"/>
  <c r="I913" i="21"/>
  <c r="K913" i="21"/>
  <c r="H914" i="21"/>
  <c r="L913" i="21"/>
  <c r="D914" i="21"/>
  <c r="F913" i="21"/>
  <c r="E913" i="21"/>
  <c r="O913" i="21"/>
  <c r="Q913" i="21"/>
  <c r="N913" i="21"/>
  <c r="P913" i="21"/>
  <c r="I914" i="21"/>
  <c r="H915" i="21"/>
  <c r="J914" i="21"/>
  <c r="K914" i="21"/>
  <c r="L914" i="21"/>
  <c r="M914" i="21"/>
  <c r="D915" i="21"/>
  <c r="F914" i="21"/>
  <c r="E914" i="21"/>
  <c r="N914" i="21"/>
  <c r="Q914" i="21"/>
  <c r="P914" i="21"/>
  <c r="O914" i="21"/>
  <c r="K915" i="21"/>
  <c r="L915" i="21"/>
  <c r="J915" i="21"/>
  <c r="I915" i="21"/>
  <c r="M915" i="21"/>
  <c r="H916" i="21"/>
  <c r="D916" i="21"/>
  <c r="F915" i="21"/>
  <c r="E915" i="21"/>
  <c r="O915" i="21"/>
  <c r="Q915" i="21"/>
  <c r="N915" i="21"/>
  <c r="P915" i="21"/>
  <c r="H917" i="21"/>
  <c r="J916" i="21"/>
  <c r="L916" i="21"/>
  <c r="M916" i="21"/>
  <c r="K916" i="21"/>
  <c r="I916" i="21"/>
  <c r="E916" i="21"/>
  <c r="D917" i="21"/>
  <c r="F916" i="21"/>
  <c r="H918" i="21"/>
  <c r="M917" i="21"/>
  <c r="K917" i="21"/>
  <c r="I917" i="21"/>
  <c r="J917" i="21"/>
  <c r="L917" i="21"/>
  <c r="N916" i="21"/>
  <c r="Q916" i="21"/>
  <c r="P916" i="21"/>
  <c r="O916" i="21"/>
  <c r="D918" i="21"/>
  <c r="E917" i="21"/>
  <c r="F917" i="21"/>
  <c r="J918" i="21"/>
  <c r="M918" i="21"/>
  <c r="I918" i="21"/>
  <c r="L918" i="21"/>
  <c r="K918" i="21"/>
  <c r="H919" i="21"/>
  <c r="P917" i="21"/>
  <c r="O917" i="21"/>
  <c r="N917" i="21"/>
  <c r="Q917" i="21"/>
  <c r="D919" i="21"/>
  <c r="F918" i="21"/>
  <c r="E918" i="21"/>
  <c r="P918" i="21"/>
  <c r="O918" i="21"/>
  <c r="N918" i="21"/>
  <c r="Q918" i="21"/>
  <c r="K919" i="21"/>
  <c r="M919" i="21"/>
  <c r="H920" i="21"/>
  <c r="L919" i="21"/>
  <c r="J919" i="21"/>
  <c r="I919" i="21"/>
  <c r="D920" i="21"/>
  <c r="E919" i="21"/>
  <c r="F919" i="21"/>
  <c r="M920" i="21"/>
  <c r="L920" i="21"/>
  <c r="K920" i="21"/>
  <c r="J920" i="21"/>
  <c r="I920" i="21"/>
  <c r="H921" i="21"/>
  <c r="N919" i="21"/>
  <c r="Q919" i="21"/>
  <c r="P919" i="21"/>
  <c r="O919" i="21"/>
  <c r="D921" i="21"/>
  <c r="E920" i="21"/>
  <c r="F920" i="21"/>
  <c r="P920" i="21"/>
  <c r="O920" i="21"/>
  <c r="N920" i="21"/>
  <c r="Q920" i="21"/>
  <c r="M921" i="21"/>
  <c r="K921" i="21"/>
  <c r="H922" i="21"/>
  <c r="J921" i="21"/>
  <c r="L921" i="21"/>
  <c r="I921" i="21"/>
  <c r="D922" i="21"/>
  <c r="E921" i="21"/>
  <c r="F921" i="21"/>
  <c r="I922" i="21"/>
  <c r="M922" i="21"/>
  <c r="L922" i="21"/>
  <c r="K922" i="21"/>
  <c r="J922" i="21"/>
  <c r="H923" i="21"/>
  <c r="O921" i="21"/>
  <c r="Q921" i="21"/>
  <c r="N921" i="21"/>
  <c r="P921" i="21"/>
  <c r="D923" i="21"/>
  <c r="E922" i="21"/>
  <c r="F922" i="21"/>
  <c r="N922" i="21"/>
  <c r="Q922" i="21"/>
  <c r="P922" i="21"/>
  <c r="O922" i="21"/>
  <c r="I923" i="21"/>
  <c r="M923" i="21"/>
  <c r="K923" i="21"/>
  <c r="L923" i="21"/>
  <c r="H924" i="21"/>
  <c r="J923" i="21"/>
  <c r="E923" i="21"/>
  <c r="D924" i="21"/>
  <c r="F923" i="21"/>
  <c r="P923" i="21"/>
  <c r="O923" i="21"/>
  <c r="Q923" i="21"/>
  <c r="N923" i="21"/>
  <c r="I924" i="21"/>
  <c r="J924" i="21"/>
  <c r="H925" i="21"/>
  <c r="M924" i="21"/>
  <c r="K924" i="21"/>
  <c r="L924" i="21"/>
  <c r="D925" i="21"/>
  <c r="F924" i="21"/>
  <c r="E924" i="21"/>
  <c r="N924" i="21"/>
  <c r="Q924" i="21"/>
  <c r="P924" i="21"/>
  <c r="O924" i="21"/>
  <c r="H926" i="21"/>
  <c r="I925" i="21"/>
  <c r="L925" i="21"/>
  <c r="J925" i="21"/>
  <c r="K925" i="21"/>
  <c r="M925" i="21"/>
  <c r="E925" i="21"/>
  <c r="D926" i="21"/>
  <c r="F925" i="21"/>
  <c r="J926" i="21"/>
  <c r="I926" i="21"/>
  <c r="M926" i="21"/>
  <c r="L926" i="21"/>
  <c r="K926" i="21"/>
  <c r="H927" i="21"/>
  <c r="P925" i="21"/>
  <c r="O925" i="21"/>
  <c r="N925" i="21"/>
  <c r="Q925" i="21"/>
  <c r="D927" i="21"/>
  <c r="F926" i="21"/>
  <c r="E926" i="21"/>
  <c r="P926" i="21"/>
  <c r="O926" i="21"/>
  <c r="N926" i="21"/>
  <c r="Q926" i="21"/>
  <c r="M927" i="21"/>
  <c r="K927" i="21"/>
  <c r="I927" i="21"/>
  <c r="H928" i="21"/>
  <c r="L927" i="21"/>
  <c r="J927" i="21"/>
  <c r="D928" i="21"/>
  <c r="F927" i="21"/>
  <c r="E927" i="21"/>
  <c r="N927" i="21"/>
  <c r="Q927" i="21"/>
  <c r="P927" i="21"/>
  <c r="O927" i="21"/>
  <c r="I928" i="21"/>
  <c r="K928" i="21"/>
  <c r="M928" i="21"/>
  <c r="J928" i="21"/>
  <c r="H929" i="21"/>
  <c r="L928" i="21"/>
  <c r="F928" i="21"/>
  <c r="D929" i="21"/>
  <c r="E928" i="21"/>
  <c r="O928" i="21"/>
  <c r="P928" i="21"/>
  <c r="N928" i="21"/>
  <c r="Q928" i="21"/>
  <c r="I929" i="21"/>
  <c r="K929" i="21"/>
  <c r="H930" i="21"/>
  <c r="L929" i="21"/>
  <c r="M929" i="21"/>
  <c r="J929" i="21"/>
  <c r="E929" i="21"/>
  <c r="D930" i="21"/>
  <c r="F929" i="21"/>
  <c r="O929" i="21"/>
  <c r="N929" i="21"/>
  <c r="Q929" i="21"/>
  <c r="P929" i="21"/>
  <c r="M930" i="21"/>
  <c r="H931" i="21"/>
  <c r="J930" i="21"/>
  <c r="I930" i="21"/>
  <c r="K930" i="21"/>
  <c r="L930" i="21"/>
  <c r="E930" i="21"/>
  <c r="F930" i="21"/>
  <c r="D931" i="21"/>
  <c r="L931" i="21"/>
  <c r="K931" i="21"/>
  <c r="J931" i="21"/>
  <c r="H932" i="21"/>
  <c r="I931" i="21"/>
  <c r="M931" i="21"/>
  <c r="P930" i="21"/>
  <c r="O930" i="21"/>
  <c r="N930" i="21"/>
  <c r="Q930" i="21"/>
  <c r="E931" i="21"/>
  <c r="F931" i="21"/>
  <c r="D932" i="21"/>
  <c r="M932" i="21"/>
  <c r="L932" i="21"/>
  <c r="H933" i="21"/>
  <c r="K932" i="21"/>
  <c r="I932" i="21"/>
  <c r="J932" i="21"/>
  <c r="P931" i="21"/>
  <c r="O931" i="21"/>
  <c r="N931" i="21"/>
  <c r="Q931" i="21"/>
  <c r="E932" i="21"/>
  <c r="F932" i="21"/>
  <c r="D933" i="21"/>
  <c r="H934" i="21"/>
  <c r="L933" i="21"/>
  <c r="I933" i="21"/>
  <c r="M933" i="21"/>
  <c r="K933" i="21"/>
  <c r="J933" i="21"/>
  <c r="P932" i="21"/>
  <c r="O932" i="21"/>
  <c r="N932" i="21"/>
  <c r="Q932" i="21"/>
  <c r="D934" i="21"/>
  <c r="F933" i="21"/>
  <c r="E933" i="21"/>
  <c r="L934" i="21"/>
  <c r="J934" i="21"/>
  <c r="H935" i="21"/>
  <c r="M934" i="21"/>
  <c r="I934" i="21"/>
  <c r="K934" i="21"/>
  <c r="O933" i="21"/>
  <c r="N933" i="21"/>
  <c r="Q933" i="21"/>
  <c r="P933" i="21"/>
  <c r="F934" i="21"/>
  <c r="E934" i="21"/>
  <c r="D935" i="21"/>
  <c r="H936" i="21"/>
  <c r="K935" i="21"/>
  <c r="M935" i="21"/>
  <c r="J935" i="21"/>
  <c r="L935" i="21"/>
  <c r="I935" i="21"/>
  <c r="P934" i="21"/>
  <c r="O934" i="21"/>
  <c r="N934" i="21"/>
  <c r="Q934" i="21"/>
  <c r="D936" i="21"/>
  <c r="F935" i="21"/>
  <c r="E935" i="21"/>
  <c r="H937" i="21"/>
  <c r="M936" i="21"/>
  <c r="K936" i="21"/>
  <c r="J936" i="21"/>
  <c r="I936" i="21"/>
  <c r="L936" i="21"/>
  <c r="O935" i="21"/>
  <c r="Q935" i="21"/>
  <c r="N935" i="21"/>
  <c r="P935" i="21"/>
  <c r="E936" i="21"/>
  <c r="F936" i="21"/>
  <c r="D937" i="21"/>
  <c r="M937" i="21"/>
  <c r="I937" i="21"/>
  <c r="J937" i="21"/>
  <c r="L937" i="21"/>
  <c r="K937" i="21"/>
  <c r="H938" i="21"/>
  <c r="O936" i="21"/>
  <c r="P936" i="21"/>
  <c r="N936" i="21"/>
  <c r="Q936" i="21"/>
  <c r="F937" i="21"/>
  <c r="D938" i="21"/>
  <c r="E937" i="21"/>
  <c r="P937" i="21"/>
  <c r="O937" i="21"/>
  <c r="N937" i="21"/>
  <c r="Q937" i="21"/>
  <c r="J938" i="21"/>
  <c r="M938" i="21"/>
  <c r="I938" i="21"/>
  <c r="H939" i="21"/>
  <c r="K938" i="21"/>
  <c r="L938" i="21"/>
  <c r="F938" i="21"/>
  <c r="D939" i="21"/>
  <c r="E938" i="21"/>
  <c r="P938" i="21"/>
  <c r="O938" i="21"/>
  <c r="Q938" i="21"/>
  <c r="N938" i="21"/>
  <c r="J939" i="21"/>
  <c r="H940" i="21"/>
  <c r="L939" i="21"/>
  <c r="K939" i="21"/>
  <c r="I939" i="21"/>
  <c r="M939" i="21"/>
  <c r="D940" i="21"/>
  <c r="E939" i="21"/>
  <c r="F939" i="21"/>
  <c r="I940" i="21"/>
  <c r="L940" i="21"/>
  <c r="K940" i="21"/>
  <c r="M940" i="21"/>
  <c r="J940" i="21"/>
  <c r="H941" i="21"/>
  <c r="P939" i="21"/>
  <c r="O939" i="21"/>
  <c r="Q939" i="21"/>
  <c r="N939" i="21"/>
  <c r="E940" i="21"/>
  <c r="D941" i="21"/>
  <c r="F940" i="21"/>
  <c r="P940" i="21"/>
  <c r="O940" i="21"/>
  <c r="N940" i="21"/>
  <c r="Q940" i="21"/>
  <c r="K941" i="21"/>
  <c r="M941" i="21"/>
  <c r="J941" i="21"/>
  <c r="I941" i="21"/>
  <c r="H942" i="21"/>
  <c r="L941" i="21"/>
  <c r="F941" i="21"/>
  <c r="E941" i="21"/>
  <c r="D942" i="21"/>
  <c r="P941" i="21"/>
  <c r="O941" i="21"/>
  <c r="N941" i="21"/>
  <c r="Q941" i="21"/>
  <c r="J942" i="21"/>
  <c r="K942" i="21"/>
  <c r="I942" i="21"/>
  <c r="H943" i="21"/>
  <c r="M942" i="21"/>
  <c r="L942" i="21"/>
  <c r="D943" i="21"/>
  <c r="F942" i="21"/>
  <c r="E942" i="21"/>
  <c r="P942" i="21"/>
  <c r="O942" i="21"/>
  <c r="N942" i="21"/>
  <c r="Q942" i="21"/>
  <c r="K943" i="21"/>
  <c r="I943" i="21"/>
  <c r="J943" i="21"/>
  <c r="L943" i="21"/>
  <c r="M943" i="21"/>
  <c r="H944" i="21"/>
  <c r="D944" i="21"/>
  <c r="E943" i="21"/>
  <c r="F943" i="21"/>
  <c r="N943" i="21"/>
  <c r="Q943" i="21"/>
  <c r="P943" i="21"/>
  <c r="O943" i="21"/>
  <c r="K944" i="21"/>
  <c r="H945" i="21"/>
  <c r="I944" i="21"/>
  <c r="M944" i="21"/>
  <c r="L944" i="21"/>
  <c r="J944" i="21"/>
  <c r="F944" i="21"/>
  <c r="D945" i="21"/>
  <c r="E944" i="21"/>
  <c r="H946" i="21"/>
  <c r="M945" i="21"/>
  <c r="K945" i="21"/>
  <c r="I945" i="21"/>
  <c r="L945" i="21"/>
  <c r="J945" i="21"/>
  <c r="Q944" i="21"/>
  <c r="O944" i="21"/>
  <c r="P944" i="21"/>
  <c r="N944" i="21"/>
  <c r="F945" i="21"/>
  <c r="E945" i="21"/>
  <c r="D946" i="21"/>
  <c r="J946" i="21"/>
  <c r="M946" i="21"/>
  <c r="L946" i="21"/>
  <c r="I946" i="21"/>
  <c r="H947" i="21"/>
  <c r="K946" i="21"/>
  <c r="O945" i="21"/>
  <c r="N945" i="21"/>
  <c r="Q945" i="21"/>
  <c r="P945" i="21"/>
  <c r="E946" i="21"/>
  <c r="D947" i="21"/>
  <c r="F946" i="21"/>
  <c r="Q946" i="21"/>
  <c r="N946" i="21"/>
  <c r="O946" i="21"/>
  <c r="P946" i="21"/>
  <c r="K947" i="21"/>
  <c r="M947" i="21"/>
  <c r="H948" i="21"/>
  <c r="I947" i="21"/>
  <c r="J947" i="21"/>
  <c r="L947" i="21"/>
  <c r="E947" i="21"/>
  <c r="D948" i="21"/>
  <c r="F947" i="21"/>
  <c r="J948" i="21"/>
  <c r="I948" i="21"/>
  <c r="M948" i="21"/>
  <c r="H949" i="21"/>
  <c r="L948" i="21"/>
  <c r="K948" i="21"/>
  <c r="P947" i="21"/>
  <c r="O947" i="21"/>
  <c r="N947" i="21"/>
  <c r="Q947" i="21"/>
  <c r="E948" i="21"/>
  <c r="F948" i="21"/>
  <c r="D949" i="21"/>
  <c r="P948" i="21"/>
  <c r="O948" i="21"/>
  <c r="N948" i="21"/>
  <c r="Q948" i="21"/>
  <c r="K949" i="21"/>
  <c r="I949" i="21"/>
  <c r="L949" i="21"/>
  <c r="M949" i="21"/>
  <c r="J949" i="21"/>
  <c r="H950" i="21"/>
  <c r="E949" i="21"/>
  <c r="F949" i="21"/>
  <c r="D950" i="21"/>
  <c r="Q949" i="21"/>
  <c r="O949" i="21"/>
  <c r="N949" i="21"/>
  <c r="P949" i="21"/>
  <c r="H951" i="21"/>
  <c r="L950" i="21"/>
  <c r="J950" i="21"/>
  <c r="M950" i="21"/>
  <c r="K950" i="21"/>
  <c r="I950" i="21"/>
  <c r="F950" i="21"/>
  <c r="D951" i="21"/>
  <c r="E950" i="21"/>
  <c r="K951" i="21"/>
  <c r="J951" i="21"/>
  <c r="M951" i="21"/>
  <c r="I951" i="21"/>
  <c r="L951" i="21"/>
  <c r="H952" i="21"/>
  <c r="P950" i="21"/>
  <c r="Q950" i="21"/>
  <c r="N950" i="21"/>
  <c r="O950" i="21"/>
  <c r="F951" i="21"/>
  <c r="D952" i="21"/>
  <c r="E951" i="21"/>
  <c r="P951" i="21"/>
  <c r="O951" i="21"/>
  <c r="N951" i="21"/>
  <c r="Q951" i="21"/>
  <c r="I952" i="21"/>
  <c r="K952" i="21"/>
  <c r="J952" i="21"/>
  <c r="L952" i="21"/>
  <c r="M952" i="21"/>
  <c r="H953" i="21"/>
  <c r="E952" i="21"/>
  <c r="F952" i="21"/>
  <c r="D953" i="21"/>
  <c r="O952" i="21"/>
  <c r="Q952" i="21"/>
  <c r="N952" i="21"/>
  <c r="P952" i="21"/>
  <c r="H954" i="21"/>
  <c r="K953" i="21"/>
  <c r="I953" i="21"/>
  <c r="L953" i="21"/>
  <c r="M953" i="21"/>
  <c r="J953" i="21"/>
  <c r="D954" i="21"/>
  <c r="F953" i="21"/>
  <c r="E953" i="21"/>
  <c r="L954" i="21"/>
  <c r="I954" i="21"/>
  <c r="K954" i="21"/>
  <c r="M954" i="21"/>
  <c r="H955" i="21"/>
  <c r="J954" i="21"/>
  <c r="O953" i="21"/>
  <c r="N953" i="21"/>
  <c r="Q953" i="21"/>
  <c r="P953" i="21"/>
  <c r="F954" i="21"/>
  <c r="D955" i="21"/>
  <c r="E954" i="21"/>
  <c r="N954" i="21"/>
  <c r="Q954" i="21"/>
  <c r="P954" i="21"/>
  <c r="O954" i="21"/>
  <c r="M955" i="21"/>
  <c r="L955" i="21"/>
  <c r="K955" i="21"/>
  <c r="I955" i="21"/>
  <c r="H956" i="21"/>
  <c r="J955" i="21"/>
  <c r="D956" i="21"/>
  <c r="F955" i="21"/>
  <c r="E955" i="21"/>
  <c r="O955" i="21"/>
  <c r="N955" i="21"/>
  <c r="Q955" i="21"/>
  <c r="P955" i="21"/>
  <c r="I956" i="21"/>
  <c r="M956" i="21"/>
  <c r="H957" i="21"/>
  <c r="L956" i="21"/>
  <c r="K956" i="21"/>
  <c r="J956" i="21"/>
  <c r="E956" i="21"/>
  <c r="D957" i="21"/>
  <c r="F956" i="21"/>
  <c r="Q956" i="21"/>
  <c r="N956" i="21"/>
  <c r="P956" i="21"/>
  <c r="O956" i="21"/>
  <c r="K957" i="21"/>
  <c r="M957" i="21"/>
  <c r="L957" i="21"/>
  <c r="H958" i="21"/>
  <c r="I957" i="21"/>
  <c r="J957" i="21"/>
  <c r="F957" i="21"/>
  <c r="D958" i="21"/>
  <c r="E957" i="21"/>
  <c r="J958" i="21"/>
  <c r="H959" i="21"/>
  <c r="K958" i="21"/>
  <c r="I958" i="21"/>
  <c r="L958" i="21"/>
  <c r="M958" i="21"/>
  <c r="N957" i="21"/>
  <c r="Q957" i="21"/>
  <c r="O957" i="21"/>
  <c r="P957" i="21"/>
  <c r="F958" i="21"/>
  <c r="D959" i="21"/>
  <c r="E958" i="21"/>
  <c r="H960" i="21"/>
  <c r="L959" i="21"/>
  <c r="K959" i="21"/>
  <c r="I959" i="21"/>
  <c r="M959" i="21"/>
  <c r="J959" i="21"/>
  <c r="O958" i="21"/>
  <c r="N958" i="21"/>
  <c r="P958" i="21"/>
  <c r="Q958" i="21"/>
  <c r="D960" i="21"/>
  <c r="E959" i="21"/>
  <c r="F959" i="21"/>
  <c r="J960" i="21"/>
  <c r="L960" i="21"/>
  <c r="K960" i="21"/>
  <c r="M960" i="21"/>
  <c r="I960" i="21"/>
  <c r="H961" i="21"/>
  <c r="N959" i="21"/>
  <c r="Q959" i="21"/>
  <c r="P959" i="21"/>
  <c r="O959" i="21"/>
  <c r="D961" i="21"/>
  <c r="E960" i="21"/>
  <c r="F960" i="21"/>
  <c r="N960" i="21"/>
  <c r="Q960" i="21"/>
  <c r="P960" i="21"/>
  <c r="O960" i="21"/>
  <c r="K961" i="21"/>
  <c r="L961" i="21"/>
  <c r="J961" i="21"/>
  <c r="H962" i="21"/>
  <c r="I961" i="21"/>
  <c r="M961" i="21"/>
  <c r="D962" i="21"/>
  <c r="F961" i="21"/>
  <c r="E961" i="21"/>
  <c r="K962" i="21"/>
  <c r="M962" i="21"/>
  <c r="J962" i="21"/>
  <c r="I962" i="21"/>
  <c r="L962" i="21"/>
  <c r="H963" i="21"/>
  <c r="N961" i="21"/>
  <c r="O961" i="21"/>
  <c r="Q961" i="21"/>
  <c r="P961" i="21"/>
  <c r="E962" i="21"/>
  <c r="F962" i="21"/>
  <c r="D963" i="21"/>
  <c r="N962" i="21"/>
  <c r="Q962" i="21"/>
  <c r="P962" i="21"/>
  <c r="O962" i="21"/>
  <c r="M963" i="21"/>
  <c r="L963" i="21"/>
  <c r="I963" i="21"/>
  <c r="H964" i="21"/>
  <c r="J963" i="21"/>
  <c r="K963" i="21"/>
  <c r="F963" i="21"/>
  <c r="D964" i="21"/>
  <c r="E963" i="21"/>
  <c r="N963" i="21"/>
  <c r="Q963" i="21"/>
  <c r="P963" i="21"/>
  <c r="O963" i="21"/>
  <c r="I964" i="21"/>
  <c r="H965" i="21"/>
  <c r="M964" i="21"/>
  <c r="J964" i="21"/>
  <c r="K964" i="21"/>
  <c r="L964" i="21"/>
  <c r="D965" i="21"/>
  <c r="F964" i="21"/>
  <c r="E964" i="21"/>
  <c r="P964" i="21"/>
  <c r="O964" i="21"/>
  <c r="N964" i="21"/>
  <c r="Q964" i="21"/>
  <c r="K965" i="21"/>
  <c r="H966" i="21"/>
  <c r="I965" i="21"/>
  <c r="J965" i="21"/>
  <c r="M965" i="21"/>
  <c r="L965" i="21"/>
  <c r="D966" i="21"/>
  <c r="F965" i="21"/>
  <c r="E965" i="21"/>
  <c r="K966" i="21"/>
  <c r="H967" i="21"/>
  <c r="L966" i="21"/>
  <c r="M966" i="21"/>
  <c r="I966" i="21"/>
  <c r="J966" i="21"/>
  <c r="Q965" i="21"/>
  <c r="O965" i="21"/>
  <c r="N965" i="21"/>
  <c r="P965" i="21"/>
  <c r="E966" i="21"/>
  <c r="F966" i="21"/>
  <c r="D967" i="21"/>
  <c r="K967" i="21"/>
  <c r="H968" i="21"/>
  <c r="M967" i="21"/>
  <c r="J967" i="21"/>
  <c r="L967" i="21"/>
  <c r="I967" i="21"/>
  <c r="O966" i="21"/>
  <c r="P966" i="21"/>
  <c r="N966" i="21"/>
  <c r="Q966" i="21"/>
  <c r="E967" i="21"/>
  <c r="F967" i="21"/>
  <c r="D968" i="21"/>
  <c r="K968" i="21"/>
  <c r="I968" i="21"/>
  <c r="L968" i="21"/>
  <c r="H969" i="21"/>
  <c r="J968" i="21"/>
  <c r="M968" i="21"/>
  <c r="N967" i="21"/>
  <c r="Q967" i="21"/>
  <c r="P967" i="21"/>
  <c r="O967" i="21"/>
  <c r="E968" i="21"/>
  <c r="D969" i="21"/>
  <c r="F968" i="21"/>
  <c r="P968" i="21"/>
  <c r="Q968" i="21"/>
  <c r="N968" i="21"/>
  <c r="O968" i="21"/>
  <c r="I969" i="21"/>
  <c r="H970" i="21"/>
  <c r="K969" i="21"/>
  <c r="J969" i="21"/>
  <c r="M969" i="21"/>
  <c r="L969" i="21"/>
  <c r="F969" i="21"/>
  <c r="E969" i="21"/>
  <c r="D970" i="21"/>
  <c r="O969" i="21"/>
  <c r="N969" i="21"/>
  <c r="Q969" i="21"/>
  <c r="P969" i="21"/>
  <c r="K970" i="21"/>
  <c r="L970" i="21"/>
  <c r="M970" i="21"/>
  <c r="H971" i="21"/>
  <c r="J970" i="21"/>
  <c r="I970" i="21"/>
  <c r="D971" i="21"/>
  <c r="F970" i="21"/>
  <c r="E970" i="21"/>
  <c r="K971" i="21"/>
  <c r="I971" i="21"/>
  <c r="H972" i="21"/>
  <c r="J971" i="21"/>
  <c r="L971" i="21"/>
  <c r="M971" i="21"/>
  <c r="N970" i="21"/>
  <c r="Q970" i="21"/>
  <c r="P970" i="21"/>
  <c r="O970" i="21"/>
  <c r="F971" i="21"/>
  <c r="D972" i="21"/>
  <c r="E971" i="21"/>
  <c r="Q971" i="21"/>
  <c r="N971" i="21"/>
  <c r="P971" i="21"/>
  <c r="O971" i="21"/>
  <c r="H973" i="21"/>
  <c r="J972" i="21"/>
  <c r="K972" i="21"/>
  <c r="M972" i="21"/>
  <c r="L972" i="21"/>
  <c r="I972" i="21"/>
  <c r="D973" i="21"/>
  <c r="F972" i="21"/>
  <c r="E972" i="21"/>
  <c r="J973" i="21"/>
  <c r="K973" i="21"/>
  <c r="I973" i="21"/>
  <c r="L973" i="21"/>
  <c r="M973" i="21"/>
  <c r="H974" i="21"/>
  <c r="N972" i="21"/>
  <c r="Q972" i="21"/>
  <c r="P972" i="21"/>
  <c r="O972" i="21"/>
  <c r="E973" i="21"/>
  <c r="F973" i="21"/>
  <c r="D974" i="21"/>
  <c r="Q973" i="21"/>
  <c r="O973" i="21"/>
  <c r="N973" i="21"/>
  <c r="P973" i="21"/>
  <c r="I974" i="21"/>
  <c r="J974" i="21"/>
  <c r="M974" i="21"/>
  <c r="K974" i="21"/>
  <c r="H975" i="21"/>
  <c r="L974" i="21"/>
  <c r="F974" i="21"/>
  <c r="E974" i="21"/>
  <c r="D975" i="21"/>
  <c r="P974" i="21"/>
  <c r="O974" i="21"/>
  <c r="N974" i="21"/>
  <c r="Q974" i="21"/>
  <c r="K975" i="21"/>
  <c r="J975" i="21"/>
  <c r="I975" i="21"/>
  <c r="L975" i="21"/>
  <c r="M975" i="21"/>
  <c r="H976" i="21"/>
  <c r="D976" i="21"/>
  <c r="F975" i="21"/>
  <c r="E975" i="21"/>
  <c r="P975" i="21"/>
  <c r="O975" i="21"/>
  <c r="N975" i="21"/>
  <c r="Q975" i="21"/>
  <c r="H977" i="21"/>
  <c r="M976" i="21"/>
  <c r="L976" i="21"/>
  <c r="J976" i="21"/>
  <c r="I976" i="21"/>
  <c r="K976" i="21"/>
  <c r="F976" i="21"/>
  <c r="D977" i="21"/>
  <c r="E976" i="21"/>
  <c r="K977" i="21"/>
  <c r="M977" i="21"/>
  <c r="J977" i="21"/>
  <c r="I977" i="21"/>
  <c r="L977" i="21"/>
  <c r="H978" i="21"/>
  <c r="P976" i="21"/>
  <c r="O976" i="21"/>
  <c r="N976" i="21"/>
  <c r="Q976" i="21"/>
  <c r="D978" i="21"/>
  <c r="F977" i="21"/>
  <c r="E977" i="21"/>
  <c r="P977" i="21"/>
  <c r="O977" i="21"/>
  <c r="N977" i="21"/>
  <c r="Q977" i="21"/>
  <c r="J978" i="21"/>
  <c r="L978" i="21"/>
  <c r="I978" i="21"/>
  <c r="M978" i="21"/>
  <c r="K978" i="21"/>
  <c r="H979" i="21"/>
  <c r="E978" i="21"/>
  <c r="F978" i="21"/>
  <c r="D979" i="21"/>
  <c r="N978" i="21"/>
  <c r="Q978" i="21"/>
  <c r="P978" i="21"/>
  <c r="O978" i="21"/>
  <c r="I979" i="21"/>
  <c r="M979" i="21"/>
  <c r="H980" i="21"/>
  <c r="J979" i="21"/>
  <c r="L979" i="21"/>
  <c r="K979" i="21"/>
  <c r="E979" i="21"/>
  <c r="F979" i="21"/>
  <c r="D980" i="21"/>
  <c r="O979" i="21"/>
  <c r="N979" i="21"/>
  <c r="Q979" i="21"/>
  <c r="P979" i="21"/>
  <c r="K980" i="21"/>
  <c r="M980" i="21"/>
  <c r="H981" i="21"/>
  <c r="I980" i="21"/>
  <c r="L980" i="21"/>
  <c r="J980" i="21"/>
  <c r="D981" i="21"/>
  <c r="E980" i="21"/>
  <c r="F980" i="21"/>
  <c r="L981" i="21"/>
  <c r="I981" i="21"/>
  <c r="K981" i="21"/>
  <c r="J981" i="21"/>
  <c r="H982" i="21"/>
  <c r="M981" i="21"/>
  <c r="N980" i="21"/>
  <c r="Q980" i="21"/>
  <c r="O980" i="21"/>
  <c r="P980" i="21"/>
  <c r="E981" i="21"/>
  <c r="F981" i="21"/>
  <c r="D982" i="21"/>
  <c r="N981" i="21"/>
  <c r="O981" i="21"/>
  <c r="Q981" i="21"/>
  <c r="P981" i="21"/>
  <c r="K982" i="21"/>
  <c r="J982" i="21"/>
  <c r="M982" i="21"/>
  <c r="L982" i="21"/>
  <c r="H983" i="21"/>
  <c r="I982" i="21"/>
  <c r="D983" i="21"/>
  <c r="F982" i="21"/>
  <c r="E982" i="21"/>
  <c r="H984" i="21"/>
  <c r="K983" i="21"/>
  <c r="L983" i="21"/>
  <c r="I983" i="21"/>
  <c r="M983" i="21"/>
  <c r="J983" i="21"/>
  <c r="P982" i="21"/>
  <c r="O982" i="21"/>
  <c r="N982" i="21"/>
  <c r="Q982" i="21"/>
  <c r="D984" i="21"/>
  <c r="E983" i="21"/>
  <c r="F983" i="21"/>
  <c r="M984" i="21"/>
  <c r="L984" i="21"/>
  <c r="J984" i="21"/>
  <c r="H985" i="21"/>
  <c r="K984" i="21"/>
  <c r="I984" i="21"/>
  <c r="N983" i="21"/>
  <c r="Q983" i="21"/>
  <c r="P983" i="21"/>
  <c r="O983" i="21"/>
  <c r="D985" i="21"/>
  <c r="E984" i="21"/>
  <c r="F984" i="21"/>
  <c r="I985" i="21"/>
  <c r="K985" i="21"/>
  <c r="M985" i="21"/>
  <c r="J985" i="21"/>
  <c r="L985" i="21"/>
  <c r="H986" i="21"/>
  <c r="O984" i="21"/>
  <c r="P984" i="21"/>
  <c r="Q984" i="21"/>
  <c r="N984" i="21"/>
  <c r="D986" i="21"/>
  <c r="E985" i="21"/>
  <c r="F985" i="21"/>
  <c r="P985" i="21"/>
  <c r="O985" i="21"/>
  <c r="N985" i="21"/>
  <c r="Q985" i="21"/>
  <c r="L986" i="21"/>
  <c r="M986" i="21"/>
  <c r="H987" i="21"/>
  <c r="J986" i="21"/>
  <c r="K986" i="21"/>
  <c r="I986" i="21"/>
  <c r="D987" i="21"/>
  <c r="F986" i="21"/>
  <c r="E986" i="21"/>
  <c r="M987" i="21"/>
  <c r="H988" i="21"/>
  <c r="J987" i="21"/>
  <c r="K987" i="21"/>
  <c r="I987" i="21"/>
  <c r="L987" i="21"/>
  <c r="N986" i="21"/>
  <c r="Q986" i="21"/>
  <c r="P986" i="21"/>
  <c r="O986" i="21"/>
  <c r="F987" i="21"/>
  <c r="D988" i="21"/>
  <c r="E987" i="21"/>
  <c r="J988" i="21"/>
  <c r="H989" i="21"/>
  <c r="I988" i="21"/>
  <c r="L988" i="21"/>
  <c r="K988" i="21"/>
  <c r="M988" i="21"/>
  <c r="P987" i="21"/>
  <c r="O987" i="21"/>
  <c r="N987" i="21"/>
  <c r="Q987" i="21"/>
  <c r="D989" i="21"/>
  <c r="E988" i="21"/>
  <c r="F988" i="21"/>
  <c r="J989" i="21"/>
  <c r="L989" i="21"/>
  <c r="M989" i="21"/>
  <c r="H990" i="21"/>
  <c r="K989" i="21"/>
  <c r="I989" i="21"/>
  <c r="N988" i="21"/>
  <c r="Q988" i="21"/>
  <c r="P988" i="21"/>
  <c r="O988" i="21"/>
  <c r="F989" i="21"/>
  <c r="E989" i="21"/>
  <c r="D990" i="21"/>
  <c r="H991" i="21"/>
  <c r="L990" i="21"/>
  <c r="J990" i="21"/>
  <c r="M990" i="21"/>
  <c r="I990" i="21"/>
  <c r="K990" i="21"/>
  <c r="N989" i="21"/>
  <c r="Q989" i="21"/>
  <c r="P989" i="21"/>
  <c r="O989" i="21"/>
  <c r="F990" i="21"/>
  <c r="E990" i="21"/>
  <c r="D991" i="21"/>
  <c r="J991" i="21"/>
  <c r="K991" i="21"/>
  <c r="H992" i="21"/>
  <c r="L991" i="21"/>
  <c r="M991" i="21"/>
  <c r="I991" i="21"/>
  <c r="P990" i="21"/>
  <c r="O990" i="21"/>
  <c r="N990" i="21"/>
  <c r="Q990" i="21"/>
  <c r="E991" i="21"/>
  <c r="D992" i="21"/>
  <c r="F991" i="21"/>
  <c r="J992" i="21"/>
  <c r="K992" i="21"/>
  <c r="I992" i="21"/>
  <c r="H993" i="21"/>
  <c r="L992" i="21"/>
  <c r="M992" i="21"/>
  <c r="Q991" i="21"/>
  <c r="P991" i="21"/>
  <c r="N991" i="21"/>
  <c r="O991" i="21"/>
  <c r="D993" i="21"/>
  <c r="E992" i="21"/>
  <c r="F992" i="21"/>
  <c r="N992" i="21"/>
  <c r="P992" i="21"/>
  <c r="O992" i="21"/>
  <c r="Q992" i="21"/>
  <c r="H994" i="21"/>
  <c r="K993" i="21"/>
  <c r="M993" i="21"/>
  <c r="J993" i="21"/>
  <c r="L993" i="21"/>
  <c r="I993" i="21"/>
  <c r="E993" i="21"/>
  <c r="F993" i="21"/>
  <c r="D994" i="21"/>
  <c r="M994" i="21"/>
  <c r="K994" i="21"/>
  <c r="I994" i="21"/>
  <c r="H995" i="21"/>
  <c r="L994" i="21"/>
  <c r="J994" i="21"/>
  <c r="O993" i="21"/>
  <c r="N993" i="21"/>
  <c r="Q993" i="21"/>
  <c r="P993" i="21"/>
  <c r="F994" i="21"/>
  <c r="E994" i="21"/>
  <c r="D995" i="21"/>
  <c r="O994" i="21"/>
  <c r="N994" i="21"/>
  <c r="Q994" i="21"/>
  <c r="P994" i="21"/>
  <c r="I995" i="21"/>
  <c r="J995" i="21"/>
  <c r="L995" i="21"/>
  <c r="M995" i="21"/>
  <c r="K995" i="21"/>
  <c r="H996" i="21"/>
  <c r="E995" i="21"/>
  <c r="D996" i="21"/>
  <c r="F995" i="21"/>
  <c r="N995" i="21"/>
  <c r="P995" i="21"/>
  <c r="O995" i="21"/>
  <c r="Q995" i="21"/>
  <c r="K996" i="21"/>
  <c r="M996" i="21"/>
  <c r="L996" i="21"/>
  <c r="H997" i="21"/>
  <c r="I996" i="21"/>
  <c r="J996" i="21"/>
  <c r="F996" i="21"/>
  <c r="D997" i="21"/>
  <c r="E996" i="21"/>
  <c r="K997" i="21"/>
  <c r="J997" i="21"/>
  <c r="I997" i="21"/>
  <c r="L997" i="21"/>
  <c r="H998" i="21"/>
  <c r="M997" i="21"/>
  <c r="N996" i="21"/>
  <c r="Q996" i="21"/>
  <c r="P996" i="21"/>
  <c r="O996" i="21"/>
  <c r="E997" i="21"/>
  <c r="F997" i="21"/>
  <c r="D998" i="21"/>
  <c r="O997" i="21"/>
  <c r="N997" i="21"/>
  <c r="P997" i="21"/>
  <c r="Q997" i="21"/>
  <c r="L998" i="21"/>
  <c r="H999" i="21"/>
  <c r="J998" i="21"/>
  <c r="K998" i="21"/>
  <c r="I998" i="21"/>
  <c r="M998" i="21"/>
  <c r="D999" i="21"/>
  <c r="F998" i="21"/>
  <c r="E998" i="21"/>
  <c r="I999" i="21"/>
  <c r="M999" i="21"/>
  <c r="H1000" i="21"/>
  <c r="K999" i="21"/>
  <c r="L999" i="21"/>
  <c r="J999" i="21"/>
  <c r="Q998" i="21"/>
  <c r="P998" i="21"/>
  <c r="O998" i="21"/>
  <c r="N998" i="21"/>
  <c r="F999" i="21"/>
  <c r="D1000" i="21"/>
  <c r="E999" i="21"/>
  <c r="P999" i="21"/>
  <c r="O999" i="21"/>
  <c r="N999" i="21"/>
  <c r="Q999" i="21"/>
  <c r="H1001" i="21"/>
  <c r="J1000" i="21"/>
  <c r="M1000" i="21"/>
  <c r="I1000" i="21"/>
  <c r="L1000" i="21"/>
  <c r="K1000" i="21"/>
  <c r="D1001" i="21"/>
  <c r="E1000" i="21"/>
  <c r="F1000" i="21"/>
  <c r="M1001" i="21"/>
  <c r="H1002" i="21"/>
  <c r="I1001" i="21"/>
  <c r="K1001" i="21"/>
  <c r="L1001" i="21"/>
  <c r="J1001" i="21"/>
  <c r="P1000" i="21"/>
  <c r="N1000" i="21"/>
  <c r="O1000" i="21"/>
  <c r="Q1000" i="21"/>
  <c r="D1002" i="21"/>
  <c r="F1001" i="21"/>
  <c r="E1001" i="21"/>
  <c r="J1002" i="21"/>
  <c r="M1002" i="21"/>
  <c r="K1002" i="21"/>
  <c r="H1003" i="21"/>
  <c r="I1002" i="21"/>
  <c r="L1002" i="21"/>
  <c r="O1001" i="21"/>
  <c r="N1001" i="21"/>
  <c r="Q1001" i="21"/>
  <c r="P1001" i="21"/>
  <c r="F1002" i="21"/>
  <c r="E1002" i="21"/>
  <c r="D1003" i="21"/>
  <c r="I1003" i="21"/>
  <c r="J1003" i="21"/>
  <c r="L1003" i="21"/>
  <c r="M1003" i="21"/>
  <c r="H1004" i="21"/>
  <c r="K1003" i="21"/>
  <c r="N1002" i="21"/>
  <c r="Q1002" i="21"/>
  <c r="O1002" i="21"/>
  <c r="P1002" i="21"/>
  <c r="E1003" i="21"/>
  <c r="D1004" i="21"/>
  <c r="F1003" i="21"/>
  <c r="P1003" i="21"/>
  <c r="O1003" i="21"/>
  <c r="Q1003" i="21"/>
  <c r="N1003" i="21"/>
  <c r="H1005" i="21"/>
  <c r="I1004" i="21"/>
  <c r="J1004" i="21"/>
  <c r="L1004" i="21"/>
  <c r="K1004" i="21"/>
  <c r="M1004" i="21"/>
  <c r="F1004" i="21"/>
  <c r="E1004" i="21"/>
  <c r="D1005" i="21"/>
  <c r="I1005" i="21"/>
  <c r="J1005" i="21"/>
  <c r="L1005" i="21"/>
  <c r="M1005" i="21"/>
  <c r="H1006" i="21"/>
  <c r="K1005" i="21"/>
  <c r="N1004" i="21"/>
  <c r="Q1004" i="21"/>
  <c r="O1004" i="21"/>
  <c r="P1004" i="21"/>
  <c r="E1005" i="21"/>
  <c r="D1006" i="21"/>
  <c r="F1005" i="21"/>
  <c r="Q1005" i="21"/>
  <c r="P1005" i="21"/>
  <c r="O1005" i="21"/>
  <c r="N1005" i="21"/>
  <c r="L1006" i="21"/>
  <c r="I1006" i="21"/>
  <c r="M1006" i="21"/>
  <c r="H1007" i="21"/>
  <c r="K1006" i="21"/>
  <c r="J1006" i="21"/>
  <c r="E1006" i="21"/>
  <c r="F1006" i="21"/>
  <c r="D1007" i="21"/>
  <c r="Q1006" i="21"/>
  <c r="N1006" i="21"/>
  <c r="P1006" i="21"/>
  <c r="O1006" i="21"/>
  <c r="L1007" i="21"/>
  <c r="H1008" i="21"/>
  <c r="M1007" i="21"/>
  <c r="K1007" i="21"/>
  <c r="J1007" i="21"/>
  <c r="I1007" i="21"/>
  <c r="D1008" i="21"/>
  <c r="E1007" i="21"/>
  <c r="F1007" i="21"/>
  <c r="L1008" i="21"/>
  <c r="H1009" i="21"/>
  <c r="K1008" i="21"/>
  <c r="I1008" i="21"/>
  <c r="M1008" i="21"/>
  <c r="J1008" i="21"/>
  <c r="O1007" i="21"/>
  <c r="Q1007" i="21"/>
  <c r="N1007" i="21"/>
  <c r="P1007" i="21"/>
  <c r="F1008" i="21"/>
  <c r="E1008" i="21"/>
  <c r="D1009" i="21"/>
  <c r="K1009" i="21"/>
  <c r="J1009" i="21"/>
  <c r="H1010" i="21"/>
  <c r="L1009" i="21"/>
  <c r="I1009" i="21"/>
  <c r="M1009" i="21"/>
  <c r="O1008" i="21"/>
  <c r="Q1008" i="21"/>
  <c r="N1008" i="21"/>
  <c r="P1008" i="21"/>
  <c r="F1009" i="21"/>
  <c r="D1010" i="21"/>
  <c r="E1009" i="21"/>
  <c r="K1010" i="21"/>
  <c r="J1010" i="21"/>
  <c r="M1010" i="21"/>
  <c r="H1011" i="21"/>
  <c r="L1010" i="21"/>
  <c r="I1010" i="21"/>
  <c r="P1009" i="21"/>
  <c r="Q1009" i="21"/>
  <c r="O1009" i="21"/>
  <c r="N1009" i="21"/>
  <c r="F1010" i="21"/>
  <c r="D1011" i="21"/>
  <c r="E1010" i="21"/>
  <c r="L1011" i="21"/>
  <c r="H1012" i="21"/>
  <c r="I1011" i="21"/>
  <c r="J1011" i="21"/>
  <c r="K1011" i="21"/>
  <c r="M1011" i="21"/>
  <c r="Q1010" i="21"/>
  <c r="P1010" i="21"/>
  <c r="O1010" i="21"/>
  <c r="N1010" i="21"/>
  <c r="F1011" i="21"/>
  <c r="E1011" i="21"/>
  <c r="D1012" i="21"/>
  <c r="I1012" i="21"/>
  <c r="M1012" i="21"/>
  <c r="K1012" i="21"/>
  <c r="L1012" i="21"/>
  <c r="H1013" i="21"/>
  <c r="J1012" i="21"/>
  <c r="N1011" i="21"/>
  <c r="O1011" i="21"/>
  <c r="P1011" i="21"/>
  <c r="Q1011" i="21"/>
  <c r="D1013" i="21"/>
  <c r="F1012" i="21"/>
  <c r="E1012" i="21"/>
  <c r="N1012" i="21"/>
  <c r="P1012" i="21"/>
  <c r="O1012" i="21"/>
  <c r="Q1012" i="21"/>
  <c r="H1014" i="21"/>
  <c r="I1013" i="21"/>
  <c r="J1013" i="21"/>
  <c r="K1013" i="21"/>
  <c r="L1013" i="21"/>
  <c r="M1013" i="21"/>
  <c r="E1013" i="21"/>
  <c r="F1013" i="21"/>
  <c r="D1014" i="21"/>
  <c r="K1014" i="21"/>
  <c r="I1014" i="21"/>
  <c r="M1014" i="21"/>
  <c r="L1014" i="21"/>
  <c r="H1015" i="21"/>
  <c r="J1014" i="21"/>
  <c r="N1013" i="21"/>
  <c r="Q1013" i="21"/>
  <c r="P1013" i="21"/>
  <c r="O1013" i="21"/>
  <c r="D1015" i="21"/>
  <c r="E1014" i="21"/>
  <c r="F1014" i="21"/>
  <c r="P1014" i="21"/>
  <c r="Q1014" i="21"/>
  <c r="N1014" i="21"/>
  <c r="O1014" i="21"/>
  <c r="H1016" i="21"/>
  <c r="I1015" i="21"/>
  <c r="K1015" i="21"/>
  <c r="M1015" i="21"/>
  <c r="J1015" i="21"/>
  <c r="L1015" i="21"/>
  <c r="F1015" i="21"/>
  <c r="D1016" i="21"/>
  <c r="E1015" i="21"/>
  <c r="L1016" i="21"/>
  <c r="K1016" i="21"/>
  <c r="H1017" i="21"/>
  <c r="M1016" i="21"/>
  <c r="J1016" i="21"/>
  <c r="I1016" i="21"/>
  <c r="O1015" i="21"/>
  <c r="Q1015" i="21"/>
  <c r="N1015" i="21"/>
  <c r="P1015" i="21"/>
  <c r="F1016" i="21"/>
  <c r="D1017" i="21"/>
  <c r="E1016" i="21"/>
  <c r="I1017" i="21"/>
  <c r="H1018" i="21"/>
  <c r="K1017" i="21"/>
  <c r="L1017" i="21"/>
  <c r="M1017" i="21"/>
  <c r="J1017" i="21"/>
  <c r="O1016" i="21"/>
  <c r="Q1016" i="21"/>
  <c r="N1016" i="21"/>
  <c r="P1016" i="21"/>
  <c r="E1017" i="21"/>
  <c r="F1017" i="21"/>
  <c r="D1018" i="21"/>
  <c r="O1017" i="21"/>
  <c r="Q1017" i="21"/>
  <c r="P1017" i="21"/>
  <c r="N1017" i="21"/>
  <c r="I1018" i="21"/>
  <c r="J1018" i="21"/>
  <c r="M1018" i="21"/>
  <c r="L1018" i="21"/>
  <c r="H1019" i="21"/>
  <c r="K1018" i="21"/>
  <c r="E1018" i="21"/>
  <c r="F1018" i="21"/>
  <c r="D1019" i="21"/>
  <c r="N1018" i="21"/>
  <c r="Q1018" i="21"/>
  <c r="O1018" i="21"/>
  <c r="P1018" i="21"/>
  <c r="L1019" i="21"/>
  <c r="M1019" i="21"/>
  <c r="H1020" i="21"/>
  <c r="J1019" i="21"/>
  <c r="I1019" i="21"/>
  <c r="K1019" i="21"/>
  <c r="F1019" i="21"/>
  <c r="D1020" i="21"/>
  <c r="E1019" i="21"/>
  <c r="H1021" i="21"/>
  <c r="K1020" i="21"/>
  <c r="I1020" i="21"/>
  <c r="M1020" i="21"/>
  <c r="J1020" i="21"/>
  <c r="L1020" i="21"/>
  <c r="Q1019" i="21"/>
  <c r="P1019" i="21"/>
  <c r="O1019" i="21"/>
  <c r="N1019" i="21"/>
  <c r="D1021" i="21"/>
  <c r="E1020" i="21"/>
  <c r="F1020" i="21"/>
  <c r="L1021" i="21"/>
  <c r="J1021" i="21"/>
  <c r="I1021" i="21"/>
  <c r="K1021" i="21"/>
  <c r="M1021" i="21"/>
  <c r="H1022" i="21"/>
  <c r="P1020" i="21"/>
  <c r="N1020" i="21"/>
  <c r="O1020" i="21"/>
  <c r="Q1020" i="21"/>
  <c r="E1021" i="21"/>
  <c r="D1022" i="21"/>
  <c r="F1021" i="21"/>
  <c r="O1021" i="21"/>
  <c r="N1021" i="21"/>
  <c r="P1021" i="21"/>
  <c r="Q1021" i="21"/>
  <c r="H1023" i="21"/>
  <c r="M1022" i="21"/>
  <c r="I1022" i="21"/>
  <c r="K1022" i="21"/>
  <c r="J1022" i="21"/>
  <c r="L1022" i="21"/>
  <c r="D1023" i="21"/>
  <c r="E1022" i="21"/>
  <c r="F1022" i="21"/>
  <c r="K1023" i="21"/>
  <c r="J1023" i="21"/>
  <c r="L1023" i="21"/>
  <c r="M1023" i="21"/>
  <c r="I1023" i="21"/>
  <c r="H1024" i="21"/>
  <c r="O1022" i="21"/>
  <c r="P1022" i="21"/>
  <c r="N1022" i="21"/>
  <c r="Q1022" i="21"/>
  <c r="D1024" i="21"/>
  <c r="E1023" i="21"/>
  <c r="F1023" i="21"/>
  <c r="Q1023" i="21"/>
  <c r="P1023" i="21"/>
  <c r="N1023" i="21"/>
  <c r="O1023" i="21"/>
  <c r="H1025" i="21"/>
  <c r="K1024" i="21"/>
  <c r="L1024" i="21"/>
  <c r="J1024" i="21"/>
  <c r="I1024" i="21"/>
  <c r="M1024" i="21"/>
  <c r="E1024" i="21"/>
  <c r="F1024" i="21"/>
  <c r="D1025" i="21"/>
  <c r="I1025" i="21"/>
  <c r="H1026" i="21"/>
  <c r="K1025" i="21"/>
  <c r="L1025" i="21"/>
  <c r="J1025" i="21"/>
  <c r="M1025" i="21"/>
  <c r="Q1024" i="21"/>
  <c r="P1024" i="21"/>
  <c r="O1024" i="21"/>
  <c r="N1024" i="21"/>
  <c r="F1025" i="21"/>
  <c r="E1025" i="21"/>
  <c r="D1026" i="21"/>
  <c r="Q1025" i="21"/>
  <c r="O1025" i="21"/>
  <c r="P1025" i="21"/>
  <c r="N1025" i="21"/>
  <c r="L1026" i="21"/>
  <c r="J1026" i="21"/>
  <c r="H1027" i="21"/>
  <c r="I1026" i="21"/>
  <c r="M1026" i="21"/>
  <c r="K1026" i="21"/>
  <c r="D1027" i="21"/>
  <c r="E1026" i="21"/>
  <c r="F1026" i="21"/>
  <c r="J1027" i="21"/>
  <c r="K1027" i="21"/>
  <c r="I1027" i="21"/>
  <c r="H1028" i="21"/>
  <c r="L1027" i="21"/>
  <c r="M1027" i="21"/>
  <c r="O1026" i="21"/>
  <c r="N1026" i="21"/>
  <c r="Q1026" i="21"/>
  <c r="P1026" i="21"/>
  <c r="D1028" i="21"/>
  <c r="E1027" i="21"/>
  <c r="F1027" i="21"/>
  <c r="N1027" i="21"/>
  <c r="Q1027" i="21"/>
  <c r="P1027" i="21"/>
  <c r="O1027" i="21"/>
  <c r="L1028" i="21"/>
  <c r="I1028" i="21"/>
  <c r="H1029" i="21"/>
  <c r="K1028" i="21"/>
  <c r="M1028" i="21"/>
  <c r="J1028" i="21"/>
  <c r="F1028" i="21"/>
  <c r="D1029" i="21"/>
  <c r="E1028" i="21"/>
  <c r="Q1028" i="21"/>
  <c r="N1028" i="21"/>
  <c r="P1028" i="21"/>
  <c r="O1028" i="21"/>
  <c r="J1029" i="21"/>
  <c r="H1030" i="21"/>
  <c r="L1029" i="21"/>
  <c r="K1029" i="21"/>
  <c r="I1029" i="21"/>
  <c r="M1029" i="21"/>
  <c r="D1030" i="21"/>
  <c r="F1029" i="21"/>
  <c r="E1029" i="21"/>
  <c r="L1030" i="21"/>
  <c r="H1031" i="21"/>
  <c r="K1030" i="21"/>
  <c r="M1030" i="21"/>
  <c r="I1030" i="21"/>
  <c r="J1030" i="21"/>
  <c r="Q1029" i="21"/>
  <c r="O1029" i="21"/>
  <c r="P1029" i="21"/>
  <c r="N1029" i="21"/>
  <c r="E1030" i="21"/>
  <c r="D1031" i="21"/>
  <c r="F1030" i="21"/>
  <c r="L1031" i="21"/>
  <c r="I1031" i="21"/>
  <c r="K1031" i="21"/>
  <c r="M1031" i="21"/>
  <c r="H1032" i="21"/>
  <c r="J1031" i="21"/>
  <c r="P1030" i="21"/>
  <c r="O1030" i="21"/>
  <c r="N1030" i="21"/>
  <c r="Q1030" i="21"/>
  <c r="F1031" i="21"/>
  <c r="E1031" i="21"/>
  <c r="D1032" i="21"/>
  <c r="Q1031" i="21"/>
  <c r="P1031" i="21"/>
  <c r="O1031" i="21"/>
  <c r="N1031" i="21"/>
  <c r="J1032" i="21"/>
  <c r="M1032" i="21"/>
  <c r="K1032" i="21"/>
  <c r="I1032" i="21"/>
  <c r="L1032" i="21"/>
  <c r="H1033" i="21"/>
  <c r="F1032" i="21"/>
  <c r="E1032" i="21"/>
  <c r="D1033" i="21"/>
  <c r="N1032" i="21"/>
  <c r="O1032" i="21"/>
  <c r="Q1032" i="21"/>
  <c r="P1032" i="21"/>
  <c r="L1033" i="21"/>
  <c r="J1033" i="21"/>
  <c r="I1033" i="21"/>
  <c r="K1033" i="21"/>
  <c r="M1033" i="21"/>
  <c r="H1034" i="21"/>
  <c r="E1033" i="21"/>
  <c r="F1033" i="21"/>
  <c r="D1034" i="21"/>
  <c r="O1033" i="21"/>
  <c r="P1033" i="21"/>
  <c r="Q1033" i="21"/>
  <c r="N1033" i="21"/>
  <c r="M1034" i="21"/>
  <c r="L1034" i="21"/>
  <c r="H1035" i="21"/>
  <c r="J1034" i="21"/>
  <c r="I1034" i="21"/>
  <c r="K1034" i="21"/>
  <c r="E1034" i="21"/>
  <c r="D1035" i="21"/>
  <c r="F1034" i="21"/>
  <c r="M1035" i="21"/>
  <c r="I1035" i="21"/>
  <c r="J1035" i="21"/>
  <c r="L1035" i="21"/>
  <c r="K1035" i="21"/>
  <c r="H1036" i="21"/>
  <c r="N1034" i="21"/>
  <c r="P1034" i="21"/>
  <c r="O1034" i="21"/>
  <c r="Q1034" i="21"/>
  <c r="E1035" i="21"/>
  <c r="D1036" i="21"/>
  <c r="F1035" i="21"/>
  <c r="O1035" i="21"/>
  <c r="N1035" i="21"/>
  <c r="Q1035" i="21"/>
  <c r="P1035" i="21"/>
  <c r="I1036" i="21"/>
  <c r="H1037" i="21"/>
  <c r="J1036" i="21"/>
  <c r="L1036" i="21"/>
  <c r="K1036" i="21"/>
  <c r="M1036" i="21"/>
  <c r="E1036" i="21"/>
  <c r="D1037" i="21"/>
  <c r="F1036" i="21"/>
  <c r="N1036" i="21"/>
  <c r="Q1036" i="21"/>
  <c r="P1036" i="21"/>
  <c r="O1036" i="21"/>
  <c r="M1037" i="21"/>
  <c r="I1037" i="21"/>
  <c r="H1038" i="21"/>
  <c r="L1037" i="21"/>
  <c r="J1037" i="21"/>
  <c r="K1037" i="21"/>
  <c r="F1037" i="21"/>
  <c r="E1037" i="21"/>
  <c r="D1038" i="21"/>
  <c r="N1037" i="21"/>
  <c r="Q1037" i="21"/>
  <c r="P1037" i="21"/>
  <c r="O1037" i="21"/>
  <c r="H1039" i="21"/>
  <c r="M1038" i="21"/>
  <c r="I1038" i="21"/>
  <c r="L1038" i="21"/>
  <c r="J1038" i="21"/>
  <c r="K1038" i="21"/>
  <c r="D1039" i="21"/>
  <c r="F1038" i="21"/>
  <c r="E1038" i="21"/>
  <c r="J1039" i="21"/>
  <c r="L1039" i="21"/>
  <c r="H1040" i="21"/>
  <c r="I1039" i="21"/>
  <c r="K1039" i="21"/>
  <c r="M1039" i="21"/>
  <c r="P1038" i="21"/>
  <c r="O1038" i="21"/>
  <c r="N1038" i="21"/>
  <c r="Q1038" i="21"/>
  <c r="D1040" i="21"/>
  <c r="E1039" i="21"/>
  <c r="F1039" i="21"/>
  <c r="L1040" i="21"/>
  <c r="H1041" i="21"/>
  <c r="J1040" i="21"/>
  <c r="I1040" i="21"/>
  <c r="K1040" i="21"/>
  <c r="M1040" i="21"/>
  <c r="Q1039" i="21"/>
  <c r="P1039" i="21"/>
  <c r="O1039" i="21"/>
  <c r="N1039" i="21"/>
  <c r="D1041" i="21"/>
  <c r="E1040" i="21"/>
  <c r="F1040" i="21"/>
  <c r="J1041" i="21"/>
  <c r="I1041" i="21"/>
  <c r="L1041" i="21"/>
  <c r="M1041" i="21"/>
  <c r="H1042" i="21"/>
  <c r="K1041" i="21"/>
  <c r="P1040" i="21"/>
  <c r="O1040" i="21"/>
  <c r="Q1040" i="21"/>
  <c r="N1040" i="21"/>
  <c r="F1041" i="21"/>
  <c r="E1041" i="21"/>
  <c r="D1042" i="21"/>
  <c r="Q1041" i="21"/>
  <c r="P1041" i="21"/>
  <c r="O1041" i="21"/>
  <c r="N1041" i="21"/>
  <c r="M1042" i="21"/>
  <c r="J1042" i="21"/>
  <c r="I1042" i="21"/>
  <c r="L1042" i="21"/>
  <c r="K1042" i="21"/>
  <c r="H1043" i="21"/>
  <c r="F1042" i="21"/>
  <c r="D1043" i="21"/>
  <c r="E1042" i="21"/>
  <c r="N1042" i="21"/>
  <c r="Q1042" i="21"/>
  <c r="P1042" i="21"/>
  <c r="O1042" i="21"/>
  <c r="H1044" i="21"/>
  <c r="K1043" i="21"/>
  <c r="I1043" i="21"/>
  <c r="J1043" i="21"/>
  <c r="L1043" i="21"/>
  <c r="M1043" i="21"/>
  <c r="E1043" i="21"/>
  <c r="D1044" i="21"/>
  <c r="F1043" i="21"/>
  <c r="J1044" i="21"/>
  <c r="H1045" i="21"/>
  <c r="L1044" i="21"/>
  <c r="K1044" i="21"/>
  <c r="M1044" i="21"/>
  <c r="I1044" i="21"/>
  <c r="P1043" i="21"/>
  <c r="O1043" i="21"/>
  <c r="N1043" i="21"/>
  <c r="Q1043" i="21"/>
  <c r="D1045" i="21"/>
  <c r="E1044" i="21"/>
  <c r="F1044" i="21"/>
  <c r="H1046" i="21"/>
  <c r="L1045" i="21"/>
  <c r="K1045" i="21"/>
  <c r="J1045" i="21"/>
  <c r="I1045" i="21"/>
  <c r="M1045" i="21"/>
  <c r="O1044" i="21"/>
  <c r="N1044" i="21"/>
  <c r="Q1044" i="21"/>
  <c r="P1044" i="21"/>
  <c r="E1045" i="21"/>
  <c r="F1045" i="21"/>
  <c r="D1046" i="21"/>
  <c r="M1046" i="21"/>
  <c r="H1047" i="21"/>
  <c r="K1046" i="21"/>
  <c r="L1046" i="21"/>
  <c r="I1046" i="21"/>
  <c r="J1046" i="21"/>
  <c r="N1045" i="21"/>
  <c r="P1045" i="21"/>
  <c r="O1045" i="21"/>
  <c r="Q1045" i="21"/>
  <c r="F1046" i="21"/>
  <c r="E1046" i="21"/>
  <c r="D1047" i="21"/>
  <c r="L1047" i="21"/>
  <c r="J1047" i="21"/>
  <c r="M1047" i="21"/>
  <c r="H1048" i="21"/>
  <c r="I1047" i="21"/>
  <c r="K1047" i="21"/>
  <c r="P1046" i="21"/>
  <c r="O1046" i="21"/>
  <c r="N1046" i="21"/>
  <c r="Q1046" i="21"/>
  <c r="E1047" i="21"/>
  <c r="D1048" i="21"/>
  <c r="F1047" i="21"/>
  <c r="K1048" i="21"/>
  <c r="L1048" i="21"/>
  <c r="M1048" i="21"/>
  <c r="I1048" i="21"/>
  <c r="H1049" i="21"/>
  <c r="J1048" i="21"/>
  <c r="O1047" i="21"/>
  <c r="N1047" i="21"/>
  <c r="Q1047" i="21"/>
  <c r="P1047" i="21"/>
  <c r="D1049" i="21"/>
  <c r="E1048" i="21"/>
  <c r="F1048" i="21"/>
  <c r="P1048" i="21"/>
  <c r="O1048" i="21"/>
  <c r="Q1048" i="21"/>
  <c r="N1048" i="21"/>
  <c r="M1049" i="21"/>
  <c r="H1050" i="21"/>
  <c r="I1049" i="21"/>
  <c r="K1049" i="21"/>
  <c r="L1049" i="21"/>
  <c r="J1049" i="21"/>
  <c r="F1049" i="21"/>
  <c r="D1050" i="21"/>
  <c r="E1049" i="21"/>
  <c r="K1050" i="21"/>
  <c r="H1051" i="21"/>
  <c r="J1050" i="21"/>
  <c r="M1050" i="21"/>
  <c r="L1050" i="21"/>
  <c r="I1050" i="21"/>
  <c r="Q1049" i="21"/>
  <c r="P1049" i="21"/>
  <c r="O1049" i="21"/>
  <c r="N1049" i="21"/>
  <c r="E1050" i="21"/>
  <c r="D1051" i="21"/>
  <c r="F1050" i="21"/>
  <c r="M1051" i="21"/>
  <c r="K1051" i="21"/>
  <c r="H1052" i="21"/>
  <c r="L1051" i="21"/>
  <c r="I1051" i="21"/>
  <c r="J1051" i="21"/>
  <c r="O1050" i="21"/>
  <c r="N1050" i="21"/>
  <c r="Q1050" i="21"/>
  <c r="P1050" i="21"/>
  <c r="E1051" i="21"/>
  <c r="F1051" i="21"/>
  <c r="D1052" i="21"/>
  <c r="I1052" i="21"/>
  <c r="H1053" i="21"/>
  <c r="K1052" i="21"/>
  <c r="J1052" i="21"/>
  <c r="L1052" i="21"/>
  <c r="M1052" i="21"/>
  <c r="O1051" i="21"/>
  <c r="P1051" i="21"/>
  <c r="N1051" i="21"/>
  <c r="Q1051" i="21"/>
  <c r="D1053" i="21"/>
  <c r="E1052" i="21"/>
  <c r="F1052" i="21"/>
  <c r="Q1052" i="21"/>
  <c r="N1052" i="21"/>
  <c r="P1052" i="21"/>
  <c r="O1052" i="21"/>
  <c r="J1053" i="21"/>
  <c r="I1053" i="21"/>
  <c r="K1053" i="21"/>
  <c r="L1053" i="21"/>
  <c r="H1054" i="21"/>
  <c r="M1053" i="21"/>
  <c r="E1053" i="21"/>
  <c r="D1054" i="21"/>
  <c r="F1053" i="21"/>
  <c r="O1053" i="21"/>
  <c r="N1053" i="21"/>
  <c r="Q1053" i="21"/>
  <c r="P1053" i="21"/>
  <c r="K1054" i="21"/>
  <c r="L1054" i="21"/>
  <c r="J1054" i="21"/>
  <c r="H1055" i="21"/>
  <c r="I1054" i="21"/>
  <c r="M1054" i="21"/>
  <c r="E1054" i="21"/>
  <c r="D1055" i="21"/>
  <c r="F1054" i="21"/>
  <c r="L1055" i="21"/>
  <c r="M1055" i="21"/>
  <c r="H1056" i="21"/>
  <c r="J1055" i="21"/>
  <c r="I1055" i="21"/>
  <c r="K1055" i="21"/>
  <c r="P1054" i="21"/>
  <c r="O1054" i="21"/>
  <c r="N1054" i="21"/>
  <c r="Q1054" i="21"/>
  <c r="F1055" i="21"/>
  <c r="E1055" i="21"/>
  <c r="D1056" i="21"/>
  <c r="J1056" i="21"/>
  <c r="M1056" i="21"/>
  <c r="K1056" i="21"/>
  <c r="H1057" i="21"/>
  <c r="L1056" i="21"/>
  <c r="I1056" i="21"/>
  <c r="Q1055" i="21"/>
  <c r="P1055" i="21"/>
  <c r="O1055" i="21"/>
  <c r="N1055" i="21"/>
  <c r="F1056" i="21"/>
  <c r="E1056" i="21"/>
  <c r="D1057" i="21"/>
  <c r="L1057" i="21"/>
  <c r="M1057" i="21"/>
  <c r="H1058" i="21"/>
  <c r="K1057" i="21"/>
  <c r="J1057" i="21"/>
  <c r="I1057" i="21"/>
  <c r="O1056" i="21"/>
  <c r="Q1056" i="21"/>
  <c r="P1056" i="21"/>
  <c r="N1056" i="21"/>
  <c r="F1057" i="21"/>
  <c r="D1058" i="21"/>
  <c r="E1057" i="21"/>
  <c r="K1058" i="21"/>
  <c r="M1058" i="21"/>
  <c r="J1058" i="21"/>
  <c r="H1059" i="21"/>
  <c r="L1058" i="21"/>
  <c r="I1058" i="21"/>
  <c r="Q1057" i="21"/>
  <c r="P1057" i="21"/>
  <c r="O1057" i="21"/>
  <c r="N1057" i="21"/>
  <c r="E1058" i="21"/>
  <c r="D1059" i="21"/>
  <c r="F1058" i="21"/>
  <c r="K1059" i="21"/>
  <c r="H1060" i="21"/>
  <c r="L1059" i="21"/>
  <c r="J1059" i="21"/>
  <c r="M1059" i="21"/>
  <c r="I1059" i="21"/>
  <c r="P1058" i="21"/>
  <c r="O1058" i="21"/>
  <c r="N1058" i="21"/>
  <c r="Q1058" i="21"/>
  <c r="E1059" i="21"/>
  <c r="D1060" i="21"/>
  <c r="F1059" i="21"/>
  <c r="K1060" i="21"/>
  <c r="M1060" i="21"/>
  <c r="I1060" i="21"/>
  <c r="H1061" i="21"/>
  <c r="L1060" i="21"/>
  <c r="J1060" i="21"/>
  <c r="P1059" i="21"/>
  <c r="Q1059" i="21"/>
  <c r="O1059" i="21"/>
  <c r="N1059" i="21"/>
  <c r="F1060" i="21"/>
  <c r="E1060" i="21"/>
  <c r="D1061" i="21"/>
  <c r="Q1060" i="21"/>
  <c r="P1060" i="21"/>
  <c r="O1060" i="21"/>
  <c r="N1060" i="21"/>
  <c r="I1061" i="21"/>
  <c r="K1061" i="21"/>
  <c r="H1062" i="21"/>
  <c r="J1061" i="21"/>
  <c r="L1061" i="21"/>
  <c r="M1061" i="21"/>
  <c r="D1062" i="21"/>
  <c r="E1061" i="21"/>
  <c r="F1061" i="21"/>
  <c r="O1061" i="21"/>
  <c r="N1061" i="21"/>
  <c r="Q1061" i="21"/>
  <c r="P1061" i="21"/>
  <c r="I1062" i="21"/>
  <c r="K1062" i="21"/>
  <c r="H1063" i="21"/>
  <c r="L1062" i="21"/>
  <c r="M1062" i="21"/>
  <c r="J1062" i="21"/>
  <c r="F1062" i="21"/>
  <c r="D1063" i="21"/>
  <c r="E1062" i="21"/>
  <c r="P1062" i="21"/>
  <c r="O1062" i="21"/>
  <c r="N1062" i="21"/>
  <c r="Q1062" i="21"/>
  <c r="J1063" i="21"/>
  <c r="H1064" i="21"/>
  <c r="K1063" i="21"/>
  <c r="M1063" i="21"/>
  <c r="I1063" i="21"/>
  <c r="L1063" i="21"/>
  <c r="D1064" i="21"/>
  <c r="F1063" i="21"/>
  <c r="E1063" i="21"/>
  <c r="K1064" i="21"/>
  <c r="H1065" i="21"/>
  <c r="I1064" i="21"/>
  <c r="L1064" i="21"/>
  <c r="J1064" i="21"/>
  <c r="M1064" i="21"/>
  <c r="O1063" i="21"/>
  <c r="N1063" i="21"/>
  <c r="Q1063" i="21"/>
  <c r="P1063" i="21"/>
  <c r="F1064" i="21"/>
  <c r="E1064" i="21"/>
  <c r="D1065" i="21"/>
  <c r="M1065" i="21"/>
  <c r="H1066" i="21"/>
  <c r="J1065" i="21"/>
  <c r="I1065" i="21"/>
  <c r="L1065" i="21"/>
  <c r="K1065" i="21"/>
  <c r="N1064" i="21"/>
  <c r="P1064" i="21"/>
  <c r="O1064" i="21"/>
  <c r="Q1064" i="21"/>
  <c r="F1065" i="21"/>
  <c r="D1066" i="21"/>
  <c r="E1065" i="21"/>
  <c r="K1066" i="21"/>
  <c r="H1067" i="21"/>
  <c r="L1066" i="21"/>
  <c r="M1066" i="21"/>
  <c r="I1066" i="21"/>
  <c r="J1066" i="21"/>
  <c r="P1065" i="21"/>
  <c r="O1065" i="21"/>
  <c r="N1065" i="21"/>
  <c r="Q1065" i="21"/>
  <c r="D1067" i="21"/>
  <c r="E1066" i="21"/>
  <c r="F1066" i="21"/>
  <c r="J1067" i="21"/>
  <c r="L1067" i="21"/>
  <c r="H1068" i="21"/>
  <c r="K1067" i="21"/>
  <c r="M1067" i="21"/>
  <c r="I1067" i="21"/>
  <c r="O1066" i="21"/>
  <c r="N1066" i="21"/>
  <c r="Q1066" i="21"/>
  <c r="P1066" i="21"/>
  <c r="F1067" i="21"/>
  <c r="D1068" i="21"/>
  <c r="E1067" i="21"/>
  <c r="H1069" i="21"/>
  <c r="K1068" i="21"/>
  <c r="M1068" i="21"/>
  <c r="J1068" i="21"/>
  <c r="L1068" i="21"/>
  <c r="I1068" i="21"/>
  <c r="P1067" i="21"/>
  <c r="O1067" i="21"/>
  <c r="N1067" i="21"/>
  <c r="Q1067" i="21"/>
  <c r="D1069" i="21"/>
  <c r="F1068" i="21"/>
  <c r="E1068" i="21"/>
  <c r="K1069" i="21"/>
  <c r="I1069" i="21"/>
  <c r="L1069" i="21"/>
  <c r="H1070" i="21"/>
  <c r="M1069" i="21"/>
  <c r="J1069" i="21"/>
  <c r="N1068" i="21"/>
  <c r="Q1068" i="21"/>
  <c r="P1068" i="21"/>
  <c r="O1068" i="21"/>
  <c r="E1069" i="21"/>
  <c r="F1069" i="21"/>
  <c r="D1070" i="21"/>
  <c r="O1069" i="21"/>
  <c r="N1069" i="21"/>
  <c r="Q1069" i="21"/>
  <c r="P1069" i="21"/>
  <c r="J1070" i="21"/>
  <c r="M1070" i="21"/>
  <c r="L1070" i="21"/>
  <c r="K1070" i="21"/>
  <c r="I1070" i="21"/>
  <c r="H1071" i="21"/>
  <c r="D1071" i="21"/>
  <c r="E1070" i="21"/>
  <c r="F1070" i="21"/>
  <c r="P1070" i="21"/>
  <c r="O1070" i="21"/>
  <c r="Q1070" i="21"/>
  <c r="N1070" i="21"/>
  <c r="K1071" i="21"/>
  <c r="L1071" i="21"/>
  <c r="J1071" i="21"/>
  <c r="M1071" i="21"/>
  <c r="H1072" i="21"/>
  <c r="I1071" i="21"/>
  <c r="F1071" i="21"/>
  <c r="D1072" i="21"/>
  <c r="E1071" i="21"/>
  <c r="I1072" i="21"/>
  <c r="L1072" i="21"/>
  <c r="M1072" i="21"/>
  <c r="K1072" i="21"/>
  <c r="H1073" i="21"/>
  <c r="J1072" i="21"/>
  <c r="Q1071" i="21"/>
  <c r="P1071" i="21"/>
  <c r="O1071" i="21"/>
  <c r="N1071" i="21"/>
  <c r="F1072" i="21"/>
  <c r="D1073" i="21"/>
  <c r="E1072" i="21"/>
  <c r="N1072" i="21"/>
  <c r="Q1072" i="21"/>
  <c r="P1072" i="21"/>
  <c r="O1072" i="21"/>
  <c r="K1073" i="21"/>
  <c r="L1073" i="21"/>
  <c r="H1074" i="21"/>
  <c r="J1073" i="21"/>
  <c r="M1073" i="21"/>
  <c r="I1073" i="21"/>
  <c r="E1073" i="21"/>
  <c r="D1074" i="21"/>
  <c r="F1073" i="21"/>
  <c r="K1074" i="21"/>
  <c r="J1074" i="21"/>
  <c r="L1074" i="21"/>
  <c r="M1074" i="21"/>
  <c r="H1075" i="21"/>
  <c r="I1074" i="21"/>
  <c r="P1073" i="21"/>
  <c r="O1073" i="21"/>
  <c r="N1073" i="21"/>
  <c r="Q1073" i="21"/>
  <c r="E1074" i="21"/>
  <c r="D1075" i="21"/>
  <c r="F1074" i="21"/>
  <c r="L1075" i="21"/>
  <c r="I1075" i="21"/>
  <c r="M1075" i="21"/>
  <c r="J1075" i="21"/>
  <c r="H1076" i="21"/>
  <c r="K1075" i="21"/>
  <c r="O1074" i="21"/>
  <c r="Q1074" i="21"/>
  <c r="N1074" i="21"/>
  <c r="P1074" i="21"/>
  <c r="F1075" i="21"/>
  <c r="D1076" i="21"/>
  <c r="E1075" i="21"/>
  <c r="P1075" i="21"/>
  <c r="O1075" i="21"/>
  <c r="N1075" i="21"/>
  <c r="Q1075" i="21"/>
  <c r="K1076" i="21"/>
  <c r="J1076" i="21"/>
  <c r="L1076" i="21"/>
  <c r="I1076" i="21"/>
  <c r="M1076" i="21"/>
  <c r="H1077" i="21"/>
  <c r="F1076" i="21"/>
  <c r="E1076" i="21"/>
  <c r="D1077" i="21"/>
  <c r="O1076" i="21"/>
  <c r="N1076" i="21"/>
  <c r="Q1076" i="21"/>
  <c r="P1076" i="21"/>
  <c r="L1077" i="21"/>
  <c r="M1077" i="21"/>
  <c r="J1077" i="21"/>
  <c r="H1078" i="21"/>
  <c r="K1077" i="21"/>
  <c r="I1077" i="21"/>
  <c r="F1077" i="21"/>
  <c r="D1078" i="21"/>
  <c r="E1077" i="21"/>
  <c r="L1078" i="21"/>
  <c r="H1079" i="21"/>
  <c r="M1078" i="21"/>
  <c r="J1078" i="21"/>
  <c r="I1078" i="21"/>
  <c r="K1078" i="21"/>
  <c r="N1077" i="21"/>
  <c r="Q1077" i="21"/>
  <c r="P1077" i="21"/>
  <c r="O1077" i="21"/>
  <c r="F1078" i="21"/>
  <c r="D1079" i="21"/>
  <c r="E1078" i="21"/>
  <c r="I1079" i="21"/>
  <c r="H1080" i="21"/>
  <c r="J1079" i="21"/>
  <c r="M1079" i="21"/>
  <c r="K1079" i="21"/>
  <c r="L1079" i="21"/>
  <c r="P1078" i="21"/>
  <c r="O1078" i="21"/>
  <c r="N1078" i="21"/>
  <c r="Q1078" i="21"/>
  <c r="E1079" i="21"/>
  <c r="D1080" i="21"/>
  <c r="F1079" i="21"/>
  <c r="O1079" i="21"/>
  <c r="N1079" i="21"/>
  <c r="Q1079" i="21"/>
  <c r="P1079" i="21"/>
  <c r="K1080" i="21"/>
  <c r="L1080" i="21"/>
  <c r="J1080" i="21"/>
  <c r="H1081" i="21"/>
  <c r="I1080" i="21"/>
  <c r="M1080" i="21"/>
  <c r="E1080" i="21"/>
  <c r="F1080" i="21"/>
  <c r="D1081" i="21"/>
  <c r="L1081" i="21"/>
  <c r="M1081" i="21"/>
  <c r="I1081" i="21"/>
  <c r="H1082" i="21"/>
  <c r="K1081" i="21"/>
  <c r="J1081" i="21"/>
  <c r="Q1080" i="21"/>
  <c r="N1080" i="21"/>
  <c r="P1080" i="21"/>
  <c r="O1080" i="21"/>
  <c r="E1081" i="21"/>
  <c r="D1082" i="21"/>
  <c r="F1081" i="21"/>
  <c r="Q1081" i="21"/>
  <c r="P1081" i="21"/>
  <c r="O1081" i="21"/>
  <c r="N1081" i="21"/>
  <c r="H1083" i="21"/>
  <c r="K1082" i="21"/>
  <c r="J1082" i="21"/>
  <c r="M1082" i="21"/>
  <c r="I1082" i="21"/>
  <c r="L1082" i="21"/>
  <c r="F1082" i="21"/>
  <c r="D1083" i="21"/>
  <c r="E1082" i="21"/>
  <c r="L1083" i="21"/>
  <c r="H1084" i="21"/>
  <c r="J1083" i="21"/>
  <c r="M1083" i="21"/>
  <c r="K1083" i="21"/>
  <c r="I1083" i="21"/>
  <c r="N1082" i="21"/>
  <c r="O1082" i="21"/>
  <c r="Q1082" i="21"/>
  <c r="P1082" i="21"/>
  <c r="E1083" i="21"/>
  <c r="D1084" i="21"/>
  <c r="F1083" i="21"/>
  <c r="H1085" i="21"/>
  <c r="I1084" i="21"/>
  <c r="K1084" i="21"/>
  <c r="M1084" i="21"/>
  <c r="J1084" i="21"/>
  <c r="L1084" i="21"/>
  <c r="N1083" i="21"/>
  <c r="Q1083" i="21"/>
  <c r="P1083" i="21"/>
  <c r="O1083" i="21"/>
  <c r="D1085" i="21"/>
  <c r="F1084" i="21"/>
  <c r="E1084" i="21"/>
  <c r="H1086" i="21"/>
  <c r="I1085" i="21"/>
  <c r="L1085" i="21"/>
  <c r="J1085" i="21"/>
  <c r="K1085" i="21"/>
  <c r="M1085" i="21"/>
  <c r="O1084" i="21"/>
  <c r="Q1084" i="21"/>
  <c r="N1084" i="21"/>
  <c r="P1084" i="21"/>
  <c r="D1086" i="21"/>
  <c r="F1085" i="21"/>
  <c r="E1085" i="21"/>
  <c r="I1086" i="21"/>
  <c r="L1086" i="21"/>
  <c r="M1086" i="21"/>
  <c r="J1086" i="21"/>
  <c r="K1086" i="21"/>
  <c r="H1087" i="21"/>
  <c r="Q1085" i="21"/>
  <c r="O1085" i="21"/>
  <c r="N1085" i="21"/>
  <c r="P1085" i="21"/>
  <c r="F1086" i="21"/>
  <c r="E1086" i="21"/>
  <c r="D1087" i="21"/>
  <c r="P1086" i="21"/>
  <c r="O1086" i="21"/>
  <c r="N1086" i="21"/>
  <c r="Q1086" i="21"/>
  <c r="J1087" i="21"/>
  <c r="H1088" i="21"/>
  <c r="L1087" i="21"/>
  <c r="K1087" i="21"/>
  <c r="M1087" i="21"/>
  <c r="I1087" i="21"/>
  <c r="E1087" i="21"/>
  <c r="F1087" i="21"/>
  <c r="D1088" i="21"/>
  <c r="J1088" i="21"/>
  <c r="K1088" i="21"/>
  <c r="M1088" i="21"/>
  <c r="L1088" i="21"/>
  <c r="H1089" i="21"/>
  <c r="I1088" i="21"/>
  <c r="Q1087" i="21"/>
  <c r="P1087" i="21"/>
  <c r="O1087" i="21"/>
  <c r="N1087" i="21"/>
  <c r="D1089" i="21"/>
  <c r="F1088" i="21"/>
  <c r="E1088" i="21"/>
  <c r="L1089" i="21"/>
  <c r="M1089" i="21"/>
  <c r="K1089" i="21"/>
  <c r="J1089" i="21"/>
  <c r="I1089" i="21"/>
  <c r="H1090" i="21"/>
  <c r="P1088" i="21"/>
  <c r="O1088" i="21"/>
  <c r="N1088" i="21"/>
  <c r="Q1088" i="21"/>
  <c r="E1089" i="21"/>
  <c r="D1090" i="21"/>
  <c r="F1089" i="21"/>
  <c r="N1089" i="21"/>
  <c r="P1089" i="21"/>
  <c r="Q1089" i="21"/>
  <c r="O1089" i="21"/>
  <c r="J1090" i="21"/>
  <c r="I1090" i="21"/>
  <c r="M1090" i="21"/>
  <c r="L1090" i="21"/>
  <c r="H1091" i="21"/>
  <c r="K1090" i="21"/>
  <c r="E1090" i="21"/>
  <c r="D1091" i="21"/>
  <c r="F1090" i="21"/>
  <c r="N1090" i="21"/>
  <c r="P1090" i="21"/>
  <c r="O1090" i="21"/>
  <c r="Q1090" i="21"/>
  <c r="M1091" i="21"/>
  <c r="H1092" i="21"/>
  <c r="J1091" i="21"/>
  <c r="L1091" i="21"/>
  <c r="I1091" i="21"/>
  <c r="K1091" i="21"/>
  <c r="E1091" i="21"/>
  <c r="F1091" i="21"/>
  <c r="D1092" i="21"/>
  <c r="H1093" i="21"/>
  <c r="I1092" i="21"/>
  <c r="L1092" i="21"/>
  <c r="M1092" i="21"/>
  <c r="K1092" i="21"/>
  <c r="J1092" i="21"/>
  <c r="N1091" i="21"/>
  <c r="Q1091" i="21"/>
  <c r="P1091" i="21"/>
  <c r="O1091" i="21"/>
  <c r="F1092" i="21"/>
  <c r="E1092" i="21"/>
  <c r="D1093" i="21"/>
  <c r="I1093" i="21"/>
  <c r="L1093" i="21"/>
  <c r="H1094" i="21"/>
  <c r="M1093" i="21"/>
  <c r="K1093" i="21"/>
  <c r="J1093" i="21"/>
  <c r="N1092" i="21"/>
  <c r="Q1092" i="21"/>
  <c r="P1092" i="21"/>
  <c r="O1092" i="21"/>
  <c r="D1094" i="21"/>
  <c r="F1093" i="21"/>
  <c r="E1093" i="21"/>
  <c r="N1093" i="21"/>
  <c r="Q1093" i="21"/>
  <c r="O1093" i="21"/>
  <c r="P1093" i="21"/>
  <c r="H1095" i="21"/>
  <c r="J1094" i="21"/>
  <c r="L1094" i="21"/>
  <c r="M1094" i="21"/>
  <c r="K1094" i="21"/>
  <c r="I1094" i="21"/>
  <c r="E1094" i="21"/>
  <c r="D1095" i="21"/>
  <c r="F1094" i="21"/>
  <c r="K1095" i="21"/>
  <c r="L1095" i="21"/>
  <c r="I1095" i="21"/>
  <c r="M1095" i="21"/>
  <c r="J1095" i="21"/>
  <c r="H1096" i="21"/>
  <c r="N1094" i="21"/>
  <c r="Q1094" i="21"/>
  <c r="P1094" i="21"/>
  <c r="O1094" i="21"/>
  <c r="E1095" i="21"/>
  <c r="D1096" i="21"/>
  <c r="F1095" i="21"/>
  <c r="O1095" i="21"/>
  <c r="N1095" i="21"/>
  <c r="Q1095" i="21"/>
  <c r="P1095" i="21"/>
  <c r="K1096" i="21"/>
  <c r="M1096" i="21"/>
  <c r="H1097" i="21"/>
  <c r="L1096" i="21"/>
  <c r="J1096" i="21"/>
  <c r="I1096" i="21"/>
  <c r="D1097" i="21"/>
  <c r="F1096" i="21"/>
  <c r="E1096" i="21"/>
  <c r="I1097" i="21"/>
  <c r="J1097" i="21"/>
  <c r="M1097" i="21"/>
  <c r="K1097" i="21"/>
  <c r="H1098" i="21"/>
  <c r="L1097" i="21"/>
  <c r="Q1096" i="21"/>
  <c r="O1096" i="21"/>
  <c r="N1096" i="21"/>
  <c r="P1096" i="21"/>
  <c r="F1097" i="21"/>
  <c r="E1097" i="21"/>
  <c r="D1098" i="21"/>
  <c r="P1097" i="21"/>
  <c r="O1097" i="21"/>
  <c r="N1097" i="21"/>
  <c r="Q1097" i="21"/>
  <c r="K1098" i="21"/>
  <c r="L1098" i="21"/>
  <c r="I1098" i="21"/>
  <c r="J1098" i="21"/>
  <c r="M1098" i="21"/>
  <c r="H1099" i="21"/>
  <c r="E1098" i="21"/>
  <c r="D1099" i="21"/>
  <c r="F1098" i="21"/>
  <c r="N1098" i="21"/>
  <c r="P1098" i="21"/>
  <c r="O1098" i="21"/>
  <c r="Q1098" i="21"/>
  <c r="K1099" i="21"/>
  <c r="J1099" i="21"/>
  <c r="L1099" i="21"/>
  <c r="M1099" i="21"/>
  <c r="I1099" i="21"/>
  <c r="H1100" i="21"/>
  <c r="E1099" i="21"/>
  <c r="F1099" i="21"/>
  <c r="D1100" i="21"/>
  <c r="O1099" i="21"/>
  <c r="Q1099" i="21"/>
  <c r="N1099" i="21"/>
  <c r="P1099" i="21"/>
  <c r="H1101" i="21"/>
  <c r="M1100" i="21"/>
  <c r="L1100" i="21"/>
  <c r="J1100" i="21"/>
  <c r="K1100" i="21"/>
  <c r="I1100" i="21"/>
  <c r="E1100" i="21"/>
  <c r="D1101" i="21"/>
  <c r="F1100" i="21"/>
  <c r="K1101" i="21"/>
  <c r="J1101" i="21"/>
  <c r="L1101" i="21"/>
  <c r="I1101" i="21"/>
  <c r="M1101" i="21"/>
  <c r="H1102" i="21"/>
  <c r="Q1100" i="21"/>
  <c r="N1100" i="21"/>
  <c r="P1100" i="21"/>
  <c r="O1100" i="21"/>
  <c r="D1102" i="21"/>
  <c r="F1101" i="21"/>
  <c r="E1101" i="21"/>
  <c r="N1101" i="21"/>
  <c r="Q1101" i="21"/>
  <c r="P1101" i="21"/>
  <c r="O1101" i="21"/>
  <c r="J1102" i="21"/>
  <c r="I1102" i="21"/>
  <c r="L1102" i="21"/>
  <c r="H1103" i="21"/>
  <c r="K1102" i="21"/>
  <c r="M1102" i="21"/>
  <c r="F1102" i="21"/>
  <c r="E1102" i="21"/>
  <c r="D1103" i="21"/>
  <c r="P1102" i="21"/>
  <c r="O1102" i="21"/>
  <c r="N1102" i="21"/>
  <c r="Q1102" i="21"/>
  <c r="J1103" i="21"/>
  <c r="H1104" i="21"/>
  <c r="M1103" i="21"/>
  <c r="K1103" i="21"/>
  <c r="I1103" i="21"/>
  <c r="L1103" i="21"/>
  <c r="F1103" i="21"/>
  <c r="D1104" i="21"/>
  <c r="E1103" i="21"/>
  <c r="K1104" i="21"/>
  <c r="I1104" i="21"/>
  <c r="H1105" i="21"/>
  <c r="J1104" i="21"/>
  <c r="M1104" i="21"/>
  <c r="L1104" i="21"/>
  <c r="O1103" i="21"/>
  <c r="N1103" i="21"/>
  <c r="Q1103" i="21"/>
  <c r="P1103" i="21"/>
  <c r="D1105" i="21"/>
  <c r="F1104" i="21"/>
  <c r="E1104" i="21"/>
  <c r="P1104" i="21"/>
  <c r="O1104" i="21"/>
  <c r="Q1104" i="21"/>
  <c r="N1104" i="21"/>
  <c r="I1105" i="21"/>
  <c r="L1105" i="21"/>
  <c r="M1105" i="21"/>
  <c r="H1106" i="21"/>
  <c r="J1105" i="21"/>
  <c r="K1105" i="21"/>
  <c r="E1105" i="21"/>
  <c r="D1106" i="21"/>
  <c r="F1105" i="21"/>
  <c r="Q1105" i="21"/>
  <c r="P1105" i="21"/>
  <c r="O1105" i="21"/>
  <c r="N1105" i="21"/>
  <c r="K1106" i="21"/>
  <c r="J1106" i="21"/>
  <c r="M1106" i="21"/>
  <c r="L1106" i="21"/>
  <c r="H1107" i="21"/>
  <c r="I1106" i="21"/>
  <c r="E1106" i="21"/>
  <c r="D1107" i="21"/>
  <c r="F1106" i="21"/>
  <c r="K1107" i="21"/>
  <c r="L1107" i="21"/>
  <c r="I1107" i="21"/>
  <c r="H1108" i="21"/>
  <c r="M1107" i="21"/>
  <c r="J1107" i="21"/>
  <c r="O1106" i="21"/>
  <c r="N1106" i="21"/>
  <c r="Q1106" i="21"/>
  <c r="P1106" i="21"/>
  <c r="D1108" i="21"/>
  <c r="F1107" i="21"/>
  <c r="E1107" i="21"/>
  <c r="P1107" i="21"/>
  <c r="O1107" i="21"/>
  <c r="N1107" i="21"/>
  <c r="Q1107" i="21"/>
  <c r="K1108" i="21"/>
  <c r="J1108" i="21"/>
  <c r="M1108" i="21"/>
  <c r="L1108" i="21"/>
  <c r="H1109" i="21"/>
  <c r="I1108" i="21"/>
  <c r="E1108" i="21"/>
  <c r="D1109" i="21"/>
  <c r="F1108" i="21"/>
  <c r="J1109" i="21"/>
  <c r="M1109" i="21"/>
  <c r="I1109" i="21"/>
  <c r="H1110" i="21"/>
  <c r="K1109" i="21"/>
  <c r="L1109" i="21"/>
  <c r="Q1108" i="21"/>
  <c r="P1108" i="21"/>
  <c r="O1108" i="21"/>
  <c r="N1108" i="21"/>
  <c r="E1109" i="21"/>
  <c r="F1109" i="21"/>
  <c r="D1110" i="21"/>
  <c r="N1109" i="21"/>
  <c r="P1109" i="21"/>
  <c r="O1109" i="21"/>
  <c r="Q1109" i="21"/>
  <c r="I1110" i="21"/>
  <c r="H1111" i="21"/>
  <c r="L1110" i="21"/>
  <c r="M1110" i="21"/>
  <c r="K1110" i="21"/>
  <c r="J1110" i="21"/>
  <c r="D1111" i="21"/>
  <c r="F1110" i="21"/>
  <c r="E1110" i="21"/>
  <c r="P1110" i="21"/>
  <c r="O1110" i="21"/>
  <c r="N1110" i="21"/>
  <c r="Q1110" i="21"/>
  <c r="I1111" i="21"/>
  <c r="M1111" i="21"/>
  <c r="J1111" i="21"/>
  <c r="H1112" i="21"/>
  <c r="L1111" i="21"/>
  <c r="K1111" i="21"/>
  <c r="D1112" i="21"/>
  <c r="F1111" i="21"/>
  <c r="E1111" i="21"/>
  <c r="P1111" i="21"/>
  <c r="O1111" i="21"/>
  <c r="N1111" i="21"/>
  <c r="Q1111" i="21"/>
  <c r="I1112" i="21"/>
  <c r="H1113" i="21"/>
  <c r="J1112" i="21"/>
  <c r="M1112" i="21"/>
  <c r="K1112" i="21"/>
  <c r="L1112" i="21"/>
  <c r="D1113" i="21"/>
  <c r="F1112" i="21"/>
  <c r="E1112" i="21"/>
  <c r="O1112" i="21"/>
  <c r="P1112" i="21"/>
  <c r="N1112" i="21"/>
  <c r="Q1112" i="21"/>
  <c r="L1113" i="21"/>
  <c r="K1113" i="21"/>
  <c r="H1114" i="21"/>
  <c r="J1113" i="21"/>
  <c r="M1113" i="21"/>
  <c r="I1113" i="21"/>
  <c r="D1114" i="21"/>
  <c r="E1113" i="21"/>
  <c r="F1113" i="21"/>
  <c r="K1114" i="21"/>
  <c r="I1114" i="21"/>
  <c r="H1115" i="21"/>
  <c r="M1114" i="21"/>
  <c r="L1114" i="21"/>
  <c r="J1114" i="21"/>
  <c r="P1113" i="21"/>
  <c r="O1113" i="21"/>
  <c r="Q1113" i="21"/>
  <c r="N1113" i="21"/>
  <c r="E1114" i="21"/>
  <c r="D1115" i="21"/>
  <c r="F1114" i="21"/>
  <c r="Q1114" i="21"/>
  <c r="P1114" i="21"/>
  <c r="O1114" i="21"/>
  <c r="N1114" i="21"/>
  <c r="L1115" i="21"/>
  <c r="K1115" i="21"/>
  <c r="H1116" i="21"/>
  <c r="M1115" i="21"/>
  <c r="I1115" i="21"/>
  <c r="J1115" i="21"/>
  <c r="E1115" i="21"/>
  <c r="D1116" i="21"/>
  <c r="F1115" i="21"/>
  <c r="J1116" i="21"/>
  <c r="K1116" i="21"/>
  <c r="M1116" i="21"/>
  <c r="H1117" i="21"/>
  <c r="I1116" i="21"/>
  <c r="L1116" i="21"/>
  <c r="O1115" i="21"/>
  <c r="P1115" i="21"/>
  <c r="N1115" i="21"/>
  <c r="Q1115" i="21"/>
  <c r="F1116" i="21"/>
  <c r="E1116" i="21"/>
  <c r="D1117" i="21"/>
  <c r="J1117" i="21"/>
  <c r="L1117" i="21"/>
  <c r="K1117" i="21"/>
  <c r="H1118" i="21"/>
  <c r="I1117" i="21"/>
  <c r="M1117" i="21"/>
  <c r="O1116" i="21"/>
  <c r="N1116" i="21"/>
  <c r="Q1116" i="21"/>
  <c r="P1116" i="21"/>
  <c r="F1117" i="21"/>
  <c r="D1118" i="21"/>
  <c r="E1117" i="21"/>
  <c r="J1118" i="21"/>
  <c r="L1118" i="21"/>
  <c r="H1119" i="21"/>
  <c r="I1118" i="21"/>
  <c r="M1118" i="21"/>
  <c r="K1118" i="21"/>
  <c r="O1117" i="21"/>
  <c r="P1117" i="21"/>
  <c r="Q1117" i="21"/>
  <c r="N1117" i="21"/>
  <c r="F1118" i="21"/>
  <c r="E1118" i="21"/>
  <c r="D1119" i="21"/>
  <c r="L1119" i="21"/>
  <c r="I1119" i="21"/>
  <c r="H1120" i="21"/>
  <c r="K1119" i="21"/>
  <c r="J1119" i="21"/>
  <c r="M1119" i="21"/>
  <c r="P1118" i="21"/>
  <c r="O1118" i="21"/>
  <c r="N1118" i="21"/>
  <c r="Q1118" i="21"/>
  <c r="F1119" i="21"/>
  <c r="D1120" i="21"/>
  <c r="E1119" i="21"/>
  <c r="O1119" i="21"/>
  <c r="Q1119" i="21"/>
  <c r="P1119" i="21"/>
  <c r="N1119" i="21"/>
  <c r="L1120" i="21"/>
  <c r="M1120" i="21"/>
  <c r="K1120" i="21"/>
  <c r="H1121" i="21"/>
  <c r="J1120" i="21"/>
  <c r="I1120" i="21"/>
  <c r="D1121" i="21"/>
  <c r="E1120" i="21"/>
  <c r="F1120" i="21"/>
  <c r="J1121" i="21"/>
  <c r="I1121" i="21"/>
  <c r="H1122" i="21"/>
  <c r="M1121" i="21"/>
  <c r="K1121" i="21"/>
  <c r="L1121" i="21"/>
  <c r="P1120" i="21"/>
  <c r="O1120" i="21"/>
  <c r="Q1120" i="21"/>
  <c r="N1120" i="21"/>
  <c r="E1121" i="21"/>
  <c r="F1121" i="21"/>
  <c r="D1122" i="21"/>
  <c r="N1121" i="21"/>
  <c r="P1121" i="21"/>
  <c r="O1121" i="21"/>
  <c r="Q1121" i="21"/>
  <c r="M1122" i="21"/>
  <c r="J1122" i="21"/>
  <c r="H1123" i="21"/>
  <c r="K1122" i="21"/>
  <c r="L1122" i="21"/>
  <c r="I1122" i="21"/>
  <c r="E1122" i="21"/>
  <c r="F1122" i="21"/>
  <c r="D1123" i="21"/>
  <c r="M1123" i="21"/>
  <c r="K1123" i="21"/>
  <c r="I1123" i="21"/>
  <c r="L1123" i="21"/>
  <c r="H1124" i="21"/>
  <c r="J1123" i="21"/>
  <c r="P1122" i="21"/>
  <c r="O1122" i="21"/>
  <c r="Q1122" i="21"/>
  <c r="N1122" i="21"/>
  <c r="D1124" i="21"/>
  <c r="E1123" i="21"/>
  <c r="F1123" i="21"/>
  <c r="P1123" i="21"/>
  <c r="O1123" i="21"/>
  <c r="N1123" i="21"/>
  <c r="Q1123" i="21"/>
  <c r="K1124" i="21"/>
  <c r="J1124" i="21"/>
  <c r="L1124" i="21"/>
  <c r="M1124" i="21"/>
  <c r="H1125" i="21"/>
  <c r="I1124" i="21"/>
  <c r="D1125" i="21"/>
  <c r="F1124" i="21"/>
  <c r="E1124" i="21"/>
  <c r="M1125" i="21"/>
  <c r="I1125" i="21"/>
  <c r="K1125" i="21"/>
  <c r="H1126" i="21"/>
  <c r="L1125" i="21"/>
  <c r="J1125" i="21"/>
  <c r="N1124" i="21"/>
  <c r="Q1124" i="21"/>
  <c r="P1124" i="21"/>
  <c r="O1124" i="21"/>
  <c r="F1125" i="21"/>
  <c r="D1126" i="21"/>
  <c r="E1125" i="21"/>
  <c r="O1125" i="21"/>
  <c r="Q1125" i="21"/>
  <c r="N1125" i="21"/>
  <c r="P1125" i="21"/>
  <c r="J1126" i="21"/>
  <c r="M1126" i="21"/>
  <c r="I1126" i="21"/>
  <c r="K1126" i="21"/>
  <c r="H1127" i="21"/>
  <c r="L1126" i="21"/>
  <c r="F1126" i="21"/>
  <c r="D1127" i="21"/>
  <c r="E1126" i="21"/>
  <c r="P1126" i="21"/>
  <c r="O1126" i="21"/>
  <c r="Q1126" i="21"/>
  <c r="N1126" i="21"/>
  <c r="L1127" i="21"/>
  <c r="H1128" i="21"/>
  <c r="J1127" i="21"/>
  <c r="I1127" i="21"/>
  <c r="K1127" i="21"/>
  <c r="M1127" i="21"/>
  <c r="D1128" i="21"/>
  <c r="F1127" i="21"/>
  <c r="E1127" i="21"/>
  <c r="M1128" i="21"/>
  <c r="K1128" i="21"/>
  <c r="J1128" i="21"/>
  <c r="I1128" i="21"/>
  <c r="L1128" i="21"/>
  <c r="H1129" i="21"/>
  <c r="Q1127" i="21"/>
  <c r="P1127" i="21"/>
  <c r="O1127" i="21"/>
  <c r="N1127" i="21"/>
  <c r="D1129" i="21"/>
  <c r="F1128" i="21"/>
  <c r="E1128" i="21"/>
  <c r="N1128" i="21"/>
  <c r="P1128" i="21"/>
  <c r="O1128" i="21"/>
  <c r="Q1128" i="21"/>
  <c r="L1129" i="21"/>
  <c r="H1130" i="21"/>
  <c r="I1129" i="21"/>
  <c r="M1129" i="21"/>
  <c r="K1129" i="21"/>
  <c r="J1129" i="21"/>
  <c r="D1130" i="21"/>
  <c r="F1129" i="21"/>
  <c r="E1129" i="21"/>
  <c r="I1130" i="21"/>
  <c r="M1130" i="21"/>
  <c r="J1130" i="21"/>
  <c r="H1131" i="21"/>
  <c r="K1130" i="21"/>
  <c r="L1130" i="21"/>
  <c r="P1129" i="21"/>
  <c r="O1129" i="21"/>
  <c r="N1129" i="21"/>
  <c r="Q1129" i="21"/>
  <c r="F1130" i="21"/>
  <c r="D1131" i="21"/>
  <c r="E1130" i="21"/>
  <c r="N1130" i="21"/>
  <c r="P1130" i="21"/>
  <c r="Q1130" i="21"/>
  <c r="O1130" i="21"/>
  <c r="I1131" i="21"/>
  <c r="L1131" i="21"/>
  <c r="K1131" i="21"/>
  <c r="M1131" i="21"/>
  <c r="J1131" i="21"/>
  <c r="H1132" i="21"/>
  <c r="E1131" i="21"/>
  <c r="D1132" i="21"/>
  <c r="F1131" i="21"/>
  <c r="P1131" i="21"/>
  <c r="O1131" i="21"/>
  <c r="N1131" i="21"/>
  <c r="Q1131" i="21"/>
  <c r="J1132" i="21"/>
  <c r="M1132" i="21"/>
  <c r="L1132" i="21"/>
  <c r="I1132" i="21"/>
  <c r="H1133" i="21"/>
  <c r="K1132" i="21"/>
  <c r="E1132" i="21"/>
  <c r="F1132" i="21"/>
  <c r="D1133" i="21"/>
  <c r="O1132" i="21"/>
  <c r="Q1132" i="21"/>
  <c r="N1132" i="21"/>
  <c r="P1132" i="21"/>
  <c r="K1133" i="21"/>
  <c r="M1133" i="21"/>
  <c r="L1133" i="21"/>
  <c r="I1133" i="21"/>
  <c r="H1134" i="21"/>
  <c r="J1133" i="21"/>
  <c r="E1133" i="21"/>
  <c r="D1134" i="21"/>
  <c r="F1133" i="21"/>
  <c r="N1133" i="21"/>
  <c r="Q1133" i="21"/>
  <c r="P1133" i="21"/>
  <c r="O1133" i="21"/>
  <c r="H1135" i="21"/>
  <c r="I1134" i="21"/>
  <c r="K1134" i="21"/>
  <c r="L1134" i="21"/>
  <c r="M1134" i="21"/>
  <c r="J1134" i="21"/>
  <c r="E1134" i="21"/>
  <c r="F1134" i="21"/>
  <c r="D1135" i="21"/>
  <c r="H1136" i="21"/>
  <c r="K1135" i="21"/>
  <c r="L1135" i="21"/>
  <c r="J1135" i="21"/>
  <c r="I1135" i="21"/>
  <c r="M1135" i="21"/>
  <c r="P1134" i="21"/>
  <c r="O1134" i="21"/>
  <c r="N1134" i="21"/>
  <c r="Q1134" i="21"/>
  <c r="D1136" i="21"/>
  <c r="E1135" i="21"/>
  <c r="F1135" i="21"/>
  <c r="J1136" i="21"/>
  <c r="I1136" i="21"/>
  <c r="L1136" i="21"/>
  <c r="K1136" i="21"/>
  <c r="M1136" i="21"/>
  <c r="H1137" i="21"/>
  <c r="Q1135" i="21"/>
  <c r="P1135" i="21"/>
  <c r="O1135" i="21"/>
  <c r="N1135" i="21"/>
  <c r="E1136" i="21"/>
  <c r="F1136" i="21"/>
  <c r="D1137" i="21"/>
  <c r="N1136" i="21"/>
  <c r="Q1136" i="21"/>
  <c r="P1136" i="21"/>
  <c r="O1136" i="21"/>
  <c r="H1138" i="21"/>
  <c r="K1137" i="21"/>
  <c r="J1137" i="21"/>
  <c r="M1137" i="21"/>
  <c r="I1137" i="21"/>
  <c r="L1137" i="21"/>
  <c r="D1138" i="21"/>
  <c r="F1137" i="21"/>
  <c r="E1137" i="21"/>
  <c r="M1138" i="21"/>
  <c r="K1138" i="21"/>
  <c r="J1138" i="21"/>
  <c r="H1139" i="21"/>
  <c r="L1138" i="21"/>
  <c r="I1138" i="21"/>
  <c r="P1137" i="21"/>
  <c r="N1137" i="21"/>
  <c r="Q1137" i="21"/>
  <c r="O1137" i="21"/>
  <c r="E1138" i="21"/>
  <c r="D1139" i="21"/>
  <c r="F1138" i="21"/>
  <c r="M1139" i="21"/>
  <c r="L1139" i="21"/>
  <c r="J1139" i="21"/>
  <c r="I1139" i="21"/>
  <c r="H1140" i="21"/>
  <c r="K1139" i="21"/>
  <c r="O1138" i="21"/>
  <c r="N1138" i="21"/>
  <c r="Q1138" i="21"/>
  <c r="P1138" i="21"/>
  <c r="E1139" i="21"/>
  <c r="D1140" i="21"/>
  <c r="F1139" i="21"/>
  <c r="O1139" i="21"/>
  <c r="Q1139" i="21"/>
  <c r="N1139" i="21"/>
  <c r="P1139" i="21"/>
  <c r="H1141" i="21"/>
  <c r="M1140" i="21"/>
  <c r="L1140" i="21"/>
  <c r="I1140" i="21"/>
  <c r="K1140" i="21"/>
  <c r="J1140" i="21"/>
  <c r="F1140" i="21"/>
  <c r="E1140" i="21"/>
  <c r="D1141" i="21"/>
  <c r="H1142" i="21"/>
  <c r="J1141" i="21"/>
  <c r="L1141" i="21"/>
  <c r="M1141" i="21"/>
  <c r="I1141" i="21"/>
  <c r="K1141" i="21"/>
  <c r="Q1140" i="21"/>
  <c r="N1140" i="21"/>
  <c r="P1140" i="21"/>
  <c r="O1140" i="21"/>
  <c r="E1141" i="21"/>
  <c r="F1141" i="21"/>
  <c r="D1142" i="21"/>
  <c r="J1142" i="21"/>
  <c r="K1142" i="21"/>
  <c r="H1143" i="21"/>
  <c r="L1142" i="21"/>
  <c r="M1142" i="21"/>
  <c r="I1142" i="21"/>
  <c r="P1141" i="21"/>
  <c r="O1141" i="21"/>
  <c r="Q1141" i="21"/>
  <c r="N1141" i="21"/>
  <c r="D1143" i="21"/>
  <c r="E1142" i="21"/>
  <c r="F1142" i="21"/>
  <c r="J1143" i="21"/>
  <c r="H1144" i="21"/>
  <c r="I1143" i="21"/>
  <c r="M1143" i="21"/>
  <c r="L1143" i="21"/>
  <c r="K1143" i="21"/>
  <c r="N1142" i="21"/>
  <c r="Q1142" i="21"/>
  <c r="O1142" i="21"/>
  <c r="P1142" i="21"/>
  <c r="E1143" i="21"/>
  <c r="F1143" i="21"/>
  <c r="D1144" i="21"/>
  <c r="K1144" i="21"/>
  <c r="I1144" i="21"/>
  <c r="H1145" i="21"/>
  <c r="L1144" i="21"/>
  <c r="J1144" i="21"/>
  <c r="M1144" i="21"/>
  <c r="O1143" i="21"/>
  <c r="N1143" i="21"/>
  <c r="Q1143" i="21"/>
  <c r="P1143" i="21"/>
  <c r="F1144" i="21"/>
  <c r="D1145" i="21"/>
  <c r="E1144" i="21"/>
  <c r="Q1144" i="21"/>
  <c r="P1144" i="21"/>
  <c r="O1144" i="21"/>
  <c r="N1144" i="21"/>
  <c r="K1145" i="21"/>
  <c r="L1145" i="21"/>
  <c r="J1145" i="21"/>
  <c r="M1145" i="21"/>
  <c r="I1145" i="21"/>
  <c r="H1146" i="21"/>
  <c r="F1145" i="21"/>
  <c r="E1145" i="21"/>
  <c r="D1146" i="21"/>
  <c r="Q1145" i="21"/>
  <c r="P1145" i="21"/>
  <c r="O1145" i="21"/>
  <c r="N1145" i="21"/>
  <c r="J1146" i="21"/>
  <c r="I1146" i="21"/>
  <c r="L1146" i="21"/>
  <c r="M1146" i="21"/>
  <c r="H1147" i="21"/>
  <c r="K1146" i="21"/>
  <c r="D1147" i="21"/>
  <c r="E1146" i="21"/>
  <c r="F1146" i="21"/>
  <c r="Q1146" i="21"/>
  <c r="P1146" i="21"/>
  <c r="O1146" i="21"/>
  <c r="N1146" i="21"/>
  <c r="J1147" i="21"/>
  <c r="I1147" i="21"/>
  <c r="H1148" i="21"/>
  <c r="M1147" i="21"/>
  <c r="L1147" i="21"/>
  <c r="K1147" i="21"/>
  <c r="F1147" i="21"/>
  <c r="D1148" i="21"/>
  <c r="E1147" i="21"/>
  <c r="P1147" i="21"/>
  <c r="O1147" i="21"/>
  <c r="N1147" i="21"/>
  <c r="Q1147" i="21"/>
  <c r="J1148" i="21"/>
  <c r="H1149" i="21"/>
  <c r="I1148" i="21"/>
  <c r="M1148" i="21"/>
  <c r="L1148" i="21"/>
  <c r="K1148" i="21"/>
  <c r="F1148" i="21"/>
  <c r="E1148" i="21"/>
  <c r="D1149" i="21"/>
  <c r="L1149" i="21"/>
  <c r="I1149" i="21"/>
  <c r="J1149" i="21"/>
  <c r="H1150" i="21"/>
  <c r="K1149" i="21"/>
  <c r="M1149" i="21"/>
  <c r="Q1148" i="21"/>
  <c r="P1148" i="21"/>
  <c r="O1148" i="21"/>
  <c r="N1148" i="21"/>
  <c r="E1149" i="21"/>
  <c r="D1150" i="21"/>
  <c r="F1149" i="21"/>
  <c r="N1149" i="21"/>
  <c r="Q1149" i="21"/>
  <c r="P1149" i="21"/>
  <c r="O1149" i="21"/>
  <c r="J1150" i="21"/>
  <c r="I1150" i="21"/>
  <c r="M1150" i="21"/>
  <c r="K1150" i="21"/>
  <c r="L1150" i="21"/>
  <c r="H1151" i="21"/>
  <c r="D1151" i="21"/>
  <c r="E1150" i="21"/>
  <c r="F1150" i="21"/>
  <c r="N1150" i="21"/>
  <c r="P1150" i="21"/>
  <c r="O1150" i="21"/>
  <c r="Q1150" i="21"/>
  <c r="K1151" i="21"/>
  <c r="H1152" i="21"/>
  <c r="M1151" i="21"/>
  <c r="J1151" i="21"/>
  <c r="L1151" i="21"/>
  <c r="I1151" i="21"/>
  <c r="E1151" i="21"/>
  <c r="F1151" i="21"/>
  <c r="D1152" i="21"/>
  <c r="H1153" i="21"/>
  <c r="J1152" i="21"/>
  <c r="M1152" i="21"/>
  <c r="L1152" i="21"/>
  <c r="I1152" i="21"/>
  <c r="K1152" i="21"/>
  <c r="O1151" i="21"/>
  <c r="N1151" i="21"/>
  <c r="Q1151" i="21"/>
  <c r="P1151" i="21"/>
  <c r="D1153" i="21"/>
  <c r="E1152" i="21"/>
  <c r="F1152" i="21"/>
  <c r="I1153" i="21"/>
  <c r="L1153" i="21"/>
  <c r="H1154" i="21"/>
  <c r="K1153" i="21"/>
  <c r="M1153" i="21"/>
  <c r="J1153" i="21"/>
  <c r="O1152" i="21"/>
  <c r="Q1152" i="21"/>
  <c r="N1152" i="21"/>
  <c r="P1152" i="21"/>
  <c r="F1153" i="21"/>
  <c r="E1153" i="21"/>
  <c r="D1154" i="21"/>
  <c r="N1153" i="21"/>
  <c r="P1153" i="21"/>
  <c r="Q1153" i="21"/>
  <c r="O1153" i="21"/>
  <c r="J1154" i="21"/>
  <c r="K1154" i="21"/>
  <c r="M1154" i="21"/>
  <c r="L1154" i="21"/>
  <c r="H1155" i="21"/>
  <c r="I1154" i="21"/>
  <c r="E1154" i="21"/>
  <c r="D1155" i="21"/>
  <c r="F1154" i="21"/>
  <c r="M1155" i="21"/>
  <c r="K1155" i="21"/>
  <c r="J1155" i="21"/>
  <c r="H1156" i="21"/>
  <c r="L1155" i="21"/>
  <c r="I1155" i="21"/>
  <c r="O1154" i="21"/>
  <c r="N1154" i="21"/>
  <c r="Q1154" i="21"/>
  <c r="P1154" i="21"/>
  <c r="F1155" i="21"/>
  <c r="D1156" i="21"/>
  <c r="E1155" i="21"/>
  <c r="L1156" i="21"/>
  <c r="I1156" i="21"/>
  <c r="K1156" i="21"/>
  <c r="M1156" i="21"/>
  <c r="H1157" i="21"/>
  <c r="J1156" i="21"/>
  <c r="N1155" i="21"/>
  <c r="Q1155" i="21"/>
  <c r="P1155" i="21"/>
  <c r="O1155" i="21"/>
  <c r="E1156" i="21"/>
  <c r="F1156" i="21"/>
  <c r="D1157" i="21"/>
  <c r="N1156" i="21"/>
  <c r="Q1156" i="21"/>
  <c r="P1156" i="21"/>
  <c r="O1156" i="21"/>
  <c r="L1157" i="21"/>
  <c r="K1157" i="21"/>
  <c r="I1157" i="21"/>
  <c r="H1158" i="21"/>
  <c r="J1157" i="21"/>
  <c r="M1157" i="21"/>
  <c r="E1157" i="21"/>
  <c r="F1157" i="21"/>
  <c r="D1158" i="21"/>
  <c r="N1157" i="21"/>
  <c r="Q1157" i="21"/>
  <c r="O1157" i="21"/>
  <c r="P1157" i="21"/>
  <c r="H1159" i="21"/>
  <c r="L1158" i="21"/>
  <c r="M1158" i="21"/>
  <c r="J1158" i="21"/>
  <c r="I1158" i="21"/>
  <c r="K1158" i="21"/>
  <c r="F1158" i="21"/>
  <c r="D1159" i="21"/>
  <c r="E1158" i="21"/>
  <c r="L1159" i="21"/>
  <c r="H1160" i="21"/>
  <c r="J1159" i="21"/>
  <c r="I1159" i="21"/>
  <c r="K1159" i="21"/>
  <c r="M1159" i="21"/>
  <c r="O1158" i="21"/>
  <c r="N1158" i="21"/>
  <c r="Q1158" i="21"/>
  <c r="P1158" i="21"/>
  <c r="F1159" i="21"/>
  <c r="E1159" i="21"/>
  <c r="D1160" i="21"/>
  <c r="M1160" i="21"/>
  <c r="J1160" i="21"/>
  <c r="K1160" i="21"/>
  <c r="L1160" i="21"/>
  <c r="I1160" i="21"/>
  <c r="H1161" i="21"/>
  <c r="P1159" i="21"/>
  <c r="Q1159" i="21"/>
  <c r="O1159" i="21"/>
  <c r="N1159" i="21"/>
  <c r="E1160" i="21"/>
  <c r="F1160" i="21"/>
  <c r="D1161" i="21"/>
  <c r="O1160" i="21"/>
  <c r="Q1160" i="21"/>
  <c r="N1160" i="21"/>
  <c r="P1160" i="21"/>
  <c r="L1161" i="21"/>
  <c r="M1161" i="21"/>
  <c r="K1161" i="21"/>
  <c r="I1161" i="21"/>
  <c r="J1161" i="21"/>
  <c r="H1162" i="21"/>
  <c r="F1161" i="21"/>
  <c r="D1162" i="21"/>
  <c r="E1161" i="21"/>
  <c r="P1161" i="21"/>
  <c r="N1161" i="21"/>
  <c r="O1161" i="21"/>
  <c r="Q1161" i="21"/>
  <c r="K1162" i="21"/>
  <c r="M1162" i="21"/>
  <c r="L1162" i="21"/>
  <c r="I1162" i="21"/>
  <c r="J1162" i="21"/>
  <c r="H1163" i="21"/>
  <c r="F1162" i="21"/>
  <c r="D1163" i="21"/>
  <c r="E1162" i="21"/>
  <c r="N1162" i="21"/>
  <c r="P1162" i="21"/>
  <c r="O1162" i="21"/>
  <c r="Q1162" i="21"/>
  <c r="K1163" i="21"/>
  <c r="I1163" i="21"/>
  <c r="L1163" i="21"/>
  <c r="M1163" i="21"/>
  <c r="H1164" i="21"/>
  <c r="J1163" i="21"/>
  <c r="F1163" i="21"/>
  <c r="D1164" i="21"/>
  <c r="E1163" i="21"/>
  <c r="P1163" i="21"/>
  <c r="O1163" i="21"/>
  <c r="Q1163" i="21"/>
  <c r="N1163" i="21"/>
  <c r="I1164" i="21"/>
  <c r="K1164" i="21"/>
  <c r="J1164" i="21"/>
  <c r="L1164" i="21"/>
  <c r="M1164" i="21"/>
  <c r="H1165" i="21"/>
  <c r="D1165" i="21"/>
  <c r="F1164" i="21"/>
  <c r="E1164" i="21"/>
  <c r="P1164" i="21"/>
  <c r="N1164" i="21"/>
  <c r="Q1164" i="21"/>
  <c r="O1164" i="21"/>
  <c r="H1166" i="21"/>
  <c r="I1165" i="21"/>
  <c r="L1165" i="21"/>
  <c r="K1165" i="21"/>
  <c r="M1165" i="21"/>
  <c r="J1165" i="21"/>
  <c r="F1165" i="21"/>
  <c r="D1166" i="21"/>
  <c r="E1165" i="21"/>
  <c r="I1166" i="21"/>
  <c r="K1166" i="21"/>
  <c r="M1166" i="21"/>
  <c r="H1167" i="21"/>
  <c r="J1166" i="21"/>
  <c r="L1166" i="21"/>
  <c r="Q1165" i="21"/>
  <c r="P1165" i="21"/>
  <c r="O1165" i="21"/>
  <c r="N1165" i="21"/>
  <c r="F1166" i="21"/>
  <c r="E1166" i="21"/>
  <c r="D1167" i="21"/>
  <c r="O1166" i="21"/>
  <c r="N1166" i="21"/>
  <c r="Q1166" i="21"/>
  <c r="P1166" i="21"/>
  <c r="J1167" i="21"/>
  <c r="K1167" i="21"/>
  <c r="H1168" i="21"/>
  <c r="L1167" i="21"/>
  <c r="M1167" i="21"/>
  <c r="I1167" i="21"/>
  <c r="F1167" i="21"/>
  <c r="D1168" i="21"/>
  <c r="E1167" i="21"/>
  <c r="L1168" i="21"/>
  <c r="M1168" i="21"/>
  <c r="K1168" i="21"/>
  <c r="H1169" i="21"/>
  <c r="J1168" i="21"/>
  <c r="I1168" i="21"/>
  <c r="O1167" i="21"/>
  <c r="N1167" i="21"/>
  <c r="Q1167" i="21"/>
  <c r="P1167" i="21"/>
  <c r="E1168" i="21"/>
  <c r="F1168" i="21"/>
  <c r="D1169" i="21"/>
  <c r="L1169" i="21"/>
  <c r="K1169" i="21"/>
  <c r="I1169" i="21"/>
  <c r="M1169" i="21"/>
  <c r="J1169" i="21"/>
  <c r="H1170" i="21"/>
  <c r="Q1168" i="21"/>
  <c r="N1168" i="21"/>
  <c r="P1168" i="21"/>
  <c r="O1168" i="21"/>
  <c r="E1169" i="21"/>
  <c r="D1170" i="21"/>
  <c r="F1169" i="21"/>
  <c r="P1169" i="21"/>
  <c r="O1169" i="21"/>
  <c r="Q1169" i="21"/>
  <c r="N1169" i="21"/>
  <c r="L1170" i="21"/>
  <c r="M1170" i="21"/>
  <c r="I1170" i="21"/>
  <c r="K1170" i="21"/>
  <c r="H1171" i="21"/>
  <c r="J1170" i="21"/>
  <c r="F1170" i="21"/>
  <c r="E1170" i="21"/>
  <c r="D1171" i="21"/>
  <c r="Q1170" i="21"/>
  <c r="N1170" i="21"/>
  <c r="P1170" i="21"/>
  <c r="O1170" i="21"/>
  <c r="M1171" i="21"/>
  <c r="L1171" i="21"/>
  <c r="J1171" i="21"/>
  <c r="H1172" i="21"/>
  <c r="I1171" i="21"/>
  <c r="K1171" i="21"/>
  <c r="F1171" i="21"/>
  <c r="E1171" i="21"/>
  <c r="D1172" i="21"/>
  <c r="J1172" i="21"/>
  <c r="I1172" i="21"/>
  <c r="M1172" i="21"/>
  <c r="K1172" i="21"/>
  <c r="H1173" i="21"/>
  <c r="L1172" i="21"/>
  <c r="N1171" i="21"/>
  <c r="P1171" i="21"/>
  <c r="Q1171" i="21"/>
  <c r="O1171" i="21"/>
  <c r="F1172" i="21"/>
  <c r="D1173" i="21"/>
  <c r="E1172" i="21"/>
  <c r="P1172" i="21"/>
  <c r="O1172" i="21"/>
  <c r="N1172" i="21"/>
  <c r="Q1172" i="21"/>
  <c r="J1173" i="21"/>
  <c r="H1174" i="21"/>
  <c r="L1173" i="21"/>
  <c r="I1173" i="21"/>
  <c r="M1173" i="21"/>
  <c r="K1173" i="21"/>
  <c r="D1174" i="21"/>
  <c r="F1173" i="21"/>
  <c r="E1173" i="21"/>
  <c r="H1175" i="21"/>
  <c r="L1174" i="21"/>
  <c r="K1174" i="21"/>
  <c r="I1174" i="21"/>
  <c r="J1174" i="21"/>
  <c r="M1174" i="21"/>
  <c r="N1173" i="21"/>
  <c r="Q1173" i="21"/>
  <c r="P1173" i="21"/>
  <c r="O1173" i="21"/>
  <c r="F1174" i="21"/>
  <c r="E1174" i="21"/>
  <c r="D1175" i="21"/>
  <c r="H1176" i="21"/>
  <c r="J1175" i="21"/>
  <c r="K1175" i="21"/>
  <c r="L1175" i="21"/>
  <c r="I1175" i="21"/>
  <c r="M1175" i="21"/>
  <c r="N1174" i="21"/>
  <c r="Q1174" i="21"/>
  <c r="P1174" i="21"/>
  <c r="O1174" i="21"/>
  <c r="F1175" i="21"/>
  <c r="E1175" i="21"/>
  <c r="D1176" i="21"/>
  <c r="K1176" i="21"/>
  <c r="M1176" i="21"/>
  <c r="I1176" i="21"/>
  <c r="H1177" i="21"/>
  <c r="L1176" i="21"/>
  <c r="J1176" i="21"/>
  <c r="P1175" i="21"/>
  <c r="O1175" i="21"/>
  <c r="Q1175" i="21"/>
  <c r="N1175" i="21"/>
  <c r="E1176" i="21"/>
  <c r="F1176" i="21"/>
  <c r="D1177" i="21"/>
  <c r="N1176" i="21"/>
  <c r="P1176" i="21"/>
  <c r="O1176" i="21"/>
  <c r="Q1176" i="21"/>
  <c r="J1177" i="21"/>
  <c r="L1177" i="21"/>
  <c r="M1177" i="21"/>
  <c r="H1178" i="21"/>
  <c r="I1177" i="21"/>
  <c r="K1177" i="21"/>
  <c r="D1178" i="21"/>
  <c r="F1177" i="21"/>
  <c r="E1177" i="21"/>
  <c r="K1178" i="21"/>
  <c r="L1178" i="21"/>
  <c r="M1178" i="21"/>
  <c r="J1178" i="21"/>
  <c r="H1179" i="21"/>
  <c r="I1178" i="21"/>
  <c r="P1177" i="21"/>
  <c r="O1177" i="21"/>
  <c r="N1177" i="21"/>
  <c r="Q1177" i="21"/>
  <c r="D1179" i="21"/>
  <c r="E1178" i="21"/>
  <c r="F1178" i="21"/>
  <c r="H1180" i="21"/>
  <c r="J1179" i="21"/>
  <c r="M1179" i="21"/>
  <c r="L1179" i="21"/>
  <c r="K1179" i="21"/>
  <c r="I1179" i="21"/>
  <c r="Q1178" i="21"/>
  <c r="O1178" i="21"/>
  <c r="N1178" i="21"/>
  <c r="P1178" i="21"/>
  <c r="D1180" i="21"/>
  <c r="F1179" i="21"/>
  <c r="E1179" i="21"/>
  <c r="I1180" i="21"/>
  <c r="J1180" i="21"/>
  <c r="K1180" i="21"/>
  <c r="L1180" i="21"/>
  <c r="M1180" i="21"/>
  <c r="H1181" i="21"/>
  <c r="Q1179" i="21"/>
  <c r="P1179" i="21"/>
  <c r="O1179" i="21"/>
  <c r="N1179" i="21"/>
  <c r="D1181" i="21"/>
  <c r="E1180" i="21"/>
  <c r="F1180" i="21"/>
  <c r="P1180" i="21"/>
  <c r="N1180" i="21"/>
  <c r="Q1180" i="21"/>
  <c r="O1180" i="21"/>
  <c r="I1181" i="21"/>
  <c r="K1181" i="21"/>
  <c r="H1182" i="21"/>
  <c r="M1181" i="21"/>
  <c r="L1181" i="21"/>
  <c r="J1181" i="21"/>
  <c r="D1182" i="21"/>
  <c r="F1181" i="21"/>
  <c r="E1181" i="21"/>
  <c r="P1181" i="21"/>
  <c r="O1181" i="21"/>
  <c r="Q1181" i="21"/>
  <c r="N1181" i="21"/>
  <c r="I1182" i="21"/>
  <c r="J1182" i="21"/>
  <c r="M1182" i="21"/>
  <c r="H1183" i="21"/>
  <c r="K1182" i="21"/>
  <c r="L1182" i="21"/>
  <c r="E1182" i="21"/>
  <c r="D1183" i="21"/>
  <c r="F1182" i="21"/>
  <c r="P1182" i="21"/>
  <c r="N1182" i="21"/>
  <c r="Q1182" i="21"/>
  <c r="O1182" i="21"/>
  <c r="I1183" i="21"/>
  <c r="K1183" i="21"/>
  <c r="M1183" i="21"/>
  <c r="L1183" i="21"/>
  <c r="H1184" i="21"/>
  <c r="J1183" i="21"/>
  <c r="E1183" i="21"/>
  <c r="D1184" i="21"/>
  <c r="F1183" i="21"/>
  <c r="P1183" i="21"/>
  <c r="N1183" i="21"/>
  <c r="Q1183" i="21"/>
  <c r="O1183" i="21"/>
  <c r="H1185" i="21"/>
  <c r="I1184" i="21"/>
  <c r="J1184" i="21"/>
  <c r="L1184" i="21"/>
  <c r="K1184" i="21"/>
  <c r="M1184" i="21"/>
  <c r="F1184" i="21"/>
  <c r="E1184" i="21"/>
  <c r="D1185" i="21"/>
  <c r="L1185" i="21"/>
  <c r="K1185" i="21"/>
  <c r="H1186" i="21"/>
  <c r="I1185" i="21"/>
  <c r="J1185" i="21"/>
  <c r="M1185" i="21"/>
  <c r="P1184" i="21"/>
  <c r="N1184" i="21"/>
  <c r="Q1184" i="21"/>
  <c r="O1184" i="21"/>
  <c r="F1185" i="21"/>
  <c r="E1185" i="21"/>
  <c r="D1186" i="21"/>
  <c r="K1186" i="21"/>
  <c r="H1187" i="21"/>
  <c r="J1186" i="21"/>
  <c r="L1186" i="21"/>
  <c r="M1186" i="21"/>
  <c r="I1186" i="21"/>
  <c r="O1185" i="21"/>
  <c r="Q1185" i="21"/>
  <c r="P1185" i="21"/>
  <c r="N1185" i="21"/>
  <c r="E1186" i="21"/>
  <c r="F1186" i="21"/>
  <c r="D1187" i="21"/>
  <c r="L1187" i="21"/>
  <c r="K1187" i="21"/>
  <c r="J1187" i="21"/>
  <c r="H1188" i="21"/>
  <c r="M1187" i="21"/>
  <c r="I1187" i="21"/>
  <c r="O1186" i="21"/>
  <c r="N1186" i="21"/>
  <c r="P1186" i="21"/>
  <c r="Q1186" i="21"/>
  <c r="E1187" i="21"/>
  <c r="D1188" i="21"/>
  <c r="F1187" i="21"/>
  <c r="H1189" i="21"/>
  <c r="J1188" i="21"/>
  <c r="L1188" i="21"/>
  <c r="I1188" i="21"/>
  <c r="M1188" i="21"/>
  <c r="K1188" i="21"/>
  <c r="P1187" i="21"/>
  <c r="O1187" i="21"/>
  <c r="N1187" i="21"/>
  <c r="Q1187" i="21"/>
  <c r="D1189" i="21"/>
  <c r="F1188" i="21"/>
  <c r="E1188" i="21"/>
  <c r="I1189" i="21"/>
  <c r="J1189" i="21"/>
  <c r="H1190" i="21"/>
  <c r="K1189" i="21"/>
  <c r="L1189" i="21"/>
  <c r="M1189" i="21"/>
  <c r="O1188" i="21"/>
  <c r="Q1188" i="21"/>
  <c r="P1188" i="21"/>
  <c r="N1188" i="21"/>
  <c r="F1189" i="21"/>
  <c r="D1190" i="21"/>
  <c r="E1189" i="21"/>
  <c r="N1189" i="21"/>
  <c r="P1189" i="21"/>
  <c r="O1189" i="21"/>
  <c r="Q1189" i="21"/>
  <c r="M1190" i="21"/>
  <c r="I1190" i="21"/>
  <c r="H1191" i="21"/>
  <c r="L1190" i="21"/>
  <c r="J1190" i="21"/>
  <c r="K1190" i="21"/>
  <c r="E1190" i="21"/>
  <c r="F1190" i="21"/>
  <c r="D1191" i="21"/>
  <c r="N1190" i="21"/>
  <c r="Q1190" i="21"/>
  <c r="P1190" i="21"/>
  <c r="O1190" i="21"/>
  <c r="M1191" i="21"/>
  <c r="J1191" i="21"/>
  <c r="L1191" i="21"/>
  <c r="I1191" i="21"/>
  <c r="K1191" i="21"/>
  <c r="H1192" i="21"/>
  <c r="D1192" i="21"/>
  <c r="F1191" i="21"/>
  <c r="E1191" i="21"/>
  <c r="P1191" i="21"/>
  <c r="N1191" i="21"/>
  <c r="O1191" i="21"/>
  <c r="Q1191" i="21"/>
  <c r="J1192" i="21"/>
  <c r="L1192" i="21"/>
  <c r="K1192" i="21"/>
  <c r="I1192" i="21"/>
  <c r="H1193" i="21"/>
  <c r="M1192" i="21"/>
  <c r="E1192" i="21"/>
  <c r="F1192" i="21"/>
  <c r="D1193" i="21"/>
  <c r="P1192" i="21"/>
  <c r="O1192" i="21"/>
  <c r="Q1192" i="21"/>
  <c r="N1192" i="21"/>
  <c r="I1193" i="21"/>
  <c r="K1193" i="21"/>
  <c r="M1193" i="21"/>
  <c r="L1193" i="21"/>
  <c r="H1194" i="21"/>
  <c r="J1193" i="21"/>
  <c r="E1193" i="21"/>
  <c r="F1193" i="21"/>
  <c r="D1194" i="21"/>
  <c r="O1193" i="21"/>
  <c r="P1193" i="21"/>
  <c r="N1193" i="21"/>
  <c r="Q1193" i="21"/>
  <c r="M1194" i="21"/>
  <c r="H1195" i="21"/>
  <c r="J1194" i="21"/>
  <c r="L1194" i="21"/>
  <c r="I1194" i="21"/>
  <c r="K1194" i="21"/>
  <c r="E1194" i="21"/>
  <c r="D1195" i="21"/>
  <c r="F1194" i="21"/>
  <c r="L1195" i="21"/>
  <c r="M1195" i="21"/>
  <c r="I1195" i="21"/>
  <c r="K1195" i="21"/>
  <c r="J1195" i="21"/>
  <c r="H1196" i="21"/>
  <c r="N1194" i="21"/>
  <c r="P1194" i="21"/>
  <c r="Q1194" i="21"/>
  <c r="O1194" i="21"/>
  <c r="F1195" i="21"/>
  <c r="D1196" i="21"/>
  <c r="E1195" i="21"/>
  <c r="O1195" i="21"/>
  <c r="P1195" i="21"/>
  <c r="N1195" i="21"/>
  <c r="Q1195" i="21"/>
  <c r="M1196" i="21"/>
  <c r="H1197" i="21"/>
  <c r="I1196" i="21"/>
  <c r="J1196" i="21"/>
  <c r="L1196" i="21"/>
  <c r="K1196" i="21"/>
  <c r="F1196" i="21"/>
  <c r="D1197" i="21"/>
  <c r="E1196" i="21"/>
  <c r="M1197" i="21"/>
  <c r="L1197" i="21"/>
  <c r="I1197" i="21"/>
  <c r="H1198" i="21"/>
  <c r="J1197" i="21"/>
  <c r="K1197" i="21"/>
  <c r="O1196" i="21"/>
  <c r="Q1196" i="21"/>
  <c r="P1196" i="21"/>
  <c r="N1196" i="21"/>
  <c r="E1197" i="21"/>
  <c r="D1198" i="21"/>
  <c r="F1197" i="21"/>
  <c r="N1197" i="21"/>
  <c r="Q1197" i="21"/>
  <c r="P1197" i="21"/>
  <c r="O1197" i="21"/>
  <c r="H1199" i="21"/>
  <c r="J1198" i="21"/>
  <c r="M1198" i="21"/>
  <c r="I1198" i="21"/>
  <c r="K1198" i="21"/>
  <c r="L1198" i="21"/>
  <c r="F1198" i="21"/>
  <c r="D1199" i="21"/>
  <c r="E1198" i="21"/>
  <c r="K1199" i="21"/>
  <c r="L1199" i="21"/>
  <c r="M1199" i="21"/>
  <c r="H1200" i="21"/>
  <c r="I1199" i="21"/>
  <c r="J1199" i="21"/>
  <c r="Q1198" i="21"/>
  <c r="P1198" i="21"/>
  <c r="O1198" i="21"/>
  <c r="N1198" i="21"/>
  <c r="D1200" i="21"/>
  <c r="E1199" i="21"/>
  <c r="F1199" i="21"/>
  <c r="K1200" i="21"/>
  <c r="M1200" i="21"/>
  <c r="J1200" i="21"/>
  <c r="L1200" i="21"/>
  <c r="H1201" i="21"/>
  <c r="I1200" i="21"/>
  <c r="P1199" i="21"/>
  <c r="O1199" i="21"/>
  <c r="Q1199" i="21"/>
  <c r="N1199" i="21"/>
  <c r="E1200" i="21"/>
  <c r="D1201" i="21"/>
  <c r="F1200" i="21"/>
  <c r="I1201" i="21"/>
  <c r="M1201" i="21"/>
  <c r="K1201" i="21"/>
  <c r="J1201" i="21"/>
  <c r="L1201" i="21"/>
  <c r="H1202" i="21"/>
  <c r="Q1200" i="21"/>
  <c r="N1200" i="21"/>
  <c r="O1200" i="21"/>
  <c r="P1200" i="21"/>
  <c r="E1201" i="21"/>
  <c r="F1201" i="21"/>
  <c r="D1202" i="21"/>
  <c r="N1201" i="21"/>
  <c r="O1201" i="21"/>
  <c r="Q1201" i="21"/>
  <c r="P1201" i="21"/>
  <c r="J1202" i="21"/>
  <c r="L1202" i="21"/>
  <c r="M1202" i="21"/>
  <c r="H1203" i="21"/>
  <c r="I1202" i="21"/>
  <c r="K1202" i="21"/>
  <c r="D1203" i="21"/>
  <c r="E1202" i="21"/>
  <c r="F1202" i="21"/>
  <c r="L1203" i="21"/>
  <c r="J1203" i="21"/>
  <c r="I1203" i="21"/>
  <c r="H1204" i="21"/>
  <c r="M1203" i="21"/>
  <c r="K1203" i="21"/>
  <c r="Q1202" i="21"/>
  <c r="P1202" i="21"/>
  <c r="O1202" i="21"/>
  <c r="N1202" i="21"/>
  <c r="F1203" i="21"/>
  <c r="D1204" i="21"/>
  <c r="E1203" i="21"/>
  <c r="Q1203" i="21"/>
  <c r="P1203" i="21"/>
  <c r="O1203" i="21"/>
  <c r="N1203" i="21"/>
  <c r="I1204" i="21"/>
  <c r="M1204" i="21"/>
  <c r="K1204" i="21"/>
  <c r="L1204" i="21"/>
  <c r="H1205" i="21"/>
  <c r="J1204" i="21"/>
  <c r="E1204" i="21"/>
  <c r="D1205" i="21"/>
  <c r="F1204" i="21"/>
  <c r="O1204" i="21"/>
  <c r="P1204" i="21"/>
  <c r="Q1204" i="21"/>
  <c r="N1204" i="21"/>
  <c r="H1206" i="21"/>
  <c r="K1205" i="21"/>
  <c r="J1205" i="21"/>
  <c r="I1205" i="21"/>
  <c r="L1205" i="21"/>
  <c r="M1205" i="21"/>
  <c r="D1206" i="21"/>
  <c r="F1205" i="21"/>
  <c r="E1205" i="21"/>
  <c r="I1206" i="21"/>
  <c r="M1206" i="21"/>
  <c r="L1206" i="21"/>
  <c r="J1206" i="21"/>
  <c r="H1207" i="21"/>
  <c r="K1206" i="21"/>
  <c r="Q1205" i="21"/>
  <c r="P1205" i="21"/>
  <c r="O1205" i="21"/>
  <c r="N1205" i="21"/>
  <c r="E1206" i="21"/>
  <c r="D1207" i="21"/>
  <c r="F1206" i="21"/>
  <c r="P1206" i="21"/>
  <c r="O1206" i="21"/>
  <c r="Q1206" i="21"/>
  <c r="N1206" i="21"/>
  <c r="L1207" i="21"/>
  <c r="M1207" i="21"/>
  <c r="I1207" i="21"/>
  <c r="H1208" i="21"/>
  <c r="K1207" i="21"/>
  <c r="J1207" i="21"/>
  <c r="F1207" i="21"/>
  <c r="E1207" i="21"/>
  <c r="D1208" i="21"/>
  <c r="O1207" i="21"/>
  <c r="N1207" i="21"/>
  <c r="Q1207" i="21"/>
  <c r="P1207" i="21"/>
  <c r="J1208" i="21"/>
  <c r="M1208" i="21"/>
  <c r="I1208" i="21"/>
  <c r="L1208" i="21"/>
  <c r="H1209" i="21"/>
  <c r="K1208" i="21"/>
  <c r="E1208" i="21"/>
  <c r="D1209" i="21"/>
  <c r="F1208" i="21"/>
  <c r="Q1208" i="21"/>
  <c r="P1208" i="21"/>
  <c r="O1208" i="21"/>
  <c r="N1208" i="21"/>
  <c r="L1209" i="21"/>
  <c r="M1209" i="21"/>
  <c r="I1209" i="21"/>
  <c r="H1210" i="21"/>
  <c r="J1209" i="21"/>
  <c r="K1209" i="21"/>
  <c r="E1209" i="21"/>
  <c r="D1210" i="21"/>
  <c r="F1209" i="21"/>
  <c r="P1209" i="21"/>
  <c r="O1209" i="21"/>
  <c r="N1209" i="21"/>
  <c r="Q1209" i="21"/>
  <c r="I1210" i="21"/>
  <c r="L1210" i="21"/>
  <c r="H1211" i="21"/>
  <c r="M1210" i="21"/>
  <c r="J1210" i="21"/>
  <c r="K1210" i="21"/>
  <c r="D1211" i="21"/>
  <c r="F1210" i="21"/>
  <c r="E1210" i="21"/>
  <c r="Q1210" i="21"/>
  <c r="N1210" i="21"/>
  <c r="P1210" i="21"/>
  <c r="O1210" i="21"/>
  <c r="M1211" i="21"/>
  <c r="L1211" i="21"/>
  <c r="H1212" i="21"/>
  <c r="K1211" i="21"/>
  <c r="I1211" i="21"/>
  <c r="J1211" i="21"/>
  <c r="E1211" i="21"/>
  <c r="D1212" i="21"/>
  <c r="F1211" i="21"/>
  <c r="M1212" i="21"/>
  <c r="L1212" i="21"/>
  <c r="J1212" i="21"/>
  <c r="I1212" i="21"/>
  <c r="H1213" i="21"/>
  <c r="K1212" i="21"/>
  <c r="Q1211" i="21"/>
  <c r="P1211" i="21"/>
  <c r="O1211" i="21"/>
  <c r="N1211" i="21"/>
  <c r="D1213" i="21"/>
  <c r="E1212" i="21"/>
  <c r="F1212" i="21"/>
  <c r="N1212" i="21"/>
  <c r="Q1212" i="21"/>
  <c r="O1212" i="21"/>
  <c r="P1212" i="21"/>
  <c r="K1213" i="21"/>
  <c r="J1213" i="21"/>
  <c r="M1213" i="21"/>
  <c r="H1214" i="21"/>
  <c r="I1213" i="21"/>
  <c r="L1213" i="21"/>
  <c r="D1214" i="21"/>
  <c r="E1213" i="21"/>
  <c r="F1213" i="21"/>
  <c r="L1214" i="21"/>
  <c r="J1214" i="21"/>
  <c r="M1214" i="21"/>
  <c r="H1215" i="21"/>
  <c r="K1214" i="21"/>
  <c r="I1214" i="21"/>
  <c r="O1213" i="21"/>
  <c r="N1213" i="21"/>
  <c r="Q1213" i="21"/>
  <c r="P1213" i="21"/>
  <c r="F1214" i="21"/>
  <c r="D1215" i="21"/>
  <c r="E1214" i="21"/>
  <c r="H1216" i="21"/>
  <c r="M1215" i="21"/>
  <c r="L1215" i="21"/>
  <c r="J1215" i="21"/>
  <c r="K1215" i="21"/>
  <c r="I1215" i="21"/>
  <c r="P1214" i="21"/>
  <c r="O1214" i="21"/>
  <c r="Q1214" i="21"/>
  <c r="N1214" i="21"/>
  <c r="F1215" i="21"/>
  <c r="E1215" i="21"/>
  <c r="D1216" i="21"/>
  <c r="M1216" i="21"/>
  <c r="K1216" i="21"/>
  <c r="H1217" i="21"/>
  <c r="J1216" i="21"/>
  <c r="L1216" i="21"/>
  <c r="I1216" i="21"/>
  <c r="O1215" i="21"/>
  <c r="N1215" i="21"/>
  <c r="Q1215" i="21"/>
  <c r="P1215" i="21"/>
  <c r="E1216" i="21"/>
  <c r="F1216" i="21"/>
  <c r="D1217" i="21"/>
  <c r="M1217" i="21"/>
  <c r="L1217" i="21"/>
  <c r="K1217" i="21"/>
  <c r="J1217" i="21"/>
  <c r="I1217" i="21"/>
  <c r="H1218" i="21"/>
  <c r="P1216" i="21"/>
  <c r="Q1216" i="21"/>
  <c r="N1216" i="21"/>
  <c r="O1216" i="21"/>
  <c r="D1218" i="21"/>
  <c r="F1217" i="21"/>
  <c r="E1217" i="21"/>
  <c r="O1217" i="21"/>
  <c r="N1217" i="21"/>
  <c r="Q1217" i="21"/>
  <c r="P1217" i="21"/>
  <c r="K1218" i="21"/>
  <c r="L1218" i="21"/>
  <c r="H1219" i="21"/>
  <c r="I1218" i="21"/>
  <c r="M1218" i="21"/>
  <c r="J1218" i="21"/>
  <c r="E1218" i="21"/>
  <c r="F1218" i="21"/>
  <c r="D1219" i="21"/>
  <c r="J1219" i="21"/>
  <c r="L1219" i="21"/>
  <c r="K1219" i="21"/>
  <c r="H1220" i="21"/>
  <c r="M1219" i="21"/>
  <c r="I1219" i="21"/>
  <c r="O1218" i="21"/>
  <c r="Q1218" i="21"/>
  <c r="N1218" i="21"/>
  <c r="P1218" i="21"/>
  <c r="E1219" i="21"/>
  <c r="F1219" i="21"/>
  <c r="D1220" i="21"/>
  <c r="H1221" i="21"/>
  <c r="K1220" i="21"/>
  <c r="L1220" i="21"/>
  <c r="M1220" i="21"/>
  <c r="I1220" i="21"/>
  <c r="J1220" i="21"/>
  <c r="Q1219" i="21"/>
  <c r="P1219" i="21"/>
  <c r="O1219" i="21"/>
  <c r="N1219" i="21"/>
  <c r="F1220" i="21"/>
  <c r="D1221" i="21"/>
  <c r="E1220" i="21"/>
  <c r="M1221" i="21"/>
  <c r="H1222" i="21"/>
  <c r="K1221" i="21"/>
  <c r="I1221" i="21"/>
  <c r="J1221" i="21"/>
  <c r="L1221" i="21"/>
  <c r="P1220" i="21"/>
  <c r="O1220" i="21"/>
  <c r="Q1220" i="21"/>
  <c r="N1220" i="21"/>
  <c r="F1221" i="21"/>
  <c r="E1221" i="21"/>
  <c r="D1222" i="21"/>
  <c r="K1222" i="21"/>
  <c r="M1222" i="21"/>
  <c r="H1223" i="21"/>
  <c r="J1222" i="21"/>
  <c r="I1222" i="21"/>
  <c r="L1222" i="21"/>
  <c r="O1221" i="21"/>
  <c r="N1221" i="21"/>
  <c r="Q1221" i="21"/>
  <c r="P1221" i="21"/>
  <c r="F1222" i="21"/>
  <c r="E1222" i="21"/>
  <c r="D1223" i="21"/>
  <c r="K1223" i="21"/>
  <c r="I1223" i="21"/>
  <c r="H1224" i="21"/>
  <c r="M1223" i="21"/>
  <c r="J1223" i="21"/>
  <c r="L1223" i="21"/>
  <c r="Q1222" i="21"/>
  <c r="N1222" i="21"/>
  <c r="P1222" i="21"/>
  <c r="O1222" i="21"/>
  <c r="F1223" i="21"/>
  <c r="E1223" i="21"/>
  <c r="D1224" i="21"/>
  <c r="O1223" i="21"/>
  <c r="N1223" i="21"/>
  <c r="Q1223" i="21"/>
  <c r="P1223" i="21"/>
  <c r="I1224" i="21"/>
  <c r="H1225" i="21"/>
  <c r="J1224" i="21"/>
  <c r="K1224" i="21"/>
  <c r="L1224" i="21"/>
  <c r="M1224" i="21"/>
  <c r="E1224" i="21"/>
  <c r="D1225" i="21"/>
  <c r="F1224" i="21"/>
  <c r="P1224" i="21"/>
  <c r="O1224" i="21"/>
  <c r="Q1224" i="21"/>
  <c r="N1224" i="21"/>
  <c r="J1225" i="21"/>
  <c r="M1225" i="21"/>
  <c r="L1225" i="21"/>
  <c r="I1225" i="21"/>
  <c r="H1226" i="21"/>
  <c r="K1225" i="21"/>
  <c r="E1225" i="21"/>
  <c r="F1225" i="21"/>
  <c r="D1226" i="21"/>
  <c r="O1225" i="21"/>
  <c r="N1225" i="21"/>
  <c r="Q1225" i="21"/>
  <c r="P1225" i="21"/>
  <c r="J1226" i="21"/>
  <c r="K1226" i="21"/>
  <c r="L1226" i="21"/>
  <c r="I1226" i="21"/>
  <c r="H1227" i="21"/>
  <c r="M1226" i="21"/>
  <c r="E1226" i="21"/>
  <c r="F1226" i="21"/>
  <c r="D1227" i="21"/>
  <c r="P1226" i="21"/>
  <c r="O1226" i="21"/>
  <c r="Q1226" i="21"/>
  <c r="N1226" i="21"/>
  <c r="J1227" i="21"/>
  <c r="K1227" i="21"/>
  <c r="L1227" i="21"/>
  <c r="M1227" i="21"/>
  <c r="H1228" i="21"/>
  <c r="I1227" i="21"/>
  <c r="F1227" i="21"/>
  <c r="E1227" i="21"/>
  <c r="D1228" i="21"/>
  <c r="I1228" i="21"/>
  <c r="L1228" i="21"/>
  <c r="J1228" i="21"/>
  <c r="H1229" i="21"/>
  <c r="K1228" i="21"/>
  <c r="M1228" i="21"/>
  <c r="P1227" i="21"/>
  <c r="O1227" i="21"/>
  <c r="N1227" i="21"/>
  <c r="Q1227" i="21"/>
  <c r="E1228" i="21"/>
  <c r="D1229" i="21"/>
  <c r="F1228" i="21"/>
  <c r="Q1228" i="21"/>
  <c r="N1228" i="21"/>
  <c r="P1228" i="21"/>
  <c r="O1228" i="21"/>
  <c r="J1229" i="21"/>
  <c r="H1230" i="21"/>
  <c r="M1229" i="21"/>
  <c r="K1229" i="21"/>
  <c r="L1229" i="21"/>
  <c r="I1229" i="21"/>
  <c r="E1229" i="21"/>
  <c r="F1229" i="21"/>
  <c r="D1230" i="21"/>
  <c r="I1230" i="21"/>
  <c r="L1230" i="21"/>
  <c r="H1231" i="21"/>
  <c r="M1230" i="21"/>
  <c r="J1230" i="21"/>
  <c r="K1230" i="21"/>
  <c r="Q1229" i="21"/>
  <c r="P1229" i="21"/>
  <c r="O1229" i="21"/>
  <c r="N1229" i="21"/>
  <c r="F1230" i="21"/>
  <c r="D1231" i="21"/>
  <c r="E1230" i="21"/>
  <c r="N1230" i="21"/>
  <c r="Q1230" i="21"/>
  <c r="P1230" i="21"/>
  <c r="O1230" i="21"/>
  <c r="H1232" i="21"/>
  <c r="L1231" i="21"/>
  <c r="J1231" i="21"/>
  <c r="M1231" i="21"/>
  <c r="I1231" i="21"/>
  <c r="K1231" i="21"/>
  <c r="E1231" i="21"/>
  <c r="D1232" i="21"/>
  <c r="F1231" i="21"/>
  <c r="M1232" i="21"/>
  <c r="I1232" i="21"/>
  <c r="L1232" i="21"/>
  <c r="K1232" i="21"/>
  <c r="H1233" i="21"/>
  <c r="J1232" i="21"/>
  <c r="N1231" i="21"/>
  <c r="Q1231" i="21"/>
  <c r="P1231" i="21"/>
  <c r="O1231" i="21"/>
  <c r="D1233" i="21"/>
  <c r="E1232" i="21"/>
  <c r="F1232" i="21"/>
  <c r="N1232" i="21"/>
  <c r="P1232" i="21"/>
  <c r="O1232" i="21"/>
  <c r="Q1232" i="21"/>
  <c r="L1233" i="21"/>
  <c r="H1234" i="21"/>
  <c r="I1233" i="21"/>
  <c r="J1233" i="21"/>
  <c r="K1233" i="21"/>
  <c r="M1233" i="21"/>
  <c r="E1233" i="21"/>
  <c r="D1234" i="21"/>
  <c r="F1233" i="21"/>
  <c r="K1234" i="21"/>
  <c r="H1235" i="21"/>
  <c r="J1234" i="21"/>
  <c r="M1234" i="21"/>
  <c r="L1234" i="21"/>
  <c r="I1234" i="21"/>
  <c r="P1233" i="21"/>
  <c r="O1233" i="21"/>
  <c r="Q1233" i="21"/>
  <c r="N1233" i="21"/>
  <c r="F1234" i="21"/>
  <c r="D1235" i="21"/>
  <c r="E1234" i="21"/>
  <c r="L1235" i="21"/>
  <c r="M1235" i="21"/>
  <c r="J1235" i="21"/>
  <c r="H1236" i="21"/>
  <c r="K1235" i="21"/>
  <c r="I1235" i="21"/>
  <c r="N1234" i="21"/>
  <c r="P1234" i="21"/>
  <c r="Q1234" i="21"/>
  <c r="O1234" i="21"/>
  <c r="D1236" i="21"/>
  <c r="F1235" i="21"/>
  <c r="E1235" i="21"/>
  <c r="K1236" i="21"/>
  <c r="J1236" i="21"/>
  <c r="H1237" i="21"/>
  <c r="M1236" i="21"/>
  <c r="L1236" i="21"/>
  <c r="I1236" i="21"/>
  <c r="N1235" i="21"/>
  <c r="Q1235" i="21"/>
  <c r="P1235" i="21"/>
  <c r="O1235" i="21"/>
  <c r="F1236" i="21"/>
  <c r="E1236" i="21"/>
  <c r="D1237" i="21"/>
  <c r="L1237" i="21"/>
  <c r="K1237" i="21"/>
  <c r="J1237" i="21"/>
  <c r="M1237" i="21"/>
  <c r="I1237" i="21"/>
  <c r="H1238" i="21"/>
  <c r="P1236" i="21"/>
  <c r="O1236" i="21"/>
  <c r="Q1236" i="21"/>
  <c r="N1236" i="21"/>
  <c r="F1237" i="21"/>
  <c r="E1237" i="21"/>
  <c r="D1238" i="21"/>
  <c r="N1237" i="21"/>
  <c r="Q1237" i="21"/>
  <c r="P1237" i="21"/>
  <c r="O1237" i="21"/>
  <c r="I1238" i="21"/>
  <c r="L1238" i="21"/>
  <c r="H1239" i="21"/>
  <c r="K1238" i="21"/>
  <c r="M1238" i="21"/>
  <c r="J1238" i="21"/>
  <c r="E1238" i="21"/>
  <c r="F1238" i="21"/>
  <c r="D1239" i="21"/>
  <c r="N1238" i="21"/>
  <c r="O1238" i="21"/>
  <c r="P1238" i="21"/>
  <c r="Q1238" i="21"/>
  <c r="K1239" i="21"/>
  <c r="M1239" i="21"/>
  <c r="L1239" i="21"/>
  <c r="H1240" i="21"/>
  <c r="I1239" i="21"/>
  <c r="J1239" i="21"/>
  <c r="E1239" i="21"/>
  <c r="D1240" i="21"/>
  <c r="F1239" i="21"/>
  <c r="K1240" i="21"/>
  <c r="H1241" i="21"/>
  <c r="J1240" i="21"/>
  <c r="I1240" i="21"/>
  <c r="M1240" i="21"/>
  <c r="L1240" i="21"/>
  <c r="P1239" i="21"/>
  <c r="O1239" i="21"/>
  <c r="N1239" i="21"/>
  <c r="Q1239" i="21"/>
  <c r="E1240" i="21"/>
  <c r="F1240" i="21"/>
  <c r="D1241" i="21"/>
  <c r="J1241" i="21"/>
  <c r="K1241" i="21"/>
  <c r="M1241" i="21"/>
  <c r="H1242" i="21"/>
  <c r="I1241" i="21"/>
  <c r="L1241" i="21"/>
  <c r="Q1240" i="21"/>
  <c r="N1240" i="21"/>
  <c r="P1240" i="21"/>
  <c r="O1240" i="21"/>
  <c r="D1242" i="21"/>
  <c r="E1241" i="21"/>
  <c r="F1241" i="21"/>
  <c r="H1243" i="21"/>
  <c r="K1242" i="21"/>
  <c r="J1242" i="21"/>
  <c r="I1242" i="21"/>
  <c r="L1242" i="21"/>
  <c r="M1242" i="21"/>
  <c r="P1241" i="21"/>
  <c r="O1241" i="21"/>
  <c r="N1241" i="21"/>
  <c r="Q1241" i="21"/>
  <c r="D1243" i="21"/>
  <c r="F1242" i="21"/>
  <c r="E1242" i="21"/>
  <c r="M1243" i="21"/>
  <c r="K1243" i="21"/>
  <c r="I1243" i="21"/>
  <c r="J1243" i="21"/>
  <c r="L1243" i="21"/>
  <c r="H1244" i="21"/>
  <c r="O1242" i="21"/>
  <c r="Q1242" i="21"/>
  <c r="N1242" i="21"/>
  <c r="P1242" i="21"/>
  <c r="F1243" i="21"/>
  <c r="E1243" i="21"/>
  <c r="D1244" i="21"/>
  <c r="P1243" i="21"/>
  <c r="O1243" i="21"/>
  <c r="N1243" i="21"/>
  <c r="Q1243" i="21"/>
  <c r="J1244" i="21"/>
  <c r="K1244" i="21"/>
  <c r="H1245" i="21"/>
  <c r="L1244" i="21"/>
  <c r="I1244" i="21"/>
  <c r="M1244" i="21"/>
  <c r="F1244" i="21"/>
  <c r="D1245" i="21"/>
  <c r="E1244" i="21"/>
  <c r="I1245" i="21"/>
  <c r="M1245" i="21"/>
  <c r="H1246" i="21"/>
  <c r="L1245" i="21"/>
  <c r="K1245" i="21"/>
  <c r="J1245" i="21"/>
  <c r="Q1244" i="21"/>
  <c r="P1244" i="21"/>
  <c r="O1244" i="21"/>
  <c r="N1244" i="21"/>
  <c r="D1246" i="21"/>
  <c r="F1245" i="21"/>
  <c r="E1245" i="21"/>
  <c r="P1245" i="21"/>
  <c r="O1245" i="21"/>
  <c r="N1245" i="21"/>
  <c r="Q1245" i="21"/>
  <c r="K1246" i="21"/>
  <c r="I1246" i="21"/>
  <c r="J1246" i="21"/>
  <c r="M1246" i="21"/>
  <c r="H1247" i="21"/>
  <c r="L1246" i="21"/>
  <c r="D1247" i="21"/>
  <c r="E1246" i="21"/>
  <c r="F1246" i="21"/>
  <c r="Q1246" i="21"/>
  <c r="N1246" i="21"/>
  <c r="P1246" i="21"/>
  <c r="O1246" i="21"/>
  <c r="K1247" i="21"/>
  <c r="H1248" i="21"/>
  <c r="M1247" i="21"/>
  <c r="J1247" i="21"/>
  <c r="L1247" i="21"/>
  <c r="I1247" i="21"/>
  <c r="E1247" i="21"/>
  <c r="D1248" i="21"/>
  <c r="F1247" i="21"/>
  <c r="L1248" i="21"/>
  <c r="I1248" i="21"/>
  <c r="K1248" i="21"/>
  <c r="J1248" i="21"/>
  <c r="M1248" i="21"/>
  <c r="H1249" i="21"/>
  <c r="N1247" i="21"/>
  <c r="Q1247" i="21"/>
  <c r="P1247" i="21"/>
  <c r="O1247" i="21"/>
  <c r="F1248" i="21"/>
  <c r="E1248" i="21"/>
  <c r="D1249" i="21"/>
  <c r="P1248" i="21"/>
  <c r="O1248" i="21"/>
  <c r="Q1248" i="21"/>
  <c r="N1248" i="21"/>
  <c r="K1249" i="21"/>
  <c r="I1249" i="21"/>
  <c r="L1249" i="21"/>
  <c r="J1249" i="21"/>
  <c r="M1249" i="21"/>
  <c r="H1250" i="21"/>
  <c r="E1249" i="21"/>
  <c r="D1250" i="21"/>
  <c r="F1249" i="21"/>
  <c r="N1249" i="21"/>
  <c r="Q1249" i="21"/>
  <c r="P1249" i="21"/>
  <c r="O1249" i="21"/>
  <c r="M1250" i="21"/>
  <c r="J1250" i="21"/>
  <c r="K1250" i="21"/>
  <c r="H1251" i="21"/>
  <c r="L1250" i="21"/>
  <c r="I1250" i="21"/>
  <c r="D1251" i="21"/>
  <c r="F1250" i="21"/>
  <c r="E1250" i="21"/>
  <c r="K1251" i="21"/>
  <c r="J1251" i="21"/>
  <c r="I1251" i="21"/>
  <c r="L1251" i="21"/>
  <c r="H1252" i="21"/>
  <c r="M1251" i="21"/>
  <c r="P1250" i="21"/>
  <c r="O1250" i="21"/>
  <c r="Q1250" i="21"/>
  <c r="N1250" i="21"/>
  <c r="D1252" i="21"/>
  <c r="E1251" i="21"/>
  <c r="F1251" i="21"/>
  <c r="Q1251" i="21"/>
  <c r="P1251" i="21"/>
  <c r="O1251" i="21"/>
  <c r="N1251" i="21"/>
  <c r="I1252" i="21"/>
  <c r="H1253" i="21"/>
  <c r="K1252" i="21"/>
  <c r="L1252" i="21"/>
  <c r="J1252" i="21"/>
  <c r="M1252" i="21"/>
  <c r="E1252" i="21"/>
  <c r="F1252" i="21"/>
  <c r="D1253" i="21"/>
  <c r="P1252" i="21"/>
  <c r="O1252" i="21"/>
  <c r="Q1252" i="21"/>
  <c r="N1252" i="21"/>
  <c r="K1253" i="21"/>
  <c r="L1253" i="21"/>
  <c r="J1253" i="21"/>
  <c r="I1253" i="21"/>
  <c r="H1254" i="21"/>
  <c r="M1253" i="21"/>
  <c r="E1253" i="21"/>
  <c r="F1253" i="21"/>
  <c r="D1254" i="21"/>
  <c r="P1253" i="21"/>
  <c r="O1253" i="21"/>
  <c r="N1253" i="21"/>
  <c r="Q1253" i="21"/>
  <c r="H1255" i="21"/>
  <c r="K1254" i="21"/>
  <c r="M1254" i="21"/>
  <c r="L1254" i="21"/>
  <c r="I1254" i="21"/>
  <c r="J1254" i="21"/>
  <c r="D1255" i="21"/>
  <c r="E1254" i="21"/>
  <c r="F1254" i="21"/>
  <c r="K1255" i="21"/>
  <c r="J1255" i="21"/>
  <c r="H1256" i="21"/>
  <c r="I1255" i="21"/>
  <c r="L1255" i="21"/>
  <c r="M1255" i="21"/>
  <c r="N1254" i="21"/>
  <c r="Q1254" i="21"/>
  <c r="P1254" i="21"/>
  <c r="O1254" i="21"/>
  <c r="E1255" i="21"/>
  <c r="D1256" i="21"/>
  <c r="F1255" i="21"/>
  <c r="J1256" i="21"/>
  <c r="L1256" i="21"/>
  <c r="K1256" i="21"/>
  <c r="H1257" i="21"/>
  <c r="I1256" i="21"/>
  <c r="M1256" i="21"/>
  <c r="N1255" i="21"/>
  <c r="Q1255" i="21"/>
  <c r="P1255" i="21"/>
  <c r="O1255" i="21"/>
  <c r="F1256" i="21"/>
  <c r="E1256" i="21"/>
  <c r="D1257" i="21"/>
  <c r="J1257" i="21"/>
  <c r="M1257" i="21"/>
  <c r="K1257" i="21"/>
  <c r="I1257" i="21"/>
  <c r="H1258" i="21"/>
  <c r="L1257" i="21"/>
  <c r="P1256" i="21"/>
  <c r="O1256" i="21"/>
  <c r="Q1256" i="21"/>
  <c r="N1256" i="21"/>
  <c r="E1257" i="21"/>
  <c r="F1257" i="21"/>
  <c r="D1258" i="21"/>
  <c r="N1257" i="21"/>
  <c r="Q1257" i="21"/>
  <c r="P1257" i="21"/>
  <c r="O1257" i="21"/>
  <c r="K1258" i="21"/>
  <c r="I1258" i="21"/>
  <c r="M1258" i="21"/>
  <c r="L1258" i="21"/>
  <c r="H1259" i="21"/>
  <c r="J1258" i="21"/>
  <c r="D1259" i="21"/>
  <c r="F1258" i="21"/>
  <c r="E1258" i="21"/>
  <c r="O1258" i="21"/>
  <c r="Q1258" i="21"/>
  <c r="N1258" i="21"/>
  <c r="P1258" i="21"/>
  <c r="K1259" i="21"/>
  <c r="H1260" i="21"/>
  <c r="L1259" i="21"/>
  <c r="I1259" i="21"/>
  <c r="M1259" i="21"/>
  <c r="J1259" i="21"/>
  <c r="F1259" i="21"/>
  <c r="D1260" i="21"/>
  <c r="E1259" i="21"/>
  <c r="K1260" i="21"/>
  <c r="H1261" i="21"/>
  <c r="M1260" i="21"/>
  <c r="J1260" i="21"/>
  <c r="I1260" i="21"/>
  <c r="L1260" i="21"/>
  <c r="P1259" i="21"/>
  <c r="O1259" i="21"/>
  <c r="Q1259" i="21"/>
  <c r="N1259" i="21"/>
  <c r="E1260" i="21"/>
  <c r="F1260" i="21"/>
  <c r="D1261" i="21"/>
  <c r="L1261" i="21"/>
  <c r="K1261" i="21"/>
  <c r="M1261" i="21"/>
  <c r="J1261" i="21"/>
  <c r="I1261" i="21"/>
  <c r="H1262" i="21"/>
  <c r="P1260" i="21"/>
  <c r="O1260" i="21"/>
  <c r="N1260" i="21"/>
  <c r="Q1260" i="21"/>
  <c r="F1261" i="21"/>
  <c r="E1261" i="21"/>
  <c r="D1262" i="21"/>
  <c r="Q1261" i="21"/>
  <c r="P1261" i="21"/>
  <c r="O1261" i="21"/>
  <c r="N1261" i="21"/>
  <c r="M1262" i="21"/>
  <c r="L1262" i="21"/>
  <c r="J1262" i="21"/>
  <c r="I1262" i="21"/>
  <c r="K1262" i="21"/>
  <c r="H1263" i="21"/>
  <c r="E1262" i="21"/>
  <c r="D1263" i="21"/>
  <c r="F1262" i="21"/>
  <c r="O1262" i="21"/>
  <c r="P1262" i="21"/>
  <c r="Q1262" i="21"/>
  <c r="N1262" i="21"/>
  <c r="M1263" i="21"/>
  <c r="H1264" i="21"/>
  <c r="I1263" i="21"/>
  <c r="K1263" i="21"/>
  <c r="L1263" i="21"/>
  <c r="J1263" i="21"/>
  <c r="E1263" i="21"/>
  <c r="D1264" i="21"/>
  <c r="F1263" i="21"/>
  <c r="I1264" i="21"/>
  <c r="K1264" i="21"/>
  <c r="J1264" i="21"/>
  <c r="M1264" i="21"/>
  <c r="H1265" i="21"/>
  <c r="L1264" i="21"/>
  <c r="P1263" i="21"/>
  <c r="O1263" i="21"/>
  <c r="N1263" i="21"/>
  <c r="Q1263" i="21"/>
  <c r="E1264" i="21"/>
  <c r="F1264" i="21"/>
  <c r="D1265" i="21"/>
  <c r="O1264" i="21"/>
  <c r="P1264" i="21"/>
  <c r="Q1264" i="21"/>
  <c r="N1264" i="21"/>
  <c r="L1265" i="21"/>
  <c r="H1266" i="21"/>
  <c r="I1265" i="21"/>
  <c r="K1265" i="21"/>
  <c r="J1265" i="21"/>
  <c r="M1265" i="21"/>
  <c r="F1265" i="21"/>
  <c r="E1265" i="21"/>
  <c r="D1266" i="21"/>
  <c r="L1266" i="21"/>
  <c r="K1266" i="21"/>
  <c r="I1266" i="21"/>
  <c r="J1266" i="21"/>
  <c r="H1267" i="21"/>
  <c r="M1266" i="21"/>
  <c r="O1265" i="21"/>
  <c r="P1265" i="21"/>
  <c r="N1265" i="21"/>
  <c r="Q1265" i="21"/>
  <c r="E1266" i="21"/>
  <c r="F1266" i="21"/>
  <c r="D1267" i="21"/>
  <c r="N1266" i="21"/>
  <c r="Q1266" i="21"/>
  <c r="P1266" i="21"/>
  <c r="O1266" i="21"/>
  <c r="M1267" i="21"/>
  <c r="I1267" i="21"/>
  <c r="L1267" i="21"/>
  <c r="H1268" i="21"/>
  <c r="J1267" i="21"/>
  <c r="K1267" i="21"/>
  <c r="D1268" i="21"/>
  <c r="E1267" i="21"/>
  <c r="F1267" i="21"/>
  <c r="Q1267" i="21"/>
  <c r="P1267" i="21"/>
  <c r="O1267" i="21"/>
  <c r="N1267" i="21"/>
  <c r="J1268" i="21"/>
  <c r="K1268" i="21"/>
  <c r="L1268" i="21"/>
  <c r="I1268" i="21"/>
  <c r="M1268" i="21"/>
  <c r="H1269" i="21"/>
  <c r="F1268" i="21"/>
  <c r="E1268" i="21"/>
  <c r="D1269" i="21"/>
  <c r="P1268" i="21"/>
  <c r="O1268" i="21"/>
  <c r="N1268" i="21"/>
  <c r="Q1268" i="21"/>
  <c r="L1269" i="21"/>
  <c r="K1269" i="21"/>
  <c r="H1270" i="21"/>
  <c r="J1269" i="21"/>
  <c r="M1269" i="21"/>
  <c r="I1269" i="21"/>
  <c r="F1269" i="21"/>
  <c r="E1269" i="21"/>
  <c r="D1270" i="21"/>
  <c r="I1270" i="21"/>
  <c r="J1270" i="21"/>
  <c r="M1270" i="21"/>
  <c r="K1270" i="21"/>
  <c r="H1271" i="21"/>
  <c r="L1270" i="21"/>
  <c r="O1269" i="21"/>
  <c r="Q1269" i="21"/>
  <c r="P1269" i="21"/>
  <c r="N1269" i="21"/>
  <c r="F1270" i="21"/>
  <c r="E1270" i="21"/>
  <c r="D1271" i="21"/>
  <c r="N1270" i="21"/>
  <c r="Q1270" i="21"/>
  <c r="P1270" i="21"/>
  <c r="O1270" i="21"/>
  <c r="J1271" i="21"/>
  <c r="L1271" i="21"/>
  <c r="M1271" i="21"/>
  <c r="I1271" i="21"/>
  <c r="H1272" i="21"/>
  <c r="K1271" i="21"/>
  <c r="D1272" i="21"/>
  <c r="E1271" i="21"/>
  <c r="F1271" i="21"/>
  <c r="N1271" i="21"/>
  <c r="Q1271" i="21"/>
  <c r="P1271" i="21"/>
  <c r="O1271" i="21"/>
  <c r="J1272" i="21"/>
  <c r="K1272" i="21"/>
  <c r="I1272" i="21"/>
  <c r="L1272" i="21"/>
  <c r="H1273" i="21"/>
  <c r="M1272" i="21"/>
  <c r="E1272" i="21"/>
  <c r="F1272" i="21"/>
  <c r="D1273" i="21"/>
  <c r="P1272" i="21"/>
  <c r="O1272" i="21"/>
  <c r="Q1272" i="21"/>
  <c r="N1272" i="21"/>
  <c r="K1273" i="21"/>
  <c r="J1273" i="21"/>
  <c r="I1273" i="21"/>
  <c r="L1273" i="21"/>
  <c r="H1274" i="21"/>
  <c r="M1273" i="21"/>
  <c r="F1273" i="21"/>
  <c r="D1274" i="21"/>
  <c r="E1273" i="21"/>
  <c r="N1273" i="21"/>
  <c r="Q1273" i="21"/>
  <c r="O1273" i="21"/>
  <c r="P1273" i="21"/>
  <c r="L1274" i="21"/>
  <c r="J1274" i="21"/>
  <c r="K1274" i="21"/>
  <c r="M1274" i="21"/>
  <c r="I1274" i="21"/>
  <c r="H1275" i="21"/>
  <c r="D1275" i="21"/>
  <c r="E1274" i="21"/>
  <c r="F1274" i="21"/>
  <c r="O1274" i="21"/>
  <c r="N1274" i="21"/>
  <c r="Q1274" i="21"/>
  <c r="P1274" i="21"/>
  <c r="K1275" i="21"/>
  <c r="M1275" i="21"/>
  <c r="L1275" i="21"/>
  <c r="I1275" i="21"/>
  <c r="J1275" i="21"/>
  <c r="H1276" i="21"/>
  <c r="E1275" i="21"/>
  <c r="F1275" i="21"/>
  <c r="D1276" i="21"/>
  <c r="P1275" i="21"/>
  <c r="O1275" i="21"/>
  <c r="N1275" i="21"/>
  <c r="Q1275" i="21"/>
  <c r="K1276" i="21"/>
  <c r="I1276" i="21"/>
  <c r="H1277" i="21"/>
  <c r="L1276" i="21"/>
  <c r="J1276" i="21"/>
  <c r="M1276" i="21"/>
  <c r="F1276" i="21"/>
  <c r="D1277" i="21"/>
  <c r="E1276" i="21"/>
  <c r="N1276" i="21"/>
  <c r="Q1276" i="21"/>
  <c r="O1276" i="21"/>
  <c r="P1276" i="21"/>
  <c r="K1277" i="21"/>
  <c r="M1277" i="21"/>
  <c r="I1277" i="21"/>
  <c r="J1277" i="21"/>
  <c r="H1278" i="21"/>
  <c r="L1277" i="21"/>
  <c r="E1277" i="21"/>
  <c r="D1278" i="21"/>
  <c r="F1277" i="21"/>
  <c r="Q1277" i="21"/>
  <c r="P1277" i="21"/>
  <c r="O1277" i="21"/>
  <c r="N1277" i="21"/>
  <c r="L1278" i="21"/>
  <c r="I1278" i="21"/>
  <c r="H1279" i="21"/>
  <c r="M1278" i="21"/>
  <c r="J1278" i="21"/>
  <c r="K1278" i="21"/>
  <c r="D1279" i="21"/>
  <c r="E1278" i="21"/>
  <c r="F1278" i="21"/>
  <c r="N1278" i="21"/>
  <c r="Q1278" i="21"/>
  <c r="P1278" i="21"/>
  <c r="O1278" i="21"/>
  <c r="H1280" i="21"/>
  <c r="J1279" i="21"/>
  <c r="K1279" i="21"/>
  <c r="I1279" i="21"/>
  <c r="M1279" i="21"/>
  <c r="L1279" i="21"/>
  <c r="F1279" i="21"/>
  <c r="D1280" i="21"/>
  <c r="E1279" i="21"/>
  <c r="K1280" i="21"/>
  <c r="L1280" i="21"/>
  <c r="H1281" i="21"/>
  <c r="I1280" i="21"/>
  <c r="J1280" i="21"/>
  <c r="M1280" i="21"/>
  <c r="O1279" i="21"/>
  <c r="Q1279" i="21"/>
  <c r="P1279" i="21"/>
  <c r="N1279" i="21"/>
  <c r="F1280" i="21"/>
  <c r="D1281" i="21"/>
  <c r="E1280" i="21"/>
  <c r="H1282" i="21"/>
  <c r="J1281" i="21"/>
  <c r="K1281" i="21"/>
  <c r="M1281" i="21"/>
  <c r="L1281" i="21"/>
  <c r="I1281" i="21"/>
  <c r="N1280" i="21"/>
  <c r="Q1280" i="21"/>
  <c r="O1280" i="21"/>
  <c r="P1280" i="21"/>
  <c r="E1281" i="21"/>
  <c r="D1282" i="21"/>
  <c r="F1281" i="21"/>
  <c r="H1283" i="21"/>
  <c r="M1282" i="21"/>
  <c r="I1282" i="21"/>
  <c r="L1282" i="21"/>
  <c r="J1282" i="21"/>
  <c r="K1282" i="21"/>
  <c r="P1281" i="21"/>
  <c r="Q1281" i="21"/>
  <c r="O1281" i="21"/>
  <c r="N1281" i="21"/>
  <c r="E1282" i="21"/>
  <c r="F1282" i="21"/>
  <c r="D1283" i="21"/>
  <c r="M1283" i="21"/>
  <c r="J1283" i="21"/>
  <c r="L1283" i="21"/>
  <c r="H1284" i="21"/>
  <c r="K1283" i="21"/>
  <c r="I1283" i="21"/>
  <c r="N1282" i="21"/>
  <c r="Q1282" i="21"/>
  <c r="P1282" i="21"/>
  <c r="O1282" i="21"/>
  <c r="E1283" i="21"/>
  <c r="F1283" i="21"/>
  <c r="D1284" i="21"/>
  <c r="K1284" i="21"/>
  <c r="L1284" i="21"/>
  <c r="M1284" i="21"/>
  <c r="H1285" i="21"/>
  <c r="I1284" i="21"/>
  <c r="J1284" i="21"/>
  <c r="P1283" i="21"/>
  <c r="O1283" i="21"/>
  <c r="N1283" i="21"/>
  <c r="Q1283" i="21"/>
  <c r="E1284" i="21"/>
  <c r="D1285" i="21"/>
  <c r="F1284" i="21"/>
  <c r="H1286" i="21"/>
  <c r="M1285" i="21"/>
  <c r="L1285" i="21"/>
  <c r="J1285" i="21"/>
  <c r="K1285" i="21"/>
  <c r="I1285" i="21"/>
  <c r="P1284" i="21"/>
  <c r="O1284" i="21"/>
  <c r="N1284" i="21"/>
  <c r="Q1284" i="21"/>
  <c r="E1285" i="21"/>
  <c r="D1286" i="21"/>
  <c r="F1285" i="21"/>
  <c r="H1287" i="21"/>
  <c r="L1286" i="21"/>
  <c r="K1286" i="21"/>
  <c r="M1286" i="21"/>
  <c r="J1286" i="21"/>
  <c r="I1286" i="21"/>
  <c r="O1285" i="21"/>
  <c r="N1285" i="21"/>
  <c r="Q1285" i="21"/>
  <c r="P1285" i="21"/>
  <c r="F1286" i="21"/>
  <c r="D1287" i="21"/>
  <c r="E1286" i="21"/>
  <c r="K1287" i="21"/>
  <c r="I1287" i="21"/>
  <c r="H1288" i="21"/>
  <c r="M1287" i="21"/>
  <c r="L1287" i="21"/>
  <c r="J1287" i="21"/>
  <c r="P1286" i="21"/>
  <c r="O1286" i="21"/>
  <c r="Q1286" i="21"/>
  <c r="N1286" i="21"/>
  <c r="E1287" i="21"/>
  <c r="F1287" i="21"/>
  <c r="D1288" i="21"/>
  <c r="Q1287" i="21"/>
  <c r="P1287" i="21"/>
  <c r="O1287" i="21"/>
  <c r="N1287" i="21"/>
  <c r="L1288" i="21"/>
  <c r="H1289" i="21"/>
  <c r="M1288" i="21"/>
  <c r="J1288" i="21"/>
  <c r="K1288" i="21"/>
  <c r="I1288" i="21"/>
  <c r="E1288" i="21"/>
  <c r="F1288" i="21"/>
  <c r="D1289" i="21"/>
  <c r="I1289" i="21"/>
  <c r="K1289" i="21"/>
  <c r="M1289" i="21"/>
  <c r="J1289" i="21"/>
  <c r="L1289" i="21"/>
  <c r="H1290" i="21"/>
  <c r="P1288" i="21"/>
  <c r="O1288" i="21"/>
  <c r="Q1288" i="21"/>
  <c r="N1288" i="21"/>
  <c r="E1289" i="21"/>
  <c r="F1289" i="21"/>
  <c r="D1290" i="21"/>
  <c r="O1289" i="21"/>
  <c r="P1289" i="21"/>
  <c r="N1289" i="21"/>
  <c r="Q1289" i="21"/>
  <c r="M1290" i="21"/>
  <c r="H1291" i="21"/>
  <c r="K1290" i="21"/>
  <c r="J1290" i="21"/>
  <c r="I1290" i="21"/>
  <c r="L1290" i="21"/>
  <c r="D1291" i="21"/>
  <c r="E1290" i="21"/>
  <c r="F1290" i="21"/>
  <c r="I1291" i="21"/>
  <c r="K1291" i="21"/>
  <c r="L1291" i="21"/>
  <c r="H1292" i="21"/>
  <c r="J1291" i="21"/>
  <c r="M1291" i="21"/>
  <c r="O1290" i="21"/>
  <c r="N1290" i="21"/>
  <c r="Q1290" i="21"/>
  <c r="P1290" i="21"/>
  <c r="F1291" i="21"/>
  <c r="D1292" i="21"/>
  <c r="E1291" i="21"/>
  <c r="P1291" i="21"/>
  <c r="Q1291" i="21"/>
  <c r="O1291" i="21"/>
  <c r="N1291" i="21"/>
  <c r="L1292" i="21"/>
  <c r="I1292" i="21"/>
  <c r="J1292" i="21"/>
  <c r="K1292" i="21"/>
  <c r="H1293" i="21"/>
  <c r="M1292" i="21"/>
  <c r="E1292" i="21"/>
  <c r="F1292" i="21"/>
  <c r="D1293" i="21"/>
  <c r="Q1292" i="21"/>
  <c r="P1292" i="21"/>
  <c r="O1292" i="21"/>
  <c r="N1292" i="21"/>
  <c r="L1293" i="21"/>
  <c r="M1293" i="21"/>
  <c r="H1294" i="21"/>
  <c r="J1293" i="21"/>
  <c r="K1293" i="21"/>
  <c r="I1293" i="21"/>
  <c r="F1293" i="21"/>
  <c r="D1294" i="21"/>
  <c r="E1293" i="21"/>
  <c r="M1294" i="21"/>
  <c r="L1294" i="21"/>
  <c r="K1294" i="21"/>
  <c r="J1294" i="21"/>
  <c r="H1295" i="21"/>
  <c r="I1294" i="21"/>
  <c r="Q1293" i="21"/>
  <c r="P1293" i="21"/>
  <c r="O1293" i="21"/>
  <c r="N1293" i="21"/>
  <c r="F1294" i="21"/>
  <c r="D1295" i="21"/>
  <c r="E1294" i="21"/>
  <c r="M1295" i="21"/>
  <c r="I1295" i="21"/>
  <c r="H1296" i="21"/>
  <c r="J1295" i="21"/>
  <c r="L1295" i="21"/>
  <c r="K1295" i="21"/>
  <c r="N1294" i="21"/>
  <c r="Q1294" i="21"/>
  <c r="P1294" i="21"/>
  <c r="O1294" i="21"/>
  <c r="E1295" i="21"/>
  <c r="F1295" i="21"/>
  <c r="D1296" i="21"/>
  <c r="O1295" i="21"/>
  <c r="N1295" i="21"/>
  <c r="Q1295" i="21"/>
  <c r="P1295" i="21"/>
  <c r="K1296" i="21"/>
  <c r="J1296" i="21"/>
  <c r="M1296" i="21"/>
  <c r="L1296" i="21"/>
  <c r="I1296" i="21"/>
  <c r="H1297" i="21"/>
  <c r="D1297" i="21"/>
  <c r="F1296" i="21"/>
  <c r="E1296" i="21"/>
  <c r="P1296" i="21"/>
  <c r="N1296" i="21"/>
  <c r="O1296" i="21"/>
  <c r="Q1296" i="21"/>
  <c r="J1297" i="21"/>
  <c r="K1297" i="21"/>
  <c r="L1297" i="21"/>
  <c r="H1298" i="21"/>
  <c r="M1297" i="21"/>
  <c r="I1297" i="21"/>
  <c r="D1298" i="21"/>
  <c r="F1297" i="21"/>
  <c r="E1297" i="21"/>
  <c r="M1298" i="21"/>
  <c r="J1298" i="21"/>
  <c r="I1298" i="21"/>
  <c r="L1298" i="21"/>
  <c r="H1299" i="21"/>
  <c r="K1298" i="21"/>
  <c r="O1297" i="21"/>
  <c r="P1297" i="21"/>
  <c r="N1297" i="21"/>
  <c r="Q1297" i="21"/>
  <c r="E1298" i="21"/>
  <c r="D1299" i="21"/>
  <c r="F1298" i="21"/>
  <c r="Q1298" i="21"/>
  <c r="N1298" i="21"/>
  <c r="P1298" i="21"/>
  <c r="O1298" i="21"/>
  <c r="H1300" i="21"/>
  <c r="J1299" i="21"/>
  <c r="L1299" i="21"/>
  <c r="I1299" i="21"/>
  <c r="M1299" i="21"/>
  <c r="K1299" i="21"/>
  <c r="D1300" i="21"/>
  <c r="E1299" i="21"/>
  <c r="F1299" i="21"/>
  <c r="H1301" i="21"/>
  <c r="L1300" i="21"/>
  <c r="J1300" i="21"/>
  <c r="K1300" i="21"/>
  <c r="I1300" i="21"/>
  <c r="M1300" i="21"/>
  <c r="Q1299" i="21"/>
  <c r="N1299" i="21"/>
  <c r="P1299" i="21"/>
  <c r="O1299" i="21"/>
  <c r="D1301" i="21"/>
  <c r="F1300" i="21"/>
  <c r="E1300" i="21"/>
  <c r="I1301" i="21"/>
  <c r="K1301" i="21"/>
  <c r="M1301" i="21"/>
  <c r="L1301" i="21"/>
  <c r="H1302" i="21"/>
  <c r="J1301" i="21"/>
  <c r="O1300" i="21"/>
  <c r="N1300" i="21"/>
  <c r="Q1300" i="21"/>
  <c r="P1300" i="21"/>
  <c r="F1301" i="21"/>
  <c r="D1302" i="21"/>
  <c r="E1301" i="21"/>
  <c r="N1301" i="21"/>
  <c r="P1301" i="21"/>
  <c r="O1301" i="21"/>
  <c r="Q1301" i="21"/>
  <c r="I1302" i="21"/>
  <c r="H1303" i="21"/>
  <c r="K1302" i="21"/>
  <c r="J1302" i="21"/>
  <c r="M1302" i="21"/>
  <c r="L1302" i="21"/>
  <c r="E1302" i="21"/>
  <c r="D1303" i="21"/>
  <c r="F1302" i="21"/>
  <c r="O1302" i="21"/>
  <c r="N1302" i="21"/>
  <c r="P1302" i="21"/>
  <c r="Q1302" i="21"/>
  <c r="M1303" i="21"/>
  <c r="L1303" i="21"/>
  <c r="H1304" i="21"/>
  <c r="K1303" i="21"/>
  <c r="J1303" i="21"/>
  <c r="I1303" i="21"/>
  <c r="E1303" i="21"/>
  <c r="F1303" i="21"/>
  <c r="D1304" i="21"/>
  <c r="K1304" i="21"/>
  <c r="I1304" i="21"/>
  <c r="M1304" i="21"/>
  <c r="L1304" i="21"/>
  <c r="J1304" i="21"/>
  <c r="H1305" i="21"/>
  <c r="O1303" i="21"/>
  <c r="N1303" i="21"/>
  <c r="P1303" i="21"/>
  <c r="Q1303" i="21"/>
  <c r="E1304" i="21"/>
  <c r="F1304" i="21"/>
  <c r="D1305" i="21"/>
  <c r="P1304" i="21"/>
  <c r="O1304" i="21"/>
  <c r="Q1304" i="21"/>
  <c r="N1304" i="21"/>
  <c r="K1305" i="21"/>
  <c r="J1305" i="21"/>
  <c r="M1305" i="21"/>
  <c r="H1306" i="21"/>
  <c r="L1305" i="21"/>
  <c r="I1305" i="21"/>
  <c r="D1306" i="21"/>
  <c r="F1305" i="21"/>
  <c r="E1305" i="21"/>
  <c r="K1306" i="21"/>
  <c r="H1307" i="21"/>
  <c r="I1306" i="21"/>
  <c r="L1306" i="21"/>
  <c r="J1306" i="21"/>
  <c r="M1306" i="21"/>
  <c r="P1305" i="21"/>
  <c r="N1305" i="21"/>
  <c r="O1305" i="21"/>
  <c r="Q1305" i="21"/>
  <c r="F1306" i="21"/>
  <c r="D1307" i="21"/>
  <c r="E1306" i="21"/>
  <c r="K1307" i="21"/>
  <c r="M1307" i="21"/>
  <c r="I1307" i="21"/>
  <c r="L1307" i="21"/>
  <c r="J1307" i="21"/>
  <c r="H1308" i="21"/>
  <c r="P1306" i="21"/>
  <c r="O1306" i="21"/>
  <c r="N1306" i="21"/>
  <c r="Q1306" i="21"/>
  <c r="E1307" i="21"/>
  <c r="D1308" i="21"/>
  <c r="F1307" i="21"/>
  <c r="P1307" i="21"/>
  <c r="Q1307" i="21"/>
  <c r="O1307" i="21"/>
  <c r="N1307" i="21"/>
  <c r="H1309" i="21"/>
  <c r="J1308" i="21"/>
  <c r="K1308" i="21"/>
  <c r="I1308" i="21"/>
  <c r="M1308" i="21"/>
  <c r="L1308" i="21"/>
  <c r="D1309" i="21"/>
  <c r="E1308" i="21"/>
  <c r="F1308" i="21"/>
  <c r="M1309" i="21"/>
  <c r="J1309" i="21"/>
  <c r="H1310" i="21"/>
  <c r="I1309" i="21"/>
  <c r="K1309" i="21"/>
  <c r="L1309" i="21"/>
  <c r="N1308" i="21"/>
  <c r="Q1308" i="21"/>
  <c r="P1308" i="21"/>
  <c r="O1308" i="21"/>
  <c r="D1310" i="21"/>
  <c r="E1309" i="21"/>
  <c r="F1309" i="21"/>
  <c r="I1310" i="21"/>
  <c r="K1310" i="21"/>
  <c r="L1310" i="21"/>
  <c r="M1310" i="21"/>
  <c r="H1311" i="21"/>
  <c r="J1310" i="21"/>
  <c r="P1309" i="21"/>
  <c r="O1309" i="21"/>
  <c r="N1309" i="21"/>
  <c r="Q1309" i="21"/>
  <c r="D1311" i="21"/>
  <c r="F1310" i="21"/>
  <c r="E1310" i="21"/>
  <c r="N1310" i="21"/>
  <c r="Q1310" i="21"/>
  <c r="P1310" i="21"/>
  <c r="O1310" i="21"/>
  <c r="M1311" i="21"/>
  <c r="K1311" i="21"/>
  <c r="J1311" i="21"/>
  <c r="L1311" i="21"/>
  <c r="I1311" i="21"/>
  <c r="H1312" i="21"/>
  <c r="E1311" i="21"/>
  <c r="F1311" i="21"/>
  <c r="D1312" i="21"/>
  <c r="Q1311" i="21"/>
  <c r="P1311" i="21"/>
  <c r="O1311" i="21"/>
  <c r="N1311" i="21"/>
  <c r="H1313" i="21"/>
  <c r="I1312" i="21"/>
  <c r="K1312" i="21"/>
  <c r="M1312" i="21"/>
  <c r="J1312" i="21"/>
  <c r="L1312" i="21"/>
  <c r="E1312" i="21"/>
  <c r="D1313" i="21"/>
  <c r="F1312" i="21"/>
  <c r="I1313" i="21"/>
  <c r="J1313" i="21"/>
  <c r="H1314" i="21"/>
  <c r="L1313" i="21"/>
  <c r="M1313" i="21"/>
  <c r="K1313" i="21"/>
  <c r="Q1312" i="21"/>
  <c r="N1312" i="21"/>
  <c r="P1312" i="21"/>
  <c r="O1312" i="21"/>
  <c r="F1313" i="21"/>
  <c r="D1314" i="21"/>
  <c r="E1313" i="21"/>
  <c r="O1313" i="21"/>
  <c r="N1313" i="21"/>
  <c r="Q1313" i="21"/>
  <c r="P1313" i="21"/>
  <c r="I1314" i="21"/>
  <c r="J1314" i="21"/>
  <c r="H1315" i="21"/>
  <c r="K1314" i="21"/>
  <c r="L1314" i="21"/>
  <c r="M1314" i="21"/>
  <c r="E1314" i="21"/>
  <c r="D1315" i="21"/>
  <c r="F1314" i="21"/>
  <c r="Q1314" i="21"/>
  <c r="P1314" i="21"/>
  <c r="O1314" i="21"/>
  <c r="N1314" i="21"/>
  <c r="L1315" i="21"/>
  <c r="K1315" i="21"/>
  <c r="J1315" i="21"/>
  <c r="H1316" i="21"/>
  <c r="M1315" i="21"/>
  <c r="I1315" i="21"/>
  <c r="E1315" i="21"/>
  <c r="F1315" i="21"/>
  <c r="D1316" i="21"/>
  <c r="J1316" i="21"/>
  <c r="K1316" i="21"/>
  <c r="M1316" i="21"/>
  <c r="H1317" i="21"/>
  <c r="I1316" i="21"/>
  <c r="L1316" i="21"/>
  <c r="O1315" i="21"/>
  <c r="P1315" i="21"/>
  <c r="N1315" i="21"/>
  <c r="Q1315" i="21"/>
  <c r="F1316" i="21"/>
  <c r="E1316" i="21"/>
  <c r="D1317" i="21"/>
  <c r="M1317" i="21"/>
  <c r="J1317" i="21"/>
  <c r="H1318" i="21"/>
  <c r="I1317" i="21"/>
  <c r="L1317" i="21"/>
  <c r="K1317" i="21"/>
  <c r="P1316" i="21"/>
  <c r="O1316" i="21"/>
  <c r="N1316" i="21"/>
  <c r="Q1316" i="21"/>
  <c r="F1317" i="21"/>
  <c r="E1317" i="21"/>
  <c r="D1318" i="21"/>
  <c r="I1318" i="21"/>
  <c r="M1318" i="21"/>
  <c r="H1319" i="21"/>
  <c r="J1318" i="21"/>
  <c r="L1318" i="21"/>
  <c r="K1318" i="21"/>
  <c r="N1317" i="21"/>
  <c r="Q1317" i="21"/>
  <c r="P1317" i="21"/>
  <c r="O1317" i="21"/>
  <c r="F1318" i="21"/>
  <c r="D1319" i="21"/>
  <c r="E1318" i="21"/>
  <c r="N1318" i="21"/>
  <c r="Q1318" i="21"/>
  <c r="P1318" i="21"/>
  <c r="O1318" i="21"/>
  <c r="K1319" i="21"/>
  <c r="H1320" i="21"/>
  <c r="L1319" i="21"/>
  <c r="M1319" i="21"/>
  <c r="J1319" i="21"/>
  <c r="I1319" i="21"/>
  <c r="E1319" i="21"/>
  <c r="F1319" i="21"/>
  <c r="D1320" i="21"/>
  <c r="H1321" i="21"/>
  <c r="K1320" i="21"/>
  <c r="L1320" i="21"/>
  <c r="M1320" i="21"/>
  <c r="I1320" i="21"/>
  <c r="J1320" i="21"/>
  <c r="P1319" i="21"/>
  <c r="O1319" i="21"/>
  <c r="N1319" i="21"/>
  <c r="Q1319" i="21"/>
  <c r="F1320" i="21"/>
  <c r="D1321" i="21"/>
  <c r="E1320" i="21"/>
  <c r="K1321" i="21"/>
  <c r="M1321" i="21"/>
  <c r="J1321" i="21"/>
  <c r="L1321" i="21"/>
  <c r="H1322" i="21"/>
  <c r="I1321" i="21"/>
  <c r="P1320" i="21"/>
  <c r="O1320" i="21"/>
  <c r="N1320" i="21"/>
  <c r="Q1320" i="21"/>
  <c r="E1321" i="21"/>
  <c r="D1322" i="21"/>
  <c r="F1321" i="21"/>
  <c r="K1322" i="21"/>
  <c r="J1322" i="21"/>
  <c r="L1322" i="21"/>
  <c r="M1322" i="21"/>
  <c r="I1322" i="21"/>
  <c r="H1323" i="21"/>
  <c r="N1321" i="21"/>
  <c r="Q1321" i="21"/>
  <c r="P1321" i="21"/>
  <c r="O1321" i="21"/>
  <c r="F1322" i="21"/>
  <c r="E1322" i="21"/>
  <c r="D1323" i="21"/>
  <c r="N1322" i="21"/>
  <c r="Q1322" i="21"/>
  <c r="P1322" i="21"/>
  <c r="O1322" i="21"/>
  <c r="M1323" i="21"/>
  <c r="K1323" i="21"/>
  <c r="H1324" i="21"/>
  <c r="J1323" i="21"/>
  <c r="L1323" i="21"/>
  <c r="I1323" i="21"/>
  <c r="D1324" i="21"/>
  <c r="E1323" i="21"/>
  <c r="F1323" i="21"/>
  <c r="L1324" i="21"/>
  <c r="K1324" i="21"/>
  <c r="J1324" i="21"/>
  <c r="H1325" i="21"/>
  <c r="I1324" i="21"/>
  <c r="M1324" i="21"/>
  <c r="N1323" i="21"/>
  <c r="P1323" i="21"/>
  <c r="O1323" i="21"/>
  <c r="Q1323" i="21"/>
  <c r="F1324" i="21"/>
  <c r="D1325" i="21"/>
  <c r="E1324" i="21"/>
  <c r="I1325" i="21"/>
  <c r="L1325" i="21"/>
  <c r="K1325" i="21"/>
  <c r="M1325" i="21"/>
  <c r="H1326" i="21"/>
  <c r="J1325" i="21"/>
  <c r="P1324" i="21"/>
  <c r="O1324" i="21"/>
  <c r="Q1324" i="21"/>
  <c r="N1324" i="21"/>
  <c r="D1326" i="21"/>
  <c r="F1325" i="21"/>
  <c r="E1325" i="21"/>
  <c r="O1325" i="21"/>
  <c r="P1325" i="21"/>
  <c r="N1325" i="21"/>
  <c r="Q1325" i="21"/>
  <c r="L1326" i="21"/>
  <c r="J1326" i="21"/>
  <c r="M1326" i="21"/>
  <c r="H1327" i="21"/>
  <c r="I1326" i="21"/>
  <c r="K1326" i="21"/>
  <c r="F1326" i="21"/>
  <c r="E1326" i="21"/>
  <c r="D1327" i="21"/>
  <c r="M1327" i="21"/>
  <c r="L1327" i="21"/>
  <c r="K1327" i="21"/>
  <c r="H1328" i="21"/>
  <c r="J1327" i="21"/>
  <c r="I1327" i="21"/>
  <c r="N1326" i="21"/>
  <c r="Q1326" i="21"/>
  <c r="P1326" i="21"/>
  <c r="O1326" i="21"/>
  <c r="E1327" i="21"/>
  <c r="D1328" i="21"/>
  <c r="F1327" i="21"/>
  <c r="H1329" i="21"/>
  <c r="K1328" i="21"/>
  <c r="J1328" i="21"/>
  <c r="L1328" i="21"/>
  <c r="M1328" i="21"/>
  <c r="I1328" i="21"/>
  <c r="P1327" i="21"/>
  <c r="O1327" i="21"/>
  <c r="N1327" i="21"/>
  <c r="Q1327" i="21"/>
  <c r="D1329" i="21"/>
  <c r="E1328" i="21"/>
  <c r="F1328" i="21"/>
  <c r="K1329" i="21"/>
  <c r="H1330" i="21"/>
  <c r="I1329" i="21"/>
  <c r="L1329" i="21"/>
  <c r="M1329" i="21"/>
  <c r="J1329" i="21"/>
  <c r="P1328" i="21"/>
  <c r="O1328" i="21"/>
  <c r="Q1328" i="21"/>
  <c r="N1328" i="21"/>
  <c r="D1330" i="21"/>
  <c r="E1329" i="21"/>
  <c r="F1329" i="21"/>
  <c r="J1330" i="21"/>
  <c r="K1330" i="21"/>
  <c r="I1330" i="21"/>
  <c r="M1330" i="21"/>
  <c r="L1330" i="21"/>
  <c r="H1331" i="21"/>
  <c r="O1329" i="21"/>
  <c r="P1329" i="21"/>
  <c r="N1329" i="21"/>
  <c r="Q1329" i="21"/>
  <c r="D1331" i="21"/>
  <c r="E1330" i="21"/>
  <c r="F1330" i="21"/>
  <c r="P1330" i="21"/>
  <c r="O1330" i="21"/>
  <c r="N1330" i="21"/>
  <c r="Q1330" i="21"/>
  <c r="H1332" i="21"/>
  <c r="K1331" i="21"/>
  <c r="J1331" i="21"/>
  <c r="I1331" i="21"/>
  <c r="L1331" i="21"/>
  <c r="M1331" i="21"/>
  <c r="E1331" i="21"/>
  <c r="F1331" i="21"/>
  <c r="D1332" i="21"/>
  <c r="I1332" i="21"/>
  <c r="K1332" i="21"/>
  <c r="J1332" i="21"/>
  <c r="H1333" i="21"/>
  <c r="L1332" i="21"/>
  <c r="M1332" i="21"/>
  <c r="N1331" i="21"/>
  <c r="P1331" i="21"/>
  <c r="O1331" i="21"/>
  <c r="Q1331" i="21"/>
  <c r="D1333" i="21"/>
  <c r="E1332" i="21"/>
  <c r="F1332" i="21"/>
  <c r="O1332" i="21"/>
  <c r="N1332" i="21"/>
  <c r="Q1332" i="21"/>
  <c r="P1332" i="21"/>
  <c r="K1333" i="21"/>
  <c r="H1334" i="21"/>
  <c r="L1333" i="21"/>
  <c r="M1333" i="21"/>
  <c r="I1333" i="21"/>
  <c r="J1333" i="21"/>
  <c r="D1334" i="21"/>
  <c r="E1333" i="21"/>
  <c r="F1333" i="21"/>
  <c r="J1334" i="21"/>
  <c r="M1334" i="21"/>
  <c r="H1335" i="21"/>
  <c r="L1334" i="21"/>
  <c r="I1334" i="21"/>
  <c r="K1334" i="21"/>
  <c r="P1333" i="21"/>
  <c r="Q1333" i="21"/>
  <c r="O1333" i="21"/>
  <c r="N1333" i="21"/>
  <c r="E1334" i="21"/>
  <c r="F1334" i="21"/>
  <c r="D1335" i="21"/>
  <c r="J1335" i="21"/>
  <c r="L1335" i="21"/>
  <c r="M1335" i="21"/>
  <c r="H1336" i="21"/>
  <c r="I1335" i="21"/>
  <c r="K1335" i="21"/>
  <c r="P1334" i="21"/>
  <c r="O1334" i="21"/>
  <c r="Q1334" i="21"/>
  <c r="N1334" i="21"/>
  <c r="D1336" i="21"/>
  <c r="F1335" i="21"/>
  <c r="E1335" i="21"/>
  <c r="K1336" i="21"/>
  <c r="L1336" i="21"/>
  <c r="I1336" i="21"/>
  <c r="M1336" i="21"/>
  <c r="H1337" i="21"/>
  <c r="J1336" i="21"/>
  <c r="Q1335" i="21"/>
  <c r="O1335" i="21"/>
  <c r="N1335" i="21"/>
  <c r="P1335" i="21"/>
  <c r="D1337" i="21"/>
  <c r="E1336" i="21"/>
  <c r="F1336" i="21"/>
  <c r="P1336" i="21"/>
  <c r="Q1336" i="21"/>
  <c r="O1336" i="21"/>
  <c r="N1336" i="21"/>
  <c r="K1337" i="21"/>
  <c r="I1337" i="21"/>
  <c r="H1338" i="21"/>
  <c r="L1337" i="21"/>
  <c r="J1337" i="21"/>
  <c r="M1337" i="21"/>
  <c r="E1337" i="21"/>
  <c r="D1338" i="21"/>
  <c r="F1337" i="21"/>
  <c r="P1337" i="21"/>
  <c r="Q1337" i="21"/>
  <c r="O1337" i="21"/>
  <c r="N1337" i="21"/>
  <c r="L1338" i="21"/>
  <c r="I1338" i="21"/>
  <c r="K1338" i="21"/>
  <c r="H1339" i="21"/>
  <c r="J1338" i="21"/>
  <c r="M1338" i="21"/>
  <c r="E1338" i="21"/>
  <c r="F1338" i="21"/>
  <c r="D1339" i="21"/>
  <c r="N1338" i="21"/>
  <c r="P1338" i="21"/>
  <c r="Q1338" i="21"/>
  <c r="O1338" i="21"/>
  <c r="L1339" i="21"/>
  <c r="K1339" i="21"/>
  <c r="M1339" i="21"/>
  <c r="I1339" i="21"/>
  <c r="H1340" i="21"/>
  <c r="J1339" i="21"/>
  <c r="D1340" i="21"/>
  <c r="F1339" i="21"/>
  <c r="E1339" i="21"/>
  <c r="P1339" i="21"/>
  <c r="N1339" i="21"/>
  <c r="O1339" i="21"/>
  <c r="Q1339" i="21"/>
  <c r="I1340" i="21"/>
  <c r="J1340" i="21"/>
  <c r="L1340" i="21"/>
  <c r="H1341" i="21"/>
  <c r="M1340" i="21"/>
  <c r="K1340" i="21"/>
  <c r="F1340" i="21"/>
  <c r="D1341" i="21"/>
  <c r="E1340" i="21"/>
  <c r="N1340" i="21"/>
  <c r="Q1340" i="21"/>
  <c r="P1340" i="21"/>
  <c r="O1340" i="21"/>
  <c r="K1341" i="21"/>
  <c r="L1341" i="21"/>
  <c r="J1341" i="21"/>
  <c r="H1342" i="21"/>
  <c r="I1341" i="21"/>
  <c r="M1341" i="21"/>
  <c r="F1341" i="21"/>
  <c r="D1342" i="21"/>
  <c r="E1341" i="21"/>
  <c r="J1342" i="21"/>
  <c r="K1342" i="21"/>
  <c r="I1342" i="21"/>
  <c r="L1342" i="21"/>
  <c r="M1342" i="21"/>
  <c r="H1343" i="21"/>
  <c r="N1341" i="21"/>
  <c r="Q1341" i="21"/>
  <c r="P1341" i="21"/>
  <c r="O1341" i="21"/>
  <c r="D1343" i="21"/>
  <c r="E1342" i="21"/>
  <c r="F1342" i="21"/>
  <c r="P1342" i="21"/>
  <c r="O1342" i="21"/>
  <c r="N1342" i="21"/>
  <c r="Q1342" i="21"/>
  <c r="L1343" i="21"/>
  <c r="I1343" i="21"/>
  <c r="H1344" i="21"/>
  <c r="J1343" i="21"/>
  <c r="K1343" i="21"/>
  <c r="M1343" i="21"/>
  <c r="E1343" i="21"/>
  <c r="F1343" i="21"/>
  <c r="D1344" i="21"/>
  <c r="O1343" i="21"/>
  <c r="Q1343" i="21"/>
  <c r="N1343" i="21"/>
  <c r="P1343" i="21"/>
  <c r="I1344" i="21"/>
  <c r="H1345" i="21"/>
  <c r="L1344" i="21"/>
  <c r="M1344" i="21"/>
  <c r="J1344" i="21"/>
  <c r="K1344" i="21"/>
  <c r="D1345" i="21"/>
  <c r="F1344" i="21"/>
  <c r="E1344" i="21"/>
  <c r="P1344" i="21"/>
  <c r="N1344" i="21"/>
  <c r="Q1344" i="21"/>
  <c r="O1344" i="21"/>
  <c r="H1346" i="21"/>
  <c r="M1345" i="21"/>
  <c r="K1345" i="21"/>
  <c r="L1345" i="21"/>
  <c r="I1345" i="21"/>
  <c r="J1345" i="21"/>
  <c r="E1345" i="21"/>
  <c r="F1345" i="21"/>
  <c r="D1346" i="21"/>
  <c r="H1347" i="21"/>
  <c r="I1346" i="21"/>
  <c r="K1346" i="21"/>
  <c r="L1346" i="21"/>
  <c r="J1346" i="21"/>
  <c r="M1346" i="21"/>
  <c r="N1345" i="21"/>
  <c r="P1345" i="21"/>
  <c r="Q1345" i="21"/>
  <c r="O1345" i="21"/>
  <c r="F1346" i="21"/>
  <c r="E1346" i="21"/>
  <c r="D1347" i="21"/>
  <c r="M1347" i="21"/>
  <c r="I1347" i="21"/>
  <c r="J1347" i="21"/>
  <c r="H1348" i="21"/>
  <c r="K1347" i="21"/>
  <c r="L1347" i="21"/>
  <c r="O1346" i="21"/>
  <c r="N1346" i="21"/>
  <c r="Q1346" i="21"/>
  <c r="P1346" i="21"/>
  <c r="E1347" i="21"/>
  <c r="D1348" i="21"/>
  <c r="F1347" i="21"/>
  <c r="P1347" i="21"/>
  <c r="O1347" i="21"/>
  <c r="Q1347" i="21"/>
  <c r="N1347" i="21"/>
  <c r="H1349" i="21"/>
  <c r="M1348" i="21"/>
  <c r="L1348" i="21"/>
  <c r="I1348" i="21"/>
  <c r="K1348" i="21"/>
  <c r="J1348" i="21"/>
  <c r="D1349" i="21"/>
  <c r="F1348" i="21"/>
  <c r="E1348" i="21"/>
  <c r="L1349" i="21"/>
  <c r="H1350" i="21"/>
  <c r="I1349" i="21"/>
  <c r="J1349" i="21"/>
  <c r="K1349" i="21"/>
  <c r="M1349" i="21"/>
  <c r="Q1348" i="21"/>
  <c r="P1348" i="21"/>
  <c r="O1348" i="21"/>
  <c r="N1348" i="21"/>
  <c r="F1349" i="21"/>
  <c r="D1350" i="21"/>
  <c r="E1349" i="21"/>
  <c r="K1350" i="21"/>
  <c r="J1350" i="21"/>
  <c r="L1350" i="21"/>
  <c r="M1350" i="21"/>
  <c r="I1350" i="21"/>
  <c r="H1351" i="21"/>
  <c r="O1349" i="21"/>
  <c r="N1349" i="21"/>
  <c r="Q1349" i="21"/>
  <c r="P1349" i="21"/>
  <c r="E1350" i="21"/>
  <c r="F1350" i="21"/>
  <c r="D1351" i="21"/>
  <c r="P1350" i="21"/>
  <c r="Q1350" i="21"/>
  <c r="N1350" i="21"/>
  <c r="O1350" i="21"/>
  <c r="I1351" i="21"/>
  <c r="K1351" i="21"/>
  <c r="J1351" i="21"/>
  <c r="H1352" i="21"/>
  <c r="M1351" i="21"/>
  <c r="L1351" i="21"/>
  <c r="E1351" i="21"/>
  <c r="D1352" i="21"/>
  <c r="F1351" i="21"/>
  <c r="P1351" i="21"/>
  <c r="O1351" i="21"/>
  <c r="N1351" i="21"/>
  <c r="Q1351" i="21"/>
  <c r="K1352" i="21"/>
  <c r="I1352" i="21"/>
  <c r="L1352" i="21"/>
  <c r="J1352" i="21"/>
  <c r="H1353" i="21"/>
  <c r="M1352" i="21"/>
  <c r="D1353" i="21"/>
  <c r="E1352" i="21"/>
  <c r="F1352" i="21"/>
  <c r="O1352" i="21"/>
  <c r="N1352" i="21"/>
  <c r="Q1352" i="21"/>
  <c r="P1352" i="21"/>
  <c r="J1353" i="21"/>
  <c r="K1353" i="21"/>
  <c r="L1353" i="21"/>
  <c r="I1353" i="21"/>
  <c r="M1353" i="21"/>
  <c r="H1354" i="21"/>
  <c r="E1353" i="21"/>
  <c r="D1354" i="21"/>
  <c r="F1353" i="21"/>
  <c r="O1353" i="21"/>
  <c r="N1353" i="21"/>
  <c r="P1353" i="21"/>
  <c r="Q1353" i="21"/>
  <c r="M1354" i="21"/>
  <c r="K1354" i="21"/>
  <c r="J1354" i="21"/>
  <c r="I1354" i="21"/>
  <c r="H1355" i="21"/>
  <c r="L1354" i="21"/>
  <c r="E1354" i="21"/>
  <c r="F1354" i="21"/>
  <c r="D1355" i="21"/>
  <c r="P1354" i="21"/>
  <c r="O1354" i="21"/>
  <c r="Q1354" i="21"/>
  <c r="N1354" i="21"/>
  <c r="K1355" i="21"/>
  <c r="L1355" i="21"/>
  <c r="J1355" i="21"/>
  <c r="I1355" i="21"/>
  <c r="H1356" i="21"/>
  <c r="M1355" i="21"/>
  <c r="E1355" i="21"/>
  <c r="D1356" i="21"/>
  <c r="F1355" i="21"/>
  <c r="O1355" i="21"/>
  <c r="P1355" i="21"/>
  <c r="Q1355" i="21"/>
  <c r="N1355" i="21"/>
  <c r="H1357" i="21"/>
  <c r="J1356" i="21"/>
  <c r="I1356" i="21"/>
  <c r="M1356" i="21"/>
  <c r="L1356" i="21"/>
  <c r="K1356" i="21"/>
  <c r="F1356" i="21"/>
  <c r="E1356" i="21"/>
  <c r="D1357" i="21"/>
  <c r="J1357" i="21"/>
  <c r="M1357" i="21"/>
  <c r="K1357" i="21"/>
  <c r="H1358" i="21"/>
  <c r="I1357" i="21"/>
  <c r="L1357" i="21"/>
  <c r="P1356" i="21"/>
  <c r="Q1356" i="21"/>
  <c r="O1356" i="21"/>
  <c r="N1356" i="21"/>
  <c r="E1357" i="21"/>
  <c r="F1357" i="21"/>
  <c r="D1358" i="21"/>
  <c r="H1359" i="21"/>
  <c r="I1358" i="21"/>
  <c r="L1358" i="21"/>
  <c r="J1358" i="21"/>
  <c r="M1358" i="21"/>
  <c r="K1358" i="21"/>
  <c r="Q1357" i="21"/>
  <c r="N1357" i="21"/>
  <c r="P1357" i="21"/>
  <c r="O1357" i="21"/>
  <c r="D1359" i="21"/>
  <c r="E1358" i="21"/>
  <c r="F1358" i="21"/>
  <c r="M1359" i="21"/>
  <c r="J1359" i="21"/>
  <c r="K1359" i="21"/>
  <c r="L1359" i="21"/>
  <c r="H1360" i="21"/>
  <c r="I1359" i="21"/>
  <c r="N1358" i="21"/>
  <c r="P1358" i="21"/>
  <c r="Q1358" i="21"/>
  <c r="O1358" i="21"/>
  <c r="E1359" i="21"/>
  <c r="F1359" i="21"/>
  <c r="D1360" i="21"/>
  <c r="M1360" i="21"/>
  <c r="K1360" i="21"/>
  <c r="L1360" i="21"/>
  <c r="I1360" i="21"/>
  <c r="J1360" i="21"/>
  <c r="H1361" i="21"/>
  <c r="P1359" i="21"/>
  <c r="O1359" i="21"/>
  <c r="N1359" i="21"/>
  <c r="Q1359" i="21"/>
  <c r="F1360" i="21"/>
  <c r="D1361" i="21"/>
  <c r="E1360" i="21"/>
  <c r="O1360" i="21"/>
  <c r="N1360" i="21"/>
  <c r="P1360" i="21"/>
  <c r="Q1360" i="21"/>
  <c r="H1362" i="21"/>
  <c r="K1361" i="21"/>
  <c r="J1361" i="21"/>
  <c r="L1361" i="21"/>
  <c r="I1361" i="21"/>
  <c r="M1361" i="21"/>
  <c r="D1362" i="21"/>
  <c r="E1361" i="21"/>
  <c r="F1361" i="21"/>
  <c r="K1362" i="21"/>
  <c r="I1362" i="21"/>
  <c r="L1362" i="21"/>
  <c r="J1362" i="21"/>
  <c r="H1363" i="21"/>
  <c r="M1362" i="21"/>
  <c r="P1361" i="21"/>
  <c r="Q1361" i="21"/>
  <c r="O1361" i="21"/>
  <c r="N1361" i="21"/>
  <c r="E1362" i="21"/>
  <c r="D1363" i="21"/>
  <c r="F1362" i="21"/>
  <c r="P1362" i="21"/>
  <c r="O1362" i="21"/>
  <c r="N1362" i="21"/>
  <c r="Q1362" i="21"/>
  <c r="J1363" i="21"/>
  <c r="L1363" i="21"/>
  <c r="I1363" i="21"/>
  <c r="M1363" i="21"/>
  <c r="K1363" i="21"/>
  <c r="H1364" i="21"/>
  <c r="E1363" i="21"/>
  <c r="D1364" i="21"/>
  <c r="F1363" i="21"/>
  <c r="P1363" i="21"/>
  <c r="O1363" i="21"/>
  <c r="N1363" i="21"/>
  <c r="Q1363" i="21"/>
  <c r="J1364" i="21"/>
  <c r="K1364" i="21"/>
  <c r="M1364" i="21"/>
  <c r="H1365" i="21"/>
  <c r="I1364" i="21"/>
  <c r="L1364" i="21"/>
  <c r="E1364" i="21"/>
  <c r="F1364" i="21"/>
  <c r="D1365" i="21"/>
  <c r="J1365" i="21"/>
  <c r="L1365" i="21"/>
  <c r="H1366" i="21"/>
  <c r="M1365" i="21"/>
  <c r="I1365" i="21"/>
  <c r="K1365" i="21"/>
  <c r="N1364" i="21"/>
  <c r="Q1364" i="21"/>
  <c r="P1364" i="21"/>
  <c r="O1364" i="21"/>
  <c r="E1365" i="21"/>
  <c r="D1366" i="21"/>
  <c r="F1365" i="21"/>
  <c r="M1366" i="21"/>
  <c r="J1366" i="21"/>
  <c r="L1366" i="21"/>
  <c r="H1367" i="21"/>
  <c r="I1366" i="21"/>
  <c r="K1366" i="21"/>
  <c r="P1365" i="21"/>
  <c r="O1365" i="21"/>
  <c r="N1365" i="21"/>
  <c r="Q1365" i="21"/>
  <c r="E1366" i="21"/>
  <c r="F1366" i="21"/>
  <c r="D1367" i="21"/>
  <c r="H1368" i="21"/>
  <c r="L1367" i="21"/>
  <c r="K1367" i="21"/>
  <c r="M1367" i="21"/>
  <c r="I1367" i="21"/>
  <c r="J1367" i="21"/>
  <c r="P1366" i="21"/>
  <c r="O1366" i="21"/>
  <c r="Q1366" i="21"/>
  <c r="N1366" i="21"/>
  <c r="F1367" i="21"/>
  <c r="E1367" i="21"/>
  <c r="D1368" i="21"/>
  <c r="L1368" i="21"/>
  <c r="K1368" i="21"/>
  <c r="M1368" i="21"/>
  <c r="J1368" i="21"/>
  <c r="I1368" i="21"/>
  <c r="H1369" i="21"/>
  <c r="P1367" i="21"/>
  <c r="O1367" i="21"/>
  <c r="N1367" i="21"/>
  <c r="Q1367" i="21"/>
  <c r="D1369" i="21"/>
  <c r="E1368" i="21"/>
  <c r="F1368" i="21"/>
  <c r="O1368" i="21"/>
  <c r="N1368" i="21"/>
  <c r="Q1368" i="21"/>
  <c r="P1368" i="21"/>
  <c r="M1369" i="21"/>
  <c r="K1369" i="21"/>
  <c r="H1370" i="21"/>
  <c r="I1369" i="21"/>
  <c r="L1369" i="21"/>
  <c r="J1369" i="21"/>
  <c r="E1369" i="21"/>
  <c r="D1370" i="21"/>
  <c r="F1369" i="21"/>
  <c r="L1370" i="21"/>
  <c r="M1370" i="21"/>
  <c r="K1370" i="21"/>
  <c r="I1370" i="21"/>
  <c r="H1371" i="21"/>
  <c r="J1370" i="21"/>
  <c r="P1369" i="21"/>
  <c r="O1369" i="21"/>
  <c r="N1369" i="21"/>
  <c r="Q1369" i="21"/>
  <c r="F1370" i="21"/>
  <c r="D1371" i="21"/>
  <c r="E1370" i="21"/>
  <c r="N1370" i="21"/>
  <c r="P1370" i="21"/>
  <c r="O1370" i="21"/>
  <c r="Q1370" i="21"/>
  <c r="J1371" i="21"/>
  <c r="H1372" i="21"/>
  <c r="M1371" i="21"/>
  <c r="I1371" i="21"/>
  <c r="K1371" i="21"/>
  <c r="L1371" i="21"/>
  <c r="E1371" i="21"/>
  <c r="F1371" i="21"/>
  <c r="D1372" i="21"/>
  <c r="L1372" i="21"/>
  <c r="I1372" i="21"/>
  <c r="M1372" i="21"/>
  <c r="J1372" i="21"/>
  <c r="K1372" i="21"/>
  <c r="H1373" i="21"/>
  <c r="N1371" i="21"/>
  <c r="Q1371" i="21"/>
  <c r="O1371" i="21"/>
  <c r="P1371" i="21"/>
  <c r="D1373" i="21"/>
  <c r="E1372" i="21"/>
  <c r="F1372" i="21"/>
  <c r="Q1372" i="21"/>
  <c r="P1372" i="21"/>
  <c r="O1372" i="21"/>
  <c r="N1372" i="21"/>
  <c r="K1373" i="21"/>
  <c r="L1373" i="21"/>
  <c r="J1373" i="21"/>
  <c r="I1373" i="21"/>
  <c r="M1373" i="21"/>
  <c r="H1374" i="21"/>
  <c r="E1373" i="21"/>
  <c r="D1374" i="21"/>
  <c r="F1373" i="21"/>
  <c r="O1373" i="21"/>
  <c r="N1373" i="21"/>
  <c r="Q1373" i="21"/>
  <c r="P1373" i="21"/>
  <c r="H1375" i="21"/>
  <c r="M1374" i="21"/>
  <c r="L1374" i="21"/>
  <c r="K1374" i="21"/>
  <c r="I1374" i="21"/>
  <c r="J1374" i="21"/>
  <c r="F1374" i="21"/>
  <c r="E1374" i="21"/>
  <c r="D1375" i="21"/>
  <c r="M1375" i="21"/>
  <c r="J1375" i="21"/>
  <c r="K1375" i="21"/>
  <c r="L1375" i="21"/>
  <c r="H1376" i="21"/>
  <c r="I1375" i="21"/>
  <c r="P1374" i="21"/>
  <c r="O1374" i="21"/>
  <c r="N1374" i="21"/>
  <c r="Q1374" i="21"/>
  <c r="F1375" i="21"/>
  <c r="D1376" i="21"/>
  <c r="E1375" i="21"/>
  <c r="H1377" i="21"/>
  <c r="M1376" i="21"/>
  <c r="L1376" i="21"/>
  <c r="I1376" i="21"/>
  <c r="K1376" i="21"/>
  <c r="J1376" i="21"/>
  <c r="O1375" i="21"/>
  <c r="Q1375" i="21"/>
  <c r="P1375" i="21"/>
  <c r="N1375" i="21"/>
  <c r="F1376" i="21"/>
  <c r="D1377" i="21"/>
  <c r="E1376" i="21"/>
  <c r="J1377" i="21"/>
  <c r="K1377" i="21"/>
  <c r="M1377" i="21"/>
  <c r="H1378" i="21"/>
  <c r="L1377" i="21"/>
  <c r="I1377" i="21"/>
  <c r="O1376" i="21"/>
  <c r="N1376" i="21"/>
  <c r="Q1376" i="21"/>
  <c r="P1376" i="21"/>
  <c r="D1378" i="21"/>
  <c r="E1377" i="21"/>
  <c r="F1377" i="21"/>
  <c r="I1378" i="21"/>
  <c r="H1379" i="21"/>
  <c r="L1378" i="21"/>
  <c r="M1378" i="21"/>
  <c r="K1378" i="21"/>
  <c r="J1378" i="21"/>
  <c r="Q1377" i="21"/>
  <c r="P1377" i="21"/>
  <c r="O1377" i="21"/>
  <c r="N1377" i="21"/>
  <c r="F1378" i="21"/>
  <c r="E1378" i="21"/>
  <c r="D1379" i="21"/>
  <c r="N1378" i="21"/>
  <c r="Q1378" i="21"/>
  <c r="P1378" i="21"/>
  <c r="O1378" i="21"/>
  <c r="L1379" i="21"/>
  <c r="H1380" i="21"/>
  <c r="I1379" i="21"/>
  <c r="J1379" i="21"/>
  <c r="K1379" i="21"/>
  <c r="M1379" i="21"/>
  <c r="D1380" i="21"/>
  <c r="E1379" i="21"/>
  <c r="F1379" i="21"/>
  <c r="M1380" i="21"/>
  <c r="H1381" i="21"/>
  <c r="I1380" i="21"/>
  <c r="K1380" i="21"/>
  <c r="J1380" i="21"/>
  <c r="L1380" i="21"/>
  <c r="O1379" i="21"/>
  <c r="N1379" i="21"/>
  <c r="Q1379" i="21"/>
  <c r="P1379" i="21"/>
  <c r="E1380" i="21"/>
  <c r="D1381" i="21"/>
  <c r="F1380" i="21"/>
  <c r="L1381" i="21"/>
  <c r="M1381" i="21"/>
  <c r="H1382" i="21"/>
  <c r="J1381" i="21"/>
  <c r="K1381" i="21"/>
  <c r="I1381" i="21"/>
  <c r="Q1380" i="21"/>
  <c r="N1380" i="21"/>
  <c r="O1380" i="21"/>
  <c r="P1380" i="21"/>
  <c r="E1381" i="21"/>
  <c r="F1381" i="21"/>
  <c r="D1382" i="21"/>
  <c r="K1382" i="21"/>
  <c r="L1382" i="21"/>
  <c r="H1383" i="21"/>
  <c r="J1382" i="21"/>
  <c r="I1382" i="21"/>
  <c r="M1382" i="21"/>
  <c r="Q1381" i="21"/>
  <c r="P1381" i="21"/>
  <c r="O1381" i="21"/>
  <c r="N1381" i="21"/>
  <c r="F1382" i="21"/>
  <c r="D1383" i="21"/>
  <c r="E1382" i="21"/>
  <c r="K1383" i="21"/>
  <c r="J1383" i="21"/>
  <c r="H1384" i="21"/>
  <c r="L1383" i="21"/>
  <c r="M1383" i="21"/>
  <c r="I1383" i="21"/>
  <c r="P1382" i="21"/>
  <c r="O1382" i="21"/>
  <c r="Q1382" i="21"/>
  <c r="N1382" i="21"/>
  <c r="E1383" i="21"/>
  <c r="F1383" i="21"/>
  <c r="D1384" i="21"/>
  <c r="M1384" i="21"/>
  <c r="H1385" i="21"/>
  <c r="L1384" i="21"/>
  <c r="J1384" i="21"/>
  <c r="I1384" i="21"/>
  <c r="K1384" i="21"/>
  <c r="N1383" i="21"/>
  <c r="O1383" i="21"/>
  <c r="Q1383" i="21"/>
  <c r="P1383" i="21"/>
  <c r="F1384" i="21"/>
  <c r="E1384" i="21"/>
  <c r="D1385" i="21"/>
  <c r="M1385" i="21"/>
  <c r="H1386" i="21"/>
  <c r="K1385" i="21"/>
  <c r="I1385" i="21"/>
  <c r="J1385" i="21"/>
  <c r="L1385" i="21"/>
  <c r="N1384" i="21"/>
  <c r="Q1384" i="21"/>
  <c r="O1384" i="21"/>
  <c r="P1384" i="21"/>
  <c r="F1385" i="21"/>
  <c r="E1385" i="21"/>
  <c r="D1386" i="21"/>
  <c r="I1386" i="21"/>
  <c r="L1386" i="21"/>
  <c r="J1386" i="21"/>
  <c r="H1387" i="21"/>
  <c r="M1386" i="21"/>
  <c r="K1386" i="21"/>
  <c r="O1385" i="21"/>
  <c r="Q1385" i="21"/>
  <c r="P1385" i="21"/>
  <c r="N1385" i="21"/>
  <c r="F1386" i="21"/>
  <c r="E1386" i="21"/>
  <c r="D1387" i="21"/>
  <c r="Q1386" i="21"/>
  <c r="N1386" i="21"/>
  <c r="P1386" i="21"/>
  <c r="O1386" i="21"/>
  <c r="L1387" i="21"/>
  <c r="I1387" i="21"/>
  <c r="H1388" i="21"/>
  <c r="K1387" i="21"/>
  <c r="J1387" i="21"/>
  <c r="M1387" i="21"/>
  <c r="F1387" i="21"/>
  <c r="D1388" i="21"/>
  <c r="E1387" i="21"/>
  <c r="O1387" i="21"/>
  <c r="N1387" i="21"/>
  <c r="Q1387" i="21"/>
  <c r="P1387" i="21"/>
  <c r="J1388" i="21"/>
  <c r="H1389" i="21"/>
  <c r="I1388" i="21"/>
  <c r="L1388" i="21"/>
  <c r="M1388" i="21"/>
  <c r="K1388" i="21"/>
  <c r="D1389" i="21"/>
  <c r="E1388" i="21"/>
  <c r="F1388" i="21"/>
  <c r="I1389" i="21"/>
  <c r="J1389" i="21"/>
  <c r="H1390" i="21"/>
  <c r="K1389" i="21"/>
  <c r="M1389" i="21"/>
  <c r="L1389" i="21"/>
  <c r="P1388" i="21"/>
  <c r="N1388" i="21"/>
  <c r="O1388" i="21"/>
  <c r="Q1388" i="21"/>
  <c r="D1390" i="21"/>
  <c r="F1389" i="21"/>
  <c r="E1389" i="21"/>
  <c r="Q1389" i="21"/>
  <c r="P1389" i="21"/>
  <c r="N1389" i="21"/>
  <c r="O1389" i="21"/>
  <c r="I1390" i="21"/>
  <c r="J1390" i="21"/>
  <c r="M1390" i="21"/>
  <c r="K1390" i="21"/>
  <c r="L1390" i="21"/>
  <c r="H1391" i="21"/>
  <c r="F1390" i="21"/>
  <c r="D1391" i="21"/>
  <c r="E1390" i="21"/>
  <c r="O1390" i="21"/>
  <c r="N1390" i="21"/>
  <c r="P1390" i="21"/>
  <c r="Q1390" i="21"/>
  <c r="H1392" i="21"/>
  <c r="M1391" i="21"/>
  <c r="K1391" i="21"/>
  <c r="L1391" i="21"/>
  <c r="J1391" i="21"/>
  <c r="I1391" i="21"/>
  <c r="F1391" i="21"/>
  <c r="D1392" i="21"/>
  <c r="E1391" i="21"/>
  <c r="H1393" i="21"/>
  <c r="K1392" i="21"/>
  <c r="M1392" i="21"/>
  <c r="J1392" i="21"/>
  <c r="L1392" i="21"/>
  <c r="I1392" i="21"/>
  <c r="P1391" i="21"/>
  <c r="O1391" i="21"/>
  <c r="Q1391" i="21"/>
  <c r="N1391" i="21"/>
  <c r="D1393" i="21"/>
  <c r="F1392" i="21"/>
  <c r="E1392" i="21"/>
  <c r="H1394" i="21"/>
  <c r="M1393" i="21"/>
  <c r="K1393" i="21"/>
  <c r="J1393" i="21"/>
  <c r="L1393" i="21"/>
  <c r="I1393" i="21"/>
  <c r="P1392" i="21"/>
  <c r="O1392" i="21"/>
  <c r="N1392" i="21"/>
  <c r="Q1392" i="21"/>
  <c r="F1393" i="21"/>
  <c r="D1394" i="21"/>
  <c r="E1393" i="21"/>
  <c r="I1394" i="21"/>
  <c r="H1395" i="21"/>
  <c r="K1394" i="21"/>
  <c r="L1394" i="21"/>
  <c r="M1394" i="21"/>
  <c r="J1394" i="21"/>
  <c r="Q1393" i="21"/>
  <c r="O1393" i="21"/>
  <c r="P1393" i="21"/>
  <c r="N1393" i="21"/>
  <c r="D1395" i="21"/>
  <c r="F1394" i="21"/>
  <c r="E1394" i="21"/>
  <c r="P1394" i="21"/>
  <c r="Q1394" i="21"/>
  <c r="N1394" i="21"/>
  <c r="O1394" i="21"/>
  <c r="I1395" i="21"/>
  <c r="L1395" i="21"/>
  <c r="K1395" i="21"/>
  <c r="J1395" i="21"/>
  <c r="H1396" i="21"/>
  <c r="M1395" i="21"/>
  <c r="D1396" i="21"/>
  <c r="E1395" i="21"/>
  <c r="F1395" i="21"/>
  <c r="Q1395" i="21"/>
  <c r="P1395" i="21"/>
  <c r="O1395" i="21"/>
  <c r="N1395" i="21"/>
  <c r="M1396" i="21"/>
  <c r="H1397" i="21"/>
  <c r="L1396" i="21"/>
  <c r="J1396" i="21"/>
  <c r="I1396" i="21"/>
  <c r="K1396" i="21"/>
  <c r="F1396" i="21"/>
  <c r="D1397" i="21"/>
  <c r="E1396" i="21"/>
  <c r="I1397" i="21"/>
  <c r="M1397" i="21"/>
  <c r="L1397" i="21"/>
  <c r="H1398" i="21"/>
  <c r="J1397" i="21"/>
  <c r="K1397" i="21"/>
  <c r="O1396" i="21"/>
  <c r="N1396" i="21"/>
  <c r="P1396" i="21"/>
  <c r="Q1396" i="21"/>
  <c r="F1397" i="21"/>
  <c r="D1398" i="21"/>
  <c r="E1397" i="21"/>
  <c r="Q1397" i="21"/>
  <c r="P1397" i="21"/>
  <c r="O1397" i="21"/>
  <c r="N1397" i="21"/>
  <c r="M1398" i="21"/>
  <c r="K1398" i="21"/>
  <c r="I1398" i="21"/>
  <c r="L1398" i="21"/>
  <c r="J1398" i="21"/>
  <c r="H1399" i="21"/>
  <c r="F1398" i="21"/>
  <c r="E1398" i="21"/>
  <c r="D1399" i="21"/>
  <c r="O1398" i="21"/>
  <c r="P1398" i="21"/>
  <c r="N1398" i="21"/>
  <c r="Q1398" i="21"/>
  <c r="L1399" i="21"/>
  <c r="I1399" i="21"/>
  <c r="M1399" i="21"/>
  <c r="J1399" i="21"/>
  <c r="H1400" i="21"/>
  <c r="K1399" i="21"/>
  <c r="F1399" i="21"/>
  <c r="E1399" i="21"/>
  <c r="D1400" i="21"/>
  <c r="N1399" i="21"/>
  <c r="Q1399" i="21"/>
  <c r="P1399" i="21"/>
  <c r="O1399" i="21"/>
  <c r="J1400" i="21"/>
  <c r="L1400" i="21"/>
  <c r="H1401" i="21"/>
  <c r="I1400" i="21"/>
  <c r="M1400" i="21"/>
  <c r="K1400" i="21"/>
  <c r="E1400" i="21"/>
  <c r="D1401" i="21"/>
  <c r="F1400" i="21"/>
  <c r="L1401" i="21"/>
  <c r="M1401" i="21"/>
  <c r="H1402" i="21"/>
  <c r="I1401" i="21"/>
  <c r="K1401" i="21"/>
  <c r="J1401" i="21"/>
  <c r="N1400" i="21"/>
  <c r="P1400" i="21"/>
  <c r="O1400" i="21"/>
  <c r="Q1400" i="21"/>
  <c r="E1401" i="21"/>
  <c r="D1402" i="21"/>
  <c r="F1401" i="21"/>
  <c r="M1402" i="21"/>
  <c r="K1402" i="21"/>
  <c r="I1402" i="21"/>
  <c r="H1403" i="21"/>
  <c r="L1402" i="21"/>
  <c r="J1402" i="21"/>
  <c r="O1401" i="21"/>
  <c r="Q1401" i="21"/>
  <c r="P1401" i="21"/>
  <c r="N1401" i="21"/>
  <c r="E1402" i="21"/>
  <c r="D1403" i="21"/>
  <c r="F1402" i="21"/>
  <c r="P1402" i="21"/>
  <c r="O1402" i="21"/>
  <c r="N1402" i="21"/>
  <c r="Q1402" i="21"/>
  <c r="M1403" i="21"/>
  <c r="J1403" i="21"/>
  <c r="L1403" i="21"/>
  <c r="I1403" i="21"/>
  <c r="H1404" i="21"/>
  <c r="K1403" i="21"/>
  <c r="E1403" i="21"/>
  <c r="D1404" i="21"/>
  <c r="F1403" i="21"/>
  <c r="P1403" i="21"/>
  <c r="N1403" i="21"/>
  <c r="Q1403" i="21"/>
  <c r="O1403" i="21"/>
  <c r="H1405" i="21"/>
  <c r="L1404" i="21"/>
  <c r="J1404" i="21"/>
  <c r="M1404" i="21"/>
  <c r="K1404" i="21"/>
  <c r="I1404" i="21"/>
  <c r="E1404" i="21"/>
  <c r="D1405" i="21"/>
  <c r="F1404" i="21"/>
  <c r="K1405" i="21"/>
  <c r="H1406" i="21"/>
  <c r="M1405" i="21"/>
  <c r="I1405" i="21"/>
  <c r="J1405" i="21"/>
  <c r="L1405" i="21"/>
  <c r="O1404" i="21"/>
  <c r="N1404" i="21"/>
  <c r="Q1404" i="21"/>
  <c r="P1404" i="21"/>
  <c r="F1405" i="21"/>
  <c r="E1405" i="21"/>
  <c r="D1406" i="21"/>
  <c r="H1407" i="21"/>
  <c r="L1406" i="21"/>
  <c r="K1406" i="21"/>
  <c r="M1406" i="21"/>
  <c r="I1406" i="21"/>
  <c r="J1406" i="21"/>
  <c r="N1405" i="21"/>
  <c r="Q1405" i="21"/>
  <c r="O1405" i="21"/>
  <c r="P1405" i="21"/>
  <c r="E1406" i="21"/>
  <c r="F1406" i="21"/>
  <c r="D1407" i="21"/>
  <c r="K1407" i="21"/>
  <c r="I1407" i="21"/>
  <c r="J1407" i="21"/>
  <c r="H1408" i="21"/>
  <c r="M1407" i="21"/>
  <c r="L1407" i="21"/>
  <c r="P1406" i="21"/>
  <c r="Q1406" i="21"/>
  <c r="O1406" i="21"/>
  <c r="N1406" i="21"/>
  <c r="E1407" i="21"/>
  <c r="D1408" i="21"/>
  <c r="F1407" i="21"/>
  <c r="P1407" i="21"/>
  <c r="Q1407" i="21"/>
  <c r="O1407" i="21"/>
  <c r="N1407" i="21"/>
  <c r="H1409" i="21"/>
  <c r="L1408" i="21"/>
  <c r="J1408" i="21"/>
  <c r="M1408" i="21"/>
  <c r="K1408" i="21"/>
  <c r="I1408" i="21"/>
  <c r="F1408" i="21"/>
  <c r="D1409" i="21"/>
  <c r="E1408" i="21"/>
  <c r="I1409" i="21"/>
  <c r="H1410" i="21"/>
  <c r="J1409" i="21"/>
  <c r="L1409" i="21"/>
  <c r="M1409" i="21"/>
  <c r="K1409" i="21"/>
  <c r="O1408" i="21"/>
  <c r="N1408" i="21"/>
  <c r="P1408" i="21"/>
  <c r="Q1408" i="21"/>
  <c r="D1410" i="21"/>
  <c r="F1409" i="21"/>
  <c r="E1409" i="21"/>
  <c r="N1409" i="21"/>
  <c r="O1409" i="21"/>
  <c r="Q1409" i="21"/>
  <c r="P1409" i="21"/>
  <c r="H1411" i="21"/>
  <c r="K1410" i="21"/>
  <c r="I1410" i="21"/>
  <c r="L1410" i="21"/>
  <c r="J1410" i="21"/>
  <c r="M1410" i="21"/>
  <c r="F1410" i="21"/>
  <c r="E1410" i="21"/>
  <c r="D1411" i="21"/>
  <c r="H1412" i="21"/>
  <c r="L1411" i="21"/>
  <c r="I1411" i="21"/>
  <c r="J1411" i="21"/>
  <c r="K1411" i="21"/>
  <c r="M1411" i="21"/>
  <c r="O1410" i="21"/>
  <c r="N1410" i="21"/>
  <c r="Q1410" i="21"/>
  <c r="P1410" i="21"/>
  <c r="F1411" i="21"/>
  <c r="D1412" i="21"/>
  <c r="E1411" i="21"/>
  <c r="K1412" i="21"/>
  <c r="L1412" i="21"/>
  <c r="H1413" i="21"/>
  <c r="I1412" i="21"/>
  <c r="M1412" i="21"/>
  <c r="J1412" i="21"/>
  <c r="O1411" i="21"/>
  <c r="Q1411" i="21"/>
  <c r="P1411" i="21"/>
  <c r="N1411" i="21"/>
  <c r="F1412" i="21"/>
  <c r="E1412" i="21"/>
  <c r="D1413" i="21"/>
  <c r="J1413" i="21"/>
  <c r="K1413" i="21"/>
  <c r="I1413" i="21"/>
  <c r="H1414" i="21"/>
  <c r="L1413" i="21"/>
  <c r="M1413" i="21"/>
  <c r="Q1412" i="21"/>
  <c r="O1412" i="21"/>
  <c r="P1412" i="21"/>
  <c r="N1412" i="21"/>
  <c r="D1414" i="21"/>
  <c r="E1413" i="21"/>
  <c r="F1413" i="21"/>
  <c r="Q1413" i="21"/>
  <c r="P1413" i="21"/>
  <c r="O1413" i="21"/>
  <c r="N1413" i="21"/>
  <c r="L1414" i="21"/>
  <c r="H1415" i="21"/>
  <c r="J1414" i="21"/>
  <c r="I1414" i="21"/>
  <c r="K1414" i="21"/>
  <c r="M1414" i="21"/>
  <c r="F1414" i="21"/>
  <c r="D1415" i="21"/>
  <c r="E1414" i="21"/>
  <c r="L1415" i="21"/>
  <c r="K1415" i="21"/>
  <c r="J1415" i="21"/>
  <c r="H1416" i="21"/>
  <c r="I1415" i="21"/>
  <c r="M1415" i="21"/>
  <c r="P1414" i="21"/>
  <c r="N1414" i="21"/>
  <c r="Q1414" i="21"/>
  <c r="O1414" i="21"/>
  <c r="D1416" i="21"/>
  <c r="E1415" i="21"/>
  <c r="F1415" i="21"/>
  <c r="M1416" i="21"/>
  <c r="L1416" i="21"/>
  <c r="K1416" i="21"/>
  <c r="I1416" i="21"/>
  <c r="J1416" i="21"/>
  <c r="H1417" i="21"/>
  <c r="P1415" i="21"/>
  <c r="N1415" i="21"/>
  <c r="Q1415" i="21"/>
  <c r="O1415" i="21"/>
  <c r="D1417" i="21"/>
  <c r="E1416" i="21"/>
  <c r="F1416" i="21"/>
  <c r="P1416" i="21"/>
  <c r="O1416" i="21"/>
  <c r="N1416" i="21"/>
  <c r="Q1416" i="21"/>
  <c r="M1417" i="21"/>
  <c r="K1417" i="21"/>
  <c r="I1417" i="21"/>
  <c r="L1417" i="21"/>
  <c r="J1417" i="21"/>
  <c r="H1418" i="21"/>
  <c r="E1417" i="21"/>
  <c r="D1418" i="21"/>
  <c r="F1417" i="21"/>
  <c r="Q1417" i="21"/>
  <c r="P1417" i="21"/>
  <c r="O1417" i="21"/>
  <c r="N1417" i="21"/>
  <c r="L1418" i="21"/>
  <c r="M1418" i="21"/>
  <c r="J1418" i="21"/>
  <c r="I1418" i="21"/>
  <c r="K1418" i="21"/>
  <c r="H1419" i="21"/>
  <c r="E1418" i="21"/>
  <c r="D1419" i="21"/>
  <c r="F1418" i="21"/>
  <c r="N1418" i="21"/>
  <c r="Q1418" i="21"/>
  <c r="P1418" i="21"/>
  <c r="O1418" i="21"/>
  <c r="I1419" i="21"/>
  <c r="H1420" i="21"/>
  <c r="J1419" i="21"/>
  <c r="L1419" i="21"/>
  <c r="M1419" i="21"/>
  <c r="K1419" i="21"/>
  <c r="D1420" i="21"/>
  <c r="F1419" i="21"/>
  <c r="E1419" i="21"/>
  <c r="P1419" i="21"/>
  <c r="O1419" i="21"/>
  <c r="N1419" i="21"/>
  <c r="Q1419" i="21"/>
  <c r="L1420" i="21"/>
  <c r="H1421" i="21"/>
  <c r="J1420" i="21"/>
  <c r="M1420" i="21"/>
  <c r="K1420" i="21"/>
  <c r="I1420" i="21"/>
  <c r="E1420" i="21"/>
  <c r="F1420" i="21"/>
  <c r="D1421" i="21"/>
  <c r="K1421" i="21"/>
  <c r="M1421" i="21"/>
  <c r="L1421" i="21"/>
  <c r="H1422" i="21"/>
  <c r="J1421" i="21"/>
  <c r="I1421" i="21"/>
  <c r="N1420" i="21"/>
  <c r="P1420" i="21"/>
  <c r="O1420" i="21"/>
  <c r="Q1420" i="21"/>
  <c r="F1421" i="21"/>
  <c r="E1421" i="21"/>
  <c r="D1422" i="21"/>
  <c r="M1422" i="21"/>
  <c r="L1422" i="21"/>
  <c r="J1422" i="21"/>
  <c r="I1422" i="21"/>
  <c r="K1422" i="21"/>
  <c r="H1423" i="21"/>
  <c r="P1421" i="21"/>
  <c r="O1421" i="21"/>
  <c r="N1421" i="21"/>
  <c r="Q1421" i="21"/>
  <c r="E1422" i="21"/>
  <c r="F1422" i="21"/>
  <c r="D1423" i="21"/>
  <c r="P1422" i="21"/>
  <c r="O1422" i="21"/>
  <c r="N1422" i="21"/>
  <c r="Q1422" i="21"/>
  <c r="K1423" i="21"/>
  <c r="I1423" i="21"/>
  <c r="H1424" i="21"/>
  <c r="L1423" i="21"/>
  <c r="M1423" i="21"/>
  <c r="J1423" i="21"/>
  <c r="F1423" i="21"/>
  <c r="D1424" i="21"/>
  <c r="E1423" i="21"/>
  <c r="N1423" i="21"/>
  <c r="Q1423" i="21"/>
  <c r="O1423" i="21"/>
  <c r="P1423" i="21"/>
  <c r="M1424" i="21"/>
  <c r="I1424" i="21"/>
  <c r="H1425" i="21"/>
  <c r="J1424" i="21"/>
  <c r="L1424" i="21"/>
  <c r="K1424" i="21"/>
  <c r="E1424" i="21"/>
  <c r="D1425" i="21"/>
  <c r="F1424" i="21"/>
  <c r="O1424" i="21"/>
  <c r="N1424" i="21"/>
  <c r="P1424" i="21"/>
  <c r="Q1424" i="21"/>
  <c r="J1425" i="21"/>
  <c r="L1425" i="21"/>
  <c r="I1425" i="21"/>
  <c r="H1426" i="21"/>
  <c r="M1425" i="21"/>
  <c r="K1425" i="21"/>
  <c r="D1426" i="21"/>
  <c r="E1425" i="21"/>
  <c r="F1425" i="21"/>
  <c r="Q1425" i="21"/>
  <c r="P1425" i="21"/>
  <c r="O1425" i="21"/>
  <c r="N1425" i="21"/>
  <c r="H1427" i="21"/>
  <c r="K1426" i="21"/>
  <c r="J1426" i="21"/>
  <c r="L1426" i="21"/>
  <c r="I1426" i="21"/>
  <c r="M1426" i="21"/>
  <c r="F1426" i="21"/>
  <c r="D1427" i="21"/>
  <c r="E1426" i="21"/>
  <c r="H1428" i="21"/>
  <c r="K1427" i="21"/>
  <c r="M1427" i="21"/>
  <c r="L1427" i="21"/>
  <c r="I1427" i="21"/>
  <c r="J1427" i="21"/>
  <c r="Q1426" i="21"/>
  <c r="P1426" i="21"/>
  <c r="O1426" i="21"/>
  <c r="N1426" i="21"/>
  <c r="F1427" i="21"/>
  <c r="E1427" i="21"/>
  <c r="D1428" i="21"/>
  <c r="J1428" i="21"/>
  <c r="M1428" i="21"/>
  <c r="L1428" i="21"/>
  <c r="K1428" i="21"/>
  <c r="I1428" i="21"/>
  <c r="H1429" i="21"/>
  <c r="O1427" i="21"/>
  <c r="P1427" i="21"/>
  <c r="N1427" i="21"/>
  <c r="Q1427" i="21"/>
  <c r="E1428" i="21"/>
  <c r="D1429" i="21"/>
  <c r="F1428" i="21"/>
  <c r="O1428" i="21"/>
  <c r="Q1428" i="21"/>
  <c r="N1428" i="21"/>
  <c r="P1428" i="21"/>
  <c r="L1429" i="21"/>
  <c r="I1429" i="21"/>
  <c r="J1429" i="21"/>
  <c r="H1430" i="21"/>
  <c r="M1429" i="21"/>
  <c r="K1429" i="21"/>
  <c r="F1429" i="21"/>
  <c r="D1430" i="21"/>
  <c r="E1429" i="21"/>
  <c r="O1429" i="21"/>
  <c r="N1429" i="21"/>
  <c r="Q1429" i="21"/>
  <c r="P1429" i="21"/>
  <c r="I1430" i="21"/>
  <c r="M1430" i="21"/>
  <c r="K1430" i="21"/>
  <c r="L1430" i="21"/>
  <c r="H1431" i="21"/>
  <c r="J1430" i="21"/>
  <c r="D1431" i="21"/>
  <c r="F1430" i="21"/>
  <c r="E1430" i="21"/>
  <c r="P1430" i="21"/>
  <c r="O1430" i="21"/>
  <c r="N1430" i="21"/>
  <c r="Q1430" i="21"/>
  <c r="I1431" i="21"/>
  <c r="J1431" i="21"/>
  <c r="M1431" i="21"/>
  <c r="L1431" i="21"/>
  <c r="H1432" i="21"/>
  <c r="K1431" i="21"/>
  <c r="F1431" i="21"/>
  <c r="E1431" i="21"/>
  <c r="D1432" i="21"/>
  <c r="O1431" i="21"/>
  <c r="N1431" i="21"/>
  <c r="P1431" i="21"/>
  <c r="Q1431" i="21"/>
  <c r="K1432" i="21"/>
  <c r="J1432" i="21"/>
  <c r="M1432" i="21"/>
  <c r="H1433" i="21"/>
  <c r="I1432" i="21"/>
  <c r="L1432" i="21"/>
  <c r="F1432" i="21"/>
  <c r="D1433" i="21"/>
  <c r="E1432" i="21"/>
  <c r="L1433" i="21"/>
  <c r="J1433" i="21"/>
  <c r="K1433" i="21"/>
  <c r="H1434" i="21"/>
  <c r="I1433" i="21"/>
  <c r="M1433" i="21"/>
  <c r="P1432" i="21"/>
  <c r="O1432" i="21"/>
  <c r="N1432" i="21"/>
  <c r="Q1432" i="21"/>
  <c r="E1433" i="21"/>
  <c r="F1433" i="21"/>
  <c r="D1434" i="21"/>
  <c r="M1434" i="21"/>
  <c r="I1434" i="21"/>
  <c r="K1434" i="21"/>
  <c r="H1435" i="21"/>
  <c r="J1434" i="21"/>
  <c r="L1434" i="21"/>
  <c r="P1433" i="21"/>
  <c r="O1433" i="21"/>
  <c r="N1433" i="21"/>
  <c r="Q1433" i="21"/>
  <c r="E1434" i="21"/>
  <c r="D1435" i="21"/>
  <c r="F1434" i="21"/>
  <c r="O1434" i="21"/>
  <c r="N1434" i="21"/>
  <c r="Q1434" i="21"/>
  <c r="P1434" i="21"/>
  <c r="M1435" i="21"/>
  <c r="K1435" i="21"/>
  <c r="H1436" i="21"/>
  <c r="J1435" i="21"/>
  <c r="L1435" i="21"/>
  <c r="I1435" i="21"/>
  <c r="F1435" i="21"/>
  <c r="E1435" i="21"/>
  <c r="D1436" i="21"/>
  <c r="M1436" i="21"/>
  <c r="I1436" i="21"/>
  <c r="L1436" i="21"/>
  <c r="J1436" i="21"/>
  <c r="K1436" i="21"/>
  <c r="H1437" i="21"/>
  <c r="P1435" i="21"/>
  <c r="O1435" i="21"/>
  <c r="N1435" i="21"/>
  <c r="Q1435" i="21"/>
  <c r="E1436" i="21"/>
  <c r="D1437" i="21"/>
  <c r="F1436" i="21"/>
  <c r="N1436" i="21"/>
  <c r="P1436" i="21"/>
  <c r="O1436" i="21"/>
  <c r="Q1436" i="21"/>
  <c r="H1438" i="21"/>
  <c r="L1437" i="21"/>
  <c r="M1437" i="21"/>
  <c r="K1437" i="21"/>
  <c r="I1437" i="21"/>
  <c r="J1437" i="21"/>
  <c r="E1437" i="21"/>
  <c r="D1438" i="21"/>
  <c r="F1437" i="21"/>
  <c r="H1439" i="21"/>
  <c r="K1438" i="21"/>
  <c r="M1438" i="21"/>
  <c r="L1438" i="21"/>
  <c r="J1438" i="21"/>
  <c r="I1438" i="21"/>
  <c r="P1437" i="21"/>
  <c r="O1437" i="21"/>
  <c r="Q1437" i="21"/>
  <c r="N1437" i="21"/>
  <c r="D1439" i="21"/>
  <c r="E1438" i="21"/>
  <c r="F1438" i="21"/>
  <c r="M1439" i="21"/>
  <c r="K1439" i="21"/>
  <c r="I1439" i="21"/>
  <c r="H1440" i="21"/>
  <c r="J1439" i="21"/>
  <c r="L1439" i="21"/>
  <c r="P1438" i="21"/>
  <c r="O1438" i="21"/>
  <c r="N1438" i="21"/>
  <c r="Q1438" i="21"/>
  <c r="E1439" i="21"/>
  <c r="F1439" i="21"/>
  <c r="D1440" i="21"/>
  <c r="O1439" i="21"/>
  <c r="N1439" i="21"/>
  <c r="Q1439" i="21"/>
  <c r="P1439" i="21"/>
  <c r="J1440" i="21"/>
  <c r="H1441" i="21"/>
  <c r="K1440" i="21"/>
  <c r="I1440" i="21"/>
  <c r="M1440" i="21"/>
  <c r="L1440" i="21"/>
  <c r="E1440" i="21"/>
  <c r="D1441" i="21"/>
  <c r="F1440" i="21"/>
  <c r="K1441" i="21"/>
  <c r="H1442" i="21"/>
  <c r="I1441" i="21"/>
  <c r="L1441" i="21"/>
  <c r="J1441" i="21"/>
  <c r="M1441" i="21"/>
  <c r="N1440" i="21"/>
  <c r="P1440" i="21"/>
  <c r="O1440" i="21"/>
  <c r="Q1440" i="21"/>
  <c r="F1441" i="21"/>
  <c r="D1442" i="21"/>
  <c r="E1441" i="21"/>
  <c r="J1442" i="21"/>
  <c r="I1442" i="21"/>
  <c r="L1442" i="21"/>
  <c r="K1442" i="21"/>
  <c r="H1443" i="21"/>
  <c r="M1442" i="21"/>
  <c r="P1441" i="21"/>
  <c r="O1441" i="21"/>
  <c r="N1441" i="21"/>
  <c r="Q1441" i="21"/>
  <c r="F1442" i="21"/>
  <c r="D1443" i="21"/>
  <c r="E1442" i="21"/>
  <c r="P1442" i="21"/>
  <c r="O1442" i="21"/>
  <c r="Q1442" i="21"/>
  <c r="N1442" i="21"/>
  <c r="M1443" i="21"/>
  <c r="L1443" i="21"/>
  <c r="I1443" i="21"/>
  <c r="K1443" i="21"/>
  <c r="J1443" i="21"/>
  <c r="H1444" i="21"/>
  <c r="E1443" i="21"/>
  <c r="F1443" i="21"/>
  <c r="D1444" i="21"/>
  <c r="P1443" i="21"/>
  <c r="O1443" i="21"/>
  <c r="N1443" i="21"/>
  <c r="Q1443" i="21"/>
  <c r="H1445" i="21"/>
  <c r="K1444" i="21"/>
  <c r="I1444" i="21"/>
  <c r="M1444" i="21"/>
  <c r="L1444" i="21"/>
  <c r="J1444" i="21"/>
  <c r="D1445" i="21"/>
  <c r="F1444" i="21"/>
  <c r="E1444" i="21"/>
  <c r="M1445" i="21"/>
  <c r="L1445" i="21"/>
  <c r="K1445" i="21"/>
  <c r="J1445" i="21"/>
  <c r="I1445" i="21"/>
  <c r="H1446" i="21"/>
  <c r="O1444" i="21"/>
  <c r="Q1444" i="21"/>
  <c r="N1444" i="21"/>
  <c r="P1444" i="21"/>
  <c r="F1445" i="21"/>
  <c r="E1445" i="21"/>
  <c r="D1446" i="21"/>
  <c r="N1445" i="21"/>
  <c r="Q1445" i="21"/>
  <c r="P1445" i="21"/>
  <c r="O1445" i="21"/>
  <c r="H1447" i="21"/>
  <c r="I1446" i="21"/>
  <c r="K1446" i="21"/>
  <c r="L1446" i="21"/>
  <c r="M1446" i="21"/>
  <c r="J1446" i="21"/>
  <c r="D1447" i="21"/>
  <c r="F1446" i="21"/>
  <c r="E1446" i="21"/>
  <c r="J1447" i="21"/>
  <c r="K1447" i="21"/>
  <c r="H1448" i="21"/>
  <c r="M1447" i="21"/>
  <c r="I1447" i="21"/>
  <c r="L1447" i="21"/>
  <c r="P1446" i="21"/>
  <c r="O1446" i="21"/>
  <c r="Q1446" i="21"/>
  <c r="N1446" i="21"/>
  <c r="F1447" i="21"/>
  <c r="E1447" i="21"/>
  <c r="D1448" i="21"/>
  <c r="J1448" i="21"/>
  <c r="M1448" i="21"/>
  <c r="K1448" i="21"/>
  <c r="L1448" i="21"/>
  <c r="I1448" i="21"/>
  <c r="H1449" i="21"/>
  <c r="O1447" i="21"/>
  <c r="N1447" i="21"/>
  <c r="Q1447" i="21"/>
  <c r="P1447" i="21"/>
  <c r="F1448" i="21"/>
  <c r="E1448" i="21"/>
  <c r="D1449" i="21"/>
  <c r="Q1448" i="21"/>
  <c r="P1448" i="21"/>
  <c r="O1448" i="21"/>
  <c r="N1448" i="21"/>
  <c r="J1449" i="21"/>
  <c r="I1449" i="21"/>
  <c r="M1449" i="21"/>
  <c r="H1450" i="21"/>
  <c r="K1449" i="21"/>
  <c r="L1449" i="21"/>
  <c r="E1449" i="21"/>
  <c r="F1449" i="21"/>
  <c r="D1450" i="21"/>
  <c r="P1449" i="21"/>
  <c r="O1449" i="21"/>
  <c r="N1449" i="21"/>
  <c r="Q1449" i="21"/>
  <c r="H1451" i="21"/>
  <c r="L1450" i="21"/>
  <c r="J1450" i="21"/>
  <c r="K1450" i="21"/>
  <c r="I1450" i="21"/>
  <c r="M1450" i="21"/>
  <c r="F1450" i="21"/>
  <c r="D1451" i="21"/>
  <c r="E1450" i="21"/>
  <c r="H1452" i="21"/>
  <c r="J1451" i="21"/>
  <c r="I1451" i="21"/>
  <c r="M1451" i="21"/>
  <c r="L1451" i="21"/>
  <c r="K1451" i="21"/>
  <c r="O1450" i="21"/>
  <c r="N1450" i="21"/>
  <c r="Q1450" i="21"/>
  <c r="P1450" i="21"/>
  <c r="E1451" i="21"/>
  <c r="F1451" i="21"/>
  <c r="D1452" i="21"/>
  <c r="J1452" i="21"/>
  <c r="M1452" i="21"/>
  <c r="H1453" i="21"/>
  <c r="L1452" i="21"/>
  <c r="K1452" i="21"/>
  <c r="I1452" i="21"/>
  <c r="P1451" i="21"/>
  <c r="N1451" i="21"/>
  <c r="Q1451" i="21"/>
  <c r="O1451" i="21"/>
  <c r="E1452" i="21"/>
  <c r="D1453" i="21"/>
  <c r="F1452" i="21"/>
  <c r="L1453" i="21"/>
  <c r="M1453" i="21"/>
  <c r="H1454" i="21"/>
  <c r="K1453" i="21"/>
  <c r="J1453" i="21"/>
  <c r="I1453" i="21"/>
  <c r="N1452" i="21"/>
  <c r="P1452" i="21"/>
  <c r="O1452" i="21"/>
  <c r="Q1452" i="21"/>
  <c r="D1454" i="21"/>
  <c r="E1453" i="21"/>
  <c r="F1453" i="21"/>
  <c r="I1454" i="21"/>
  <c r="K1454" i="21"/>
  <c r="L1454" i="21"/>
  <c r="M1454" i="21"/>
  <c r="J1454" i="21"/>
  <c r="H1455" i="21"/>
  <c r="Q1453" i="21"/>
  <c r="P1453" i="21"/>
  <c r="N1453" i="21"/>
  <c r="O1453" i="21"/>
  <c r="D1455" i="21"/>
  <c r="E1454" i="21"/>
  <c r="F1454" i="21"/>
  <c r="P1454" i="21"/>
  <c r="O1454" i="21"/>
  <c r="N1454" i="21"/>
  <c r="Q1454" i="21"/>
  <c r="K1455" i="21"/>
  <c r="I1455" i="21"/>
  <c r="H1456" i="21"/>
  <c r="L1455" i="21"/>
  <c r="M1455" i="21"/>
  <c r="J1455" i="21"/>
  <c r="E1455" i="21"/>
  <c r="D1456" i="21"/>
  <c r="F1455" i="21"/>
  <c r="O1455" i="21"/>
  <c r="N1455" i="21"/>
  <c r="Q1455" i="21"/>
  <c r="P1455" i="21"/>
  <c r="J1456" i="21"/>
  <c r="I1456" i="21"/>
  <c r="H1457" i="21"/>
  <c r="K1456" i="21"/>
  <c r="M1456" i="21"/>
  <c r="L1456" i="21"/>
  <c r="D1457" i="21"/>
  <c r="E1456" i="21"/>
  <c r="F1456" i="21"/>
  <c r="Q1456" i="21"/>
  <c r="P1456" i="21"/>
  <c r="O1456" i="21"/>
  <c r="N1456" i="21"/>
  <c r="L1457" i="21"/>
  <c r="M1457" i="21"/>
  <c r="H1458" i="21"/>
  <c r="K1457" i="21"/>
  <c r="J1457" i="21"/>
  <c r="I1457" i="21"/>
  <c r="F1457" i="21"/>
  <c r="D1458" i="21"/>
  <c r="E1457" i="21"/>
  <c r="M1458" i="21"/>
  <c r="H1459" i="21"/>
  <c r="K1458" i="21"/>
  <c r="L1458" i="21"/>
  <c r="J1458" i="21"/>
  <c r="I1458" i="21"/>
  <c r="Q1457" i="21"/>
  <c r="P1457" i="21"/>
  <c r="O1457" i="21"/>
  <c r="N1457" i="21"/>
  <c r="F1458" i="21"/>
  <c r="E1458" i="21"/>
  <c r="D1459" i="21"/>
  <c r="J1459" i="21"/>
  <c r="H1460" i="21"/>
  <c r="I1459" i="21"/>
  <c r="K1459" i="21"/>
  <c r="M1459" i="21"/>
  <c r="L1459" i="21"/>
  <c r="P1458" i="21"/>
  <c r="Q1458" i="21"/>
  <c r="O1458" i="21"/>
  <c r="N1458" i="21"/>
  <c r="F1459" i="21"/>
  <c r="E1459" i="21"/>
  <c r="D1460" i="21"/>
  <c r="M1460" i="21"/>
  <c r="K1460" i="21"/>
  <c r="L1460" i="21"/>
  <c r="I1460" i="21"/>
  <c r="J1460" i="21"/>
  <c r="H1461" i="21"/>
  <c r="N1459" i="21"/>
  <c r="Q1459" i="21"/>
  <c r="P1459" i="21"/>
  <c r="O1459" i="21"/>
  <c r="D1461" i="21"/>
  <c r="F1460" i="21"/>
  <c r="E1460" i="21"/>
  <c r="N1460" i="21"/>
  <c r="Q1460" i="21"/>
  <c r="P1460" i="21"/>
  <c r="O1460" i="21"/>
  <c r="K1461" i="21"/>
  <c r="I1461" i="21"/>
  <c r="J1461" i="21"/>
  <c r="L1461" i="21"/>
  <c r="H1462" i="21"/>
  <c r="M1461" i="21"/>
  <c r="D1462" i="21"/>
  <c r="F1461" i="21"/>
  <c r="E1461" i="21"/>
  <c r="P1461" i="21"/>
  <c r="O1461" i="21"/>
  <c r="N1461" i="21"/>
  <c r="Q1461" i="21"/>
  <c r="K1462" i="21"/>
  <c r="L1462" i="21"/>
  <c r="J1462" i="21"/>
  <c r="H1463" i="21"/>
  <c r="M1462" i="21"/>
  <c r="I1462" i="21"/>
  <c r="E1462" i="21"/>
  <c r="F1462" i="21"/>
  <c r="D1463" i="21"/>
  <c r="H1464" i="21"/>
  <c r="L1463" i="21"/>
  <c r="M1463" i="21"/>
  <c r="K1463" i="21"/>
  <c r="J1463" i="21"/>
  <c r="I1463" i="21"/>
  <c r="Q1462" i="21"/>
  <c r="P1462" i="21"/>
  <c r="O1462" i="21"/>
  <c r="N1462" i="21"/>
  <c r="F1463" i="21"/>
  <c r="D1464" i="21"/>
  <c r="E1463" i="21"/>
  <c r="M1464" i="21"/>
  <c r="I1464" i="21"/>
  <c r="J1464" i="21"/>
  <c r="L1464" i="21"/>
  <c r="K1464" i="21"/>
  <c r="H1465" i="21"/>
  <c r="Q1463" i="21"/>
  <c r="P1463" i="21"/>
  <c r="O1463" i="21"/>
  <c r="N1463" i="21"/>
  <c r="D1465" i="21"/>
  <c r="E1464" i="21"/>
  <c r="F1464" i="21"/>
  <c r="N1464" i="21"/>
  <c r="Q1464" i="21"/>
  <c r="P1464" i="21"/>
  <c r="O1464" i="21"/>
  <c r="I1465" i="21"/>
  <c r="M1465" i="21"/>
  <c r="K1465" i="21"/>
  <c r="L1465" i="21"/>
  <c r="H1466" i="21"/>
  <c r="J1465" i="21"/>
  <c r="E1465" i="21"/>
  <c r="F1465" i="21"/>
  <c r="D1466" i="21"/>
  <c r="N1465" i="21"/>
  <c r="P1465" i="21"/>
  <c r="O1465" i="21"/>
  <c r="Q1465" i="21"/>
  <c r="I1466" i="21"/>
  <c r="H1467" i="21"/>
  <c r="M1466" i="21"/>
  <c r="K1466" i="21"/>
  <c r="J1466" i="21"/>
  <c r="L1466" i="21"/>
  <c r="E1466" i="21"/>
  <c r="F1466" i="21"/>
  <c r="D1467" i="21"/>
  <c r="O1466" i="21"/>
  <c r="N1466" i="21"/>
  <c r="Q1466" i="21"/>
  <c r="P1466" i="21"/>
  <c r="M1467" i="21"/>
  <c r="H1468" i="21"/>
  <c r="J1467" i="21"/>
  <c r="K1467" i="21"/>
  <c r="I1467" i="21"/>
  <c r="L1467" i="21"/>
  <c r="E1467" i="21"/>
  <c r="D1468" i="21"/>
  <c r="F1467" i="21"/>
  <c r="M1468" i="21"/>
  <c r="J1468" i="21"/>
  <c r="I1468" i="21"/>
  <c r="K1468" i="21"/>
  <c r="L1468" i="21"/>
  <c r="H1469" i="21"/>
  <c r="Q1467" i="21"/>
  <c r="P1467" i="21"/>
  <c r="O1467" i="21"/>
  <c r="N1467" i="21"/>
  <c r="D1469" i="21"/>
  <c r="F1468" i="21"/>
  <c r="E1468" i="21"/>
  <c r="O1468" i="21"/>
  <c r="Q1468" i="21"/>
  <c r="N1468" i="21"/>
  <c r="P1468" i="21"/>
  <c r="H1470" i="21"/>
  <c r="M1469" i="21"/>
  <c r="L1469" i="21"/>
  <c r="J1469" i="21"/>
  <c r="I1469" i="21"/>
  <c r="K1469" i="21"/>
  <c r="E1469" i="21"/>
  <c r="D1470" i="21"/>
  <c r="F1469" i="21"/>
  <c r="L1470" i="21"/>
  <c r="J1470" i="21"/>
  <c r="M1470" i="21"/>
  <c r="H1471" i="21"/>
  <c r="K1470" i="21"/>
  <c r="I1470" i="21"/>
  <c r="N1469" i="21"/>
  <c r="Q1469" i="21"/>
  <c r="P1469" i="21"/>
  <c r="O1469" i="21"/>
  <c r="F1470" i="21"/>
  <c r="D1471" i="21"/>
  <c r="E1470" i="21"/>
  <c r="K1471" i="21"/>
  <c r="L1471" i="21"/>
  <c r="M1471" i="21"/>
  <c r="J1471" i="21"/>
  <c r="H1472" i="21"/>
  <c r="I1471" i="21"/>
  <c r="P1470" i="21"/>
  <c r="O1470" i="21"/>
  <c r="N1470" i="21"/>
  <c r="Q1470" i="21"/>
  <c r="E1471" i="21"/>
  <c r="F1471" i="21"/>
  <c r="D1472" i="21"/>
  <c r="K1472" i="21"/>
  <c r="H1473" i="21"/>
  <c r="I1472" i="21"/>
  <c r="M1472" i="21"/>
  <c r="L1472" i="21"/>
  <c r="J1472" i="21"/>
  <c r="Q1471" i="21"/>
  <c r="P1471" i="21"/>
  <c r="O1471" i="21"/>
  <c r="N1471" i="21"/>
  <c r="F1472" i="21"/>
  <c r="E1472" i="21"/>
  <c r="D1473" i="21"/>
  <c r="L1473" i="21"/>
  <c r="I1473" i="21"/>
  <c r="H1474" i="21"/>
  <c r="M1473" i="21"/>
  <c r="J1473" i="21"/>
  <c r="K1473" i="21"/>
  <c r="P1472" i="21"/>
  <c r="O1472" i="21"/>
  <c r="N1472" i="21"/>
  <c r="Q1472" i="21"/>
  <c r="D1474" i="21"/>
  <c r="E1473" i="21"/>
  <c r="F1473" i="21"/>
  <c r="N1473" i="21"/>
  <c r="P1473" i="21"/>
  <c r="Q1473" i="21"/>
  <c r="O1473" i="21"/>
  <c r="J1474" i="21"/>
  <c r="M1474" i="21"/>
  <c r="L1474" i="21"/>
  <c r="K1474" i="21"/>
  <c r="I1474" i="21"/>
  <c r="H1475" i="21"/>
  <c r="E1474" i="21"/>
  <c r="D1475" i="21"/>
  <c r="F1474" i="21"/>
  <c r="O1474" i="21"/>
  <c r="Q1474" i="21"/>
  <c r="N1474" i="21"/>
  <c r="P1474" i="21"/>
  <c r="K1475" i="21"/>
  <c r="M1475" i="21"/>
  <c r="J1475" i="21"/>
  <c r="L1475" i="21"/>
  <c r="I1475" i="21"/>
  <c r="H1476" i="21"/>
  <c r="E1475" i="21"/>
  <c r="D1476" i="21"/>
  <c r="F1475" i="21"/>
  <c r="N1475" i="21"/>
  <c r="Q1475" i="21"/>
  <c r="P1475" i="21"/>
  <c r="O1475" i="21"/>
  <c r="M1476" i="21"/>
  <c r="K1476" i="21"/>
  <c r="L1476" i="21"/>
  <c r="J1476" i="21"/>
  <c r="H1477" i="21"/>
  <c r="I1476" i="21"/>
  <c r="D1477" i="21"/>
  <c r="E1476" i="21"/>
  <c r="F1476" i="21"/>
  <c r="I1477" i="21"/>
  <c r="M1477" i="21"/>
  <c r="J1477" i="21"/>
  <c r="L1477" i="21"/>
  <c r="K1477" i="21"/>
  <c r="H1478" i="21"/>
  <c r="Q1476" i="21"/>
  <c r="N1476" i="21"/>
  <c r="P1476" i="21"/>
  <c r="O1476" i="21"/>
  <c r="E1477" i="21"/>
  <c r="D1478" i="21"/>
  <c r="F1477" i="21"/>
  <c r="P1477" i="21"/>
  <c r="O1477" i="21"/>
  <c r="N1477" i="21"/>
  <c r="Q1477" i="21"/>
  <c r="J1478" i="21"/>
  <c r="I1478" i="21"/>
  <c r="K1478" i="21"/>
  <c r="L1478" i="21"/>
  <c r="H1479" i="21"/>
  <c r="M1478" i="21"/>
  <c r="E1478" i="21"/>
  <c r="D1479" i="21"/>
  <c r="F1478" i="21"/>
  <c r="P1478" i="21"/>
  <c r="O1478" i="21"/>
  <c r="Q1478" i="21"/>
  <c r="N1478" i="21"/>
  <c r="M1479" i="21"/>
  <c r="K1479" i="21"/>
  <c r="J1479" i="21"/>
  <c r="L1479" i="21"/>
  <c r="I1479" i="21"/>
  <c r="H1480" i="21"/>
  <c r="D1480" i="21"/>
  <c r="F1479" i="21"/>
  <c r="E1479" i="21"/>
  <c r="O1479" i="21"/>
  <c r="N1479" i="21"/>
  <c r="Q1479" i="21"/>
  <c r="P1479" i="21"/>
  <c r="J1480" i="21"/>
  <c r="I1480" i="21"/>
  <c r="M1480" i="21"/>
  <c r="H1481" i="21"/>
  <c r="L1480" i="21"/>
  <c r="K1480" i="21"/>
  <c r="D1481" i="21"/>
  <c r="F1480" i="21"/>
  <c r="E1480" i="21"/>
  <c r="P1480" i="21"/>
  <c r="O1480" i="21"/>
  <c r="N1480" i="21"/>
  <c r="Q1480" i="21"/>
  <c r="J1481" i="21"/>
  <c r="M1481" i="21"/>
  <c r="K1481" i="21"/>
  <c r="I1481" i="21"/>
  <c r="L1481" i="21"/>
  <c r="H1482" i="21"/>
  <c r="F1481" i="21"/>
  <c r="E1481" i="21"/>
  <c r="D1482" i="21"/>
  <c r="P1481" i="21"/>
  <c r="N1481" i="21"/>
  <c r="Q1481" i="21"/>
  <c r="O1481" i="21"/>
  <c r="I1482" i="21"/>
  <c r="J1482" i="21"/>
  <c r="H1483" i="21"/>
  <c r="K1482" i="21"/>
  <c r="M1482" i="21"/>
  <c r="L1482" i="21"/>
  <c r="E1482" i="21"/>
  <c r="D1483" i="21"/>
  <c r="F1482" i="21"/>
  <c r="N1482" i="21"/>
  <c r="Q1482" i="21"/>
  <c r="P1482" i="21"/>
  <c r="O1482" i="21"/>
  <c r="J1483" i="21"/>
  <c r="K1483" i="21"/>
  <c r="I1483" i="21"/>
  <c r="H1484" i="21"/>
  <c r="M1483" i="21"/>
  <c r="L1483" i="21"/>
  <c r="F1483" i="21"/>
  <c r="E1483" i="21"/>
  <c r="D1484" i="21"/>
  <c r="P1483" i="21"/>
  <c r="O1483" i="21"/>
  <c r="N1483" i="21"/>
  <c r="Q1483" i="21"/>
  <c r="J1484" i="21"/>
  <c r="H1485" i="21"/>
  <c r="L1484" i="21"/>
  <c r="I1484" i="21"/>
  <c r="K1484" i="21"/>
  <c r="M1484" i="21"/>
  <c r="F1484" i="21"/>
  <c r="D1485" i="21"/>
  <c r="E1484" i="21"/>
  <c r="I1485" i="21"/>
  <c r="J1485" i="21"/>
  <c r="H1486" i="21"/>
  <c r="M1485" i="21"/>
  <c r="K1485" i="21"/>
  <c r="L1485" i="21"/>
  <c r="P1484" i="21"/>
  <c r="O1484" i="21"/>
  <c r="N1484" i="21"/>
  <c r="Q1484" i="21"/>
  <c r="D1486" i="21"/>
  <c r="F1485" i="21"/>
  <c r="E1485" i="21"/>
  <c r="O1485" i="21"/>
  <c r="N1485" i="21"/>
  <c r="Q1485" i="21"/>
  <c r="P1485" i="21"/>
  <c r="L1486" i="21"/>
  <c r="J1486" i="21"/>
  <c r="H1487" i="21"/>
  <c r="I1486" i="21"/>
  <c r="M1486" i="21"/>
  <c r="K1486" i="21"/>
  <c r="D1487" i="21"/>
  <c r="F1486" i="21"/>
  <c r="E1486" i="21"/>
  <c r="K1487" i="21"/>
  <c r="I1487" i="21"/>
  <c r="L1487" i="21"/>
  <c r="M1487" i="21"/>
  <c r="H1488" i="21"/>
  <c r="J1487" i="21"/>
  <c r="O1486" i="21"/>
  <c r="N1486" i="21"/>
  <c r="Q1486" i="21"/>
  <c r="P1486" i="21"/>
  <c r="D1488" i="21"/>
  <c r="F1487" i="21"/>
  <c r="E1487" i="21"/>
  <c r="N1487" i="21"/>
  <c r="Q1487" i="21"/>
  <c r="O1487" i="21"/>
  <c r="P1487" i="21"/>
  <c r="I1488" i="21"/>
  <c r="M1488" i="21"/>
  <c r="K1488" i="21"/>
  <c r="J1488" i="21"/>
  <c r="L1488" i="21"/>
  <c r="H1489" i="21"/>
  <c r="D1489" i="21"/>
  <c r="F1488" i="21"/>
  <c r="E1488" i="21"/>
  <c r="O1488" i="21"/>
  <c r="N1488" i="21"/>
  <c r="P1488" i="21"/>
  <c r="Q1488" i="21"/>
  <c r="I1489" i="21"/>
  <c r="K1489" i="21"/>
  <c r="M1489" i="21"/>
  <c r="L1489" i="21"/>
  <c r="J1489" i="21"/>
  <c r="H1490" i="21"/>
  <c r="F1489" i="21"/>
  <c r="E1489" i="21"/>
  <c r="D1490" i="21"/>
  <c r="P1489" i="21"/>
  <c r="O1489" i="21"/>
  <c r="N1489" i="21"/>
  <c r="Q1489" i="21"/>
  <c r="L1490" i="21"/>
  <c r="J1490" i="21"/>
  <c r="I1490" i="21"/>
  <c r="H1491" i="21"/>
  <c r="M1490" i="21"/>
  <c r="K1490" i="21"/>
  <c r="F1490" i="21"/>
  <c r="D1491" i="21"/>
  <c r="E1490" i="21"/>
  <c r="O1490" i="21"/>
  <c r="N1490" i="21"/>
  <c r="Q1490" i="21"/>
  <c r="P1490" i="21"/>
  <c r="H1492" i="21"/>
  <c r="K1491" i="21"/>
  <c r="L1491" i="21"/>
  <c r="J1491" i="21"/>
  <c r="M1491" i="21"/>
  <c r="I1491" i="21"/>
  <c r="F1491" i="21"/>
  <c r="E1491" i="21"/>
  <c r="D1492" i="21"/>
  <c r="J1492" i="21"/>
  <c r="K1492" i="21"/>
  <c r="H1493" i="21"/>
  <c r="I1492" i="21"/>
  <c r="L1492" i="21"/>
  <c r="M1492" i="21"/>
  <c r="P1491" i="21"/>
  <c r="O1491" i="21"/>
  <c r="N1491" i="21"/>
  <c r="Q1491" i="21"/>
  <c r="D1493" i="21"/>
  <c r="F1492" i="21"/>
  <c r="E1492" i="21"/>
  <c r="K1493" i="21"/>
  <c r="M1493" i="21"/>
  <c r="J1493" i="21"/>
  <c r="L1493" i="21"/>
  <c r="H1494" i="21"/>
  <c r="I1493" i="21"/>
  <c r="P1492" i="21"/>
  <c r="O1492" i="21"/>
  <c r="N1492" i="21"/>
  <c r="Q1492" i="21"/>
  <c r="D1494" i="21"/>
  <c r="F1493" i="21"/>
  <c r="E1493" i="21"/>
  <c r="I1494" i="21"/>
  <c r="M1494" i="21"/>
  <c r="L1494" i="21"/>
  <c r="K1494" i="21"/>
  <c r="J1494" i="21"/>
  <c r="H1495" i="21"/>
  <c r="O1493" i="21"/>
  <c r="N1493" i="21"/>
  <c r="Q1493" i="21"/>
  <c r="P1493" i="21"/>
  <c r="F1494" i="21"/>
  <c r="D1495" i="21"/>
  <c r="E1494" i="21"/>
  <c r="P1494" i="21"/>
  <c r="O1494" i="21"/>
  <c r="Q1494" i="21"/>
  <c r="N1494" i="21"/>
  <c r="J1495" i="21"/>
  <c r="M1495" i="21"/>
  <c r="H1496" i="21"/>
  <c r="K1495" i="21"/>
  <c r="L1495" i="21"/>
  <c r="I1495" i="21"/>
  <c r="F1495" i="21"/>
  <c r="D1496" i="21"/>
  <c r="E1495" i="21"/>
  <c r="I1496" i="21"/>
  <c r="H1497" i="21"/>
  <c r="K1496" i="21"/>
  <c r="M1496" i="21"/>
  <c r="L1496" i="21"/>
  <c r="J1496" i="21"/>
  <c r="O1495" i="21"/>
  <c r="Q1495" i="21"/>
  <c r="N1495" i="21"/>
  <c r="P1495" i="21"/>
  <c r="E1496" i="21"/>
  <c r="D1497" i="21"/>
  <c r="F1496" i="21"/>
  <c r="O1496" i="21"/>
  <c r="Q1496" i="21"/>
  <c r="P1496" i="21"/>
  <c r="N1496" i="21"/>
  <c r="J1497" i="21"/>
  <c r="M1497" i="21"/>
  <c r="L1497" i="21"/>
  <c r="I1497" i="21"/>
  <c r="K1497" i="21"/>
  <c r="H1498" i="21"/>
  <c r="F1497" i="21"/>
  <c r="D1498" i="21"/>
  <c r="E1497" i="21"/>
  <c r="P1497" i="21"/>
  <c r="O1497" i="21"/>
  <c r="N1497" i="21"/>
  <c r="Q1497" i="21"/>
  <c r="K1498" i="21"/>
  <c r="H1499" i="21"/>
  <c r="I1498" i="21"/>
  <c r="L1498" i="21"/>
  <c r="M1498" i="21"/>
  <c r="J1498" i="21"/>
  <c r="E1498" i="21"/>
  <c r="F1498" i="21"/>
  <c r="D1499" i="21"/>
  <c r="H1500" i="21"/>
  <c r="K1499" i="21"/>
  <c r="M1499" i="21"/>
  <c r="L1499" i="21"/>
  <c r="J1499" i="21"/>
  <c r="I1499" i="21"/>
  <c r="P1498" i="21"/>
  <c r="O1498" i="21"/>
  <c r="N1498" i="21"/>
  <c r="Q1498" i="21"/>
  <c r="E1499" i="21"/>
  <c r="F1499" i="21"/>
  <c r="D1500" i="21"/>
  <c r="M1500" i="21"/>
  <c r="J1500" i="21"/>
  <c r="L1500" i="21"/>
  <c r="I1500" i="21"/>
  <c r="K1500" i="21"/>
  <c r="H1501" i="21"/>
  <c r="P1499" i="21"/>
  <c r="O1499" i="21"/>
  <c r="N1499" i="21"/>
  <c r="Q1499" i="21"/>
  <c r="F1500" i="21"/>
  <c r="D1501" i="21"/>
  <c r="E1500" i="21"/>
  <c r="Q1500" i="21"/>
  <c r="N1500" i="21"/>
  <c r="P1500" i="21"/>
  <c r="O1500" i="21"/>
  <c r="I1501" i="21"/>
  <c r="M1501" i="21"/>
  <c r="H1502" i="21"/>
  <c r="J1501" i="21"/>
  <c r="L1501" i="21"/>
  <c r="K1501" i="21"/>
  <c r="D1502" i="21"/>
  <c r="F1501" i="21"/>
  <c r="E1501" i="21"/>
  <c r="O1501" i="21"/>
  <c r="Q1501" i="21"/>
  <c r="N1501" i="21"/>
  <c r="P1501" i="21"/>
  <c r="H1503" i="21"/>
  <c r="J1502" i="21"/>
  <c r="K1502" i="21"/>
  <c r="M1502" i="21"/>
  <c r="L1502" i="21"/>
  <c r="I1502" i="21"/>
  <c r="F1502" i="21"/>
  <c r="E1502" i="21"/>
  <c r="D1503" i="21"/>
  <c r="K1503" i="21"/>
  <c r="J1503" i="21"/>
  <c r="L1503" i="21"/>
  <c r="I1503" i="21"/>
  <c r="M1503" i="21"/>
  <c r="H1504" i="21"/>
  <c r="P1502" i="21"/>
  <c r="O1502" i="21"/>
  <c r="Q1502" i="21"/>
  <c r="N1502" i="21"/>
  <c r="D1504" i="21"/>
  <c r="F1503" i="21"/>
  <c r="E1503" i="21"/>
  <c r="O1503" i="21"/>
  <c r="N1503" i="21"/>
  <c r="Q1503" i="21"/>
  <c r="P1503" i="21"/>
  <c r="H1505" i="21"/>
  <c r="I1504" i="21"/>
  <c r="J1504" i="21"/>
  <c r="M1504" i="21"/>
  <c r="K1504" i="21"/>
  <c r="L1504" i="21"/>
  <c r="F1504" i="21"/>
  <c r="D1505" i="21"/>
  <c r="E1504" i="21"/>
  <c r="M1505" i="21"/>
  <c r="K1505" i="21"/>
  <c r="J1505" i="21"/>
  <c r="L1505" i="21"/>
  <c r="I1505" i="21"/>
  <c r="H1506" i="21"/>
  <c r="N1504" i="21"/>
  <c r="P1504" i="21"/>
  <c r="O1504" i="21"/>
  <c r="Q1504" i="21"/>
  <c r="E1505" i="21"/>
  <c r="D1506" i="21"/>
  <c r="F1505" i="21"/>
  <c r="N1505" i="21"/>
  <c r="P1505" i="21"/>
  <c r="O1505" i="21"/>
  <c r="Q1505" i="21"/>
  <c r="L1506" i="21"/>
  <c r="I1506" i="21"/>
  <c r="H1507" i="21"/>
  <c r="J1506" i="21"/>
  <c r="M1506" i="21"/>
  <c r="K1506" i="21"/>
  <c r="E1506" i="21"/>
  <c r="D1507" i="21"/>
  <c r="F1506" i="21"/>
  <c r="Q1506" i="21"/>
  <c r="N1506" i="21"/>
  <c r="P1506" i="21"/>
  <c r="O1506" i="21"/>
  <c r="J1507" i="21"/>
  <c r="H1508" i="21"/>
  <c r="M1507" i="21"/>
  <c r="L1507" i="21"/>
  <c r="I1507" i="21"/>
  <c r="K1507" i="21"/>
  <c r="E1507" i="21"/>
  <c r="D1508" i="21"/>
  <c r="F1507" i="21"/>
  <c r="K1508" i="21"/>
  <c r="J1508" i="21"/>
  <c r="L1508" i="21"/>
  <c r="H1509" i="21"/>
  <c r="I1508" i="21"/>
  <c r="M1508" i="21"/>
  <c r="P1507" i="21"/>
  <c r="O1507" i="21"/>
  <c r="N1507" i="21"/>
  <c r="Q1507" i="21"/>
  <c r="D1509" i="21"/>
  <c r="E1508" i="21"/>
  <c r="F1508" i="21"/>
  <c r="I1509" i="21"/>
  <c r="L1509" i="21"/>
  <c r="K1509" i="21"/>
  <c r="J1509" i="21"/>
  <c r="H1510" i="21"/>
  <c r="M1509" i="21"/>
  <c r="Q1508" i="21"/>
  <c r="N1508" i="21"/>
  <c r="P1508" i="21"/>
  <c r="O1508" i="21"/>
  <c r="F1509" i="21"/>
  <c r="D1510" i="21"/>
  <c r="E1509" i="21"/>
  <c r="N1509" i="21"/>
  <c r="Q1509" i="21"/>
  <c r="P1509" i="21"/>
  <c r="O1509" i="21"/>
  <c r="J1510" i="21"/>
  <c r="I1510" i="21"/>
  <c r="K1510" i="21"/>
  <c r="H1511" i="21"/>
  <c r="M1510" i="21"/>
  <c r="L1510" i="21"/>
  <c r="D1511" i="21"/>
  <c r="E1510" i="21"/>
  <c r="F1510" i="21"/>
  <c r="P1510" i="21"/>
  <c r="O1510" i="21"/>
  <c r="Q1510" i="21"/>
  <c r="N1510" i="21"/>
  <c r="I1511" i="21"/>
  <c r="K1511" i="21"/>
  <c r="H1512" i="21"/>
  <c r="J1511" i="21"/>
  <c r="L1511" i="21"/>
  <c r="M1511" i="21"/>
  <c r="E1511" i="21"/>
  <c r="F1511" i="21"/>
  <c r="D1512" i="21"/>
  <c r="O1511" i="21"/>
  <c r="Q1511" i="21"/>
  <c r="N1511" i="21"/>
  <c r="P1511" i="21"/>
  <c r="K1512" i="21"/>
  <c r="M1512" i="21"/>
  <c r="H1513" i="21"/>
  <c r="I1512" i="21"/>
  <c r="J1512" i="21"/>
  <c r="L1512" i="21"/>
  <c r="F1512" i="21"/>
  <c r="E1512" i="21"/>
  <c r="D1513" i="21"/>
  <c r="I1513" i="21"/>
  <c r="K1513" i="21"/>
  <c r="J1513" i="21"/>
  <c r="M1513" i="21"/>
  <c r="L1513" i="21"/>
  <c r="H1514" i="21"/>
  <c r="P1512" i="21"/>
  <c r="O1512" i="21"/>
  <c r="N1512" i="21"/>
  <c r="Q1512" i="21"/>
  <c r="E1513" i="21"/>
  <c r="F1513" i="21"/>
  <c r="D1514" i="21"/>
  <c r="Q1513" i="21"/>
  <c r="P1513" i="21"/>
  <c r="O1513" i="21"/>
  <c r="N1513" i="21"/>
  <c r="M1514" i="21"/>
  <c r="K1514" i="21"/>
  <c r="H1515" i="21"/>
  <c r="J1514" i="21"/>
  <c r="I1514" i="21"/>
  <c r="L1514" i="21"/>
  <c r="E1514" i="21"/>
  <c r="D1515" i="21"/>
  <c r="F1514" i="21"/>
  <c r="J1515" i="21"/>
  <c r="I1515" i="21"/>
  <c r="H1516" i="21"/>
  <c r="L1515" i="21"/>
  <c r="K1515" i="21"/>
  <c r="M1515" i="21"/>
  <c r="N1514" i="21"/>
  <c r="P1514" i="21"/>
  <c r="O1514" i="21"/>
  <c r="Q1514" i="21"/>
  <c r="D1516" i="21"/>
  <c r="F1515" i="21"/>
  <c r="E1515" i="21"/>
  <c r="P1515" i="21"/>
  <c r="O1515" i="21"/>
  <c r="N1515" i="21"/>
  <c r="Q1515" i="21"/>
  <c r="K1516" i="21"/>
  <c r="L1516" i="21"/>
  <c r="M1516" i="21"/>
  <c r="I1516" i="21"/>
  <c r="J1516" i="21"/>
  <c r="H1517" i="21"/>
  <c r="E1516" i="21"/>
  <c r="D1517" i="21"/>
  <c r="F1516" i="21"/>
  <c r="O1516" i="21"/>
  <c r="N1516" i="21"/>
  <c r="Q1516" i="21"/>
  <c r="P1516" i="21"/>
  <c r="M1517" i="21"/>
  <c r="J1517" i="21"/>
  <c r="K1517" i="21"/>
  <c r="H1518" i="21"/>
  <c r="I1517" i="21"/>
  <c r="L1517" i="21"/>
  <c r="E1517" i="21"/>
  <c r="D1518" i="21"/>
  <c r="F1517" i="21"/>
  <c r="H1519" i="21"/>
  <c r="L1518" i="21"/>
  <c r="K1518" i="21"/>
  <c r="J1518" i="21"/>
  <c r="M1518" i="21"/>
  <c r="I1518" i="21"/>
  <c r="N1517" i="21"/>
  <c r="Q1517" i="21"/>
  <c r="P1517" i="21"/>
  <c r="O1517" i="21"/>
  <c r="E1518" i="21"/>
  <c r="F1518" i="21"/>
  <c r="D1519" i="21"/>
  <c r="K1519" i="21"/>
  <c r="M1519" i="21"/>
  <c r="I1519" i="21"/>
  <c r="J1519" i="21"/>
  <c r="H1520" i="21"/>
  <c r="L1519" i="21"/>
  <c r="P1518" i="21"/>
  <c r="O1518" i="21"/>
  <c r="Q1518" i="21"/>
  <c r="N1518" i="21"/>
  <c r="E1519" i="21"/>
  <c r="D1520" i="21"/>
  <c r="F1519" i="21"/>
  <c r="Q1519" i="21"/>
  <c r="P1519" i="21"/>
  <c r="O1519" i="21"/>
  <c r="N1519" i="21"/>
  <c r="K1520" i="21"/>
  <c r="L1520" i="21"/>
  <c r="J1520" i="21"/>
  <c r="I1520" i="21"/>
  <c r="H1521" i="21"/>
  <c r="M1520" i="21"/>
  <c r="F1520" i="21"/>
  <c r="D1521" i="21"/>
  <c r="E1520" i="21"/>
  <c r="Q1520" i="21"/>
  <c r="P1520" i="21"/>
  <c r="O1520" i="21"/>
  <c r="N1520" i="21"/>
  <c r="J1521" i="21"/>
  <c r="H1522" i="21"/>
  <c r="I1521" i="21"/>
  <c r="L1521" i="21"/>
  <c r="K1521" i="21"/>
  <c r="M1521" i="21"/>
  <c r="D1522" i="21"/>
  <c r="F1521" i="21"/>
  <c r="E1521" i="21"/>
  <c r="M1522" i="21"/>
  <c r="L1522" i="21"/>
  <c r="K1522" i="21"/>
  <c r="J1522" i="21"/>
  <c r="H1523" i="21"/>
  <c r="I1522" i="21"/>
  <c r="Q1521" i="21"/>
  <c r="P1521" i="21"/>
  <c r="O1521" i="21"/>
  <c r="N1521" i="21"/>
  <c r="E1522" i="21"/>
  <c r="D1523" i="21"/>
  <c r="F1522" i="21"/>
  <c r="L1523" i="21"/>
  <c r="H1524" i="21"/>
  <c r="M1523" i="21"/>
  <c r="K1523" i="21"/>
  <c r="J1523" i="21"/>
  <c r="I1523" i="21"/>
  <c r="P1522" i="21"/>
  <c r="Q1522" i="21"/>
  <c r="O1522" i="21"/>
  <c r="N1522" i="21"/>
  <c r="D1524" i="21"/>
  <c r="F1523" i="21"/>
  <c r="E1523" i="21"/>
  <c r="M1524" i="21"/>
  <c r="I1524" i="21"/>
  <c r="L1524" i="21"/>
  <c r="K1524" i="21"/>
  <c r="J1524" i="21"/>
  <c r="H1525" i="21"/>
  <c r="P1523" i="21"/>
  <c r="O1523" i="21"/>
  <c r="N1523" i="21"/>
  <c r="Q1523" i="21"/>
  <c r="E1524" i="21"/>
  <c r="F1524" i="21"/>
  <c r="D1525" i="21"/>
  <c r="Q1524" i="21"/>
  <c r="N1524" i="21"/>
  <c r="P1524" i="21"/>
  <c r="O1524" i="21"/>
  <c r="I1525" i="21"/>
  <c r="J1525" i="21"/>
  <c r="M1525" i="21"/>
  <c r="H1526" i="21"/>
  <c r="L1525" i="21"/>
  <c r="K1525" i="21"/>
  <c r="D1526" i="21"/>
  <c r="F1525" i="21"/>
  <c r="E1525" i="21"/>
  <c r="P1525" i="21"/>
  <c r="O1525" i="21"/>
  <c r="N1525" i="21"/>
  <c r="Q1525" i="21"/>
  <c r="M1526" i="21"/>
  <c r="I1526" i="21"/>
  <c r="J1526" i="21"/>
  <c r="H1527" i="21"/>
  <c r="L1526" i="21"/>
  <c r="K1526" i="21"/>
  <c r="D1527" i="21"/>
  <c r="E1526" i="21"/>
  <c r="F1526" i="21"/>
  <c r="Q1526" i="21"/>
  <c r="O1526" i="21"/>
  <c r="N1526" i="21"/>
  <c r="P1526" i="21"/>
  <c r="M1527" i="21"/>
  <c r="H1528" i="21"/>
  <c r="J1527" i="21"/>
  <c r="I1527" i="21"/>
  <c r="L1527" i="21"/>
  <c r="K1527" i="21"/>
  <c r="D1528" i="21"/>
  <c r="E1527" i="21"/>
  <c r="F1527" i="21"/>
  <c r="H1529" i="21"/>
  <c r="M1528" i="21"/>
  <c r="L1528" i="21"/>
  <c r="J1528" i="21"/>
  <c r="K1528" i="21"/>
  <c r="I1528" i="21"/>
  <c r="P1527" i="21"/>
  <c r="Q1527" i="21"/>
  <c r="O1527" i="21"/>
  <c r="N1527" i="21"/>
  <c r="D1529" i="21"/>
  <c r="F1528" i="21"/>
  <c r="E1528" i="21"/>
  <c r="L1529" i="21"/>
  <c r="J1529" i="21"/>
  <c r="M1529" i="21"/>
  <c r="H1530" i="21"/>
  <c r="I1529" i="21"/>
  <c r="K1529" i="21"/>
  <c r="Q1528" i="21"/>
  <c r="N1528" i="21"/>
  <c r="P1528" i="21"/>
  <c r="O1528" i="21"/>
  <c r="F1529" i="21"/>
  <c r="E1529" i="21"/>
  <c r="D1530" i="21"/>
  <c r="M1530" i="21"/>
  <c r="H1531" i="21"/>
  <c r="L1530" i="21"/>
  <c r="I1530" i="21"/>
  <c r="J1530" i="21"/>
  <c r="K1530" i="21"/>
  <c r="O1529" i="21"/>
  <c r="N1529" i="21"/>
  <c r="Q1529" i="21"/>
  <c r="P1529" i="21"/>
  <c r="E1530" i="21"/>
  <c r="F1530" i="21"/>
  <c r="D1531" i="21"/>
  <c r="L1531" i="21"/>
  <c r="H1532" i="21"/>
  <c r="J1531" i="21"/>
  <c r="K1531" i="21"/>
  <c r="M1531" i="21"/>
  <c r="I1531" i="21"/>
  <c r="N1530" i="21"/>
  <c r="O1530" i="21"/>
  <c r="Q1530" i="21"/>
  <c r="P1530" i="21"/>
  <c r="D1532" i="21"/>
  <c r="E1531" i="21"/>
  <c r="F1531" i="21"/>
  <c r="I1532" i="21"/>
  <c r="M1532" i="21"/>
  <c r="J1532" i="21"/>
  <c r="K1532" i="21"/>
  <c r="H1533" i="21"/>
  <c r="L1532" i="21"/>
  <c r="Q1531" i="21"/>
  <c r="P1531" i="21"/>
  <c r="O1531" i="21"/>
  <c r="N1531" i="21"/>
  <c r="D1533" i="21"/>
  <c r="E1532" i="21"/>
  <c r="F1532" i="21"/>
  <c r="O1532" i="21"/>
  <c r="N1532" i="21"/>
  <c r="Q1532" i="21"/>
  <c r="P1532" i="21"/>
  <c r="I1533" i="21"/>
  <c r="M1533" i="21"/>
  <c r="H1534" i="21"/>
  <c r="K1533" i="21"/>
  <c r="L1533" i="21"/>
  <c r="J1533" i="21"/>
  <c r="D1534" i="21"/>
  <c r="F1533" i="21"/>
  <c r="E1533" i="21"/>
  <c r="N1533" i="21"/>
  <c r="Q1533" i="21"/>
  <c r="P1533" i="21"/>
  <c r="O1533" i="21"/>
  <c r="J1534" i="21"/>
  <c r="I1534" i="21"/>
  <c r="L1534" i="21"/>
  <c r="M1534" i="21"/>
  <c r="H1535" i="21"/>
  <c r="K1534" i="21"/>
  <c r="E1534" i="21"/>
  <c r="F1534" i="21"/>
  <c r="D1535" i="21"/>
  <c r="N1534" i="21"/>
  <c r="O1534" i="21"/>
  <c r="P1534" i="21"/>
  <c r="Q1534" i="21"/>
  <c r="J1535" i="21"/>
  <c r="L1535" i="21"/>
  <c r="H1536" i="21"/>
  <c r="I1535" i="21"/>
  <c r="M1535" i="21"/>
  <c r="K1535" i="21"/>
  <c r="F1535" i="21"/>
  <c r="D1536" i="21"/>
  <c r="E1535" i="21"/>
  <c r="H1537" i="21"/>
  <c r="K1536" i="21"/>
  <c r="M1536" i="21"/>
  <c r="J1536" i="21"/>
  <c r="I1536" i="21"/>
  <c r="L1536" i="21"/>
  <c r="N1535" i="21"/>
  <c r="Q1535" i="21"/>
  <c r="O1535" i="21"/>
  <c r="P1535" i="21"/>
  <c r="F1536" i="21"/>
  <c r="E1536" i="21"/>
  <c r="D1537" i="21"/>
  <c r="M1537" i="21"/>
  <c r="I1537" i="21"/>
  <c r="K1537" i="21"/>
  <c r="H1538" i="21"/>
  <c r="L1537" i="21"/>
  <c r="J1537" i="21"/>
  <c r="N1536" i="21"/>
  <c r="Q1536" i="21"/>
  <c r="P1536" i="21"/>
  <c r="O1536" i="21"/>
  <c r="D1538" i="21"/>
  <c r="E1537" i="21"/>
  <c r="F1537" i="21"/>
  <c r="P1537" i="21"/>
  <c r="O1537" i="21"/>
  <c r="N1537" i="21"/>
  <c r="Q1537" i="21"/>
  <c r="M1538" i="21"/>
  <c r="L1538" i="21"/>
  <c r="K1538" i="21"/>
  <c r="J1538" i="21"/>
  <c r="I1538" i="21"/>
  <c r="H1539" i="21"/>
  <c r="F1538" i="21"/>
  <c r="E1538" i="21"/>
  <c r="D1539" i="21"/>
  <c r="O1538" i="21"/>
  <c r="N1538" i="21"/>
  <c r="Q1538" i="21"/>
  <c r="P1538" i="21"/>
  <c r="M1539" i="21"/>
  <c r="L1539" i="21"/>
  <c r="H1540" i="21"/>
  <c r="K1539" i="21"/>
  <c r="J1539" i="21"/>
  <c r="I1539" i="21"/>
  <c r="E1539" i="21"/>
  <c r="F1539" i="21"/>
  <c r="D1540" i="21"/>
  <c r="L1540" i="21"/>
  <c r="H1541" i="21"/>
  <c r="J1540" i="21"/>
  <c r="K1540" i="21"/>
  <c r="I1540" i="21"/>
  <c r="M1540" i="21"/>
  <c r="N1539" i="21"/>
  <c r="Q1539" i="21"/>
  <c r="O1539" i="21"/>
  <c r="P1539" i="21"/>
  <c r="E1540" i="21"/>
  <c r="F1540" i="21"/>
  <c r="D1541" i="21"/>
  <c r="L1541" i="21"/>
  <c r="H1542" i="21"/>
  <c r="K1541" i="21"/>
  <c r="J1541" i="21"/>
  <c r="M1541" i="21"/>
  <c r="I1541" i="21"/>
  <c r="Q1540" i="21"/>
  <c r="O1540" i="21"/>
  <c r="N1540" i="21"/>
  <c r="P1540" i="21"/>
  <c r="F1541" i="21"/>
  <c r="E1541" i="21"/>
  <c r="D1542" i="21"/>
  <c r="H1543" i="21"/>
  <c r="K1542" i="21"/>
  <c r="M1542" i="21"/>
  <c r="I1542" i="21"/>
  <c r="L1542" i="21"/>
  <c r="J1542" i="21"/>
  <c r="Q1541" i="21"/>
  <c r="O1541" i="21"/>
  <c r="N1541" i="21"/>
  <c r="P1541" i="21"/>
  <c r="E1542" i="21"/>
  <c r="F1542" i="21"/>
  <c r="D1543" i="21"/>
  <c r="I1543" i="21"/>
  <c r="K1543" i="21"/>
  <c r="J1543" i="21"/>
  <c r="M1543" i="21"/>
  <c r="L1543" i="21"/>
  <c r="H1544" i="21"/>
  <c r="P1542" i="21"/>
  <c r="N1542" i="21"/>
  <c r="Q1542" i="21"/>
  <c r="O1542" i="21"/>
  <c r="D1544" i="21"/>
  <c r="F1543" i="21"/>
  <c r="E1543" i="21"/>
  <c r="O1543" i="21"/>
  <c r="N1543" i="21"/>
  <c r="Q1543" i="21"/>
  <c r="P1543" i="21"/>
  <c r="L1544" i="21"/>
  <c r="H1545" i="21"/>
  <c r="J1544" i="21"/>
  <c r="K1544" i="21"/>
  <c r="I1544" i="21"/>
  <c r="M1544" i="21"/>
  <c r="D1545" i="21"/>
  <c r="E1544" i="21"/>
  <c r="F1544" i="21"/>
  <c r="I1545" i="21"/>
  <c r="J1545" i="21"/>
  <c r="L1545" i="21"/>
  <c r="H1546" i="21"/>
  <c r="K1545" i="21"/>
  <c r="M1545" i="21"/>
  <c r="O1544" i="21"/>
  <c r="N1544" i="21"/>
  <c r="Q1544" i="21"/>
  <c r="P1544" i="21"/>
  <c r="D1546" i="21"/>
  <c r="F1545" i="21"/>
  <c r="E1545" i="21"/>
  <c r="P1545" i="21"/>
  <c r="O1545" i="21"/>
  <c r="Q1545" i="21"/>
  <c r="N1545" i="21"/>
  <c r="M1546" i="21"/>
  <c r="K1546" i="21"/>
  <c r="J1546" i="21"/>
  <c r="H1547" i="21"/>
  <c r="I1546" i="21"/>
  <c r="L1546" i="21"/>
  <c r="F1546" i="21"/>
  <c r="D1547" i="21"/>
  <c r="E1546" i="21"/>
  <c r="J1547" i="21"/>
  <c r="K1547" i="21"/>
  <c r="I1547" i="21"/>
  <c r="M1547" i="21"/>
  <c r="L1547" i="21"/>
  <c r="H1548" i="21"/>
  <c r="P1546" i="21"/>
  <c r="O1546" i="21"/>
  <c r="Q1546" i="21"/>
  <c r="N1546" i="21"/>
  <c r="E1547" i="21"/>
  <c r="D1548" i="21"/>
  <c r="F1547" i="21"/>
  <c r="P1547" i="21"/>
  <c r="O1547" i="21"/>
  <c r="N1547" i="21"/>
  <c r="Q1547" i="21"/>
  <c r="I1548" i="21"/>
  <c r="K1548" i="21"/>
  <c r="M1548" i="21"/>
  <c r="H1549" i="21"/>
  <c r="L1548" i="21"/>
  <c r="J1548" i="21"/>
  <c r="E1548" i="21"/>
  <c r="F1548" i="21"/>
  <c r="D1549" i="21"/>
  <c r="N1548" i="21"/>
  <c r="P1548" i="21"/>
  <c r="Q1548" i="21"/>
  <c r="O1548" i="21"/>
  <c r="I1549" i="21"/>
  <c r="K1549" i="21"/>
  <c r="L1549" i="21"/>
  <c r="H1550" i="21"/>
  <c r="J1549" i="21"/>
  <c r="M1549" i="21"/>
  <c r="F1549" i="21"/>
  <c r="D1550" i="21"/>
  <c r="E1549" i="21"/>
  <c r="N1549" i="21"/>
  <c r="P1549" i="21"/>
  <c r="O1549" i="21"/>
  <c r="Q1549" i="21"/>
  <c r="I1550" i="21"/>
  <c r="L1550" i="21"/>
  <c r="K1550" i="21"/>
  <c r="J1550" i="21"/>
  <c r="H1551" i="21"/>
  <c r="M1550" i="21"/>
  <c r="D1551" i="21"/>
  <c r="F1550" i="21"/>
  <c r="E1550" i="21"/>
  <c r="Q1550" i="21"/>
  <c r="P1550" i="21"/>
  <c r="O1550" i="21"/>
  <c r="N1550" i="21"/>
  <c r="I1551" i="21"/>
  <c r="M1551" i="21"/>
  <c r="H1552" i="21"/>
  <c r="J1551" i="21"/>
  <c r="K1551" i="21"/>
  <c r="L1551" i="21"/>
  <c r="E1551" i="21"/>
  <c r="F1551" i="21"/>
  <c r="D1552" i="21"/>
  <c r="N1551" i="21"/>
  <c r="P1551" i="21"/>
  <c r="O1551" i="21"/>
  <c r="Q1551" i="21"/>
  <c r="M1552" i="21"/>
  <c r="J1552" i="21"/>
  <c r="L1552" i="21"/>
  <c r="K1552" i="21"/>
  <c r="I1552" i="21"/>
  <c r="H1553" i="21"/>
  <c r="E1552" i="21"/>
  <c r="F1552" i="21"/>
  <c r="D1553" i="21"/>
  <c r="P1552" i="21"/>
  <c r="N1552" i="21"/>
  <c r="O1552" i="21"/>
  <c r="Q1552" i="21"/>
  <c r="K1553" i="21"/>
  <c r="J1553" i="21"/>
  <c r="L1553" i="21"/>
  <c r="I1553" i="21"/>
  <c r="M1553" i="21"/>
  <c r="H1554" i="21"/>
  <c r="D1554" i="21"/>
  <c r="F1553" i="21"/>
  <c r="E1553" i="21"/>
  <c r="P1553" i="21"/>
  <c r="Q1553" i="21"/>
  <c r="O1553" i="21"/>
  <c r="N1553" i="21"/>
  <c r="K1554" i="21"/>
  <c r="L1554" i="21"/>
  <c r="M1554" i="21"/>
  <c r="H1555" i="21"/>
  <c r="J1554" i="21"/>
  <c r="I1554" i="21"/>
  <c r="D1555" i="21"/>
  <c r="F1554" i="21"/>
  <c r="E1554" i="21"/>
  <c r="K1555" i="21"/>
  <c r="I1555" i="21"/>
  <c r="M1555" i="21"/>
  <c r="J1555" i="21"/>
  <c r="L1555" i="21"/>
  <c r="H1556" i="21"/>
  <c r="Q1554" i="21"/>
  <c r="O1554" i="21"/>
  <c r="N1554" i="21"/>
  <c r="P1554" i="21"/>
  <c r="D1556" i="21"/>
  <c r="F1555" i="21"/>
  <c r="E1555" i="21"/>
  <c r="O1555" i="21"/>
  <c r="Q1555" i="21"/>
  <c r="N1555" i="21"/>
  <c r="P1555" i="21"/>
  <c r="J1556" i="21"/>
  <c r="I1556" i="21"/>
  <c r="L1556" i="21"/>
  <c r="K1556" i="21"/>
  <c r="H1557" i="21"/>
  <c r="M1556" i="21"/>
  <c r="D1557" i="21"/>
  <c r="F1556" i="21"/>
  <c r="E1556" i="21"/>
  <c r="P1556" i="21"/>
  <c r="Q1556" i="21"/>
  <c r="O1556" i="21"/>
  <c r="N1556" i="21"/>
  <c r="L1557" i="21"/>
  <c r="K1557" i="21"/>
  <c r="M1557" i="21"/>
  <c r="I1557" i="21"/>
  <c r="J1557" i="21"/>
  <c r="H1558" i="21"/>
  <c r="F1557" i="21"/>
  <c r="D1558" i="21"/>
  <c r="E1557" i="21"/>
  <c r="Q1557" i="21"/>
  <c r="N1557" i="21"/>
  <c r="P1557" i="21"/>
  <c r="O1557" i="21"/>
  <c r="M1558" i="21"/>
  <c r="L1558" i="21"/>
  <c r="I1558" i="21"/>
  <c r="K1558" i="21"/>
  <c r="H1559" i="21"/>
  <c r="J1558" i="21"/>
  <c r="E1558" i="21"/>
  <c r="F1558" i="21"/>
  <c r="D1559" i="21"/>
  <c r="Q1558" i="21"/>
  <c r="P1558" i="21"/>
  <c r="O1558" i="21"/>
  <c r="N1558" i="21"/>
  <c r="L1559" i="21"/>
  <c r="I1559" i="21"/>
  <c r="J1559" i="21"/>
  <c r="H1560" i="21"/>
  <c r="M1559" i="21"/>
  <c r="K1559" i="21"/>
  <c r="F1559" i="21"/>
  <c r="D1560" i="21"/>
  <c r="E1559" i="21"/>
  <c r="O1559" i="21"/>
  <c r="Q1559" i="21"/>
  <c r="N1559" i="21"/>
  <c r="P1559" i="21"/>
  <c r="L1560" i="21"/>
  <c r="I1560" i="21"/>
  <c r="M1560" i="21"/>
  <c r="J1560" i="21"/>
  <c r="H1561" i="21"/>
  <c r="K1560" i="21"/>
  <c r="D1561" i="21"/>
  <c r="E1560" i="21"/>
  <c r="F1560" i="21"/>
  <c r="P1560" i="21"/>
  <c r="O1560" i="21"/>
  <c r="Q1560" i="21"/>
  <c r="N1560" i="21"/>
  <c r="I1561" i="21"/>
  <c r="H1562" i="21"/>
  <c r="J1561" i="21"/>
  <c r="L1561" i="21"/>
  <c r="M1561" i="21"/>
  <c r="K1561" i="21"/>
  <c r="E1561" i="21"/>
  <c r="F1561" i="21"/>
  <c r="D1562" i="21"/>
  <c r="Q1561" i="21"/>
  <c r="P1561" i="21"/>
  <c r="O1561" i="21"/>
  <c r="N1561" i="21"/>
  <c r="H1563" i="21"/>
  <c r="M1562" i="21"/>
  <c r="K1562" i="21"/>
  <c r="I1562" i="21"/>
  <c r="L1562" i="21"/>
  <c r="J1562" i="21"/>
  <c r="F1562" i="21"/>
  <c r="E1562" i="21"/>
  <c r="D1563" i="21"/>
  <c r="J1563" i="21"/>
  <c r="H1564" i="21"/>
  <c r="I1563" i="21"/>
  <c r="K1563" i="21"/>
  <c r="L1563" i="21"/>
  <c r="M1563" i="21"/>
  <c r="N1562" i="21"/>
  <c r="P1562" i="21"/>
  <c r="O1562" i="21"/>
  <c r="Q1562" i="21"/>
  <c r="F1563" i="21"/>
  <c r="D1564" i="21"/>
  <c r="E1563" i="21"/>
  <c r="L1564" i="21"/>
  <c r="I1564" i="21"/>
  <c r="J1564" i="21"/>
  <c r="M1564" i="21"/>
  <c r="K1564" i="21"/>
  <c r="H1565" i="21"/>
  <c r="O1563" i="21"/>
  <c r="N1563" i="21"/>
  <c r="Q1563" i="21"/>
  <c r="P1563" i="21"/>
  <c r="F1564" i="21"/>
  <c r="D1565" i="21"/>
  <c r="E1564" i="21"/>
  <c r="O1564" i="21"/>
  <c r="N1564" i="21"/>
  <c r="Q1564" i="21"/>
  <c r="P1564" i="21"/>
  <c r="K1565" i="21"/>
  <c r="M1565" i="21"/>
  <c r="L1565" i="21"/>
  <c r="H1566" i="21"/>
  <c r="J1565" i="21"/>
  <c r="I1565" i="21"/>
  <c r="D1566" i="21"/>
  <c r="E1565" i="21"/>
  <c r="F1565" i="21"/>
  <c r="K1566" i="21"/>
  <c r="I1566" i="21"/>
  <c r="M1566" i="21"/>
  <c r="H1567" i="21"/>
  <c r="J1566" i="21"/>
  <c r="L1566" i="21"/>
  <c r="P1565" i="21"/>
  <c r="O1565" i="21"/>
  <c r="Q1565" i="21"/>
  <c r="N1565" i="21"/>
  <c r="D1567" i="21"/>
  <c r="E1566" i="21"/>
  <c r="F1566" i="21"/>
  <c r="P1566" i="21"/>
  <c r="O1566" i="21"/>
  <c r="N1566" i="21"/>
  <c r="Q1566" i="21"/>
  <c r="J1567" i="21"/>
  <c r="H1568" i="21"/>
  <c r="I1567" i="21"/>
  <c r="L1567" i="21"/>
  <c r="K1567" i="21"/>
  <c r="M1567" i="21"/>
  <c r="D1568" i="21"/>
  <c r="E1567" i="21"/>
  <c r="F1567" i="21"/>
  <c r="H1569" i="21"/>
  <c r="J1568" i="21"/>
  <c r="I1568" i="21"/>
  <c r="L1568" i="21"/>
  <c r="M1568" i="21"/>
  <c r="K1568" i="21"/>
  <c r="N1567" i="21"/>
  <c r="P1567" i="21"/>
  <c r="O1567" i="21"/>
  <c r="Q1567" i="21"/>
  <c r="E1568" i="21"/>
  <c r="D1569" i="21"/>
  <c r="F1568" i="21"/>
  <c r="L1569" i="21"/>
  <c r="H1570" i="21"/>
  <c r="J1569" i="21"/>
  <c r="K1569" i="21"/>
  <c r="I1569" i="21"/>
  <c r="M1569" i="21"/>
  <c r="O1568" i="21"/>
  <c r="N1568" i="21"/>
  <c r="Q1568" i="21"/>
  <c r="P1568" i="21"/>
  <c r="E1569" i="21"/>
  <c r="F1569" i="21"/>
  <c r="D1570" i="21"/>
  <c r="J1570" i="21"/>
  <c r="L1570" i="21"/>
  <c r="M1570" i="21"/>
  <c r="K1570" i="21"/>
  <c r="H1571" i="21"/>
  <c r="I1570" i="21"/>
  <c r="Q1569" i="21"/>
  <c r="P1569" i="21"/>
  <c r="O1569" i="21"/>
  <c r="N1569" i="21"/>
  <c r="D1571" i="21"/>
  <c r="E1570" i="21"/>
  <c r="F1570" i="21"/>
  <c r="H1572" i="21"/>
  <c r="J1571" i="21"/>
  <c r="M1571" i="21"/>
  <c r="I1571" i="21"/>
  <c r="K1571" i="21"/>
  <c r="L1571" i="21"/>
  <c r="N1570" i="21"/>
  <c r="Q1570" i="21"/>
  <c r="P1570" i="21"/>
  <c r="O1570" i="21"/>
  <c r="F1571" i="21"/>
  <c r="D1572" i="21"/>
  <c r="E1571" i="21"/>
  <c r="J1572" i="21"/>
  <c r="I1572" i="21"/>
  <c r="L1572" i="21"/>
  <c r="M1572" i="21"/>
  <c r="K1572" i="21"/>
  <c r="H1573" i="21"/>
  <c r="O1571" i="21"/>
  <c r="N1571" i="21"/>
  <c r="Q1571" i="21"/>
  <c r="P1571" i="21"/>
  <c r="F1572" i="21"/>
  <c r="E1572" i="21"/>
  <c r="D1573" i="21"/>
  <c r="Q1572" i="21"/>
  <c r="O1572" i="21"/>
  <c r="N1572" i="21"/>
  <c r="P1572" i="21"/>
  <c r="K1573" i="21"/>
  <c r="J1573" i="21"/>
  <c r="M1573" i="21"/>
  <c r="H1574" i="21"/>
  <c r="I1573" i="21"/>
  <c r="L1573" i="21"/>
  <c r="F1573" i="21"/>
  <c r="E1573" i="21"/>
  <c r="D1574" i="21"/>
  <c r="L1574" i="21"/>
  <c r="J1574" i="21"/>
  <c r="M1574" i="21"/>
  <c r="H1575" i="21"/>
  <c r="I1574" i="21"/>
  <c r="K1574" i="21"/>
  <c r="N1573" i="21"/>
  <c r="P1573" i="21"/>
  <c r="O1573" i="21"/>
  <c r="Q1573" i="21"/>
  <c r="E1574" i="21"/>
  <c r="D1575" i="21"/>
  <c r="F1574" i="21"/>
  <c r="J1575" i="21"/>
  <c r="L1575" i="21"/>
  <c r="K1575" i="21"/>
  <c r="M1575" i="21"/>
  <c r="H1576" i="21"/>
  <c r="I1575" i="21"/>
  <c r="O1574" i="21"/>
  <c r="Q1574" i="21"/>
  <c r="N1574" i="21"/>
  <c r="P1574" i="21"/>
  <c r="E1575" i="21"/>
  <c r="F1575" i="21"/>
  <c r="D1576" i="21"/>
  <c r="H1577" i="21"/>
  <c r="I1576" i="21"/>
  <c r="J1576" i="21"/>
  <c r="K1576" i="21"/>
  <c r="M1576" i="21"/>
  <c r="L1576" i="21"/>
  <c r="N1575" i="21"/>
  <c r="Q1575" i="21"/>
  <c r="O1575" i="21"/>
  <c r="P1575" i="21"/>
  <c r="D1577" i="21"/>
  <c r="E1576" i="21"/>
  <c r="F1576" i="21"/>
  <c r="J1577" i="21"/>
  <c r="I1577" i="21"/>
  <c r="H1578" i="21"/>
  <c r="L1577" i="21"/>
  <c r="M1577" i="21"/>
  <c r="K1577" i="21"/>
  <c r="Q1576" i="21"/>
  <c r="N1576" i="21"/>
  <c r="P1576" i="21"/>
  <c r="O1576" i="21"/>
  <c r="D1578" i="21"/>
  <c r="F1577" i="21"/>
  <c r="E1577" i="21"/>
  <c r="P1577" i="21"/>
  <c r="O1577" i="21"/>
  <c r="Q1577" i="21"/>
  <c r="N1577" i="21"/>
  <c r="I1578" i="21"/>
  <c r="K1578" i="21"/>
  <c r="M1578" i="21"/>
  <c r="J1578" i="21"/>
  <c r="L1578" i="21"/>
  <c r="H1579" i="21"/>
  <c r="F1578" i="21"/>
  <c r="E1578" i="21"/>
  <c r="D1579" i="21"/>
  <c r="Q1578" i="21"/>
  <c r="O1578" i="21"/>
  <c r="N1578" i="21"/>
  <c r="P1578" i="21"/>
  <c r="H1580" i="21"/>
  <c r="J1579" i="21"/>
  <c r="L1579" i="21"/>
  <c r="K1579" i="21"/>
  <c r="M1579" i="21"/>
  <c r="I1579" i="21"/>
  <c r="E1579" i="21"/>
  <c r="F1579" i="21"/>
  <c r="D1580" i="21"/>
  <c r="M1580" i="21"/>
  <c r="J1580" i="21"/>
  <c r="K1580" i="21"/>
  <c r="H1581" i="21"/>
  <c r="I1580" i="21"/>
  <c r="L1580" i="21"/>
  <c r="P1579" i="21"/>
  <c r="O1579" i="21"/>
  <c r="N1579" i="21"/>
  <c r="Q1579" i="21"/>
  <c r="F1580" i="21"/>
  <c r="E1580" i="21"/>
  <c r="D1581" i="21"/>
  <c r="L1581" i="21"/>
  <c r="I1581" i="21"/>
  <c r="H1582" i="21"/>
  <c r="M1581" i="21"/>
  <c r="J1581" i="21"/>
  <c r="K1581" i="21"/>
  <c r="O1580" i="21"/>
  <c r="Q1580" i="21"/>
  <c r="N1580" i="21"/>
  <c r="P1580" i="21"/>
  <c r="E1581" i="21"/>
  <c r="D1582" i="21"/>
  <c r="F1581" i="21"/>
  <c r="N1581" i="21"/>
  <c r="Q1581" i="21"/>
  <c r="P1581" i="21"/>
  <c r="O1581" i="21"/>
  <c r="I1582" i="21"/>
  <c r="J1582" i="21"/>
  <c r="M1582" i="21"/>
  <c r="K1582" i="21"/>
  <c r="H1583" i="21"/>
  <c r="L1582" i="21"/>
  <c r="E1582" i="21"/>
  <c r="F1582" i="21"/>
  <c r="D1583" i="21"/>
  <c r="P1582" i="21"/>
  <c r="O1582" i="21"/>
  <c r="Q1582" i="21"/>
  <c r="N1582" i="21"/>
  <c r="H1584" i="21"/>
  <c r="J1583" i="21"/>
  <c r="K1583" i="21"/>
  <c r="M1583" i="21"/>
  <c r="L1583" i="21"/>
  <c r="I1583" i="21"/>
  <c r="F1583" i="21"/>
  <c r="E1583" i="21"/>
  <c r="D1584" i="21"/>
  <c r="K1584" i="21"/>
  <c r="L1584" i="21"/>
  <c r="H1585" i="21"/>
  <c r="J1584" i="21"/>
  <c r="M1584" i="21"/>
  <c r="I1584" i="21"/>
  <c r="O1583" i="21"/>
  <c r="N1583" i="21"/>
  <c r="Q1583" i="21"/>
  <c r="P1583" i="21"/>
  <c r="E1584" i="21"/>
  <c r="F1584" i="21"/>
  <c r="D1585" i="21"/>
  <c r="I1585" i="21"/>
  <c r="J1585" i="21"/>
  <c r="K1585" i="21"/>
  <c r="M1585" i="21"/>
  <c r="L1585" i="21"/>
  <c r="H1586" i="21"/>
  <c r="P1584" i="21"/>
  <c r="Q1584" i="21"/>
  <c r="O1584" i="21"/>
  <c r="N1584" i="21"/>
  <c r="D1586" i="21"/>
  <c r="F1585" i="21"/>
  <c r="E1585" i="21"/>
  <c r="P1585" i="21"/>
  <c r="N1585" i="21"/>
  <c r="Q1585" i="21"/>
  <c r="O1585" i="21"/>
  <c r="H1587" i="21"/>
  <c r="L1586" i="21"/>
  <c r="I1586" i="21"/>
  <c r="J1586" i="21"/>
  <c r="M1586" i="21"/>
  <c r="K1586" i="21"/>
  <c r="D1587" i="21"/>
  <c r="F1586" i="21"/>
  <c r="E1586" i="21"/>
  <c r="J1587" i="21"/>
  <c r="H1588" i="21"/>
  <c r="L1587" i="21"/>
  <c r="K1587" i="21"/>
  <c r="M1587" i="21"/>
  <c r="I1587" i="21"/>
  <c r="O1586" i="21"/>
  <c r="N1586" i="21"/>
  <c r="Q1586" i="21"/>
  <c r="P1586" i="21"/>
  <c r="E1587" i="21"/>
  <c r="D1588" i="21"/>
  <c r="F1587" i="21"/>
  <c r="I1588" i="21"/>
  <c r="K1588" i="21"/>
  <c r="J1588" i="21"/>
  <c r="H1589" i="21"/>
  <c r="M1588" i="21"/>
  <c r="L1588" i="21"/>
  <c r="N1587" i="21"/>
  <c r="Q1587" i="21"/>
  <c r="P1587" i="21"/>
  <c r="O1587" i="21"/>
  <c r="E1588" i="21"/>
  <c r="F1588" i="21"/>
  <c r="D1589" i="21"/>
  <c r="O1588" i="21"/>
  <c r="N1588" i="21"/>
  <c r="Q1588" i="21"/>
  <c r="P1588" i="21"/>
  <c r="L1589" i="21"/>
  <c r="J1589" i="21"/>
  <c r="I1589" i="21"/>
  <c r="K1589" i="21"/>
  <c r="H1590" i="21"/>
  <c r="M1589" i="21"/>
  <c r="F1589" i="21"/>
  <c r="E1589" i="21"/>
  <c r="D1590" i="21"/>
  <c r="O1589" i="21"/>
  <c r="N1589" i="21"/>
  <c r="Q1589" i="21"/>
  <c r="P1589" i="21"/>
  <c r="H1591" i="21"/>
  <c r="J1590" i="21"/>
  <c r="I1590" i="21"/>
  <c r="K1590" i="21"/>
  <c r="L1590" i="21"/>
  <c r="M1590" i="21"/>
  <c r="F1590" i="21"/>
  <c r="E1590" i="21"/>
  <c r="D1591" i="21"/>
  <c r="L1591" i="21"/>
  <c r="M1591" i="21"/>
  <c r="I1591" i="21"/>
  <c r="K1591" i="21"/>
  <c r="J1591" i="21"/>
  <c r="H1592" i="21"/>
  <c r="P1590" i="21"/>
  <c r="O1590" i="21"/>
  <c r="N1590" i="21"/>
  <c r="Q1590" i="21"/>
  <c r="E1591" i="21"/>
  <c r="F1591" i="21"/>
  <c r="D1592" i="21"/>
  <c r="O1591" i="21"/>
  <c r="N1591" i="21"/>
  <c r="Q1591" i="21"/>
  <c r="P1591" i="21"/>
  <c r="M1592" i="21"/>
  <c r="K1592" i="21"/>
  <c r="J1592" i="21"/>
  <c r="H1593" i="21"/>
  <c r="I1592" i="21"/>
  <c r="L1592" i="21"/>
  <c r="D1593" i="21"/>
  <c r="E1592" i="21"/>
  <c r="F1592" i="21"/>
  <c r="M1593" i="21"/>
  <c r="H1594" i="21"/>
  <c r="J1593" i="21"/>
  <c r="I1593" i="21"/>
  <c r="L1593" i="21"/>
  <c r="K1593" i="21"/>
  <c r="O1592" i="21"/>
  <c r="N1592" i="21"/>
  <c r="Q1592" i="21"/>
  <c r="P1592" i="21"/>
  <c r="E1593" i="21"/>
  <c r="D1594" i="21"/>
  <c r="F1593" i="21"/>
  <c r="L1594" i="21"/>
  <c r="M1594" i="21"/>
  <c r="K1594" i="21"/>
  <c r="H1595" i="21"/>
  <c r="J1594" i="21"/>
  <c r="I1594" i="21"/>
  <c r="O1593" i="21"/>
  <c r="P1593" i="21"/>
  <c r="N1593" i="21"/>
  <c r="Q1593" i="21"/>
  <c r="D1595" i="21"/>
  <c r="E1594" i="21"/>
  <c r="F1594" i="21"/>
  <c r="H1596" i="21"/>
  <c r="L1595" i="21"/>
  <c r="M1595" i="21"/>
  <c r="K1595" i="21"/>
  <c r="J1595" i="21"/>
  <c r="I1595" i="21"/>
  <c r="Q1594" i="21"/>
  <c r="O1594" i="21"/>
  <c r="N1594" i="21"/>
  <c r="P1594" i="21"/>
  <c r="D1596" i="21"/>
  <c r="E1595" i="21"/>
  <c r="F1595" i="21"/>
  <c r="L1596" i="21"/>
  <c r="H1597" i="21"/>
  <c r="K1596" i="21"/>
  <c r="I1596" i="21"/>
  <c r="M1596" i="21"/>
  <c r="J1596" i="21"/>
  <c r="O1595" i="21"/>
  <c r="N1595" i="21"/>
  <c r="Q1595" i="21"/>
  <c r="P1595" i="21"/>
  <c r="F1596" i="21"/>
  <c r="D1597" i="21"/>
  <c r="E1596" i="21"/>
  <c r="J1597" i="21"/>
  <c r="K1597" i="21"/>
  <c r="H1598" i="21"/>
  <c r="L1597" i="21"/>
  <c r="M1597" i="21"/>
  <c r="I1597" i="21"/>
  <c r="O1596" i="21"/>
  <c r="N1596" i="21"/>
  <c r="Q1596" i="21"/>
  <c r="P1596" i="21"/>
  <c r="F1597" i="21"/>
  <c r="E1597" i="21"/>
  <c r="D1598" i="21"/>
  <c r="H1599" i="21"/>
  <c r="J1598" i="21"/>
  <c r="I1598" i="21"/>
  <c r="K1598" i="21"/>
  <c r="M1598" i="21"/>
  <c r="L1598" i="21"/>
  <c r="O1597" i="21"/>
  <c r="N1597" i="21"/>
  <c r="Q1597" i="21"/>
  <c r="P1597" i="21"/>
  <c r="F1598" i="21"/>
  <c r="E1598" i="21"/>
  <c r="D1599" i="21"/>
  <c r="M1599" i="21"/>
  <c r="I1599" i="21"/>
  <c r="K1599" i="21"/>
  <c r="L1599" i="21"/>
  <c r="J1599" i="21"/>
  <c r="H1600" i="21"/>
  <c r="P1598" i="21"/>
  <c r="O1598" i="21"/>
  <c r="N1598" i="21"/>
  <c r="Q1598" i="21"/>
  <c r="E1599" i="21"/>
  <c r="D1600" i="21"/>
  <c r="F1599" i="21"/>
  <c r="O1599" i="21"/>
  <c r="N1599" i="21"/>
  <c r="Q1599" i="21"/>
  <c r="P1599" i="21"/>
  <c r="M1600" i="21"/>
  <c r="H1601" i="21"/>
  <c r="J1600" i="21"/>
  <c r="L1600" i="21"/>
  <c r="I1600" i="21"/>
  <c r="K1600" i="21"/>
  <c r="D1601" i="21"/>
  <c r="E1600" i="21"/>
  <c r="F1600" i="21"/>
  <c r="H1602" i="21"/>
  <c r="J1601" i="21"/>
  <c r="M1601" i="21"/>
  <c r="K1601" i="21"/>
  <c r="I1601" i="21"/>
  <c r="L1601" i="21"/>
  <c r="N1600" i="21"/>
  <c r="Q1600" i="21"/>
  <c r="P1600" i="21"/>
  <c r="O1600" i="21"/>
  <c r="D1602" i="21"/>
  <c r="F1601" i="21"/>
  <c r="E1601" i="21"/>
  <c r="J1602" i="21"/>
  <c r="I1602" i="21"/>
  <c r="M1602" i="21"/>
  <c r="H1603" i="21"/>
  <c r="L1602" i="21"/>
  <c r="K1602" i="21"/>
  <c r="P1601" i="21"/>
  <c r="O1601" i="21"/>
  <c r="N1601" i="21"/>
  <c r="Q1601" i="21"/>
  <c r="E1602" i="21"/>
  <c r="D1603" i="21"/>
  <c r="F1602" i="21"/>
  <c r="O1602" i="21"/>
  <c r="N1602" i="21"/>
  <c r="Q1602" i="21"/>
  <c r="P1602" i="21"/>
  <c r="H1604" i="21"/>
  <c r="M1603" i="21"/>
  <c r="J1603" i="21"/>
  <c r="I1603" i="21"/>
  <c r="K1603" i="21"/>
  <c r="L1603" i="21"/>
  <c r="F1603" i="21"/>
  <c r="D1604" i="21"/>
  <c r="E1603" i="21"/>
  <c r="J1604" i="21"/>
  <c r="I1604" i="21"/>
  <c r="H1605" i="21"/>
  <c r="K1604" i="21"/>
  <c r="L1604" i="21"/>
  <c r="M1604" i="21"/>
  <c r="O1603" i="21"/>
  <c r="N1603" i="21"/>
  <c r="Q1603" i="21"/>
  <c r="P1603" i="21"/>
  <c r="D1605" i="21"/>
  <c r="E1604" i="21"/>
  <c r="F1604" i="21"/>
  <c r="P1604" i="21"/>
  <c r="O1604" i="21"/>
  <c r="N1604" i="21"/>
  <c r="Q1604" i="21"/>
  <c r="I1605" i="21"/>
  <c r="M1605" i="21"/>
  <c r="H1606" i="21"/>
  <c r="K1605" i="21"/>
  <c r="J1605" i="21"/>
  <c r="L1605" i="21"/>
  <c r="E1605" i="21"/>
  <c r="D1606" i="21"/>
  <c r="F1605" i="21"/>
  <c r="O1605" i="21"/>
  <c r="Q1605" i="21"/>
  <c r="N1605" i="21"/>
  <c r="P1605" i="21"/>
  <c r="M1606" i="21"/>
  <c r="H1607" i="21"/>
  <c r="L1606" i="21"/>
  <c r="I1606" i="21"/>
  <c r="J1606" i="21"/>
  <c r="K1606" i="21"/>
  <c r="F1606" i="21"/>
  <c r="D1607" i="21"/>
  <c r="E1606" i="21"/>
  <c r="L1607" i="21"/>
  <c r="K1607" i="21"/>
  <c r="M1607" i="21"/>
  <c r="I1607" i="21"/>
  <c r="J1607" i="21"/>
  <c r="H1608" i="21"/>
  <c r="P1606" i="21"/>
  <c r="O1606" i="21"/>
  <c r="N1606" i="21"/>
  <c r="Q1606" i="21"/>
  <c r="F1607" i="21"/>
  <c r="D1608" i="21"/>
  <c r="E1607" i="21"/>
  <c r="O1607" i="21"/>
  <c r="Q1607" i="21"/>
  <c r="N1607" i="21"/>
  <c r="P1607" i="21"/>
  <c r="H1609" i="21"/>
  <c r="I1608" i="21"/>
  <c r="L1608" i="21"/>
  <c r="J1608" i="21"/>
  <c r="M1608" i="21"/>
  <c r="K1608" i="21"/>
  <c r="E1608" i="21"/>
  <c r="D1609" i="21"/>
  <c r="F1608" i="21"/>
  <c r="L1609" i="21"/>
  <c r="K1609" i="21"/>
  <c r="H1610" i="21"/>
  <c r="J1609" i="21"/>
  <c r="I1609" i="21"/>
  <c r="M1609" i="21"/>
  <c r="Q1608" i="21"/>
  <c r="N1608" i="21"/>
  <c r="P1608" i="21"/>
  <c r="O1608" i="21"/>
  <c r="D1610" i="21"/>
  <c r="E1609" i="21"/>
  <c r="F1609" i="21"/>
  <c r="K1610" i="21"/>
  <c r="L1610" i="21"/>
  <c r="H1611" i="21"/>
  <c r="M1610" i="21"/>
  <c r="I1610" i="21"/>
  <c r="J1610" i="21"/>
  <c r="P1609" i="21"/>
  <c r="N1609" i="21"/>
  <c r="Q1609" i="21"/>
  <c r="O1609" i="21"/>
  <c r="F1610" i="21"/>
  <c r="E1610" i="21"/>
  <c r="D1611" i="21"/>
  <c r="H1612" i="21"/>
  <c r="I1611" i="21"/>
  <c r="J1611" i="21"/>
  <c r="M1611" i="21"/>
  <c r="K1611" i="21"/>
  <c r="L1611" i="21"/>
  <c r="N1610" i="21"/>
  <c r="P1610" i="21"/>
  <c r="O1610" i="21"/>
  <c r="Q1610" i="21"/>
  <c r="E1611" i="21"/>
  <c r="D1612" i="21"/>
  <c r="F1611" i="21"/>
  <c r="L1612" i="21"/>
  <c r="K1612" i="21"/>
  <c r="H1613" i="21"/>
  <c r="J1612" i="21"/>
  <c r="M1612" i="21"/>
  <c r="I1612" i="21"/>
  <c r="O1611" i="21"/>
  <c r="Q1611" i="21"/>
  <c r="N1611" i="21"/>
  <c r="P1611" i="21"/>
  <c r="F1612" i="21"/>
  <c r="D1613" i="21"/>
  <c r="E1612" i="21"/>
  <c r="I1613" i="21"/>
  <c r="K1613" i="21"/>
  <c r="L1613" i="21"/>
  <c r="J1613" i="21"/>
  <c r="M1613" i="21"/>
  <c r="H1614" i="21"/>
  <c r="P1612" i="21"/>
  <c r="O1612" i="21"/>
  <c r="N1612" i="21"/>
  <c r="Q1612" i="21"/>
  <c r="D1614" i="21"/>
  <c r="E1613" i="21"/>
  <c r="F1613" i="21"/>
  <c r="Q1613" i="21"/>
  <c r="N1613" i="21"/>
  <c r="O1613" i="21"/>
  <c r="P1613" i="21"/>
  <c r="K1614" i="21"/>
  <c r="L1614" i="21"/>
  <c r="H1615" i="21"/>
  <c r="J1614" i="21"/>
  <c r="M1614" i="21"/>
  <c r="I1614" i="21"/>
  <c r="F1614" i="21"/>
  <c r="E1614" i="21"/>
  <c r="D1615" i="21"/>
  <c r="K1615" i="21"/>
  <c r="M1615" i="21"/>
  <c r="I1615" i="21"/>
  <c r="H1616" i="21"/>
  <c r="J1615" i="21"/>
  <c r="L1615" i="21"/>
  <c r="N1614" i="21"/>
  <c r="Q1614" i="21"/>
  <c r="P1614" i="21"/>
  <c r="O1614" i="21"/>
  <c r="F1615" i="21"/>
  <c r="D1616" i="21"/>
  <c r="E1615" i="21"/>
  <c r="P1615" i="21"/>
  <c r="N1615" i="21"/>
  <c r="Q1615" i="21"/>
  <c r="O1615" i="21"/>
  <c r="L1616" i="21"/>
  <c r="J1616" i="21"/>
  <c r="M1616" i="21"/>
  <c r="K1616" i="21"/>
  <c r="H1617" i="21"/>
  <c r="I1616" i="21"/>
  <c r="E1616" i="21"/>
  <c r="F1616" i="21"/>
  <c r="D1617" i="21"/>
  <c r="M1617" i="21"/>
  <c r="H1618" i="21"/>
  <c r="I1617" i="21"/>
  <c r="J1617" i="21"/>
  <c r="K1617" i="21"/>
  <c r="L1617" i="21"/>
  <c r="Q1616" i="21"/>
  <c r="O1616" i="21"/>
  <c r="P1616" i="21"/>
  <c r="N1616" i="21"/>
  <c r="F1617" i="21"/>
  <c r="D1618" i="21"/>
  <c r="E1617" i="21"/>
  <c r="H1619" i="21"/>
  <c r="M1618" i="21"/>
  <c r="L1618" i="21"/>
  <c r="K1618" i="21"/>
  <c r="I1618" i="21"/>
  <c r="J1618" i="21"/>
  <c r="O1617" i="21"/>
  <c r="N1617" i="21"/>
  <c r="Q1617" i="21"/>
  <c r="P1617" i="21"/>
  <c r="D1619" i="21"/>
  <c r="F1618" i="21"/>
  <c r="E1618" i="21"/>
  <c r="K1619" i="21"/>
  <c r="J1619" i="21"/>
  <c r="M1619" i="21"/>
  <c r="I1619" i="21"/>
  <c r="L1619" i="21"/>
  <c r="H1620" i="21"/>
  <c r="Q1618" i="21"/>
  <c r="O1618" i="21"/>
  <c r="N1618" i="21"/>
  <c r="P1618" i="21"/>
  <c r="F1619" i="21"/>
  <c r="D1620" i="21"/>
  <c r="E1619" i="21"/>
  <c r="Q1619" i="21"/>
  <c r="O1619" i="21"/>
  <c r="N1619" i="21"/>
  <c r="P1619" i="21"/>
  <c r="H1621" i="21"/>
  <c r="K1620" i="21"/>
  <c r="L1620" i="21"/>
  <c r="I1620" i="21"/>
  <c r="J1620" i="21"/>
  <c r="M1620" i="21"/>
  <c r="E1620" i="21"/>
  <c r="D1621" i="21"/>
  <c r="F1620" i="21"/>
  <c r="J1621" i="21"/>
  <c r="L1621" i="21"/>
  <c r="H1622" i="21"/>
  <c r="M1621" i="21"/>
  <c r="I1621" i="21"/>
  <c r="K1621" i="21"/>
  <c r="O1620" i="21"/>
  <c r="N1620" i="21"/>
  <c r="P1620" i="21"/>
  <c r="Q1620" i="21"/>
  <c r="D1622" i="21"/>
  <c r="E1621" i="21"/>
  <c r="F1621" i="21"/>
  <c r="H1623" i="21"/>
  <c r="L1622" i="21"/>
  <c r="M1622" i="21"/>
  <c r="I1622" i="21"/>
  <c r="J1622" i="21"/>
  <c r="K1622" i="21"/>
  <c r="N1621" i="21"/>
  <c r="Q1621" i="21"/>
  <c r="P1621" i="21"/>
  <c r="O1621" i="21"/>
  <c r="D1623" i="21"/>
  <c r="F1622" i="21"/>
  <c r="E1622" i="21"/>
  <c r="L1623" i="21"/>
  <c r="K1623" i="21"/>
  <c r="I1623" i="21"/>
  <c r="H1624" i="21"/>
  <c r="J1623" i="21"/>
  <c r="M1623" i="21"/>
  <c r="P1622" i="21"/>
  <c r="O1622" i="21"/>
  <c r="N1622" i="21"/>
  <c r="Q1622" i="21"/>
  <c r="F1623" i="21"/>
  <c r="D1624" i="21"/>
  <c r="E1623" i="21"/>
  <c r="Q1623" i="21"/>
  <c r="P1623" i="21"/>
  <c r="O1623" i="21"/>
  <c r="N1623" i="21"/>
  <c r="J1624" i="21"/>
  <c r="K1624" i="21"/>
  <c r="M1624" i="21"/>
  <c r="I1624" i="21"/>
  <c r="L1624" i="21"/>
  <c r="H1625" i="21"/>
  <c r="D1625" i="21"/>
  <c r="F1624" i="21"/>
  <c r="E1624" i="21"/>
  <c r="Q1624" i="21"/>
  <c r="P1624" i="21"/>
  <c r="O1624" i="21"/>
  <c r="N1624" i="21"/>
  <c r="L1625" i="21"/>
  <c r="K1625" i="21"/>
  <c r="H1626" i="21"/>
  <c r="I1625" i="21"/>
  <c r="M1625" i="21"/>
  <c r="J1625" i="21"/>
  <c r="D1626" i="21"/>
  <c r="F1625" i="21"/>
  <c r="E1625" i="21"/>
  <c r="J1626" i="21"/>
  <c r="H1627" i="21"/>
  <c r="I1626" i="21"/>
  <c r="K1626" i="21"/>
  <c r="L1626" i="21"/>
  <c r="M1626" i="21"/>
  <c r="P1625" i="21"/>
  <c r="O1625" i="21"/>
  <c r="N1625" i="21"/>
  <c r="Q1625" i="21"/>
  <c r="E1626" i="21"/>
  <c r="D1627" i="21"/>
  <c r="F1626" i="21"/>
  <c r="M1627" i="21"/>
  <c r="K1627" i="21"/>
  <c r="L1627" i="21"/>
  <c r="H1628" i="21"/>
  <c r="J1627" i="21"/>
  <c r="I1627" i="21"/>
  <c r="O1626" i="21"/>
  <c r="N1626" i="21"/>
  <c r="Q1626" i="21"/>
  <c r="P1626" i="21"/>
  <c r="F1627" i="21"/>
  <c r="E1627" i="21"/>
  <c r="D1628" i="21"/>
  <c r="I1628" i="21"/>
  <c r="H1629" i="21"/>
  <c r="L1628" i="21"/>
  <c r="J1628" i="21"/>
  <c r="M1628" i="21"/>
  <c r="K1628" i="21"/>
  <c r="Q1627" i="21"/>
  <c r="O1627" i="21"/>
  <c r="N1627" i="21"/>
  <c r="P1627" i="21"/>
  <c r="E1628" i="21"/>
  <c r="D1629" i="21"/>
  <c r="F1628" i="21"/>
  <c r="P1628" i="21"/>
  <c r="O1628" i="21"/>
  <c r="Q1628" i="21"/>
  <c r="N1628" i="21"/>
  <c r="H1630" i="21"/>
  <c r="K1629" i="21"/>
  <c r="L1629" i="21"/>
  <c r="J1629" i="21"/>
  <c r="M1629" i="21"/>
  <c r="I1629" i="21"/>
  <c r="E1629" i="21"/>
  <c r="F1629" i="21"/>
  <c r="D1630" i="21"/>
  <c r="K1630" i="21"/>
  <c r="H1631" i="21"/>
  <c r="L1630" i="21"/>
  <c r="I1630" i="21"/>
  <c r="J1630" i="21"/>
  <c r="M1630" i="21"/>
  <c r="O1629" i="21"/>
  <c r="N1629" i="21"/>
  <c r="Q1629" i="21"/>
  <c r="P1629" i="21"/>
  <c r="E1630" i="21"/>
  <c r="F1630" i="21"/>
  <c r="D1631" i="21"/>
  <c r="K1631" i="21"/>
  <c r="L1631" i="21"/>
  <c r="H1632" i="21"/>
  <c r="M1631" i="21"/>
  <c r="I1631" i="21"/>
  <c r="J1631" i="21"/>
  <c r="Q1630" i="21"/>
  <c r="P1630" i="21"/>
  <c r="O1630" i="21"/>
  <c r="N1630" i="21"/>
  <c r="F1631" i="21"/>
  <c r="D1632" i="21"/>
  <c r="E1631" i="21"/>
  <c r="I1632" i="21"/>
  <c r="M1632" i="21"/>
  <c r="K1632" i="21"/>
  <c r="L1632" i="21"/>
  <c r="H1633" i="21"/>
  <c r="J1632" i="21"/>
  <c r="N1631" i="21"/>
  <c r="Q1631" i="21"/>
  <c r="P1631" i="21"/>
  <c r="O1631" i="21"/>
  <c r="D1633" i="21"/>
  <c r="E1632" i="21"/>
  <c r="F1632" i="21"/>
  <c r="O1632" i="21"/>
  <c r="N1632" i="21"/>
  <c r="Q1632" i="21"/>
  <c r="P1632" i="21"/>
  <c r="J1633" i="21"/>
  <c r="K1633" i="21"/>
  <c r="H1634" i="21"/>
  <c r="M1633" i="21"/>
  <c r="L1633" i="21"/>
  <c r="I1633" i="21"/>
  <c r="D1634" i="21"/>
  <c r="E1633" i="21"/>
  <c r="F1633" i="21"/>
  <c r="M1634" i="21"/>
  <c r="J1634" i="21"/>
  <c r="H1635" i="21"/>
  <c r="L1634" i="21"/>
  <c r="I1634" i="21"/>
  <c r="K1634" i="21"/>
  <c r="Q1633" i="21"/>
  <c r="P1633" i="21"/>
  <c r="O1633" i="21"/>
  <c r="N1633" i="21"/>
  <c r="F1634" i="21"/>
  <c r="D1635" i="21"/>
  <c r="E1634" i="21"/>
  <c r="H1636" i="21"/>
  <c r="L1635" i="21"/>
  <c r="J1635" i="21"/>
  <c r="I1635" i="21"/>
  <c r="K1635" i="21"/>
  <c r="M1635" i="21"/>
  <c r="Q1634" i="21"/>
  <c r="P1634" i="21"/>
  <c r="O1634" i="21"/>
  <c r="N1634" i="21"/>
  <c r="D1636" i="21"/>
  <c r="F1635" i="21"/>
  <c r="E1635" i="21"/>
  <c r="M1636" i="21"/>
  <c r="J1636" i="21"/>
  <c r="L1636" i="21"/>
  <c r="I1636" i="21"/>
  <c r="K1636" i="21"/>
  <c r="H1637" i="21"/>
  <c r="O1635" i="21"/>
  <c r="Q1635" i="21"/>
  <c r="N1635" i="21"/>
  <c r="P1635" i="21"/>
  <c r="E1636" i="21"/>
  <c r="D1637" i="21"/>
  <c r="F1636" i="21"/>
  <c r="O1636" i="21"/>
  <c r="N1636" i="21"/>
  <c r="Q1636" i="21"/>
  <c r="P1636" i="21"/>
  <c r="M1637" i="21"/>
  <c r="H1638" i="21"/>
  <c r="L1637" i="21"/>
  <c r="J1637" i="21"/>
  <c r="I1637" i="21"/>
  <c r="K1637" i="21"/>
  <c r="F1637" i="21"/>
  <c r="E1637" i="21"/>
  <c r="D1638" i="21"/>
  <c r="J1638" i="21"/>
  <c r="I1638" i="21"/>
  <c r="M1638" i="21"/>
  <c r="K1638" i="21"/>
  <c r="L1638" i="21"/>
  <c r="H1639" i="21"/>
  <c r="O1637" i="21"/>
  <c r="N1637" i="21"/>
  <c r="Q1637" i="21"/>
  <c r="P1637" i="21"/>
  <c r="E1638" i="21"/>
  <c r="F1638" i="21"/>
  <c r="D1639" i="21"/>
  <c r="P1638" i="21"/>
  <c r="O1638" i="21"/>
  <c r="Q1638" i="21"/>
  <c r="N1638" i="21"/>
  <c r="M1639" i="21"/>
  <c r="L1639" i="21"/>
  <c r="I1639" i="21"/>
  <c r="K1639" i="21"/>
  <c r="J1639" i="21"/>
  <c r="H1640" i="21"/>
  <c r="F1639" i="21"/>
  <c r="E1639" i="21"/>
  <c r="D1640" i="21"/>
  <c r="Q1639" i="21"/>
  <c r="P1639" i="21"/>
  <c r="O1639" i="21"/>
  <c r="N1639" i="21"/>
  <c r="K1640" i="21"/>
  <c r="H1641" i="21"/>
  <c r="I1640" i="21"/>
  <c r="J1640" i="21"/>
  <c r="M1640" i="21"/>
  <c r="L1640" i="21"/>
  <c r="F1640" i="21"/>
  <c r="D1641" i="21"/>
  <c r="E1640" i="21"/>
  <c r="J1641" i="21"/>
  <c r="K1641" i="21"/>
  <c r="L1641" i="21"/>
  <c r="M1641" i="21"/>
  <c r="H1642" i="21"/>
  <c r="I1641" i="21"/>
  <c r="Q1640" i="21"/>
  <c r="O1640" i="21"/>
  <c r="N1640" i="21"/>
  <c r="P1640" i="21"/>
  <c r="E1641" i="21"/>
  <c r="F1641" i="21"/>
  <c r="D1642" i="21"/>
  <c r="H1643" i="21"/>
  <c r="L1642" i="21"/>
  <c r="M1642" i="21"/>
  <c r="I1642" i="21"/>
  <c r="J1642" i="21"/>
  <c r="K1642" i="21"/>
  <c r="P1641" i="21"/>
  <c r="O1641" i="21"/>
  <c r="N1641" i="21"/>
  <c r="Q1641" i="21"/>
  <c r="E1642" i="21"/>
  <c r="F1642" i="21"/>
  <c r="D1643" i="21"/>
  <c r="L1643" i="21"/>
  <c r="H1644" i="21"/>
  <c r="M1643" i="21"/>
  <c r="I1643" i="21"/>
  <c r="J1643" i="21"/>
  <c r="K1643" i="21"/>
  <c r="N1642" i="21"/>
  <c r="O1642" i="21"/>
  <c r="Q1642" i="21"/>
  <c r="P1642" i="21"/>
  <c r="D1644" i="21"/>
  <c r="F1643" i="21"/>
  <c r="E1643" i="21"/>
  <c r="K1644" i="21"/>
  <c r="H1645" i="21"/>
  <c r="L1644" i="21"/>
  <c r="M1644" i="21"/>
  <c r="I1644" i="21"/>
  <c r="J1644" i="21"/>
  <c r="N1643" i="21"/>
  <c r="Q1643" i="21"/>
  <c r="P1643" i="21"/>
  <c r="O1643" i="21"/>
  <c r="E1644" i="21"/>
  <c r="F1644" i="21"/>
  <c r="D1645" i="21"/>
  <c r="L1645" i="21"/>
  <c r="M1645" i="21"/>
  <c r="K1645" i="21"/>
  <c r="J1645" i="21"/>
  <c r="H1646" i="21"/>
  <c r="I1645" i="21"/>
  <c r="O1644" i="21"/>
  <c r="N1644" i="21"/>
  <c r="P1644" i="21"/>
  <c r="Q1644" i="21"/>
  <c r="D1646" i="21"/>
  <c r="E1645" i="21"/>
  <c r="F1645" i="21"/>
  <c r="M1646" i="21"/>
  <c r="H1647" i="21"/>
  <c r="I1646" i="21"/>
  <c r="J1646" i="21"/>
  <c r="L1646" i="21"/>
  <c r="K1646" i="21"/>
  <c r="P1645" i="21"/>
  <c r="O1645" i="21"/>
  <c r="N1645" i="21"/>
  <c r="Q1645" i="21"/>
  <c r="E1646" i="21"/>
  <c r="F1646" i="21"/>
  <c r="D1647" i="21"/>
  <c r="J1647" i="21"/>
  <c r="H1648" i="21"/>
  <c r="I1647" i="21"/>
  <c r="K1647" i="21"/>
  <c r="M1647" i="21"/>
  <c r="L1647" i="21"/>
  <c r="O1646" i="21"/>
  <c r="N1646" i="21"/>
  <c r="P1646" i="21"/>
  <c r="Q1646" i="21"/>
  <c r="F1647" i="21"/>
  <c r="D1648" i="21"/>
  <c r="E1647" i="21"/>
  <c r="J1648" i="21"/>
  <c r="L1648" i="21"/>
  <c r="H1649" i="21"/>
  <c r="K1648" i="21"/>
  <c r="M1648" i="21"/>
  <c r="I1648" i="21"/>
  <c r="N1647" i="21"/>
  <c r="P1647" i="21"/>
  <c r="O1647" i="21"/>
  <c r="Q1647" i="21"/>
  <c r="E1648" i="21"/>
  <c r="F1648" i="21"/>
  <c r="D1649" i="21"/>
  <c r="K1649" i="21"/>
  <c r="M1649" i="21"/>
  <c r="L1649" i="21"/>
  <c r="I1649" i="21"/>
  <c r="H1650" i="21"/>
  <c r="J1649" i="21"/>
  <c r="O1648" i="21"/>
  <c r="P1648" i="21"/>
  <c r="N1648" i="21"/>
  <c r="Q1648" i="21"/>
  <c r="E1649" i="21"/>
  <c r="F1649" i="21"/>
  <c r="D1650" i="21"/>
  <c r="P1649" i="21"/>
  <c r="N1649" i="21"/>
  <c r="Q1649" i="21"/>
  <c r="O1649" i="21"/>
  <c r="I1650" i="21"/>
  <c r="M1650" i="21"/>
  <c r="L1650" i="21"/>
  <c r="K1650" i="21"/>
  <c r="J1650" i="21"/>
  <c r="H1651" i="21"/>
  <c r="E1650" i="21"/>
  <c r="F1650" i="21"/>
  <c r="D1651" i="21"/>
  <c r="N1650" i="21"/>
  <c r="O1650" i="21"/>
  <c r="P1650" i="21"/>
  <c r="Q1650" i="21"/>
  <c r="I1651" i="21"/>
  <c r="K1651" i="21"/>
  <c r="J1651" i="21"/>
  <c r="M1651" i="21"/>
  <c r="H1652" i="21"/>
  <c r="L1651" i="21"/>
  <c r="E1651" i="21"/>
  <c r="D1652" i="21"/>
  <c r="F1651" i="21"/>
  <c r="O1651" i="21"/>
  <c r="N1651" i="21"/>
  <c r="Q1651" i="21"/>
  <c r="P1651" i="21"/>
  <c r="H1653" i="21"/>
  <c r="K1652" i="21"/>
  <c r="M1652" i="21"/>
  <c r="L1652" i="21"/>
  <c r="I1652" i="21"/>
  <c r="J1652" i="21"/>
  <c r="E1652" i="21"/>
  <c r="D1653" i="21"/>
  <c r="F1652" i="21"/>
  <c r="I1653" i="21"/>
  <c r="L1653" i="21"/>
  <c r="M1653" i="21"/>
  <c r="J1653" i="21"/>
  <c r="H1654" i="21"/>
  <c r="K1653" i="21"/>
  <c r="O1652" i="21"/>
  <c r="N1652" i="21"/>
  <c r="P1652" i="21"/>
  <c r="Q1652" i="21"/>
  <c r="D1654" i="21"/>
  <c r="F1653" i="21"/>
  <c r="E1653" i="21"/>
  <c r="N1653" i="21"/>
  <c r="Q1653" i="21"/>
  <c r="O1653" i="21"/>
  <c r="P1653" i="21"/>
  <c r="J1654" i="21"/>
  <c r="H1655" i="21"/>
  <c r="M1654" i="21"/>
  <c r="I1654" i="21"/>
  <c r="K1654" i="21"/>
  <c r="L1654" i="21"/>
  <c r="D1655" i="21"/>
  <c r="E1654" i="21"/>
  <c r="F1654" i="21"/>
  <c r="H1656" i="21"/>
  <c r="L1655" i="21"/>
  <c r="I1655" i="21"/>
  <c r="J1655" i="21"/>
  <c r="K1655" i="21"/>
  <c r="M1655" i="21"/>
  <c r="O1654" i="21"/>
  <c r="N1654" i="21"/>
  <c r="Q1654" i="21"/>
  <c r="P1654" i="21"/>
  <c r="D1656" i="21"/>
  <c r="E1655" i="21"/>
  <c r="F1655" i="21"/>
  <c r="K1656" i="21"/>
  <c r="H1657" i="21"/>
  <c r="I1656" i="21"/>
  <c r="J1656" i="21"/>
  <c r="L1656" i="21"/>
  <c r="M1656" i="21"/>
  <c r="Q1655" i="21"/>
  <c r="P1655" i="21"/>
  <c r="N1655" i="21"/>
  <c r="O1655" i="21"/>
  <c r="E1656" i="21"/>
  <c r="F1656" i="21"/>
  <c r="D1657" i="21"/>
  <c r="L1657" i="21"/>
  <c r="H1658" i="21"/>
  <c r="M1657" i="21"/>
  <c r="K1657" i="21"/>
  <c r="J1657" i="21"/>
  <c r="I1657" i="21"/>
  <c r="N1656" i="21"/>
  <c r="P1656" i="21"/>
  <c r="Q1656" i="21"/>
  <c r="O1656" i="21"/>
  <c r="D1658" i="21"/>
  <c r="F1657" i="21"/>
  <c r="E1657" i="21"/>
  <c r="I1658" i="21"/>
  <c r="M1658" i="21"/>
  <c r="J1658" i="21"/>
  <c r="L1658" i="21"/>
  <c r="K1658" i="21"/>
  <c r="H1659" i="21"/>
  <c r="P1657" i="21"/>
  <c r="Q1657" i="21"/>
  <c r="O1657" i="21"/>
  <c r="N1657" i="21"/>
  <c r="E1658" i="21"/>
  <c r="D1659" i="21"/>
  <c r="F1658" i="21"/>
  <c r="O1658" i="21"/>
  <c r="P1658" i="21"/>
  <c r="N1658" i="21"/>
  <c r="Q1658" i="21"/>
  <c r="K1659" i="21"/>
  <c r="I1659" i="21"/>
  <c r="L1659" i="21"/>
  <c r="M1659" i="21"/>
  <c r="J1659" i="21"/>
  <c r="H1660" i="21"/>
  <c r="D1660" i="21"/>
  <c r="E1659" i="21"/>
  <c r="F1659" i="21"/>
  <c r="N1659" i="21"/>
  <c r="Q1659" i="21"/>
  <c r="P1659" i="21"/>
  <c r="O1659" i="21"/>
  <c r="I1660" i="21"/>
  <c r="K1660" i="21"/>
  <c r="M1660" i="21"/>
  <c r="L1660" i="21"/>
  <c r="J1660" i="21"/>
  <c r="H1661" i="21"/>
  <c r="E1660" i="21"/>
  <c r="F1660" i="21"/>
  <c r="D1661" i="21"/>
  <c r="O1660" i="21"/>
  <c r="Q1660" i="21"/>
  <c r="N1660" i="21"/>
  <c r="P1660" i="21"/>
  <c r="J1661" i="21"/>
  <c r="M1661" i="21"/>
  <c r="K1661" i="21"/>
  <c r="H1662" i="21"/>
  <c r="I1661" i="21"/>
  <c r="L1661" i="21"/>
  <c r="E1661" i="21"/>
  <c r="D1662" i="21"/>
  <c r="F1661" i="21"/>
  <c r="K1662" i="21"/>
  <c r="M1662" i="21"/>
  <c r="L1662" i="21"/>
  <c r="I1662" i="21"/>
  <c r="H1663" i="21"/>
  <c r="J1662" i="21"/>
  <c r="Q1661" i="21"/>
  <c r="P1661" i="21"/>
  <c r="O1661" i="21"/>
  <c r="N1661" i="21"/>
  <c r="E1662" i="21"/>
  <c r="D1663" i="21"/>
  <c r="F1662" i="21"/>
  <c r="Q1662" i="21"/>
  <c r="O1662" i="21"/>
  <c r="P1662" i="21"/>
  <c r="N1662" i="21"/>
  <c r="J1663" i="21"/>
  <c r="M1663" i="21"/>
  <c r="L1663" i="21"/>
  <c r="I1663" i="21"/>
  <c r="K1663" i="21"/>
  <c r="H1664" i="21"/>
  <c r="D1664" i="21"/>
  <c r="E1663" i="21"/>
  <c r="F1663" i="21"/>
  <c r="P1663" i="21"/>
  <c r="N1663" i="21"/>
  <c r="O1663" i="21"/>
  <c r="Q1663" i="21"/>
  <c r="K1664" i="21"/>
  <c r="L1664" i="21"/>
  <c r="I1664" i="21"/>
  <c r="J1664" i="21"/>
  <c r="M1664" i="21"/>
  <c r="H1665" i="21"/>
  <c r="D1665" i="21"/>
  <c r="F1664" i="21"/>
  <c r="E1664" i="21"/>
  <c r="O1664" i="21"/>
  <c r="N1664" i="21"/>
  <c r="Q1664" i="21"/>
  <c r="P1664" i="21"/>
  <c r="L1665" i="21"/>
  <c r="I1665" i="21"/>
  <c r="H1666" i="21"/>
  <c r="K1665" i="21"/>
  <c r="J1665" i="21"/>
  <c r="M1665" i="21"/>
  <c r="F1665" i="21"/>
  <c r="E1665" i="21"/>
  <c r="D1666" i="21"/>
  <c r="P1665" i="21"/>
  <c r="Q1665" i="21"/>
  <c r="O1665" i="21"/>
  <c r="N1665" i="21"/>
  <c r="I1666" i="21"/>
  <c r="J1666" i="21"/>
  <c r="M1666" i="21"/>
  <c r="K1666" i="21"/>
  <c r="L1666" i="21"/>
  <c r="H1667" i="21"/>
  <c r="F1666" i="21"/>
  <c r="E1666" i="21"/>
  <c r="D1667" i="21"/>
  <c r="N1666" i="21"/>
  <c r="P1666" i="21"/>
  <c r="O1666" i="21"/>
  <c r="Q1666" i="21"/>
  <c r="J1667" i="21"/>
  <c r="K1667" i="21"/>
  <c r="M1667" i="21"/>
  <c r="H1668" i="21"/>
  <c r="I1667" i="21"/>
  <c r="L1667" i="21"/>
  <c r="D1668" i="21"/>
  <c r="E1667" i="21"/>
  <c r="F1667" i="21"/>
  <c r="H1669" i="21"/>
  <c r="J1668" i="21"/>
  <c r="L1668" i="21"/>
  <c r="M1668" i="21"/>
  <c r="I1668" i="21"/>
  <c r="K1668" i="21"/>
  <c r="Q1667" i="21"/>
  <c r="P1667" i="21"/>
  <c r="O1667" i="21"/>
  <c r="N1667" i="21"/>
  <c r="D1669" i="21"/>
  <c r="F1668" i="21"/>
  <c r="E1668" i="21"/>
  <c r="I1669" i="21"/>
  <c r="H1670" i="21"/>
  <c r="K1669" i="21"/>
  <c r="J1669" i="21"/>
  <c r="L1669" i="21"/>
  <c r="M1669" i="21"/>
  <c r="O1668" i="21"/>
  <c r="P1668" i="21"/>
  <c r="Q1668" i="21"/>
  <c r="N1668" i="21"/>
  <c r="F1669" i="21"/>
  <c r="D1670" i="21"/>
  <c r="E1669" i="21"/>
  <c r="Q1669" i="21"/>
  <c r="P1669" i="21"/>
  <c r="O1669" i="21"/>
  <c r="N1669" i="21"/>
  <c r="M1670" i="21"/>
  <c r="J1670" i="21"/>
  <c r="H1671" i="21"/>
  <c r="L1670" i="21"/>
  <c r="K1670" i="21"/>
  <c r="I1670" i="21"/>
  <c r="E1670" i="21"/>
  <c r="F1670" i="21"/>
  <c r="D1671" i="21"/>
  <c r="L1671" i="21"/>
  <c r="H1672" i="21"/>
  <c r="J1671" i="21"/>
  <c r="I1671" i="21"/>
  <c r="M1671" i="21"/>
  <c r="K1671" i="21"/>
  <c r="O1670" i="21"/>
  <c r="P1670" i="21"/>
  <c r="N1670" i="21"/>
  <c r="Q1670" i="21"/>
  <c r="F1671" i="21"/>
  <c r="E1671" i="21"/>
  <c r="D1672" i="21"/>
  <c r="M1672" i="21"/>
  <c r="I1672" i="21"/>
  <c r="H1673" i="21"/>
  <c r="J1672" i="21"/>
  <c r="L1672" i="21"/>
  <c r="K1672" i="21"/>
  <c r="Q1671" i="21"/>
  <c r="P1671" i="21"/>
  <c r="O1671" i="21"/>
  <c r="N1671" i="21"/>
  <c r="D1673" i="21"/>
  <c r="E1672" i="21"/>
  <c r="F1672" i="21"/>
  <c r="Q1672" i="21"/>
  <c r="P1672" i="21"/>
  <c r="O1672" i="21"/>
  <c r="N1672" i="21"/>
  <c r="I1673" i="21"/>
  <c r="L1673" i="21"/>
  <c r="H1674" i="21"/>
  <c r="K1673" i="21"/>
  <c r="M1673" i="21"/>
  <c r="J1673" i="21"/>
  <c r="E1673" i="21"/>
  <c r="D1674" i="21"/>
  <c r="F1673" i="21"/>
  <c r="P1673" i="21"/>
  <c r="O1673" i="21"/>
  <c r="N1673" i="21"/>
  <c r="Q1673" i="21"/>
  <c r="M1674" i="21"/>
  <c r="J1674" i="21"/>
  <c r="K1674" i="21"/>
  <c r="H1675" i="21"/>
  <c r="L1674" i="21"/>
  <c r="I1674" i="21"/>
  <c r="F1674" i="21"/>
  <c r="D1675" i="21"/>
  <c r="E1674" i="21"/>
  <c r="L1675" i="21"/>
  <c r="H1676" i="21"/>
  <c r="M1675" i="21"/>
  <c r="I1675" i="21"/>
  <c r="K1675" i="21"/>
  <c r="J1675" i="21"/>
  <c r="Q1674" i="21"/>
  <c r="N1674" i="21"/>
  <c r="P1674" i="21"/>
  <c r="O1674" i="21"/>
  <c r="D1676" i="21"/>
  <c r="F1675" i="21"/>
  <c r="E1675" i="21"/>
  <c r="K1676" i="21"/>
  <c r="J1676" i="21"/>
  <c r="M1676" i="21"/>
  <c r="H1677" i="21"/>
  <c r="L1676" i="21"/>
  <c r="I1676" i="21"/>
  <c r="Q1675" i="21"/>
  <c r="P1675" i="21"/>
  <c r="O1675" i="21"/>
  <c r="N1675" i="21"/>
  <c r="F1676" i="21"/>
  <c r="D1677" i="21"/>
  <c r="E1676" i="21"/>
  <c r="K1677" i="21"/>
  <c r="L1677" i="21"/>
  <c r="J1677" i="21"/>
  <c r="H1678" i="21"/>
  <c r="M1677" i="21"/>
  <c r="I1677" i="21"/>
  <c r="P1676" i="21"/>
  <c r="O1676" i="21"/>
  <c r="Q1676" i="21"/>
  <c r="N1676" i="21"/>
  <c r="F1677" i="21"/>
  <c r="D1678" i="21"/>
  <c r="E1677" i="21"/>
  <c r="K1678" i="21"/>
  <c r="J1678" i="21"/>
  <c r="H1679" i="21"/>
  <c r="L1678" i="21"/>
  <c r="I1678" i="21"/>
  <c r="M1678" i="21"/>
  <c r="O1677" i="21"/>
  <c r="N1677" i="21"/>
  <c r="Q1677" i="21"/>
  <c r="P1677" i="21"/>
  <c r="F1678" i="21"/>
  <c r="D1679" i="21"/>
  <c r="E1678" i="21"/>
  <c r="H1680" i="21"/>
  <c r="J1679" i="21"/>
  <c r="K1679" i="21"/>
  <c r="I1679" i="21"/>
  <c r="M1679" i="21"/>
  <c r="L1679" i="21"/>
  <c r="P1678" i="21"/>
  <c r="O1678" i="21"/>
  <c r="N1678" i="21"/>
  <c r="Q1678" i="21"/>
  <c r="D1680" i="21"/>
  <c r="E1679" i="21"/>
  <c r="F1679" i="21"/>
  <c r="H1681" i="21"/>
  <c r="J1680" i="21"/>
  <c r="M1680" i="21"/>
  <c r="L1680" i="21"/>
  <c r="I1680" i="21"/>
  <c r="K1680" i="21"/>
  <c r="P1679" i="21"/>
  <c r="O1679" i="21"/>
  <c r="N1679" i="21"/>
  <c r="Q1679" i="21"/>
  <c r="F1680" i="21"/>
  <c r="D1681" i="21"/>
  <c r="E1680" i="21"/>
  <c r="J1681" i="21"/>
  <c r="H1682" i="21"/>
  <c r="I1681" i="21"/>
  <c r="L1681" i="21"/>
  <c r="K1681" i="21"/>
  <c r="M1681" i="21"/>
  <c r="N1680" i="21"/>
  <c r="Q1680" i="21"/>
  <c r="P1680" i="21"/>
  <c r="O1680" i="21"/>
  <c r="F1681" i="21"/>
  <c r="E1681" i="21"/>
  <c r="D1682" i="21"/>
  <c r="K1682" i="21"/>
  <c r="I1682" i="21"/>
  <c r="L1682" i="21"/>
  <c r="H1683" i="21"/>
  <c r="J1682" i="21"/>
  <c r="M1682" i="21"/>
  <c r="P1681" i="21"/>
  <c r="O1681" i="21"/>
  <c r="N1681" i="21"/>
  <c r="Q1681" i="21"/>
  <c r="F1682" i="21"/>
  <c r="E1682" i="21"/>
  <c r="D1683" i="21"/>
  <c r="O1682" i="21"/>
  <c r="Q1682" i="21"/>
  <c r="N1682" i="21"/>
  <c r="P1682" i="21"/>
  <c r="H1684" i="21"/>
  <c r="K1683" i="21"/>
  <c r="M1683" i="21"/>
  <c r="L1683" i="21"/>
  <c r="J1683" i="21"/>
  <c r="I1683" i="21"/>
  <c r="F1683" i="21"/>
  <c r="D1684" i="21"/>
  <c r="E1683" i="21"/>
  <c r="M1684" i="21"/>
  <c r="L1684" i="21"/>
  <c r="J1684" i="21"/>
  <c r="K1684" i="21"/>
  <c r="H1685" i="21"/>
  <c r="I1684" i="21"/>
  <c r="N1683" i="21"/>
  <c r="Q1683" i="21"/>
  <c r="P1683" i="21"/>
  <c r="O1683" i="21"/>
  <c r="E1684" i="21"/>
  <c r="F1684" i="21"/>
  <c r="D1685" i="21"/>
  <c r="M1685" i="21"/>
  <c r="J1685" i="21"/>
  <c r="L1685" i="21"/>
  <c r="I1685" i="21"/>
  <c r="H1686" i="21"/>
  <c r="K1685" i="21"/>
  <c r="O1684" i="21"/>
  <c r="Q1684" i="21"/>
  <c r="P1684" i="21"/>
  <c r="N1684" i="21"/>
  <c r="F1685" i="21"/>
  <c r="D1686" i="21"/>
  <c r="E1685" i="21"/>
  <c r="O1685" i="21"/>
  <c r="N1685" i="21"/>
  <c r="Q1685" i="21"/>
  <c r="P1685" i="21"/>
  <c r="M1686" i="21"/>
  <c r="J1686" i="21"/>
  <c r="H1687" i="21"/>
  <c r="L1686" i="21"/>
  <c r="K1686" i="21"/>
  <c r="I1686" i="21"/>
  <c r="D1687" i="21"/>
  <c r="F1686" i="21"/>
  <c r="E1686" i="21"/>
  <c r="H1688" i="21"/>
  <c r="L1687" i="21"/>
  <c r="I1687" i="21"/>
  <c r="J1687" i="21"/>
  <c r="M1687" i="21"/>
  <c r="K1687" i="21"/>
  <c r="O1686" i="21"/>
  <c r="N1686" i="21"/>
  <c r="Q1686" i="21"/>
  <c r="P1686" i="21"/>
  <c r="D1688" i="21"/>
  <c r="F1687" i="21"/>
  <c r="E1687" i="21"/>
  <c r="L1688" i="21"/>
  <c r="I1688" i="21"/>
  <c r="J1688" i="21"/>
  <c r="M1688" i="21"/>
  <c r="K1688" i="21"/>
  <c r="H1689" i="21"/>
  <c r="O1687" i="21"/>
  <c r="P1687" i="21"/>
  <c r="N1687" i="21"/>
  <c r="Q1687" i="21"/>
  <c r="F1688" i="21"/>
  <c r="E1688" i="21"/>
  <c r="D1689" i="21"/>
  <c r="P1688" i="21"/>
  <c r="N1688" i="21"/>
  <c r="Q1688" i="21"/>
  <c r="O1688" i="21"/>
  <c r="H1690" i="21"/>
  <c r="I1689" i="21"/>
  <c r="L1689" i="21"/>
  <c r="J1689" i="21"/>
  <c r="K1689" i="21"/>
  <c r="M1689" i="21"/>
  <c r="E1689" i="21"/>
  <c r="D1690" i="21"/>
  <c r="F1689" i="21"/>
  <c r="J1690" i="21"/>
  <c r="H1691" i="21"/>
  <c r="L1690" i="21"/>
  <c r="I1690" i="21"/>
  <c r="M1690" i="21"/>
  <c r="K1690" i="21"/>
  <c r="Q1689" i="21"/>
  <c r="O1689" i="21"/>
  <c r="P1689" i="21"/>
  <c r="N1689" i="21"/>
  <c r="F1690" i="21"/>
  <c r="E1690" i="21"/>
  <c r="D1691" i="21"/>
  <c r="L1691" i="21"/>
  <c r="K1691" i="21"/>
  <c r="J1691" i="21"/>
  <c r="M1691" i="21"/>
  <c r="I1691" i="21"/>
  <c r="H1692" i="21"/>
  <c r="P1690" i="21"/>
  <c r="O1690" i="21"/>
  <c r="N1690" i="21"/>
  <c r="Q1690" i="21"/>
  <c r="D1692" i="21"/>
  <c r="F1691" i="21"/>
  <c r="E1691" i="21"/>
  <c r="N1691" i="21"/>
  <c r="Q1691" i="21"/>
  <c r="P1691" i="21"/>
  <c r="O1691" i="21"/>
  <c r="I1692" i="21"/>
  <c r="M1692" i="21"/>
  <c r="L1692" i="21"/>
  <c r="K1692" i="21"/>
  <c r="H1693" i="21"/>
  <c r="J1692" i="21"/>
  <c r="D1693" i="21"/>
  <c r="F1692" i="21"/>
  <c r="E1692" i="21"/>
  <c r="N1692" i="21"/>
  <c r="P1692" i="21"/>
  <c r="O1692" i="21"/>
  <c r="Q1692" i="21"/>
  <c r="M1693" i="21"/>
  <c r="L1693" i="21"/>
  <c r="K1693" i="21"/>
  <c r="I1693" i="21"/>
  <c r="J1693" i="21"/>
  <c r="H1694" i="21"/>
  <c r="E1693" i="21"/>
  <c r="F1693" i="21"/>
  <c r="D1694" i="21"/>
  <c r="O1693" i="21"/>
  <c r="N1693" i="21"/>
  <c r="Q1693" i="21"/>
  <c r="P1693" i="21"/>
  <c r="I1694" i="21"/>
  <c r="L1694" i="21"/>
  <c r="M1694" i="21"/>
  <c r="K1694" i="21"/>
  <c r="H1695" i="21"/>
  <c r="J1694" i="21"/>
  <c r="F1694" i="21"/>
  <c r="E1694" i="21"/>
  <c r="D1695" i="21"/>
  <c r="O1694" i="21"/>
  <c r="N1694" i="21"/>
  <c r="Q1694" i="21"/>
  <c r="P1694" i="21"/>
  <c r="L1695" i="21"/>
  <c r="I1695" i="21"/>
  <c r="J1695" i="21"/>
  <c r="H1696" i="21"/>
  <c r="M1695" i="21"/>
  <c r="K1695" i="21"/>
  <c r="E1695" i="21"/>
  <c r="F1695" i="21"/>
  <c r="D1696" i="21"/>
  <c r="Q1695" i="21"/>
  <c r="P1695" i="21"/>
  <c r="O1695" i="21"/>
  <c r="N1695" i="21"/>
  <c r="K1696" i="21"/>
  <c r="H1697" i="21"/>
  <c r="M1696" i="21"/>
  <c r="L1696" i="21"/>
  <c r="J1696" i="21"/>
  <c r="I1696" i="21"/>
  <c r="E1696" i="21"/>
  <c r="D1697" i="21"/>
  <c r="F1696" i="21"/>
  <c r="J1697" i="21"/>
  <c r="H1698" i="21"/>
  <c r="M1697" i="21"/>
  <c r="I1697" i="21"/>
  <c r="L1697" i="21"/>
  <c r="K1697" i="21"/>
  <c r="Q1696" i="21"/>
  <c r="P1696" i="21"/>
  <c r="O1696" i="21"/>
  <c r="N1696" i="21"/>
  <c r="E1697" i="21"/>
  <c r="F1697" i="21"/>
  <c r="D1698" i="21"/>
  <c r="H1699" i="21"/>
  <c r="L1698" i="21"/>
  <c r="I1698" i="21"/>
  <c r="J1698" i="21"/>
  <c r="K1698" i="21"/>
  <c r="M1698" i="21"/>
  <c r="Q1697" i="21"/>
  <c r="P1697" i="21"/>
  <c r="O1697" i="21"/>
  <c r="N1697" i="21"/>
  <c r="E1698" i="21"/>
  <c r="F1698" i="21"/>
  <c r="D1699" i="21"/>
  <c r="L1699" i="21"/>
  <c r="I1699" i="21"/>
  <c r="J1699" i="21"/>
  <c r="H1700" i="21"/>
  <c r="K1699" i="21"/>
  <c r="M1699" i="21"/>
  <c r="P1698" i="21"/>
  <c r="O1698" i="21"/>
  <c r="N1698" i="21"/>
  <c r="Q1698" i="21"/>
  <c r="F1699" i="21"/>
  <c r="D1700" i="21"/>
  <c r="E1699" i="21"/>
  <c r="P1699" i="21"/>
  <c r="O1699" i="21"/>
  <c r="N1699" i="21"/>
  <c r="Q1699" i="21"/>
  <c r="I1700" i="21"/>
  <c r="L1700" i="21"/>
  <c r="M1700" i="21"/>
  <c r="J1700" i="21"/>
  <c r="K1700" i="21"/>
  <c r="H1701" i="21"/>
  <c r="E1700" i="21"/>
  <c r="F1700" i="21"/>
  <c r="D1701" i="21"/>
  <c r="P1700" i="21"/>
  <c r="O1700" i="21"/>
  <c r="N1700" i="21"/>
  <c r="Q1700" i="21"/>
  <c r="H1702" i="21"/>
  <c r="I1701" i="21"/>
  <c r="J1701" i="21"/>
  <c r="M1701" i="21"/>
  <c r="K1701" i="21"/>
  <c r="L1701" i="21"/>
  <c r="E1701" i="21"/>
  <c r="F1701" i="21"/>
  <c r="D1702" i="21"/>
  <c r="L1702" i="21"/>
  <c r="H1703" i="21"/>
  <c r="K1702" i="21"/>
  <c r="J1702" i="21"/>
  <c r="M1702" i="21"/>
  <c r="I1702" i="21"/>
  <c r="O1701" i="21"/>
  <c r="N1701" i="21"/>
  <c r="Q1701" i="21"/>
  <c r="P1701" i="21"/>
  <c r="D1703" i="21"/>
  <c r="F1702" i="21"/>
  <c r="E1702" i="21"/>
  <c r="K1703" i="21"/>
  <c r="L1703" i="21"/>
  <c r="M1703" i="21"/>
  <c r="I1703" i="21"/>
  <c r="J1703" i="21"/>
  <c r="H1704" i="21"/>
  <c r="N1702" i="21"/>
  <c r="P1702" i="21"/>
  <c r="O1702" i="21"/>
  <c r="Q1702" i="21"/>
  <c r="F1703" i="21"/>
  <c r="D1704" i="21"/>
  <c r="E1703" i="21"/>
  <c r="P1703" i="21"/>
  <c r="O1703" i="21"/>
  <c r="N1703" i="21"/>
  <c r="Q1703" i="21"/>
  <c r="J1704" i="21"/>
  <c r="M1704" i="21"/>
  <c r="I1704" i="21"/>
  <c r="H1705" i="21"/>
  <c r="K1704" i="21"/>
  <c r="L1704" i="21"/>
  <c r="E1704" i="21"/>
  <c r="D1705" i="21"/>
  <c r="F1704" i="21"/>
  <c r="O1704" i="21"/>
  <c r="N1704" i="21"/>
  <c r="Q1704" i="21"/>
  <c r="P1704" i="21"/>
  <c r="L1705" i="21"/>
  <c r="K1705" i="21"/>
  <c r="M1705" i="21"/>
  <c r="H1706" i="21"/>
  <c r="J1705" i="21"/>
  <c r="I1705" i="21"/>
  <c r="E1705" i="21"/>
  <c r="D1706" i="21"/>
  <c r="F1705" i="21"/>
  <c r="M1706" i="21"/>
  <c r="J1706" i="21"/>
  <c r="H1707" i="21"/>
  <c r="I1706" i="21"/>
  <c r="L1706" i="21"/>
  <c r="K1706" i="21"/>
  <c r="Q1705" i="21"/>
  <c r="P1705" i="21"/>
  <c r="O1705" i="21"/>
  <c r="N1705" i="21"/>
  <c r="D1707" i="21"/>
  <c r="F1706" i="21"/>
  <c r="E1706" i="21"/>
  <c r="L1707" i="21"/>
  <c r="H1708" i="21"/>
  <c r="K1707" i="21"/>
  <c r="J1707" i="21"/>
  <c r="I1707" i="21"/>
  <c r="M1707" i="21"/>
  <c r="Q1706" i="21"/>
  <c r="N1706" i="21"/>
  <c r="P1706" i="21"/>
  <c r="O1706" i="21"/>
  <c r="F1707" i="21"/>
  <c r="D1708" i="21"/>
  <c r="E1707" i="21"/>
  <c r="J1708" i="21"/>
  <c r="L1708" i="21"/>
  <c r="I1708" i="21"/>
  <c r="H1709" i="21"/>
  <c r="K1708" i="21"/>
  <c r="M1708" i="21"/>
  <c r="Q1707" i="21"/>
  <c r="P1707" i="21"/>
  <c r="O1707" i="21"/>
  <c r="N1707" i="21"/>
  <c r="D1709" i="21"/>
  <c r="F1708" i="21"/>
  <c r="E1708" i="21"/>
  <c r="N1708" i="21"/>
  <c r="P1708" i="21"/>
  <c r="O1708" i="21"/>
  <c r="Q1708" i="21"/>
  <c r="J1709" i="21"/>
  <c r="H1710" i="21"/>
  <c r="L1709" i="21"/>
  <c r="I1709" i="21"/>
  <c r="M1709" i="21"/>
  <c r="K1709" i="21"/>
  <c r="D1710" i="21"/>
  <c r="E1709" i="21"/>
  <c r="F1709" i="21"/>
  <c r="I1710" i="21"/>
  <c r="L1710" i="21"/>
  <c r="J1710" i="21"/>
  <c r="M1710" i="21"/>
  <c r="H1711" i="21"/>
  <c r="K1710" i="21"/>
  <c r="Q1709" i="21"/>
  <c r="P1709" i="21"/>
  <c r="O1709" i="21"/>
  <c r="N1709" i="21"/>
  <c r="D1711" i="21"/>
  <c r="E1710" i="21"/>
  <c r="F1710" i="21"/>
  <c r="P1710" i="21"/>
  <c r="O1710" i="21"/>
  <c r="Q1710" i="21"/>
  <c r="N1710" i="21"/>
  <c r="K1711" i="21"/>
  <c r="L1711" i="21"/>
  <c r="I1711" i="21"/>
  <c r="M1711" i="21"/>
  <c r="H1712" i="21"/>
  <c r="J1711" i="21"/>
  <c r="E1711" i="21"/>
  <c r="F1711" i="21"/>
  <c r="D1712" i="21"/>
  <c r="P1711" i="21"/>
  <c r="Q1711" i="21"/>
  <c r="O1711" i="21"/>
  <c r="N1711" i="21"/>
  <c r="K1712" i="21"/>
  <c r="L1712" i="21"/>
  <c r="M1712" i="21"/>
  <c r="J1712" i="21"/>
  <c r="I1712" i="21"/>
  <c r="H1713" i="21"/>
  <c r="D1713" i="21"/>
  <c r="E1712" i="21"/>
  <c r="F1712" i="21"/>
  <c r="N1712" i="21"/>
  <c r="Q1712" i="21"/>
  <c r="P1712" i="21"/>
  <c r="O1712" i="21"/>
  <c r="K1713" i="21"/>
  <c r="M1713" i="21"/>
  <c r="J1713" i="21"/>
  <c r="I1713" i="21"/>
  <c r="L1713" i="21"/>
  <c r="H1714" i="21"/>
  <c r="E1713" i="21"/>
  <c r="F1713" i="21"/>
  <c r="D1714" i="21"/>
  <c r="N1713" i="21"/>
  <c r="Q1713" i="21"/>
  <c r="P1713" i="21"/>
  <c r="O1713" i="21"/>
  <c r="J1714" i="21"/>
  <c r="H1715" i="21"/>
  <c r="L1714" i="21"/>
  <c r="K1714" i="21"/>
  <c r="M1714" i="21"/>
  <c r="I1714" i="21"/>
  <c r="E1714" i="21"/>
  <c r="F1714" i="21"/>
  <c r="D1715" i="21"/>
  <c r="H1716" i="21"/>
  <c r="I1715" i="21"/>
  <c r="M1715" i="21"/>
  <c r="K1715" i="21"/>
  <c r="L1715" i="21"/>
  <c r="J1715" i="21"/>
  <c r="Q1714" i="21"/>
  <c r="N1714" i="21"/>
  <c r="P1714" i="21"/>
  <c r="O1714" i="21"/>
  <c r="F1715" i="21"/>
  <c r="D1716" i="21"/>
  <c r="E1715" i="21"/>
  <c r="M1716" i="21"/>
  <c r="L1716" i="21"/>
  <c r="H1717" i="21"/>
  <c r="I1716" i="21"/>
  <c r="J1716" i="21"/>
  <c r="K1716" i="21"/>
  <c r="O1715" i="21"/>
  <c r="N1715" i="21"/>
  <c r="Q1715" i="21"/>
  <c r="P1715" i="21"/>
  <c r="F1716" i="21"/>
  <c r="E1716" i="21"/>
  <c r="D1717" i="21"/>
  <c r="I1717" i="21"/>
  <c r="M1717" i="21"/>
  <c r="H1718" i="21"/>
  <c r="J1717" i="21"/>
  <c r="K1717" i="21"/>
  <c r="L1717" i="21"/>
  <c r="P1716" i="21"/>
  <c r="O1716" i="21"/>
  <c r="Q1716" i="21"/>
  <c r="N1716" i="21"/>
  <c r="F1717" i="21"/>
  <c r="E1717" i="21"/>
  <c r="D1718" i="21"/>
  <c r="P1717" i="21"/>
  <c r="O1717" i="21"/>
  <c r="N1717" i="21"/>
  <c r="Q1717" i="21"/>
  <c r="I1718" i="21"/>
  <c r="L1718" i="21"/>
  <c r="M1718" i="21"/>
  <c r="K1718" i="21"/>
  <c r="H1719" i="21"/>
  <c r="J1718" i="21"/>
  <c r="D1719" i="21"/>
  <c r="E1718" i="21"/>
  <c r="F1718" i="21"/>
  <c r="O1718" i="21"/>
  <c r="Q1718" i="21"/>
  <c r="N1718" i="21"/>
  <c r="P1718" i="21"/>
  <c r="M1719" i="21"/>
  <c r="K1719" i="21"/>
  <c r="J1719" i="21"/>
  <c r="L1719" i="21"/>
  <c r="H1720" i="21"/>
  <c r="I1719" i="21"/>
  <c r="F1719" i="21"/>
  <c r="E1719" i="21"/>
  <c r="D1720" i="21"/>
  <c r="K1720" i="21"/>
  <c r="M1720" i="21"/>
  <c r="J1720" i="21"/>
  <c r="L1720" i="21"/>
  <c r="H1721" i="21"/>
  <c r="I1720" i="21"/>
  <c r="P1719" i="21"/>
  <c r="O1719" i="21"/>
  <c r="Q1719" i="21"/>
  <c r="N1719" i="21"/>
  <c r="E1720" i="21"/>
  <c r="D1721" i="21"/>
  <c r="F1720" i="21"/>
  <c r="J1721" i="21"/>
  <c r="H1722" i="21"/>
  <c r="I1721" i="21"/>
  <c r="K1721" i="21"/>
  <c r="L1721" i="21"/>
  <c r="M1721" i="21"/>
  <c r="O1720" i="21"/>
  <c r="N1720" i="21"/>
  <c r="Q1720" i="21"/>
  <c r="P1720" i="21"/>
  <c r="F1721" i="21"/>
  <c r="D1722" i="21"/>
  <c r="E1721" i="21"/>
  <c r="H1723" i="21"/>
  <c r="I1722" i="21"/>
  <c r="K1722" i="21"/>
  <c r="M1722" i="21"/>
  <c r="J1722" i="21"/>
  <c r="L1722" i="21"/>
  <c r="P1721" i="21"/>
  <c r="O1721" i="21"/>
  <c r="N1721" i="21"/>
  <c r="Q1721" i="21"/>
  <c r="D1723" i="21"/>
  <c r="E1722" i="21"/>
  <c r="F1722" i="21"/>
  <c r="I1723" i="21"/>
  <c r="H1724" i="21"/>
  <c r="M1723" i="21"/>
  <c r="J1723" i="21"/>
  <c r="L1723" i="21"/>
  <c r="K1723" i="21"/>
  <c r="P1722" i="21"/>
  <c r="O1722" i="21"/>
  <c r="N1722" i="21"/>
  <c r="Q1722" i="21"/>
  <c r="D1724" i="21"/>
  <c r="F1723" i="21"/>
  <c r="E1723" i="21"/>
  <c r="P1723" i="21"/>
  <c r="O1723" i="21"/>
  <c r="N1723" i="21"/>
  <c r="Q1723" i="21"/>
  <c r="M1724" i="21"/>
  <c r="L1724" i="21"/>
  <c r="J1724" i="21"/>
  <c r="I1724" i="21"/>
  <c r="K1724" i="21"/>
  <c r="H1725" i="21"/>
  <c r="E1724" i="21"/>
  <c r="D1725" i="21"/>
  <c r="F1724" i="21"/>
  <c r="O1724" i="21"/>
  <c r="Q1724" i="21"/>
  <c r="N1724" i="21"/>
  <c r="P1724" i="21"/>
  <c r="J1725" i="21"/>
  <c r="L1725" i="21"/>
  <c r="K1725" i="21"/>
  <c r="I1725" i="21"/>
  <c r="H1726" i="21"/>
  <c r="M1725" i="21"/>
  <c r="F1725" i="21"/>
  <c r="E1725" i="21"/>
  <c r="D1726" i="21"/>
  <c r="Q1725" i="21"/>
  <c r="O1725" i="21"/>
  <c r="N1725" i="21"/>
  <c r="P1725" i="21"/>
  <c r="M1726" i="21"/>
  <c r="H1727" i="21"/>
  <c r="I1726" i="21"/>
  <c r="J1726" i="21"/>
  <c r="K1726" i="21"/>
  <c r="L1726" i="21"/>
  <c r="D1727" i="21"/>
  <c r="E1726" i="21"/>
  <c r="F1726" i="21"/>
  <c r="M1727" i="21"/>
  <c r="I1727" i="21"/>
  <c r="J1727" i="21"/>
  <c r="L1727" i="21"/>
  <c r="H1728" i="21"/>
  <c r="K1727" i="21"/>
  <c r="Q1726" i="21"/>
  <c r="P1726" i="21"/>
  <c r="O1726" i="21"/>
  <c r="N1726" i="21"/>
  <c r="E1727" i="21"/>
  <c r="F1727" i="21"/>
  <c r="D1728" i="21"/>
  <c r="Q1727" i="21"/>
  <c r="P1727" i="21"/>
  <c r="O1727" i="21"/>
  <c r="N1727" i="21"/>
  <c r="J1728" i="21"/>
  <c r="I1728" i="21"/>
  <c r="K1728" i="21"/>
  <c r="M1728" i="21"/>
  <c r="H1729" i="21"/>
  <c r="L1728" i="21"/>
  <c r="E1728" i="21"/>
  <c r="D1729" i="21"/>
  <c r="F1728" i="21"/>
  <c r="N1728" i="21"/>
  <c r="Q1728" i="21"/>
  <c r="P1728" i="21"/>
  <c r="O1728" i="21"/>
  <c r="K1729" i="21"/>
  <c r="H1730" i="21"/>
  <c r="I1729" i="21"/>
  <c r="J1729" i="21"/>
  <c r="L1729" i="21"/>
  <c r="M1729" i="21"/>
  <c r="F1729" i="21"/>
  <c r="D1730" i="21"/>
  <c r="E1729" i="21"/>
  <c r="H1731" i="21"/>
  <c r="M1730" i="21"/>
  <c r="J1730" i="21"/>
  <c r="L1730" i="21"/>
  <c r="I1730" i="21"/>
  <c r="K1730" i="21"/>
  <c r="P1729" i="21"/>
  <c r="O1729" i="21"/>
  <c r="N1729" i="21"/>
  <c r="Q1729" i="21"/>
  <c r="F1730" i="21"/>
  <c r="E1730" i="21"/>
  <c r="D1731" i="21"/>
  <c r="I1731" i="21"/>
  <c r="J1731" i="21"/>
  <c r="M1731" i="21"/>
  <c r="K1731" i="21"/>
  <c r="L1731" i="21"/>
  <c r="H1732" i="21"/>
  <c r="N1730" i="21"/>
  <c r="Q1730" i="21"/>
  <c r="P1730" i="21"/>
  <c r="O1730" i="21"/>
  <c r="E1731" i="21"/>
  <c r="F1731" i="21"/>
  <c r="D1732" i="21"/>
  <c r="Q1731" i="21"/>
  <c r="P1731" i="21"/>
  <c r="O1731" i="21"/>
  <c r="N1731" i="21"/>
  <c r="M1732" i="21"/>
  <c r="H1733" i="21"/>
  <c r="K1732" i="21"/>
  <c r="J1732" i="21"/>
  <c r="I1732" i="21"/>
  <c r="L1732" i="21"/>
  <c r="E1732" i="21"/>
  <c r="D1733" i="21"/>
  <c r="F1732" i="21"/>
  <c r="L1733" i="21"/>
  <c r="M1733" i="21"/>
  <c r="K1733" i="21"/>
  <c r="J1733" i="21"/>
  <c r="I1733" i="21"/>
  <c r="H1734" i="21"/>
  <c r="P1732" i="21"/>
  <c r="O1732" i="21"/>
  <c r="Q1732" i="21"/>
  <c r="N1732" i="21"/>
  <c r="D1734" i="21"/>
  <c r="E1733" i="21"/>
  <c r="F1733" i="21"/>
  <c r="Q1733" i="21"/>
  <c r="P1733" i="21"/>
  <c r="O1733" i="21"/>
  <c r="N1733" i="21"/>
  <c r="L1734" i="21"/>
  <c r="J1734" i="21"/>
  <c r="K1734" i="21"/>
  <c r="I1734" i="21"/>
  <c r="M1734" i="21"/>
  <c r="H1735" i="21"/>
  <c r="E1734" i="21"/>
  <c r="D1735" i="21"/>
  <c r="F1734" i="21"/>
  <c r="Q1734" i="21"/>
  <c r="P1734" i="21"/>
  <c r="O1734" i="21"/>
  <c r="N1734" i="21"/>
  <c r="J1735" i="21"/>
  <c r="I1735" i="21"/>
  <c r="M1735" i="21"/>
  <c r="L1735" i="21"/>
  <c r="K1735" i="21"/>
  <c r="H1736" i="21"/>
  <c r="D1736" i="21"/>
  <c r="F1735" i="21"/>
  <c r="E1735" i="21"/>
  <c r="O1735" i="21"/>
  <c r="P1735" i="21"/>
  <c r="N1735" i="21"/>
  <c r="Q1735" i="21"/>
  <c r="M1736" i="21"/>
  <c r="J1736" i="21"/>
  <c r="K1736" i="21"/>
  <c r="I1736" i="21"/>
  <c r="L1736" i="21"/>
  <c r="H1737" i="21"/>
  <c r="F1736" i="21"/>
  <c r="E1736" i="21"/>
  <c r="D1737" i="21"/>
  <c r="N1736" i="21"/>
  <c r="O1736" i="21"/>
  <c r="Q1736" i="21"/>
  <c r="P1736" i="21"/>
  <c r="M1737" i="21"/>
  <c r="I1737" i="21"/>
  <c r="L1737" i="21"/>
  <c r="J1737" i="21"/>
  <c r="K1737" i="21"/>
  <c r="H1738" i="21"/>
  <c r="F1737" i="21"/>
  <c r="D1738" i="21"/>
  <c r="E1737" i="21"/>
  <c r="O1737" i="21"/>
  <c r="P1737" i="21"/>
  <c r="N1737" i="21"/>
  <c r="Q1737" i="21"/>
  <c r="J1738" i="21"/>
  <c r="I1738" i="21"/>
  <c r="K1738" i="21"/>
  <c r="M1738" i="21"/>
  <c r="H1739" i="21"/>
  <c r="L1738" i="21"/>
  <c r="D1739" i="21"/>
  <c r="E1738" i="21"/>
  <c r="F1738" i="21"/>
  <c r="Q1738" i="21"/>
  <c r="N1738" i="21"/>
  <c r="P1738" i="21"/>
  <c r="O1738" i="21"/>
  <c r="L1739" i="21"/>
  <c r="J1739" i="21"/>
  <c r="H1740" i="21"/>
  <c r="K1739" i="21"/>
  <c r="I1739" i="21"/>
  <c r="M1739" i="21"/>
  <c r="F1739" i="21"/>
  <c r="E1739" i="21"/>
  <c r="D1740" i="21"/>
  <c r="I1740" i="21"/>
  <c r="L1740" i="21"/>
  <c r="M1740" i="21"/>
  <c r="J1740" i="21"/>
  <c r="K1740" i="21"/>
  <c r="H1741" i="21"/>
  <c r="Q1739" i="21"/>
  <c r="P1739" i="21"/>
  <c r="O1739" i="21"/>
  <c r="N1739" i="21"/>
  <c r="D1741" i="21"/>
  <c r="F1740" i="21"/>
  <c r="E1740" i="21"/>
  <c r="P1740" i="21"/>
  <c r="O1740" i="21"/>
  <c r="N1740" i="21"/>
  <c r="Q1740" i="21"/>
  <c r="M1741" i="21"/>
  <c r="J1741" i="21"/>
  <c r="K1741" i="21"/>
  <c r="L1741" i="21"/>
  <c r="I1741" i="21"/>
  <c r="H1742" i="21"/>
  <c r="E1741" i="21"/>
  <c r="D1742" i="21"/>
  <c r="F1741" i="21"/>
  <c r="Q1741" i="21"/>
  <c r="O1741" i="21"/>
  <c r="N1741" i="21"/>
  <c r="P1741" i="21"/>
  <c r="I1742" i="21"/>
  <c r="M1742" i="21"/>
  <c r="J1742" i="21"/>
  <c r="K1742" i="21"/>
  <c r="H1743" i="21"/>
  <c r="L1742" i="21"/>
  <c r="D1743" i="21"/>
  <c r="E1742" i="21"/>
  <c r="F1742" i="21"/>
  <c r="P1742" i="21"/>
  <c r="O1742" i="21"/>
  <c r="Q1742" i="21"/>
  <c r="N1742" i="21"/>
  <c r="K1743" i="21"/>
  <c r="J1743" i="21"/>
  <c r="H1744" i="21"/>
  <c r="M1743" i="21"/>
  <c r="I1743" i="21"/>
  <c r="L1743" i="21"/>
  <c r="D1744" i="21"/>
  <c r="E1743" i="21"/>
  <c r="F1743" i="21"/>
  <c r="J1744" i="21"/>
  <c r="I1744" i="21"/>
  <c r="M1744" i="21"/>
  <c r="H1745" i="21"/>
  <c r="L1744" i="21"/>
  <c r="K1744" i="21"/>
  <c r="P1743" i="21"/>
  <c r="Q1743" i="21"/>
  <c r="O1743" i="21"/>
  <c r="N1743" i="21"/>
  <c r="F1744" i="21"/>
  <c r="E1744" i="21"/>
  <c r="D1745" i="21"/>
  <c r="O1744" i="21"/>
  <c r="N1744" i="21"/>
  <c r="Q1744" i="21"/>
  <c r="P1744" i="21"/>
  <c r="M1745" i="21"/>
  <c r="H1746" i="21"/>
  <c r="L1745" i="21"/>
  <c r="K1745" i="21"/>
  <c r="I1745" i="21"/>
  <c r="J1745" i="21"/>
  <c r="F1745" i="21"/>
  <c r="D1746" i="21"/>
  <c r="E1745" i="21"/>
  <c r="H1747" i="21"/>
  <c r="K1746" i="21"/>
  <c r="L1746" i="21"/>
  <c r="I1746" i="21"/>
  <c r="M1746" i="21"/>
  <c r="J1746" i="21"/>
  <c r="O1745" i="21"/>
  <c r="P1745" i="21"/>
  <c r="N1745" i="21"/>
  <c r="Q1745" i="21"/>
  <c r="E1746" i="21"/>
  <c r="D1747" i="21"/>
  <c r="F1746" i="21"/>
  <c r="H1748" i="21"/>
  <c r="M1747" i="21"/>
  <c r="J1747" i="21"/>
  <c r="L1747" i="21"/>
  <c r="I1747" i="21"/>
  <c r="K1747" i="21"/>
  <c r="N1746" i="21"/>
  <c r="Q1746" i="21"/>
  <c r="P1746" i="21"/>
  <c r="O1746" i="21"/>
  <c r="E1747" i="21"/>
  <c r="F1747" i="21"/>
  <c r="D1748" i="21"/>
  <c r="L1748" i="21"/>
  <c r="I1748" i="21"/>
  <c r="H1749" i="21"/>
  <c r="M1748" i="21"/>
  <c r="K1748" i="21"/>
  <c r="J1748" i="21"/>
  <c r="Q1747" i="21"/>
  <c r="P1747" i="21"/>
  <c r="O1747" i="21"/>
  <c r="N1747" i="21"/>
  <c r="F1748" i="21"/>
  <c r="E1748" i="21"/>
  <c r="D1749" i="21"/>
  <c r="P1748" i="21"/>
  <c r="O1748" i="21"/>
  <c r="Q1748" i="21"/>
  <c r="N1748" i="21"/>
  <c r="M1749" i="21"/>
  <c r="K1749" i="21"/>
  <c r="H1750" i="21"/>
  <c r="L1749" i="21"/>
  <c r="J1749" i="21"/>
  <c r="I1749" i="21"/>
  <c r="F1749" i="21"/>
  <c r="D1750" i="21"/>
  <c r="E1749" i="21"/>
  <c r="M1750" i="21"/>
  <c r="K1750" i="21"/>
  <c r="I1750" i="21"/>
  <c r="H1751" i="21"/>
  <c r="L1750" i="21"/>
  <c r="J1750" i="21"/>
  <c r="O1749" i="21"/>
  <c r="N1749" i="21"/>
  <c r="Q1749" i="21"/>
  <c r="P1749" i="21"/>
  <c r="D1751" i="21"/>
  <c r="E1750" i="21"/>
  <c r="F1750" i="21"/>
  <c r="N1750" i="21"/>
  <c r="O1750" i="21"/>
  <c r="P1750" i="21"/>
  <c r="Q1750" i="21"/>
  <c r="H1752" i="21"/>
  <c r="I1751" i="21"/>
  <c r="J1751" i="21"/>
  <c r="K1751" i="21"/>
  <c r="L1751" i="21"/>
  <c r="M1751" i="21"/>
  <c r="E1751" i="21"/>
  <c r="D1752" i="21"/>
  <c r="F1751" i="21"/>
  <c r="J1752" i="21"/>
  <c r="L1752" i="21"/>
  <c r="H1753" i="21"/>
  <c r="I1752" i="21"/>
  <c r="K1752" i="21"/>
  <c r="M1752" i="21"/>
  <c r="P1751" i="21"/>
  <c r="Q1751" i="21"/>
  <c r="O1751" i="21"/>
  <c r="N1751" i="21"/>
  <c r="F1752" i="21"/>
  <c r="E1752" i="21"/>
  <c r="D1753" i="21"/>
  <c r="H1754" i="21"/>
  <c r="K1753" i="21"/>
  <c r="M1753" i="21"/>
  <c r="L1753" i="21"/>
  <c r="J1753" i="21"/>
  <c r="I1753" i="21"/>
  <c r="N1752" i="21"/>
  <c r="P1752" i="21"/>
  <c r="Q1752" i="21"/>
  <c r="O1752" i="21"/>
  <c r="F1753" i="21"/>
  <c r="D1754" i="21"/>
  <c r="E1753" i="21"/>
  <c r="J1754" i="21"/>
  <c r="M1754" i="21"/>
  <c r="K1754" i="21"/>
  <c r="L1754" i="21"/>
  <c r="I1754" i="21"/>
  <c r="H1755" i="21"/>
  <c r="P1753" i="21"/>
  <c r="O1753" i="21"/>
  <c r="N1753" i="21"/>
  <c r="Q1753" i="21"/>
  <c r="F1754" i="21"/>
  <c r="D1755" i="21"/>
  <c r="E1754" i="21"/>
  <c r="N1754" i="21"/>
  <c r="O1754" i="21"/>
  <c r="Q1754" i="21"/>
  <c r="P1754" i="21"/>
  <c r="M1755" i="21"/>
  <c r="I1755" i="21"/>
  <c r="H1756" i="21"/>
  <c r="L1755" i="21"/>
  <c r="K1755" i="21"/>
  <c r="J1755" i="21"/>
  <c r="E1755" i="21"/>
  <c r="F1755" i="21"/>
  <c r="D1756" i="21"/>
  <c r="N1755" i="21"/>
  <c r="Q1755" i="21"/>
  <c r="O1755" i="21"/>
  <c r="P1755" i="21"/>
  <c r="L1756" i="21"/>
  <c r="I1756" i="21"/>
  <c r="K1756" i="21"/>
  <c r="J1756" i="21"/>
  <c r="H1757" i="21"/>
  <c r="M1756" i="21"/>
  <c r="E1756" i="21"/>
  <c r="D1757" i="21"/>
  <c r="F1756" i="21"/>
  <c r="P1756" i="21"/>
  <c r="O1756" i="21"/>
  <c r="Q1756" i="21"/>
  <c r="N1756" i="21"/>
  <c r="J1757" i="21"/>
  <c r="H1758" i="21"/>
  <c r="L1757" i="21"/>
  <c r="K1757" i="21"/>
  <c r="I1757" i="21"/>
  <c r="M1757" i="21"/>
  <c r="D1758" i="21"/>
  <c r="F1757" i="21"/>
  <c r="E1757" i="21"/>
  <c r="L1758" i="21"/>
  <c r="J1758" i="21"/>
  <c r="I1758" i="21"/>
  <c r="M1758" i="21"/>
  <c r="K1758" i="21"/>
  <c r="H1759" i="21"/>
  <c r="O1757" i="21"/>
  <c r="N1757" i="21"/>
  <c r="Q1757" i="21"/>
  <c r="P1757" i="21"/>
  <c r="D1759" i="21"/>
  <c r="E1758" i="21"/>
  <c r="F1758" i="21"/>
  <c r="N1758" i="21"/>
  <c r="Q1758" i="21"/>
  <c r="P1758" i="21"/>
  <c r="O1758" i="21"/>
  <c r="J1759" i="21"/>
  <c r="L1759" i="21"/>
  <c r="H1760" i="21"/>
  <c r="M1759" i="21"/>
  <c r="K1759" i="21"/>
  <c r="I1759" i="21"/>
  <c r="F1759" i="21"/>
  <c r="D1760" i="21"/>
  <c r="E1759" i="21"/>
  <c r="M1760" i="21"/>
  <c r="H1761" i="21"/>
  <c r="I1760" i="21"/>
  <c r="J1760" i="21"/>
  <c r="L1760" i="21"/>
  <c r="K1760" i="21"/>
  <c r="N1759" i="21"/>
  <c r="P1759" i="21"/>
  <c r="O1759" i="21"/>
  <c r="Q1759" i="21"/>
  <c r="F1760" i="21"/>
  <c r="D1761" i="21"/>
  <c r="E1760" i="21"/>
  <c r="H1762" i="21"/>
  <c r="I1761" i="21"/>
  <c r="M1761" i="21"/>
  <c r="J1761" i="21"/>
  <c r="K1761" i="21"/>
  <c r="L1761" i="21"/>
  <c r="O1760" i="21"/>
  <c r="N1760" i="21"/>
  <c r="Q1760" i="21"/>
  <c r="P1760" i="21"/>
  <c r="F1761" i="21"/>
  <c r="D1762" i="21"/>
  <c r="E1761" i="21"/>
  <c r="K1762" i="21"/>
  <c r="J1762" i="21"/>
  <c r="I1762" i="21"/>
  <c r="M1762" i="21"/>
  <c r="L1762" i="21"/>
  <c r="H1763" i="21"/>
  <c r="O1761" i="21"/>
  <c r="P1761" i="21"/>
  <c r="N1761" i="21"/>
  <c r="Q1761" i="21"/>
  <c r="E1762" i="21"/>
  <c r="D1763" i="21"/>
  <c r="F1762" i="21"/>
  <c r="Q1762" i="21"/>
  <c r="P1762" i="21"/>
  <c r="O1762" i="21"/>
  <c r="N1762" i="21"/>
  <c r="L1763" i="21"/>
  <c r="M1763" i="21"/>
  <c r="K1763" i="21"/>
  <c r="H1764" i="21"/>
  <c r="J1763" i="21"/>
  <c r="I1763" i="21"/>
  <c r="F1763" i="21"/>
  <c r="E1763" i="21"/>
  <c r="D1764" i="21"/>
  <c r="I1764" i="21"/>
  <c r="M1764" i="21"/>
  <c r="J1764" i="21"/>
  <c r="H1765" i="21"/>
  <c r="L1764" i="21"/>
  <c r="K1764" i="21"/>
  <c r="N1763" i="21"/>
  <c r="Q1763" i="21"/>
  <c r="O1763" i="21"/>
  <c r="P1763" i="21"/>
  <c r="D1765" i="21"/>
  <c r="E1764" i="21"/>
  <c r="F1764" i="21"/>
  <c r="P1764" i="21"/>
  <c r="O1764" i="21"/>
  <c r="Q1764" i="21"/>
  <c r="N1764" i="21"/>
  <c r="K1765" i="21"/>
  <c r="J1765" i="21"/>
  <c r="L1765" i="21"/>
  <c r="M1765" i="21"/>
  <c r="I1765" i="21"/>
  <c r="H1766" i="21"/>
  <c r="E1765" i="21"/>
  <c r="D1766" i="21"/>
  <c r="F1765" i="21"/>
  <c r="Q1765" i="21"/>
  <c r="N1765" i="21"/>
  <c r="O1765" i="21"/>
  <c r="P1765" i="21"/>
  <c r="L1766" i="21"/>
  <c r="J1766" i="21"/>
  <c r="M1766" i="21"/>
  <c r="K1766" i="21"/>
  <c r="H1767" i="21"/>
  <c r="I1766" i="21"/>
  <c r="D1767" i="21"/>
  <c r="F1766" i="21"/>
  <c r="E1766" i="21"/>
  <c r="M1767" i="21"/>
  <c r="L1767" i="21"/>
  <c r="I1767" i="21"/>
  <c r="H1768" i="21"/>
  <c r="K1767" i="21"/>
  <c r="J1767" i="21"/>
  <c r="P1766" i="21"/>
  <c r="N1766" i="21"/>
  <c r="O1766" i="21"/>
  <c r="Q1766" i="21"/>
  <c r="F1767" i="21"/>
  <c r="D1768" i="21"/>
  <c r="E1767" i="21"/>
  <c r="P1767" i="21"/>
  <c r="Q1767" i="21"/>
  <c r="O1767" i="21"/>
  <c r="N1767" i="21"/>
  <c r="H1769" i="21"/>
  <c r="K1768" i="21"/>
  <c r="J1768" i="21"/>
  <c r="I1768" i="21"/>
  <c r="M1768" i="21"/>
  <c r="L1768" i="21"/>
  <c r="E1768" i="21"/>
  <c r="D1769" i="21"/>
  <c r="F1768" i="21"/>
  <c r="L1769" i="21"/>
  <c r="H1770" i="21"/>
  <c r="J1769" i="21"/>
  <c r="I1769" i="21"/>
  <c r="M1769" i="21"/>
  <c r="K1769" i="21"/>
  <c r="O1768" i="21"/>
  <c r="Q1768" i="21"/>
  <c r="N1768" i="21"/>
  <c r="P1768" i="21"/>
  <c r="E1769" i="21"/>
  <c r="F1769" i="21"/>
  <c r="D1770" i="21"/>
  <c r="K1770" i="21"/>
  <c r="M1770" i="21"/>
  <c r="L1770" i="21"/>
  <c r="J1770" i="21"/>
  <c r="H1771" i="21"/>
  <c r="I1770" i="21"/>
  <c r="Q1769" i="21"/>
  <c r="P1769" i="21"/>
  <c r="O1769" i="21"/>
  <c r="N1769" i="21"/>
  <c r="D1771" i="21"/>
  <c r="F1770" i="21"/>
  <c r="E1770" i="21"/>
  <c r="K1771" i="21"/>
  <c r="L1771" i="21"/>
  <c r="H1772" i="21"/>
  <c r="I1771" i="21"/>
  <c r="M1771" i="21"/>
  <c r="J1771" i="21"/>
  <c r="O1770" i="21"/>
  <c r="N1770" i="21"/>
  <c r="Q1770" i="21"/>
  <c r="P1770" i="21"/>
  <c r="F1771" i="21"/>
  <c r="D1772" i="21"/>
  <c r="E1771" i="21"/>
  <c r="K1772" i="21"/>
  <c r="L1772" i="21"/>
  <c r="I1772" i="21"/>
  <c r="J1772" i="21"/>
  <c r="M1772" i="21"/>
  <c r="H1773" i="21"/>
  <c r="P1771" i="21"/>
  <c r="O1771" i="21"/>
  <c r="N1771" i="21"/>
  <c r="Q1771" i="21"/>
  <c r="F1772" i="21"/>
  <c r="D1773" i="21"/>
  <c r="E1772" i="21"/>
  <c r="O1772" i="21"/>
  <c r="P1772" i="21"/>
  <c r="N1772" i="21"/>
  <c r="Q1772" i="21"/>
  <c r="I1773" i="21"/>
  <c r="M1773" i="21"/>
  <c r="K1773" i="21"/>
  <c r="H1774" i="21"/>
  <c r="J1773" i="21"/>
  <c r="L1773" i="21"/>
  <c r="D1774" i="21"/>
  <c r="F1773" i="21"/>
  <c r="E1773" i="21"/>
  <c r="O1773" i="21"/>
  <c r="Q1773" i="21"/>
  <c r="N1773" i="21"/>
  <c r="P1773" i="21"/>
  <c r="L1774" i="21"/>
  <c r="H1775" i="21"/>
  <c r="I1774" i="21"/>
  <c r="J1774" i="21"/>
  <c r="K1774" i="21"/>
  <c r="M1774" i="21"/>
  <c r="F1774" i="21"/>
  <c r="E1774" i="21"/>
  <c r="D1775" i="21"/>
  <c r="J1775" i="21"/>
  <c r="K1775" i="21"/>
  <c r="L1775" i="21"/>
  <c r="M1775" i="21"/>
  <c r="I1775" i="21"/>
  <c r="H1776" i="21"/>
  <c r="Q1774" i="21"/>
  <c r="N1774" i="21"/>
  <c r="P1774" i="21"/>
  <c r="O1774" i="21"/>
  <c r="D1776" i="21"/>
  <c r="F1775" i="21"/>
  <c r="E1775" i="21"/>
  <c r="P1775" i="21"/>
  <c r="N1775" i="21"/>
  <c r="Q1775" i="21"/>
  <c r="O1775" i="21"/>
  <c r="H1777" i="21"/>
  <c r="L1776" i="21"/>
  <c r="M1776" i="21"/>
  <c r="J1776" i="21"/>
  <c r="I1776" i="21"/>
  <c r="K1776" i="21"/>
  <c r="F1776" i="21"/>
  <c r="D1777" i="21"/>
  <c r="E1776" i="21"/>
  <c r="I1777" i="21"/>
  <c r="L1777" i="21"/>
  <c r="J1777" i="21"/>
  <c r="K1777" i="21"/>
  <c r="M1777" i="21"/>
  <c r="H1778" i="21"/>
  <c r="N1776" i="21"/>
  <c r="P1776" i="21"/>
  <c r="O1776" i="21"/>
  <c r="Q1776" i="21"/>
  <c r="F1777" i="21"/>
  <c r="D1778" i="21"/>
  <c r="E1777" i="21"/>
  <c r="N1777" i="21"/>
  <c r="Q1777" i="21"/>
  <c r="P1777" i="21"/>
  <c r="O1777" i="21"/>
  <c r="M1778" i="21"/>
  <c r="I1778" i="21"/>
  <c r="J1778" i="21"/>
  <c r="L1778" i="21"/>
  <c r="H1779" i="21"/>
  <c r="K1778" i="21"/>
  <c r="D1779" i="21"/>
  <c r="F1778" i="21"/>
  <c r="E1778" i="21"/>
  <c r="Q1778" i="21"/>
  <c r="P1778" i="21"/>
  <c r="O1778" i="21"/>
  <c r="N1778" i="21"/>
  <c r="L1779" i="21"/>
  <c r="M1779" i="21"/>
  <c r="H1780" i="21"/>
  <c r="J1779" i="21"/>
  <c r="K1779" i="21"/>
  <c r="I1779" i="21"/>
  <c r="D1780" i="21"/>
  <c r="F1779" i="21"/>
  <c r="E1779" i="21"/>
  <c r="K1780" i="21"/>
  <c r="I1780" i="21"/>
  <c r="L1780" i="21"/>
  <c r="H1781" i="21"/>
  <c r="J1780" i="21"/>
  <c r="M1780" i="21"/>
  <c r="Q1779" i="21"/>
  <c r="O1779" i="21"/>
  <c r="P1779" i="21"/>
  <c r="N1779" i="21"/>
  <c r="E1780" i="21"/>
  <c r="F1780" i="21"/>
  <c r="D1781" i="21"/>
  <c r="N1780" i="21"/>
  <c r="Q1780" i="21"/>
  <c r="P1780" i="21"/>
  <c r="O1780" i="21"/>
  <c r="I1781" i="21"/>
  <c r="J1781" i="21"/>
  <c r="L1781" i="21"/>
  <c r="K1781" i="21"/>
  <c r="H1782" i="21"/>
  <c r="M1781" i="21"/>
  <c r="D1782" i="21"/>
  <c r="F1781" i="21"/>
  <c r="E1781" i="21"/>
  <c r="P1781" i="21"/>
  <c r="Q1781" i="21"/>
  <c r="O1781" i="21"/>
  <c r="N1781" i="21"/>
  <c r="I1782" i="21"/>
  <c r="K1782" i="21"/>
  <c r="J1782" i="21"/>
  <c r="L1782" i="21"/>
  <c r="M1782" i="21"/>
  <c r="H1783" i="21"/>
  <c r="E1782" i="21"/>
  <c r="D1783" i="21"/>
  <c r="F1782" i="21"/>
  <c r="N1782" i="21"/>
  <c r="P1782" i="21"/>
  <c r="O1782" i="21"/>
  <c r="Q1782" i="21"/>
  <c r="K1783" i="21"/>
  <c r="J1783" i="21"/>
  <c r="M1783" i="21"/>
  <c r="H1784" i="21"/>
  <c r="L1783" i="21"/>
  <c r="I1783" i="21"/>
  <c r="D1784" i="21"/>
  <c r="E1783" i="21"/>
  <c r="F1783" i="21"/>
  <c r="H1785" i="21"/>
  <c r="L1784" i="21"/>
  <c r="K1784" i="21"/>
  <c r="M1784" i="21"/>
  <c r="I1784" i="21"/>
  <c r="J1784" i="21"/>
  <c r="P1783" i="21"/>
  <c r="N1783" i="21"/>
  <c r="Q1783" i="21"/>
  <c r="O1783" i="21"/>
  <c r="D1785" i="21"/>
  <c r="F1784" i="21"/>
  <c r="E1784" i="21"/>
  <c r="L1785" i="21"/>
  <c r="M1785" i="21"/>
  <c r="K1785" i="21"/>
  <c r="J1785" i="21"/>
  <c r="H1786" i="21"/>
  <c r="I1785" i="21"/>
  <c r="P1784" i="21"/>
  <c r="O1784" i="21"/>
  <c r="N1784" i="21"/>
  <c r="Q1784" i="21"/>
  <c r="F1785" i="21"/>
  <c r="E1785" i="21"/>
  <c r="D1786" i="21"/>
  <c r="J1786" i="21"/>
  <c r="I1786" i="21"/>
  <c r="M1786" i="21"/>
  <c r="L1786" i="21"/>
  <c r="K1786" i="21"/>
  <c r="H1787" i="21"/>
  <c r="P1785" i="21"/>
  <c r="O1785" i="21"/>
  <c r="Q1785" i="21"/>
  <c r="N1785" i="21"/>
  <c r="E1786" i="21"/>
  <c r="F1786" i="21"/>
  <c r="D1787" i="21"/>
  <c r="Q1786" i="21"/>
  <c r="P1786" i="21"/>
  <c r="O1786" i="21"/>
  <c r="N1786" i="21"/>
  <c r="H1788" i="21"/>
  <c r="L1787" i="21"/>
  <c r="K1787" i="21"/>
  <c r="I1787" i="21"/>
  <c r="M1787" i="21"/>
  <c r="J1787" i="21"/>
  <c r="F1787" i="21"/>
  <c r="D1788" i="21"/>
  <c r="E1787" i="21"/>
  <c r="J1788" i="21"/>
  <c r="M1788" i="21"/>
  <c r="I1788" i="21"/>
  <c r="K1788" i="21"/>
  <c r="L1788" i="21"/>
  <c r="H1789" i="21"/>
  <c r="N1787" i="21"/>
  <c r="Q1787" i="21"/>
  <c r="P1787" i="21"/>
  <c r="O1787" i="21"/>
  <c r="E1788" i="21"/>
  <c r="F1788" i="21"/>
  <c r="D1789" i="21"/>
  <c r="P1788" i="21"/>
  <c r="O1788" i="21"/>
  <c r="N1788" i="21"/>
  <c r="Q1788" i="21"/>
  <c r="I1789" i="21"/>
  <c r="J1789" i="21"/>
  <c r="L1789" i="21"/>
  <c r="H1790" i="21"/>
  <c r="M1789" i="21"/>
  <c r="K1789" i="21"/>
  <c r="E1789" i="21"/>
  <c r="D1790" i="21"/>
  <c r="F1789" i="21"/>
  <c r="P1789" i="21"/>
  <c r="Q1789" i="21"/>
  <c r="O1789" i="21"/>
  <c r="N1789" i="21"/>
  <c r="H1791" i="21"/>
  <c r="I1790" i="21"/>
  <c r="J1790" i="21"/>
  <c r="M1790" i="21"/>
  <c r="K1790" i="21"/>
  <c r="L1790" i="21"/>
  <c r="E1790" i="21"/>
  <c r="F1790" i="21"/>
  <c r="D1791" i="21"/>
  <c r="H1792" i="21"/>
  <c r="M1791" i="21"/>
  <c r="I1791" i="21"/>
  <c r="K1791" i="21"/>
  <c r="L1791" i="21"/>
  <c r="J1791" i="21"/>
  <c r="O1790" i="21"/>
  <c r="Q1790" i="21"/>
  <c r="N1790" i="21"/>
  <c r="P1790" i="21"/>
  <c r="D1792" i="21"/>
  <c r="E1791" i="21"/>
  <c r="F1791" i="21"/>
  <c r="K1792" i="21"/>
  <c r="J1792" i="21"/>
  <c r="L1792" i="21"/>
  <c r="M1792" i="21"/>
  <c r="I1792" i="21"/>
  <c r="H1793" i="21"/>
  <c r="N1791" i="21"/>
  <c r="P1791" i="21"/>
  <c r="O1791" i="21"/>
  <c r="Q1791" i="21"/>
  <c r="E1792" i="21"/>
  <c r="F1792" i="21"/>
  <c r="D1793" i="21"/>
  <c r="P1792" i="21"/>
  <c r="Q1792" i="21"/>
  <c r="N1792" i="21"/>
  <c r="O1792" i="21"/>
  <c r="M1793" i="21"/>
  <c r="L1793" i="21"/>
  <c r="J1793" i="21"/>
  <c r="K1793" i="21"/>
  <c r="I1793" i="21"/>
  <c r="H1794" i="21"/>
  <c r="E1793" i="21"/>
  <c r="D1794" i="21"/>
  <c r="F1793" i="21"/>
  <c r="N1793" i="21"/>
  <c r="P1793" i="21"/>
  <c r="O1793" i="21"/>
  <c r="Q1793" i="21"/>
  <c r="L1794" i="21"/>
  <c r="M1794" i="21"/>
  <c r="H1795" i="21"/>
  <c r="J1794" i="21"/>
  <c r="K1794" i="21"/>
  <c r="I1794" i="21"/>
  <c r="F1794" i="21"/>
  <c r="D1795" i="21"/>
  <c r="E1794" i="21"/>
  <c r="K1795" i="21"/>
  <c r="I1795" i="21"/>
  <c r="H1796" i="21"/>
  <c r="J1795" i="21"/>
  <c r="M1795" i="21"/>
  <c r="L1795" i="21"/>
  <c r="N1794" i="21"/>
  <c r="Q1794" i="21"/>
  <c r="P1794" i="21"/>
  <c r="O1794" i="21"/>
  <c r="E1795" i="21"/>
  <c r="D1796" i="21"/>
  <c r="F1795" i="21"/>
  <c r="P1795" i="21"/>
  <c r="O1795" i="21"/>
  <c r="N1795" i="21"/>
  <c r="Q1795" i="21"/>
  <c r="K1796" i="21"/>
  <c r="M1796" i="21"/>
  <c r="H1797" i="21"/>
  <c r="L1796" i="21"/>
  <c r="I1796" i="21"/>
  <c r="J1796" i="21"/>
  <c r="E1796" i="21"/>
  <c r="D1797" i="21"/>
  <c r="F1796" i="21"/>
  <c r="I1797" i="21"/>
  <c r="L1797" i="21"/>
  <c r="H1798" i="21"/>
  <c r="J1797" i="21"/>
  <c r="M1797" i="21"/>
  <c r="K1797" i="21"/>
  <c r="Q1796" i="21"/>
  <c r="P1796" i="21"/>
  <c r="O1796" i="21"/>
  <c r="N1796" i="21"/>
  <c r="F1797" i="21"/>
  <c r="E1797" i="21"/>
  <c r="D1798" i="21"/>
  <c r="P1797" i="21"/>
  <c r="Q1797" i="21"/>
  <c r="O1797" i="21"/>
  <c r="N1797" i="21"/>
  <c r="K1798" i="21"/>
  <c r="H1799" i="21"/>
  <c r="I1798" i="21"/>
  <c r="L1798" i="21"/>
  <c r="M1798" i="21"/>
  <c r="J1798" i="21"/>
  <c r="E1798" i="21"/>
  <c r="F1798" i="21"/>
  <c r="D1799" i="21"/>
  <c r="I1799" i="21"/>
  <c r="H1800" i="21"/>
  <c r="K1799" i="21"/>
  <c r="L1799" i="21"/>
  <c r="J1799" i="21"/>
  <c r="M1799" i="21"/>
  <c r="P1798" i="21"/>
  <c r="O1798" i="21"/>
  <c r="Q1798" i="21"/>
  <c r="N1798" i="21"/>
  <c r="F1799" i="21"/>
  <c r="E1799" i="21"/>
  <c r="D1800" i="21"/>
  <c r="N1799" i="21"/>
  <c r="P1799" i="21"/>
  <c r="O1799" i="21"/>
  <c r="Q1799" i="21"/>
  <c r="H1801" i="21"/>
  <c r="K1800" i="21"/>
  <c r="M1800" i="21"/>
  <c r="J1800" i="21"/>
  <c r="L1800" i="21"/>
  <c r="I1800" i="21"/>
  <c r="D1801" i="21"/>
  <c r="E1800" i="21"/>
  <c r="F1800" i="21"/>
  <c r="H1802" i="21"/>
  <c r="K1801" i="21"/>
  <c r="J1801" i="21"/>
  <c r="L1801" i="21"/>
  <c r="M1801" i="21"/>
  <c r="I1801" i="21"/>
  <c r="N1800" i="21"/>
  <c r="O1800" i="21"/>
  <c r="Q1800" i="21"/>
  <c r="P1800" i="21"/>
  <c r="F1801" i="21"/>
  <c r="E1801" i="21"/>
  <c r="D1802" i="21"/>
  <c r="M1802" i="21"/>
  <c r="I1802" i="21"/>
  <c r="J1802" i="21"/>
  <c r="H1803" i="21"/>
  <c r="L1802" i="21"/>
  <c r="K1802" i="21"/>
  <c r="P1801" i="21"/>
  <c r="O1801" i="21"/>
  <c r="N1801" i="21"/>
  <c r="Q1801" i="21"/>
  <c r="E1802" i="21"/>
  <c r="D1803" i="21"/>
  <c r="F1802" i="21"/>
  <c r="Q1802" i="21"/>
  <c r="P1802" i="21"/>
  <c r="N1802" i="21"/>
  <c r="O1802" i="21"/>
  <c r="H1804" i="21"/>
  <c r="J1803" i="21"/>
  <c r="L1803" i="21"/>
  <c r="M1803" i="21"/>
  <c r="K1803" i="21"/>
  <c r="I1803" i="21"/>
  <c r="F1803" i="21"/>
  <c r="D1804" i="21"/>
  <c r="E1803" i="21"/>
  <c r="J1804" i="21"/>
  <c r="H1805" i="21"/>
  <c r="M1804" i="21"/>
  <c r="K1804" i="21"/>
  <c r="L1804" i="21"/>
  <c r="I1804" i="21"/>
  <c r="Q1803" i="21"/>
  <c r="P1803" i="21"/>
  <c r="O1803" i="21"/>
  <c r="N1803" i="21"/>
  <c r="E1804" i="21"/>
  <c r="D1805" i="21"/>
  <c r="F1804" i="21"/>
  <c r="H1806" i="21"/>
  <c r="K1805" i="21"/>
  <c r="L1805" i="21"/>
  <c r="I1805" i="21"/>
  <c r="M1805" i="21"/>
  <c r="J1805" i="21"/>
  <c r="P1804" i="21"/>
  <c r="O1804" i="21"/>
  <c r="N1804" i="21"/>
  <c r="Q1804" i="21"/>
  <c r="E1805" i="21"/>
  <c r="D1806" i="21"/>
  <c r="F1805" i="21"/>
  <c r="L1806" i="21"/>
  <c r="J1806" i="21"/>
  <c r="M1806" i="21"/>
  <c r="I1806" i="21"/>
  <c r="H1807" i="21"/>
  <c r="K1806" i="21"/>
  <c r="P1805" i="21"/>
  <c r="O1805" i="21"/>
  <c r="Q1805" i="21"/>
  <c r="N1805" i="21"/>
  <c r="F1806" i="21"/>
  <c r="D1807" i="21"/>
  <c r="E1806" i="21"/>
  <c r="Q1806" i="21"/>
  <c r="P1806" i="21"/>
  <c r="O1806" i="21"/>
  <c r="N1806" i="21"/>
  <c r="K1807" i="21"/>
  <c r="I1807" i="21"/>
  <c r="H1808" i="21"/>
  <c r="M1807" i="21"/>
  <c r="L1807" i="21"/>
  <c r="J1807" i="21"/>
  <c r="E1807" i="21"/>
  <c r="D1808" i="21"/>
  <c r="F1807" i="21"/>
  <c r="P1807" i="21"/>
  <c r="O1807" i="21"/>
  <c r="Q1807" i="21"/>
  <c r="N1807" i="21"/>
  <c r="M1808" i="21"/>
  <c r="I1808" i="21"/>
  <c r="L1808" i="21"/>
  <c r="H1809" i="21"/>
  <c r="J1808" i="21"/>
  <c r="K1808" i="21"/>
  <c r="E1808" i="21"/>
  <c r="D1809" i="21"/>
  <c r="F1808" i="21"/>
  <c r="O1808" i="21"/>
  <c r="Q1808" i="21"/>
  <c r="N1808" i="21"/>
  <c r="P1808" i="21"/>
  <c r="L1809" i="21"/>
  <c r="I1809" i="21"/>
  <c r="H1810" i="21"/>
  <c r="M1809" i="21"/>
  <c r="J1809" i="21"/>
  <c r="K1809" i="21"/>
  <c r="E1809" i="21"/>
  <c r="F1809" i="21"/>
  <c r="D1810" i="21"/>
  <c r="N1809" i="21"/>
  <c r="Q1809" i="21"/>
  <c r="P1809" i="21"/>
  <c r="O1809" i="21"/>
  <c r="H1811" i="21"/>
  <c r="I1810" i="21"/>
  <c r="K1810" i="21"/>
  <c r="M1810" i="21"/>
  <c r="J1810" i="21"/>
  <c r="L1810" i="21"/>
  <c r="D1811" i="21"/>
  <c r="E1810" i="21"/>
  <c r="F1810" i="21"/>
  <c r="L1811" i="21"/>
  <c r="J1811" i="21"/>
  <c r="K1811" i="21"/>
  <c r="I1811" i="21"/>
  <c r="M1811" i="21"/>
  <c r="H1812" i="21"/>
  <c r="O1810" i="21"/>
  <c r="N1810" i="21"/>
  <c r="Q1810" i="21"/>
  <c r="P1810" i="21"/>
  <c r="D1812" i="21"/>
  <c r="E1811" i="21"/>
  <c r="F1811" i="21"/>
  <c r="P1811" i="21"/>
  <c r="N1811" i="21"/>
  <c r="Q1811" i="21"/>
  <c r="O1811" i="21"/>
  <c r="L1812" i="21"/>
  <c r="K1812" i="21"/>
  <c r="M1812" i="21"/>
  <c r="J1812" i="21"/>
  <c r="I1812" i="21"/>
  <c r="H1813" i="21"/>
  <c r="E1812" i="21"/>
  <c r="F1812" i="21"/>
  <c r="D1813" i="21"/>
  <c r="N1812" i="21"/>
  <c r="O1812" i="21"/>
  <c r="P1812" i="21"/>
  <c r="Q1812" i="21"/>
  <c r="I1813" i="21"/>
  <c r="L1813" i="21"/>
  <c r="M1813" i="21"/>
  <c r="H1814" i="21"/>
  <c r="J1813" i="21"/>
  <c r="K1813" i="21"/>
  <c r="F1813" i="21"/>
  <c r="D1814" i="21"/>
  <c r="E1813" i="21"/>
  <c r="O1813" i="21"/>
  <c r="N1813" i="21"/>
  <c r="Q1813" i="21"/>
  <c r="P1813" i="21"/>
  <c r="J1814" i="21"/>
  <c r="H1815" i="21"/>
  <c r="I1814" i="21"/>
  <c r="L1814" i="21"/>
  <c r="M1814" i="21"/>
  <c r="K1814" i="21"/>
  <c r="E1814" i="21"/>
  <c r="F1814" i="21"/>
  <c r="D1815" i="21"/>
  <c r="J1815" i="21"/>
  <c r="L1815" i="21"/>
  <c r="K1815" i="21"/>
  <c r="H1816" i="21"/>
  <c r="I1815" i="21"/>
  <c r="M1815" i="21"/>
  <c r="N1814" i="21"/>
  <c r="Q1814" i="21"/>
  <c r="P1814" i="21"/>
  <c r="O1814" i="21"/>
  <c r="F1815" i="21"/>
  <c r="D1816" i="21"/>
  <c r="E1815" i="21"/>
  <c r="L1816" i="21"/>
  <c r="K1816" i="21"/>
  <c r="J1816" i="21"/>
  <c r="H1817" i="21"/>
  <c r="M1816" i="21"/>
  <c r="I1816" i="21"/>
  <c r="P1815" i="21"/>
  <c r="O1815" i="21"/>
  <c r="N1815" i="21"/>
  <c r="Q1815" i="21"/>
  <c r="F1816" i="21"/>
  <c r="D1817" i="21"/>
  <c r="E1816" i="21"/>
  <c r="I1817" i="21"/>
  <c r="J1817" i="21"/>
  <c r="L1817" i="21"/>
  <c r="H1818" i="21"/>
  <c r="K1817" i="21"/>
  <c r="M1817" i="21"/>
  <c r="N1816" i="21"/>
  <c r="P1816" i="21"/>
  <c r="Q1816" i="21"/>
  <c r="O1816" i="21"/>
  <c r="E1817" i="21"/>
  <c r="F1817" i="21"/>
  <c r="D1818" i="21"/>
  <c r="Q1817" i="21"/>
  <c r="O1817" i="21"/>
  <c r="P1817" i="21"/>
  <c r="N1817" i="21"/>
  <c r="I1818" i="21"/>
  <c r="J1818" i="21"/>
  <c r="K1818" i="21"/>
  <c r="H1819" i="21"/>
  <c r="L1818" i="21"/>
  <c r="M1818" i="21"/>
  <c r="E1818" i="21"/>
  <c r="F1818" i="21"/>
  <c r="D1819" i="21"/>
  <c r="P1818" i="21"/>
  <c r="N1818" i="21"/>
  <c r="Q1818" i="21"/>
  <c r="O1818" i="21"/>
  <c r="L1819" i="21"/>
  <c r="K1819" i="21"/>
  <c r="M1819" i="21"/>
  <c r="I1819" i="21"/>
  <c r="H1820" i="21"/>
  <c r="J1819" i="21"/>
  <c r="F1819" i="21"/>
  <c r="E1819" i="21"/>
  <c r="D1820" i="21"/>
  <c r="N1819" i="21"/>
  <c r="P1819" i="21"/>
  <c r="O1819" i="21"/>
  <c r="Q1819" i="21"/>
  <c r="H1821" i="21"/>
  <c r="L1820" i="21"/>
  <c r="M1820" i="21"/>
  <c r="J1820" i="21"/>
  <c r="K1820" i="21"/>
  <c r="I1820" i="21"/>
  <c r="F1820" i="21"/>
  <c r="E1820" i="21"/>
  <c r="D1821" i="21"/>
  <c r="J1821" i="21"/>
  <c r="I1821" i="21"/>
  <c r="K1821" i="21"/>
  <c r="H1822" i="21"/>
  <c r="L1821" i="21"/>
  <c r="M1821" i="21"/>
  <c r="P1820" i="21"/>
  <c r="O1820" i="21"/>
  <c r="N1820" i="21"/>
  <c r="Q1820" i="21"/>
  <c r="F1821" i="21"/>
  <c r="D1822" i="21"/>
  <c r="E1821" i="21"/>
  <c r="O1821" i="21"/>
  <c r="Q1821" i="21"/>
  <c r="P1821" i="21"/>
  <c r="N1821" i="21"/>
  <c r="H1823" i="21"/>
  <c r="I1822" i="21"/>
  <c r="K1822" i="21"/>
  <c r="L1822" i="21"/>
  <c r="M1822" i="21"/>
  <c r="J1822" i="21"/>
  <c r="E1822" i="21"/>
  <c r="F1822" i="21"/>
  <c r="D1823" i="21"/>
  <c r="K1823" i="21"/>
  <c r="L1823" i="21"/>
  <c r="J1823" i="21"/>
  <c r="H1824" i="21"/>
  <c r="M1823" i="21"/>
  <c r="I1823" i="21"/>
  <c r="O1822" i="21"/>
  <c r="Q1822" i="21"/>
  <c r="N1822" i="21"/>
  <c r="P1822" i="21"/>
  <c r="D1824" i="21"/>
  <c r="E1823" i="21"/>
  <c r="F1823" i="21"/>
  <c r="M1824" i="21"/>
  <c r="H1825" i="21"/>
  <c r="L1824" i="21"/>
  <c r="K1824" i="21"/>
  <c r="J1824" i="21"/>
  <c r="I1824" i="21"/>
  <c r="P1823" i="21"/>
  <c r="O1823" i="21"/>
  <c r="N1823" i="21"/>
  <c r="Q1823" i="21"/>
  <c r="F1824" i="21"/>
  <c r="D1825" i="21"/>
  <c r="E1824" i="21"/>
  <c r="L1825" i="21"/>
  <c r="J1825" i="21"/>
  <c r="M1825" i="21"/>
  <c r="K1825" i="21"/>
  <c r="H1826" i="21"/>
  <c r="I1825" i="21"/>
  <c r="P1824" i="21"/>
  <c r="O1824" i="21"/>
  <c r="Q1824" i="21"/>
  <c r="N1824" i="21"/>
  <c r="F1825" i="21"/>
  <c r="E1825" i="21"/>
  <c r="D1826" i="21"/>
  <c r="M1826" i="21"/>
  <c r="K1826" i="21"/>
  <c r="J1826" i="21"/>
  <c r="L1826" i="21"/>
  <c r="I1826" i="21"/>
  <c r="H1827" i="21"/>
  <c r="P1825" i="21"/>
  <c r="O1825" i="21"/>
  <c r="N1825" i="21"/>
  <c r="Q1825" i="21"/>
  <c r="E1826" i="21"/>
  <c r="F1826" i="21"/>
  <c r="D1827" i="21"/>
  <c r="N1826" i="21"/>
  <c r="Q1826" i="21"/>
  <c r="P1826" i="21"/>
  <c r="O1826" i="21"/>
  <c r="H1828" i="21"/>
  <c r="J1827" i="21"/>
  <c r="L1827" i="21"/>
  <c r="M1827" i="21"/>
  <c r="I1827" i="21"/>
  <c r="K1827" i="21"/>
  <c r="E1827" i="21"/>
  <c r="F1827" i="21"/>
  <c r="D1828" i="21"/>
  <c r="L1828" i="21"/>
  <c r="H1829" i="21"/>
  <c r="K1828" i="21"/>
  <c r="I1828" i="21"/>
  <c r="M1828" i="21"/>
  <c r="J1828" i="21"/>
  <c r="Q1827" i="21"/>
  <c r="P1827" i="21"/>
  <c r="O1827" i="21"/>
  <c r="N1827" i="21"/>
  <c r="E1828" i="21"/>
  <c r="F1828" i="21"/>
  <c r="D1829" i="21"/>
  <c r="K1829" i="21"/>
  <c r="J1829" i="21"/>
  <c r="H1830" i="21"/>
  <c r="L1829" i="21"/>
  <c r="I1829" i="21"/>
  <c r="M1829" i="21"/>
  <c r="P1828" i="21"/>
  <c r="O1828" i="21"/>
  <c r="N1828" i="21"/>
  <c r="Q1828" i="21"/>
  <c r="F1829" i="21"/>
  <c r="E1829" i="21"/>
  <c r="D1830" i="21"/>
  <c r="K1830" i="21"/>
  <c r="M1830" i="21"/>
  <c r="I1830" i="21"/>
  <c r="H1831" i="21"/>
  <c r="L1830" i="21"/>
  <c r="J1830" i="21"/>
  <c r="O1829" i="21"/>
  <c r="N1829" i="21"/>
  <c r="Q1829" i="21"/>
  <c r="P1829" i="21"/>
  <c r="E1830" i="21"/>
  <c r="F1830" i="21"/>
  <c r="D1831" i="21"/>
  <c r="Q1830" i="21"/>
  <c r="P1830" i="21"/>
  <c r="O1830" i="21"/>
  <c r="N1830" i="21"/>
  <c r="J1831" i="21"/>
  <c r="K1831" i="21"/>
  <c r="H1832" i="21"/>
  <c r="I1831" i="21"/>
  <c r="L1831" i="21"/>
  <c r="M1831" i="21"/>
  <c r="E1831" i="21"/>
  <c r="D1832" i="21"/>
  <c r="F1831" i="21"/>
  <c r="L1832" i="21"/>
  <c r="I1832" i="21"/>
  <c r="M1832" i="21"/>
  <c r="K1832" i="21"/>
  <c r="H1833" i="21"/>
  <c r="J1832" i="21"/>
  <c r="P1831" i="21"/>
  <c r="O1831" i="21"/>
  <c r="N1831" i="21"/>
  <c r="Q1831" i="21"/>
  <c r="D1833" i="21"/>
  <c r="F1832" i="21"/>
  <c r="E1832" i="21"/>
  <c r="Q1832" i="21"/>
  <c r="P1832" i="21"/>
  <c r="O1832" i="21"/>
  <c r="N1832" i="21"/>
  <c r="H1834" i="21"/>
  <c r="M1833" i="21"/>
  <c r="L1833" i="21"/>
  <c r="I1833" i="21"/>
  <c r="K1833" i="21"/>
  <c r="J1833" i="21"/>
  <c r="E1833" i="21"/>
  <c r="D1834" i="21"/>
  <c r="F1833" i="21"/>
  <c r="M1834" i="21"/>
  <c r="K1834" i="21"/>
  <c r="I1834" i="21"/>
  <c r="J1834" i="21"/>
  <c r="L1834" i="21"/>
  <c r="H1835" i="21"/>
  <c r="Q1833" i="21"/>
  <c r="P1833" i="21"/>
  <c r="O1833" i="21"/>
  <c r="N1833" i="21"/>
  <c r="E1834" i="21"/>
  <c r="F1834" i="21"/>
  <c r="D1835" i="21"/>
  <c r="O1834" i="21"/>
  <c r="N1834" i="21"/>
  <c r="Q1834" i="21"/>
  <c r="P1834" i="21"/>
  <c r="M1835" i="21"/>
  <c r="L1835" i="21"/>
  <c r="H1836" i="21"/>
  <c r="I1835" i="21"/>
  <c r="K1835" i="21"/>
  <c r="J1835" i="21"/>
  <c r="F1835" i="21"/>
  <c r="E1835" i="21"/>
  <c r="D1836" i="21"/>
  <c r="L1836" i="21"/>
  <c r="I1836" i="21"/>
  <c r="H1837" i="21"/>
  <c r="M1836" i="21"/>
  <c r="J1836" i="21"/>
  <c r="K1836" i="21"/>
  <c r="Q1835" i="21"/>
  <c r="P1835" i="21"/>
  <c r="O1835" i="21"/>
  <c r="N1835" i="21"/>
  <c r="F1836" i="21"/>
  <c r="D1837" i="21"/>
  <c r="E1836" i="21"/>
  <c r="Q1836" i="21"/>
  <c r="P1836" i="21"/>
  <c r="O1836" i="21"/>
  <c r="N1836" i="21"/>
  <c r="M1837" i="21"/>
  <c r="J1837" i="21"/>
  <c r="K1837" i="21"/>
  <c r="I1837" i="21"/>
  <c r="L1837" i="21"/>
  <c r="H1838" i="21"/>
  <c r="F1837" i="21"/>
  <c r="E1837" i="21"/>
  <c r="D1838" i="21"/>
  <c r="O1837" i="21"/>
  <c r="N1837" i="21"/>
  <c r="Q1837" i="21"/>
  <c r="P1837" i="21"/>
  <c r="J1838" i="21"/>
  <c r="K1838" i="21"/>
  <c r="I1838" i="21"/>
  <c r="H1839" i="21"/>
  <c r="M1838" i="21"/>
  <c r="L1838" i="21"/>
  <c r="F1838" i="21"/>
  <c r="D1839" i="21"/>
  <c r="E1838" i="21"/>
  <c r="P1838" i="21"/>
  <c r="O1838" i="21"/>
  <c r="Q1838" i="21"/>
  <c r="N1838" i="21"/>
  <c r="J1839" i="21"/>
  <c r="H1840" i="21"/>
  <c r="I1839" i="21"/>
  <c r="K1839" i="21"/>
  <c r="L1839" i="21"/>
  <c r="M1839" i="21"/>
  <c r="E1839" i="21"/>
  <c r="F1839" i="21"/>
  <c r="D1840" i="21"/>
  <c r="M1840" i="21"/>
  <c r="L1840" i="21"/>
  <c r="I1840" i="21"/>
  <c r="H1841" i="21"/>
  <c r="J1840" i="21"/>
  <c r="K1840" i="21"/>
  <c r="P1839" i="21"/>
  <c r="O1839" i="21"/>
  <c r="N1839" i="21"/>
  <c r="Q1839" i="21"/>
  <c r="D1841" i="21"/>
  <c r="F1840" i="21"/>
  <c r="E1840" i="21"/>
  <c r="O1840" i="21"/>
  <c r="N1840" i="21"/>
  <c r="Q1840" i="21"/>
  <c r="P1840" i="21"/>
  <c r="H1842" i="21"/>
  <c r="K1841" i="21"/>
  <c r="J1841" i="21"/>
  <c r="I1841" i="21"/>
  <c r="L1841" i="21"/>
  <c r="M1841" i="21"/>
  <c r="F1841" i="21"/>
  <c r="D1842" i="21"/>
  <c r="E1841" i="21"/>
  <c r="M1842" i="21"/>
  <c r="J1842" i="21"/>
  <c r="K1842" i="21"/>
  <c r="I1842" i="21"/>
  <c r="L1842" i="21"/>
  <c r="H1843" i="21"/>
  <c r="O1841" i="21"/>
  <c r="N1841" i="21"/>
  <c r="Q1841" i="21"/>
  <c r="P1841" i="21"/>
  <c r="D1843" i="21"/>
  <c r="F1842" i="21"/>
  <c r="E1842" i="21"/>
  <c r="Q1842" i="21"/>
  <c r="P1842" i="21"/>
  <c r="O1842" i="21"/>
  <c r="N1842" i="21"/>
  <c r="H1844" i="21"/>
  <c r="K1843" i="21"/>
  <c r="M1843" i="21"/>
  <c r="J1843" i="21"/>
  <c r="L1843" i="21"/>
  <c r="I1843" i="21"/>
  <c r="E1843" i="21"/>
  <c r="D1844" i="21"/>
  <c r="F1843" i="21"/>
  <c r="H1845" i="21"/>
  <c r="J1844" i="21"/>
  <c r="I1844" i="21"/>
  <c r="K1844" i="21"/>
  <c r="M1844" i="21"/>
  <c r="L1844" i="21"/>
  <c r="O1843" i="21"/>
  <c r="P1843" i="21"/>
  <c r="Q1843" i="21"/>
  <c r="N1843" i="21"/>
  <c r="F1844" i="21"/>
  <c r="D1845" i="21"/>
  <c r="E1844" i="21"/>
  <c r="I1845" i="21"/>
  <c r="J1845" i="21"/>
  <c r="K1845" i="21"/>
  <c r="H1846" i="21"/>
  <c r="M1845" i="21"/>
  <c r="L1845" i="21"/>
  <c r="O1844" i="21"/>
  <c r="N1844" i="21"/>
  <c r="P1844" i="21"/>
  <c r="Q1844" i="21"/>
  <c r="D1846" i="21"/>
  <c r="F1845" i="21"/>
  <c r="E1845" i="21"/>
  <c r="Q1845" i="21"/>
  <c r="P1845" i="21"/>
  <c r="O1845" i="21"/>
  <c r="N1845" i="21"/>
  <c r="I1846" i="21"/>
  <c r="L1846" i="21"/>
  <c r="J1846" i="21"/>
  <c r="H1847" i="21"/>
  <c r="M1846" i="21"/>
  <c r="K1846" i="21"/>
  <c r="F1846" i="21"/>
  <c r="E1846" i="21"/>
  <c r="D1847" i="21"/>
  <c r="Q1846" i="21"/>
  <c r="N1846" i="21"/>
  <c r="P1846" i="21"/>
  <c r="O1846" i="21"/>
  <c r="I1847" i="21"/>
  <c r="M1847" i="21"/>
  <c r="L1847" i="21"/>
  <c r="K1847" i="21"/>
  <c r="H1848" i="21"/>
  <c r="J1847" i="21"/>
  <c r="F1847" i="21"/>
  <c r="D1848" i="21"/>
  <c r="E1847" i="21"/>
  <c r="Q1847" i="21"/>
  <c r="P1847" i="21"/>
  <c r="O1847" i="21"/>
  <c r="N1847" i="21"/>
  <c r="M1848" i="21"/>
  <c r="J1848" i="21"/>
  <c r="L1848" i="21"/>
  <c r="K1848" i="21"/>
  <c r="I1848" i="21"/>
  <c r="H1849" i="21"/>
  <c r="F1848" i="21"/>
  <c r="D1849" i="21"/>
  <c r="E1848" i="21"/>
  <c r="Q1848" i="21"/>
  <c r="P1848" i="21"/>
  <c r="N1848" i="21"/>
  <c r="O1848" i="21"/>
  <c r="I1849" i="21"/>
  <c r="H1850" i="21"/>
  <c r="J1849" i="21"/>
  <c r="K1849" i="21"/>
  <c r="L1849" i="21"/>
  <c r="M1849" i="21"/>
  <c r="F1849" i="21"/>
  <c r="E1849" i="21"/>
  <c r="D1850" i="21"/>
  <c r="Q1849" i="21"/>
  <c r="N1849" i="21"/>
  <c r="P1849" i="21"/>
  <c r="O1849" i="21"/>
  <c r="I1850" i="21"/>
  <c r="M1850" i="21"/>
  <c r="J1850" i="21"/>
  <c r="K1850" i="21"/>
  <c r="L1850" i="21"/>
  <c r="H1851" i="21"/>
  <c r="E1850" i="21"/>
  <c r="F1850" i="21"/>
  <c r="D1851" i="21"/>
  <c r="Q1850" i="21"/>
  <c r="P1850" i="21"/>
  <c r="O1850" i="21"/>
  <c r="N1850" i="21"/>
  <c r="J1851" i="21"/>
  <c r="L1851" i="21"/>
  <c r="H1852" i="21"/>
  <c r="K1851" i="21"/>
  <c r="M1851" i="21"/>
  <c r="I1851" i="21"/>
  <c r="E1851" i="21"/>
  <c r="F1851" i="21"/>
  <c r="D1852" i="21"/>
  <c r="J1852" i="21"/>
  <c r="K1852" i="21"/>
  <c r="H1853" i="21"/>
  <c r="I1852" i="21"/>
  <c r="L1852" i="21"/>
  <c r="M1852" i="21"/>
  <c r="O1851" i="21"/>
  <c r="N1851" i="21"/>
  <c r="Q1851" i="21"/>
  <c r="P1851" i="21"/>
  <c r="D1853" i="21"/>
  <c r="E1852" i="21"/>
  <c r="F1852" i="21"/>
  <c r="I1853" i="21"/>
  <c r="L1853" i="21"/>
  <c r="K1853" i="21"/>
  <c r="J1853" i="21"/>
  <c r="H1854" i="21"/>
  <c r="M1853" i="21"/>
  <c r="Q1852" i="21"/>
  <c r="O1852" i="21"/>
  <c r="N1852" i="21"/>
  <c r="P1852" i="21"/>
  <c r="E1853" i="21"/>
  <c r="D1854" i="21"/>
  <c r="F1853" i="21"/>
  <c r="O1853" i="21"/>
  <c r="N1853" i="21"/>
  <c r="Q1853" i="21"/>
  <c r="P1853" i="21"/>
  <c r="I1854" i="21"/>
  <c r="M1854" i="21"/>
  <c r="K1854" i="21"/>
  <c r="H1855" i="21"/>
  <c r="J1854" i="21"/>
  <c r="L1854" i="21"/>
  <c r="E1854" i="21"/>
  <c r="F1854" i="21"/>
  <c r="D1855" i="21"/>
  <c r="P1854" i="21"/>
  <c r="Q1854" i="21"/>
  <c r="N1854" i="21"/>
  <c r="O1854" i="21"/>
  <c r="M1855" i="21"/>
  <c r="K1855" i="21"/>
  <c r="L1855" i="21"/>
  <c r="H1856" i="21"/>
  <c r="I1855" i="21"/>
  <c r="J1855" i="21"/>
  <c r="D1856" i="21"/>
  <c r="E1855" i="21"/>
  <c r="F1855" i="21"/>
  <c r="I1856" i="21"/>
  <c r="M1856" i="21"/>
  <c r="K1856" i="21"/>
  <c r="L1856" i="21"/>
  <c r="J1856" i="21"/>
  <c r="H1857" i="21"/>
  <c r="N1855" i="21"/>
  <c r="P1855" i="21"/>
  <c r="O1855" i="21"/>
  <c r="Q1855" i="21"/>
  <c r="E1856" i="21"/>
  <c r="F1856" i="21"/>
  <c r="D1857" i="21"/>
  <c r="O1856" i="21"/>
  <c r="Q1856" i="21"/>
  <c r="N1856" i="21"/>
  <c r="P1856" i="21"/>
  <c r="K1857" i="21"/>
  <c r="M1857" i="21"/>
  <c r="L1857" i="21"/>
  <c r="H1858" i="21"/>
  <c r="J1857" i="21"/>
  <c r="I1857" i="21"/>
  <c r="D1858" i="21"/>
  <c r="E1857" i="21"/>
  <c r="F1857" i="21"/>
  <c r="I1858" i="21"/>
  <c r="L1858" i="21"/>
  <c r="K1858" i="21"/>
  <c r="M1858" i="21"/>
  <c r="J1858" i="21"/>
  <c r="H1859" i="21"/>
  <c r="O1857" i="21"/>
  <c r="P1857" i="21"/>
  <c r="N1857" i="21"/>
  <c r="Q1857" i="21"/>
  <c r="E1858" i="21"/>
  <c r="F1858" i="21"/>
  <c r="D1859" i="21"/>
  <c r="N1858" i="21"/>
  <c r="P1858" i="21"/>
  <c r="O1858" i="21"/>
  <c r="Q1858" i="21"/>
  <c r="I1859" i="21"/>
  <c r="M1859" i="21"/>
  <c r="L1859" i="21"/>
  <c r="K1859" i="21"/>
  <c r="H1860" i="21"/>
  <c r="J1859" i="21"/>
  <c r="E1859" i="21"/>
  <c r="F1859" i="21"/>
  <c r="D1860" i="21"/>
  <c r="N1859" i="21"/>
  <c r="Q1859" i="21"/>
  <c r="P1859" i="21"/>
  <c r="O1859" i="21"/>
  <c r="L1860" i="21"/>
  <c r="M1860" i="21"/>
  <c r="H1861" i="21"/>
  <c r="J1860" i="21"/>
  <c r="K1860" i="21"/>
  <c r="I1860" i="21"/>
  <c r="E1860" i="21"/>
  <c r="D1861" i="21"/>
  <c r="F1860" i="21"/>
  <c r="J1861" i="21"/>
  <c r="L1861" i="21"/>
  <c r="H1862" i="21"/>
  <c r="K1861" i="21"/>
  <c r="M1861" i="21"/>
  <c r="I1861" i="21"/>
  <c r="P1860" i="21"/>
  <c r="O1860" i="21"/>
  <c r="N1860" i="21"/>
  <c r="Q1860" i="21"/>
  <c r="E1861" i="21"/>
  <c r="F1861" i="21"/>
  <c r="D1862" i="21"/>
  <c r="M1862" i="21"/>
  <c r="L1862" i="21"/>
  <c r="H1863" i="21"/>
  <c r="J1862" i="21"/>
  <c r="K1862" i="21"/>
  <c r="I1862" i="21"/>
  <c r="O1861" i="21"/>
  <c r="N1861" i="21"/>
  <c r="Q1861" i="21"/>
  <c r="P1861" i="21"/>
  <c r="D1863" i="21"/>
  <c r="E1862" i="21"/>
  <c r="F1862" i="21"/>
  <c r="H1864" i="21"/>
  <c r="L1863" i="21"/>
  <c r="M1863" i="21"/>
  <c r="K1863" i="21"/>
  <c r="J1863" i="21"/>
  <c r="I1863" i="21"/>
  <c r="Q1862" i="21"/>
  <c r="P1862" i="21"/>
  <c r="O1862" i="21"/>
  <c r="N1862" i="21"/>
  <c r="E1863" i="21"/>
  <c r="D1864" i="21"/>
  <c r="F1863" i="21"/>
  <c r="L1864" i="21"/>
  <c r="K1864" i="21"/>
  <c r="M1864" i="21"/>
  <c r="J1864" i="21"/>
  <c r="I1864" i="21"/>
  <c r="H1865" i="21"/>
  <c r="Q1863" i="21"/>
  <c r="P1863" i="21"/>
  <c r="O1863" i="21"/>
  <c r="N1863" i="21"/>
  <c r="F1864" i="21"/>
  <c r="D1865" i="21"/>
  <c r="E1864" i="21"/>
  <c r="N1864" i="21"/>
  <c r="P1864" i="21"/>
  <c r="O1864" i="21"/>
  <c r="Q1864" i="21"/>
  <c r="H1866" i="21"/>
  <c r="K1865" i="21"/>
  <c r="J1865" i="21"/>
  <c r="I1865" i="21"/>
  <c r="L1865" i="21"/>
  <c r="M1865" i="21"/>
  <c r="E1865" i="21"/>
  <c r="D1866" i="21"/>
  <c r="F1865" i="21"/>
  <c r="M1866" i="21"/>
  <c r="I1866" i="21"/>
  <c r="K1866" i="21"/>
  <c r="H1867" i="21"/>
  <c r="J1866" i="21"/>
  <c r="L1866" i="21"/>
  <c r="P1865" i="21"/>
  <c r="O1865" i="21"/>
  <c r="N1865" i="21"/>
  <c r="Q1865" i="21"/>
  <c r="F1866" i="21"/>
  <c r="E1866" i="21"/>
  <c r="D1867" i="21"/>
  <c r="Q1866" i="21"/>
  <c r="P1866" i="21"/>
  <c r="O1866" i="21"/>
  <c r="N1866" i="21"/>
  <c r="K1867" i="21"/>
  <c r="L1867" i="21"/>
  <c r="H1868" i="21"/>
  <c r="I1867" i="21"/>
  <c r="M1867" i="21"/>
  <c r="J1867" i="21"/>
  <c r="E1867" i="21"/>
  <c r="F1867" i="21"/>
  <c r="D1868" i="21"/>
  <c r="H1869" i="21"/>
  <c r="I1868" i="21"/>
  <c r="L1868" i="21"/>
  <c r="J1868" i="21"/>
  <c r="K1868" i="21"/>
  <c r="M1868" i="21"/>
  <c r="P1867" i="21"/>
  <c r="O1867" i="21"/>
  <c r="N1867" i="21"/>
  <c r="Q1867" i="21"/>
  <c r="E1868" i="21"/>
  <c r="F1868" i="21"/>
  <c r="D1869" i="21"/>
  <c r="K1869" i="21"/>
  <c r="L1869" i="21"/>
  <c r="H1870" i="21"/>
  <c r="M1869" i="21"/>
  <c r="J1869" i="21"/>
  <c r="I1869" i="21"/>
  <c r="P1868" i="21"/>
  <c r="O1868" i="21"/>
  <c r="N1868" i="21"/>
  <c r="Q1868" i="21"/>
  <c r="D1870" i="21"/>
  <c r="E1869" i="21"/>
  <c r="F1869" i="21"/>
  <c r="J1870" i="21"/>
  <c r="M1870" i="21"/>
  <c r="L1870" i="21"/>
  <c r="K1870" i="21"/>
  <c r="I1870" i="21"/>
  <c r="H1871" i="21"/>
  <c r="O1869" i="21"/>
  <c r="N1869" i="21"/>
  <c r="Q1869" i="21"/>
  <c r="P1869" i="21"/>
  <c r="E1870" i="21"/>
  <c r="D1871" i="21"/>
  <c r="F1870" i="21"/>
  <c r="Q1870" i="21"/>
  <c r="P1870" i="21"/>
  <c r="O1870" i="21"/>
  <c r="N1870" i="21"/>
  <c r="K1871" i="21"/>
  <c r="L1871" i="21"/>
  <c r="M1871" i="21"/>
  <c r="I1871" i="21"/>
  <c r="H1872" i="21"/>
  <c r="J1871" i="21"/>
  <c r="F1871" i="21"/>
  <c r="D1872" i="21"/>
  <c r="E1871" i="21"/>
  <c r="P1871" i="21"/>
  <c r="O1871" i="21"/>
  <c r="N1871" i="21"/>
  <c r="Q1871" i="21"/>
  <c r="I1872" i="21"/>
  <c r="H1873" i="21"/>
  <c r="L1872" i="21"/>
  <c r="K1872" i="21"/>
  <c r="J1872" i="21"/>
  <c r="M1872" i="21"/>
  <c r="E1872" i="21"/>
  <c r="D1873" i="21"/>
  <c r="F1872" i="21"/>
  <c r="Q1872" i="21"/>
  <c r="N1872" i="21"/>
  <c r="P1872" i="21"/>
  <c r="O1872" i="21"/>
  <c r="H1874" i="21"/>
  <c r="I1873" i="21"/>
  <c r="L1873" i="21"/>
  <c r="J1873" i="21"/>
  <c r="M1873" i="21"/>
  <c r="K1873" i="21"/>
  <c r="D1874" i="21"/>
  <c r="E1873" i="21"/>
  <c r="F1873" i="21"/>
  <c r="J1874" i="21"/>
  <c r="L1874" i="21"/>
  <c r="M1874" i="21"/>
  <c r="H1875" i="21"/>
  <c r="K1874" i="21"/>
  <c r="I1874" i="21"/>
  <c r="P1873" i="21"/>
  <c r="O1873" i="21"/>
  <c r="Q1873" i="21"/>
  <c r="N1873" i="21"/>
  <c r="E1874" i="21"/>
  <c r="F1874" i="21"/>
  <c r="D1875" i="21"/>
  <c r="L1875" i="21"/>
  <c r="I1875" i="21"/>
  <c r="J1875" i="21"/>
  <c r="M1875" i="21"/>
  <c r="K1875" i="21"/>
  <c r="H1876" i="21"/>
  <c r="O1874" i="21"/>
  <c r="N1874" i="21"/>
  <c r="Q1874" i="21"/>
  <c r="P1874" i="21"/>
  <c r="E1875" i="21"/>
  <c r="F1875" i="21"/>
  <c r="D1876" i="21"/>
  <c r="Q1875" i="21"/>
  <c r="P1875" i="21"/>
  <c r="O1875" i="21"/>
  <c r="N1875" i="21"/>
  <c r="K1876" i="21"/>
  <c r="J1876" i="21"/>
  <c r="H1877" i="21"/>
  <c r="L1876" i="21"/>
  <c r="M1876" i="21"/>
  <c r="I1876" i="21"/>
  <c r="F1876" i="21"/>
  <c r="D1877" i="21"/>
  <c r="E1876" i="21"/>
  <c r="J1877" i="21"/>
  <c r="H1878" i="21"/>
  <c r="M1877" i="21"/>
  <c r="K1877" i="21"/>
  <c r="I1877" i="21"/>
  <c r="L1877" i="21"/>
  <c r="P1876" i="21"/>
  <c r="O1876" i="21"/>
  <c r="Q1876" i="21"/>
  <c r="N1876" i="21"/>
  <c r="D1878" i="21"/>
  <c r="F1877" i="21"/>
  <c r="E1877" i="21"/>
  <c r="L1878" i="21"/>
  <c r="I1878" i="21"/>
  <c r="J1878" i="21"/>
  <c r="H1879" i="21"/>
  <c r="K1878" i="21"/>
  <c r="M1878" i="21"/>
  <c r="Q1877" i="21"/>
  <c r="O1877" i="21"/>
  <c r="N1877" i="21"/>
  <c r="P1877" i="21"/>
  <c r="F1878" i="21"/>
  <c r="D1879" i="21"/>
  <c r="E1878" i="21"/>
  <c r="P1878" i="21"/>
  <c r="O1878" i="21"/>
  <c r="Q1878" i="21"/>
  <c r="N1878" i="21"/>
  <c r="J1879" i="21"/>
  <c r="H1880" i="21"/>
  <c r="K1879" i="21"/>
  <c r="M1879" i="21"/>
  <c r="I1879" i="21"/>
  <c r="L1879" i="21"/>
  <c r="E1879" i="21"/>
  <c r="D1880" i="21"/>
  <c r="F1879" i="21"/>
  <c r="L1880" i="21"/>
  <c r="M1880" i="21"/>
  <c r="I1880" i="21"/>
  <c r="H1881" i="21"/>
  <c r="J1880" i="21"/>
  <c r="K1880" i="21"/>
  <c r="O1879" i="21"/>
  <c r="P1879" i="21"/>
  <c r="N1879" i="21"/>
  <c r="Q1879" i="21"/>
  <c r="E1880" i="21"/>
  <c r="F1880" i="21"/>
  <c r="D1881" i="21"/>
  <c r="P1880" i="21"/>
  <c r="Q1880" i="21"/>
  <c r="O1880" i="21"/>
  <c r="N1880" i="21"/>
  <c r="L1881" i="21"/>
  <c r="M1881" i="21"/>
  <c r="J1881" i="21"/>
  <c r="K1881" i="21"/>
  <c r="H1882" i="21"/>
  <c r="I1881" i="21"/>
  <c r="E1881" i="21"/>
  <c r="F1881" i="21"/>
  <c r="D1882" i="21"/>
  <c r="K1882" i="21"/>
  <c r="L1882" i="21"/>
  <c r="I1882" i="21"/>
  <c r="M1882" i="21"/>
  <c r="J1882" i="21"/>
  <c r="H1883" i="21"/>
  <c r="P1881" i="21"/>
  <c r="N1881" i="21"/>
  <c r="Q1881" i="21"/>
  <c r="O1881" i="21"/>
  <c r="F1882" i="21"/>
  <c r="E1882" i="21"/>
  <c r="D1883" i="21"/>
  <c r="P1882" i="21"/>
  <c r="Q1882" i="21"/>
  <c r="O1882" i="21"/>
  <c r="N1882" i="21"/>
  <c r="L1883" i="21"/>
  <c r="J1883" i="21"/>
  <c r="M1883" i="21"/>
  <c r="I1883" i="21"/>
  <c r="H1884" i="21"/>
  <c r="K1883" i="21"/>
  <c r="F1883" i="21"/>
  <c r="D1884" i="21"/>
  <c r="E1883" i="21"/>
  <c r="P1883" i="21"/>
  <c r="O1883" i="21"/>
  <c r="Q1883" i="21"/>
  <c r="N1883" i="21"/>
  <c r="M1884" i="21"/>
  <c r="I1884" i="21"/>
  <c r="J1884" i="21"/>
  <c r="L1884" i="21"/>
  <c r="H1885" i="21"/>
  <c r="K1884" i="21"/>
  <c r="D1885" i="21"/>
  <c r="F1884" i="21"/>
  <c r="E1884" i="21"/>
  <c r="O1884" i="21"/>
  <c r="N1884" i="21"/>
  <c r="Q1884" i="21"/>
  <c r="P1884" i="21"/>
  <c r="J1885" i="21"/>
  <c r="M1885" i="21"/>
  <c r="I1885" i="21"/>
  <c r="K1885" i="21"/>
  <c r="H1886" i="21"/>
  <c r="L1885" i="21"/>
  <c r="F1885" i="21"/>
  <c r="E1885" i="21"/>
  <c r="D1886" i="21"/>
  <c r="O1885" i="21"/>
  <c r="Q1885" i="21"/>
  <c r="P1885" i="21"/>
  <c r="N1885" i="21"/>
  <c r="I1886" i="21"/>
  <c r="K1886" i="21"/>
  <c r="L1886" i="21"/>
  <c r="M1886" i="21"/>
  <c r="H1887" i="21"/>
  <c r="J1886" i="21"/>
  <c r="F1886" i="21"/>
  <c r="D1887" i="21"/>
  <c r="E1886" i="21"/>
  <c r="Q1886" i="21"/>
  <c r="N1886" i="21"/>
  <c r="P1886" i="21"/>
  <c r="O1886" i="21"/>
  <c r="M1887" i="21"/>
  <c r="H1888" i="21"/>
  <c r="L1887" i="21"/>
  <c r="I1887" i="21"/>
  <c r="K1887" i="21"/>
  <c r="J1887" i="21"/>
  <c r="F1887" i="21"/>
  <c r="E1887" i="21"/>
  <c r="D1888" i="21"/>
  <c r="H1889" i="21"/>
  <c r="K1888" i="21"/>
  <c r="I1888" i="21"/>
  <c r="L1888" i="21"/>
  <c r="J1888" i="21"/>
  <c r="M1888" i="21"/>
  <c r="P1887" i="21"/>
  <c r="O1887" i="21"/>
  <c r="N1887" i="21"/>
  <c r="Q1887" i="21"/>
  <c r="D1889" i="21"/>
  <c r="E1888" i="21"/>
  <c r="F1888" i="21"/>
  <c r="M1889" i="21"/>
  <c r="I1889" i="21"/>
  <c r="K1889" i="21"/>
  <c r="J1889" i="21"/>
  <c r="H1890" i="21"/>
  <c r="L1889" i="21"/>
  <c r="P1888" i="21"/>
  <c r="O1888" i="21"/>
  <c r="N1888" i="21"/>
  <c r="Q1888" i="21"/>
  <c r="E1889" i="21"/>
  <c r="F1889" i="21"/>
  <c r="D1890" i="21"/>
  <c r="P1889" i="21"/>
  <c r="O1889" i="21"/>
  <c r="N1889" i="21"/>
  <c r="Q1889" i="21"/>
  <c r="M1890" i="21"/>
  <c r="K1890" i="21"/>
  <c r="I1890" i="21"/>
  <c r="L1890" i="21"/>
  <c r="J1890" i="21"/>
  <c r="H1891" i="21"/>
  <c r="E1890" i="21"/>
  <c r="F1890" i="21"/>
  <c r="D1891" i="21"/>
  <c r="N1890" i="21"/>
  <c r="Q1890" i="21"/>
  <c r="O1890" i="21"/>
  <c r="P1890" i="21"/>
  <c r="J1891" i="21"/>
  <c r="M1891" i="21"/>
  <c r="H1892" i="21"/>
  <c r="L1891" i="21"/>
  <c r="K1891" i="21"/>
  <c r="I1891" i="21"/>
  <c r="D1892" i="21"/>
  <c r="E1891" i="21"/>
  <c r="F1891" i="21"/>
  <c r="I1892" i="21"/>
  <c r="M1892" i="21"/>
  <c r="J1892" i="21"/>
  <c r="K1892" i="21"/>
  <c r="L1892" i="21"/>
  <c r="H1893" i="21"/>
  <c r="O1891" i="21"/>
  <c r="Q1891" i="21"/>
  <c r="P1891" i="21"/>
  <c r="N1891" i="21"/>
  <c r="D1893" i="21"/>
  <c r="F1892" i="21"/>
  <c r="E1892" i="21"/>
  <c r="O1892" i="21"/>
  <c r="P1892" i="21"/>
  <c r="N1892" i="21"/>
  <c r="Q1892" i="21"/>
  <c r="J1893" i="21"/>
  <c r="M1893" i="21"/>
  <c r="L1893" i="21"/>
  <c r="H1894" i="21"/>
  <c r="K1893" i="21"/>
  <c r="I1893" i="21"/>
  <c r="D1894" i="21"/>
  <c r="F1893" i="21"/>
  <c r="E1893" i="21"/>
  <c r="M1894" i="21"/>
  <c r="J1894" i="21"/>
  <c r="K1894" i="21"/>
  <c r="I1894" i="21"/>
  <c r="L1894" i="21"/>
  <c r="H1895" i="21"/>
  <c r="P1893" i="21"/>
  <c r="N1893" i="21"/>
  <c r="O1893" i="21"/>
  <c r="Q1893" i="21"/>
  <c r="E1894" i="21"/>
  <c r="D1895" i="21"/>
  <c r="F1894" i="21"/>
  <c r="Q1894" i="21"/>
  <c r="P1894" i="21"/>
  <c r="O1894" i="21"/>
  <c r="N1894" i="21"/>
  <c r="L1895" i="21"/>
  <c r="K1895" i="21"/>
  <c r="M1895" i="21"/>
  <c r="H1896" i="21"/>
  <c r="J1895" i="21"/>
  <c r="I1895" i="21"/>
  <c r="D1896" i="21"/>
  <c r="F1895" i="21"/>
  <c r="E1895" i="21"/>
  <c r="K1896" i="21"/>
  <c r="L1896" i="21"/>
  <c r="M1896" i="21"/>
  <c r="H1897" i="21"/>
  <c r="J1896" i="21"/>
  <c r="I1896" i="21"/>
  <c r="P1895" i="21"/>
  <c r="N1895" i="21"/>
  <c r="O1895" i="21"/>
  <c r="Q1895" i="21"/>
  <c r="F1896" i="21"/>
  <c r="D1897" i="21"/>
  <c r="E1896" i="21"/>
  <c r="I1897" i="21"/>
  <c r="J1897" i="21"/>
  <c r="K1897" i="21"/>
  <c r="M1897" i="21"/>
  <c r="H1898" i="21"/>
  <c r="L1897" i="21"/>
  <c r="O1896" i="21"/>
  <c r="N1896" i="21"/>
  <c r="Q1896" i="21"/>
  <c r="P1896" i="21"/>
  <c r="E1897" i="21"/>
  <c r="D1898" i="21"/>
  <c r="F1897" i="21"/>
  <c r="P1897" i="21"/>
  <c r="O1897" i="21"/>
  <c r="N1897" i="21"/>
  <c r="Q1897" i="21"/>
  <c r="I1898" i="21"/>
  <c r="H1899" i="21"/>
  <c r="J1898" i="21"/>
  <c r="M1898" i="21"/>
  <c r="L1898" i="21"/>
  <c r="K1898" i="21"/>
  <c r="F1898" i="21"/>
  <c r="E1898" i="21"/>
  <c r="D1899" i="21"/>
  <c r="P1898" i="21"/>
  <c r="N1898" i="21"/>
  <c r="O1898" i="21"/>
  <c r="Q1898" i="21"/>
  <c r="I1899" i="21"/>
  <c r="J1899" i="21"/>
  <c r="K1899" i="21"/>
  <c r="M1899" i="21"/>
  <c r="H1900" i="21"/>
  <c r="L1899" i="21"/>
  <c r="F1899" i="21"/>
  <c r="D1900" i="21"/>
  <c r="E1899" i="21"/>
  <c r="N1899" i="21"/>
  <c r="P1899" i="21"/>
  <c r="O1899" i="21"/>
  <c r="Q1899" i="21"/>
  <c r="L1900" i="21"/>
  <c r="J1900" i="21"/>
  <c r="K1900" i="21"/>
  <c r="I1900" i="21"/>
  <c r="M1900" i="21"/>
  <c r="H1901" i="21"/>
  <c r="D1901" i="21"/>
  <c r="E1900" i="21"/>
  <c r="F1900" i="21"/>
  <c r="P1900" i="21"/>
  <c r="N1900" i="21"/>
  <c r="Q1900" i="21"/>
  <c r="O1900" i="21"/>
  <c r="I1901" i="21"/>
  <c r="J1901" i="21"/>
  <c r="L1901" i="21"/>
  <c r="H1902" i="21"/>
  <c r="M1901" i="21"/>
  <c r="K1901" i="21"/>
  <c r="D1902" i="21"/>
  <c r="F1901" i="21"/>
  <c r="E1901" i="21"/>
  <c r="Q1901" i="21"/>
  <c r="N1901" i="21"/>
  <c r="P1901" i="21"/>
  <c r="O1901" i="21"/>
  <c r="J1902" i="21"/>
  <c r="L1902" i="21"/>
  <c r="I1902" i="21"/>
  <c r="K1902" i="21"/>
  <c r="M1902" i="21"/>
  <c r="H1903" i="21"/>
  <c r="F1902" i="21"/>
  <c r="E1902" i="21"/>
  <c r="D1903" i="21"/>
  <c r="O1902" i="21"/>
  <c r="Q1902" i="21"/>
  <c r="N1902" i="21"/>
  <c r="P1902" i="21"/>
  <c r="J1903" i="21"/>
  <c r="L1903" i="21"/>
  <c r="K1903" i="21"/>
  <c r="I1903" i="21"/>
  <c r="H1904" i="21"/>
  <c r="M1903" i="21"/>
  <c r="D1904" i="21"/>
  <c r="E1903" i="21"/>
  <c r="F1903" i="21"/>
  <c r="Q1903" i="21"/>
  <c r="P1903" i="21"/>
  <c r="O1903" i="21"/>
  <c r="N1903" i="21"/>
  <c r="L1904" i="21"/>
  <c r="I1904" i="21"/>
  <c r="H1905" i="21"/>
  <c r="M1904" i="21"/>
  <c r="K1904" i="21"/>
  <c r="J1904" i="21"/>
  <c r="E1904" i="21"/>
  <c r="D1905" i="21"/>
  <c r="F1904" i="21"/>
  <c r="P1904" i="21"/>
  <c r="Q1904" i="21"/>
  <c r="O1904" i="21"/>
  <c r="N1904" i="21"/>
  <c r="K1905" i="21"/>
  <c r="J1905" i="21"/>
  <c r="H1906" i="21"/>
  <c r="M1905" i="21"/>
  <c r="L1905" i="21"/>
  <c r="I1905" i="21"/>
  <c r="F1905" i="21"/>
  <c r="E1905" i="21"/>
  <c r="D1906" i="21"/>
  <c r="M1906" i="21"/>
  <c r="K1906" i="21"/>
  <c r="L1906" i="21"/>
  <c r="J1906" i="21"/>
  <c r="H1907" i="21"/>
  <c r="I1906" i="21"/>
  <c r="O1905" i="21"/>
  <c r="N1905" i="21"/>
  <c r="Q1905" i="21"/>
  <c r="P1905" i="21"/>
  <c r="D1907" i="21"/>
  <c r="E1906" i="21"/>
  <c r="F1906" i="21"/>
  <c r="I1907" i="21"/>
  <c r="L1907" i="21"/>
  <c r="M1907" i="21"/>
  <c r="K1907" i="21"/>
  <c r="H1908" i="21"/>
  <c r="J1907" i="21"/>
  <c r="O1906" i="21"/>
  <c r="Q1906" i="21"/>
  <c r="P1906" i="21"/>
  <c r="N1906" i="21"/>
  <c r="E1907" i="21"/>
  <c r="F1907" i="21"/>
  <c r="D1908" i="21"/>
  <c r="N1907" i="21"/>
  <c r="Q1907" i="21"/>
  <c r="O1907" i="21"/>
  <c r="P1907" i="21"/>
  <c r="H1909" i="21"/>
  <c r="I1908" i="21"/>
  <c r="M1908" i="21"/>
  <c r="J1908" i="21"/>
  <c r="L1908" i="21"/>
  <c r="K1908" i="21"/>
  <c r="D1909" i="21"/>
  <c r="F1908" i="21"/>
  <c r="E1908" i="21"/>
  <c r="K1909" i="21"/>
  <c r="I1909" i="21"/>
  <c r="M1909" i="21"/>
  <c r="J1909" i="21"/>
  <c r="H1910" i="21"/>
  <c r="L1909" i="21"/>
  <c r="Q1908" i="21"/>
  <c r="P1908" i="21"/>
  <c r="O1908" i="21"/>
  <c r="N1908" i="21"/>
  <c r="D1910" i="21"/>
  <c r="F1909" i="21"/>
  <c r="E1909" i="21"/>
  <c r="Q1909" i="21"/>
  <c r="N1909" i="21"/>
  <c r="P1909" i="21"/>
  <c r="O1909" i="21"/>
  <c r="J1910" i="21"/>
  <c r="K1910" i="21"/>
  <c r="H1911" i="21"/>
  <c r="L1910" i="21"/>
  <c r="M1910" i="21"/>
  <c r="I1910" i="21"/>
  <c r="F1910" i="21"/>
  <c r="D1911" i="21"/>
  <c r="E1910" i="21"/>
  <c r="H1912" i="21"/>
  <c r="K1911" i="21"/>
  <c r="J1911" i="21"/>
  <c r="I1911" i="21"/>
  <c r="M1911" i="21"/>
  <c r="L1911" i="21"/>
  <c r="N1910" i="21"/>
  <c r="P1910" i="21"/>
  <c r="O1910" i="21"/>
  <c r="Q1910" i="21"/>
  <c r="F1911" i="21"/>
  <c r="E1911" i="21"/>
  <c r="D1912" i="21"/>
  <c r="L1912" i="21"/>
  <c r="I1912" i="21"/>
  <c r="H1913" i="21"/>
  <c r="K1912" i="21"/>
  <c r="M1912" i="21"/>
  <c r="J1912" i="21"/>
  <c r="O1911" i="21"/>
  <c r="P1911" i="21"/>
  <c r="N1911" i="21"/>
  <c r="Q1911" i="21"/>
  <c r="F1912" i="21"/>
  <c r="D1913" i="21"/>
  <c r="E1912" i="21"/>
  <c r="O1912" i="21"/>
  <c r="Q1912" i="21"/>
  <c r="P1912" i="21"/>
  <c r="N1912" i="21"/>
  <c r="H1914" i="21"/>
  <c r="I1913" i="21"/>
  <c r="J1913" i="21"/>
  <c r="L1913" i="21"/>
  <c r="M1913" i="21"/>
  <c r="K1913" i="21"/>
  <c r="D1914" i="21"/>
  <c r="E1913" i="21"/>
  <c r="F1913" i="21"/>
  <c r="I1914" i="21"/>
  <c r="M1914" i="21"/>
  <c r="J1914" i="21"/>
  <c r="K1914" i="21"/>
  <c r="H1915" i="21"/>
  <c r="L1914" i="21"/>
  <c r="P1913" i="21"/>
  <c r="N1913" i="21"/>
  <c r="Q1913" i="21"/>
  <c r="O1913" i="21"/>
  <c r="F1914" i="21"/>
  <c r="E1914" i="21"/>
  <c r="D1915" i="21"/>
  <c r="O1914" i="21"/>
  <c r="Q1914" i="21"/>
  <c r="P1914" i="21"/>
  <c r="N1914" i="21"/>
  <c r="J1915" i="21"/>
  <c r="H1916" i="21"/>
  <c r="L1915" i="21"/>
  <c r="I1915" i="21"/>
  <c r="K1915" i="21"/>
  <c r="M1915" i="21"/>
  <c r="F1915" i="21"/>
  <c r="E1915" i="21"/>
  <c r="D1916" i="21"/>
  <c r="K1916" i="21"/>
  <c r="M1916" i="21"/>
  <c r="I1916" i="21"/>
  <c r="J1916" i="21"/>
  <c r="H1917" i="21"/>
  <c r="L1916" i="21"/>
  <c r="Q1915" i="21"/>
  <c r="O1915" i="21"/>
  <c r="N1915" i="21"/>
  <c r="P1915" i="21"/>
  <c r="E1916" i="21"/>
  <c r="D1917" i="21"/>
  <c r="F1916" i="21"/>
  <c r="O1916" i="21"/>
  <c r="P1916" i="21"/>
  <c r="Q1916" i="21"/>
  <c r="N1916" i="21"/>
  <c r="J1917" i="21"/>
  <c r="H1918" i="21"/>
  <c r="L1917" i="21"/>
  <c r="M1917" i="21"/>
  <c r="K1917" i="21"/>
  <c r="I1917" i="21"/>
  <c r="E1917" i="21"/>
  <c r="F1917" i="21"/>
  <c r="D1918" i="21"/>
  <c r="L1918" i="21"/>
  <c r="K1918" i="21"/>
  <c r="J1918" i="21"/>
  <c r="I1918" i="21"/>
  <c r="H1919" i="21"/>
  <c r="M1918" i="21"/>
  <c r="Q1917" i="21"/>
  <c r="P1917" i="21"/>
  <c r="N1917" i="21"/>
  <c r="O1917" i="21"/>
  <c r="D1919" i="21"/>
  <c r="F1918" i="21"/>
  <c r="E1918" i="21"/>
  <c r="Q1918" i="21"/>
  <c r="P1918" i="21"/>
  <c r="O1918" i="21"/>
  <c r="N1918" i="21"/>
  <c r="J1919" i="21"/>
  <c r="M1919" i="21"/>
  <c r="I1919" i="21"/>
  <c r="H1920" i="21"/>
  <c r="K1919" i="21"/>
  <c r="L1919" i="21"/>
  <c r="F1919" i="21"/>
  <c r="D1920" i="21"/>
  <c r="E1919" i="21"/>
  <c r="N1919" i="21"/>
  <c r="P1919" i="21"/>
  <c r="O1919" i="21"/>
  <c r="Q1919" i="21"/>
  <c r="J1920" i="21"/>
  <c r="M1920" i="21"/>
  <c r="K1920" i="21"/>
  <c r="I1920" i="21"/>
  <c r="L1920" i="21"/>
  <c r="H1921" i="21"/>
  <c r="F1920" i="21"/>
  <c r="D1921" i="21"/>
  <c r="E1920" i="21"/>
  <c r="P1920" i="21"/>
  <c r="O1920" i="21"/>
  <c r="Q1920" i="21"/>
  <c r="N1920" i="21"/>
  <c r="M1921" i="21"/>
  <c r="K1921" i="21"/>
  <c r="J1921" i="21"/>
  <c r="I1921" i="21"/>
  <c r="L1921" i="21"/>
  <c r="H1922" i="21"/>
  <c r="D1922" i="21"/>
  <c r="E1921" i="21"/>
  <c r="F1921" i="21"/>
  <c r="N1921" i="21"/>
  <c r="Q1921" i="21"/>
  <c r="P1921" i="21"/>
  <c r="O1921" i="21"/>
  <c r="H1923" i="21"/>
  <c r="I1922" i="21"/>
  <c r="M1922" i="21"/>
  <c r="J1922" i="21"/>
  <c r="L1922" i="21"/>
  <c r="K1922" i="21"/>
  <c r="E1922" i="21"/>
  <c r="F1922" i="21"/>
  <c r="D1923" i="21"/>
  <c r="J1923" i="21"/>
  <c r="I1923" i="21"/>
  <c r="L1923" i="21"/>
  <c r="H1924" i="21"/>
  <c r="K1923" i="21"/>
  <c r="M1923" i="21"/>
  <c r="O1922" i="21"/>
  <c r="N1922" i="21"/>
  <c r="Q1922" i="21"/>
  <c r="P1922" i="21"/>
  <c r="D1924" i="21"/>
  <c r="E1923" i="21"/>
  <c r="F1923" i="21"/>
  <c r="P1923" i="21"/>
  <c r="O1923" i="21"/>
  <c r="N1923" i="21"/>
  <c r="Q1923" i="21"/>
  <c r="I1924" i="21"/>
  <c r="H1925" i="21"/>
  <c r="L1924" i="21"/>
  <c r="M1924" i="21"/>
  <c r="K1924" i="21"/>
  <c r="J1924" i="21"/>
  <c r="F1924" i="21"/>
  <c r="E1924" i="21"/>
  <c r="D1925" i="21"/>
  <c r="O1924" i="21"/>
  <c r="N1924" i="21"/>
  <c r="Q1924" i="21"/>
  <c r="P1924" i="21"/>
  <c r="M1925" i="21"/>
  <c r="I1925" i="21"/>
  <c r="L1925" i="21"/>
  <c r="H1926" i="21"/>
  <c r="K1925" i="21"/>
  <c r="J1925" i="21"/>
  <c r="F1925" i="21"/>
  <c r="E1925" i="21"/>
  <c r="D1926" i="21"/>
  <c r="O1925" i="21"/>
  <c r="N1925" i="21"/>
  <c r="Q1925" i="21"/>
  <c r="P1925" i="21"/>
  <c r="I1926" i="21"/>
  <c r="H1927" i="21"/>
  <c r="M1926" i="21"/>
  <c r="K1926" i="21"/>
  <c r="J1926" i="21"/>
  <c r="L1926" i="21"/>
  <c r="D1927" i="21"/>
  <c r="E1926" i="21"/>
  <c r="F1926" i="21"/>
  <c r="P1926" i="21"/>
  <c r="O1926" i="21"/>
  <c r="N1926" i="21"/>
  <c r="Q1926" i="21"/>
  <c r="I1927" i="21"/>
  <c r="K1927" i="21"/>
  <c r="H1928" i="21"/>
  <c r="J1927" i="21"/>
  <c r="M1927" i="21"/>
  <c r="L1927" i="21"/>
  <c r="D1928" i="21"/>
  <c r="E1927" i="21"/>
  <c r="F1927" i="21"/>
  <c r="N1927" i="21"/>
  <c r="Q1927" i="21"/>
  <c r="P1927" i="21"/>
  <c r="O1927" i="21"/>
  <c r="L1928" i="21"/>
  <c r="I1928" i="21"/>
  <c r="K1928" i="21"/>
  <c r="J1928" i="21"/>
  <c r="H1929" i="21"/>
  <c r="M1928" i="21"/>
  <c r="D1929" i="21"/>
  <c r="E1928" i="21"/>
  <c r="F1928" i="21"/>
  <c r="P1928" i="21"/>
  <c r="O1928" i="21"/>
  <c r="Q1928" i="21"/>
  <c r="N1928" i="21"/>
  <c r="L1929" i="21"/>
  <c r="M1929" i="21"/>
  <c r="I1929" i="21"/>
  <c r="K1929" i="21"/>
  <c r="H1930" i="21"/>
  <c r="J1929" i="21"/>
  <c r="F1929" i="21"/>
  <c r="D1930" i="21"/>
  <c r="E1929" i="21"/>
  <c r="Q1929" i="21"/>
  <c r="N1929" i="21"/>
  <c r="P1929" i="21"/>
  <c r="O1929" i="21"/>
  <c r="J1930" i="21"/>
  <c r="H1931" i="21"/>
  <c r="K1930" i="21"/>
  <c r="L1930" i="21"/>
  <c r="I1930" i="21"/>
  <c r="M1930" i="21"/>
  <c r="D1931" i="21"/>
  <c r="F1930" i="21"/>
  <c r="E1930" i="21"/>
  <c r="K1931" i="21"/>
  <c r="L1931" i="21"/>
  <c r="M1931" i="21"/>
  <c r="I1931" i="21"/>
  <c r="H1932" i="21"/>
  <c r="J1931" i="21"/>
  <c r="N1930" i="21"/>
  <c r="P1930" i="21"/>
  <c r="O1930" i="21"/>
  <c r="Q1930" i="21"/>
  <c r="D1932" i="21"/>
  <c r="F1931" i="21"/>
  <c r="E1931" i="21"/>
  <c r="O1931" i="21"/>
  <c r="N1931" i="21"/>
  <c r="Q1931" i="21"/>
  <c r="P1931" i="21"/>
  <c r="K1932" i="21"/>
  <c r="L1932" i="21"/>
  <c r="M1932" i="21"/>
  <c r="J1932" i="21"/>
  <c r="H1933" i="21"/>
  <c r="I1932" i="21"/>
  <c r="D1933" i="21"/>
  <c r="E1932" i="21"/>
  <c r="F1932" i="21"/>
  <c r="L1933" i="21"/>
  <c r="I1933" i="21"/>
  <c r="H1934" i="21"/>
  <c r="M1933" i="21"/>
  <c r="J1933" i="21"/>
  <c r="K1933" i="21"/>
  <c r="Q1932" i="21"/>
  <c r="N1932" i="21"/>
  <c r="P1932" i="21"/>
  <c r="O1932" i="21"/>
  <c r="D1934" i="21"/>
  <c r="F1933" i="21"/>
  <c r="E1933" i="21"/>
  <c r="O1933" i="21"/>
  <c r="N1933" i="21"/>
  <c r="Q1933" i="21"/>
  <c r="P1933" i="21"/>
  <c r="I1934" i="21"/>
  <c r="K1934" i="21"/>
  <c r="L1934" i="21"/>
  <c r="H1935" i="21"/>
  <c r="M1934" i="21"/>
  <c r="J1934" i="21"/>
  <c r="E1934" i="21"/>
  <c r="F1934" i="21"/>
  <c r="D1935" i="21"/>
  <c r="P1934" i="21"/>
  <c r="O1934" i="21"/>
  <c r="N1934" i="21"/>
  <c r="Q1934" i="21"/>
  <c r="H1936" i="21"/>
  <c r="M1935" i="21"/>
  <c r="K1935" i="21"/>
  <c r="L1935" i="21"/>
  <c r="J1935" i="21"/>
  <c r="I1935" i="21"/>
  <c r="D1936" i="21"/>
  <c r="F1935" i="21"/>
  <c r="E1935" i="21"/>
  <c r="L1936" i="21"/>
  <c r="K1936" i="21"/>
  <c r="H1937" i="21"/>
  <c r="J1936" i="21"/>
  <c r="M1936" i="21"/>
  <c r="I1936" i="21"/>
  <c r="O1935" i="21"/>
  <c r="N1935" i="21"/>
  <c r="Q1935" i="21"/>
  <c r="P1935" i="21"/>
  <c r="F1936" i="21"/>
  <c r="E1936" i="21"/>
  <c r="D1937" i="21"/>
  <c r="H1938" i="21"/>
  <c r="K1937" i="21"/>
  <c r="I1937" i="21"/>
  <c r="L1937" i="21"/>
  <c r="J1937" i="21"/>
  <c r="M1937" i="21"/>
  <c r="Q1936" i="21"/>
  <c r="N1936" i="21"/>
  <c r="P1936" i="21"/>
  <c r="O1936" i="21"/>
  <c r="E1937" i="21"/>
  <c r="F1937" i="21"/>
  <c r="D1938" i="21"/>
  <c r="M1938" i="21"/>
  <c r="H1939" i="21"/>
  <c r="K1938" i="21"/>
  <c r="I1938" i="21"/>
  <c r="L1938" i="21"/>
  <c r="J1938" i="21"/>
  <c r="N1937" i="21"/>
  <c r="Q1937" i="21"/>
  <c r="O1937" i="21"/>
  <c r="P1937" i="21"/>
  <c r="F1938" i="21"/>
  <c r="E1938" i="21"/>
  <c r="D1939" i="21"/>
  <c r="J1939" i="21"/>
  <c r="H1940" i="21"/>
  <c r="K1939" i="21"/>
  <c r="I1939" i="21"/>
  <c r="M1939" i="21"/>
  <c r="L1939" i="21"/>
  <c r="N1938" i="21"/>
  <c r="Q1938" i="21"/>
  <c r="P1938" i="21"/>
  <c r="O1938" i="21"/>
  <c r="D1940" i="21"/>
  <c r="F1939" i="21"/>
  <c r="E1939" i="21"/>
  <c r="M1940" i="21"/>
  <c r="I1940" i="21"/>
  <c r="K1940" i="21"/>
  <c r="J1940" i="21"/>
  <c r="H1941" i="21"/>
  <c r="L1940" i="21"/>
  <c r="O1939" i="21"/>
  <c r="N1939" i="21"/>
  <c r="Q1939" i="21"/>
  <c r="P1939" i="21"/>
  <c r="D1941" i="21"/>
  <c r="F1940" i="21"/>
  <c r="E1940" i="21"/>
  <c r="O1940" i="21"/>
  <c r="N1940" i="21"/>
  <c r="Q1940" i="21"/>
  <c r="P1940" i="21"/>
  <c r="H1942" i="21"/>
  <c r="J1941" i="21"/>
  <c r="I1941" i="21"/>
  <c r="K1941" i="21"/>
  <c r="L1941" i="21"/>
  <c r="M1941" i="21"/>
  <c r="E1941" i="21"/>
  <c r="F1941" i="21"/>
  <c r="D1942" i="21"/>
  <c r="M1942" i="21"/>
  <c r="H1943" i="21"/>
  <c r="L1942" i="21"/>
  <c r="K1942" i="21"/>
  <c r="J1942" i="21"/>
  <c r="I1942" i="21"/>
  <c r="Q1941" i="21"/>
  <c r="P1941" i="21"/>
  <c r="O1941" i="21"/>
  <c r="N1941" i="21"/>
  <c r="F1942" i="21"/>
  <c r="D1943" i="21"/>
  <c r="E1942" i="21"/>
  <c r="K1943" i="21"/>
  <c r="H1944" i="21"/>
  <c r="J1943" i="21"/>
  <c r="L1943" i="21"/>
  <c r="M1943" i="21"/>
  <c r="I1943" i="21"/>
  <c r="O1942" i="21"/>
  <c r="Q1942" i="21"/>
  <c r="P1942" i="21"/>
  <c r="N1942" i="21"/>
  <c r="E1943" i="21"/>
  <c r="F1943" i="21"/>
  <c r="D1944" i="21"/>
  <c r="L1944" i="21"/>
  <c r="M1944" i="21"/>
  <c r="I1944" i="21"/>
  <c r="H1945" i="21"/>
  <c r="J1944" i="21"/>
  <c r="K1944" i="21"/>
  <c r="P1943" i="21"/>
  <c r="O1943" i="21"/>
  <c r="N1943" i="21"/>
  <c r="Q1943" i="21"/>
  <c r="E1944" i="21"/>
  <c r="D1945" i="21"/>
  <c r="F1944" i="21"/>
  <c r="Q1944" i="21"/>
  <c r="P1944" i="21"/>
  <c r="O1944" i="21"/>
  <c r="N1944" i="21"/>
  <c r="I1945" i="21"/>
  <c r="M1945" i="21"/>
  <c r="J1945" i="21"/>
  <c r="H1946" i="21"/>
  <c r="L1945" i="21"/>
  <c r="K1945" i="21"/>
  <c r="E1945" i="21"/>
  <c r="D1946" i="21"/>
  <c r="F1945" i="21"/>
  <c r="Q1945" i="21"/>
  <c r="N1945" i="21"/>
  <c r="O1945" i="21"/>
  <c r="P1945" i="21"/>
  <c r="M1946" i="21"/>
  <c r="H1947" i="21"/>
  <c r="I1946" i="21"/>
  <c r="L1946" i="21"/>
  <c r="J1946" i="21"/>
  <c r="K1946" i="21"/>
  <c r="D1947" i="21"/>
  <c r="E1946" i="21"/>
  <c r="F1946" i="21"/>
  <c r="L1947" i="21"/>
  <c r="K1947" i="21"/>
  <c r="I1947" i="21"/>
  <c r="J1947" i="21"/>
  <c r="H1948" i="21"/>
  <c r="M1947" i="21"/>
  <c r="N1946" i="21"/>
  <c r="O1946" i="21"/>
  <c r="Q1946" i="21"/>
  <c r="P1946" i="21"/>
  <c r="D1948" i="21"/>
  <c r="F1947" i="21"/>
  <c r="E1947" i="21"/>
  <c r="P1947" i="21"/>
  <c r="O1947" i="21"/>
  <c r="Q1947" i="21"/>
  <c r="N1947" i="21"/>
  <c r="M1948" i="21"/>
  <c r="L1948" i="21"/>
  <c r="I1948" i="21"/>
  <c r="H1949" i="21"/>
  <c r="K1948" i="21"/>
  <c r="J1948" i="21"/>
  <c r="E1948" i="21"/>
  <c r="D1949" i="21"/>
  <c r="F1948" i="21"/>
  <c r="O1948" i="21"/>
  <c r="Q1948" i="21"/>
  <c r="P1948" i="21"/>
  <c r="N1948" i="21"/>
  <c r="L1949" i="21"/>
  <c r="I1949" i="21"/>
  <c r="H1950" i="21"/>
  <c r="K1949" i="21"/>
  <c r="J1949" i="21"/>
  <c r="M1949" i="21"/>
  <c r="F1949" i="21"/>
  <c r="E1949" i="21"/>
  <c r="D1950" i="21"/>
  <c r="O1949" i="21"/>
  <c r="N1949" i="21"/>
  <c r="Q1949" i="21"/>
  <c r="P1949" i="21"/>
  <c r="H1951" i="21"/>
  <c r="J1950" i="21"/>
  <c r="L1950" i="21"/>
  <c r="I1950" i="21"/>
  <c r="K1950" i="21"/>
  <c r="M1950" i="21"/>
  <c r="F1950" i="21"/>
  <c r="D1951" i="21"/>
  <c r="E1950" i="21"/>
  <c r="L1951" i="21"/>
  <c r="H1952" i="21"/>
  <c r="I1951" i="21"/>
  <c r="J1951" i="21"/>
  <c r="K1951" i="21"/>
  <c r="M1951" i="21"/>
  <c r="N1950" i="21"/>
  <c r="Q1950" i="21"/>
  <c r="P1950" i="21"/>
  <c r="O1950" i="21"/>
  <c r="D1952" i="21"/>
  <c r="E1951" i="21"/>
  <c r="F1951" i="21"/>
  <c r="H1953" i="21"/>
  <c r="I1952" i="21"/>
  <c r="K1952" i="21"/>
  <c r="J1952" i="21"/>
  <c r="L1952" i="21"/>
  <c r="M1952" i="21"/>
  <c r="Q1951" i="21"/>
  <c r="P1951" i="21"/>
  <c r="O1951" i="21"/>
  <c r="N1951" i="21"/>
  <c r="F1952" i="21"/>
  <c r="D1953" i="21"/>
  <c r="E1952" i="21"/>
  <c r="H1954" i="21"/>
  <c r="K1953" i="21"/>
  <c r="L1953" i="21"/>
  <c r="J1953" i="21"/>
  <c r="M1953" i="21"/>
  <c r="I1953" i="21"/>
  <c r="P1952" i="21"/>
  <c r="N1952" i="21"/>
  <c r="Q1952" i="21"/>
  <c r="O1952" i="21"/>
  <c r="F1953" i="21"/>
  <c r="E1953" i="21"/>
  <c r="D1954" i="21"/>
  <c r="J1954" i="21"/>
  <c r="I1954" i="21"/>
  <c r="K1954" i="21"/>
  <c r="M1954" i="21"/>
  <c r="H1955" i="21"/>
  <c r="L1954" i="21"/>
  <c r="Q1953" i="21"/>
  <c r="N1953" i="21"/>
  <c r="P1953" i="21"/>
  <c r="O1953" i="21"/>
  <c r="E1954" i="21"/>
  <c r="D1955" i="21"/>
  <c r="F1954" i="21"/>
  <c r="P1954" i="21"/>
  <c r="Q1954" i="21"/>
  <c r="O1954" i="21"/>
  <c r="N1954" i="21"/>
  <c r="J1955" i="21"/>
  <c r="L1955" i="21"/>
  <c r="H1956" i="21"/>
  <c r="M1955" i="21"/>
  <c r="I1955" i="21"/>
  <c r="K1955" i="21"/>
  <c r="F1955" i="21"/>
  <c r="E1955" i="21"/>
  <c r="D1956" i="21"/>
  <c r="I1956" i="21"/>
  <c r="H1957" i="21"/>
  <c r="J1956" i="21"/>
  <c r="K1956" i="21"/>
  <c r="M1956" i="21"/>
  <c r="L1956" i="21"/>
  <c r="Q1955" i="21"/>
  <c r="N1955" i="21"/>
  <c r="O1955" i="21"/>
  <c r="P1955" i="21"/>
  <c r="D1957" i="21"/>
  <c r="F1956" i="21"/>
  <c r="E1956" i="21"/>
  <c r="Q1956" i="21"/>
  <c r="P1956" i="21"/>
  <c r="O1956" i="21"/>
  <c r="N1956" i="21"/>
  <c r="L1957" i="21"/>
  <c r="K1957" i="21"/>
  <c r="M1957" i="21"/>
  <c r="J1957" i="21"/>
  <c r="I1957" i="21"/>
  <c r="H1958" i="21"/>
  <c r="E1957" i="21"/>
  <c r="D1958" i="21"/>
  <c r="F1957" i="21"/>
  <c r="O1957" i="21"/>
  <c r="N1957" i="21"/>
  <c r="P1957" i="21"/>
  <c r="Q1957" i="21"/>
  <c r="H1959" i="21"/>
  <c r="M1958" i="21"/>
  <c r="I1958" i="21"/>
  <c r="K1958" i="21"/>
  <c r="J1958" i="21"/>
  <c r="L1958" i="21"/>
  <c r="F1958" i="21"/>
  <c r="D1959" i="21"/>
  <c r="E1958" i="21"/>
  <c r="H1960" i="21"/>
  <c r="L1959" i="21"/>
  <c r="K1959" i="21"/>
  <c r="J1959" i="21"/>
  <c r="I1959" i="21"/>
  <c r="M1959" i="21"/>
  <c r="Q1958" i="21"/>
  <c r="O1958" i="21"/>
  <c r="N1958" i="21"/>
  <c r="P1958" i="21"/>
  <c r="F1959" i="21"/>
  <c r="E1959" i="21"/>
  <c r="D1960" i="21"/>
  <c r="J1960" i="21"/>
  <c r="I1960" i="21"/>
  <c r="H1961" i="21"/>
  <c r="L1960" i="21"/>
  <c r="M1960" i="21"/>
  <c r="K1960" i="21"/>
  <c r="O1959" i="21"/>
  <c r="Q1959" i="21"/>
  <c r="P1959" i="21"/>
  <c r="N1959" i="21"/>
  <c r="E1960" i="21"/>
  <c r="D1961" i="21"/>
  <c r="F1960" i="21"/>
  <c r="N1960" i="21"/>
  <c r="P1960" i="21"/>
  <c r="O1960" i="21"/>
  <c r="Q1960" i="21"/>
  <c r="L1961" i="21"/>
  <c r="K1961" i="21"/>
  <c r="H1962" i="21"/>
  <c r="I1961" i="21"/>
  <c r="J1961" i="21"/>
  <c r="M1961" i="21"/>
  <c r="E1961" i="21"/>
  <c r="F1961" i="21"/>
  <c r="D1962" i="21"/>
  <c r="J1962" i="21"/>
  <c r="K1962" i="21"/>
  <c r="M1962" i="21"/>
  <c r="I1962" i="21"/>
  <c r="H1963" i="21"/>
  <c r="L1962" i="21"/>
  <c r="P1961" i="21"/>
  <c r="O1961" i="21"/>
  <c r="N1961" i="21"/>
  <c r="Q1961" i="21"/>
  <c r="E1962" i="21"/>
  <c r="F1962" i="21"/>
  <c r="D1963" i="21"/>
  <c r="O1962" i="21"/>
  <c r="P1962" i="21"/>
  <c r="Q1962" i="21"/>
  <c r="N1962" i="21"/>
  <c r="M1963" i="21"/>
  <c r="L1963" i="21"/>
  <c r="J1963" i="21"/>
  <c r="K1963" i="21"/>
  <c r="H1964" i="21"/>
  <c r="I1963" i="21"/>
  <c r="D1964" i="21"/>
  <c r="E1963" i="21"/>
  <c r="F1963" i="21"/>
  <c r="L1964" i="21"/>
  <c r="H1965" i="21"/>
  <c r="I1964" i="21"/>
  <c r="M1964" i="21"/>
  <c r="J1964" i="21"/>
  <c r="K1964" i="21"/>
  <c r="N1963" i="21"/>
  <c r="P1963" i="21"/>
  <c r="O1963" i="21"/>
  <c r="Q1963" i="21"/>
  <c r="D1965" i="21"/>
  <c r="E1964" i="21"/>
  <c r="F1964" i="21"/>
  <c r="I1965" i="21"/>
  <c r="K1965" i="21"/>
  <c r="J1965" i="21"/>
  <c r="H1966" i="21"/>
  <c r="M1965" i="21"/>
  <c r="L1965" i="21"/>
  <c r="N1964" i="21"/>
  <c r="O1964" i="21"/>
  <c r="Q1964" i="21"/>
  <c r="P1964" i="21"/>
  <c r="D1966" i="21"/>
  <c r="E1965" i="21"/>
  <c r="F1965" i="21"/>
  <c r="Q1965" i="21"/>
  <c r="P1965" i="21"/>
  <c r="O1965" i="21"/>
  <c r="N1965" i="21"/>
  <c r="K1966" i="21"/>
  <c r="I1966" i="21"/>
  <c r="M1966" i="21"/>
  <c r="J1966" i="21"/>
  <c r="L1966" i="21"/>
  <c r="H1967" i="21"/>
  <c r="D1967" i="21"/>
  <c r="F1966" i="21"/>
  <c r="E1966" i="21"/>
  <c r="O1966" i="21"/>
  <c r="Q1966" i="21"/>
  <c r="N1966" i="21"/>
  <c r="P1966" i="21"/>
  <c r="K1967" i="21"/>
  <c r="H1968" i="21"/>
  <c r="J1967" i="21"/>
  <c r="M1967" i="21"/>
  <c r="I1967" i="21"/>
  <c r="L1967" i="21"/>
  <c r="E1967" i="21"/>
  <c r="D1968" i="21"/>
  <c r="F1967" i="21"/>
  <c r="I1968" i="21"/>
  <c r="H1969" i="21"/>
  <c r="L1968" i="21"/>
  <c r="K1968" i="21"/>
  <c r="M1968" i="21"/>
  <c r="J1968" i="21"/>
  <c r="O1967" i="21"/>
  <c r="N1967" i="21"/>
  <c r="Q1967" i="21"/>
  <c r="P1967" i="21"/>
  <c r="F1968" i="21"/>
  <c r="D1969" i="21"/>
  <c r="E1968" i="21"/>
  <c r="Q1968" i="21"/>
  <c r="P1968" i="21"/>
  <c r="N1968" i="21"/>
  <c r="O1968" i="21"/>
  <c r="I1969" i="21"/>
  <c r="L1969" i="21"/>
  <c r="M1969" i="21"/>
  <c r="J1969" i="21"/>
  <c r="K1969" i="21"/>
  <c r="H1970" i="21"/>
  <c r="E1969" i="21"/>
  <c r="F1969" i="21"/>
  <c r="D1970" i="21"/>
  <c r="O1969" i="21"/>
  <c r="Q1969" i="21"/>
  <c r="N1969" i="21"/>
  <c r="P1969" i="21"/>
  <c r="J1970" i="21"/>
  <c r="H1971" i="21"/>
  <c r="I1970" i="21"/>
  <c r="L1970" i="21"/>
  <c r="M1970" i="21"/>
  <c r="K1970" i="21"/>
  <c r="F1970" i="21"/>
  <c r="E1970" i="21"/>
  <c r="D1971" i="21"/>
  <c r="J1971" i="21"/>
  <c r="M1971" i="21"/>
  <c r="H1972" i="21"/>
  <c r="K1971" i="21"/>
  <c r="L1971" i="21"/>
  <c r="I1971" i="21"/>
  <c r="O1970" i="21"/>
  <c r="Q1970" i="21"/>
  <c r="P1970" i="21"/>
  <c r="N1970" i="21"/>
  <c r="F1971" i="21"/>
  <c r="D1972" i="21"/>
  <c r="E1971" i="21"/>
  <c r="L1972" i="21"/>
  <c r="K1972" i="21"/>
  <c r="J1972" i="21"/>
  <c r="I1972" i="21"/>
  <c r="M1972" i="21"/>
  <c r="H1973" i="21"/>
  <c r="N1971" i="21"/>
  <c r="Q1971" i="21"/>
  <c r="P1971" i="21"/>
  <c r="O1971" i="21"/>
  <c r="D1973" i="21"/>
  <c r="E1972" i="21"/>
  <c r="F1972" i="21"/>
  <c r="N1972" i="21"/>
  <c r="Q1972" i="21"/>
  <c r="P1972" i="21"/>
  <c r="O1972" i="21"/>
  <c r="L1973" i="21"/>
  <c r="J1973" i="21"/>
  <c r="K1973" i="21"/>
  <c r="H1974" i="21"/>
  <c r="M1973" i="21"/>
  <c r="I1973" i="21"/>
  <c r="E1973" i="21"/>
  <c r="D1974" i="21"/>
  <c r="F1973" i="21"/>
  <c r="J1974" i="21"/>
  <c r="I1974" i="21"/>
  <c r="L1974" i="21"/>
  <c r="M1974" i="21"/>
  <c r="K1974" i="21"/>
  <c r="H1975" i="21"/>
  <c r="N1973" i="21"/>
  <c r="Q1973" i="21"/>
  <c r="P1973" i="21"/>
  <c r="O1973" i="21"/>
  <c r="D1975" i="21"/>
  <c r="E1974" i="21"/>
  <c r="F1974" i="21"/>
  <c r="P1974" i="21"/>
  <c r="O1974" i="21"/>
  <c r="N1974" i="21"/>
  <c r="Q1974" i="21"/>
  <c r="I1975" i="21"/>
  <c r="L1975" i="21"/>
  <c r="H1976" i="21"/>
  <c r="J1975" i="21"/>
  <c r="M1975" i="21"/>
  <c r="K1975" i="21"/>
  <c r="E1975" i="21"/>
  <c r="D1976" i="21"/>
  <c r="F1975" i="21"/>
  <c r="P1975" i="21"/>
  <c r="O1975" i="21"/>
  <c r="N1975" i="21"/>
  <c r="Q1975" i="21"/>
  <c r="I1976" i="21"/>
  <c r="J1976" i="21"/>
  <c r="M1976" i="21"/>
  <c r="L1976" i="21"/>
  <c r="H1977" i="21"/>
  <c r="K1976" i="21"/>
  <c r="D1977" i="21"/>
  <c r="F1976" i="21"/>
  <c r="E1976" i="21"/>
  <c r="P1976" i="21"/>
  <c r="O1976" i="21"/>
  <c r="N1976" i="21"/>
  <c r="Q1976" i="21"/>
  <c r="K1977" i="21"/>
  <c r="I1977" i="21"/>
  <c r="M1977" i="21"/>
  <c r="H1978" i="21"/>
  <c r="J1977" i="21"/>
  <c r="L1977" i="21"/>
  <c r="D1978" i="21"/>
  <c r="F1977" i="21"/>
  <c r="E1977" i="21"/>
  <c r="O1977" i="21"/>
  <c r="P1977" i="21"/>
  <c r="Q1977" i="21"/>
  <c r="N1977" i="21"/>
  <c r="L1978" i="21"/>
  <c r="J1978" i="21"/>
  <c r="H1979" i="21"/>
  <c r="K1978" i="21"/>
  <c r="I1978" i="21"/>
  <c r="M1978" i="21"/>
  <c r="D1979" i="21"/>
  <c r="F1978" i="21"/>
  <c r="E1978" i="21"/>
  <c r="J1979" i="21"/>
  <c r="I1979" i="21"/>
  <c r="H1980" i="21"/>
  <c r="K1979" i="21"/>
  <c r="L1979" i="21"/>
  <c r="M1979" i="21"/>
  <c r="O1978" i="21"/>
  <c r="N1978" i="21"/>
  <c r="Q1978" i="21"/>
  <c r="P1978" i="21"/>
  <c r="E1979" i="21"/>
  <c r="F1979" i="21"/>
  <c r="D1980" i="21"/>
  <c r="P1979" i="21"/>
  <c r="O1979" i="21"/>
  <c r="Q1979" i="21"/>
  <c r="N1979" i="21"/>
  <c r="K1980" i="21"/>
  <c r="H1981" i="21"/>
  <c r="J1980" i="21"/>
  <c r="M1980" i="21"/>
  <c r="L1980" i="21"/>
  <c r="I1980" i="21"/>
  <c r="E1980" i="21"/>
  <c r="F1980" i="21"/>
  <c r="D1981" i="21"/>
  <c r="H1982" i="21"/>
  <c r="L1981" i="21"/>
  <c r="I1981" i="21"/>
  <c r="J1981" i="21"/>
  <c r="M1981" i="21"/>
  <c r="K1981" i="21"/>
  <c r="N1980" i="21"/>
  <c r="Q1980" i="21"/>
  <c r="P1980" i="21"/>
  <c r="O1980" i="21"/>
  <c r="F1981" i="21"/>
  <c r="D1982" i="21"/>
  <c r="E1981" i="21"/>
  <c r="K1982" i="21"/>
  <c r="M1982" i="21"/>
  <c r="I1982" i="21"/>
  <c r="L1982" i="21"/>
  <c r="J1982" i="21"/>
  <c r="H1983" i="21"/>
  <c r="O1981" i="21"/>
  <c r="N1981" i="21"/>
  <c r="Q1981" i="21"/>
  <c r="P1981" i="21"/>
  <c r="D1983" i="21"/>
  <c r="F1982" i="21"/>
  <c r="E1982" i="21"/>
  <c r="N1982" i="21"/>
  <c r="P1982" i="21"/>
  <c r="O1982" i="21"/>
  <c r="Q1982" i="21"/>
  <c r="M1983" i="21"/>
  <c r="J1983" i="21"/>
  <c r="H1984" i="21"/>
  <c r="I1983" i="21"/>
  <c r="K1983" i="21"/>
  <c r="L1983" i="21"/>
  <c r="E1983" i="21"/>
  <c r="F1983" i="21"/>
  <c r="D1984" i="21"/>
  <c r="J1984" i="21"/>
  <c r="H1985" i="21"/>
  <c r="M1984" i="21"/>
  <c r="I1984" i="21"/>
  <c r="K1984" i="21"/>
  <c r="L1984" i="21"/>
  <c r="P1983" i="21"/>
  <c r="O1983" i="21"/>
  <c r="N1983" i="21"/>
  <c r="Q1983" i="21"/>
  <c r="D1985" i="21"/>
  <c r="E1984" i="21"/>
  <c r="F1984" i="21"/>
  <c r="M1985" i="21"/>
  <c r="K1985" i="21"/>
  <c r="L1985" i="21"/>
  <c r="I1985" i="21"/>
  <c r="H1986" i="21"/>
  <c r="J1985" i="21"/>
  <c r="O1984" i="21"/>
  <c r="P1984" i="21"/>
  <c r="N1984" i="21"/>
  <c r="Q1984" i="21"/>
  <c r="D1986" i="21"/>
  <c r="E1985" i="21"/>
  <c r="F1985" i="21"/>
  <c r="N1985" i="21"/>
  <c r="P1985" i="21"/>
  <c r="O1985" i="21"/>
  <c r="Q1985" i="21"/>
  <c r="K1986" i="21"/>
  <c r="H1987" i="21"/>
  <c r="M1986" i="21"/>
  <c r="I1986" i="21"/>
  <c r="J1986" i="21"/>
  <c r="L1986" i="21"/>
  <c r="F1986" i="21"/>
  <c r="E1986" i="21"/>
  <c r="D1987" i="21"/>
  <c r="J1987" i="21"/>
  <c r="H1988" i="21"/>
  <c r="K1987" i="21"/>
  <c r="I1987" i="21"/>
  <c r="M1987" i="21"/>
  <c r="L1987" i="21"/>
  <c r="Q1986" i="21"/>
  <c r="P1986" i="21"/>
  <c r="O1986" i="21"/>
  <c r="N1986" i="21"/>
  <c r="D1988" i="21"/>
  <c r="E1987" i="21"/>
  <c r="F1987" i="21"/>
  <c r="L1988" i="21"/>
  <c r="I1988" i="21"/>
  <c r="H1989" i="21"/>
  <c r="J1988" i="21"/>
  <c r="K1988" i="21"/>
  <c r="M1988" i="21"/>
  <c r="N1987" i="21"/>
  <c r="O1987" i="21"/>
  <c r="Q1987" i="21"/>
  <c r="P1987" i="21"/>
  <c r="E1988" i="21"/>
  <c r="D1989" i="21"/>
  <c r="F1988" i="21"/>
  <c r="O1988" i="21"/>
  <c r="N1988" i="21"/>
  <c r="Q1988" i="21"/>
  <c r="P1988" i="21"/>
  <c r="I1989" i="21"/>
  <c r="K1989" i="21"/>
  <c r="M1989" i="21"/>
  <c r="H1990" i="21"/>
  <c r="L1989" i="21"/>
  <c r="J1989" i="21"/>
  <c r="F1989" i="21"/>
  <c r="D1990" i="21"/>
  <c r="E1989" i="21"/>
  <c r="N1989" i="21"/>
  <c r="O1989" i="21"/>
  <c r="P1989" i="21"/>
  <c r="Q1989" i="21"/>
  <c r="J1990" i="21"/>
  <c r="I1990" i="21"/>
  <c r="M1990" i="21"/>
  <c r="L1990" i="21"/>
  <c r="H1991" i="21"/>
  <c r="K1990" i="21"/>
  <c r="E1990" i="21"/>
  <c r="D1991" i="21"/>
  <c r="F1990" i="21"/>
  <c r="P1990" i="21"/>
  <c r="Q1990" i="21"/>
  <c r="O1990" i="21"/>
  <c r="N1990" i="21"/>
  <c r="I1991" i="21"/>
  <c r="M1991" i="21"/>
  <c r="H1992" i="21"/>
  <c r="L1991" i="21"/>
  <c r="K1991" i="21"/>
  <c r="J1991" i="21"/>
  <c r="D1992" i="21"/>
  <c r="F1991" i="21"/>
  <c r="E1991" i="21"/>
  <c r="N1991" i="21"/>
  <c r="Q1991" i="21"/>
  <c r="O1991" i="21"/>
  <c r="P1991" i="21"/>
  <c r="L1992" i="21"/>
  <c r="K1992" i="21"/>
  <c r="I1992" i="21"/>
  <c r="J1992" i="21"/>
  <c r="M1992" i="21"/>
  <c r="H1993" i="21"/>
  <c r="F1992" i="21"/>
  <c r="D1993" i="21"/>
  <c r="E1992" i="21"/>
  <c r="P1992" i="21"/>
  <c r="N1992" i="21"/>
  <c r="Q1992" i="21"/>
  <c r="O1992" i="21"/>
  <c r="H1994" i="21"/>
  <c r="J1993" i="21"/>
  <c r="L1993" i="21"/>
  <c r="M1993" i="21"/>
  <c r="I1993" i="21"/>
  <c r="K1993" i="21"/>
  <c r="E1993" i="21"/>
  <c r="D1994" i="21"/>
  <c r="F1993" i="21"/>
  <c r="H1995" i="21"/>
  <c r="M1994" i="21"/>
  <c r="I1994" i="21"/>
  <c r="K1994" i="21"/>
  <c r="L1994" i="21"/>
  <c r="J1994" i="21"/>
  <c r="Q1993" i="21"/>
  <c r="P1993" i="21"/>
  <c r="N1993" i="21"/>
  <c r="O1993" i="21"/>
  <c r="D1995" i="21"/>
  <c r="F1994" i="21"/>
  <c r="E1994" i="21"/>
  <c r="M1995" i="21"/>
  <c r="H1996" i="21"/>
  <c r="L1995" i="21"/>
  <c r="J1995" i="21"/>
  <c r="I1995" i="21"/>
  <c r="K1995" i="21"/>
  <c r="Q1994" i="21"/>
  <c r="N1994" i="21"/>
  <c r="O1994" i="21"/>
  <c r="P1994" i="21"/>
  <c r="D1996" i="21"/>
  <c r="F1995" i="21"/>
  <c r="E1995" i="21"/>
  <c r="H1997" i="21"/>
  <c r="I1996" i="21"/>
  <c r="L1996" i="21"/>
  <c r="J1996" i="21"/>
  <c r="K1996" i="21"/>
  <c r="M1996" i="21"/>
  <c r="O1995" i="21"/>
  <c r="N1995" i="21"/>
  <c r="Q1995" i="21"/>
  <c r="P1995" i="21"/>
  <c r="D1997" i="21"/>
  <c r="E1996" i="21"/>
  <c r="F1996" i="21"/>
  <c r="K1997" i="21"/>
  <c r="I1997" i="21"/>
  <c r="J1997" i="21"/>
  <c r="L1997" i="21"/>
  <c r="M1997" i="21"/>
  <c r="H1998" i="21"/>
  <c r="N1996" i="21"/>
  <c r="O1996" i="21"/>
  <c r="Q1996" i="21"/>
  <c r="P1996" i="21"/>
  <c r="F1997" i="21"/>
  <c r="D1998" i="21"/>
  <c r="E1997" i="21"/>
  <c r="P1997" i="21"/>
  <c r="Q1997" i="21"/>
  <c r="N1997" i="21"/>
  <c r="O1997" i="21"/>
  <c r="H1999" i="21"/>
  <c r="L1998" i="21"/>
  <c r="I1998" i="21"/>
  <c r="K1998" i="21"/>
  <c r="M1998" i="21"/>
  <c r="J1998" i="21"/>
  <c r="D1999" i="21"/>
  <c r="E1998" i="21"/>
  <c r="F1998" i="21"/>
  <c r="K1999" i="21"/>
  <c r="I1999" i="21"/>
  <c r="J1999" i="21"/>
  <c r="M1999" i="21"/>
  <c r="H2000" i="21"/>
  <c r="L1999" i="21"/>
  <c r="P1998" i="21"/>
  <c r="O1998" i="21"/>
  <c r="N1998" i="21"/>
  <c r="Q1998" i="21"/>
  <c r="F1999" i="21"/>
  <c r="E1999" i="21"/>
  <c r="D2000" i="21"/>
  <c r="O1999" i="21"/>
  <c r="N1999" i="21"/>
  <c r="Q1999" i="21"/>
  <c r="P1999" i="21"/>
  <c r="I2000" i="21"/>
  <c r="L2000" i="21"/>
  <c r="J2000" i="21"/>
  <c r="H2001" i="21"/>
  <c r="M2000" i="21"/>
  <c r="K2000" i="21"/>
  <c r="F2000" i="21"/>
  <c r="E2000" i="21"/>
  <c r="D2001" i="21"/>
  <c r="P2000" i="21"/>
  <c r="O2000" i="21"/>
  <c r="Q2000" i="21"/>
  <c r="N2000" i="21"/>
  <c r="M2001" i="21"/>
  <c r="K2001" i="21"/>
  <c r="J2001" i="21"/>
  <c r="L2001" i="21"/>
  <c r="H2002" i="21"/>
  <c r="I2001" i="21"/>
  <c r="D2002" i="21"/>
  <c r="E2001" i="21"/>
  <c r="F2001" i="21"/>
  <c r="K2002" i="21"/>
  <c r="L2002" i="21"/>
  <c r="H2003" i="21"/>
  <c r="M2002" i="21"/>
  <c r="J2002" i="21"/>
  <c r="I2002" i="21"/>
  <c r="P2001" i="21"/>
  <c r="N2001" i="21"/>
  <c r="O2001" i="21"/>
  <c r="Q2001" i="21"/>
  <c r="F2002" i="21"/>
  <c r="E2002" i="21"/>
  <c r="D2003" i="21"/>
  <c r="I2003" i="21"/>
  <c r="K2003" i="21"/>
  <c r="M2003" i="21"/>
  <c r="L2003" i="21"/>
  <c r="H2004" i="21"/>
  <c r="J2003" i="21"/>
  <c r="N2002" i="21"/>
  <c r="Q2002" i="21"/>
  <c r="O2002" i="21"/>
  <c r="P2002" i="21"/>
  <c r="D2004" i="21"/>
  <c r="E2003" i="21"/>
  <c r="F2003" i="21"/>
  <c r="O2003" i="21"/>
  <c r="P2003" i="21"/>
  <c r="Q2003" i="21"/>
  <c r="N2003" i="21"/>
  <c r="M2004" i="21"/>
  <c r="I2004" i="21"/>
  <c r="H2005" i="21"/>
  <c r="J2004" i="21"/>
  <c r="L2004" i="21"/>
  <c r="K2004" i="21"/>
  <c r="F2004" i="21"/>
  <c r="D2005" i="21"/>
  <c r="E2004" i="21"/>
  <c r="N2004" i="21"/>
  <c r="Q2004" i="21"/>
  <c r="O2004" i="21"/>
  <c r="P2004" i="21"/>
  <c r="I2005" i="21"/>
  <c r="J2005" i="21"/>
  <c r="H2006" i="21"/>
  <c r="K2005" i="21"/>
  <c r="M2005" i="21"/>
  <c r="L2005" i="21"/>
  <c r="E2005" i="21"/>
  <c r="D2006" i="21"/>
  <c r="F2005" i="21"/>
  <c r="O2005" i="21"/>
  <c r="N2005" i="21"/>
  <c r="Q2005" i="21"/>
  <c r="P2005" i="21"/>
  <c r="I2006" i="21"/>
  <c r="L2006" i="21"/>
  <c r="K2006" i="21"/>
  <c r="H2007" i="21"/>
  <c r="J2006" i="21"/>
  <c r="M2006" i="21"/>
  <c r="F2006" i="21"/>
  <c r="E2006" i="21"/>
  <c r="D2007" i="21"/>
  <c r="P2006" i="21"/>
  <c r="O2006" i="21"/>
  <c r="Q2006" i="21"/>
  <c r="N2006" i="21"/>
  <c r="I2007" i="21"/>
  <c r="M2007" i="21"/>
  <c r="J2007" i="21"/>
  <c r="H2008" i="21"/>
  <c r="K2007" i="21"/>
  <c r="L2007" i="21"/>
  <c r="D2008" i="21"/>
  <c r="E2007" i="21"/>
  <c r="F2007" i="21"/>
  <c r="Q2007" i="21"/>
  <c r="N2007" i="21"/>
  <c r="P2007" i="21"/>
  <c r="O2007" i="21"/>
  <c r="J2008" i="21"/>
  <c r="L2008" i="21"/>
  <c r="K2008" i="21"/>
  <c r="H2009" i="21"/>
  <c r="I2008" i="21"/>
  <c r="M2008" i="21"/>
  <c r="D2009" i="21"/>
  <c r="F2008" i="21"/>
  <c r="E2008" i="21"/>
  <c r="K2009" i="21"/>
  <c r="I2009" i="21"/>
  <c r="H2010" i="21"/>
  <c r="J2009" i="21"/>
  <c r="L2009" i="21"/>
  <c r="M2009" i="21"/>
  <c r="N2008" i="21"/>
  <c r="Q2008" i="21"/>
  <c r="P2008" i="21"/>
  <c r="O2008" i="21"/>
  <c r="D2010" i="21"/>
  <c r="E2009" i="21"/>
  <c r="F2009" i="21"/>
  <c r="Q2009" i="21"/>
  <c r="N2009" i="21"/>
  <c r="P2009" i="21"/>
  <c r="O2009" i="21"/>
  <c r="J2010" i="21"/>
  <c r="M2010" i="21"/>
  <c r="L2010" i="21"/>
  <c r="K2010" i="21"/>
  <c r="I2010" i="21"/>
  <c r="H2011" i="21"/>
  <c r="E2010" i="21"/>
  <c r="F2010" i="21"/>
  <c r="D2011" i="21"/>
  <c r="Q2010" i="21"/>
  <c r="O2010" i="21"/>
  <c r="N2010" i="21"/>
  <c r="P2010" i="21"/>
  <c r="J2011" i="21"/>
  <c r="H2012" i="21"/>
  <c r="K2011" i="21"/>
  <c r="M2011" i="21"/>
  <c r="I2011" i="21"/>
  <c r="L2011" i="21"/>
  <c r="D2012" i="21"/>
  <c r="F2011" i="21"/>
  <c r="E2011" i="21"/>
  <c r="J2012" i="21"/>
  <c r="M2012" i="21"/>
  <c r="H2013" i="21"/>
  <c r="K2012" i="21"/>
  <c r="I2012" i="21"/>
  <c r="L2012" i="21"/>
  <c r="O2011" i="21"/>
  <c r="Q2011" i="21"/>
  <c r="N2011" i="21"/>
  <c r="P2011" i="21"/>
  <c r="E2012" i="21"/>
  <c r="D2013" i="21"/>
  <c r="F2012" i="21"/>
  <c r="J2013" i="21"/>
  <c r="H2014" i="21"/>
  <c r="L2013" i="21"/>
  <c r="M2013" i="21"/>
  <c r="I2013" i="21"/>
  <c r="K2013" i="21"/>
  <c r="O2012" i="21"/>
  <c r="Q2012" i="21"/>
  <c r="N2012" i="21"/>
  <c r="P2012" i="21"/>
  <c r="D2014" i="21"/>
  <c r="E2013" i="21"/>
  <c r="F2013" i="21"/>
  <c r="I2014" i="21"/>
  <c r="M2014" i="21"/>
  <c r="L2014" i="21"/>
  <c r="K2014" i="21"/>
  <c r="J2014" i="21"/>
  <c r="H2015" i="21"/>
  <c r="Q2013" i="21"/>
  <c r="P2013" i="21"/>
  <c r="O2013" i="21"/>
  <c r="N2013" i="21"/>
  <c r="D2015" i="21"/>
  <c r="E2014" i="21"/>
  <c r="F2014" i="21"/>
  <c r="N2014" i="21"/>
  <c r="O2014" i="21"/>
  <c r="Q2014" i="21"/>
  <c r="P2014" i="21"/>
  <c r="M2015" i="21"/>
  <c r="H2016" i="21"/>
  <c r="J2015" i="21"/>
  <c r="K2015" i="21"/>
  <c r="I2015" i="21"/>
  <c r="L2015" i="21"/>
  <c r="F2015" i="21"/>
  <c r="E2015" i="21"/>
  <c r="D2016" i="21"/>
  <c r="L2016" i="21"/>
  <c r="H2017" i="21"/>
  <c r="I2016" i="21"/>
  <c r="J2016" i="21"/>
  <c r="M2016" i="21"/>
  <c r="K2016" i="21"/>
  <c r="O2015" i="21"/>
  <c r="P2015" i="21"/>
  <c r="Q2015" i="21"/>
  <c r="N2015" i="21"/>
  <c r="E2016" i="21"/>
  <c r="D2017" i="21"/>
  <c r="F2016" i="21"/>
  <c r="H2018" i="21"/>
  <c r="J2017" i="21"/>
  <c r="K2017" i="21"/>
  <c r="I2017" i="21"/>
  <c r="M2017" i="21"/>
  <c r="L2017" i="21"/>
  <c r="P2016" i="21"/>
  <c r="N2016" i="21"/>
  <c r="Q2016" i="21"/>
  <c r="O2016" i="21"/>
  <c r="D2018" i="21"/>
  <c r="E2017" i="21"/>
  <c r="F2017" i="21"/>
  <c r="J2018" i="21"/>
  <c r="K2018" i="21"/>
  <c r="I2018" i="21"/>
  <c r="M2018" i="21"/>
  <c r="L2018" i="21"/>
  <c r="H2019" i="21"/>
  <c r="O2017" i="21"/>
  <c r="Q2017" i="21"/>
  <c r="N2017" i="21"/>
  <c r="P2017" i="21"/>
  <c r="E2018" i="21"/>
  <c r="F2018" i="21"/>
  <c r="D2019" i="21"/>
  <c r="Q2018" i="21"/>
  <c r="O2018" i="21"/>
  <c r="N2018" i="21"/>
  <c r="P2018" i="21"/>
  <c r="L2019" i="21"/>
  <c r="J2019" i="21"/>
  <c r="K2019" i="21"/>
  <c r="M2019" i="21"/>
  <c r="I2019" i="21"/>
  <c r="H2020" i="21"/>
  <c r="E2019" i="21"/>
  <c r="F2019" i="21"/>
  <c r="D2020" i="21"/>
  <c r="P2019" i="21"/>
  <c r="O2019" i="21"/>
  <c r="Q2019" i="21"/>
  <c r="N2019" i="21"/>
  <c r="I2020" i="21"/>
  <c r="L2020" i="21"/>
  <c r="H2021" i="21"/>
  <c r="M2020" i="21"/>
  <c r="K2020" i="21"/>
  <c r="J2020" i="21"/>
  <c r="D2021" i="21"/>
  <c r="F2020" i="21"/>
  <c r="E2020" i="21"/>
  <c r="Q2020" i="21"/>
  <c r="O2020" i="21"/>
  <c r="P2020" i="21"/>
  <c r="N2020" i="21"/>
  <c r="J2021" i="21"/>
  <c r="M2021" i="21"/>
  <c r="L2021" i="21"/>
  <c r="I2021" i="21"/>
  <c r="H2022" i="21"/>
  <c r="K2021" i="21"/>
  <c r="E2021" i="21"/>
  <c r="F2021" i="21"/>
  <c r="D2022" i="21"/>
  <c r="N2021" i="21"/>
  <c r="P2021" i="21"/>
  <c r="O2021" i="21"/>
  <c r="Q2021" i="21"/>
  <c r="I2022" i="21"/>
  <c r="K2022" i="21"/>
  <c r="J2022" i="21"/>
  <c r="M2022" i="21"/>
  <c r="L2022" i="21"/>
  <c r="H2023" i="21"/>
  <c r="E2022" i="21"/>
  <c r="F2022" i="21"/>
  <c r="D2023" i="21"/>
  <c r="O2022" i="21"/>
  <c r="N2022" i="21"/>
  <c r="P2022" i="21"/>
  <c r="Q2022" i="21"/>
  <c r="H2024" i="21"/>
  <c r="I2023" i="21"/>
  <c r="J2023" i="21"/>
  <c r="L2023" i="21"/>
  <c r="K2023" i="21"/>
  <c r="M2023" i="21"/>
  <c r="F2023" i="21"/>
  <c r="D2024" i="21"/>
  <c r="E2023" i="21"/>
  <c r="M2024" i="21"/>
  <c r="I2024" i="21"/>
  <c r="L2024" i="21"/>
  <c r="H2025" i="21"/>
  <c r="J2024" i="21"/>
  <c r="K2024" i="21"/>
  <c r="P2023" i="21"/>
  <c r="O2023" i="21"/>
  <c r="N2023" i="21"/>
  <c r="Q2023" i="21"/>
  <c r="D2025" i="21"/>
  <c r="F2024" i="21"/>
  <c r="E2024" i="21"/>
  <c r="O2024" i="21"/>
  <c r="P2024" i="21"/>
  <c r="N2024" i="21"/>
  <c r="Q2024" i="21"/>
  <c r="K2025" i="21"/>
  <c r="H2026" i="21"/>
  <c r="L2025" i="21"/>
  <c r="M2025" i="21"/>
  <c r="J2025" i="21"/>
  <c r="I2025" i="21"/>
  <c r="E2025" i="21"/>
  <c r="D2026" i="21"/>
  <c r="F2025" i="21"/>
  <c r="J2026" i="21"/>
  <c r="L2026" i="21"/>
  <c r="I2026" i="21"/>
  <c r="M2026" i="21"/>
  <c r="K2026" i="21"/>
  <c r="H2027" i="21"/>
  <c r="N2025" i="21"/>
  <c r="P2025" i="21"/>
  <c r="O2025" i="21"/>
  <c r="Q2025" i="21"/>
  <c r="F2026" i="21"/>
  <c r="E2026" i="21"/>
  <c r="D2027" i="21"/>
  <c r="Q2026" i="21"/>
  <c r="P2026" i="21"/>
  <c r="O2026" i="21"/>
  <c r="N2026" i="21"/>
  <c r="H2028" i="21"/>
  <c r="M2027" i="21"/>
  <c r="K2027" i="21"/>
  <c r="I2027" i="21"/>
  <c r="J2027" i="21"/>
  <c r="L2027" i="21"/>
  <c r="E2027" i="21"/>
  <c r="D2028" i="21"/>
  <c r="F2027" i="21"/>
  <c r="H2029" i="21"/>
  <c r="J2028" i="21"/>
  <c r="L2028" i="21"/>
  <c r="K2028" i="21"/>
  <c r="I2028" i="21"/>
  <c r="M2028" i="21"/>
  <c r="Q2027" i="21"/>
  <c r="P2027" i="21"/>
  <c r="O2027" i="21"/>
  <c r="N2027" i="21"/>
  <c r="E2028" i="21"/>
  <c r="F2028" i="21"/>
  <c r="D2029" i="21"/>
  <c r="H2030" i="21"/>
  <c r="L2029" i="21"/>
  <c r="J2029" i="21"/>
  <c r="I2029" i="21"/>
  <c r="K2029" i="21"/>
  <c r="M2029" i="21"/>
  <c r="Q2028" i="21"/>
  <c r="O2028" i="21"/>
  <c r="N2028" i="21"/>
  <c r="P2028" i="21"/>
  <c r="E2029" i="21"/>
  <c r="F2029" i="21"/>
  <c r="D2030" i="21"/>
  <c r="K2030" i="21"/>
  <c r="L2030" i="21"/>
  <c r="M2030" i="21"/>
  <c r="H2031" i="21"/>
  <c r="J2030" i="21"/>
  <c r="I2030" i="21"/>
  <c r="N2029" i="21"/>
  <c r="Q2029" i="21"/>
  <c r="O2029" i="21"/>
  <c r="P2029" i="21"/>
  <c r="E2030" i="21"/>
  <c r="F2030" i="21"/>
  <c r="D2031" i="21"/>
  <c r="M2031" i="21"/>
  <c r="J2031" i="21"/>
  <c r="I2031" i="21"/>
  <c r="K2031" i="21"/>
  <c r="L2031" i="21"/>
  <c r="H2032" i="21"/>
  <c r="O2030" i="21"/>
  <c r="Q2030" i="21"/>
  <c r="N2030" i="21"/>
  <c r="P2030" i="21"/>
  <c r="F2031" i="21"/>
  <c r="E2031" i="21"/>
  <c r="D2032" i="21"/>
  <c r="O2031" i="21"/>
  <c r="P2031" i="21"/>
  <c r="N2031" i="21"/>
  <c r="Q2031" i="21"/>
  <c r="I2032" i="21"/>
  <c r="J2032" i="21"/>
  <c r="K2032" i="21"/>
  <c r="M2032" i="21"/>
  <c r="H2033" i="21"/>
  <c r="L2032" i="21"/>
  <c r="D2033" i="21"/>
  <c r="E2032" i="21"/>
  <c r="F2032" i="21"/>
  <c r="N2032" i="21"/>
  <c r="Q2032" i="21"/>
  <c r="P2032" i="21"/>
  <c r="O2032" i="21"/>
  <c r="K2033" i="21"/>
  <c r="J2033" i="21"/>
  <c r="L2033" i="21"/>
  <c r="H2034" i="21"/>
  <c r="I2033" i="21"/>
  <c r="M2033" i="21"/>
  <c r="E2033" i="21"/>
  <c r="F2033" i="21"/>
  <c r="D2034" i="21"/>
  <c r="I2034" i="21"/>
  <c r="J2034" i="21"/>
  <c r="L2034" i="21"/>
  <c r="H2035" i="21"/>
  <c r="K2034" i="21"/>
  <c r="M2034" i="21"/>
  <c r="Q2033" i="21"/>
  <c r="N2033" i="21"/>
  <c r="P2033" i="21"/>
  <c r="O2033" i="21"/>
  <c r="F2034" i="21"/>
  <c r="E2034" i="21"/>
  <c r="D2035" i="21"/>
  <c r="O2034" i="21"/>
  <c r="N2034" i="21"/>
  <c r="P2034" i="21"/>
  <c r="Q2034" i="21"/>
  <c r="J2035" i="21"/>
  <c r="H2036" i="21"/>
  <c r="K2035" i="21"/>
  <c r="I2035" i="21"/>
  <c r="L2035" i="21"/>
  <c r="M2035" i="21"/>
  <c r="E2035" i="21"/>
  <c r="D2036" i="21"/>
  <c r="F2035" i="21"/>
  <c r="K2036" i="21"/>
  <c r="M2036" i="21"/>
  <c r="H2037" i="21"/>
  <c r="L2036" i="21"/>
  <c r="I2036" i="21"/>
  <c r="J2036" i="21"/>
  <c r="Q2035" i="21"/>
  <c r="N2035" i="21"/>
  <c r="O2035" i="21"/>
  <c r="P2035" i="21"/>
  <c r="F2036" i="21"/>
  <c r="E2036" i="21"/>
  <c r="D2037" i="21"/>
  <c r="K2037" i="21"/>
  <c r="H2038" i="21"/>
  <c r="L2037" i="21"/>
  <c r="J2037" i="21"/>
  <c r="M2037" i="21"/>
  <c r="I2037" i="21"/>
  <c r="O2036" i="21"/>
  <c r="N2036" i="21"/>
  <c r="Q2036" i="21"/>
  <c r="P2036" i="21"/>
  <c r="E2037" i="21"/>
  <c r="D2038" i="21"/>
  <c r="F2037" i="21"/>
  <c r="M2038" i="21"/>
  <c r="L2038" i="21"/>
  <c r="I2038" i="21"/>
  <c r="H2039" i="21"/>
  <c r="J2038" i="21"/>
  <c r="K2038" i="21"/>
  <c r="N2037" i="21"/>
  <c r="Q2037" i="21"/>
  <c r="P2037" i="21"/>
  <c r="O2037" i="21"/>
  <c r="E2038" i="21"/>
  <c r="F2038" i="21"/>
  <c r="D2039" i="21"/>
  <c r="P2038" i="21"/>
  <c r="O2038" i="21"/>
  <c r="N2038" i="21"/>
  <c r="Q2038" i="21"/>
  <c r="I2039" i="21"/>
  <c r="J2039" i="21"/>
  <c r="M2039" i="21"/>
  <c r="L2039" i="21"/>
  <c r="K2039" i="21"/>
  <c r="H2040" i="21"/>
  <c r="D2040" i="21"/>
  <c r="E2039" i="21"/>
  <c r="F2039" i="21"/>
  <c r="N2039" i="21"/>
  <c r="Q2039" i="21"/>
  <c r="O2039" i="21"/>
  <c r="P2039" i="21"/>
  <c r="H2041" i="21"/>
  <c r="K2040" i="21"/>
  <c r="I2040" i="21"/>
  <c r="J2040" i="21"/>
  <c r="L2040" i="21"/>
  <c r="M2040" i="21"/>
  <c r="E2040" i="21"/>
  <c r="F2040" i="21"/>
  <c r="D2041" i="21"/>
  <c r="I2041" i="21"/>
  <c r="M2041" i="21"/>
  <c r="L2041" i="21"/>
  <c r="J2041" i="21"/>
  <c r="K2041" i="21"/>
  <c r="H2042" i="21"/>
  <c r="N2040" i="21"/>
  <c r="P2040" i="21"/>
  <c r="Q2040" i="21"/>
  <c r="O2040" i="21"/>
  <c r="F2041" i="21"/>
  <c r="D2042" i="21"/>
  <c r="E2041" i="21"/>
  <c r="P2041" i="21"/>
  <c r="O2041" i="21"/>
  <c r="Q2041" i="21"/>
  <c r="N2041" i="21"/>
  <c r="H2043" i="21"/>
  <c r="L2042" i="21"/>
  <c r="M2042" i="21"/>
  <c r="J2042" i="21"/>
  <c r="K2042" i="21"/>
  <c r="I2042" i="21"/>
  <c r="D2043" i="21"/>
  <c r="E2042" i="21"/>
  <c r="F2042" i="21"/>
  <c r="M2043" i="21"/>
  <c r="H2044" i="21"/>
  <c r="K2043" i="21"/>
  <c r="L2043" i="21"/>
  <c r="J2043" i="21"/>
  <c r="I2043" i="21"/>
  <c r="P2042" i="21"/>
  <c r="O2042" i="21"/>
  <c r="N2042" i="21"/>
  <c r="Q2042" i="21"/>
  <c r="E2043" i="21"/>
  <c r="D2044" i="21"/>
  <c r="F2043" i="21"/>
  <c r="H2045" i="21"/>
  <c r="I2044" i="21"/>
  <c r="J2044" i="21"/>
  <c r="M2044" i="21"/>
  <c r="K2044" i="21"/>
  <c r="L2044" i="21"/>
  <c r="P2043" i="21"/>
  <c r="O2043" i="21"/>
  <c r="Q2043" i="21"/>
  <c r="N2043" i="21"/>
  <c r="F2044" i="21"/>
  <c r="E2044" i="21"/>
  <c r="D2045" i="21"/>
  <c r="M2045" i="21"/>
  <c r="I2045" i="21"/>
  <c r="L2045" i="21"/>
  <c r="H2046" i="21"/>
  <c r="K2045" i="21"/>
  <c r="J2045" i="21"/>
  <c r="P2044" i="21"/>
  <c r="O2044" i="21"/>
  <c r="Q2044" i="21"/>
  <c r="N2044" i="21"/>
  <c r="E2045" i="21"/>
  <c r="D2046" i="21"/>
  <c r="F2045" i="21"/>
  <c r="P2045" i="21"/>
  <c r="O2045" i="21"/>
  <c r="Q2045" i="21"/>
  <c r="N2045" i="21"/>
  <c r="H2047" i="21"/>
  <c r="I2046" i="21"/>
  <c r="M2046" i="21"/>
  <c r="L2046" i="21"/>
  <c r="K2046" i="21"/>
  <c r="J2046" i="21"/>
  <c r="E2046" i="21"/>
  <c r="D2047" i="21"/>
  <c r="F2046" i="21"/>
  <c r="H2048" i="21"/>
  <c r="L2047" i="21"/>
  <c r="J2047" i="21"/>
  <c r="I2047" i="21"/>
  <c r="K2047" i="21"/>
  <c r="M2047" i="21"/>
  <c r="P2046" i="21"/>
  <c r="O2046" i="21"/>
  <c r="N2046" i="21"/>
  <c r="Q2046" i="21"/>
  <c r="F2047" i="21"/>
  <c r="D2048" i="21"/>
  <c r="E2047" i="21"/>
  <c r="L2048" i="21"/>
  <c r="I2048" i="21"/>
  <c r="K2048" i="21"/>
  <c r="M2048" i="21"/>
  <c r="H2049" i="21"/>
  <c r="J2048" i="21"/>
  <c r="P2047" i="21"/>
  <c r="O2047" i="21"/>
  <c r="Q2047" i="21"/>
  <c r="N2047" i="21"/>
  <c r="E2048" i="21"/>
  <c r="F2048" i="21"/>
  <c r="D2049" i="21"/>
  <c r="Q2048" i="21"/>
  <c r="P2048" i="21"/>
  <c r="O2048" i="21"/>
  <c r="N2048" i="21"/>
  <c r="J2049" i="21"/>
  <c r="L2049" i="21"/>
  <c r="I2049" i="21"/>
  <c r="H2050" i="21"/>
  <c r="M2049" i="21"/>
  <c r="K2049" i="21"/>
  <c r="E2049" i="21"/>
  <c r="F2049" i="21"/>
  <c r="D2050" i="21"/>
  <c r="N2049" i="21"/>
  <c r="Q2049" i="21"/>
  <c r="P2049" i="21"/>
  <c r="O2049" i="21"/>
  <c r="L2050" i="21"/>
  <c r="K2050" i="21"/>
  <c r="I2050" i="21"/>
  <c r="J2050" i="21"/>
  <c r="M2050" i="21"/>
  <c r="H2051" i="21"/>
  <c r="F2050" i="21"/>
  <c r="E2050" i="21"/>
  <c r="D2051" i="21"/>
  <c r="P2050" i="21"/>
  <c r="O2050" i="21"/>
  <c r="Q2050" i="21"/>
  <c r="N2050" i="21"/>
  <c r="M2051" i="21"/>
  <c r="J2051" i="21"/>
  <c r="H2052" i="21"/>
  <c r="I2051" i="21"/>
  <c r="L2051" i="21"/>
  <c r="K2051" i="21"/>
  <c r="E2051" i="21"/>
  <c r="D2052" i="21"/>
  <c r="F2051" i="21"/>
  <c r="H2053" i="21"/>
  <c r="L2052" i="21"/>
  <c r="J2052" i="21"/>
  <c r="M2052" i="21"/>
  <c r="I2052" i="21"/>
  <c r="K2052" i="21"/>
  <c r="P2051" i="21"/>
  <c r="O2051" i="21"/>
  <c r="N2051" i="21"/>
  <c r="Q2051" i="21"/>
  <c r="E2052" i="21"/>
  <c r="F2052" i="21"/>
  <c r="D2053" i="21"/>
  <c r="H2054" i="21"/>
  <c r="M2053" i="21"/>
  <c r="L2053" i="21"/>
  <c r="J2053" i="21"/>
  <c r="K2053" i="21"/>
  <c r="I2053" i="21"/>
  <c r="Q2052" i="21"/>
  <c r="P2052" i="21"/>
  <c r="O2052" i="21"/>
  <c r="N2052" i="21"/>
  <c r="F2053" i="21"/>
  <c r="D2054" i="21"/>
  <c r="E2053" i="21"/>
  <c r="M2054" i="21"/>
  <c r="L2054" i="21"/>
  <c r="J2054" i="21"/>
  <c r="I2054" i="21"/>
  <c r="H2055" i="21"/>
  <c r="K2054" i="21"/>
  <c r="P2053" i="21"/>
  <c r="O2053" i="21"/>
  <c r="N2053" i="21"/>
  <c r="Q2053" i="21"/>
  <c r="F2054" i="21"/>
  <c r="E2054" i="21"/>
  <c r="D2055" i="21"/>
  <c r="Q2054" i="21"/>
  <c r="O2054" i="21"/>
  <c r="N2054" i="21"/>
  <c r="P2054" i="21"/>
  <c r="K2055" i="21"/>
  <c r="J2055" i="21"/>
  <c r="H2056" i="21"/>
  <c r="M2055" i="21"/>
  <c r="I2055" i="21"/>
  <c r="L2055" i="21"/>
  <c r="E2055" i="21"/>
  <c r="F2055" i="21"/>
  <c r="D2056" i="21"/>
  <c r="K2056" i="21"/>
  <c r="L2056" i="21"/>
  <c r="J2056" i="21"/>
  <c r="H2057" i="21"/>
  <c r="M2056" i="21"/>
  <c r="I2056" i="21"/>
  <c r="P2055" i="21"/>
  <c r="N2055" i="21"/>
  <c r="Q2055" i="21"/>
  <c r="O2055" i="21"/>
  <c r="F2056" i="21"/>
  <c r="D2057" i="21"/>
  <c r="E2056" i="21"/>
  <c r="M2057" i="21"/>
  <c r="I2057" i="21"/>
  <c r="H2058" i="21"/>
  <c r="K2057" i="21"/>
  <c r="J2057" i="21"/>
  <c r="L2057" i="21"/>
  <c r="Q2056" i="21"/>
  <c r="P2056" i="21"/>
  <c r="O2056" i="21"/>
  <c r="N2056" i="21"/>
  <c r="D2058" i="21"/>
  <c r="F2057" i="21"/>
  <c r="E2057" i="21"/>
  <c r="Q2057" i="21"/>
  <c r="P2057" i="21"/>
  <c r="O2057" i="21"/>
  <c r="N2057" i="21"/>
  <c r="H2059" i="21"/>
  <c r="I2058" i="21"/>
  <c r="J2058" i="21"/>
  <c r="L2058" i="21"/>
  <c r="M2058" i="21"/>
  <c r="K2058" i="21"/>
  <c r="F2058" i="21"/>
  <c r="D2059" i="21"/>
  <c r="E2058" i="21"/>
  <c r="L2059" i="21"/>
  <c r="I2059" i="21"/>
  <c r="K2059" i="21"/>
  <c r="H2060" i="21"/>
  <c r="M2059" i="21"/>
  <c r="J2059" i="21"/>
  <c r="Q2058" i="21"/>
  <c r="P2058" i="21"/>
  <c r="O2058" i="21"/>
  <c r="N2058" i="21"/>
  <c r="F2059" i="21"/>
  <c r="D2060" i="21"/>
  <c r="E2059" i="21"/>
  <c r="Q2059" i="21"/>
  <c r="N2059" i="21"/>
  <c r="P2059" i="21"/>
  <c r="O2059" i="21"/>
  <c r="I2060" i="21"/>
  <c r="M2060" i="21"/>
  <c r="H2061" i="21"/>
  <c r="J2060" i="21"/>
  <c r="K2060" i="21"/>
  <c r="L2060" i="21"/>
  <c r="D2061" i="21"/>
  <c r="E2060" i="21"/>
  <c r="F2060" i="21"/>
  <c r="P2060" i="21"/>
  <c r="O2060" i="21"/>
  <c r="N2060" i="21"/>
  <c r="Q2060" i="21"/>
  <c r="J2061" i="21"/>
  <c r="H2062" i="21"/>
  <c r="K2061" i="21"/>
  <c r="I2061" i="21"/>
  <c r="M2061" i="21"/>
  <c r="L2061" i="21"/>
  <c r="D2062" i="21"/>
  <c r="E2061" i="21"/>
  <c r="F2061" i="21"/>
  <c r="H2063" i="21"/>
  <c r="J2062" i="21"/>
  <c r="I2062" i="21"/>
  <c r="L2062" i="21"/>
  <c r="M2062" i="21"/>
  <c r="K2062" i="21"/>
  <c r="P2061" i="21"/>
  <c r="Q2061" i="21"/>
  <c r="O2061" i="21"/>
  <c r="N2061" i="21"/>
  <c r="E2062" i="21"/>
  <c r="D2063" i="21"/>
  <c r="F2062" i="21"/>
  <c r="H2064" i="21"/>
  <c r="K2063" i="21"/>
  <c r="I2063" i="21"/>
  <c r="L2063" i="21"/>
  <c r="M2063" i="21"/>
  <c r="J2063" i="21"/>
  <c r="Q2062" i="21"/>
  <c r="P2062" i="21"/>
  <c r="O2062" i="21"/>
  <c r="N2062" i="21"/>
  <c r="D2064" i="21"/>
  <c r="F2063" i="21"/>
  <c r="E2063" i="21"/>
  <c r="I2064" i="21"/>
  <c r="H2065" i="21"/>
  <c r="M2064" i="21"/>
  <c r="J2064" i="21"/>
  <c r="L2064" i="21"/>
  <c r="K2064" i="21"/>
  <c r="N2063" i="21"/>
  <c r="Q2063" i="21"/>
  <c r="P2063" i="21"/>
  <c r="O2063" i="21"/>
  <c r="D2065" i="21"/>
  <c r="E2064" i="21"/>
  <c r="F2064" i="21"/>
  <c r="N2064" i="21"/>
  <c r="P2064" i="21"/>
  <c r="O2064" i="21"/>
  <c r="Q2064" i="21"/>
  <c r="J2065" i="21"/>
  <c r="K2065" i="21"/>
  <c r="L2065" i="21"/>
  <c r="M2065" i="21"/>
  <c r="H2066" i="21"/>
  <c r="I2065" i="21"/>
  <c r="D2066" i="21"/>
  <c r="E2065" i="21"/>
  <c r="F2065" i="21"/>
  <c r="K2066" i="21"/>
  <c r="I2066" i="21"/>
  <c r="H2067" i="21"/>
  <c r="L2066" i="21"/>
  <c r="J2066" i="21"/>
  <c r="M2066" i="21"/>
  <c r="O2065" i="21"/>
  <c r="P2065" i="21"/>
  <c r="Q2065" i="21"/>
  <c r="N2065" i="21"/>
  <c r="D2067" i="21"/>
  <c r="E2066" i="21"/>
  <c r="F2066" i="21"/>
  <c r="Q2066" i="21"/>
  <c r="P2066" i="21"/>
  <c r="O2066" i="21"/>
  <c r="N2066" i="21"/>
  <c r="M2067" i="21"/>
  <c r="K2067" i="21"/>
  <c r="I2067" i="21"/>
  <c r="L2067" i="21"/>
  <c r="J2067" i="21"/>
  <c r="H2068" i="21"/>
  <c r="E2067" i="21"/>
  <c r="D2068" i="21"/>
  <c r="F2067" i="21"/>
  <c r="P2067" i="21"/>
  <c r="O2067" i="21"/>
  <c r="N2067" i="21"/>
  <c r="Q2067" i="21"/>
  <c r="L2068" i="21"/>
  <c r="H2069" i="21"/>
  <c r="I2068" i="21"/>
  <c r="K2068" i="21"/>
  <c r="M2068" i="21"/>
  <c r="J2068" i="21"/>
  <c r="F2068" i="21"/>
  <c r="E2068" i="21"/>
  <c r="D2069" i="21"/>
  <c r="I2069" i="21"/>
  <c r="M2069" i="21"/>
  <c r="H2070" i="21"/>
  <c r="J2069" i="21"/>
  <c r="K2069" i="21"/>
  <c r="L2069" i="21"/>
  <c r="O2068" i="21"/>
  <c r="N2068" i="21"/>
  <c r="P2068" i="21"/>
  <c r="Q2068" i="21"/>
  <c r="E2069" i="21"/>
  <c r="D2070" i="21"/>
  <c r="F2069" i="21"/>
  <c r="P2069" i="21"/>
  <c r="O2069" i="21"/>
  <c r="N2069" i="21"/>
  <c r="Q2069" i="21"/>
  <c r="L2070" i="21"/>
  <c r="I2070" i="21"/>
  <c r="K2070" i="21"/>
  <c r="H2071" i="21"/>
  <c r="M2070" i="21"/>
  <c r="J2070" i="21"/>
  <c r="F2070" i="21"/>
  <c r="E2070" i="21"/>
  <c r="D2071" i="21"/>
  <c r="P2070" i="21"/>
  <c r="O2070" i="21"/>
  <c r="N2070" i="21"/>
  <c r="Q2070" i="21"/>
  <c r="M2071" i="21"/>
  <c r="K2071" i="21"/>
  <c r="I2071" i="21"/>
  <c r="H2072" i="21"/>
  <c r="L2071" i="21"/>
  <c r="J2071" i="21"/>
  <c r="D2072" i="21"/>
  <c r="E2071" i="21"/>
  <c r="F2071" i="21"/>
  <c r="N2071" i="21"/>
  <c r="Q2071" i="21"/>
  <c r="P2071" i="21"/>
  <c r="O2071" i="21"/>
  <c r="K2072" i="21"/>
  <c r="H2073" i="21"/>
  <c r="M2072" i="21"/>
  <c r="J2072" i="21"/>
  <c r="I2072" i="21"/>
  <c r="L2072" i="21"/>
  <c r="D2073" i="21"/>
  <c r="F2072" i="21"/>
  <c r="E2072" i="21"/>
  <c r="I2073" i="21"/>
  <c r="J2073" i="21"/>
  <c r="M2073" i="21"/>
  <c r="H2074" i="21"/>
  <c r="K2073" i="21"/>
  <c r="L2073" i="21"/>
  <c r="Q2072" i="21"/>
  <c r="P2072" i="21"/>
  <c r="O2072" i="21"/>
  <c r="N2072" i="21"/>
  <c r="E2073" i="21"/>
  <c r="F2073" i="21"/>
  <c r="D2074" i="21"/>
  <c r="P2073" i="21"/>
  <c r="O2073" i="21"/>
  <c r="Q2073" i="21"/>
  <c r="N2073" i="21"/>
  <c r="M2074" i="21"/>
  <c r="K2074" i="21"/>
  <c r="L2074" i="21"/>
  <c r="H2075" i="21"/>
  <c r="I2074" i="21"/>
  <c r="J2074" i="21"/>
  <c r="E2074" i="21"/>
  <c r="F2074" i="21"/>
  <c r="D2075" i="21"/>
  <c r="I2075" i="21"/>
  <c r="H2076" i="21"/>
  <c r="M2075" i="21"/>
  <c r="J2075" i="21"/>
  <c r="K2075" i="21"/>
  <c r="L2075" i="21"/>
  <c r="N2074" i="21"/>
  <c r="Q2074" i="21"/>
  <c r="P2074" i="21"/>
  <c r="O2074" i="21"/>
  <c r="E2075" i="21"/>
  <c r="D2076" i="21"/>
  <c r="F2075" i="21"/>
  <c r="N2075" i="21"/>
  <c r="Q2075" i="21"/>
  <c r="P2075" i="21"/>
  <c r="O2075" i="21"/>
  <c r="H2077" i="21"/>
  <c r="K2076" i="21"/>
  <c r="I2076" i="21"/>
  <c r="M2076" i="21"/>
  <c r="J2076" i="21"/>
  <c r="L2076" i="21"/>
  <c r="D2077" i="21"/>
  <c r="F2076" i="21"/>
  <c r="E2076" i="21"/>
  <c r="K2077" i="21"/>
  <c r="J2077" i="21"/>
  <c r="I2077" i="21"/>
  <c r="M2077" i="21"/>
  <c r="L2077" i="21"/>
  <c r="H2078" i="21"/>
  <c r="O2076" i="21"/>
  <c r="N2076" i="21"/>
  <c r="Q2076" i="21"/>
  <c r="P2076" i="21"/>
  <c r="D2078" i="21"/>
  <c r="E2077" i="21"/>
  <c r="F2077" i="21"/>
  <c r="O2077" i="21"/>
  <c r="N2077" i="21"/>
  <c r="P2077" i="21"/>
  <c r="Q2077" i="21"/>
  <c r="J2078" i="21"/>
  <c r="H2079" i="21"/>
  <c r="I2078" i="21"/>
  <c r="L2078" i="21"/>
  <c r="K2078" i="21"/>
  <c r="M2078" i="21"/>
  <c r="E2078" i="21"/>
  <c r="D2079" i="21"/>
  <c r="F2078" i="21"/>
  <c r="L2079" i="21"/>
  <c r="H2080" i="21"/>
  <c r="K2079" i="21"/>
  <c r="M2079" i="21"/>
  <c r="J2079" i="21"/>
  <c r="I2079" i="21"/>
  <c r="P2078" i="21"/>
  <c r="O2078" i="21"/>
  <c r="N2078" i="21"/>
  <c r="Q2078" i="21"/>
  <c r="F2079" i="21"/>
  <c r="D2080" i="21"/>
  <c r="E2079" i="21"/>
  <c r="H2081" i="21"/>
  <c r="I2080" i="21"/>
  <c r="K2080" i="21"/>
  <c r="L2080" i="21"/>
  <c r="J2080" i="21"/>
  <c r="M2080" i="21"/>
  <c r="N2079" i="21"/>
  <c r="Q2079" i="21"/>
  <c r="P2079" i="21"/>
  <c r="O2079" i="21"/>
  <c r="E2080" i="21"/>
  <c r="D2081" i="21"/>
  <c r="F2080" i="21"/>
  <c r="L2081" i="21"/>
  <c r="K2081" i="21"/>
  <c r="H2082" i="21"/>
  <c r="M2081" i="21"/>
  <c r="I2081" i="21"/>
  <c r="J2081" i="21"/>
  <c r="O2080" i="21"/>
  <c r="P2080" i="21"/>
  <c r="N2080" i="21"/>
  <c r="Q2080" i="21"/>
  <c r="D2082" i="21"/>
  <c r="F2081" i="21"/>
  <c r="E2081" i="21"/>
  <c r="M2082" i="21"/>
  <c r="H2083" i="21"/>
  <c r="I2082" i="21"/>
  <c r="J2082" i="21"/>
  <c r="L2082" i="21"/>
  <c r="K2082" i="21"/>
  <c r="P2081" i="21"/>
  <c r="O2081" i="21"/>
  <c r="Q2081" i="21"/>
  <c r="N2081" i="21"/>
  <c r="D2083" i="21"/>
  <c r="E2082" i="21"/>
  <c r="F2082" i="21"/>
  <c r="I2083" i="21"/>
  <c r="H2084" i="21"/>
  <c r="J2083" i="21"/>
  <c r="L2083" i="21"/>
  <c r="M2083" i="21"/>
  <c r="K2083" i="21"/>
  <c r="O2082" i="21"/>
  <c r="N2082" i="21"/>
  <c r="Q2082" i="21"/>
  <c r="P2082" i="21"/>
  <c r="F2083" i="21"/>
  <c r="D2084" i="21"/>
  <c r="E2083" i="21"/>
  <c r="Q2083" i="21"/>
  <c r="N2083" i="21"/>
  <c r="P2083" i="21"/>
  <c r="O2083" i="21"/>
  <c r="H2085" i="21"/>
  <c r="K2084" i="21"/>
  <c r="I2084" i="21"/>
  <c r="M2084" i="21"/>
  <c r="L2084" i="21"/>
  <c r="J2084" i="21"/>
  <c r="D2085" i="21"/>
  <c r="E2084" i="21"/>
  <c r="F2084" i="21"/>
  <c r="J2085" i="21"/>
  <c r="M2085" i="21"/>
  <c r="I2085" i="21"/>
  <c r="L2085" i="21"/>
  <c r="K2085" i="21"/>
  <c r="H2086" i="21"/>
  <c r="N2084" i="21"/>
  <c r="P2084" i="21"/>
  <c r="O2084" i="21"/>
  <c r="Q2084" i="21"/>
  <c r="D2086" i="21"/>
  <c r="F2085" i="21"/>
  <c r="E2085" i="21"/>
  <c r="Q2085" i="21"/>
  <c r="P2085" i="21"/>
  <c r="O2085" i="21"/>
  <c r="N2085" i="21"/>
  <c r="J2086" i="21"/>
  <c r="H2087" i="21"/>
  <c r="K2086" i="21"/>
  <c r="M2086" i="21"/>
  <c r="I2086" i="21"/>
  <c r="L2086" i="21"/>
  <c r="D2087" i="21"/>
  <c r="E2086" i="21"/>
  <c r="F2086" i="21"/>
  <c r="J2087" i="21"/>
  <c r="K2087" i="21"/>
  <c r="L2087" i="21"/>
  <c r="H2088" i="21"/>
  <c r="I2087" i="21"/>
  <c r="M2087" i="21"/>
  <c r="P2086" i="21"/>
  <c r="O2086" i="21"/>
  <c r="N2086" i="21"/>
  <c r="Q2086" i="21"/>
  <c r="D2088" i="21"/>
  <c r="E2087" i="21"/>
  <c r="F2087" i="21"/>
  <c r="L2088" i="21"/>
  <c r="M2088" i="21"/>
  <c r="H2089" i="21"/>
  <c r="I2088" i="21"/>
  <c r="J2088" i="21"/>
  <c r="K2088" i="21"/>
  <c r="Q2087" i="21"/>
  <c r="P2087" i="21"/>
  <c r="O2087" i="21"/>
  <c r="N2087" i="21"/>
  <c r="D2089" i="21"/>
  <c r="F2088" i="21"/>
  <c r="E2088" i="21"/>
  <c r="M2089" i="21"/>
  <c r="H2090" i="21"/>
  <c r="L2089" i="21"/>
  <c r="I2089" i="21"/>
  <c r="J2089" i="21"/>
  <c r="K2089" i="21"/>
  <c r="P2088" i="21"/>
  <c r="O2088" i="21"/>
  <c r="N2088" i="21"/>
  <c r="Q2088" i="21"/>
  <c r="E2089" i="21"/>
  <c r="D2090" i="21"/>
  <c r="F2089" i="21"/>
  <c r="M2090" i="21"/>
  <c r="J2090" i="21"/>
  <c r="I2090" i="21"/>
  <c r="L2090" i="21"/>
  <c r="H2091" i="21"/>
  <c r="K2090" i="21"/>
  <c r="Q2089" i="21"/>
  <c r="N2089" i="21"/>
  <c r="P2089" i="21"/>
  <c r="O2089" i="21"/>
  <c r="D2091" i="21"/>
  <c r="F2090" i="21"/>
  <c r="E2090" i="21"/>
  <c r="Q2090" i="21"/>
  <c r="P2090" i="21"/>
  <c r="O2090" i="21"/>
  <c r="N2090" i="21"/>
  <c r="I2091" i="21"/>
  <c r="L2091" i="21"/>
  <c r="M2091" i="21"/>
  <c r="H2092" i="21"/>
  <c r="K2091" i="21"/>
  <c r="J2091" i="21"/>
  <c r="F2091" i="21"/>
  <c r="D2092" i="21"/>
  <c r="E2091" i="21"/>
  <c r="O2091" i="21"/>
  <c r="Q2091" i="21"/>
  <c r="P2091" i="21"/>
  <c r="N2091" i="21"/>
  <c r="I2092" i="21"/>
  <c r="M2092" i="21"/>
  <c r="H2093" i="21"/>
  <c r="K2092" i="21"/>
  <c r="J2092" i="21"/>
  <c r="L2092" i="21"/>
  <c r="F2092" i="21"/>
  <c r="D2093" i="21"/>
  <c r="E2092" i="21"/>
  <c r="O2092" i="21"/>
  <c r="N2092" i="21"/>
  <c r="Q2092" i="21"/>
  <c r="P2092" i="21"/>
  <c r="M2093" i="21"/>
  <c r="K2093" i="21"/>
  <c r="H2094" i="21"/>
  <c r="L2093" i="21"/>
  <c r="J2093" i="21"/>
  <c r="I2093" i="21"/>
  <c r="D2094" i="21"/>
  <c r="F2093" i="21"/>
  <c r="E2093" i="21"/>
  <c r="I2094" i="21"/>
  <c r="H2095" i="21"/>
  <c r="M2094" i="21"/>
  <c r="K2094" i="21"/>
  <c r="L2094" i="21"/>
  <c r="J2094" i="21"/>
  <c r="N2093" i="21"/>
  <c r="Q2093" i="21"/>
  <c r="P2093" i="21"/>
  <c r="O2093" i="21"/>
  <c r="F2094" i="21"/>
  <c r="D2095" i="21"/>
  <c r="E2094" i="21"/>
  <c r="O2094" i="21"/>
  <c r="Q2094" i="21"/>
  <c r="N2094" i="21"/>
  <c r="P2094" i="21"/>
  <c r="J2095" i="21"/>
  <c r="M2095" i="21"/>
  <c r="K2095" i="21"/>
  <c r="H2096" i="21"/>
  <c r="I2095" i="21"/>
  <c r="L2095" i="21"/>
  <c r="E2095" i="21"/>
  <c r="F2095" i="21"/>
  <c r="D2096" i="21"/>
  <c r="H2097" i="21"/>
  <c r="I2096" i="21"/>
  <c r="M2096" i="21"/>
  <c r="L2096" i="21"/>
  <c r="K2096" i="21"/>
  <c r="J2096" i="21"/>
  <c r="N2095" i="21"/>
  <c r="Q2095" i="21"/>
  <c r="O2095" i="21"/>
  <c r="P2095" i="21"/>
  <c r="F2096" i="21"/>
  <c r="D2097" i="21"/>
  <c r="E2096" i="21"/>
  <c r="K2097" i="21"/>
  <c r="I2097" i="21"/>
  <c r="H2098" i="21"/>
  <c r="M2097" i="21"/>
  <c r="J2097" i="21"/>
  <c r="L2097" i="21"/>
  <c r="P2096" i="21"/>
  <c r="O2096" i="21"/>
  <c r="N2096" i="21"/>
  <c r="Q2096" i="21"/>
  <c r="D2098" i="21"/>
  <c r="E2097" i="21"/>
  <c r="F2097" i="21"/>
  <c r="P2097" i="21"/>
  <c r="O2097" i="21"/>
  <c r="N2097" i="21"/>
  <c r="Q2097" i="21"/>
  <c r="I2098" i="21"/>
  <c r="H2099" i="21"/>
  <c r="L2098" i="21"/>
  <c r="K2098" i="21"/>
  <c r="J2098" i="21"/>
  <c r="M2098" i="21"/>
  <c r="F2098" i="21"/>
  <c r="E2098" i="21"/>
  <c r="D2099" i="21"/>
  <c r="P2098" i="21"/>
  <c r="O2098" i="21"/>
  <c r="Q2098" i="21"/>
  <c r="N2098" i="21"/>
  <c r="J2099" i="21"/>
  <c r="K2099" i="21"/>
  <c r="L2099" i="21"/>
  <c r="M2099" i="21"/>
  <c r="H2100" i="21"/>
  <c r="I2099" i="21"/>
  <c r="E2099" i="21"/>
  <c r="D2100" i="21"/>
  <c r="F2099" i="21"/>
  <c r="I2100" i="21"/>
  <c r="H2101" i="21"/>
  <c r="J2100" i="21"/>
  <c r="K2100" i="21"/>
  <c r="L2100" i="21"/>
  <c r="M2100" i="21"/>
  <c r="N2099" i="21"/>
  <c r="Q2099" i="21"/>
  <c r="P2099" i="21"/>
  <c r="O2099" i="21"/>
  <c r="E2100" i="21"/>
  <c r="D2101" i="21"/>
  <c r="F2100" i="21"/>
  <c r="O2100" i="21"/>
  <c r="N2100" i="21"/>
  <c r="Q2100" i="21"/>
  <c r="P2100" i="21"/>
  <c r="H2102" i="21"/>
  <c r="J2101" i="21"/>
  <c r="L2101" i="21"/>
  <c r="I2101" i="21"/>
  <c r="M2101" i="21"/>
  <c r="K2101" i="21"/>
  <c r="F2101" i="21"/>
  <c r="D2102" i="21"/>
  <c r="E2101" i="21"/>
  <c r="L2102" i="21"/>
  <c r="M2102" i="21"/>
  <c r="K2102" i="21"/>
  <c r="J2102" i="21"/>
  <c r="H2103" i="21"/>
  <c r="I2102" i="21"/>
  <c r="P2101" i="21"/>
  <c r="O2101" i="21"/>
  <c r="Q2101" i="21"/>
  <c r="N2101" i="21"/>
  <c r="E2102" i="21"/>
  <c r="F2102" i="21"/>
  <c r="D2103" i="21"/>
  <c r="J2103" i="21"/>
  <c r="I2103" i="21"/>
  <c r="H2104" i="21"/>
  <c r="K2103" i="21"/>
  <c r="M2103" i="21"/>
  <c r="L2103" i="21"/>
  <c r="Q2102" i="21"/>
  <c r="P2102" i="21"/>
  <c r="O2102" i="21"/>
  <c r="N2102" i="21"/>
  <c r="F2103" i="21"/>
  <c r="E2103" i="21"/>
  <c r="D2104" i="21"/>
  <c r="P2103" i="21"/>
  <c r="N2103" i="21"/>
  <c r="Q2103" i="21"/>
  <c r="O2103" i="21"/>
  <c r="J2104" i="21"/>
  <c r="K2104" i="21"/>
  <c r="M2104" i="21"/>
  <c r="H2105" i="21"/>
  <c r="I2104" i="21"/>
  <c r="L2104" i="21"/>
  <c r="D2105" i="21"/>
  <c r="F2104" i="21"/>
  <c r="E2104" i="21"/>
  <c r="J2105" i="21"/>
  <c r="K2105" i="21"/>
  <c r="M2105" i="21"/>
  <c r="H2106" i="21"/>
  <c r="L2105" i="21"/>
  <c r="I2105" i="21"/>
  <c r="P2104" i="21"/>
  <c r="O2104" i="21"/>
  <c r="N2104" i="21"/>
  <c r="Q2104" i="21"/>
  <c r="D2106" i="21"/>
  <c r="F2105" i="21"/>
  <c r="E2105" i="21"/>
  <c r="M2106" i="21"/>
  <c r="L2106" i="21"/>
  <c r="J2106" i="21"/>
  <c r="K2106" i="21"/>
  <c r="I2106" i="21"/>
  <c r="H2107" i="21"/>
  <c r="O2105" i="21"/>
  <c r="P2105" i="21"/>
  <c r="N2105" i="21"/>
  <c r="Q2105" i="21"/>
  <c r="D2107" i="21"/>
  <c r="E2106" i="21"/>
  <c r="F2106" i="21"/>
  <c r="Q2106" i="21"/>
  <c r="P2106" i="21"/>
  <c r="O2106" i="21"/>
  <c r="N2106" i="21"/>
  <c r="L2107" i="21"/>
  <c r="H2108" i="21"/>
  <c r="J2107" i="21"/>
  <c r="K2107" i="21"/>
  <c r="I2107" i="21"/>
  <c r="M2107" i="21"/>
  <c r="F2107" i="21"/>
  <c r="D2108" i="21"/>
  <c r="E2107" i="21"/>
  <c r="L2108" i="21"/>
  <c r="J2108" i="21"/>
  <c r="M2108" i="21"/>
  <c r="H2109" i="21"/>
  <c r="K2108" i="21"/>
  <c r="I2108" i="21"/>
  <c r="P2107" i="21"/>
  <c r="O2107" i="21"/>
  <c r="N2107" i="21"/>
  <c r="Q2107" i="21"/>
  <c r="F2108" i="21"/>
  <c r="D2109" i="21"/>
  <c r="E2108" i="21"/>
  <c r="J2109" i="21"/>
  <c r="I2109" i="21"/>
  <c r="K2109" i="21"/>
  <c r="H2110" i="21"/>
  <c r="L2109" i="21"/>
  <c r="M2109" i="21"/>
  <c r="Q2108" i="21"/>
  <c r="N2108" i="21"/>
  <c r="P2108" i="21"/>
  <c r="O2108" i="21"/>
  <c r="D2110" i="21"/>
  <c r="F2109" i="21"/>
  <c r="E2109" i="21"/>
  <c r="P2109" i="21"/>
  <c r="O2109" i="21"/>
  <c r="N2109" i="21"/>
  <c r="Q2109" i="21"/>
  <c r="J2110" i="21"/>
  <c r="L2110" i="21"/>
  <c r="H2111" i="21"/>
  <c r="K2110" i="21"/>
  <c r="I2110" i="21"/>
  <c r="M2110" i="21"/>
  <c r="D2111" i="21"/>
  <c r="F2110" i="21"/>
  <c r="E2110" i="21"/>
  <c r="H2112" i="21"/>
  <c r="K2111" i="21"/>
  <c r="J2111" i="21"/>
  <c r="I2111" i="21"/>
  <c r="M2111" i="21"/>
  <c r="L2111" i="21"/>
  <c r="N2110" i="21"/>
  <c r="Q2110" i="21"/>
  <c r="O2110" i="21"/>
  <c r="P2110" i="21"/>
  <c r="E2111" i="21"/>
  <c r="D2112" i="21"/>
  <c r="F2111" i="21"/>
  <c r="M2112" i="21"/>
  <c r="K2112" i="21"/>
  <c r="J2112" i="21"/>
  <c r="I2112" i="21"/>
  <c r="H2113" i="21"/>
  <c r="L2112" i="21"/>
  <c r="O2111" i="21"/>
  <c r="Q2111" i="21"/>
  <c r="N2111" i="21"/>
  <c r="P2111" i="21"/>
  <c r="E2112" i="21"/>
  <c r="F2112" i="21"/>
  <c r="D2113" i="21"/>
  <c r="Q2112" i="21"/>
  <c r="P2112" i="21"/>
  <c r="O2112" i="21"/>
  <c r="N2112" i="21"/>
  <c r="J2113" i="21"/>
  <c r="I2113" i="21"/>
  <c r="M2113" i="21"/>
  <c r="H2114" i="21"/>
  <c r="K2113" i="21"/>
  <c r="L2113" i="21"/>
  <c r="F2113" i="21"/>
  <c r="D2114" i="21"/>
  <c r="E2113" i="21"/>
  <c r="N2113" i="21"/>
  <c r="Q2113" i="21"/>
  <c r="P2113" i="21"/>
  <c r="O2113" i="21"/>
  <c r="M2114" i="21"/>
  <c r="L2114" i="21"/>
  <c r="K2114" i="21"/>
  <c r="J2114" i="21"/>
  <c r="H2115" i="21"/>
  <c r="I2114" i="21"/>
  <c r="D2115" i="21"/>
  <c r="E2114" i="21"/>
  <c r="F2114" i="21"/>
  <c r="M2115" i="21"/>
  <c r="H2116" i="21"/>
  <c r="K2115" i="21"/>
  <c r="J2115" i="21"/>
  <c r="L2115" i="21"/>
  <c r="I2115" i="21"/>
  <c r="O2114" i="21"/>
  <c r="Q2114" i="21"/>
  <c r="N2114" i="21"/>
  <c r="P2114" i="21"/>
  <c r="E2115" i="21"/>
  <c r="D2116" i="21"/>
  <c r="F2115" i="21"/>
  <c r="H2117" i="21"/>
  <c r="L2116" i="21"/>
  <c r="J2116" i="21"/>
  <c r="K2116" i="21"/>
  <c r="I2116" i="21"/>
  <c r="M2116" i="21"/>
  <c r="N2115" i="21"/>
  <c r="Q2115" i="21"/>
  <c r="P2115" i="21"/>
  <c r="O2115" i="21"/>
  <c r="F2116" i="21"/>
  <c r="E2116" i="21"/>
  <c r="D2117" i="21"/>
  <c r="I2117" i="21"/>
  <c r="M2117" i="21"/>
  <c r="K2117" i="21"/>
  <c r="J2117" i="21"/>
  <c r="H2118" i="21"/>
  <c r="L2117" i="21"/>
  <c r="P2116" i="21"/>
  <c r="O2116" i="21"/>
  <c r="N2116" i="21"/>
  <c r="Q2116" i="21"/>
  <c r="F2117" i="21"/>
  <c r="D2118" i="21"/>
  <c r="E2117" i="21"/>
  <c r="P2117" i="21"/>
  <c r="O2117" i="21"/>
  <c r="N2117" i="21"/>
  <c r="Q2117" i="21"/>
  <c r="L2118" i="21"/>
  <c r="M2118" i="21"/>
  <c r="I2118" i="21"/>
  <c r="K2118" i="21"/>
  <c r="J2118" i="21"/>
  <c r="H2119" i="21"/>
  <c r="F2118" i="21"/>
  <c r="E2118" i="21"/>
  <c r="D2119" i="21"/>
  <c r="Q2118" i="21"/>
  <c r="O2118" i="21"/>
  <c r="N2118" i="21"/>
  <c r="P2118" i="21"/>
  <c r="K2119" i="21"/>
  <c r="J2119" i="21"/>
  <c r="M2119" i="21"/>
  <c r="L2119" i="21"/>
  <c r="I2119" i="21"/>
  <c r="H2120" i="21"/>
  <c r="E2119" i="21"/>
  <c r="F2119" i="21"/>
  <c r="D2120" i="21"/>
  <c r="P2119" i="21"/>
  <c r="N2119" i="21"/>
  <c r="Q2119" i="21"/>
  <c r="O2119" i="21"/>
  <c r="M2120" i="21"/>
  <c r="L2120" i="21"/>
  <c r="I2120" i="21"/>
  <c r="K2120" i="21"/>
  <c r="J2120" i="21"/>
  <c r="H2121" i="21"/>
  <c r="E2120" i="21"/>
  <c r="D2121" i="21"/>
  <c r="F2120" i="21"/>
  <c r="P2120" i="21"/>
  <c r="O2120" i="21"/>
  <c r="N2120" i="21"/>
  <c r="Q2120" i="21"/>
  <c r="L2121" i="21"/>
  <c r="J2121" i="21"/>
  <c r="M2121" i="21"/>
  <c r="H2122" i="21"/>
  <c r="K2121" i="21"/>
  <c r="I2121" i="21"/>
  <c r="F2121" i="21"/>
  <c r="D2122" i="21"/>
  <c r="E2121" i="21"/>
  <c r="K2122" i="21"/>
  <c r="J2122" i="21"/>
  <c r="L2122" i="21"/>
  <c r="M2122" i="21"/>
  <c r="H2123" i="21"/>
  <c r="I2122" i="21"/>
  <c r="P2121" i="21"/>
  <c r="O2121" i="21"/>
  <c r="Q2121" i="21"/>
  <c r="N2121" i="21"/>
  <c r="E2122" i="21"/>
  <c r="F2122" i="21"/>
  <c r="D2123" i="21"/>
  <c r="K2123" i="21"/>
  <c r="H2124" i="21"/>
  <c r="M2123" i="21"/>
  <c r="I2123" i="21"/>
  <c r="L2123" i="21"/>
  <c r="J2123" i="21"/>
  <c r="Q2122" i="21"/>
  <c r="P2122" i="21"/>
  <c r="O2122" i="21"/>
  <c r="N2122" i="21"/>
  <c r="F2123" i="21"/>
  <c r="D2124" i="21"/>
  <c r="E2123" i="21"/>
  <c r="I2124" i="21"/>
  <c r="K2124" i="21"/>
  <c r="L2124" i="21"/>
  <c r="H2125" i="21"/>
  <c r="M2124" i="21"/>
  <c r="J2124" i="21"/>
  <c r="P2123" i="21"/>
  <c r="O2123" i="21"/>
  <c r="N2123" i="21"/>
  <c r="Q2123" i="21"/>
  <c r="F2124" i="21"/>
  <c r="D2125" i="21"/>
  <c r="E2124" i="21"/>
  <c r="N2124" i="21"/>
  <c r="P2124" i="21"/>
  <c r="O2124" i="21"/>
  <c r="Q2124" i="21"/>
  <c r="M2125" i="21"/>
  <c r="K2125" i="21"/>
  <c r="H2126" i="21"/>
  <c r="L2125" i="21"/>
  <c r="J2125" i="21"/>
  <c r="I2125" i="21"/>
  <c r="E2125" i="21"/>
  <c r="F2125" i="21"/>
  <c r="D2126" i="21"/>
  <c r="K2126" i="21"/>
  <c r="L2126" i="21"/>
  <c r="I2126" i="21"/>
  <c r="M2126" i="21"/>
  <c r="H2127" i="21"/>
  <c r="J2126" i="21"/>
  <c r="P2125" i="21"/>
  <c r="Q2125" i="21"/>
  <c r="O2125" i="21"/>
  <c r="N2125" i="21"/>
  <c r="D2127" i="21"/>
  <c r="E2126" i="21"/>
  <c r="F2126" i="21"/>
  <c r="P2126" i="21"/>
  <c r="O2126" i="21"/>
  <c r="N2126" i="21"/>
  <c r="Q2126" i="21"/>
  <c r="K2127" i="21"/>
  <c r="J2127" i="21"/>
  <c r="H2128" i="21"/>
  <c r="L2127" i="21"/>
  <c r="M2127" i="21"/>
  <c r="I2127" i="21"/>
  <c r="D2128" i="21"/>
  <c r="E2127" i="21"/>
  <c r="F2127" i="21"/>
  <c r="K2128" i="21"/>
  <c r="J2128" i="21"/>
  <c r="L2128" i="21"/>
  <c r="I2128" i="21"/>
  <c r="M2128" i="21"/>
  <c r="H2129" i="21"/>
  <c r="N2127" i="21"/>
  <c r="Q2127" i="21"/>
  <c r="P2127" i="21"/>
  <c r="O2127" i="21"/>
  <c r="D2129" i="21"/>
  <c r="E2128" i="21"/>
  <c r="F2128" i="21"/>
  <c r="P2128" i="21"/>
  <c r="O2128" i="21"/>
  <c r="Q2128" i="21"/>
  <c r="N2128" i="21"/>
  <c r="K2129" i="21"/>
  <c r="I2129" i="21"/>
  <c r="H2130" i="21"/>
  <c r="J2129" i="21"/>
  <c r="L2129" i="21"/>
  <c r="M2129" i="21"/>
  <c r="E2129" i="21"/>
  <c r="F2129" i="21"/>
  <c r="D2130" i="21"/>
  <c r="Q2129" i="21"/>
  <c r="N2129" i="21"/>
  <c r="O2129" i="21"/>
  <c r="P2129" i="21"/>
  <c r="M2130" i="21"/>
  <c r="L2130" i="21"/>
  <c r="J2130" i="21"/>
  <c r="K2130" i="21"/>
  <c r="I2130" i="21"/>
  <c r="H2131" i="21"/>
  <c r="D2131" i="21"/>
  <c r="E2130" i="21"/>
  <c r="F2130" i="21"/>
  <c r="Q2130" i="21"/>
  <c r="P2130" i="21"/>
  <c r="N2130" i="21"/>
  <c r="O2130" i="21"/>
  <c r="I2131" i="21"/>
  <c r="L2131" i="21"/>
  <c r="M2131" i="21"/>
  <c r="K2131" i="21"/>
  <c r="J2131" i="21"/>
  <c r="H2132" i="21"/>
  <c r="E2131" i="21"/>
  <c r="F2131" i="21"/>
  <c r="D2132" i="21"/>
  <c r="P2131" i="21"/>
  <c r="O2131" i="21"/>
  <c r="Q2131" i="21"/>
  <c r="N2131" i="21"/>
  <c r="M2132" i="21"/>
  <c r="L2132" i="21"/>
  <c r="K2132" i="21"/>
  <c r="I2132" i="21"/>
  <c r="H2133" i="21"/>
  <c r="J2132" i="21"/>
  <c r="F2132" i="21"/>
  <c r="D2133" i="21"/>
  <c r="E2132" i="21"/>
  <c r="O2132" i="21"/>
  <c r="N2132" i="21"/>
  <c r="P2132" i="21"/>
  <c r="Q2132" i="21"/>
  <c r="K2133" i="21"/>
  <c r="M2133" i="21"/>
  <c r="L2133" i="21"/>
  <c r="H2134" i="21"/>
  <c r="I2133" i="21"/>
  <c r="J2133" i="21"/>
  <c r="F2133" i="21"/>
  <c r="E2133" i="21"/>
  <c r="D2134" i="21"/>
  <c r="K2134" i="21"/>
  <c r="I2134" i="21"/>
  <c r="M2134" i="21"/>
  <c r="L2134" i="21"/>
  <c r="H2135" i="21"/>
  <c r="J2134" i="21"/>
  <c r="P2133" i="21"/>
  <c r="N2133" i="21"/>
  <c r="Q2133" i="21"/>
  <c r="O2133" i="21"/>
  <c r="E2134" i="21"/>
  <c r="F2134" i="21"/>
  <c r="D2135" i="21"/>
  <c r="N2134" i="21"/>
  <c r="O2134" i="21"/>
  <c r="Q2134" i="21"/>
  <c r="P2134" i="21"/>
  <c r="K2135" i="21"/>
  <c r="L2135" i="21"/>
  <c r="J2135" i="21"/>
  <c r="H2136" i="21"/>
  <c r="M2135" i="21"/>
  <c r="I2135" i="21"/>
  <c r="F2135" i="21"/>
  <c r="E2135" i="21"/>
  <c r="D2136" i="21"/>
  <c r="M2136" i="21"/>
  <c r="I2136" i="21"/>
  <c r="H2137" i="21"/>
  <c r="L2136" i="21"/>
  <c r="K2136" i="21"/>
  <c r="J2136" i="21"/>
  <c r="N2135" i="21"/>
  <c r="Q2135" i="21"/>
  <c r="P2135" i="21"/>
  <c r="O2135" i="21"/>
  <c r="F2136" i="21"/>
  <c r="D2137" i="21"/>
  <c r="E2136" i="21"/>
  <c r="P2136" i="21"/>
  <c r="O2136" i="21"/>
  <c r="N2136" i="21"/>
  <c r="Q2136" i="21"/>
  <c r="H2138" i="21"/>
  <c r="L2137" i="21"/>
  <c r="I2137" i="21"/>
  <c r="M2137" i="21"/>
  <c r="K2137" i="21"/>
  <c r="J2137" i="21"/>
  <c r="F2137" i="21"/>
  <c r="E2137" i="21"/>
  <c r="D2138" i="21"/>
  <c r="K2138" i="21"/>
  <c r="H2139" i="21"/>
  <c r="I2138" i="21"/>
  <c r="L2138" i="21"/>
  <c r="M2138" i="21"/>
  <c r="J2138" i="21"/>
  <c r="N2137" i="21"/>
  <c r="Q2137" i="21"/>
  <c r="P2137" i="21"/>
  <c r="O2137" i="21"/>
  <c r="F2138" i="21"/>
  <c r="E2138" i="21"/>
  <c r="D2139" i="21"/>
  <c r="M2139" i="21"/>
  <c r="I2139" i="21"/>
  <c r="L2139" i="21"/>
  <c r="J2139" i="21"/>
  <c r="K2139" i="21"/>
  <c r="H2140" i="21"/>
  <c r="Q2138" i="21"/>
  <c r="P2138" i="21"/>
  <c r="N2138" i="21"/>
  <c r="O2138" i="21"/>
  <c r="E2139" i="21"/>
  <c r="F2139" i="21"/>
  <c r="D2140" i="21"/>
  <c r="P2139" i="21"/>
  <c r="O2139" i="21"/>
  <c r="Q2139" i="21"/>
  <c r="N2139" i="21"/>
  <c r="K2140" i="21"/>
  <c r="M2140" i="21"/>
  <c r="I2140" i="21"/>
  <c r="L2140" i="21"/>
  <c r="J2140" i="21"/>
  <c r="H2141" i="21"/>
  <c r="F2140" i="21"/>
  <c r="D2141" i="21"/>
  <c r="E2140" i="21"/>
  <c r="N2140" i="21"/>
  <c r="P2140" i="21"/>
  <c r="Q2140" i="21"/>
  <c r="O2140" i="21"/>
  <c r="I2141" i="21"/>
  <c r="L2141" i="21"/>
  <c r="J2141" i="21"/>
  <c r="H2142" i="21"/>
  <c r="K2141" i="21"/>
  <c r="M2141" i="21"/>
  <c r="D2142" i="21"/>
  <c r="F2141" i="21"/>
  <c r="E2141" i="21"/>
  <c r="P2141" i="21"/>
  <c r="O2141" i="21"/>
  <c r="N2141" i="21"/>
  <c r="Q2141" i="21"/>
  <c r="I2142" i="21"/>
  <c r="K2142" i="21"/>
  <c r="M2142" i="21"/>
  <c r="J2142" i="21"/>
  <c r="H2143" i="21"/>
  <c r="L2142" i="21"/>
  <c r="E2142" i="21"/>
  <c r="F2142" i="21"/>
  <c r="D2143" i="21"/>
  <c r="P2142" i="21"/>
  <c r="O2142" i="21"/>
  <c r="Q2142" i="21"/>
  <c r="N2142" i="21"/>
  <c r="M2143" i="21"/>
  <c r="I2143" i="21"/>
  <c r="L2143" i="21"/>
  <c r="J2143" i="21"/>
  <c r="H2144" i="21"/>
  <c r="K2143" i="21"/>
  <c r="F2143" i="21"/>
  <c r="D2144" i="21"/>
  <c r="E2143" i="21"/>
  <c r="N2143" i="21"/>
  <c r="Q2143" i="21"/>
  <c r="P2143" i="21"/>
  <c r="O2143" i="21"/>
  <c r="I2144" i="21"/>
  <c r="M2144" i="21"/>
  <c r="L2144" i="21"/>
  <c r="K2144" i="21"/>
  <c r="H2145" i="21"/>
  <c r="J2144" i="21"/>
  <c r="E2144" i="21"/>
  <c r="D2145" i="21"/>
  <c r="F2144" i="21"/>
  <c r="P2144" i="21"/>
  <c r="O2144" i="21"/>
  <c r="N2144" i="21"/>
  <c r="Q2144" i="21"/>
  <c r="K2145" i="21"/>
  <c r="J2145" i="21"/>
  <c r="H2146" i="21"/>
  <c r="M2145" i="21"/>
  <c r="I2145" i="21"/>
  <c r="L2145" i="21"/>
  <c r="F2145" i="21"/>
  <c r="E2145" i="21"/>
  <c r="D2146" i="21"/>
  <c r="I2146" i="21"/>
  <c r="M2146" i="21"/>
  <c r="J2146" i="21"/>
  <c r="H2147" i="21"/>
  <c r="K2146" i="21"/>
  <c r="L2146" i="21"/>
  <c r="Q2145" i="21"/>
  <c r="N2145" i="21"/>
  <c r="P2145" i="21"/>
  <c r="O2145" i="21"/>
  <c r="D2147" i="21"/>
  <c r="F2146" i="21"/>
  <c r="E2146" i="21"/>
  <c r="P2146" i="21"/>
  <c r="N2146" i="21"/>
  <c r="Q2146" i="21"/>
  <c r="O2146" i="21"/>
  <c r="I2147" i="21"/>
  <c r="J2147" i="21"/>
  <c r="K2147" i="21"/>
  <c r="M2147" i="21"/>
  <c r="H2148" i="21"/>
  <c r="L2147" i="21"/>
  <c r="F2147" i="21"/>
  <c r="E2147" i="21"/>
  <c r="D2148" i="21"/>
  <c r="O2147" i="21"/>
  <c r="Q2147" i="21"/>
  <c r="P2147" i="21"/>
  <c r="N2147" i="21"/>
  <c r="I2148" i="21"/>
  <c r="L2148" i="21"/>
  <c r="J2148" i="21"/>
  <c r="M2148" i="21"/>
  <c r="H2149" i="21"/>
  <c r="K2148" i="21"/>
  <c r="F2148" i="21"/>
  <c r="E2148" i="21"/>
  <c r="D2149" i="21"/>
  <c r="O2148" i="21"/>
  <c r="Q2148" i="21"/>
  <c r="N2148" i="21"/>
  <c r="P2148" i="21"/>
  <c r="L2149" i="21"/>
  <c r="J2149" i="21"/>
  <c r="M2149" i="21"/>
  <c r="I2149" i="21"/>
  <c r="K2149" i="21"/>
  <c r="H2150" i="21"/>
  <c r="D2150" i="21"/>
  <c r="E2149" i="21"/>
  <c r="F2149" i="21"/>
  <c r="P2149" i="21"/>
  <c r="O2149" i="21"/>
  <c r="N2149" i="21"/>
  <c r="Q2149" i="21"/>
  <c r="M2150" i="21"/>
  <c r="K2150" i="21"/>
  <c r="L2150" i="21"/>
  <c r="I2150" i="21"/>
  <c r="J2150" i="21"/>
  <c r="H2151" i="21"/>
  <c r="F2150" i="21"/>
  <c r="E2150" i="21"/>
  <c r="D2151" i="21"/>
  <c r="Q2150" i="21"/>
  <c r="N2150" i="21"/>
  <c r="P2150" i="21"/>
  <c r="O2150" i="21"/>
  <c r="J2151" i="21"/>
  <c r="M2151" i="21"/>
  <c r="K2151" i="21"/>
  <c r="L2151" i="21"/>
  <c r="H2152" i="21"/>
  <c r="I2151" i="21"/>
  <c r="F2151" i="21"/>
  <c r="E2151" i="21"/>
  <c r="D2152" i="21"/>
  <c r="K2152" i="21"/>
  <c r="I2152" i="21"/>
  <c r="M2152" i="21"/>
  <c r="H2153" i="21"/>
  <c r="J2152" i="21"/>
  <c r="L2152" i="21"/>
  <c r="O2151" i="21"/>
  <c r="Q2151" i="21"/>
  <c r="N2151" i="21"/>
  <c r="P2151" i="21"/>
  <c r="E2152" i="21"/>
  <c r="D2153" i="21"/>
  <c r="F2152" i="21"/>
  <c r="Q2152" i="21"/>
  <c r="O2152" i="21"/>
  <c r="P2152" i="21"/>
  <c r="N2152" i="21"/>
  <c r="I2153" i="21"/>
  <c r="K2153" i="21"/>
  <c r="M2153" i="21"/>
  <c r="H2154" i="21"/>
  <c r="J2153" i="21"/>
  <c r="L2153" i="21"/>
  <c r="D2154" i="21"/>
  <c r="F2153" i="21"/>
  <c r="E2153" i="21"/>
  <c r="Q2153" i="21"/>
  <c r="P2153" i="21"/>
  <c r="O2153" i="21"/>
  <c r="N2153" i="21"/>
  <c r="K2154" i="21"/>
  <c r="J2154" i="21"/>
  <c r="I2154" i="21"/>
  <c r="M2154" i="21"/>
  <c r="H2155" i="21"/>
  <c r="L2154" i="21"/>
  <c r="D2155" i="21"/>
  <c r="F2154" i="21"/>
  <c r="E2154" i="21"/>
  <c r="P2154" i="21"/>
  <c r="Q2154" i="21"/>
  <c r="O2154" i="21"/>
  <c r="N2154" i="21"/>
  <c r="M2155" i="21"/>
  <c r="K2155" i="21"/>
  <c r="H2156" i="21"/>
  <c r="L2155" i="21"/>
  <c r="J2155" i="21"/>
  <c r="I2155" i="21"/>
  <c r="F2155" i="21"/>
  <c r="E2155" i="21"/>
  <c r="D2156" i="21"/>
  <c r="K2156" i="21"/>
  <c r="I2156" i="21"/>
  <c r="H2157" i="21"/>
  <c r="L2156" i="21"/>
  <c r="J2156" i="21"/>
  <c r="M2156" i="21"/>
  <c r="Q2155" i="21"/>
  <c r="N2155" i="21"/>
  <c r="P2155" i="21"/>
  <c r="O2155" i="21"/>
  <c r="E2156" i="21"/>
  <c r="F2156" i="21"/>
  <c r="D2157" i="21"/>
  <c r="Q2156" i="21"/>
  <c r="O2156" i="21"/>
  <c r="N2156" i="21"/>
  <c r="P2156" i="21"/>
  <c r="K2157" i="21"/>
  <c r="J2157" i="21"/>
  <c r="H2158" i="21"/>
  <c r="L2157" i="21"/>
  <c r="M2157" i="21"/>
  <c r="I2157" i="21"/>
  <c r="D2158" i="21"/>
  <c r="F2157" i="21"/>
  <c r="E2157" i="21"/>
  <c r="I2158" i="21"/>
  <c r="K2158" i="21"/>
  <c r="L2158" i="21"/>
  <c r="H2159" i="21"/>
  <c r="M2158" i="21"/>
  <c r="J2158" i="21"/>
  <c r="P2157" i="21"/>
  <c r="O2157" i="21"/>
  <c r="N2157" i="21"/>
  <c r="Q2157" i="21"/>
  <c r="E2158" i="21"/>
  <c r="F2158" i="21"/>
  <c r="D2159" i="21"/>
  <c r="P2158" i="21"/>
  <c r="O2158" i="21"/>
  <c r="N2158" i="21"/>
  <c r="Q2158" i="21"/>
  <c r="I2159" i="21"/>
  <c r="J2159" i="21"/>
  <c r="M2159" i="21"/>
  <c r="K2159" i="21"/>
  <c r="H2160" i="21"/>
  <c r="L2159" i="21"/>
  <c r="D2160" i="21"/>
  <c r="F2159" i="21"/>
  <c r="E2159" i="21"/>
  <c r="P2159" i="21"/>
  <c r="O2159" i="21"/>
  <c r="N2159" i="21"/>
  <c r="Q2159" i="21"/>
  <c r="I2160" i="21"/>
  <c r="J2160" i="21"/>
  <c r="M2160" i="21"/>
  <c r="K2160" i="21"/>
  <c r="L2160" i="21"/>
  <c r="H2161" i="21"/>
  <c r="F2160" i="21"/>
  <c r="E2160" i="21"/>
  <c r="D2161" i="21"/>
  <c r="P2160" i="21"/>
  <c r="O2160" i="21"/>
  <c r="N2160" i="21"/>
  <c r="Q2160" i="21"/>
  <c r="I2161" i="21"/>
  <c r="J2161" i="21"/>
  <c r="L2161" i="21"/>
  <c r="K2161" i="21"/>
  <c r="M2161" i="21"/>
  <c r="H2162" i="21"/>
  <c r="D2162" i="21"/>
  <c r="F2161" i="21"/>
  <c r="E2161" i="21"/>
  <c r="N2161" i="21"/>
  <c r="Q2161" i="21"/>
  <c r="P2161" i="21"/>
  <c r="O2161" i="21"/>
  <c r="L2162" i="21"/>
  <c r="M2162" i="21"/>
  <c r="I2162" i="21"/>
  <c r="K2162" i="21"/>
  <c r="J2162" i="21"/>
  <c r="H2163" i="21"/>
  <c r="F2162" i="21"/>
  <c r="E2162" i="21"/>
  <c r="D2163" i="21"/>
  <c r="O2162" i="21"/>
  <c r="N2162" i="21"/>
  <c r="Q2162" i="21"/>
  <c r="P2162" i="21"/>
  <c r="J2163" i="21"/>
  <c r="H2164" i="21"/>
  <c r="I2163" i="21"/>
  <c r="K2163" i="21"/>
  <c r="L2163" i="21"/>
  <c r="M2163" i="21"/>
  <c r="F2163" i="21"/>
  <c r="D2164" i="21"/>
  <c r="E2163" i="21"/>
  <c r="L2164" i="21"/>
  <c r="K2164" i="21"/>
  <c r="J2164" i="21"/>
  <c r="I2164" i="21"/>
  <c r="M2164" i="21"/>
  <c r="H2165" i="21"/>
  <c r="P2163" i="21"/>
  <c r="O2163" i="21"/>
  <c r="Q2163" i="21"/>
  <c r="N2163" i="21"/>
  <c r="D2165" i="21"/>
  <c r="F2164" i="21"/>
  <c r="E2164" i="21"/>
  <c r="O2164" i="21"/>
  <c r="N2164" i="21"/>
  <c r="Q2164" i="21"/>
  <c r="P2164" i="21"/>
  <c r="L2165" i="21"/>
  <c r="M2165" i="21"/>
  <c r="J2165" i="21"/>
  <c r="K2165" i="21"/>
  <c r="I2165" i="21"/>
  <c r="H2166" i="21"/>
  <c r="F2165" i="21"/>
  <c r="E2165" i="21"/>
  <c r="D2166" i="21"/>
  <c r="Q2165" i="21"/>
  <c r="N2165" i="21"/>
  <c r="P2165" i="21"/>
  <c r="O2165" i="21"/>
  <c r="L2166" i="21"/>
  <c r="I2166" i="21"/>
  <c r="M2166" i="21"/>
  <c r="J2166" i="21"/>
  <c r="H2167" i="21"/>
  <c r="K2166" i="21"/>
  <c r="F2166" i="21"/>
  <c r="D2167" i="21"/>
  <c r="E2166" i="21"/>
  <c r="O2166" i="21"/>
  <c r="N2166" i="21"/>
  <c r="Q2166" i="21"/>
  <c r="P2166" i="21"/>
  <c r="M2167" i="21"/>
  <c r="I2167" i="21"/>
  <c r="H2168" i="21"/>
  <c r="K2167" i="21"/>
  <c r="L2167" i="21"/>
  <c r="J2167" i="21"/>
  <c r="F2167" i="21"/>
  <c r="E2167" i="21"/>
  <c r="D2168" i="21"/>
  <c r="P2167" i="21"/>
  <c r="O2167" i="21"/>
  <c r="Q2167" i="21"/>
  <c r="N2167" i="21"/>
  <c r="H2169" i="21"/>
  <c r="L2168" i="21"/>
  <c r="J2168" i="21"/>
  <c r="K2168" i="21"/>
  <c r="M2168" i="21"/>
  <c r="I2168" i="21"/>
  <c r="E2168" i="21"/>
  <c r="F2168" i="21"/>
  <c r="D2169" i="21"/>
  <c r="I2169" i="21"/>
  <c r="H2170" i="21"/>
  <c r="L2169" i="21"/>
  <c r="J2169" i="21"/>
  <c r="K2169" i="21"/>
  <c r="M2169" i="21"/>
  <c r="Q2168" i="21"/>
  <c r="P2168" i="21"/>
  <c r="O2168" i="21"/>
  <c r="N2168" i="21"/>
  <c r="D2170" i="21"/>
  <c r="E2169" i="21"/>
  <c r="F2169" i="21"/>
  <c r="O2169" i="21"/>
  <c r="Q2169" i="21"/>
  <c r="N2169" i="21"/>
  <c r="P2169" i="21"/>
  <c r="J2170" i="21"/>
  <c r="L2170" i="21"/>
  <c r="I2170" i="21"/>
  <c r="K2170" i="21"/>
  <c r="H2171" i="21"/>
  <c r="M2170" i="21"/>
  <c r="F2170" i="21"/>
  <c r="D2171" i="21"/>
  <c r="E2170" i="21"/>
  <c r="Q2170" i="21"/>
  <c r="P2170" i="21"/>
  <c r="O2170" i="21"/>
  <c r="N2170" i="21"/>
  <c r="H2172" i="21"/>
  <c r="I2171" i="21"/>
  <c r="J2171" i="21"/>
  <c r="M2171" i="21"/>
  <c r="K2171" i="21"/>
  <c r="L2171" i="21"/>
  <c r="F2171" i="21"/>
  <c r="D2172" i="21"/>
  <c r="E2171" i="21"/>
  <c r="M2172" i="21"/>
  <c r="K2172" i="21"/>
  <c r="L2172" i="21"/>
  <c r="I2172" i="21"/>
  <c r="J2172" i="21"/>
  <c r="H2173" i="21"/>
  <c r="P2171" i="21"/>
  <c r="O2171" i="21"/>
  <c r="Q2171" i="21"/>
  <c r="N2171" i="21"/>
  <c r="F2172" i="21"/>
  <c r="E2172" i="21"/>
  <c r="D2173" i="21"/>
  <c r="O2172" i="21"/>
  <c r="N2172" i="21"/>
  <c r="Q2172" i="21"/>
  <c r="P2172" i="21"/>
  <c r="L2173" i="21"/>
  <c r="M2173" i="21"/>
  <c r="K2173" i="21"/>
  <c r="H2174" i="21"/>
  <c r="J2173" i="21"/>
  <c r="I2173" i="21"/>
  <c r="F2173" i="21"/>
  <c r="D2174" i="21"/>
  <c r="E2173" i="21"/>
  <c r="H2175" i="21"/>
  <c r="J2174" i="21"/>
  <c r="L2174" i="21"/>
  <c r="M2174" i="21"/>
  <c r="I2174" i="21"/>
  <c r="K2174" i="21"/>
  <c r="Q2173" i="21"/>
  <c r="N2173" i="21"/>
  <c r="P2173" i="21"/>
  <c r="O2173" i="21"/>
  <c r="D2175" i="21"/>
  <c r="E2174" i="21"/>
  <c r="F2174" i="21"/>
  <c r="K2175" i="21"/>
  <c r="I2175" i="21"/>
  <c r="H2176" i="21"/>
  <c r="J2175" i="21"/>
  <c r="L2175" i="21"/>
  <c r="M2175" i="21"/>
  <c r="Q2174" i="21"/>
  <c r="P2174" i="21"/>
  <c r="O2174" i="21"/>
  <c r="N2174" i="21"/>
  <c r="F2175" i="21"/>
  <c r="D2176" i="21"/>
  <c r="E2175" i="21"/>
  <c r="O2175" i="21"/>
  <c r="N2175" i="21"/>
  <c r="P2175" i="21"/>
  <c r="Q2175" i="21"/>
  <c r="J2176" i="21"/>
  <c r="L2176" i="21"/>
  <c r="M2176" i="21"/>
  <c r="I2176" i="21"/>
  <c r="H2177" i="21"/>
  <c r="K2176" i="21"/>
  <c r="E2176" i="21"/>
  <c r="F2176" i="21"/>
  <c r="D2177" i="21"/>
  <c r="Q2176" i="21"/>
  <c r="P2176" i="21"/>
  <c r="O2176" i="21"/>
  <c r="N2176" i="21"/>
  <c r="H2178" i="21"/>
  <c r="J2177" i="21"/>
  <c r="M2177" i="21"/>
  <c r="I2177" i="21"/>
  <c r="L2177" i="21"/>
  <c r="K2177" i="21"/>
  <c r="F2177" i="21"/>
  <c r="D2178" i="21"/>
  <c r="E2177" i="21"/>
  <c r="H2179" i="21"/>
  <c r="M2178" i="21"/>
  <c r="I2178" i="21"/>
  <c r="K2178" i="21"/>
  <c r="J2178" i="21"/>
  <c r="L2178" i="21"/>
  <c r="Q2177" i="21"/>
  <c r="N2177" i="21"/>
  <c r="P2177" i="21"/>
  <c r="O2177" i="21"/>
  <c r="F2178" i="21"/>
  <c r="E2178" i="21"/>
  <c r="D2179" i="21"/>
  <c r="K2179" i="21"/>
  <c r="M2179" i="21"/>
  <c r="L2179" i="21"/>
  <c r="I2179" i="21"/>
  <c r="H2180" i="21"/>
  <c r="J2179" i="21"/>
  <c r="Q2178" i="21"/>
  <c r="N2178" i="21"/>
  <c r="P2178" i="21"/>
  <c r="O2178" i="21"/>
  <c r="F2179" i="21"/>
  <c r="D2180" i="21"/>
  <c r="E2179" i="21"/>
  <c r="Q2179" i="21"/>
  <c r="O2179" i="21"/>
  <c r="P2179" i="21"/>
  <c r="N2179" i="21"/>
  <c r="J2180" i="21"/>
  <c r="L2180" i="21"/>
  <c r="M2180" i="21"/>
  <c r="H2181" i="21"/>
  <c r="I2180" i="21"/>
  <c r="K2180" i="21"/>
  <c r="E2180" i="21"/>
  <c r="F2180" i="21"/>
  <c r="D2181" i="21"/>
  <c r="M2181" i="21"/>
  <c r="J2181" i="21"/>
  <c r="L2181" i="21"/>
  <c r="I2181" i="21"/>
  <c r="H2182" i="21"/>
  <c r="K2181" i="21"/>
  <c r="N2180" i="21"/>
  <c r="Q2180" i="21"/>
  <c r="P2180" i="21"/>
  <c r="O2180" i="21"/>
  <c r="D2182" i="21"/>
  <c r="F2181" i="21"/>
  <c r="E2181" i="21"/>
  <c r="Q2181" i="21"/>
  <c r="N2181" i="21"/>
  <c r="P2181" i="21"/>
  <c r="O2181" i="21"/>
  <c r="J2182" i="21"/>
  <c r="H2183" i="21"/>
  <c r="I2182" i="21"/>
  <c r="M2182" i="21"/>
  <c r="L2182" i="21"/>
  <c r="K2182" i="21"/>
  <c r="F2182" i="21"/>
  <c r="D2183" i="21"/>
  <c r="E2182" i="21"/>
  <c r="K2183" i="21"/>
  <c r="L2183" i="21"/>
  <c r="J2183" i="21"/>
  <c r="H2184" i="21"/>
  <c r="I2183" i="21"/>
  <c r="M2183" i="21"/>
  <c r="N2182" i="21"/>
  <c r="P2182" i="21"/>
  <c r="O2182" i="21"/>
  <c r="Q2182" i="21"/>
  <c r="D2184" i="21"/>
  <c r="E2183" i="21"/>
  <c r="F2183" i="21"/>
  <c r="M2184" i="21"/>
  <c r="H2185" i="21"/>
  <c r="L2184" i="21"/>
  <c r="K2184" i="21"/>
  <c r="J2184" i="21"/>
  <c r="I2184" i="21"/>
  <c r="N2183" i="21"/>
  <c r="Q2183" i="21"/>
  <c r="O2183" i="21"/>
  <c r="P2183" i="21"/>
  <c r="F2184" i="21"/>
  <c r="E2184" i="21"/>
  <c r="D2185" i="21"/>
  <c r="M2185" i="21"/>
  <c r="K2185" i="21"/>
  <c r="I2185" i="21"/>
  <c r="L2185" i="21"/>
  <c r="H2186" i="21"/>
  <c r="J2185" i="21"/>
  <c r="N2184" i="21"/>
  <c r="Q2184" i="21"/>
  <c r="P2184" i="21"/>
  <c r="O2184" i="21"/>
  <c r="E2185" i="21"/>
  <c r="F2185" i="21"/>
  <c r="D2186" i="21"/>
  <c r="N2185" i="21"/>
  <c r="Q2185" i="21"/>
  <c r="P2185" i="21"/>
  <c r="O2185" i="21"/>
  <c r="K2186" i="21"/>
  <c r="J2186" i="21"/>
  <c r="I2186" i="21"/>
  <c r="H2187" i="21"/>
  <c r="L2186" i="21"/>
  <c r="M2186" i="21"/>
  <c r="D2187" i="21"/>
  <c r="F2186" i="21"/>
  <c r="E2186" i="21"/>
  <c r="O2186" i="21"/>
  <c r="N2186" i="21"/>
  <c r="Q2186" i="21"/>
  <c r="P2186" i="21"/>
  <c r="L2187" i="21"/>
  <c r="I2187" i="21"/>
  <c r="M2187" i="21"/>
  <c r="J2187" i="21"/>
  <c r="H2188" i="21"/>
  <c r="K2187" i="21"/>
  <c r="E2187" i="21"/>
  <c r="F2187" i="21"/>
  <c r="D2188" i="21"/>
  <c r="Q2187" i="21"/>
  <c r="O2187" i="21"/>
  <c r="P2187" i="21"/>
  <c r="N2187" i="21"/>
  <c r="I2188" i="21"/>
  <c r="L2188" i="21"/>
  <c r="H2189" i="21"/>
  <c r="K2188" i="21"/>
  <c r="M2188" i="21"/>
  <c r="J2188" i="21"/>
  <c r="D2189" i="21"/>
  <c r="E2188" i="21"/>
  <c r="F2188" i="21"/>
  <c r="P2188" i="21"/>
  <c r="O2188" i="21"/>
  <c r="N2188" i="21"/>
  <c r="Q2188" i="21"/>
  <c r="K2189" i="21"/>
  <c r="M2189" i="21"/>
  <c r="H2190" i="21"/>
  <c r="L2189" i="21"/>
  <c r="I2189" i="21"/>
  <c r="J2189" i="21"/>
  <c r="D2190" i="21"/>
  <c r="E2189" i="21"/>
  <c r="F2189" i="21"/>
  <c r="I2190" i="21"/>
  <c r="M2190" i="21"/>
  <c r="K2190" i="21"/>
  <c r="H2191" i="21"/>
  <c r="L2190" i="21"/>
  <c r="J2190" i="21"/>
  <c r="Q2189" i="21"/>
  <c r="N2189" i="21"/>
  <c r="P2189" i="21"/>
  <c r="O2189" i="21"/>
  <c r="F2190" i="21"/>
  <c r="E2190" i="21"/>
  <c r="D2191" i="21"/>
  <c r="O2190" i="21"/>
  <c r="N2190" i="21"/>
  <c r="Q2190" i="21"/>
  <c r="P2190" i="21"/>
  <c r="K2191" i="21"/>
  <c r="I2191" i="21"/>
  <c r="L2191" i="21"/>
  <c r="J2191" i="21"/>
  <c r="M2191" i="21"/>
  <c r="H2192" i="21"/>
  <c r="E2191" i="21"/>
  <c r="F2191" i="21"/>
  <c r="D2192" i="21"/>
  <c r="P2191" i="21"/>
  <c r="O2191" i="21"/>
  <c r="Q2191" i="21"/>
  <c r="N2191" i="21"/>
  <c r="K2192" i="21"/>
  <c r="J2192" i="21"/>
  <c r="H2193" i="21"/>
  <c r="I2192" i="21"/>
  <c r="L2192" i="21"/>
  <c r="M2192" i="21"/>
  <c r="E2192" i="21"/>
  <c r="D2193" i="21"/>
  <c r="F2192" i="21"/>
  <c r="I2193" i="21"/>
  <c r="K2193" i="21"/>
  <c r="J2193" i="21"/>
  <c r="H2194" i="21"/>
  <c r="M2193" i="21"/>
  <c r="L2193" i="21"/>
  <c r="O2192" i="21"/>
  <c r="N2192" i="21"/>
  <c r="Q2192" i="21"/>
  <c r="P2192" i="21"/>
  <c r="E2193" i="21"/>
  <c r="D2194" i="21"/>
  <c r="F2193" i="21"/>
  <c r="N2193" i="21"/>
  <c r="Q2193" i="21"/>
  <c r="P2193" i="21"/>
  <c r="O2193" i="21"/>
  <c r="K2194" i="21"/>
  <c r="J2194" i="21"/>
  <c r="H2195" i="21"/>
  <c r="M2194" i="21"/>
  <c r="L2194" i="21"/>
  <c r="I2194" i="21"/>
  <c r="D2195" i="21"/>
  <c r="F2194" i="21"/>
  <c r="E2194" i="21"/>
  <c r="I2195" i="21"/>
  <c r="J2195" i="21"/>
  <c r="M2195" i="21"/>
  <c r="L2195" i="21"/>
  <c r="K2195" i="21"/>
  <c r="H2196" i="21"/>
  <c r="O2194" i="21"/>
  <c r="N2194" i="21"/>
  <c r="Q2194" i="21"/>
  <c r="P2194" i="21"/>
  <c r="E2195" i="21"/>
  <c r="F2195" i="21"/>
  <c r="D2196" i="21"/>
  <c r="N2195" i="21"/>
  <c r="Q2195" i="21"/>
  <c r="P2195" i="21"/>
  <c r="O2195" i="21"/>
  <c r="I2196" i="21"/>
  <c r="M2196" i="21"/>
  <c r="K2196" i="21"/>
  <c r="H2197" i="21"/>
  <c r="L2196" i="21"/>
  <c r="J2196" i="21"/>
  <c r="F2196" i="21"/>
  <c r="D2197" i="21"/>
  <c r="E2196" i="21"/>
  <c r="O2196" i="21"/>
  <c r="N2196" i="21"/>
  <c r="Q2196" i="21"/>
  <c r="P2196" i="21"/>
  <c r="K2197" i="21"/>
  <c r="M2197" i="21"/>
  <c r="H2198" i="21"/>
  <c r="I2197" i="21"/>
  <c r="L2197" i="21"/>
  <c r="J2197" i="21"/>
  <c r="F2197" i="21"/>
  <c r="E2197" i="21"/>
  <c r="D2198" i="21"/>
  <c r="L2198" i="21"/>
  <c r="M2198" i="21"/>
  <c r="I2198" i="21"/>
  <c r="K2198" i="21"/>
  <c r="H2199" i="21"/>
  <c r="J2198" i="21"/>
  <c r="Q2197" i="21"/>
  <c r="N2197" i="21"/>
  <c r="P2197" i="21"/>
  <c r="O2197" i="21"/>
  <c r="E2198" i="21"/>
  <c r="F2198" i="21"/>
  <c r="D2199" i="21"/>
  <c r="Q2198" i="21"/>
  <c r="P2198" i="21"/>
  <c r="O2198" i="21"/>
  <c r="N2198" i="21"/>
  <c r="K2199" i="21"/>
  <c r="H2200" i="21"/>
  <c r="I2199" i="21"/>
  <c r="J2199" i="21"/>
  <c r="M2199" i="21"/>
  <c r="L2199" i="21"/>
  <c r="D2200" i="21"/>
  <c r="F2199" i="21"/>
  <c r="E2199" i="21"/>
  <c r="K2200" i="21"/>
  <c r="I2200" i="21"/>
  <c r="L2200" i="21"/>
  <c r="J2200" i="21"/>
  <c r="M2200" i="21"/>
  <c r="H2201" i="21"/>
  <c r="O2199" i="21"/>
  <c r="N2199" i="21"/>
  <c r="Q2199" i="21"/>
  <c r="P2199" i="21"/>
  <c r="F2200" i="21"/>
  <c r="E2200" i="21"/>
  <c r="D2201" i="21"/>
  <c r="N2200" i="21"/>
  <c r="P2200" i="21"/>
  <c r="O2200" i="21"/>
  <c r="Q2200" i="21"/>
  <c r="K2201" i="21"/>
  <c r="J2201" i="21"/>
  <c r="M2201" i="21"/>
  <c r="L2201" i="21"/>
  <c r="I2201" i="21"/>
  <c r="H2202" i="21"/>
  <c r="E2201" i="21"/>
  <c r="F2201" i="21"/>
  <c r="D2202" i="21"/>
  <c r="P2201" i="21"/>
  <c r="O2201" i="21"/>
  <c r="N2201" i="21"/>
  <c r="Q2201" i="21"/>
  <c r="I2202" i="21"/>
  <c r="M2202" i="21"/>
  <c r="J2202" i="21"/>
  <c r="H2203" i="21"/>
  <c r="L2202" i="21"/>
  <c r="K2202" i="21"/>
  <c r="E2202" i="21"/>
  <c r="F2202" i="21"/>
  <c r="D2203" i="21"/>
  <c r="N2202" i="21"/>
  <c r="Q2202" i="21"/>
  <c r="P2202" i="21"/>
  <c r="O2202" i="21"/>
  <c r="H2204" i="21"/>
  <c r="J2203" i="21"/>
  <c r="L2203" i="21"/>
  <c r="I2203" i="21"/>
  <c r="M2203" i="21"/>
  <c r="K2203" i="21"/>
  <c r="E2203" i="21"/>
  <c r="D2204" i="21"/>
  <c r="F2203" i="21"/>
  <c r="K2204" i="21"/>
  <c r="L2204" i="21"/>
  <c r="H2205" i="21"/>
  <c r="J2204" i="21"/>
  <c r="I2204" i="21"/>
  <c r="M2204" i="21"/>
  <c r="Q2203" i="21"/>
  <c r="P2203" i="21"/>
  <c r="O2203" i="21"/>
  <c r="N2203" i="21"/>
  <c r="F2204" i="21"/>
  <c r="D2205" i="21"/>
  <c r="E2204" i="21"/>
  <c r="M2205" i="21"/>
  <c r="K2205" i="21"/>
  <c r="J2205" i="21"/>
  <c r="I2205" i="21"/>
  <c r="L2205" i="21"/>
  <c r="H2206" i="21"/>
  <c r="P2204" i="21"/>
  <c r="O2204" i="21"/>
  <c r="N2204" i="21"/>
  <c r="Q2204" i="21"/>
  <c r="D2206" i="21"/>
  <c r="F2205" i="21"/>
  <c r="E2205" i="21"/>
  <c r="N2205" i="21"/>
  <c r="Q2205" i="21"/>
  <c r="P2205" i="21"/>
  <c r="O2205" i="21"/>
  <c r="K2206" i="21"/>
  <c r="J2206" i="21"/>
  <c r="M2206" i="21"/>
  <c r="I2206" i="21"/>
  <c r="L2206" i="21"/>
  <c r="H2207" i="21"/>
  <c r="D2207" i="21"/>
  <c r="F2206" i="21"/>
  <c r="E2206" i="21"/>
  <c r="P2206" i="21"/>
  <c r="O2206" i="21"/>
  <c r="Q2206" i="21"/>
  <c r="N2206" i="21"/>
  <c r="L2207" i="21"/>
  <c r="H2208" i="21"/>
  <c r="I2207" i="21"/>
  <c r="J2207" i="21"/>
  <c r="M2207" i="21"/>
  <c r="K2207" i="21"/>
  <c r="E2207" i="21"/>
  <c r="D2208" i="21"/>
  <c r="F2207" i="21"/>
  <c r="I2208" i="21"/>
  <c r="J2208" i="21"/>
  <c r="H2209" i="21"/>
  <c r="M2208" i="21"/>
  <c r="K2208" i="21"/>
  <c r="L2208" i="21"/>
  <c r="P2207" i="21"/>
  <c r="O2207" i="21"/>
  <c r="N2207" i="21"/>
  <c r="Q2207" i="21"/>
  <c r="D2209" i="21"/>
  <c r="E2208" i="21"/>
  <c r="F2208" i="21"/>
  <c r="O2208" i="21"/>
  <c r="N2208" i="21"/>
  <c r="Q2208" i="21"/>
  <c r="P2208" i="21"/>
  <c r="M2209" i="21"/>
  <c r="I2209" i="21"/>
  <c r="H2210" i="21"/>
  <c r="K2209" i="21"/>
  <c r="J2209" i="21"/>
  <c r="L2209" i="21"/>
  <c r="E2209" i="21"/>
  <c r="D2210" i="21"/>
  <c r="F2209" i="21"/>
  <c r="P2209" i="21"/>
  <c r="Q2209" i="21"/>
  <c r="O2209" i="21"/>
  <c r="N2209" i="21"/>
  <c r="H2211" i="21"/>
  <c r="I2210" i="21"/>
  <c r="M2210" i="21"/>
  <c r="J2210" i="21"/>
  <c r="L2210" i="21"/>
  <c r="K2210" i="21"/>
  <c r="D2211" i="21"/>
  <c r="F2210" i="21"/>
  <c r="E2210" i="21"/>
  <c r="J2211" i="21"/>
  <c r="K2211" i="21"/>
  <c r="I2211" i="21"/>
  <c r="M2211" i="21"/>
  <c r="L2211" i="21"/>
  <c r="H2212" i="21"/>
  <c r="O2210" i="21"/>
  <c r="N2210" i="21"/>
  <c r="Q2210" i="21"/>
  <c r="P2210" i="21"/>
  <c r="F2211" i="21"/>
  <c r="E2211" i="21"/>
  <c r="D2212" i="21"/>
  <c r="N2211" i="21"/>
  <c r="Q2211" i="21"/>
  <c r="P2211" i="21"/>
  <c r="O2211" i="21"/>
  <c r="K2212" i="21"/>
  <c r="J2212" i="21"/>
  <c r="H2213" i="21"/>
  <c r="L2212" i="21"/>
  <c r="M2212" i="21"/>
  <c r="I2212" i="21"/>
  <c r="E2212" i="21"/>
  <c r="D2213" i="21"/>
  <c r="F2212" i="21"/>
  <c r="I2213" i="21"/>
  <c r="K2213" i="21"/>
  <c r="L2213" i="21"/>
  <c r="H2214" i="21"/>
  <c r="M2213" i="21"/>
  <c r="J2213" i="21"/>
  <c r="P2212" i="21"/>
  <c r="O2212" i="21"/>
  <c r="Q2212" i="21"/>
  <c r="N2212" i="21"/>
  <c r="F2213" i="21"/>
  <c r="E2213" i="21"/>
  <c r="D2214" i="21"/>
  <c r="O2213" i="21"/>
  <c r="N2213" i="21"/>
  <c r="Q2213" i="21"/>
  <c r="P2213" i="21"/>
  <c r="M2214" i="21"/>
  <c r="H2215" i="21"/>
  <c r="I2214" i="21"/>
  <c r="J2214" i="21"/>
  <c r="K2214" i="21"/>
  <c r="L2214" i="21"/>
  <c r="E2214" i="21"/>
  <c r="F2214" i="21"/>
  <c r="D2215" i="21"/>
  <c r="I2215" i="21"/>
  <c r="J2215" i="21"/>
  <c r="K2215" i="21"/>
  <c r="M2215" i="21"/>
  <c r="L2215" i="21"/>
  <c r="H2216" i="21"/>
  <c r="N2214" i="21"/>
  <c r="P2214" i="21"/>
  <c r="O2214" i="21"/>
  <c r="Q2214" i="21"/>
  <c r="E2215" i="21"/>
  <c r="F2215" i="21"/>
  <c r="D2216" i="21"/>
  <c r="N2215" i="21"/>
  <c r="P2215" i="21"/>
  <c r="O2215" i="21"/>
  <c r="Q2215" i="21"/>
  <c r="K2216" i="21"/>
  <c r="J2216" i="21"/>
  <c r="L2216" i="21"/>
  <c r="H2217" i="21"/>
  <c r="I2216" i="21"/>
  <c r="M2216" i="21"/>
  <c r="F2216" i="21"/>
  <c r="E2216" i="21"/>
  <c r="D2217" i="21"/>
  <c r="L2217" i="21"/>
  <c r="M2217" i="21"/>
  <c r="K2217" i="21"/>
  <c r="H2218" i="21"/>
  <c r="I2217" i="21"/>
  <c r="J2217" i="21"/>
  <c r="P2216" i="21"/>
  <c r="O2216" i="21"/>
  <c r="N2216" i="21"/>
  <c r="Q2216" i="21"/>
  <c r="F2217" i="21"/>
  <c r="E2217" i="21"/>
  <c r="D2218" i="21"/>
  <c r="I2218" i="21"/>
  <c r="H2219" i="21"/>
  <c r="J2218" i="21"/>
  <c r="M2218" i="21"/>
  <c r="L2218" i="21"/>
  <c r="K2218" i="21"/>
  <c r="N2217" i="21"/>
  <c r="Q2217" i="21"/>
  <c r="P2217" i="21"/>
  <c r="O2217" i="21"/>
  <c r="F2218" i="21"/>
  <c r="E2218" i="21"/>
  <c r="D2219" i="21"/>
  <c r="O2218" i="21"/>
  <c r="N2218" i="21"/>
  <c r="Q2218" i="21"/>
  <c r="P2218" i="21"/>
  <c r="L2219" i="21"/>
  <c r="I2219" i="21"/>
  <c r="H2220" i="21"/>
  <c r="J2219" i="21"/>
  <c r="K2219" i="21"/>
  <c r="M2219" i="21"/>
  <c r="E2219" i="21"/>
  <c r="D2220" i="21"/>
  <c r="F2219" i="21"/>
  <c r="P2219" i="21"/>
  <c r="Q2219" i="21"/>
  <c r="O2219" i="21"/>
  <c r="N2219" i="21"/>
  <c r="K2220" i="21"/>
  <c r="H2221" i="21"/>
  <c r="I2220" i="21"/>
  <c r="L2220" i="21"/>
  <c r="M2220" i="21"/>
  <c r="J2220" i="21"/>
  <c r="E2220" i="21"/>
  <c r="F2220" i="21"/>
  <c r="D2221" i="21"/>
  <c r="H2222" i="21"/>
  <c r="M2221" i="21"/>
  <c r="L2221" i="21"/>
  <c r="K2221" i="21"/>
  <c r="I2221" i="21"/>
  <c r="J2221" i="21"/>
  <c r="N2220" i="21"/>
  <c r="Q2220" i="21"/>
  <c r="P2220" i="21"/>
  <c r="O2220" i="21"/>
  <c r="E2221" i="21"/>
  <c r="F2221" i="21"/>
  <c r="D2222" i="21"/>
  <c r="L2222" i="21"/>
  <c r="H2223" i="21"/>
  <c r="M2222" i="21"/>
  <c r="K2222" i="21"/>
  <c r="I2222" i="21"/>
  <c r="J2222" i="21"/>
  <c r="P2221" i="21"/>
  <c r="O2221" i="21"/>
  <c r="Q2221" i="21"/>
  <c r="N2221" i="21"/>
  <c r="E2222" i="21"/>
  <c r="F2222" i="21"/>
  <c r="D2223" i="21"/>
  <c r="M2223" i="21"/>
  <c r="H2224" i="21"/>
  <c r="J2223" i="21"/>
  <c r="I2223" i="21"/>
  <c r="L2223" i="21"/>
  <c r="K2223" i="21"/>
  <c r="N2222" i="21"/>
  <c r="P2222" i="21"/>
  <c r="O2222" i="21"/>
  <c r="Q2222" i="21"/>
  <c r="F2223" i="21"/>
  <c r="E2223" i="21"/>
  <c r="D2224" i="21"/>
  <c r="H2225" i="21"/>
  <c r="J2224" i="21"/>
  <c r="M2224" i="21"/>
  <c r="K2224" i="21"/>
  <c r="L2224" i="21"/>
  <c r="I2224" i="21"/>
  <c r="N2223" i="21"/>
  <c r="Q2223" i="21"/>
  <c r="P2223" i="21"/>
  <c r="O2223" i="21"/>
  <c r="F2224" i="21"/>
  <c r="D2225" i="21"/>
  <c r="E2224" i="21"/>
  <c r="H2226" i="21"/>
  <c r="K2225" i="21"/>
  <c r="L2225" i="21"/>
  <c r="J2225" i="21"/>
  <c r="I2225" i="21"/>
  <c r="M2225" i="21"/>
  <c r="P2224" i="21"/>
  <c r="O2224" i="21"/>
  <c r="Q2224" i="21"/>
  <c r="N2224" i="21"/>
  <c r="D2226" i="21"/>
  <c r="E2225" i="21"/>
  <c r="F2225" i="21"/>
  <c r="L2226" i="21"/>
  <c r="H2227" i="21"/>
  <c r="M2226" i="21"/>
  <c r="J2226" i="21"/>
  <c r="I2226" i="21"/>
  <c r="K2226" i="21"/>
  <c r="Q2225" i="21"/>
  <c r="P2225" i="21"/>
  <c r="O2225" i="21"/>
  <c r="N2225" i="21"/>
  <c r="E2226" i="21"/>
  <c r="D2227" i="21"/>
  <c r="F2226" i="21"/>
  <c r="M2227" i="21"/>
  <c r="L2227" i="21"/>
  <c r="H2228" i="21"/>
  <c r="J2227" i="21"/>
  <c r="K2227" i="21"/>
  <c r="I2227" i="21"/>
  <c r="O2226" i="21"/>
  <c r="N2226" i="21"/>
  <c r="Q2226" i="21"/>
  <c r="P2226" i="21"/>
  <c r="E2227" i="21"/>
  <c r="D2228" i="21"/>
  <c r="F2227" i="21"/>
  <c r="K2228" i="21"/>
  <c r="H2229" i="21"/>
  <c r="I2228" i="21"/>
  <c r="M2228" i="21"/>
  <c r="L2228" i="21"/>
  <c r="J2228" i="21"/>
  <c r="N2227" i="21"/>
  <c r="Q2227" i="21"/>
  <c r="P2227" i="21"/>
  <c r="O2227" i="21"/>
  <c r="F2228" i="21"/>
  <c r="E2228" i="21"/>
  <c r="D2229" i="21"/>
  <c r="M2229" i="21"/>
  <c r="L2229" i="21"/>
  <c r="J2229" i="21"/>
  <c r="K2229" i="21"/>
  <c r="H2230" i="21"/>
  <c r="I2229" i="21"/>
  <c r="O2228" i="21"/>
  <c r="N2228" i="21"/>
  <c r="Q2228" i="21"/>
  <c r="P2228" i="21"/>
  <c r="E2229" i="21"/>
  <c r="F2229" i="21"/>
  <c r="D2230" i="21"/>
  <c r="K2230" i="21"/>
  <c r="I2230" i="21"/>
  <c r="M2230" i="21"/>
  <c r="J2230" i="21"/>
  <c r="H2231" i="21"/>
  <c r="L2230" i="21"/>
  <c r="P2229" i="21"/>
  <c r="O2229" i="21"/>
  <c r="Q2229" i="21"/>
  <c r="N2229" i="21"/>
  <c r="E2230" i="21"/>
  <c r="D2231" i="21"/>
  <c r="F2230" i="21"/>
  <c r="O2230" i="21"/>
  <c r="N2230" i="21"/>
  <c r="Q2230" i="21"/>
  <c r="P2230" i="21"/>
  <c r="J2231" i="21"/>
  <c r="K2231" i="21"/>
  <c r="I2231" i="21"/>
  <c r="M2231" i="21"/>
  <c r="H2232" i="21"/>
  <c r="L2231" i="21"/>
  <c r="F2231" i="21"/>
  <c r="E2231" i="21"/>
  <c r="D2232" i="21"/>
  <c r="Q2231" i="21"/>
  <c r="N2231" i="21"/>
  <c r="P2231" i="21"/>
  <c r="O2231" i="21"/>
  <c r="L2232" i="21"/>
  <c r="I2232" i="21"/>
  <c r="M2232" i="21"/>
  <c r="H2233" i="21"/>
  <c r="J2232" i="21"/>
  <c r="K2232" i="21"/>
  <c r="E2232" i="21"/>
  <c r="F2232" i="21"/>
  <c r="D2233" i="21"/>
  <c r="Q2232" i="21"/>
  <c r="N2232" i="21"/>
  <c r="P2232" i="21"/>
  <c r="O2232" i="21"/>
  <c r="J2233" i="21"/>
  <c r="K2233" i="21"/>
  <c r="M2233" i="21"/>
  <c r="I2233" i="21"/>
  <c r="H2234" i="21"/>
  <c r="L2233" i="21"/>
  <c r="F2233" i="21"/>
  <c r="D2234" i="21"/>
  <c r="E2233" i="21"/>
  <c r="O2233" i="21"/>
  <c r="N2233" i="21"/>
  <c r="Q2233" i="21"/>
  <c r="P2233" i="21"/>
  <c r="K2234" i="21"/>
  <c r="H2235" i="21"/>
  <c r="L2234" i="21"/>
  <c r="I2234" i="21"/>
  <c r="M2234" i="21"/>
  <c r="J2234" i="21"/>
  <c r="E2234" i="21"/>
  <c r="F2234" i="21"/>
  <c r="D2235" i="21"/>
  <c r="J2235" i="21"/>
  <c r="H2236" i="21"/>
  <c r="M2235" i="21"/>
  <c r="L2235" i="21"/>
  <c r="K2235" i="21"/>
  <c r="I2235" i="21"/>
  <c r="Q2234" i="21"/>
  <c r="P2234" i="21"/>
  <c r="O2234" i="21"/>
  <c r="N2234" i="21"/>
  <c r="E2235" i="21"/>
  <c r="F2235" i="21"/>
  <c r="D2236" i="21"/>
  <c r="I2236" i="21"/>
  <c r="H2237" i="21"/>
  <c r="K2236" i="21"/>
  <c r="J2236" i="21"/>
  <c r="M2236" i="21"/>
  <c r="L2236" i="21"/>
  <c r="N2235" i="21"/>
  <c r="Q2235" i="21"/>
  <c r="P2235" i="21"/>
  <c r="O2235" i="21"/>
  <c r="F2236" i="21"/>
  <c r="D2237" i="21"/>
  <c r="E2236" i="21"/>
  <c r="N2236" i="21"/>
  <c r="Q2236" i="21"/>
  <c r="P2236" i="21"/>
  <c r="O2236" i="21"/>
  <c r="H2238" i="21"/>
  <c r="K2237" i="21"/>
  <c r="M2237" i="21"/>
  <c r="I2237" i="21"/>
  <c r="L2237" i="21"/>
  <c r="J2237" i="21"/>
  <c r="F2237" i="21"/>
  <c r="D2238" i="21"/>
  <c r="E2237" i="21"/>
  <c r="L2238" i="21"/>
  <c r="I2238" i="21"/>
  <c r="J2238" i="21"/>
  <c r="H2239" i="21"/>
  <c r="K2238" i="21"/>
  <c r="M2238" i="21"/>
  <c r="N2237" i="21"/>
  <c r="Q2237" i="21"/>
  <c r="P2237" i="21"/>
  <c r="O2237" i="21"/>
  <c r="E2238" i="21"/>
  <c r="F2238" i="21"/>
  <c r="D2239" i="21"/>
  <c r="N2238" i="21"/>
  <c r="Q2238" i="21"/>
  <c r="O2238" i="21"/>
  <c r="P2238" i="21"/>
  <c r="I2239" i="21"/>
  <c r="L2239" i="21"/>
  <c r="K2239" i="21"/>
  <c r="H2240" i="21"/>
  <c r="J2239" i="21"/>
  <c r="M2239" i="21"/>
  <c r="E2239" i="21"/>
  <c r="F2239" i="21"/>
  <c r="D2240" i="21"/>
  <c r="O2239" i="21"/>
  <c r="Q2239" i="21"/>
  <c r="P2239" i="21"/>
  <c r="N2239" i="21"/>
  <c r="J2240" i="21"/>
  <c r="K2240" i="21"/>
  <c r="M2240" i="21"/>
  <c r="I2240" i="21"/>
  <c r="L2240" i="21"/>
  <c r="H2241" i="21"/>
  <c r="E2240" i="21"/>
  <c r="D2241" i="21"/>
  <c r="F2240" i="21"/>
  <c r="N2240" i="21"/>
  <c r="P2240" i="21"/>
  <c r="O2240" i="21"/>
  <c r="Q2240" i="21"/>
  <c r="M2241" i="21"/>
  <c r="J2241" i="21"/>
  <c r="H2242" i="21"/>
  <c r="K2241" i="21"/>
  <c r="L2241" i="21"/>
  <c r="I2241" i="21"/>
  <c r="F2241" i="21"/>
  <c r="D2242" i="21"/>
  <c r="E2241" i="21"/>
  <c r="M2242" i="21"/>
  <c r="J2242" i="21"/>
  <c r="I2242" i="21"/>
  <c r="H2243" i="21"/>
  <c r="K2242" i="21"/>
  <c r="L2242" i="21"/>
  <c r="N2241" i="21"/>
  <c r="Q2241" i="21"/>
  <c r="P2241" i="21"/>
  <c r="O2241" i="21"/>
  <c r="E2242" i="21"/>
  <c r="D2243" i="21"/>
  <c r="F2242" i="21"/>
  <c r="N2242" i="21"/>
  <c r="Q2242" i="21"/>
  <c r="P2242" i="21"/>
  <c r="O2242" i="21"/>
  <c r="K2243" i="21"/>
  <c r="J2243" i="21"/>
  <c r="I2243" i="21"/>
  <c r="L2243" i="21"/>
  <c r="H2244" i="21"/>
  <c r="M2243" i="21"/>
  <c r="E2243" i="21"/>
  <c r="F2243" i="21"/>
  <c r="D2244" i="21"/>
  <c r="N2243" i="21"/>
  <c r="O2243" i="21"/>
  <c r="P2243" i="21"/>
  <c r="Q2243" i="21"/>
  <c r="K2244" i="21"/>
  <c r="M2244" i="21"/>
  <c r="I2244" i="21"/>
  <c r="H2245" i="21"/>
  <c r="J2244" i="21"/>
  <c r="L2244" i="21"/>
  <c r="D2245" i="21"/>
  <c r="E2244" i="21"/>
  <c r="F2244" i="21"/>
  <c r="Q2244" i="21"/>
  <c r="P2244" i="21"/>
  <c r="O2244" i="21"/>
  <c r="N2244" i="21"/>
  <c r="L2245" i="21"/>
  <c r="K2245" i="21"/>
  <c r="M2245" i="21"/>
  <c r="I2245" i="21"/>
  <c r="H2246" i="21"/>
  <c r="J2245" i="21"/>
  <c r="E2245" i="21"/>
  <c r="F2245" i="21"/>
  <c r="D2246" i="21"/>
  <c r="Q2245" i="21"/>
  <c r="N2245" i="21"/>
  <c r="P2245" i="21"/>
  <c r="O2245" i="21"/>
  <c r="I2246" i="21"/>
  <c r="H2247" i="21"/>
  <c r="M2246" i="21"/>
  <c r="L2246" i="21"/>
  <c r="K2246" i="21"/>
  <c r="J2246" i="21"/>
  <c r="E2246" i="21"/>
  <c r="D2247" i="21"/>
  <c r="F2246" i="21"/>
  <c r="N2246" i="21"/>
  <c r="P2246" i="21"/>
  <c r="O2246" i="21"/>
  <c r="Q2246" i="21"/>
  <c r="M2247" i="21"/>
  <c r="K2247" i="21"/>
  <c r="L2247" i="21"/>
  <c r="H2248" i="21"/>
  <c r="J2247" i="21"/>
  <c r="I2247" i="21"/>
  <c r="E2247" i="21"/>
  <c r="F2247" i="21"/>
  <c r="D2248" i="21"/>
  <c r="K2248" i="21"/>
  <c r="I2248" i="21"/>
  <c r="J2248" i="21"/>
  <c r="H2249" i="21"/>
  <c r="L2248" i="21"/>
  <c r="M2248" i="21"/>
  <c r="O2247" i="21"/>
  <c r="Q2247" i="21"/>
  <c r="N2247" i="21"/>
  <c r="P2247" i="21"/>
  <c r="E2248" i="21"/>
  <c r="D2249" i="21"/>
  <c r="F2248" i="21"/>
  <c r="Q2248" i="21"/>
  <c r="N2248" i="21"/>
  <c r="P2248" i="21"/>
  <c r="O2248" i="21"/>
  <c r="L2249" i="21"/>
  <c r="H2250" i="21"/>
  <c r="J2249" i="21"/>
  <c r="I2249" i="21"/>
  <c r="K2249" i="21"/>
  <c r="M2249" i="21"/>
  <c r="D2250" i="21"/>
  <c r="E2249" i="21"/>
  <c r="F2249" i="21"/>
  <c r="J2250" i="21"/>
  <c r="K2250" i="21"/>
  <c r="L2250" i="21"/>
  <c r="M2250" i="21"/>
  <c r="H2251" i="21"/>
  <c r="I2250" i="21"/>
  <c r="Q2249" i="21"/>
  <c r="N2249" i="21"/>
  <c r="P2249" i="21"/>
  <c r="O2249" i="21"/>
  <c r="F2250" i="21"/>
  <c r="D2251" i="21"/>
  <c r="E2250" i="21"/>
  <c r="H2252" i="21"/>
  <c r="L2251" i="21"/>
  <c r="M2251" i="21"/>
  <c r="I2251" i="21"/>
  <c r="K2251" i="21"/>
  <c r="J2251" i="21"/>
  <c r="N2250" i="21"/>
  <c r="Q2250" i="21"/>
  <c r="O2250" i="21"/>
  <c r="P2250" i="21"/>
  <c r="D2252" i="21"/>
  <c r="E2251" i="21"/>
  <c r="F2251" i="21"/>
  <c r="H2253" i="21"/>
  <c r="L2252" i="21"/>
  <c r="I2252" i="21"/>
  <c r="K2252" i="21"/>
  <c r="M2252" i="21"/>
  <c r="J2252" i="21"/>
  <c r="N2251" i="21"/>
  <c r="Q2251" i="21"/>
  <c r="P2251" i="21"/>
  <c r="O2251" i="21"/>
  <c r="E2252" i="21"/>
  <c r="F2252" i="21"/>
  <c r="D2253" i="21"/>
  <c r="I2253" i="21"/>
  <c r="J2253" i="21"/>
  <c r="M2253" i="21"/>
  <c r="K2253" i="21"/>
  <c r="L2253" i="21"/>
  <c r="H2254" i="21"/>
  <c r="P2252" i="21"/>
  <c r="N2252" i="21"/>
  <c r="Q2252" i="21"/>
  <c r="O2252" i="21"/>
  <c r="E2253" i="21"/>
  <c r="F2253" i="21"/>
  <c r="D2254" i="21"/>
  <c r="N2253" i="21"/>
  <c r="Q2253" i="21"/>
  <c r="P2253" i="21"/>
  <c r="O2253" i="21"/>
  <c r="K2254" i="21"/>
  <c r="I2254" i="21"/>
  <c r="J2254" i="21"/>
  <c r="H2255" i="21"/>
  <c r="L2254" i="21"/>
  <c r="M2254" i="21"/>
  <c r="E2254" i="21"/>
  <c r="D2255" i="21"/>
  <c r="F2254" i="21"/>
  <c r="O2254" i="21"/>
  <c r="N2254" i="21"/>
  <c r="Q2254" i="21"/>
  <c r="P2254" i="21"/>
  <c r="J2255" i="21"/>
  <c r="L2255" i="21"/>
  <c r="I2255" i="21"/>
  <c r="M2255" i="21"/>
  <c r="K2255" i="21"/>
  <c r="H2256" i="21"/>
  <c r="F2255" i="21"/>
  <c r="D2256" i="21"/>
  <c r="E2255" i="21"/>
  <c r="Q2255" i="21"/>
  <c r="P2255" i="21"/>
  <c r="O2255" i="21"/>
  <c r="N2255" i="21"/>
  <c r="L2256" i="21"/>
  <c r="J2256" i="21"/>
  <c r="K2256" i="21"/>
  <c r="H2257" i="21"/>
  <c r="M2256" i="21"/>
  <c r="I2256" i="21"/>
  <c r="F2256" i="21"/>
  <c r="E2256" i="21"/>
  <c r="D2257" i="21"/>
  <c r="J2257" i="21"/>
  <c r="K2257" i="21"/>
  <c r="I2257" i="21"/>
  <c r="L2257" i="21"/>
  <c r="M2257" i="21"/>
  <c r="H2258" i="21"/>
  <c r="Q2256" i="21"/>
  <c r="P2256" i="21"/>
  <c r="O2256" i="21"/>
  <c r="N2256" i="21"/>
  <c r="D2258" i="21"/>
  <c r="E2257" i="21"/>
  <c r="F2257" i="21"/>
  <c r="N2257" i="21"/>
  <c r="Q2257" i="21"/>
  <c r="P2257" i="21"/>
  <c r="O2257" i="21"/>
  <c r="J2258" i="21"/>
  <c r="L2258" i="21"/>
  <c r="H2259" i="21"/>
  <c r="I2258" i="21"/>
  <c r="K2258" i="21"/>
  <c r="M2258" i="21"/>
  <c r="E2258" i="21"/>
  <c r="D2259" i="21"/>
  <c r="F2258" i="21"/>
  <c r="M2259" i="21"/>
  <c r="L2259" i="21"/>
  <c r="I2259" i="21"/>
  <c r="J2259" i="21"/>
  <c r="H2260" i="21"/>
  <c r="K2259" i="21"/>
  <c r="N2258" i="21"/>
  <c r="P2258" i="21"/>
  <c r="O2258" i="21"/>
  <c r="Q2258" i="21"/>
  <c r="E2259" i="21"/>
  <c r="D2260" i="21"/>
  <c r="F2259" i="21"/>
  <c r="P2259" i="21"/>
  <c r="O2259" i="21"/>
  <c r="N2259" i="21"/>
  <c r="Q2259" i="21"/>
  <c r="L2260" i="21"/>
  <c r="I2260" i="21"/>
  <c r="H2261" i="21"/>
  <c r="M2260" i="21"/>
  <c r="K2260" i="21"/>
  <c r="J2260" i="21"/>
  <c r="D2261" i="21"/>
  <c r="E2260" i="21"/>
  <c r="F2260" i="21"/>
  <c r="P2260" i="21"/>
  <c r="O2260" i="21"/>
  <c r="N2260" i="21"/>
  <c r="Q2260" i="21"/>
  <c r="L2261" i="21"/>
  <c r="H2262" i="21"/>
  <c r="I2261" i="21"/>
  <c r="J2261" i="21"/>
  <c r="M2261" i="21"/>
  <c r="K2261" i="21"/>
  <c r="E2261" i="21"/>
  <c r="F2261" i="21"/>
  <c r="D2262" i="21"/>
  <c r="L2262" i="21"/>
  <c r="H2263" i="21"/>
  <c r="K2262" i="21"/>
  <c r="I2262" i="21"/>
  <c r="J2262" i="21"/>
  <c r="M2262" i="21"/>
  <c r="N2261" i="21"/>
  <c r="Q2261" i="21"/>
  <c r="P2261" i="21"/>
  <c r="O2261" i="21"/>
  <c r="F2262" i="21"/>
  <c r="E2262" i="21"/>
  <c r="D2263" i="21"/>
  <c r="I2263" i="21"/>
  <c r="K2263" i="21"/>
  <c r="M2263" i="21"/>
  <c r="H2264" i="21"/>
  <c r="J2263" i="21"/>
  <c r="L2263" i="21"/>
  <c r="O2262" i="21"/>
  <c r="Q2262" i="21"/>
  <c r="N2262" i="21"/>
  <c r="P2262" i="21"/>
  <c r="D2264" i="21"/>
  <c r="F2263" i="21"/>
  <c r="E2263" i="21"/>
  <c r="P2263" i="21"/>
  <c r="Q2263" i="21"/>
  <c r="O2263" i="21"/>
  <c r="N2263" i="21"/>
  <c r="I2264" i="21"/>
  <c r="H2265" i="21"/>
  <c r="J2264" i="21"/>
  <c r="M2264" i="21"/>
  <c r="L2264" i="21"/>
  <c r="K2264" i="21"/>
  <c r="D2265" i="21"/>
  <c r="E2264" i="21"/>
  <c r="F2264" i="21"/>
  <c r="Q2264" i="21"/>
  <c r="N2264" i="21"/>
  <c r="P2264" i="21"/>
  <c r="O2264" i="21"/>
  <c r="H2266" i="21"/>
  <c r="J2265" i="21"/>
  <c r="M2265" i="21"/>
  <c r="I2265" i="21"/>
  <c r="L2265" i="21"/>
  <c r="K2265" i="21"/>
  <c r="D2266" i="21"/>
  <c r="F2265" i="21"/>
  <c r="E2265" i="21"/>
  <c r="K2266" i="21"/>
  <c r="I2266" i="21"/>
  <c r="M2266" i="21"/>
  <c r="H2267" i="21"/>
  <c r="J2266" i="21"/>
  <c r="L2266" i="21"/>
  <c r="P2265" i="21"/>
  <c r="O2265" i="21"/>
  <c r="N2265" i="21"/>
  <c r="Q2265" i="21"/>
  <c r="D2267" i="21"/>
  <c r="E2266" i="21"/>
  <c r="F2266" i="21"/>
  <c r="P2266" i="21"/>
  <c r="O2266" i="21"/>
  <c r="N2266" i="21"/>
  <c r="Q2266" i="21"/>
  <c r="H2268" i="21"/>
  <c r="M2267" i="21"/>
  <c r="I2267" i="21"/>
  <c r="K2267" i="21"/>
  <c r="J2267" i="21"/>
  <c r="L2267" i="21"/>
  <c r="E2267" i="21"/>
  <c r="F2267" i="21"/>
  <c r="D2268" i="21"/>
  <c r="J2268" i="21"/>
  <c r="H2269" i="21"/>
  <c r="K2268" i="21"/>
  <c r="M2268" i="21"/>
  <c r="I2268" i="21"/>
  <c r="L2268" i="21"/>
  <c r="P2267" i="21"/>
  <c r="O2267" i="21"/>
  <c r="Q2267" i="21"/>
  <c r="N2267" i="21"/>
  <c r="F2268" i="21"/>
  <c r="D2269" i="21"/>
  <c r="E2268" i="21"/>
  <c r="K2269" i="21"/>
  <c r="H2270" i="21"/>
  <c r="J2269" i="21"/>
  <c r="I2269" i="21"/>
  <c r="M2269" i="21"/>
  <c r="L2269" i="21"/>
  <c r="O2268" i="21"/>
  <c r="N2268" i="21"/>
  <c r="Q2268" i="21"/>
  <c r="P2268" i="21"/>
  <c r="E2269" i="21"/>
  <c r="D2270" i="21"/>
  <c r="F2269" i="21"/>
  <c r="M2270" i="21"/>
  <c r="L2270" i="21"/>
  <c r="I2270" i="21"/>
  <c r="J2270" i="21"/>
  <c r="K2270" i="21"/>
  <c r="H2271" i="21"/>
  <c r="Q2269" i="21"/>
  <c r="N2269" i="21"/>
  <c r="P2269" i="21"/>
  <c r="O2269" i="21"/>
  <c r="F2270" i="21"/>
  <c r="E2270" i="21"/>
  <c r="D2271" i="21"/>
  <c r="O2270" i="21"/>
  <c r="P2270" i="21"/>
  <c r="Q2270" i="21"/>
  <c r="N2270" i="21"/>
  <c r="L2271" i="21"/>
  <c r="J2271" i="21"/>
  <c r="I2271" i="21"/>
  <c r="H2272" i="21"/>
  <c r="M2271" i="21"/>
  <c r="K2271" i="21"/>
  <c r="E2271" i="21"/>
  <c r="F2271" i="21"/>
  <c r="D2272" i="21"/>
  <c r="P2271" i="21"/>
  <c r="O2271" i="21"/>
  <c r="N2271" i="21"/>
  <c r="Q2271" i="21"/>
  <c r="K2272" i="21"/>
  <c r="H2273" i="21"/>
  <c r="I2272" i="21"/>
  <c r="J2272" i="21"/>
  <c r="L2272" i="21"/>
  <c r="M2272" i="21"/>
  <c r="F2272" i="21"/>
  <c r="D2273" i="21"/>
  <c r="E2272" i="21"/>
  <c r="L2273" i="21"/>
  <c r="H2274" i="21"/>
  <c r="K2273" i="21"/>
  <c r="M2273" i="21"/>
  <c r="J2273" i="21"/>
  <c r="I2273" i="21"/>
  <c r="P2272" i="21"/>
  <c r="O2272" i="21"/>
  <c r="Q2272" i="21"/>
  <c r="N2272" i="21"/>
  <c r="E2273" i="21"/>
  <c r="F2273" i="21"/>
  <c r="D2274" i="21"/>
  <c r="K2274" i="21"/>
  <c r="M2274" i="21"/>
  <c r="L2274" i="21"/>
  <c r="I2274" i="21"/>
  <c r="J2274" i="21"/>
  <c r="H2275" i="21"/>
  <c r="P2273" i="21"/>
  <c r="O2273" i="21"/>
  <c r="N2273" i="21"/>
  <c r="Q2273" i="21"/>
  <c r="D2275" i="21"/>
  <c r="E2274" i="21"/>
  <c r="F2274" i="21"/>
  <c r="Q2274" i="21"/>
  <c r="N2274" i="21"/>
  <c r="P2274" i="21"/>
  <c r="O2274" i="21"/>
  <c r="H2276" i="21"/>
  <c r="K2275" i="21"/>
  <c r="J2275" i="21"/>
  <c r="I2275" i="21"/>
  <c r="L2275" i="21"/>
  <c r="M2275" i="21"/>
  <c r="F2275" i="21"/>
  <c r="E2275" i="21"/>
  <c r="D2276" i="21"/>
  <c r="K2276" i="21"/>
  <c r="L2276" i="21"/>
  <c r="H2277" i="21"/>
  <c r="I2276" i="21"/>
  <c r="J2276" i="21"/>
  <c r="M2276" i="21"/>
  <c r="N2275" i="21"/>
  <c r="Q2275" i="21"/>
  <c r="P2275" i="21"/>
  <c r="O2275" i="21"/>
  <c r="E2276" i="21"/>
  <c r="D2277" i="21"/>
  <c r="F2276" i="21"/>
  <c r="H2278" i="21"/>
  <c r="I2277" i="21"/>
  <c r="J2277" i="21"/>
  <c r="K2277" i="21"/>
  <c r="M2277" i="21"/>
  <c r="L2277" i="21"/>
  <c r="N2276" i="21"/>
  <c r="Q2276" i="21"/>
  <c r="P2276" i="21"/>
  <c r="O2276" i="21"/>
  <c r="D2278" i="21"/>
  <c r="F2277" i="21"/>
  <c r="E2277" i="21"/>
  <c r="M2278" i="21"/>
  <c r="H2279" i="21"/>
  <c r="L2278" i="21"/>
  <c r="J2278" i="21"/>
  <c r="I2278" i="21"/>
  <c r="K2278" i="21"/>
  <c r="Q2277" i="21"/>
  <c r="N2277" i="21"/>
  <c r="O2277" i="21"/>
  <c r="P2277" i="21"/>
  <c r="E2278" i="21"/>
  <c r="D2279" i="21"/>
  <c r="F2278" i="21"/>
  <c r="I2279" i="21"/>
  <c r="K2279" i="21"/>
  <c r="H2280" i="21"/>
  <c r="M2279" i="21"/>
  <c r="J2279" i="21"/>
  <c r="L2279" i="21"/>
  <c r="P2278" i="21"/>
  <c r="Q2278" i="21"/>
  <c r="O2278" i="21"/>
  <c r="N2278" i="21"/>
  <c r="E2279" i="21"/>
  <c r="D2280" i="21"/>
  <c r="F2279" i="21"/>
  <c r="N2279" i="21"/>
  <c r="Q2279" i="21"/>
  <c r="P2279" i="21"/>
  <c r="O2279" i="21"/>
  <c r="K2280" i="21"/>
  <c r="I2280" i="21"/>
  <c r="L2280" i="21"/>
  <c r="J2280" i="21"/>
  <c r="M2280" i="21"/>
  <c r="H2281" i="21"/>
  <c r="D2281" i="21"/>
  <c r="E2280" i="21"/>
  <c r="F2280" i="21"/>
  <c r="P2280" i="21"/>
  <c r="Q2280" i="21"/>
  <c r="O2280" i="21"/>
  <c r="N2280" i="21"/>
  <c r="J2281" i="21"/>
  <c r="K2281" i="21"/>
  <c r="M2281" i="21"/>
  <c r="I2281" i="21"/>
  <c r="L2281" i="21"/>
  <c r="H2282" i="21"/>
  <c r="E2281" i="21"/>
  <c r="F2281" i="21"/>
  <c r="D2282" i="21"/>
  <c r="N2281" i="21"/>
  <c r="Q2281" i="21"/>
  <c r="P2281" i="21"/>
  <c r="O2281" i="21"/>
  <c r="M2282" i="21"/>
  <c r="H2283" i="21"/>
  <c r="K2282" i="21"/>
  <c r="L2282" i="21"/>
  <c r="I2282" i="21"/>
  <c r="J2282" i="21"/>
  <c r="F2282" i="21"/>
  <c r="E2282" i="21"/>
  <c r="D2283" i="21"/>
  <c r="I2283" i="21"/>
  <c r="M2283" i="21"/>
  <c r="H2284" i="21"/>
  <c r="L2283" i="21"/>
  <c r="K2283" i="21"/>
  <c r="J2283" i="21"/>
  <c r="Q2282" i="21"/>
  <c r="O2282" i="21"/>
  <c r="P2282" i="21"/>
  <c r="N2282" i="21"/>
  <c r="D2284" i="21"/>
  <c r="E2283" i="21"/>
  <c r="F2283" i="21"/>
  <c r="P2283" i="21"/>
  <c r="O2283" i="21"/>
  <c r="N2283" i="21"/>
  <c r="Q2283" i="21"/>
  <c r="L2284" i="21"/>
  <c r="M2284" i="21"/>
  <c r="I2284" i="21"/>
  <c r="H2285" i="21"/>
  <c r="J2284" i="21"/>
  <c r="K2284" i="21"/>
  <c r="F2284" i="21"/>
  <c r="E2284" i="21"/>
  <c r="D2285" i="21"/>
  <c r="O2284" i="21"/>
  <c r="Q2284" i="21"/>
  <c r="N2284" i="21"/>
  <c r="P2284" i="21"/>
  <c r="L2285" i="21"/>
  <c r="I2285" i="21"/>
  <c r="H2286" i="21"/>
  <c r="K2285" i="21"/>
  <c r="J2285" i="21"/>
  <c r="M2285" i="21"/>
  <c r="D2286" i="21"/>
  <c r="E2285" i="21"/>
  <c r="F2285" i="21"/>
  <c r="Q2285" i="21"/>
  <c r="N2285" i="21"/>
  <c r="P2285" i="21"/>
  <c r="O2285" i="21"/>
  <c r="L2286" i="21"/>
  <c r="H2287" i="21"/>
  <c r="K2286" i="21"/>
  <c r="M2286" i="21"/>
  <c r="I2286" i="21"/>
  <c r="J2286" i="21"/>
  <c r="E2286" i="21"/>
  <c r="D2287" i="21"/>
  <c r="F2286" i="21"/>
  <c r="H2288" i="21"/>
  <c r="L2287" i="21"/>
  <c r="I2287" i="21"/>
  <c r="J2287" i="21"/>
  <c r="K2287" i="21"/>
  <c r="M2287" i="21"/>
  <c r="P2286" i="21"/>
  <c r="N2286" i="21"/>
  <c r="O2286" i="21"/>
  <c r="Q2286" i="21"/>
  <c r="F2287" i="21"/>
  <c r="D2288" i="21"/>
  <c r="E2287" i="21"/>
  <c r="I2288" i="21"/>
  <c r="J2288" i="21"/>
  <c r="L2288" i="21"/>
  <c r="K2288" i="21"/>
  <c r="M2288" i="21"/>
  <c r="H2289" i="21"/>
  <c r="O2287" i="21"/>
  <c r="N2287" i="21"/>
  <c r="P2287" i="21"/>
  <c r="Q2287" i="21"/>
  <c r="F2288" i="21"/>
  <c r="D2289" i="21"/>
  <c r="E2288" i="21"/>
  <c r="P2288" i="21"/>
  <c r="Q2288" i="21"/>
  <c r="O2288" i="21"/>
  <c r="N2288" i="21"/>
  <c r="K2289" i="21"/>
  <c r="M2289" i="21"/>
  <c r="J2289" i="21"/>
  <c r="H2290" i="21"/>
  <c r="L2289" i="21"/>
  <c r="I2289" i="21"/>
  <c r="E2289" i="21"/>
  <c r="D2290" i="21"/>
  <c r="F2289" i="21"/>
  <c r="M2290" i="21"/>
  <c r="K2290" i="21"/>
  <c r="L2290" i="21"/>
  <c r="H2291" i="21"/>
  <c r="J2290" i="21"/>
  <c r="I2290" i="21"/>
  <c r="N2289" i="21"/>
  <c r="Q2289" i="21"/>
  <c r="P2289" i="21"/>
  <c r="O2289" i="21"/>
  <c r="E2290" i="21"/>
  <c r="F2290" i="21"/>
  <c r="D2291" i="21"/>
  <c r="J2291" i="21"/>
  <c r="K2291" i="21"/>
  <c r="L2291" i="21"/>
  <c r="H2292" i="21"/>
  <c r="M2291" i="21"/>
  <c r="I2291" i="21"/>
  <c r="Q2290" i="21"/>
  <c r="P2290" i="21"/>
  <c r="O2290" i="21"/>
  <c r="N2290" i="21"/>
  <c r="F2291" i="21"/>
  <c r="E2291" i="21"/>
  <c r="D2292" i="21"/>
  <c r="J2292" i="21"/>
  <c r="H2293" i="21"/>
  <c r="I2292" i="21"/>
  <c r="L2292" i="21"/>
  <c r="M2292" i="21"/>
  <c r="K2292" i="21"/>
  <c r="O2291" i="21"/>
  <c r="P2291" i="21"/>
  <c r="Q2291" i="21"/>
  <c r="N2291" i="21"/>
  <c r="E2292" i="21"/>
  <c r="F2292" i="21"/>
  <c r="D2293" i="21"/>
  <c r="M2293" i="21"/>
  <c r="J2293" i="21"/>
  <c r="L2293" i="21"/>
  <c r="I2293" i="21"/>
  <c r="K2293" i="21"/>
  <c r="H2294" i="21"/>
  <c r="P2292" i="21"/>
  <c r="O2292" i="21"/>
  <c r="N2292" i="21"/>
  <c r="Q2292" i="21"/>
  <c r="F2293" i="21"/>
  <c r="D2294" i="21"/>
  <c r="E2293" i="21"/>
  <c r="N2293" i="21"/>
  <c r="Q2293" i="21"/>
  <c r="P2293" i="21"/>
  <c r="O2293" i="21"/>
  <c r="K2294" i="21"/>
  <c r="I2294" i="21"/>
  <c r="M2294" i="21"/>
  <c r="H2295" i="21"/>
  <c r="J2294" i="21"/>
  <c r="L2294" i="21"/>
  <c r="F2294" i="21"/>
  <c r="E2294" i="21"/>
  <c r="D2295" i="21"/>
  <c r="P2294" i="21"/>
  <c r="Q2294" i="21"/>
  <c r="O2294" i="21"/>
  <c r="N2294" i="21"/>
  <c r="I2295" i="21"/>
  <c r="L2295" i="21"/>
  <c r="J2295" i="21"/>
  <c r="K2295" i="21"/>
  <c r="H2296" i="21"/>
  <c r="M2295" i="21"/>
  <c r="D2296" i="21"/>
  <c r="F2295" i="21"/>
  <c r="E2295" i="21"/>
  <c r="Q2295" i="21"/>
  <c r="N2295" i="21"/>
  <c r="P2295" i="21"/>
  <c r="O2295" i="21"/>
  <c r="J2296" i="21"/>
  <c r="L2296" i="21"/>
  <c r="K2296" i="21"/>
  <c r="I2296" i="21"/>
  <c r="M2296" i="21"/>
  <c r="H2297" i="21"/>
  <c r="E2296" i="21"/>
  <c r="F2296" i="21"/>
  <c r="D2297" i="21"/>
  <c r="O2296" i="21"/>
  <c r="Q2296" i="21"/>
  <c r="P2296" i="21"/>
  <c r="N2296" i="21"/>
  <c r="I2297" i="21"/>
  <c r="J2297" i="21"/>
  <c r="H2298" i="21"/>
  <c r="K2297" i="21"/>
  <c r="L2297" i="21"/>
  <c r="M2297" i="21"/>
  <c r="D2298" i="21"/>
  <c r="F2297" i="21"/>
  <c r="E2297" i="21"/>
  <c r="N2297" i="21"/>
  <c r="Q2297" i="21"/>
  <c r="P2297" i="21"/>
  <c r="O2297" i="21"/>
  <c r="L2298" i="21"/>
  <c r="H2299" i="21"/>
  <c r="K2298" i="21"/>
  <c r="M2298" i="21"/>
  <c r="J2298" i="21"/>
  <c r="I2298" i="21"/>
  <c r="E2298" i="21"/>
  <c r="F2298" i="21"/>
  <c r="D2299" i="21"/>
  <c r="I2299" i="21"/>
  <c r="L2299" i="21"/>
  <c r="K2299" i="21"/>
  <c r="M2299" i="21"/>
  <c r="J2299" i="21"/>
  <c r="H2300" i="21"/>
  <c r="N2298" i="21"/>
  <c r="Q2298" i="21"/>
  <c r="P2298" i="21"/>
  <c r="O2298" i="21"/>
  <c r="E2299" i="21"/>
  <c r="D2300" i="21"/>
  <c r="F2299" i="21"/>
  <c r="N2299" i="21"/>
  <c r="Q2299" i="21"/>
  <c r="P2299" i="21"/>
  <c r="O2299" i="21"/>
  <c r="M2300" i="21"/>
  <c r="K2300" i="21"/>
  <c r="J2300" i="21"/>
  <c r="H2301" i="21"/>
  <c r="L2300" i="21"/>
  <c r="I2300" i="21"/>
  <c r="F2300" i="21"/>
  <c r="D2301" i="21"/>
  <c r="E2300" i="21"/>
  <c r="M2301" i="21"/>
  <c r="L2301" i="21"/>
  <c r="I2301" i="21"/>
  <c r="H2302" i="21"/>
  <c r="K2301" i="21"/>
  <c r="J2301" i="21"/>
  <c r="Q2300" i="21"/>
  <c r="N2300" i="21"/>
  <c r="P2300" i="21"/>
  <c r="O2300" i="21"/>
  <c r="D2302" i="21"/>
  <c r="F2301" i="21"/>
  <c r="E2301" i="21"/>
  <c r="N2301" i="21"/>
  <c r="Q2301" i="21"/>
  <c r="P2301" i="21"/>
  <c r="O2301" i="21"/>
  <c r="L2302" i="21"/>
  <c r="M2302" i="21"/>
  <c r="K2302" i="21"/>
  <c r="J2302" i="21"/>
  <c r="I2302" i="21"/>
  <c r="H2303" i="21"/>
  <c r="E2302" i="21"/>
  <c r="F2302" i="21"/>
  <c r="D2303" i="21"/>
  <c r="N2302" i="21"/>
  <c r="Q2302" i="21"/>
  <c r="O2302" i="21"/>
  <c r="P2302" i="21"/>
  <c r="H2304" i="21"/>
  <c r="J2303" i="21"/>
  <c r="M2303" i="21"/>
  <c r="K2303" i="21"/>
  <c r="L2303" i="21"/>
  <c r="I2303" i="21"/>
  <c r="D2304" i="21"/>
  <c r="F2303" i="21"/>
  <c r="E2303" i="21"/>
  <c r="M2304" i="21"/>
  <c r="I2304" i="21"/>
  <c r="L2304" i="21"/>
  <c r="K2304" i="21"/>
  <c r="H2305" i="21"/>
  <c r="J2304" i="21"/>
  <c r="N2303" i="21"/>
  <c r="Q2303" i="21"/>
  <c r="O2303" i="21"/>
  <c r="P2303" i="21"/>
  <c r="F2304" i="21"/>
  <c r="E2304" i="21"/>
  <c r="D2305" i="21"/>
  <c r="Q2304" i="21"/>
  <c r="P2304" i="21"/>
  <c r="N2304" i="21"/>
  <c r="O2304" i="21"/>
  <c r="H2306" i="21"/>
  <c r="K2305" i="21"/>
  <c r="I2305" i="21"/>
  <c r="M2305" i="21"/>
  <c r="L2305" i="21"/>
  <c r="J2305" i="21"/>
  <c r="E2305" i="21"/>
  <c r="D2306" i="21"/>
  <c r="F2305" i="21"/>
  <c r="I2306" i="21"/>
  <c r="L2306" i="21"/>
  <c r="M2306" i="21"/>
  <c r="H2307" i="21"/>
  <c r="J2306" i="21"/>
  <c r="K2306" i="21"/>
  <c r="P2305" i="21"/>
  <c r="N2305" i="21"/>
  <c r="Q2305" i="21"/>
  <c r="O2305" i="21"/>
  <c r="F2306" i="21"/>
  <c r="D2307" i="21"/>
  <c r="E2306" i="21"/>
  <c r="P2306" i="21"/>
  <c r="O2306" i="21"/>
  <c r="Q2306" i="21"/>
  <c r="N2306" i="21"/>
  <c r="M2307" i="21"/>
  <c r="L2307" i="21"/>
  <c r="I2307" i="21"/>
  <c r="H2308" i="21"/>
  <c r="K2307" i="21"/>
  <c r="J2307" i="21"/>
  <c r="E2307" i="21"/>
  <c r="F2307" i="21"/>
  <c r="D2308" i="21"/>
  <c r="Q2307" i="21"/>
  <c r="P2307" i="21"/>
  <c r="O2307" i="21"/>
  <c r="N2307" i="21"/>
  <c r="I2308" i="21"/>
  <c r="K2308" i="21"/>
  <c r="L2308" i="21"/>
  <c r="M2308" i="21"/>
  <c r="H2309" i="21"/>
  <c r="J2308" i="21"/>
  <c r="F2308" i="21"/>
  <c r="D2309" i="21"/>
  <c r="E2308" i="21"/>
  <c r="O2308" i="21"/>
  <c r="N2308" i="21"/>
  <c r="Q2308" i="21"/>
  <c r="P2308" i="21"/>
  <c r="M2309" i="21"/>
  <c r="K2309" i="21"/>
  <c r="J2309" i="21"/>
  <c r="I2309" i="21"/>
  <c r="L2309" i="21"/>
  <c r="H2310" i="21"/>
  <c r="F2309" i="21"/>
  <c r="D2310" i="21"/>
  <c r="E2309" i="21"/>
  <c r="P2309" i="21"/>
  <c r="Q2309" i="21"/>
  <c r="N2309" i="21"/>
  <c r="O2309" i="21"/>
  <c r="H2311" i="21"/>
  <c r="M2310" i="21"/>
  <c r="K2310" i="21"/>
  <c r="I2310" i="21"/>
  <c r="L2310" i="21"/>
  <c r="J2310" i="21"/>
  <c r="E2310" i="21"/>
  <c r="F2310" i="21"/>
  <c r="D2311" i="21"/>
  <c r="M2311" i="21"/>
  <c r="H2312" i="21"/>
  <c r="K2311" i="21"/>
  <c r="J2311" i="21"/>
  <c r="L2311" i="21"/>
  <c r="I2311" i="21"/>
  <c r="P2310" i="21"/>
  <c r="O2310" i="21"/>
  <c r="N2310" i="21"/>
  <c r="Q2310" i="21"/>
  <c r="D2312" i="21"/>
  <c r="E2311" i="21"/>
  <c r="F2311" i="21"/>
  <c r="K2312" i="21"/>
  <c r="I2312" i="21"/>
  <c r="J2312" i="21"/>
  <c r="H2313" i="21"/>
  <c r="M2312" i="21"/>
  <c r="L2312" i="21"/>
  <c r="N2311" i="21"/>
  <c r="Q2311" i="21"/>
  <c r="O2311" i="21"/>
  <c r="P2311" i="21"/>
  <c r="D2313" i="21"/>
  <c r="E2312" i="21"/>
  <c r="F2312" i="21"/>
  <c r="Q2312" i="21"/>
  <c r="P2312" i="21"/>
  <c r="N2312" i="21"/>
  <c r="O2312" i="21"/>
  <c r="H2314" i="21"/>
  <c r="J2313" i="21"/>
  <c r="M2313" i="21"/>
  <c r="I2313" i="21"/>
  <c r="L2313" i="21"/>
  <c r="K2313" i="21"/>
  <c r="F2313" i="21"/>
  <c r="D2314" i="21"/>
  <c r="E2313" i="21"/>
  <c r="K2314" i="21"/>
  <c r="I2314" i="21"/>
  <c r="J2314" i="21"/>
  <c r="H2315" i="21"/>
  <c r="M2314" i="21"/>
  <c r="L2314" i="21"/>
  <c r="N2313" i="21"/>
  <c r="Q2313" i="21"/>
  <c r="P2313" i="21"/>
  <c r="O2313" i="21"/>
  <c r="E2314" i="21"/>
  <c r="F2314" i="21"/>
  <c r="D2315" i="21"/>
  <c r="O2314" i="21"/>
  <c r="N2314" i="21"/>
  <c r="Q2314" i="21"/>
  <c r="P2314" i="21"/>
  <c r="J2315" i="21"/>
  <c r="H2316" i="21"/>
  <c r="L2315" i="21"/>
  <c r="M2315" i="21"/>
  <c r="I2315" i="21"/>
  <c r="K2315" i="21"/>
  <c r="E2315" i="21"/>
  <c r="D2316" i="21"/>
  <c r="F2315" i="21"/>
  <c r="I2316" i="21"/>
  <c r="K2316" i="21"/>
  <c r="L2316" i="21"/>
  <c r="M2316" i="21"/>
  <c r="J2316" i="21"/>
  <c r="H2317" i="21"/>
  <c r="P2315" i="21"/>
  <c r="Q2315" i="21"/>
  <c r="O2315" i="21"/>
  <c r="N2315" i="21"/>
  <c r="D2317" i="21"/>
  <c r="F2316" i="21"/>
  <c r="E2316" i="21"/>
  <c r="O2316" i="21"/>
  <c r="N2316" i="21"/>
  <c r="Q2316" i="21"/>
  <c r="P2316" i="21"/>
  <c r="L2317" i="21"/>
  <c r="H2318" i="21"/>
  <c r="K2317" i="21"/>
  <c r="I2317" i="21"/>
  <c r="M2317" i="21"/>
  <c r="J2317" i="21"/>
  <c r="E2317" i="21"/>
  <c r="D2318" i="21"/>
  <c r="F2317" i="21"/>
  <c r="M2318" i="21"/>
  <c r="J2318" i="21"/>
  <c r="K2318" i="21"/>
  <c r="H2319" i="21"/>
  <c r="I2318" i="21"/>
  <c r="L2318" i="21"/>
  <c r="O2317" i="21"/>
  <c r="Q2317" i="21"/>
  <c r="N2317" i="21"/>
  <c r="P2317" i="21"/>
  <c r="F2318" i="21"/>
  <c r="E2318" i="21"/>
  <c r="D2319" i="21"/>
  <c r="L2319" i="21"/>
  <c r="H2320" i="21"/>
  <c r="K2319" i="21"/>
  <c r="J2319" i="21"/>
  <c r="I2319" i="21"/>
  <c r="M2319" i="21"/>
  <c r="Q2318" i="21"/>
  <c r="P2318" i="21"/>
  <c r="O2318" i="21"/>
  <c r="N2318" i="21"/>
  <c r="D2320" i="21"/>
  <c r="F2319" i="21"/>
  <c r="E2319" i="21"/>
  <c r="I2320" i="21"/>
  <c r="H2321" i="21"/>
  <c r="K2320" i="21"/>
  <c r="L2320" i="21"/>
  <c r="J2320" i="21"/>
  <c r="M2320" i="21"/>
  <c r="O2319" i="21"/>
  <c r="N2319" i="21"/>
  <c r="P2319" i="21"/>
  <c r="Q2319" i="21"/>
  <c r="E2320" i="21"/>
  <c r="D2321" i="21"/>
  <c r="F2320" i="21"/>
  <c r="O2320" i="21"/>
  <c r="N2320" i="21"/>
  <c r="P2320" i="21"/>
  <c r="Q2320" i="21"/>
  <c r="I2321" i="21"/>
  <c r="K2321" i="21"/>
  <c r="L2321" i="21"/>
  <c r="J2321" i="21"/>
  <c r="M2321" i="21"/>
  <c r="H2322" i="21"/>
  <c r="D2322" i="21"/>
  <c r="E2321" i="21"/>
  <c r="F2321" i="21"/>
  <c r="P2321" i="21"/>
  <c r="N2321" i="21"/>
  <c r="Q2321" i="21"/>
  <c r="O2321" i="21"/>
  <c r="J2322" i="21"/>
  <c r="L2322" i="21"/>
  <c r="I2322" i="21"/>
  <c r="H2323" i="21"/>
  <c r="K2322" i="21"/>
  <c r="M2322" i="21"/>
  <c r="E2322" i="21"/>
  <c r="F2322" i="21"/>
  <c r="D2323" i="21"/>
  <c r="P2322" i="21"/>
  <c r="Q2322" i="21"/>
  <c r="O2322" i="21"/>
  <c r="N2322" i="21"/>
  <c r="M2323" i="21"/>
  <c r="I2323" i="21"/>
  <c r="J2323" i="21"/>
  <c r="K2323" i="21"/>
  <c r="H2324" i="21"/>
  <c r="L2323" i="21"/>
  <c r="E2323" i="21"/>
  <c r="D2324" i="21"/>
  <c r="F2323" i="21"/>
  <c r="P2323" i="21"/>
  <c r="O2323" i="21"/>
  <c r="N2323" i="21"/>
  <c r="Q2323" i="21"/>
  <c r="L2324" i="21"/>
  <c r="H2325" i="21"/>
  <c r="J2324" i="21"/>
  <c r="M2324" i="21"/>
  <c r="I2324" i="21"/>
  <c r="K2324" i="21"/>
  <c r="E2324" i="21"/>
  <c r="D2325" i="21"/>
  <c r="F2324" i="21"/>
  <c r="H2326" i="21"/>
  <c r="L2325" i="21"/>
  <c r="I2325" i="21"/>
  <c r="J2325" i="21"/>
  <c r="M2325" i="21"/>
  <c r="K2325" i="21"/>
  <c r="P2324" i="21"/>
  <c r="O2324" i="21"/>
  <c r="N2324" i="21"/>
  <c r="Q2324" i="21"/>
  <c r="E2325" i="21"/>
  <c r="F2325" i="21"/>
  <c r="D2326" i="21"/>
  <c r="L2326" i="21"/>
  <c r="J2326" i="21"/>
  <c r="K2326" i="21"/>
  <c r="H2327" i="21"/>
  <c r="M2326" i="21"/>
  <c r="I2326" i="21"/>
  <c r="P2325" i="21"/>
  <c r="O2325" i="21"/>
  <c r="Q2325" i="21"/>
  <c r="N2325" i="21"/>
  <c r="D2327" i="21"/>
  <c r="E2326" i="21"/>
  <c r="F2326" i="21"/>
  <c r="H2328" i="21"/>
  <c r="J2327" i="21"/>
  <c r="L2327" i="21"/>
  <c r="M2327" i="21"/>
  <c r="I2327" i="21"/>
  <c r="K2327" i="21"/>
  <c r="Q2326" i="21"/>
  <c r="O2326" i="21"/>
  <c r="N2326" i="21"/>
  <c r="P2326" i="21"/>
  <c r="E2327" i="21"/>
  <c r="D2328" i="21"/>
  <c r="F2327" i="21"/>
  <c r="L2328" i="21"/>
  <c r="M2328" i="21"/>
  <c r="K2328" i="21"/>
  <c r="I2328" i="21"/>
  <c r="H2329" i="21"/>
  <c r="J2328" i="21"/>
  <c r="O2327" i="21"/>
  <c r="Q2327" i="21"/>
  <c r="P2327" i="21"/>
  <c r="N2327" i="21"/>
  <c r="E2328" i="21"/>
  <c r="F2328" i="21"/>
  <c r="D2329" i="21"/>
  <c r="O2328" i="21"/>
  <c r="N2328" i="21"/>
  <c r="P2328" i="21"/>
  <c r="Q2328" i="21"/>
  <c r="K2329" i="21"/>
  <c r="J2329" i="21"/>
  <c r="I2329" i="21"/>
  <c r="H2330" i="21"/>
  <c r="M2329" i="21"/>
  <c r="L2329" i="21"/>
  <c r="F2329" i="21"/>
  <c r="D2330" i="21"/>
  <c r="E2329" i="21"/>
  <c r="P2329" i="21"/>
  <c r="O2329" i="21"/>
  <c r="N2329" i="21"/>
  <c r="Q2329" i="21"/>
  <c r="I2330" i="21"/>
  <c r="J2330" i="21"/>
  <c r="K2330" i="21"/>
  <c r="H2331" i="21"/>
  <c r="L2330" i="21"/>
  <c r="M2330" i="21"/>
  <c r="D2331" i="21"/>
  <c r="F2330" i="21"/>
  <c r="E2330" i="21"/>
  <c r="N2330" i="21"/>
  <c r="Q2330" i="21"/>
  <c r="P2330" i="21"/>
  <c r="O2330" i="21"/>
  <c r="L2331" i="21"/>
  <c r="K2331" i="21"/>
  <c r="H2332" i="21"/>
  <c r="M2331" i="21"/>
  <c r="J2331" i="21"/>
  <c r="I2331" i="21"/>
  <c r="E2331" i="21"/>
  <c r="F2331" i="21"/>
  <c r="D2332" i="21"/>
  <c r="J2332" i="21"/>
  <c r="I2332" i="21"/>
  <c r="M2332" i="21"/>
  <c r="K2332" i="21"/>
  <c r="L2332" i="21"/>
  <c r="H2333" i="21"/>
  <c r="Q2331" i="21"/>
  <c r="P2331" i="21"/>
  <c r="O2331" i="21"/>
  <c r="N2331" i="21"/>
  <c r="D2333" i="21"/>
  <c r="F2332" i="21"/>
  <c r="E2332" i="21"/>
  <c r="P2332" i="21"/>
  <c r="O2332" i="21"/>
  <c r="N2332" i="21"/>
  <c r="Q2332" i="21"/>
  <c r="M2333" i="21"/>
  <c r="L2333" i="21"/>
  <c r="H2334" i="21"/>
  <c r="K2333" i="21"/>
  <c r="J2333" i="21"/>
  <c r="I2333" i="21"/>
  <c r="E2333" i="21"/>
  <c r="D2334" i="21"/>
  <c r="F2333" i="21"/>
  <c r="K2334" i="21"/>
  <c r="L2334" i="21"/>
  <c r="M2334" i="21"/>
  <c r="J2334" i="21"/>
  <c r="I2334" i="21"/>
  <c r="H2335" i="21"/>
  <c r="P2333" i="21"/>
  <c r="N2333" i="21"/>
  <c r="Q2333" i="21"/>
  <c r="O2333" i="21"/>
  <c r="F2334" i="21"/>
  <c r="E2334" i="21"/>
  <c r="D2335" i="21"/>
  <c r="N2334" i="21"/>
  <c r="Q2334" i="21"/>
  <c r="P2334" i="21"/>
  <c r="O2334" i="21"/>
  <c r="J2335" i="21"/>
  <c r="I2335" i="21"/>
  <c r="K2335" i="21"/>
  <c r="L2335" i="21"/>
  <c r="H2336" i="21"/>
  <c r="M2335" i="21"/>
  <c r="D2336" i="21"/>
  <c r="F2335" i="21"/>
  <c r="E2335" i="21"/>
  <c r="Q2335" i="21"/>
  <c r="P2335" i="21"/>
  <c r="O2335" i="21"/>
  <c r="N2335" i="21"/>
  <c r="H2337" i="21"/>
  <c r="J2336" i="21"/>
  <c r="M2336" i="21"/>
  <c r="L2336" i="21"/>
  <c r="K2336" i="21"/>
  <c r="I2336" i="21"/>
  <c r="F2336" i="21"/>
  <c r="E2336" i="21"/>
  <c r="D2337" i="21"/>
  <c r="M2337" i="21"/>
  <c r="J2337" i="21"/>
  <c r="H2338" i="21"/>
  <c r="L2337" i="21"/>
  <c r="K2337" i="21"/>
  <c r="I2337" i="21"/>
  <c r="Q2336" i="21"/>
  <c r="N2336" i="21"/>
  <c r="P2336" i="21"/>
  <c r="O2336" i="21"/>
  <c r="D2338" i="21"/>
  <c r="F2337" i="21"/>
  <c r="E2337" i="21"/>
  <c r="L2338" i="21"/>
  <c r="J2338" i="21"/>
  <c r="I2338" i="21"/>
  <c r="K2338" i="21"/>
  <c r="M2338" i="21"/>
  <c r="H2339" i="21"/>
  <c r="P2337" i="21"/>
  <c r="O2337" i="21"/>
  <c r="Q2337" i="21"/>
  <c r="N2337" i="21"/>
  <c r="F2338" i="21"/>
  <c r="E2338" i="21"/>
  <c r="D2339" i="21"/>
  <c r="P2338" i="21"/>
  <c r="O2338" i="21"/>
  <c r="N2338" i="21"/>
  <c r="Q2338" i="21"/>
  <c r="M2339" i="21"/>
  <c r="H2340" i="21"/>
  <c r="J2339" i="21"/>
  <c r="I2339" i="21"/>
  <c r="K2339" i="21"/>
  <c r="L2339" i="21"/>
  <c r="F2339" i="21"/>
  <c r="E2339" i="21"/>
  <c r="D2340" i="21"/>
  <c r="M2340" i="21"/>
  <c r="K2340" i="21"/>
  <c r="I2340" i="21"/>
  <c r="J2340" i="21"/>
  <c r="L2340" i="21"/>
  <c r="H2341" i="21"/>
  <c r="P2339" i="21"/>
  <c r="O2339" i="21"/>
  <c r="N2339" i="21"/>
  <c r="Q2339" i="21"/>
  <c r="F2340" i="21"/>
  <c r="D2341" i="21"/>
  <c r="E2340" i="21"/>
  <c r="N2340" i="21"/>
  <c r="P2340" i="21"/>
  <c r="O2340" i="21"/>
  <c r="Q2340" i="21"/>
  <c r="H2342" i="21"/>
  <c r="K2341" i="21"/>
  <c r="M2341" i="21"/>
  <c r="L2341" i="21"/>
  <c r="I2341" i="21"/>
  <c r="J2341" i="21"/>
  <c r="F2341" i="21"/>
  <c r="D2342" i="21"/>
  <c r="E2341" i="21"/>
  <c r="I2342" i="21"/>
  <c r="K2342" i="21"/>
  <c r="J2342" i="21"/>
  <c r="H2343" i="21"/>
  <c r="L2342" i="21"/>
  <c r="M2342" i="21"/>
  <c r="N2341" i="21"/>
  <c r="Q2341" i="21"/>
  <c r="O2341" i="21"/>
  <c r="P2341" i="21"/>
  <c r="D2343" i="21"/>
  <c r="E2342" i="21"/>
  <c r="F2342" i="21"/>
  <c r="O2342" i="21"/>
  <c r="N2342" i="21"/>
  <c r="Q2342" i="21"/>
  <c r="P2342" i="21"/>
  <c r="K2343" i="21"/>
  <c r="J2343" i="21"/>
  <c r="M2343" i="21"/>
  <c r="H2344" i="21"/>
  <c r="L2343" i="21"/>
  <c r="I2343" i="21"/>
  <c r="D2344" i="21"/>
  <c r="E2343" i="21"/>
  <c r="F2343" i="21"/>
  <c r="J2344" i="21"/>
  <c r="K2344" i="21"/>
  <c r="H2345" i="21"/>
  <c r="M2344" i="21"/>
  <c r="I2344" i="21"/>
  <c r="L2344" i="21"/>
  <c r="P2343" i="21"/>
  <c r="O2343" i="21"/>
  <c r="N2343" i="21"/>
  <c r="Q2343" i="21"/>
  <c r="D2345" i="21"/>
  <c r="F2344" i="21"/>
  <c r="E2344" i="21"/>
  <c r="K2345" i="21"/>
  <c r="L2345" i="21"/>
  <c r="H2346" i="21"/>
  <c r="M2345" i="21"/>
  <c r="J2345" i="21"/>
  <c r="I2345" i="21"/>
  <c r="P2344" i="21"/>
  <c r="O2344" i="21"/>
  <c r="N2344" i="21"/>
  <c r="Q2344" i="21"/>
  <c r="F2345" i="21"/>
  <c r="E2345" i="21"/>
  <c r="D2346" i="21"/>
  <c r="L2346" i="21"/>
  <c r="K2346" i="21"/>
  <c r="H2347" i="21"/>
  <c r="J2346" i="21"/>
  <c r="I2346" i="21"/>
  <c r="M2346" i="21"/>
  <c r="N2345" i="21"/>
  <c r="Q2345" i="21"/>
  <c r="P2345" i="21"/>
  <c r="O2345" i="21"/>
  <c r="F2346" i="21"/>
  <c r="E2346" i="21"/>
  <c r="D2347" i="21"/>
  <c r="L2347" i="21"/>
  <c r="K2347" i="21"/>
  <c r="I2347" i="21"/>
  <c r="H2348" i="21"/>
  <c r="J2347" i="21"/>
  <c r="M2347" i="21"/>
  <c r="P2346" i="21"/>
  <c r="O2346" i="21"/>
  <c r="N2346" i="21"/>
  <c r="Q2346" i="21"/>
  <c r="F2347" i="21"/>
  <c r="D2348" i="21"/>
  <c r="E2347" i="21"/>
  <c r="P2347" i="21"/>
  <c r="O2347" i="21"/>
  <c r="N2347" i="21"/>
  <c r="Q2347" i="21"/>
  <c r="J2348" i="21"/>
  <c r="I2348" i="21"/>
  <c r="L2348" i="21"/>
  <c r="H2349" i="21"/>
  <c r="K2348" i="21"/>
  <c r="M2348" i="21"/>
  <c r="F2348" i="21"/>
  <c r="D2349" i="21"/>
  <c r="E2348" i="21"/>
  <c r="Q2348" i="21"/>
  <c r="P2348" i="21"/>
  <c r="O2348" i="21"/>
  <c r="N2348" i="21"/>
  <c r="I2349" i="21"/>
  <c r="K2349" i="21"/>
  <c r="J2349" i="21"/>
  <c r="L2349" i="21"/>
  <c r="H2350" i="21"/>
  <c r="M2349" i="21"/>
  <c r="F2349" i="21"/>
  <c r="E2349" i="21"/>
  <c r="D2350" i="21"/>
  <c r="O2349" i="21"/>
  <c r="Q2349" i="21"/>
  <c r="N2349" i="21"/>
  <c r="P2349" i="21"/>
  <c r="L2350" i="21"/>
  <c r="I2350" i="21"/>
  <c r="J2350" i="21"/>
  <c r="K2350" i="21"/>
  <c r="H2351" i="21"/>
  <c r="M2350" i="21"/>
  <c r="F2350" i="21"/>
  <c r="D2351" i="21"/>
  <c r="E2350" i="21"/>
  <c r="Q2350" i="21"/>
  <c r="P2350" i="21"/>
  <c r="O2350" i="21"/>
  <c r="N2350" i="21"/>
  <c r="M2351" i="21"/>
  <c r="K2351" i="21"/>
  <c r="J2351" i="21"/>
  <c r="L2351" i="21"/>
  <c r="I2351" i="21"/>
  <c r="H2352" i="21"/>
  <c r="D2352" i="21"/>
  <c r="F2351" i="21"/>
  <c r="E2351" i="21"/>
  <c r="N2351" i="21"/>
  <c r="Q2351" i="21"/>
  <c r="P2351" i="21"/>
  <c r="O2351" i="21"/>
  <c r="J2352" i="21"/>
  <c r="I2352" i="21"/>
  <c r="K2352" i="21"/>
  <c r="L2352" i="21"/>
  <c r="M2352" i="21"/>
  <c r="H2353" i="21"/>
  <c r="E2352" i="21"/>
  <c r="F2352" i="21"/>
  <c r="D2353" i="21"/>
  <c r="O2352" i="21"/>
  <c r="N2352" i="21"/>
  <c r="Q2352" i="21"/>
  <c r="P2352" i="21"/>
  <c r="L2353" i="21"/>
  <c r="J2353" i="21"/>
  <c r="K2353" i="21"/>
  <c r="I2353" i="21"/>
  <c r="H2354" i="21"/>
  <c r="M2353" i="21"/>
  <c r="D2354" i="21"/>
  <c r="E2353" i="21"/>
  <c r="F2353" i="21"/>
  <c r="N2353" i="21"/>
  <c r="Q2353" i="21"/>
  <c r="P2353" i="21"/>
  <c r="O2353" i="21"/>
  <c r="L2354" i="21"/>
  <c r="I2354" i="21"/>
  <c r="K2354" i="21"/>
  <c r="H2355" i="21"/>
  <c r="M2354" i="21"/>
  <c r="J2354" i="21"/>
  <c r="D2355" i="21"/>
  <c r="E2354" i="21"/>
  <c r="F2354" i="21"/>
  <c r="O2354" i="21"/>
  <c r="N2354" i="21"/>
  <c r="Q2354" i="21"/>
  <c r="P2354" i="21"/>
  <c r="K2355" i="21"/>
  <c r="I2355" i="21"/>
  <c r="M2355" i="21"/>
  <c r="L2355" i="21"/>
  <c r="H2356" i="21"/>
  <c r="J2355" i="21"/>
  <c r="E2355" i="21"/>
  <c r="D2356" i="21"/>
  <c r="F2355" i="21"/>
  <c r="O2355" i="21"/>
  <c r="N2355" i="21"/>
  <c r="P2355" i="21"/>
  <c r="Q2355" i="21"/>
  <c r="M2356" i="21"/>
  <c r="K2356" i="21"/>
  <c r="I2356" i="21"/>
  <c r="L2356" i="21"/>
  <c r="J2356" i="21"/>
  <c r="H2357" i="21"/>
  <c r="F2356" i="21"/>
  <c r="D2357" i="21"/>
  <c r="E2356" i="21"/>
  <c r="P2356" i="21"/>
  <c r="O2356" i="21"/>
  <c r="N2356" i="21"/>
  <c r="Q2356" i="21"/>
  <c r="L2357" i="21"/>
  <c r="I2357" i="21"/>
  <c r="H2358" i="21"/>
  <c r="K2357" i="21"/>
  <c r="J2357" i="21"/>
  <c r="M2357" i="21"/>
  <c r="E2357" i="21"/>
  <c r="D2358" i="21"/>
  <c r="F2357" i="21"/>
  <c r="N2357" i="21"/>
  <c r="Q2357" i="21"/>
  <c r="P2357" i="21"/>
  <c r="O2357" i="21"/>
  <c r="H2359" i="21"/>
  <c r="L2358" i="21"/>
  <c r="M2358" i="21"/>
  <c r="K2358" i="21"/>
  <c r="J2358" i="21"/>
  <c r="I2358" i="21"/>
  <c r="F2358" i="21"/>
  <c r="E2358" i="21"/>
  <c r="D2359" i="21"/>
  <c r="L2359" i="21"/>
  <c r="H2360" i="21"/>
  <c r="J2359" i="21"/>
  <c r="K2359" i="21"/>
  <c r="I2359" i="21"/>
  <c r="M2359" i="21"/>
  <c r="Q2358" i="21"/>
  <c r="P2358" i="21"/>
  <c r="O2358" i="21"/>
  <c r="N2358" i="21"/>
  <c r="F2359" i="21"/>
  <c r="E2359" i="21"/>
  <c r="D2360" i="21"/>
  <c r="M2360" i="21"/>
  <c r="I2360" i="21"/>
  <c r="J2360" i="21"/>
  <c r="L2360" i="21"/>
  <c r="K2360" i="21"/>
  <c r="H2361" i="21"/>
  <c r="O2359" i="21"/>
  <c r="P2359" i="21"/>
  <c r="Q2359" i="21"/>
  <c r="N2359" i="21"/>
  <c r="F2360" i="21"/>
  <c r="D2361" i="21"/>
  <c r="E2360" i="21"/>
  <c r="Q2360" i="21"/>
  <c r="P2360" i="21"/>
  <c r="O2360" i="21"/>
  <c r="N2360" i="21"/>
  <c r="K2361" i="21"/>
  <c r="J2361" i="21"/>
  <c r="M2361" i="21"/>
  <c r="H2362" i="21"/>
  <c r="I2361" i="21"/>
  <c r="L2361" i="21"/>
  <c r="D2362" i="21"/>
  <c r="E2361" i="21"/>
  <c r="F2361" i="21"/>
  <c r="J2362" i="21"/>
  <c r="M2362" i="21"/>
  <c r="I2362" i="21"/>
  <c r="H2363" i="21"/>
  <c r="K2362" i="21"/>
  <c r="L2362" i="21"/>
  <c r="P2361" i="21"/>
  <c r="O2361" i="21"/>
  <c r="N2361" i="21"/>
  <c r="Q2361" i="21"/>
  <c r="F2362" i="21"/>
  <c r="D2363" i="21"/>
  <c r="E2362" i="21"/>
  <c r="O2362" i="21"/>
  <c r="N2362" i="21"/>
  <c r="Q2362" i="21"/>
  <c r="P2362" i="21"/>
  <c r="M2363" i="21"/>
  <c r="I2363" i="21"/>
  <c r="K2363" i="21"/>
  <c r="J2363" i="21"/>
  <c r="L2363" i="21"/>
  <c r="H2364" i="21"/>
  <c r="D2364" i="21"/>
  <c r="E2363" i="21"/>
  <c r="F2363" i="21"/>
  <c r="N2363" i="21"/>
  <c r="P2363" i="21"/>
  <c r="O2363" i="21"/>
  <c r="Q2363" i="21"/>
  <c r="L2364" i="21"/>
  <c r="J2364" i="21"/>
  <c r="H2365" i="21"/>
  <c r="I2364" i="21"/>
  <c r="K2364" i="21"/>
  <c r="M2364" i="21"/>
  <c r="F2364" i="21"/>
  <c r="D2365" i="21"/>
  <c r="E2364" i="21"/>
  <c r="J2365" i="21"/>
  <c r="K2365" i="21"/>
  <c r="L2365" i="21"/>
  <c r="H2366" i="21"/>
  <c r="M2365" i="21"/>
  <c r="I2365" i="21"/>
  <c r="N2364" i="21"/>
  <c r="Q2364" i="21"/>
  <c r="P2364" i="21"/>
  <c r="O2364" i="21"/>
  <c r="F2365" i="21"/>
  <c r="E2365" i="21"/>
  <c r="D2366" i="21"/>
  <c r="K2366" i="21"/>
  <c r="M2366" i="21"/>
  <c r="L2366" i="21"/>
  <c r="J2366" i="21"/>
  <c r="H2367" i="21"/>
  <c r="I2366" i="21"/>
  <c r="Q2365" i="21"/>
  <c r="N2365" i="21"/>
  <c r="P2365" i="21"/>
  <c r="O2365" i="21"/>
  <c r="D2367" i="21"/>
  <c r="E2366" i="21"/>
  <c r="F2366" i="21"/>
  <c r="L2367" i="21"/>
  <c r="H2368" i="21"/>
  <c r="K2367" i="21"/>
  <c r="M2367" i="21"/>
  <c r="I2367" i="21"/>
  <c r="J2367" i="21"/>
  <c r="P2366" i="21"/>
  <c r="O2366" i="21"/>
  <c r="N2366" i="21"/>
  <c r="Q2366" i="21"/>
  <c r="E2367" i="21"/>
  <c r="D2368" i="21"/>
  <c r="F2367" i="21"/>
  <c r="L2368" i="21"/>
  <c r="H2369" i="21"/>
  <c r="J2368" i="21"/>
  <c r="I2368" i="21"/>
  <c r="M2368" i="21"/>
  <c r="K2368" i="21"/>
  <c r="P2367" i="21"/>
  <c r="O2367" i="21"/>
  <c r="Q2367" i="21"/>
  <c r="N2367" i="21"/>
  <c r="D2369" i="21"/>
  <c r="F2368" i="21"/>
  <c r="E2368" i="21"/>
  <c r="H2370" i="21"/>
  <c r="M2369" i="21"/>
  <c r="K2369" i="21"/>
  <c r="J2369" i="21"/>
  <c r="I2369" i="21"/>
  <c r="L2369" i="21"/>
  <c r="Q2368" i="21"/>
  <c r="P2368" i="21"/>
  <c r="O2368" i="21"/>
  <c r="N2368" i="21"/>
  <c r="F2369" i="21"/>
  <c r="D2370" i="21"/>
  <c r="E2369" i="21"/>
  <c r="K2370" i="21"/>
  <c r="M2370" i="21"/>
  <c r="H2371" i="21"/>
  <c r="J2370" i="21"/>
  <c r="I2370" i="21"/>
  <c r="L2370" i="21"/>
  <c r="N2369" i="21"/>
  <c r="Q2369" i="21"/>
  <c r="P2369" i="21"/>
  <c r="O2369" i="21"/>
  <c r="E2370" i="21"/>
  <c r="D2371" i="21"/>
  <c r="F2370" i="21"/>
  <c r="J2371" i="21"/>
  <c r="I2371" i="21"/>
  <c r="H2372" i="21"/>
  <c r="K2371" i="21"/>
  <c r="M2371" i="21"/>
  <c r="L2371" i="21"/>
  <c r="N2370" i="21"/>
  <c r="Q2370" i="21"/>
  <c r="P2370" i="21"/>
  <c r="O2370" i="21"/>
  <c r="D2372" i="21"/>
  <c r="F2371" i="21"/>
  <c r="E2371" i="21"/>
  <c r="P2371" i="21"/>
  <c r="Q2371" i="21"/>
  <c r="O2371" i="21"/>
  <c r="N2371" i="21"/>
  <c r="L2372" i="21"/>
  <c r="M2372" i="21"/>
  <c r="I2372" i="21"/>
  <c r="H2373" i="21"/>
  <c r="J2372" i="21"/>
  <c r="K2372" i="21"/>
  <c r="E2372" i="21"/>
  <c r="F2372" i="21"/>
  <c r="D2373" i="21"/>
  <c r="O2372" i="21"/>
  <c r="N2372" i="21"/>
  <c r="Q2372" i="21"/>
  <c r="P2372" i="21"/>
  <c r="L2373" i="21"/>
  <c r="H2374" i="21"/>
  <c r="J2373" i="21"/>
  <c r="K2373" i="21"/>
  <c r="I2373" i="21"/>
  <c r="M2373" i="21"/>
  <c r="E2373" i="21"/>
  <c r="D2374" i="21"/>
  <c r="F2373" i="21"/>
  <c r="M2374" i="21"/>
  <c r="L2374" i="21"/>
  <c r="K2374" i="21"/>
  <c r="H2375" i="21"/>
  <c r="I2374" i="21"/>
  <c r="J2374" i="21"/>
  <c r="Q2373" i="21"/>
  <c r="N2373" i="21"/>
  <c r="P2373" i="21"/>
  <c r="O2373" i="21"/>
  <c r="D2375" i="21"/>
  <c r="E2374" i="21"/>
  <c r="F2374" i="21"/>
  <c r="H2376" i="21"/>
  <c r="L2375" i="21"/>
  <c r="I2375" i="21"/>
  <c r="J2375" i="21"/>
  <c r="M2375" i="21"/>
  <c r="K2375" i="21"/>
  <c r="P2374" i="21"/>
  <c r="O2374" i="21"/>
  <c r="Q2374" i="21"/>
  <c r="N2374" i="21"/>
  <c r="F2375" i="21"/>
  <c r="D2376" i="21"/>
  <c r="E2375" i="21"/>
  <c r="J2376" i="21"/>
  <c r="K2376" i="21"/>
  <c r="I2376" i="21"/>
  <c r="H2377" i="21"/>
  <c r="L2376" i="21"/>
  <c r="M2376" i="21"/>
  <c r="O2375" i="21"/>
  <c r="P2375" i="21"/>
  <c r="Q2375" i="21"/>
  <c r="N2375" i="21"/>
  <c r="E2376" i="21"/>
  <c r="F2376" i="21"/>
  <c r="D2377" i="21"/>
  <c r="Q2376" i="21"/>
  <c r="P2376" i="21"/>
  <c r="O2376" i="21"/>
  <c r="N2376" i="21"/>
  <c r="J2377" i="21"/>
  <c r="I2377" i="21"/>
  <c r="L2377" i="21"/>
  <c r="H2378" i="21"/>
  <c r="M2377" i="21"/>
  <c r="K2377" i="21"/>
  <c r="F2377" i="21"/>
  <c r="E2377" i="21"/>
  <c r="D2378" i="21"/>
  <c r="N2377" i="21"/>
  <c r="Q2377" i="21"/>
  <c r="P2377" i="21"/>
  <c r="O2377" i="21"/>
  <c r="L2378" i="21"/>
  <c r="K2378" i="21"/>
  <c r="M2378" i="21"/>
  <c r="H2379" i="21"/>
  <c r="I2378" i="21"/>
  <c r="J2378" i="21"/>
  <c r="E2378" i="21"/>
  <c r="F2378" i="21"/>
  <c r="D2379" i="21"/>
  <c r="H2380" i="21"/>
  <c r="I2379" i="21"/>
  <c r="M2379" i="21"/>
  <c r="L2379" i="21"/>
  <c r="K2379" i="21"/>
  <c r="J2379" i="21"/>
  <c r="O2378" i="21"/>
  <c r="N2378" i="21"/>
  <c r="P2378" i="21"/>
  <c r="Q2378" i="21"/>
  <c r="F2379" i="21"/>
  <c r="D2380" i="21"/>
  <c r="E2379" i="21"/>
  <c r="L2380" i="21"/>
  <c r="J2380" i="21"/>
  <c r="K2380" i="21"/>
  <c r="I2380" i="21"/>
  <c r="H2381" i="21"/>
  <c r="M2380" i="21"/>
  <c r="P2379" i="21"/>
  <c r="N2379" i="21"/>
  <c r="Q2379" i="21"/>
  <c r="O2379" i="21"/>
  <c r="F2380" i="21"/>
  <c r="E2380" i="21"/>
  <c r="D2381" i="21"/>
  <c r="N2380" i="21"/>
  <c r="Q2380" i="21"/>
  <c r="P2380" i="21"/>
  <c r="O2380" i="21"/>
  <c r="H2382" i="21"/>
  <c r="J2381" i="21"/>
  <c r="K2381" i="21"/>
  <c r="M2381" i="21"/>
  <c r="L2381" i="21"/>
  <c r="I2381" i="21"/>
  <c r="E2381" i="21"/>
  <c r="D2382" i="21"/>
  <c r="F2381" i="21"/>
  <c r="H2383" i="21"/>
  <c r="L2382" i="21"/>
  <c r="I2382" i="21"/>
  <c r="J2382" i="21"/>
  <c r="K2382" i="21"/>
  <c r="M2382" i="21"/>
  <c r="O2381" i="21"/>
  <c r="Q2381" i="21"/>
  <c r="N2381" i="21"/>
  <c r="P2381" i="21"/>
  <c r="E2382" i="21"/>
  <c r="F2382" i="21"/>
  <c r="D2383" i="21"/>
  <c r="L2383" i="21"/>
  <c r="M2383" i="21"/>
  <c r="I2383" i="21"/>
  <c r="K2383" i="21"/>
  <c r="J2383" i="21"/>
  <c r="H2384" i="21"/>
  <c r="P2382" i="21"/>
  <c r="O2382" i="21"/>
  <c r="N2382" i="21"/>
  <c r="Q2382" i="21"/>
  <c r="E2383" i="21"/>
  <c r="D2384" i="21"/>
  <c r="F2383" i="21"/>
  <c r="P2383" i="21"/>
  <c r="O2383" i="21"/>
  <c r="N2383" i="21"/>
  <c r="Q2383" i="21"/>
  <c r="M2384" i="21"/>
  <c r="H2385" i="21"/>
  <c r="J2384" i="21"/>
  <c r="K2384" i="21"/>
  <c r="I2384" i="21"/>
  <c r="L2384" i="21"/>
  <c r="E2384" i="21"/>
  <c r="D2385" i="21"/>
  <c r="F2384" i="21"/>
  <c r="H2386" i="21"/>
  <c r="K2385" i="21"/>
  <c r="J2385" i="21"/>
  <c r="L2385" i="21"/>
  <c r="M2385" i="21"/>
  <c r="I2385" i="21"/>
  <c r="Q2384" i="21"/>
  <c r="P2384" i="21"/>
  <c r="O2384" i="21"/>
  <c r="N2384" i="21"/>
  <c r="F2385" i="21"/>
  <c r="D2386" i="21"/>
  <c r="E2385" i="21"/>
  <c r="L2386" i="21"/>
  <c r="H2387" i="21"/>
  <c r="K2386" i="21"/>
  <c r="J2386" i="21"/>
  <c r="M2386" i="21"/>
  <c r="I2386" i="21"/>
  <c r="N2385" i="21"/>
  <c r="Q2385" i="21"/>
  <c r="P2385" i="21"/>
  <c r="O2385" i="21"/>
  <c r="D2387" i="21"/>
  <c r="F2386" i="21"/>
  <c r="E2386" i="21"/>
  <c r="H2388" i="21"/>
  <c r="M2387" i="21"/>
  <c r="I2387" i="21"/>
  <c r="L2387" i="21"/>
  <c r="K2387" i="21"/>
  <c r="J2387" i="21"/>
  <c r="N2386" i="21"/>
  <c r="Q2386" i="21"/>
  <c r="P2386" i="21"/>
  <c r="O2386" i="21"/>
  <c r="F2387" i="21"/>
  <c r="D2388" i="21"/>
  <c r="E2387" i="21"/>
  <c r="H2389" i="21"/>
  <c r="L2388" i="21"/>
  <c r="I2388" i="21"/>
  <c r="M2388" i="21"/>
  <c r="J2388" i="21"/>
  <c r="K2388" i="21"/>
  <c r="P2387" i="21"/>
  <c r="O2387" i="21"/>
  <c r="N2387" i="21"/>
  <c r="Q2387" i="21"/>
  <c r="E2388" i="21"/>
  <c r="D2389" i="21"/>
  <c r="F2388" i="21"/>
  <c r="L2389" i="21"/>
  <c r="I2389" i="21"/>
  <c r="M2389" i="21"/>
  <c r="J2389" i="21"/>
  <c r="K2389" i="21"/>
  <c r="H2390" i="21"/>
  <c r="Q2388" i="21"/>
  <c r="P2388" i="21"/>
  <c r="O2388" i="21"/>
  <c r="N2388" i="21"/>
  <c r="E2389" i="21"/>
  <c r="F2389" i="21"/>
  <c r="D2390" i="21"/>
  <c r="Q2389" i="21"/>
  <c r="N2389" i="21"/>
  <c r="P2389" i="21"/>
  <c r="O2389" i="21"/>
  <c r="J2390" i="21"/>
  <c r="I2390" i="21"/>
  <c r="M2390" i="21"/>
  <c r="L2390" i="21"/>
  <c r="H2391" i="21"/>
  <c r="K2390" i="21"/>
  <c r="E2390" i="21"/>
  <c r="D2391" i="21"/>
  <c r="F2390" i="21"/>
  <c r="Q2390" i="21"/>
  <c r="P2390" i="21"/>
  <c r="O2390" i="21"/>
  <c r="N2390" i="21"/>
  <c r="M2391" i="21"/>
  <c r="I2391" i="21"/>
  <c r="J2391" i="21"/>
  <c r="H2392" i="21"/>
  <c r="L2391" i="21"/>
  <c r="K2391" i="21"/>
  <c r="D2392" i="21"/>
  <c r="F2391" i="21"/>
  <c r="E2391" i="21"/>
  <c r="P2391" i="21"/>
  <c r="O2391" i="21"/>
  <c r="N2391" i="21"/>
  <c r="Q2391" i="21"/>
  <c r="K2392" i="21"/>
  <c r="M2392" i="21"/>
  <c r="H2393" i="21"/>
  <c r="I2392" i="21"/>
  <c r="L2392" i="21"/>
  <c r="J2392" i="21"/>
  <c r="D2393" i="21"/>
  <c r="E2392" i="21"/>
  <c r="F2392" i="21"/>
  <c r="M2393" i="21"/>
  <c r="K2393" i="21"/>
  <c r="H2394" i="21"/>
  <c r="I2393" i="21"/>
  <c r="L2393" i="21"/>
  <c r="J2393" i="21"/>
  <c r="P2392" i="21"/>
  <c r="N2392" i="21"/>
  <c r="O2392" i="21"/>
  <c r="Q2392" i="21"/>
  <c r="F2393" i="21"/>
  <c r="E2393" i="21"/>
  <c r="D2394" i="21"/>
  <c r="M2394" i="21"/>
  <c r="J2394" i="21"/>
  <c r="L2394" i="21"/>
  <c r="H2395" i="21"/>
  <c r="I2394" i="21"/>
  <c r="K2394" i="21"/>
  <c r="P2393" i="21"/>
  <c r="N2393" i="21"/>
  <c r="O2393" i="21"/>
  <c r="Q2393" i="21"/>
  <c r="D2395" i="21"/>
  <c r="E2394" i="21"/>
  <c r="F2394" i="21"/>
  <c r="J2395" i="21"/>
  <c r="H2396" i="21"/>
  <c r="M2395" i="21"/>
  <c r="I2395" i="21"/>
  <c r="K2395" i="21"/>
  <c r="L2395" i="21"/>
  <c r="P2394" i="21"/>
  <c r="N2394" i="21"/>
  <c r="O2394" i="21"/>
  <c r="Q2394" i="21"/>
  <c r="F2395" i="21"/>
  <c r="D2396" i="21"/>
  <c r="E2395" i="21"/>
  <c r="K2396" i="21"/>
  <c r="I2396" i="21"/>
  <c r="M2396" i="21"/>
  <c r="J2396" i="21"/>
  <c r="L2396" i="21"/>
  <c r="H2397" i="21"/>
  <c r="P2395" i="21"/>
  <c r="N2395" i="21"/>
  <c r="O2395" i="21"/>
  <c r="Q2395" i="21"/>
  <c r="E2396" i="21"/>
  <c r="D2397" i="21"/>
  <c r="F2396" i="21"/>
  <c r="N2396" i="21"/>
  <c r="P2396" i="21"/>
  <c r="Q2396" i="21"/>
  <c r="O2396" i="21"/>
  <c r="L2397" i="21"/>
  <c r="H2398" i="21"/>
  <c r="I2397" i="21"/>
  <c r="J2397" i="21"/>
  <c r="K2397" i="21"/>
  <c r="M2397" i="21"/>
  <c r="E2397" i="21"/>
  <c r="F2397" i="21"/>
  <c r="D2398" i="21"/>
  <c r="I2398" i="21"/>
  <c r="J2398" i="21"/>
  <c r="L2398" i="21"/>
  <c r="K2398" i="21"/>
  <c r="M2398" i="21"/>
  <c r="H2399" i="21"/>
  <c r="N2397" i="21"/>
  <c r="P2397" i="21"/>
  <c r="O2397" i="21"/>
  <c r="Q2397" i="21"/>
  <c r="F2398" i="21"/>
  <c r="E2398" i="21"/>
  <c r="D2399" i="21"/>
  <c r="O2398" i="21"/>
  <c r="Q2398" i="21"/>
  <c r="N2398" i="21"/>
  <c r="P2398" i="21"/>
  <c r="L2399" i="21"/>
  <c r="J2399" i="21"/>
  <c r="M2399" i="21"/>
  <c r="H2400" i="21"/>
  <c r="I2399" i="21"/>
  <c r="K2399" i="21"/>
  <c r="D2400" i="21"/>
  <c r="E2399" i="21"/>
  <c r="F2399" i="21"/>
  <c r="L2400" i="21"/>
  <c r="K2400" i="21"/>
  <c r="I2400" i="21"/>
  <c r="M2400" i="21"/>
  <c r="J2400" i="21"/>
  <c r="H2401" i="21"/>
  <c r="O2399" i="21"/>
  <c r="Q2399" i="21"/>
  <c r="N2399" i="21"/>
  <c r="P2399" i="21"/>
  <c r="D2401" i="21"/>
  <c r="E2400" i="21"/>
  <c r="F2400" i="21"/>
  <c r="Q2400" i="21"/>
  <c r="P2400" i="21"/>
  <c r="O2400" i="21"/>
  <c r="N2400" i="21"/>
  <c r="L2401" i="21"/>
  <c r="H2402" i="21"/>
  <c r="I2401" i="21"/>
  <c r="M2401" i="21"/>
  <c r="K2401" i="21"/>
  <c r="J2401" i="21"/>
  <c r="F2401" i="21"/>
  <c r="D2402" i="21"/>
  <c r="E2401" i="21"/>
  <c r="H2403" i="21"/>
  <c r="K2402" i="21"/>
  <c r="I2402" i="21"/>
  <c r="L2402" i="21"/>
  <c r="J2402" i="21"/>
  <c r="M2402" i="21"/>
  <c r="P2401" i="21"/>
  <c r="N2401" i="21"/>
  <c r="Q2401" i="21"/>
  <c r="O2401" i="21"/>
  <c r="F2402" i="21"/>
  <c r="D2403" i="21"/>
  <c r="E2402" i="21"/>
  <c r="H2404" i="21"/>
  <c r="M2403" i="21"/>
  <c r="L2403" i="21"/>
  <c r="K2403" i="21"/>
  <c r="J2403" i="21"/>
  <c r="I2403" i="21"/>
  <c r="N2402" i="21"/>
  <c r="O2402" i="21"/>
  <c r="Q2402" i="21"/>
  <c r="P2402" i="21"/>
  <c r="F2403" i="21"/>
  <c r="E2403" i="21"/>
  <c r="D2404" i="21"/>
  <c r="J2404" i="21"/>
  <c r="K2404" i="21"/>
  <c r="H2405" i="21"/>
  <c r="M2404" i="21"/>
  <c r="L2404" i="21"/>
  <c r="I2404" i="21"/>
  <c r="O2403" i="21"/>
  <c r="N2403" i="21"/>
  <c r="Q2403" i="21"/>
  <c r="P2403" i="21"/>
  <c r="F2404" i="21"/>
  <c r="E2404" i="21"/>
  <c r="D2405" i="21"/>
  <c r="I2405" i="21"/>
  <c r="K2405" i="21"/>
  <c r="L2405" i="21"/>
  <c r="H2406" i="21"/>
  <c r="J2405" i="21"/>
  <c r="M2405" i="21"/>
  <c r="Q2404" i="21"/>
  <c r="O2404" i="21"/>
  <c r="P2404" i="21"/>
  <c r="N2404" i="21"/>
  <c r="E2405" i="21"/>
  <c r="F2405" i="21"/>
  <c r="D2406" i="21"/>
  <c r="O2405" i="21"/>
  <c r="Q2405" i="21"/>
  <c r="N2405" i="21"/>
  <c r="P2405" i="21"/>
  <c r="J2406" i="21"/>
  <c r="I2406" i="21"/>
  <c r="M2406" i="21"/>
  <c r="K2406" i="21"/>
  <c r="L2406" i="21"/>
  <c r="H2407" i="21"/>
  <c r="E2406" i="21"/>
  <c r="F2406" i="21"/>
  <c r="D2407" i="21"/>
  <c r="Q2406" i="21"/>
  <c r="O2406" i="21"/>
  <c r="P2406" i="21"/>
  <c r="N2406" i="21"/>
  <c r="M2407" i="21"/>
  <c r="L2407" i="21"/>
  <c r="H2408" i="21"/>
  <c r="K2407" i="21"/>
  <c r="I2407" i="21"/>
  <c r="J2407" i="21"/>
  <c r="F2407" i="21"/>
  <c r="D2408" i="21"/>
  <c r="E2407" i="21"/>
  <c r="K2408" i="21"/>
  <c r="H2409" i="21"/>
  <c r="I2408" i="21"/>
  <c r="J2408" i="21"/>
  <c r="L2408" i="21"/>
  <c r="M2408" i="21"/>
  <c r="Q2407" i="21"/>
  <c r="O2407" i="21"/>
  <c r="N2407" i="21"/>
  <c r="P2407" i="21"/>
  <c r="F2408" i="21"/>
  <c r="D2409" i="21"/>
  <c r="E2408" i="21"/>
  <c r="K2409" i="21"/>
  <c r="L2409" i="21"/>
  <c r="H2410" i="21"/>
  <c r="I2409" i="21"/>
  <c r="M2409" i="21"/>
  <c r="J2409" i="21"/>
  <c r="O2408" i="21"/>
  <c r="N2408" i="21"/>
  <c r="Q2408" i="21"/>
  <c r="P2408" i="21"/>
  <c r="F2409" i="21"/>
  <c r="D2410" i="21"/>
  <c r="E2409" i="21"/>
  <c r="M2410" i="21"/>
  <c r="J2410" i="21"/>
  <c r="K2410" i="21"/>
  <c r="I2410" i="21"/>
  <c r="L2410" i="21"/>
  <c r="H2411" i="21"/>
  <c r="N2409" i="21"/>
  <c r="Q2409" i="21"/>
  <c r="P2409" i="21"/>
  <c r="O2409" i="21"/>
  <c r="D2411" i="21"/>
  <c r="F2410" i="21"/>
  <c r="E2410" i="21"/>
  <c r="O2410" i="21"/>
  <c r="Q2410" i="21"/>
  <c r="N2410" i="21"/>
  <c r="P2410" i="21"/>
  <c r="L2411" i="21"/>
  <c r="I2411" i="21"/>
  <c r="K2411" i="21"/>
  <c r="J2411" i="21"/>
  <c r="M2411" i="21"/>
  <c r="H2412" i="21"/>
  <c r="D2412" i="21"/>
  <c r="E2411" i="21"/>
  <c r="F2411" i="21"/>
  <c r="Q2411" i="21"/>
  <c r="P2411" i="21"/>
  <c r="O2411" i="21"/>
  <c r="N2411" i="21"/>
  <c r="J2412" i="21"/>
  <c r="I2412" i="21"/>
  <c r="L2412" i="21"/>
  <c r="K2412" i="21"/>
  <c r="H2413" i="21"/>
  <c r="M2412" i="21"/>
  <c r="D2413" i="21"/>
  <c r="E2412" i="21"/>
  <c r="F2412" i="21"/>
  <c r="P2412" i="21"/>
  <c r="O2412" i="21"/>
  <c r="Q2412" i="21"/>
  <c r="N2412" i="21"/>
  <c r="K2413" i="21"/>
  <c r="J2413" i="21"/>
  <c r="H2414" i="21"/>
  <c r="L2413" i="21"/>
  <c r="M2413" i="21"/>
  <c r="I2413" i="21"/>
  <c r="D2414" i="21"/>
  <c r="F2413" i="21"/>
  <c r="E2413" i="21"/>
  <c r="K2414" i="21"/>
  <c r="M2414" i="21"/>
  <c r="J2414" i="21"/>
  <c r="H2415" i="21"/>
  <c r="L2414" i="21"/>
  <c r="I2414" i="21"/>
  <c r="N2413" i="21"/>
  <c r="P2413" i="21"/>
  <c r="O2413" i="21"/>
  <c r="Q2413" i="21"/>
  <c r="E2414" i="21"/>
  <c r="D2415" i="21"/>
  <c r="F2414" i="21"/>
  <c r="H2416" i="21"/>
  <c r="J2415" i="21"/>
  <c r="I2415" i="21"/>
  <c r="K2415" i="21"/>
  <c r="M2415" i="21"/>
  <c r="L2415" i="21"/>
  <c r="P2414" i="21"/>
  <c r="O2414" i="21"/>
  <c r="N2414" i="21"/>
  <c r="Q2414" i="21"/>
  <c r="F2415" i="21"/>
  <c r="D2416" i="21"/>
  <c r="E2415" i="21"/>
  <c r="H2417" i="21"/>
  <c r="L2416" i="21"/>
  <c r="I2416" i="21"/>
  <c r="J2416" i="21"/>
  <c r="K2416" i="21"/>
  <c r="M2416" i="21"/>
  <c r="Q2415" i="21"/>
  <c r="P2415" i="21"/>
  <c r="O2415" i="21"/>
  <c r="N2415" i="21"/>
  <c r="F2416" i="21"/>
  <c r="E2416" i="21"/>
  <c r="D2417" i="21"/>
  <c r="M2417" i="21"/>
  <c r="I2417" i="21"/>
  <c r="K2417" i="21"/>
  <c r="L2417" i="21"/>
  <c r="J2417" i="21"/>
  <c r="H2418" i="21"/>
  <c r="Q2416" i="21"/>
  <c r="N2416" i="21"/>
  <c r="P2416" i="21"/>
  <c r="O2416" i="21"/>
  <c r="F2417" i="21"/>
  <c r="D2418" i="21"/>
  <c r="E2417" i="21"/>
  <c r="P2417" i="21"/>
  <c r="N2417" i="21"/>
  <c r="O2417" i="21"/>
  <c r="Q2417" i="21"/>
  <c r="L2418" i="21"/>
  <c r="H2419" i="21"/>
  <c r="J2418" i="21"/>
  <c r="M2418" i="21"/>
  <c r="K2418" i="21"/>
  <c r="I2418" i="21"/>
  <c r="F2418" i="21"/>
  <c r="D2419" i="21"/>
  <c r="E2418" i="21"/>
  <c r="M2419" i="21"/>
  <c r="H2420" i="21"/>
  <c r="I2419" i="21"/>
  <c r="J2419" i="21"/>
  <c r="K2419" i="21"/>
  <c r="L2419" i="21"/>
  <c r="O2418" i="21"/>
  <c r="Q2418" i="21"/>
  <c r="P2418" i="21"/>
  <c r="N2418" i="21"/>
  <c r="E2419" i="21"/>
  <c r="D2420" i="21"/>
  <c r="F2419" i="21"/>
  <c r="K2420" i="21"/>
  <c r="J2420" i="21"/>
  <c r="L2420" i="21"/>
  <c r="I2420" i="21"/>
  <c r="M2420" i="21"/>
  <c r="H2421" i="21"/>
  <c r="P2419" i="21"/>
  <c r="O2419" i="21"/>
  <c r="N2419" i="21"/>
  <c r="Q2419" i="21"/>
  <c r="E2420" i="21"/>
  <c r="F2420" i="21"/>
  <c r="D2421" i="21"/>
  <c r="P2420" i="21"/>
  <c r="N2420" i="21"/>
  <c r="Q2420" i="21"/>
  <c r="O2420" i="21"/>
  <c r="M2421" i="21"/>
  <c r="J2421" i="21"/>
  <c r="I2421" i="21"/>
  <c r="K2421" i="21"/>
  <c r="H2422" i="21"/>
  <c r="L2421" i="21"/>
  <c r="F2421" i="21"/>
  <c r="D2422" i="21"/>
  <c r="E2421" i="21"/>
  <c r="P2421" i="21"/>
  <c r="Q2421" i="21"/>
  <c r="N2421" i="21"/>
  <c r="O2421" i="21"/>
  <c r="I2422" i="21"/>
  <c r="L2422" i="21"/>
  <c r="J2422" i="21"/>
  <c r="M2422" i="21"/>
  <c r="K2422" i="21"/>
  <c r="H2423" i="21"/>
  <c r="E2422" i="21"/>
  <c r="D2423" i="21"/>
  <c r="F2422" i="21"/>
  <c r="P2422" i="21"/>
  <c r="O2422" i="21"/>
  <c r="N2422" i="21"/>
  <c r="Q2422" i="21"/>
  <c r="I2423" i="21"/>
  <c r="L2423" i="21"/>
  <c r="K2423" i="21"/>
  <c r="M2423" i="21"/>
  <c r="J2423" i="21"/>
  <c r="H2424" i="21"/>
  <c r="E2423" i="21"/>
  <c r="D2424" i="21"/>
  <c r="F2423" i="21"/>
  <c r="P2423" i="21"/>
  <c r="Q2423" i="21"/>
  <c r="N2423" i="21"/>
  <c r="O2423" i="21"/>
  <c r="M2424" i="21"/>
  <c r="J2424" i="21"/>
  <c r="L2424" i="21"/>
  <c r="H2425" i="21"/>
  <c r="I2424" i="21"/>
  <c r="K2424" i="21"/>
  <c r="E2424" i="21"/>
  <c r="D2425" i="21"/>
  <c r="F2424" i="21"/>
  <c r="I2425" i="21"/>
  <c r="H2426" i="21"/>
  <c r="J2425" i="21"/>
  <c r="M2425" i="21"/>
  <c r="K2425" i="21"/>
  <c r="L2425" i="21"/>
  <c r="N2424" i="21"/>
  <c r="Q2424" i="21"/>
  <c r="P2424" i="21"/>
  <c r="O2424" i="21"/>
  <c r="E2425" i="21"/>
  <c r="D2426" i="21"/>
  <c r="F2425" i="21"/>
  <c r="O2425" i="21"/>
  <c r="N2425" i="21"/>
  <c r="P2425" i="21"/>
  <c r="Q2425" i="21"/>
  <c r="K2426" i="21"/>
  <c r="L2426" i="21"/>
  <c r="J2426" i="21"/>
  <c r="I2426" i="21"/>
  <c r="H2427" i="21"/>
  <c r="M2426" i="21"/>
  <c r="D2427" i="21"/>
  <c r="E2426" i="21"/>
  <c r="F2426" i="21"/>
  <c r="O2426" i="21"/>
  <c r="N2426" i="21"/>
  <c r="P2426" i="21"/>
  <c r="Q2426" i="21"/>
  <c r="I2427" i="21"/>
  <c r="J2427" i="21"/>
  <c r="L2427" i="21"/>
  <c r="K2427" i="21"/>
  <c r="M2427" i="21"/>
  <c r="H2428" i="21"/>
  <c r="D2428" i="21"/>
  <c r="F2427" i="21"/>
  <c r="E2427" i="21"/>
  <c r="O2427" i="21"/>
  <c r="P2427" i="21"/>
  <c r="Q2427" i="21"/>
  <c r="N2427" i="21"/>
  <c r="J2428" i="21"/>
  <c r="K2428" i="21"/>
  <c r="H2429" i="21"/>
  <c r="L2428" i="21"/>
  <c r="M2428" i="21"/>
  <c r="I2428" i="21"/>
  <c r="D2429" i="21"/>
  <c r="E2428" i="21"/>
  <c r="F2428" i="21"/>
  <c r="L2429" i="21"/>
  <c r="I2429" i="21"/>
  <c r="J2429" i="21"/>
  <c r="H2430" i="21"/>
  <c r="K2429" i="21"/>
  <c r="M2429" i="21"/>
  <c r="P2428" i="21"/>
  <c r="Q2428" i="21"/>
  <c r="N2428" i="21"/>
  <c r="O2428" i="21"/>
  <c r="D2430" i="21"/>
  <c r="E2429" i="21"/>
  <c r="F2429" i="21"/>
  <c r="P2429" i="21"/>
  <c r="O2429" i="21"/>
  <c r="Q2429" i="21"/>
  <c r="N2429" i="21"/>
  <c r="H2431" i="21"/>
  <c r="I2430" i="21"/>
  <c r="L2430" i="21"/>
  <c r="J2430" i="21"/>
  <c r="M2430" i="21"/>
  <c r="K2430" i="21"/>
  <c r="E2430" i="21"/>
  <c r="F2430" i="21"/>
  <c r="D2431" i="21"/>
  <c r="L2431" i="21"/>
  <c r="I2431" i="21"/>
  <c r="M2431" i="21"/>
  <c r="H2432" i="21"/>
  <c r="J2431" i="21"/>
  <c r="K2431" i="21"/>
  <c r="N2430" i="21"/>
  <c r="O2430" i="21"/>
  <c r="P2430" i="21"/>
  <c r="Q2430" i="21"/>
  <c r="E2431" i="21"/>
  <c r="D2432" i="21"/>
  <c r="F2431" i="21"/>
  <c r="P2431" i="21"/>
  <c r="O2431" i="21"/>
  <c r="N2431" i="21"/>
  <c r="Q2431" i="21"/>
  <c r="L2432" i="21"/>
  <c r="I2432" i="21"/>
  <c r="H2433" i="21"/>
  <c r="M2432" i="21"/>
  <c r="K2432" i="21"/>
  <c r="J2432" i="21"/>
  <c r="E2432" i="21"/>
  <c r="D2433" i="21"/>
  <c r="F2432" i="21"/>
  <c r="P2432" i="21"/>
  <c r="Q2432" i="21"/>
  <c r="N2432" i="21"/>
  <c r="O2432" i="21"/>
  <c r="K2433" i="21"/>
  <c r="I2433" i="21"/>
  <c r="L2433" i="21"/>
  <c r="J2433" i="21"/>
  <c r="M2433" i="21"/>
  <c r="H2434" i="21"/>
  <c r="E2433" i="21"/>
  <c r="F2433" i="21"/>
  <c r="D2434" i="21"/>
  <c r="P2433" i="21"/>
  <c r="O2433" i="21"/>
  <c r="N2433" i="21"/>
  <c r="Q2433" i="21"/>
  <c r="M2434" i="21"/>
  <c r="L2434" i="21"/>
  <c r="H2435" i="21"/>
  <c r="K2434" i="21"/>
  <c r="I2434" i="21"/>
  <c r="J2434" i="21"/>
  <c r="E2434" i="21"/>
  <c r="D2435" i="21"/>
  <c r="F2434" i="21"/>
  <c r="L2435" i="21"/>
  <c r="J2435" i="21"/>
  <c r="I2435" i="21"/>
  <c r="M2435" i="21"/>
  <c r="K2435" i="21"/>
  <c r="H2436" i="21"/>
  <c r="O2434" i="21"/>
  <c r="N2434" i="21"/>
  <c r="Q2434" i="21"/>
  <c r="P2434" i="21"/>
  <c r="F2435" i="21"/>
  <c r="E2435" i="21"/>
  <c r="D2436" i="21"/>
  <c r="O2435" i="21"/>
  <c r="N2435" i="21"/>
  <c r="Q2435" i="21"/>
  <c r="P2435" i="21"/>
  <c r="J2436" i="21"/>
  <c r="M2436" i="21"/>
  <c r="L2436" i="21"/>
  <c r="H2437" i="21"/>
  <c r="K2436" i="21"/>
  <c r="I2436" i="21"/>
  <c r="F2436" i="21"/>
  <c r="E2436" i="21"/>
  <c r="D2437" i="21"/>
  <c r="L2437" i="21"/>
  <c r="J2437" i="21"/>
  <c r="K2437" i="21"/>
  <c r="M2437" i="21"/>
  <c r="H2438" i="21"/>
  <c r="I2437" i="21"/>
  <c r="P2436" i="21"/>
  <c r="O2436" i="21"/>
  <c r="N2436" i="21"/>
  <c r="Q2436" i="21"/>
  <c r="E2437" i="21"/>
  <c r="D2438" i="21"/>
  <c r="F2437" i="21"/>
  <c r="K2438" i="21"/>
  <c r="J2438" i="21"/>
  <c r="I2438" i="21"/>
  <c r="M2438" i="21"/>
  <c r="L2438" i="21"/>
  <c r="H2439" i="21"/>
  <c r="Q2437" i="21"/>
  <c r="N2437" i="21"/>
  <c r="P2437" i="21"/>
  <c r="O2437" i="21"/>
  <c r="F2438" i="21"/>
  <c r="E2438" i="21"/>
  <c r="D2439" i="21"/>
  <c r="P2438" i="21"/>
  <c r="O2438" i="21"/>
  <c r="N2438" i="21"/>
  <c r="Q2438" i="21"/>
  <c r="H2440" i="21"/>
  <c r="K2439" i="21"/>
  <c r="I2439" i="21"/>
  <c r="J2439" i="21"/>
  <c r="L2439" i="21"/>
  <c r="M2439" i="21"/>
  <c r="E2439" i="21"/>
  <c r="F2439" i="21"/>
  <c r="D2440" i="21"/>
  <c r="M2440" i="21"/>
  <c r="H2441" i="21"/>
  <c r="I2440" i="21"/>
  <c r="K2440" i="21"/>
  <c r="J2440" i="21"/>
  <c r="L2440" i="21"/>
  <c r="Q2439" i="21"/>
  <c r="N2439" i="21"/>
  <c r="P2439" i="21"/>
  <c r="O2439" i="21"/>
  <c r="F2440" i="21"/>
  <c r="D2441" i="21"/>
  <c r="E2440" i="21"/>
  <c r="M2441" i="21"/>
  <c r="H2442" i="21"/>
  <c r="J2441" i="21"/>
  <c r="I2441" i="21"/>
  <c r="K2441" i="21"/>
  <c r="L2441" i="21"/>
  <c r="Q2440" i="21"/>
  <c r="P2440" i="21"/>
  <c r="O2440" i="21"/>
  <c r="N2440" i="21"/>
  <c r="E2441" i="21"/>
  <c r="F2441" i="21"/>
  <c r="D2442" i="21"/>
  <c r="M2442" i="21"/>
  <c r="J2442" i="21"/>
  <c r="H2443" i="21"/>
  <c r="K2442" i="21"/>
  <c r="L2442" i="21"/>
  <c r="I2442" i="21"/>
  <c r="P2441" i="21"/>
  <c r="O2441" i="21"/>
  <c r="N2441" i="21"/>
  <c r="Q2441" i="21"/>
  <c r="E2442" i="21"/>
  <c r="F2442" i="21"/>
  <c r="D2443" i="21"/>
  <c r="H2444" i="21"/>
  <c r="J2443" i="21"/>
  <c r="M2443" i="21"/>
  <c r="L2443" i="21"/>
  <c r="K2443" i="21"/>
  <c r="I2443" i="21"/>
  <c r="O2442" i="21"/>
  <c r="N2442" i="21"/>
  <c r="Q2442" i="21"/>
  <c r="P2442" i="21"/>
  <c r="E2443" i="21"/>
  <c r="F2443" i="21"/>
  <c r="D2444" i="21"/>
  <c r="M2444" i="21"/>
  <c r="I2444" i="21"/>
  <c r="H2445" i="21"/>
  <c r="K2444" i="21"/>
  <c r="J2444" i="21"/>
  <c r="L2444" i="21"/>
  <c r="O2443" i="21"/>
  <c r="N2443" i="21"/>
  <c r="Q2443" i="21"/>
  <c r="P2443" i="21"/>
  <c r="E2444" i="21"/>
  <c r="F2444" i="21"/>
  <c r="D2445" i="21"/>
  <c r="O2444" i="21"/>
  <c r="N2444" i="21"/>
  <c r="Q2444" i="21"/>
  <c r="P2444" i="21"/>
  <c r="K2445" i="21"/>
  <c r="L2445" i="21"/>
  <c r="H2446" i="21"/>
  <c r="M2445" i="21"/>
  <c r="I2445" i="21"/>
  <c r="J2445" i="21"/>
  <c r="F2445" i="21"/>
  <c r="D2446" i="21"/>
  <c r="E2445" i="21"/>
  <c r="J2446" i="21"/>
  <c r="M2446" i="21"/>
  <c r="L2446" i="21"/>
  <c r="K2446" i="21"/>
  <c r="H2447" i="21"/>
  <c r="I2446" i="21"/>
  <c r="N2445" i="21"/>
  <c r="Q2445" i="21"/>
  <c r="P2445" i="21"/>
  <c r="O2445" i="21"/>
  <c r="D2447" i="21"/>
  <c r="F2446" i="21"/>
  <c r="E2446" i="21"/>
  <c r="I2447" i="21"/>
  <c r="J2447" i="21"/>
  <c r="M2447" i="21"/>
  <c r="K2447" i="21"/>
  <c r="L2447" i="21"/>
  <c r="H2448" i="21"/>
  <c r="P2446" i="21"/>
  <c r="O2446" i="21"/>
  <c r="N2446" i="21"/>
  <c r="Q2446" i="21"/>
  <c r="D2448" i="21"/>
  <c r="F2447" i="21"/>
  <c r="E2447" i="21"/>
  <c r="P2447" i="21"/>
  <c r="O2447" i="21"/>
  <c r="N2447" i="21"/>
  <c r="Q2447" i="21"/>
  <c r="K2448" i="21"/>
  <c r="I2448" i="21"/>
  <c r="H2449" i="21"/>
  <c r="M2448" i="21"/>
  <c r="L2448" i="21"/>
  <c r="J2448" i="21"/>
  <c r="E2448" i="21"/>
  <c r="F2448" i="21"/>
  <c r="D2449" i="21"/>
  <c r="Q2448" i="21"/>
  <c r="P2448" i="21"/>
  <c r="O2448" i="21"/>
  <c r="N2448" i="21"/>
  <c r="J2449" i="21"/>
  <c r="M2449" i="21"/>
  <c r="I2449" i="21"/>
  <c r="K2449" i="21"/>
  <c r="H2450" i="21"/>
  <c r="L2449" i="21"/>
  <c r="D2450" i="21"/>
  <c r="E2449" i="21"/>
  <c r="F2449" i="21"/>
  <c r="N2449" i="21"/>
  <c r="Q2449" i="21"/>
  <c r="P2449" i="21"/>
  <c r="O2449" i="21"/>
  <c r="K2450" i="21"/>
  <c r="L2450" i="21"/>
  <c r="M2450" i="21"/>
  <c r="I2450" i="21"/>
  <c r="H2451" i="21"/>
  <c r="J2450" i="21"/>
  <c r="D2451" i="21"/>
  <c r="F2450" i="21"/>
  <c r="E2450" i="21"/>
  <c r="N2450" i="21"/>
  <c r="Q2450" i="21"/>
  <c r="P2450" i="21"/>
  <c r="O2450" i="21"/>
  <c r="K2451" i="21"/>
  <c r="J2451" i="21"/>
  <c r="M2451" i="21"/>
  <c r="I2451" i="21"/>
  <c r="H2452" i="21"/>
  <c r="L2451" i="21"/>
  <c r="E2451" i="21"/>
  <c r="F2451" i="21"/>
  <c r="D2452" i="21"/>
  <c r="P2451" i="21"/>
  <c r="O2451" i="21"/>
  <c r="Q2451" i="21"/>
  <c r="N2451" i="21"/>
  <c r="K2452" i="21"/>
  <c r="L2452" i="21"/>
  <c r="I2452" i="21"/>
  <c r="M2452" i="21"/>
  <c r="H2453" i="21"/>
  <c r="J2452" i="21"/>
  <c r="D2453" i="21"/>
  <c r="F2452" i="21"/>
  <c r="E2452" i="21"/>
  <c r="N2452" i="21"/>
  <c r="Q2452" i="21"/>
  <c r="O2452" i="21"/>
  <c r="P2452" i="21"/>
  <c r="I2453" i="21"/>
  <c r="J2453" i="21"/>
  <c r="K2453" i="21"/>
  <c r="H2454" i="21"/>
  <c r="M2453" i="21"/>
  <c r="L2453" i="21"/>
  <c r="F2453" i="21"/>
  <c r="D2454" i="21"/>
  <c r="E2453" i="21"/>
  <c r="Q2453" i="21"/>
  <c r="P2453" i="21"/>
  <c r="N2453" i="21"/>
  <c r="O2453" i="21"/>
  <c r="M2454" i="21"/>
  <c r="L2454" i="21"/>
  <c r="I2454" i="21"/>
  <c r="H2455" i="21"/>
  <c r="J2454" i="21"/>
  <c r="K2454" i="21"/>
  <c r="E2454" i="21"/>
  <c r="F2454" i="21"/>
  <c r="D2455" i="21"/>
  <c r="Q2454" i="21"/>
  <c r="P2454" i="21"/>
  <c r="O2454" i="21"/>
  <c r="N2454" i="21"/>
  <c r="K2455" i="21"/>
  <c r="L2455" i="21"/>
  <c r="H2456" i="21"/>
  <c r="M2455" i="21"/>
  <c r="I2455" i="21"/>
  <c r="J2455" i="21"/>
  <c r="D2456" i="21"/>
  <c r="F2455" i="21"/>
  <c r="E2455" i="21"/>
  <c r="M2456" i="21"/>
  <c r="K2456" i="21"/>
  <c r="H2457" i="21"/>
  <c r="I2456" i="21"/>
  <c r="L2456" i="21"/>
  <c r="J2456" i="21"/>
  <c r="P2455" i="21"/>
  <c r="O2455" i="21"/>
  <c r="N2455" i="21"/>
  <c r="Q2455" i="21"/>
  <c r="E2456" i="21"/>
  <c r="D2457" i="21"/>
  <c r="F2456" i="21"/>
  <c r="I2457" i="21"/>
  <c r="H2458" i="21"/>
  <c r="L2457" i="21"/>
  <c r="J2457" i="21"/>
  <c r="K2457" i="21"/>
  <c r="M2457" i="21"/>
  <c r="P2456" i="21"/>
  <c r="N2456" i="21"/>
  <c r="O2456" i="21"/>
  <c r="Q2456" i="21"/>
  <c r="F2457" i="21"/>
  <c r="D2458" i="21"/>
  <c r="E2457" i="21"/>
  <c r="N2457" i="21"/>
  <c r="Q2457" i="21"/>
  <c r="P2457" i="21"/>
  <c r="O2457" i="21"/>
  <c r="L2458" i="21"/>
  <c r="K2458" i="21"/>
  <c r="H2459" i="21"/>
  <c r="I2458" i="21"/>
  <c r="M2458" i="21"/>
  <c r="J2458" i="21"/>
  <c r="E2458" i="21"/>
  <c r="D2459" i="21"/>
  <c r="F2458" i="21"/>
  <c r="K2459" i="21"/>
  <c r="H2460" i="21"/>
  <c r="L2459" i="21"/>
  <c r="I2459" i="21"/>
  <c r="J2459" i="21"/>
  <c r="M2459" i="21"/>
  <c r="P2458" i="21"/>
  <c r="O2458" i="21"/>
  <c r="N2458" i="21"/>
  <c r="Q2458" i="21"/>
  <c r="D2460" i="21"/>
  <c r="F2459" i="21"/>
  <c r="E2459" i="21"/>
  <c r="H2461" i="21"/>
  <c r="J2460" i="21"/>
  <c r="L2460" i="21"/>
  <c r="K2460" i="21"/>
  <c r="M2460" i="21"/>
  <c r="I2460" i="21"/>
  <c r="O2459" i="21"/>
  <c r="N2459" i="21"/>
  <c r="Q2459" i="21"/>
  <c r="P2459" i="21"/>
  <c r="E2460" i="21"/>
  <c r="F2460" i="21"/>
  <c r="D2461" i="21"/>
  <c r="M2461" i="21"/>
  <c r="L2461" i="21"/>
  <c r="J2461" i="21"/>
  <c r="I2461" i="21"/>
  <c r="K2461" i="21"/>
  <c r="H2462" i="21"/>
  <c r="P2460" i="21"/>
  <c r="O2460" i="21"/>
  <c r="N2460" i="21"/>
  <c r="Q2460" i="21"/>
  <c r="D2462" i="21"/>
  <c r="F2461" i="21"/>
  <c r="E2461" i="21"/>
  <c r="O2461" i="21"/>
  <c r="N2461" i="21"/>
  <c r="Q2461" i="21"/>
  <c r="P2461" i="21"/>
  <c r="K2462" i="21"/>
  <c r="L2462" i="21"/>
  <c r="H2463" i="21"/>
  <c r="J2462" i="21"/>
  <c r="I2462" i="21"/>
  <c r="M2462" i="21"/>
  <c r="F2462" i="21"/>
  <c r="E2462" i="21"/>
  <c r="D2463" i="21"/>
  <c r="M2463" i="21"/>
  <c r="I2463" i="21"/>
  <c r="K2463" i="21"/>
  <c r="L2463" i="21"/>
  <c r="H2464" i="21"/>
  <c r="J2463" i="21"/>
  <c r="P2462" i="21"/>
  <c r="N2462" i="21"/>
  <c r="Q2462" i="21"/>
  <c r="O2462" i="21"/>
  <c r="D2464" i="21"/>
  <c r="F2463" i="21"/>
  <c r="E2463" i="21"/>
  <c r="P2463" i="21"/>
  <c r="O2463" i="21"/>
  <c r="Q2463" i="21"/>
  <c r="N2463" i="21"/>
  <c r="M2464" i="21"/>
  <c r="L2464" i="21"/>
  <c r="H2465" i="21"/>
  <c r="K2464" i="21"/>
  <c r="J2464" i="21"/>
  <c r="I2464" i="21"/>
  <c r="D2465" i="21"/>
  <c r="F2464" i="21"/>
  <c r="E2464" i="21"/>
  <c r="K2465" i="21"/>
  <c r="I2465" i="21"/>
  <c r="L2465" i="21"/>
  <c r="J2465" i="21"/>
  <c r="M2465" i="21"/>
  <c r="H2466" i="21"/>
  <c r="P2464" i="21"/>
  <c r="N2464" i="21"/>
  <c r="Q2464" i="21"/>
  <c r="O2464" i="21"/>
  <c r="D2466" i="21"/>
  <c r="F2465" i="21"/>
  <c r="E2465" i="21"/>
  <c r="Q2465" i="21"/>
  <c r="N2465" i="21"/>
  <c r="P2465" i="21"/>
  <c r="O2465" i="21"/>
  <c r="J2466" i="21"/>
  <c r="M2466" i="21"/>
  <c r="K2466" i="21"/>
  <c r="I2466" i="21"/>
  <c r="L2466" i="21"/>
  <c r="H2467" i="21"/>
  <c r="F2466" i="21"/>
  <c r="E2466" i="21"/>
  <c r="D2467" i="21"/>
  <c r="N2466" i="21"/>
  <c r="Q2466" i="21"/>
  <c r="P2466" i="21"/>
  <c r="O2466" i="21"/>
  <c r="I2467" i="21"/>
  <c r="J2467" i="21"/>
  <c r="K2467" i="21"/>
  <c r="L2467" i="21"/>
  <c r="M2467" i="21"/>
  <c r="H2468" i="21"/>
  <c r="E2467" i="21"/>
  <c r="F2467" i="21"/>
  <c r="D2468" i="21"/>
  <c r="P2467" i="21"/>
  <c r="O2467" i="21"/>
  <c r="N2467" i="21"/>
  <c r="Q2467" i="21"/>
  <c r="L2468" i="21"/>
  <c r="I2468" i="21"/>
  <c r="J2468" i="21"/>
  <c r="H2469" i="21"/>
  <c r="K2468" i="21"/>
  <c r="M2468" i="21"/>
  <c r="F2468" i="21"/>
  <c r="E2468" i="21"/>
  <c r="D2469" i="21"/>
  <c r="O2468" i="21"/>
  <c r="N2468" i="21"/>
  <c r="Q2468" i="21"/>
  <c r="P2468" i="21"/>
  <c r="K2469" i="21"/>
  <c r="M2469" i="21"/>
  <c r="J2469" i="21"/>
  <c r="L2469" i="21"/>
  <c r="I2469" i="21"/>
  <c r="H2470" i="21"/>
  <c r="E2469" i="21"/>
  <c r="F2469" i="21"/>
  <c r="D2470" i="21"/>
  <c r="N2469" i="21"/>
  <c r="Q2469" i="21"/>
  <c r="P2469" i="21"/>
  <c r="O2469" i="21"/>
  <c r="K2470" i="21"/>
  <c r="J2470" i="21"/>
  <c r="I2470" i="21"/>
  <c r="L2470" i="21"/>
  <c r="M2470" i="21"/>
  <c r="H2471" i="21"/>
  <c r="D2471" i="21"/>
  <c r="E2470" i="21"/>
  <c r="F2470" i="21"/>
  <c r="P2470" i="21"/>
  <c r="O2470" i="21"/>
  <c r="N2470" i="21"/>
  <c r="Q2470" i="21"/>
  <c r="I2471" i="21"/>
  <c r="K2471" i="21"/>
  <c r="L2471" i="21"/>
  <c r="M2471" i="21"/>
  <c r="J2471" i="21"/>
  <c r="H2472" i="21"/>
  <c r="F2471" i="21"/>
  <c r="E2471" i="21"/>
  <c r="D2472" i="21"/>
  <c r="Q2471" i="21"/>
  <c r="N2471" i="21"/>
  <c r="P2471" i="21"/>
  <c r="O2471" i="21"/>
  <c r="H2473" i="21"/>
  <c r="K2472" i="21"/>
  <c r="L2472" i="21"/>
  <c r="J2472" i="21"/>
  <c r="I2472" i="21"/>
  <c r="M2472" i="21"/>
  <c r="F2472" i="21"/>
  <c r="D2473" i="21"/>
  <c r="E2472" i="21"/>
  <c r="J2473" i="21"/>
  <c r="K2473" i="21"/>
  <c r="I2473" i="21"/>
  <c r="L2473" i="21"/>
  <c r="M2473" i="21"/>
  <c r="H2474" i="21"/>
  <c r="P2472" i="21"/>
  <c r="N2472" i="21"/>
  <c r="O2472" i="21"/>
  <c r="Q2472" i="21"/>
  <c r="E2473" i="21"/>
  <c r="D2474" i="21"/>
  <c r="F2473" i="21"/>
  <c r="P2473" i="21"/>
  <c r="O2473" i="21"/>
  <c r="Q2473" i="21"/>
  <c r="N2473" i="21"/>
  <c r="I2474" i="21"/>
  <c r="M2474" i="21"/>
  <c r="L2474" i="21"/>
  <c r="H2475" i="21"/>
  <c r="J2474" i="21"/>
  <c r="K2474" i="21"/>
  <c r="E2474" i="21"/>
  <c r="D2475" i="21"/>
  <c r="F2474" i="21"/>
  <c r="P2474" i="21"/>
  <c r="O2474" i="21"/>
  <c r="N2474" i="21"/>
  <c r="Q2474" i="21"/>
  <c r="H2476" i="21"/>
  <c r="M2475" i="21"/>
  <c r="L2475" i="21"/>
  <c r="K2475" i="21"/>
  <c r="J2475" i="21"/>
  <c r="I2475" i="21"/>
  <c r="F2475" i="21"/>
  <c r="D2476" i="21"/>
  <c r="E2475" i="21"/>
  <c r="L2476" i="21"/>
  <c r="K2476" i="21"/>
  <c r="J2476" i="21"/>
  <c r="H2477" i="21"/>
  <c r="I2476" i="21"/>
  <c r="M2476" i="21"/>
  <c r="P2475" i="21"/>
  <c r="O2475" i="21"/>
  <c r="Q2475" i="21"/>
  <c r="N2475" i="21"/>
  <c r="D2477" i="21"/>
  <c r="E2476" i="21"/>
  <c r="F2476" i="21"/>
  <c r="I2477" i="21"/>
  <c r="K2477" i="21"/>
  <c r="L2477" i="21"/>
  <c r="M2477" i="21"/>
  <c r="J2477" i="21"/>
  <c r="H2478" i="21"/>
  <c r="Q2476" i="21"/>
  <c r="P2476" i="21"/>
  <c r="O2476" i="21"/>
  <c r="N2476" i="21"/>
  <c r="F2477" i="21"/>
  <c r="D2478" i="21"/>
  <c r="E2477" i="21"/>
  <c r="N2477" i="21"/>
  <c r="P2477" i="21"/>
  <c r="O2477" i="21"/>
  <c r="Q2477" i="21"/>
  <c r="K2478" i="21"/>
  <c r="M2478" i="21"/>
  <c r="J2478" i="21"/>
  <c r="I2478" i="21"/>
  <c r="H2479" i="21"/>
  <c r="L2478" i="21"/>
  <c r="E2478" i="21"/>
  <c r="F2478" i="21"/>
  <c r="D2479" i="21"/>
  <c r="Q2478" i="21"/>
  <c r="P2478" i="21"/>
  <c r="O2478" i="21"/>
  <c r="N2478" i="21"/>
  <c r="L2479" i="21"/>
  <c r="I2479" i="21"/>
  <c r="J2479" i="21"/>
  <c r="K2479" i="21"/>
  <c r="H2480" i="21"/>
  <c r="M2479" i="21"/>
  <c r="F2479" i="21"/>
  <c r="D2480" i="21"/>
  <c r="E2479" i="21"/>
  <c r="P2479" i="21"/>
  <c r="O2479" i="21"/>
  <c r="N2479" i="21"/>
  <c r="Q2479" i="21"/>
  <c r="L2480" i="21"/>
  <c r="J2480" i="21"/>
  <c r="K2480" i="21"/>
  <c r="I2480" i="21"/>
  <c r="M2480" i="21"/>
  <c r="H2481" i="21"/>
  <c r="E2480" i="21"/>
  <c r="D2481" i="21"/>
  <c r="F2480" i="21"/>
  <c r="P2480" i="21"/>
  <c r="O2480" i="21"/>
  <c r="N2480" i="21"/>
  <c r="Q2480" i="21"/>
  <c r="H2482" i="21"/>
  <c r="K2481" i="21"/>
  <c r="I2481" i="21"/>
  <c r="J2481" i="21"/>
  <c r="M2481" i="21"/>
  <c r="L2481" i="21"/>
  <c r="E2481" i="21"/>
  <c r="D2482" i="21"/>
  <c r="F2481" i="21"/>
  <c r="L2482" i="21"/>
  <c r="K2482" i="21"/>
  <c r="M2482" i="21"/>
  <c r="J2482" i="21"/>
  <c r="I2482" i="21"/>
  <c r="H2483" i="21"/>
  <c r="P2481" i="21"/>
  <c r="O2481" i="21"/>
  <c r="N2481" i="21"/>
  <c r="Q2481" i="21"/>
  <c r="E2482" i="21"/>
  <c r="F2482" i="21"/>
  <c r="D2483" i="21"/>
  <c r="O2482" i="21"/>
  <c r="N2482" i="21"/>
  <c r="Q2482" i="21"/>
  <c r="P2482" i="21"/>
  <c r="H2484" i="21"/>
  <c r="L2483" i="21"/>
  <c r="K2483" i="21"/>
  <c r="M2483" i="21"/>
  <c r="I2483" i="21"/>
  <c r="J2483" i="21"/>
  <c r="E2483" i="21"/>
  <c r="F2483" i="21"/>
  <c r="D2484" i="21"/>
  <c r="L2484" i="21"/>
  <c r="K2484" i="21"/>
  <c r="M2484" i="21"/>
  <c r="J2484" i="21"/>
  <c r="H2485" i="21"/>
  <c r="I2484" i="21"/>
  <c r="P2483" i="21"/>
  <c r="O2483" i="21"/>
  <c r="N2483" i="21"/>
  <c r="Q2483" i="21"/>
  <c r="D2485" i="21"/>
  <c r="F2484" i="21"/>
  <c r="E2484" i="21"/>
  <c r="J2485" i="21"/>
  <c r="L2485" i="21"/>
  <c r="H2486" i="21"/>
  <c r="K2485" i="21"/>
  <c r="I2485" i="21"/>
  <c r="M2485" i="21"/>
  <c r="P2484" i="21"/>
  <c r="O2484" i="21"/>
  <c r="N2484" i="21"/>
  <c r="Q2484" i="21"/>
  <c r="E2485" i="21"/>
  <c r="D2486" i="21"/>
  <c r="F2485" i="21"/>
  <c r="H2487" i="21"/>
  <c r="M2486" i="21"/>
  <c r="J2486" i="21"/>
  <c r="L2486" i="21"/>
  <c r="K2486" i="21"/>
  <c r="I2486" i="21"/>
  <c r="O2485" i="21"/>
  <c r="Q2485" i="21"/>
  <c r="N2485" i="21"/>
  <c r="P2485" i="21"/>
  <c r="F2486" i="21"/>
  <c r="D2487" i="21"/>
  <c r="E2486" i="21"/>
  <c r="J2487" i="21"/>
  <c r="L2487" i="21"/>
  <c r="I2487" i="21"/>
  <c r="H2488" i="21"/>
  <c r="K2487" i="21"/>
  <c r="M2487" i="21"/>
  <c r="O2486" i="21"/>
  <c r="P2486" i="21"/>
  <c r="N2486" i="21"/>
  <c r="Q2486" i="21"/>
  <c r="E2487" i="21"/>
  <c r="F2487" i="21"/>
  <c r="D2488" i="21"/>
  <c r="N2487" i="21"/>
  <c r="Q2487" i="21"/>
  <c r="P2487" i="21"/>
  <c r="O2487" i="21"/>
  <c r="I2488" i="21"/>
  <c r="J2488" i="21"/>
  <c r="K2488" i="21"/>
  <c r="M2488" i="21"/>
  <c r="H2489" i="21"/>
  <c r="L2488" i="21"/>
  <c r="E2488" i="21"/>
  <c r="F2488" i="21"/>
  <c r="D2489" i="21"/>
  <c r="Q2488" i="21"/>
  <c r="P2488" i="21"/>
  <c r="O2488" i="21"/>
  <c r="N2488" i="21"/>
  <c r="J2489" i="21"/>
  <c r="H2490" i="21"/>
  <c r="K2489" i="21"/>
  <c r="I2489" i="21"/>
  <c r="M2489" i="21"/>
  <c r="L2489" i="21"/>
  <c r="E2489" i="21"/>
  <c r="F2489" i="21"/>
  <c r="D2490" i="21"/>
  <c r="I2490" i="21"/>
  <c r="H2491" i="21"/>
  <c r="K2490" i="21"/>
  <c r="J2490" i="21"/>
  <c r="L2490" i="21"/>
  <c r="M2490" i="21"/>
  <c r="Q2489" i="21"/>
  <c r="N2489" i="21"/>
  <c r="P2489" i="21"/>
  <c r="O2489" i="21"/>
  <c r="F2490" i="21"/>
  <c r="D2491" i="21"/>
  <c r="E2490" i="21"/>
  <c r="O2490" i="21"/>
  <c r="Q2490" i="21"/>
  <c r="N2490" i="21"/>
  <c r="P2490" i="21"/>
  <c r="I2491" i="21"/>
  <c r="H2492" i="21"/>
  <c r="J2491" i="21"/>
  <c r="L2491" i="21"/>
  <c r="K2491" i="21"/>
  <c r="M2491" i="21"/>
  <c r="F2491" i="21"/>
  <c r="D2492" i="21"/>
  <c r="E2491" i="21"/>
  <c r="O2491" i="21"/>
  <c r="P2491" i="21"/>
  <c r="Q2491" i="21"/>
  <c r="N2491" i="21"/>
  <c r="I2492" i="21"/>
  <c r="J2492" i="21"/>
  <c r="K2492" i="21"/>
  <c r="H2493" i="21"/>
  <c r="M2492" i="21"/>
  <c r="L2492" i="21"/>
  <c r="D2493" i="21"/>
  <c r="E2492" i="21"/>
  <c r="F2492" i="21"/>
  <c r="O2492" i="21"/>
  <c r="N2492" i="21"/>
  <c r="Q2492" i="21"/>
  <c r="P2492" i="21"/>
  <c r="H2494" i="21"/>
  <c r="L2493" i="21"/>
  <c r="M2493" i="21"/>
  <c r="J2493" i="21"/>
  <c r="K2493" i="21"/>
  <c r="I2493" i="21"/>
  <c r="D2494" i="21"/>
  <c r="E2493" i="21"/>
  <c r="F2493" i="21"/>
  <c r="L2494" i="21"/>
  <c r="J2494" i="21"/>
  <c r="M2494" i="21"/>
  <c r="H2495" i="21"/>
  <c r="I2494" i="21"/>
  <c r="K2494" i="21"/>
  <c r="O2493" i="21"/>
  <c r="Q2493" i="21"/>
  <c r="N2493" i="21"/>
  <c r="P2493" i="21"/>
  <c r="F2494" i="21"/>
  <c r="D2495" i="21"/>
  <c r="E2494" i="21"/>
  <c r="J2495" i="21"/>
  <c r="I2495" i="21"/>
  <c r="K2495" i="21"/>
  <c r="M2495" i="21"/>
  <c r="H2496" i="21"/>
  <c r="L2495" i="21"/>
  <c r="P2494" i="21"/>
  <c r="O2494" i="21"/>
  <c r="N2494" i="21"/>
  <c r="Q2494" i="21"/>
  <c r="E2495" i="21"/>
  <c r="F2495" i="21"/>
  <c r="D2496" i="21"/>
  <c r="O2495" i="21"/>
  <c r="P2495" i="21"/>
  <c r="N2495" i="21"/>
  <c r="Q2495" i="21"/>
  <c r="H2497" i="21"/>
  <c r="I2496" i="21"/>
  <c r="J2496" i="21"/>
  <c r="K2496" i="21"/>
  <c r="M2496" i="21"/>
  <c r="L2496" i="21"/>
  <c r="F2496" i="21"/>
  <c r="D2497" i="21"/>
  <c r="E2496" i="21"/>
  <c r="H2498" i="21"/>
  <c r="I2497" i="21"/>
  <c r="M2497" i="21"/>
  <c r="J2497" i="21"/>
  <c r="L2497" i="21"/>
  <c r="K2497" i="21"/>
  <c r="O2496" i="21"/>
  <c r="N2496" i="21"/>
  <c r="Q2496" i="21"/>
  <c r="P2496" i="21"/>
  <c r="D2498" i="21"/>
  <c r="F2497" i="21"/>
  <c r="E2497" i="21"/>
  <c r="H2499" i="21"/>
  <c r="J2498" i="21"/>
  <c r="M2498" i="21"/>
  <c r="K2498" i="21"/>
  <c r="I2498" i="21"/>
  <c r="L2498" i="21"/>
  <c r="P2497" i="21"/>
  <c r="O2497" i="21"/>
  <c r="N2497" i="21"/>
  <c r="Q2497" i="21"/>
  <c r="F2498" i="21"/>
  <c r="D2499" i="21"/>
  <c r="E2498" i="21"/>
  <c r="L2499" i="21"/>
  <c r="H2500" i="21"/>
  <c r="J2499" i="21"/>
  <c r="M2499" i="21"/>
  <c r="K2499" i="21"/>
  <c r="I2499" i="21"/>
  <c r="O2498" i="21"/>
  <c r="N2498" i="21"/>
  <c r="Q2498" i="21"/>
  <c r="P2498" i="21"/>
  <c r="E2499" i="21"/>
  <c r="D2500" i="21"/>
  <c r="F2499" i="21"/>
  <c r="I2500" i="21"/>
  <c r="H2501" i="21"/>
  <c r="M2500" i="21"/>
  <c r="L2500" i="21"/>
  <c r="K2500" i="21"/>
  <c r="J2500" i="21"/>
  <c r="P2499" i="21"/>
  <c r="Q2499" i="21"/>
  <c r="N2499" i="21"/>
  <c r="O2499" i="21"/>
  <c r="F2500" i="21"/>
  <c r="D2501" i="21"/>
  <c r="E2500" i="21"/>
  <c r="O2500" i="21"/>
  <c r="N2500" i="21"/>
  <c r="Q2500" i="21"/>
  <c r="P2500" i="21"/>
  <c r="I2501" i="21"/>
  <c r="J2501" i="21"/>
  <c r="H2502" i="21"/>
  <c r="M2501" i="21"/>
  <c r="K2501" i="21"/>
  <c r="L2501" i="21"/>
  <c r="D2502" i="21"/>
  <c r="E2501" i="21"/>
  <c r="F2501" i="21"/>
  <c r="O2501" i="21"/>
  <c r="Q2501" i="21"/>
  <c r="N2501" i="21"/>
  <c r="P2501" i="21"/>
  <c r="K2502" i="21"/>
  <c r="M2502" i="21"/>
  <c r="J2502" i="21"/>
  <c r="H2503" i="21"/>
  <c r="L2502" i="21"/>
  <c r="I2502" i="21"/>
  <c r="F2502" i="21"/>
  <c r="D2503" i="21"/>
  <c r="E2502" i="21"/>
  <c r="K2503" i="21"/>
  <c r="M2503" i="21"/>
  <c r="H2504" i="21"/>
  <c r="L2503" i="21"/>
  <c r="J2503" i="21"/>
  <c r="I2503" i="21"/>
  <c r="Q2502" i="21"/>
  <c r="P2502" i="21"/>
  <c r="O2502" i="21"/>
  <c r="N2502" i="21"/>
  <c r="F2503" i="21"/>
  <c r="D2504" i="21"/>
  <c r="E2503" i="21"/>
  <c r="J2504" i="21"/>
  <c r="K2504" i="21"/>
  <c r="I2504" i="21"/>
  <c r="L2504" i="21"/>
  <c r="H2505" i="21"/>
  <c r="M2504" i="21"/>
  <c r="Q2503" i="21"/>
  <c r="N2503" i="21"/>
  <c r="P2503" i="21"/>
  <c r="O2503" i="21"/>
  <c r="D2505" i="21"/>
  <c r="E2504" i="21"/>
  <c r="F2504" i="21"/>
  <c r="O2504" i="21"/>
  <c r="N2504" i="21"/>
  <c r="Q2504" i="21"/>
  <c r="P2504" i="21"/>
  <c r="H2506" i="21"/>
  <c r="M2505" i="21"/>
  <c r="L2505" i="21"/>
  <c r="J2505" i="21"/>
  <c r="K2505" i="21"/>
  <c r="I2505" i="21"/>
  <c r="E2505" i="21"/>
  <c r="F2505" i="21"/>
  <c r="D2506" i="21"/>
  <c r="H2507" i="21"/>
  <c r="K2506" i="21"/>
  <c r="L2506" i="21"/>
  <c r="M2506" i="21"/>
  <c r="J2506" i="21"/>
  <c r="I2506" i="21"/>
  <c r="N2505" i="21"/>
  <c r="Q2505" i="21"/>
  <c r="P2505" i="21"/>
  <c r="O2505" i="21"/>
  <c r="E2506" i="21"/>
  <c r="D2507" i="21"/>
  <c r="F2506" i="21"/>
  <c r="J2507" i="21"/>
  <c r="L2507" i="21"/>
  <c r="M2507" i="21"/>
  <c r="H2508" i="21"/>
  <c r="I2507" i="21"/>
  <c r="K2507" i="21"/>
  <c r="N2506" i="21"/>
  <c r="Q2506" i="21"/>
  <c r="P2506" i="21"/>
  <c r="O2506" i="21"/>
  <c r="E2507" i="21"/>
  <c r="D2508" i="21"/>
  <c r="F2507" i="21"/>
  <c r="H2509" i="21"/>
  <c r="K2508" i="21"/>
  <c r="I2508" i="21"/>
  <c r="J2508" i="21"/>
  <c r="L2508" i="21"/>
  <c r="M2508" i="21"/>
  <c r="P2507" i="21"/>
  <c r="O2507" i="21"/>
  <c r="N2507" i="21"/>
  <c r="Q2507" i="21"/>
  <c r="F2508" i="21"/>
  <c r="D2509" i="21"/>
  <c r="E2508" i="21"/>
  <c r="M2509" i="21"/>
  <c r="L2509" i="21"/>
  <c r="J2509" i="21"/>
  <c r="I2509" i="21"/>
  <c r="H2510" i="21"/>
  <c r="K2509" i="21"/>
  <c r="P2508" i="21"/>
  <c r="O2508" i="21"/>
  <c r="N2508" i="21"/>
  <c r="Q2508" i="21"/>
  <c r="D2510" i="21"/>
  <c r="F2509" i="21"/>
  <c r="E2509" i="21"/>
  <c r="N2509" i="21"/>
  <c r="Q2509" i="21"/>
  <c r="P2509" i="21"/>
  <c r="O2509" i="21"/>
  <c r="I2510" i="21"/>
  <c r="H2511" i="21"/>
  <c r="J2510" i="21"/>
  <c r="M2510" i="21"/>
  <c r="K2510" i="21"/>
  <c r="L2510" i="21"/>
  <c r="E2510" i="21"/>
  <c r="F2510" i="21"/>
  <c r="D2511" i="21"/>
  <c r="Q2510" i="21"/>
  <c r="P2510" i="21"/>
  <c r="O2510" i="21"/>
  <c r="N2510" i="21"/>
  <c r="L2511" i="21"/>
  <c r="M2511" i="21"/>
  <c r="H2512" i="21"/>
  <c r="I2511" i="21"/>
  <c r="K2511" i="21"/>
  <c r="J2511" i="21"/>
  <c r="E2511" i="21"/>
  <c r="D2512" i="21"/>
  <c r="F2511" i="21"/>
  <c r="J2512" i="21"/>
  <c r="K2512" i="21"/>
  <c r="I2512" i="21"/>
  <c r="H2513" i="21"/>
  <c r="L2512" i="21"/>
  <c r="M2512" i="21"/>
  <c r="N2511" i="21"/>
  <c r="Q2511" i="21"/>
  <c r="P2511" i="21"/>
  <c r="O2511" i="21"/>
  <c r="E2512" i="21"/>
  <c r="D2513" i="21"/>
  <c r="F2512" i="21"/>
  <c r="Q2512" i="21"/>
  <c r="P2512" i="21"/>
  <c r="O2512" i="21"/>
  <c r="N2512" i="21"/>
  <c r="M2513" i="21"/>
  <c r="I2513" i="21"/>
  <c r="L2513" i="21"/>
  <c r="H2514" i="21"/>
  <c r="J2513" i="21"/>
  <c r="K2513" i="21"/>
  <c r="E2513" i="21"/>
  <c r="F2513" i="21"/>
  <c r="D2514" i="21"/>
  <c r="N2513" i="21"/>
  <c r="Q2513" i="21"/>
  <c r="P2513" i="21"/>
  <c r="O2513" i="21"/>
  <c r="H2515" i="21"/>
  <c r="K2514" i="21"/>
  <c r="M2514" i="21"/>
  <c r="L2514" i="21"/>
  <c r="I2514" i="21"/>
  <c r="J2514" i="21"/>
  <c r="E2514" i="21"/>
  <c r="F2514" i="21"/>
  <c r="D2515" i="21"/>
  <c r="I2515" i="21"/>
  <c r="H2516" i="21"/>
  <c r="J2515" i="21"/>
  <c r="K2515" i="21"/>
  <c r="L2515" i="21"/>
  <c r="M2515" i="21"/>
  <c r="Q2514" i="21"/>
  <c r="N2514" i="21"/>
  <c r="P2514" i="21"/>
  <c r="O2514" i="21"/>
  <c r="D2516" i="21"/>
  <c r="F2515" i="21"/>
  <c r="E2515" i="21"/>
  <c r="Q2515" i="21"/>
  <c r="P2515" i="21"/>
  <c r="O2515" i="21"/>
  <c r="N2515" i="21"/>
  <c r="I2516" i="21"/>
  <c r="L2516" i="21"/>
  <c r="K2516" i="21"/>
  <c r="H2517" i="21"/>
  <c r="M2516" i="21"/>
  <c r="J2516" i="21"/>
  <c r="F2516" i="21"/>
  <c r="E2516" i="21"/>
  <c r="D2517" i="21"/>
  <c r="N2516" i="21"/>
  <c r="Q2516" i="21"/>
  <c r="O2516" i="21"/>
  <c r="P2516" i="21"/>
  <c r="J2517" i="21"/>
  <c r="M2517" i="21"/>
  <c r="L2517" i="21"/>
  <c r="I2517" i="21"/>
  <c r="H2518" i="21"/>
  <c r="K2517" i="21"/>
  <c r="F2517" i="21"/>
  <c r="E2517" i="21"/>
  <c r="D2518" i="21"/>
  <c r="O2517" i="21"/>
  <c r="Q2517" i="21"/>
  <c r="P2517" i="21"/>
  <c r="N2517" i="21"/>
  <c r="K2518" i="21"/>
  <c r="J2518" i="21"/>
  <c r="M2518" i="21"/>
  <c r="L2518" i="21"/>
  <c r="H2519" i="21"/>
  <c r="I2518" i="21"/>
  <c r="E2518" i="21"/>
  <c r="D2519" i="21"/>
  <c r="F2518" i="21"/>
  <c r="M2519" i="21"/>
  <c r="K2519" i="21"/>
  <c r="J2519" i="21"/>
  <c r="H2520" i="21"/>
  <c r="I2519" i="21"/>
  <c r="L2519" i="21"/>
  <c r="P2518" i="21"/>
  <c r="O2518" i="21"/>
  <c r="N2518" i="21"/>
  <c r="Q2518" i="21"/>
  <c r="F2519" i="21"/>
  <c r="E2519" i="21"/>
  <c r="D2520" i="21"/>
  <c r="M2520" i="21"/>
  <c r="L2520" i="21"/>
  <c r="J2520" i="21"/>
  <c r="I2520" i="21"/>
  <c r="K2520" i="21"/>
  <c r="H2521" i="21"/>
  <c r="Q2519" i="21"/>
  <c r="N2519" i="21"/>
  <c r="P2519" i="21"/>
  <c r="O2519" i="21"/>
  <c r="E2520" i="21"/>
  <c r="D2521" i="21"/>
  <c r="F2520" i="21"/>
  <c r="O2520" i="21"/>
  <c r="P2520" i="21"/>
  <c r="N2520" i="21"/>
  <c r="Q2520" i="21"/>
  <c r="I2521" i="21"/>
  <c r="K2521" i="21"/>
  <c r="M2521" i="21"/>
  <c r="J2521" i="21"/>
  <c r="L2521" i="21"/>
  <c r="H2522" i="21"/>
  <c r="D2522" i="21"/>
  <c r="F2521" i="21"/>
  <c r="E2521" i="21"/>
  <c r="P2521" i="21"/>
  <c r="O2521" i="21"/>
  <c r="N2521" i="21"/>
  <c r="Q2521" i="21"/>
  <c r="J2522" i="21"/>
  <c r="H2523" i="21"/>
  <c r="M2522" i="21"/>
  <c r="I2522" i="21"/>
  <c r="L2522" i="21"/>
  <c r="K2522" i="21"/>
  <c r="F2522" i="21"/>
  <c r="E2522" i="21"/>
  <c r="D2523" i="21"/>
  <c r="K2523" i="21"/>
  <c r="L2523" i="21"/>
  <c r="M2523" i="21"/>
  <c r="H2524" i="21"/>
  <c r="I2523" i="21"/>
  <c r="J2523" i="21"/>
  <c r="O2522" i="21"/>
  <c r="N2522" i="21"/>
  <c r="Q2522" i="21"/>
  <c r="P2522" i="21"/>
  <c r="D2524" i="21"/>
  <c r="F2523" i="21"/>
  <c r="E2523" i="21"/>
  <c r="J2524" i="21"/>
  <c r="L2524" i="21"/>
  <c r="M2524" i="21"/>
  <c r="I2524" i="21"/>
  <c r="H2525" i="21"/>
  <c r="K2524" i="21"/>
  <c r="P2523" i="21"/>
  <c r="O2523" i="21"/>
  <c r="N2523" i="21"/>
  <c r="Q2523" i="21"/>
  <c r="F2524" i="21"/>
  <c r="E2524" i="21"/>
  <c r="D2525" i="21"/>
  <c r="P2524" i="21"/>
  <c r="N2524" i="21"/>
  <c r="Q2524" i="21"/>
  <c r="O2524" i="21"/>
  <c r="K2525" i="21"/>
  <c r="H2526" i="21"/>
  <c r="M2525" i="21"/>
  <c r="J2525" i="21"/>
  <c r="I2525" i="21"/>
  <c r="L2525" i="21"/>
  <c r="F2525" i="21"/>
  <c r="D2526" i="21"/>
  <c r="E2525" i="21"/>
  <c r="M2526" i="21"/>
  <c r="L2526" i="21"/>
  <c r="I2526" i="21"/>
  <c r="K2526" i="21"/>
  <c r="J2526" i="21"/>
  <c r="H2527" i="21"/>
  <c r="P2525" i="21"/>
  <c r="O2525" i="21"/>
  <c r="Q2525" i="21"/>
  <c r="N2525" i="21"/>
  <c r="E2526" i="21"/>
  <c r="F2526" i="21"/>
  <c r="D2527" i="21"/>
  <c r="Q2526" i="21"/>
  <c r="P2526" i="21"/>
  <c r="O2526" i="21"/>
  <c r="N2526" i="21"/>
  <c r="L2527" i="21"/>
  <c r="H2528" i="21"/>
  <c r="J2527" i="21"/>
  <c r="M2527" i="21"/>
  <c r="K2527" i="21"/>
  <c r="I2527" i="21"/>
  <c r="D2528" i="21"/>
  <c r="E2527" i="21"/>
  <c r="F2527" i="21"/>
  <c r="L2528" i="21"/>
  <c r="K2528" i="21"/>
  <c r="M2528" i="21"/>
  <c r="J2528" i="21"/>
  <c r="I2528" i="21"/>
  <c r="H2529" i="21"/>
  <c r="Q2527" i="21"/>
  <c r="N2527" i="21"/>
  <c r="P2527" i="21"/>
  <c r="O2527" i="21"/>
  <c r="F2528" i="21"/>
  <c r="E2528" i="21"/>
  <c r="D2529" i="21"/>
  <c r="N2528" i="21"/>
  <c r="O2528" i="21"/>
  <c r="Q2528" i="21"/>
  <c r="P2528" i="21"/>
  <c r="K2529" i="21"/>
  <c r="L2529" i="21"/>
  <c r="H2530" i="21"/>
  <c r="I2529" i="21"/>
  <c r="M2529" i="21"/>
  <c r="J2529" i="21"/>
  <c r="D2530" i="21"/>
  <c r="E2529" i="21"/>
  <c r="F2529" i="21"/>
  <c r="J2530" i="21"/>
  <c r="K2530" i="21"/>
  <c r="H2531" i="21"/>
  <c r="M2530" i="21"/>
  <c r="L2530" i="21"/>
  <c r="I2530" i="21"/>
  <c r="P2529" i="21"/>
  <c r="O2529" i="21"/>
  <c r="Q2529" i="21"/>
  <c r="N2529" i="21"/>
  <c r="D2531" i="21"/>
  <c r="F2530" i="21"/>
  <c r="E2530" i="21"/>
  <c r="M2531" i="21"/>
  <c r="H2532" i="21"/>
  <c r="K2531" i="21"/>
  <c r="I2531" i="21"/>
  <c r="L2531" i="21"/>
  <c r="J2531" i="21"/>
  <c r="P2530" i="21"/>
  <c r="O2530" i="21"/>
  <c r="N2530" i="21"/>
  <c r="Q2530" i="21"/>
  <c r="F2531" i="21"/>
  <c r="D2532" i="21"/>
  <c r="E2531" i="21"/>
  <c r="J2532" i="21"/>
  <c r="I2532" i="21"/>
  <c r="M2532" i="21"/>
  <c r="L2532" i="21"/>
  <c r="H2533" i="21"/>
  <c r="K2532" i="21"/>
  <c r="P2531" i="21"/>
  <c r="O2531" i="21"/>
  <c r="N2531" i="21"/>
  <c r="Q2531" i="21"/>
  <c r="E2532" i="21"/>
  <c r="F2532" i="21"/>
  <c r="D2533" i="21"/>
  <c r="Q2532" i="21"/>
  <c r="P2532" i="21"/>
  <c r="O2532" i="21"/>
  <c r="N2532" i="21"/>
  <c r="L2533" i="21"/>
  <c r="M2533" i="21"/>
  <c r="H2534" i="21"/>
  <c r="J2533" i="21"/>
  <c r="I2533" i="21"/>
  <c r="K2533" i="21"/>
  <c r="D2534" i="21"/>
  <c r="F2533" i="21"/>
  <c r="E2533" i="21"/>
  <c r="H2535" i="21"/>
  <c r="J2534" i="21"/>
  <c r="K2534" i="21"/>
  <c r="I2534" i="21"/>
  <c r="L2534" i="21"/>
  <c r="M2534" i="21"/>
  <c r="N2533" i="21"/>
  <c r="Q2533" i="21"/>
  <c r="P2533" i="21"/>
  <c r="O2533" i="21"/>
  <c r="F2534" i="21"/>
  <c r="E2534" i="21"/>
  <c r="D2535" i="21"/>
  <c r="J2535" i="21"/>
  <c r="K2535" i="21"/>
  <c r="H2536" i="21"/>
  <c r="L2535" i="21"/>
  <c r="M2535" i="21"/>
  <c r="I2535" i="21"/>
  <c r="P2534" i="21"/>
  <c r="O2534" i="21"/>
  <c r="N2534" i="21"/>
  <c r="Q2534" i="21"/>
  <c r="E2535" i="21"/>
  <c r="F2535" i="21"/>
  <c r="D2536" i="21"/>
  <c r="J2536" i="21"/>
  <c r="K2536" i="21"/>
  <c r="I2536" i="21"/>
  <c r="L2536" i="21"/>
  <c r="M2536" i="21"/>
  <c r="H2537" i="21"/>
  <c r="P2535" i="21"/>
  <c r="O2535" i="21"/>
  <c r="Q2535" i="21"/>
  <c r="N2535" i="21"/>
  <c r="D2537" i="21"/>
  <c r="F2536" i="21"/>
  <c r="E2536" i="21"/>
  <c r="Q2536" i="21"/>
  <c r="P2536" i="21"/>
  <c r="O2536" i="21"/>
  <c r="N2536" i="21"/>
  <c r="K2537" i="21"/>
  <c r="L2537" i="21"/>
  <c r="J2537" i="21"/>
  <c r="I2537" i="21"/>
  <c r="H2538" i="21"/>
  <c r="M2537" i="21"/>
  <c r="F2537" i="21"/>
  <c r="E2537" i="21"/>
  <c r="D2538" i="21"/>
  <c r="N2537" i="21"/>
  <c r="Q2537" i="21"/>
  <c r="P2537" i="21"/>
  <c r="O2537" i="21"/>
  <c r="K2538" i="21"/>
  <c r="M2538" i="21"/>
  <c r="L2538" i="21"/>
  <c r="H2539" i="21"/>
  <c r="I2538" i="21"/>
  <c r="J2538" i="21"/>
  <c r="E2538" i="21"/>
  <c r="F2538" i="21"/>
  <c r="D2539" i="21"/>
  <c r="I2539" i="21"/>
  <c r="L2539" i="21"/>
  <c r="J2539" i="21"/>
  <c r="K2539" i="21"/>
  <c r="H2540" i="21"/>
  <c r="M2539" i="21"/>
  <c r="P2538" i="21"/>
  <c r="O2538" i="21"/>
  <c r="N2538" i="21"/>
  <c r="Q2538" i="21"/>
  <c r="F2539" i="21"/>
  <c r="E2539" i="21"/>
  <c r="D2540" i="21"/>
  <c r="P2539" i="21"/>
  <c r="O2539" i="21"/>
  <c r="Q2539" i="21"/>
  <c r="N2539" i="21"/>
  <c r="H2541" i="21"/>
  <c r="L2540" i="21"/>
  <c r="J2540" i="21"/>
  <c r="K2540" i="21"/>
  <c r="M2540" i="21"/>
  <c r="I2540" i="21"/>
  <c r="E2540" i="21"/>
  <c r="D2541" i="21"/>
  <c r="F2540" i="21"/>
  <c r="J2541" i="21"/>
  <c r="H2542" i="21"/>
  <c r="K2541" i="21"/>
  <c r="I2541" i="21"/>
  <c r="L2541" i="21"/>
  <c r="M2541" i="21"/>
  <c r="P2540" i="21"/>
  <c r="O2540" i="21"/>
  <c r="N2540" i="21"/>
  <c r="Q2540" i="21"/>
  <c r="E2541" i="21"/>
  <c r="F2541" i="21"/>
  <c r="D2542" i="21"/>
  <c r="M2542" i="21"/>
  <c r="I2542" i="21"/>
  <c r="J2542" i="21"/>
  <c r="H2543" i="21"/>
  <c r="L2542" i="21"/>
  <c r="K2542" i="21"/>
  <c r="O2541" i="21"/>
  <c r="Q2541" i="21"/>
  <c r="N2541" i="21"/>
  <c r="P2541" i="21"/>
  <c r="E2542" i="21"/>
  <c r="D2543" i="21"/>
  <c r="F2542" i="21"/>
  <c r="Q2542" i="21"/>
  <c r="P2542" i="21"/>
  <c r="O2542" i="21"/>
  <c r="N2542" i="21"/>
  <c r="M2543" i="21"/>
  <c r="H2544" i="21"/>
  <c r="J2543" i="21"/>
  <c r="I2543" i="21"/>
  <c r="K2543" i="21"/>
  <c r="L2543" i="21"/>
  <c r="D2544" i="21"/>
  <c r="F2543" i="21"/>
  <c r="E2543" i="21"/>
  <c r="I2544" i="21"/>
  <c r="L2544" i="21"/>
  <c r="K2544" i="21"/>
  <c r="M2544" i="21"/>
  <c r="J2544" i="21"/>
  <c r="H2545" i="21"/>
  <c r="P2543" i="21"/>
  <c r="O2543" i="21"/>
  <c r="N2543" i="21"/>
  <c r="Q2543" i="21"/>
  <c r="F2544" i="21"/>
  <c r="D2545" i="21"/>
  <c r="E2544" i="21"/>
  <c r="O2544" i="21"/>
  <c r="Q2544" i="21"/>
  <c r="N2544" i="21"/>
  <c r="P2544" i="21"/>
  <c r="K2545" i="21"/>
  <c r="I2545" i="21"/>
  <c r="L2545" i="21"/>
  <c r="H2546" i="21"/>
  <c r="M2545" i="21"/>
  <c r="J2545" i="21"/>
  <c r="E2545" i="21"/>
  <c r="D2546" i="21"/>
  <c r="F2545" i="21"/>
  <c r="N2545" i="21"/>
  <c r="Q2545" i="21"/>
  <c r="P2545" i="21"/>
  <c r="O2545" i="21"/>
  <c r="K2546" i="21"/>
  <c r="H2547" i="21"/>
  <c r="M2546" i="21"/>
  <c r="J2546" i="21"/>
  <c r="L2546" i="21"/>
  <c r="I2546" i="21"/>
  <c r="F2546" i="21"/>
  <c r="D2547" i="21"/>
  <c r="E2546" i="21"/>
  <c r="H2548" i="21"/>
  <c r="J2547" i="21"/>
  <c r="K2547" i="21"/>
  <c r="I2547" i="21"/>
  <c r="M2547" i="21"/>
  <c r="L2547" i="21"/>
  <c r="O2546" i="21"/>
  <c r="N2546" i="21"/>
  <c r="P2546" i="21"/>
  <c r="Q2546" i="21"/>
  <c r="D2548" i="21"/>
  <c r="E2547" i="21"/>
  <c r="F2547" i="21"/>
  <c r="K2548" i="21"/>
  <c r="I2548" i="21"/>
  <c r="M2548" i="21"/>
  <c r="L2548" i="21"/>
  <c r="H2549" i="21"/>
  <c r="J2548" i="21"/>
  <c r="O2547" i="21"/>
  <c r="N2547" i="21"/>
  <c r="P2547" i="21"/>
  <c r="Q2547" i="21"/>
  <c r="E2548" i="21"/>
  <c r="F2548" i="21"/>
  <c r="D2549" i="21"/>
  <c r="P2548" i="21"/>
  <c r="O2548" i="21"/>
  <c r="Q2548" i="21"/>
  <c r="N2548" i="21"/>
  <c r="J2549" i="21"/>
  <c r="H2550" i="21"/>
  <c r="L2549" i="21"/>
  <c r="I2549" i="21"/>
  <c r="K2549" i="21"/>
  <c r="M2549" i="21"/>
  <c r="F2549" i="21"/>
  <c r="D2550" i="21"/>
  <c r="E2549" i="21"/>
  <c r="I2550" i="21"/>
  <c r="K2550" i="21"/>
  <c r="J2550" i="21"/>
  <c r="L2550" i="21"/>
  <c r="M2550" i="21"/>
  <c r="H2551" i="21"/>
  <c r="O2549" i="21"/>
  <c r="N2549" i="21"/>
  <c r="Q2549" i="21"/>
  <c r="P2549" i="21"/>
  <c r="F2550" i="21"/>
  <c r="D2551" i="21"/>
  <c r="E2550" i="21"/>
  <c r="N2550" i="21"/>
  <c r="P2550" i="21"/>
  <c r="O2550" i="21"/>
  <c r="Q2550" i="21"/>
  <c r="H2552" i="21"/>
  <c r="M2551" i="21"/>
  <c r="K2551" i="21"/>
  <c r="J2551" i="21"/>
  <c r="I2551" i="21"/>
  <c r="L2551" i="21"/>
  <c r="F2551" i="21"/>
  <c r="D2552" i="21"/>
  <c r="E2551" i="21"/>
  <c r="K2552" i="21"/>
  <c r="M2552" i="21"/>
  <c r="L2552" i="21"/>
  <c r="I2552" i="21"/>
  <c r="J2552" i="21"/>
  <c r="H2553" i="21"/>
  <c r="O2551" i="21"/>
  <c r="P2551" i="21"/>
  <c r="N2551" i="21"/>
  <c r="Q2551" i="21"/>
  <c r="E2552" i="21"/>
  <c r="F2552" i="21"/>
  <c r="D2553" i="21"/>
  <c r="Q2552" i="21"/>
  <c r="P2552" i="21"/>
  <c r="O2552" i="21"/>
  <c r="N2552" i="21"/>
  <c r="H2554" i="21"/>
  <c r="K2553" i="21"/>
  <c r="L2553" i="21"/>
  <c r="M2553" i="21"/>
  <c r="J2553" i="21"/>
  <c r="I2553" i="21"/>
  <c r="F2553" i="21"/>
  <c r="E2553" i="21"/>
  <c r="D2554" i="21"/>
  <c r="J2554" i="21"/>
  <c r="K2554" i="21"/>
  <c r="H2555" i="21"/>
  <c r="M2554" i="21"/>
  <c r="I2554" i="21"/>
  <c r="L2554" i="21"/>
  <c r="N2553" i="21"/>
  <c r="Q2553" i="21"/>
  <c r="P2553" i="21"/>
  <c r="O2553" i="21"/>
  <c r="F2554" i="21"/>
  <c r="E2554" i="21"/>
  <c r="D2555" i="21"/>
  <c r="L2555" i="21"/>
  <c r="M2555" i="21"/>
  <c r="H2556" i="21"/>
  <c r="J2555" i="21"/>
  <c r="I2555" i="21"/>
  <c r="K2555" i="21"/>
  <c r="P2554" i="21"/>
  <c r="N2554" i="21"/>
  <c r="Q2554" i="21"/>
  <c r="O2554" i="21"/>
  <c r="D2556" i="21"/>
  <c r="F2555" i="21"/>
  <c r="E2555" i="21"/>
  <c r="K2556" i="21"/>
  <c r="L2556" i="21"/>
  <c r="I2556" i="21"/>
  <c r="J2556" i="21"/>
  <c r="H2557" i="21"/>
  <c r="M2556" i="21"/>
  <c r="O2555" i="21"/>
  <c r="P2555" i="21"/>
  <c r="Q2555" i="21"/>
  <c r="N2555" i="21"/>
  <c r="D2557" i="21"/>
  <c r="E2556" i="21"/>
  <c r="F2556" i="21"/>
  <c r="P2556" i="21"/>
  <c r="O2556" i="21"/>
  <c r="N2556" i="21"/>
  <c r="Q2556" i="21"/>
  <c r="H2558" i="21"/>
  <c r="K2557" i="21"/>
  <c r="I2557" i="21"/>
  <c r="J2557" i="21"/>
  <c r="L2557" i="21"/>
  <c r="M2557" i="21"/>
  <c r="D2558" i="21"/>
  <c r="E2557" i="21"/>
  <c r="F2557" i="21"/>
  <c r="K2558" i="21"/>
  <c r="I2558" i="21"/>
  <c r="J2558" i="21"/>
  <c r="L2558" i="21"/>
  <c r="M2558" i="21"/>
  <c r="H2559" i="21"/>
  <c r="O2557" i="21"/>
  <c r="N2557" i="21"/>
  <c r="Q2557" i="21"/>
  <c r="P2557" i="21"/>
  <c r="E2558" i="21"/>
  <c r="F2558" i="21"/>
  <c r="D2559" i="21"/>
  <c r="N2558" i="21"/>
  <c r="P2558" i="21"/>
  <c r="O2558" i="21"/>
  <c r="Q2558" i="21"/>
  <c r="K2559" i="21"/>
  <c r="H2560" i="21"/>
  <c r="I2559" i="21"/>
  <c r="J2559" i="21"/>
  <c r="M2559" i="21"/>
  <c r="L2559" i="21"/>
  <c r="D2560" i="21"/>
  <c r="E2559" i="21"/>
  <c r="F2559" i="21"/>
  <c r="H2561" i="21"/>
  <c r="J2560" i="21"/>
  <c r="M2560" i="21"/>
  <c r="L2560" i="21"/>
  <c r="K2560" i="21"/>
  <c r="I2560" i="21"/>
  <c r="O2559" i="21"/>
  <c r="P2559" i="21"/>
  <c r="N2559" i="21"/>
  <c r="Q2559" i="21"/>
  <c r="F2560" i="21"/>
  <c r="E2560" i="21"/>
  <c r="D2561" i="21"/>
  <c r="M2561" i="21"/>
  <c r="K2561" i="21"/>
  <c r="H2562" i="21"/>
  <c r="L2561" i="21"/>
  <c r="J2561" i="21"/>
  <c r="I2561" i="21"/>
  <c r="O2560" i="21"/>
  <c r="Q2560" i="21"/>
  <c r="N2560" i="21"/>
  <c r="P2560" i="21"/>
  <c r="E2561" i="21"/>
  <c r="F2561" i="21"/>
  <c r="D2562" i="21"/>
  <c r="L2562" i="21"/>
  <c r="I2562" i="21"/>
  <c r="M2562" i="21"/>
  <c r="K2562" i="21"/>
  <c r="H2563" i="21"/>
  <c r="J2562" i="21"/>
  <c r="Q2561" i="21"/>
  <c r="N2561" i="21"/>
  <c r="P2561" i="21"/>
  <c r="O2561" i="21"/>
  <c r="E2562" i="21"/>
  <c r="D2563" i="21"/>
  <c r="F2562" i="21"/>
  <c r="P2562" i="21"/>
  <c r="Q2562" i="21"/>
  <c r="O2562" i="21"/>
  <c r="N2562" i="21"/>
  <c r="L2563" i="21"/>
  <c r="H2564" i="21"/>
  <c r="J2563" i="21"/>
  <c r="K2563" i="21"/>
  <c r="I2563" i="21"/>
  <c r="M2563" i="21"/>
  <c r="E2563" i="21"/>
  <c r="F2563" i="21"/>
  <c r="D2564" i="21"/>
  <c r="K2564" i="21"/>
  <c r="L2564" i="21"/>
  <c r="M2564" i="21"/>
  <c r="I2564" i="21"/>
  <c r="J2564" i="21"/>
  <c r="H2565" i="21"/>
  <c r="Q2563" i="21"/>
  <c r="P2563" i="21"/>
  <c r="N2563" i="21"/>
  <c r="O2563" i="21"/>
  <c r="D2565" i="21"/>
  <c r="E2564" i="21"/>
  <c r="F2564" i="21"/>
  <c r="O2564" i="21"/>
  <c r="Q2564" i="21"/>
  <c r="N2564" i="21"/>
  <c r="P2564" i="21"/>
  <c r="H2566" i="21"/>
  <c r="K2565" i="21"/>
  <c r="L2565" i="21"/>
  <c r="M2565" i="21"/>
  <c r="J2565" i="21"/>
  <c r="I2565" i="21"/>
  <c r="F2565" i="21"/>
  <c r="E2565" i="21"/>
  <c r="D2566" i="21"/>
  <c r="I2566" i="21"/>
  <c r="K2566" i="21"/>
  <c r="M2566" i="21"/>
  <c r="J2566" i="21"/>
  <c r="H2567" i="21"/>
  <c r="L2566" i="21"/>
  <c r="Q2565" i="21"/>
  <c r="N2565" i="21"/>
  <c r="P2565" i="21"/>
  <c r="O2565" i="21"/>
  <c r="E2566" i="21"/>
  <c r="F2566" i="21"/>
  <c r="D2567" i="21"/>
  <c r="Q2566" i="21"/>
  <c r="P2566" i="21"/>
  <c r="O2566" i="21"/>
  <c r="N2566" i="21"/>
  <c r="H2568" i="21"/>
  <c r="K2567" i="21"/>
  <c r="J2567" i="21"/>
  <c r="L2567" i="21"/>
  <c r="M2567" i="21"/>
  <c r="I2567" i="21"/>
  <c r="E2567" i="21"/>
  <c r="F2567" i="21"/>
  <c r="D2568" i="21"/>
  <c r="M2568" i="21"/>
  <c r="L2568" i="21"/>
  <c r="J2568" i="21"/>
  <c r="K2568" i="21"/>
  <c r="H2569" i="21"/>
  <c r="I2568" i="21"/>
  <c r="O2567" i="21"/>
  <c r="N2567" i="21"/>
  <c r="Q2567" i="21"/>
  <c r="P2567" i="21"/>
  <c r="E2568" i="21"/>
  <c r="D2569" i="21"/>
  <c r="F2568" i="21"/>
  <c r="K2569" i="21"/>
  <c r="I2569" i="21"/>
  <c r="H2570" i="21"/>
  <c r="L2569" i="21"/>
  <c r="J2569" i="21"/>
  <c r="M2569" i="21"/>
  <c r="N2568" i="21"/>
  <c r="O2568" i="21"/>
  <c r="Q2568" i="21"/>
  <c r="P2568" i="21"/>
  <c r="D2570" i="21"/>
  <c r="E2569" i="21"/>
  <c r="F2569" i="21"/>
  <c r="P2569" i="21"/>
  <c r="O2569" i="21"/>
  <c r="N2569" i="21"/>
  <c r="Q2569" i="21"/>
  <c r="M2570" i="21"/>
  <c r="I2570" i="21"/>
  <c r="H2571" i="21"/>
  <c r="L2570" i="21"/>
  <c r="K2570" i="21"/>
  <c r="J2570" i="21"/>
  <c r="E2570" i="21"/>
  <c r="F2570" i="21"/>
  <c r="D2571" i="21"/>
  <c r="P2570" i="21"/>
  <c r="Q2570" i="21"/>
  <c r="O2570" i="21"/>
  <c r="N2570" i="21"/>
  <c r="J2571" i="21"/>
  <c r="I2571" i="21"/>
  <c r="H2572" i="21"/>
  <c r="L2571" i="21"/>
  <c r="K2571" i="21"/>
  <c r="M2571" i="21"/>
  <c r="E2571" i="21"/>
  <c r="D2572" i="21"/>
  <c r="F2571" i="21"/>
  <c r="N2571" i="21"/>
  <c r="P2571" i="21"/>
  <c r="O2571" i="21"/>
  <c r="Q2571" i="21"/>
  <c r="J2572" i="21"/>
  <c r="L2572" i="21"/>
  <c r="H2573" i="21"/>
  <c r="I2572" i="21"/>
  <c r="M2572" i="21"/>
  <c r="K2572" i="21"/>
  <c r="F2572" i="21"/>
  <c r="E2572" i="21"/>
  <c r="D2573" i="21"/>
  <c r="I2573" i="21"/>
  <c r="L2573" i="21"/>
  <c r="H2574" i="21"/>
  <c r="J2573" i="21"/>
  <c r="K2573" i="21"/>
  <c r="M2573" i="21"/>
  <c r="P2572" i="21"/>
  <c r="Q2572" i="21"/>
  <c r="O2572" i="21"/>
  <c r="N2572" i="21"/>
  <c r="E2573" i="21"/>
  <c r="F2573" i="21"/>
  <c r="D2574" i="21"/>
  <c r="P2573" i="21"/>
  <c r="N2573" i="21"/>
  <c r="Q2573" i="21"/>
  <c r="O2573" i="21"/>
  <c r="I2574" i="21"/>
  <c r="J2574" i="21"/>
  <c r="L2574" i="21"/>
  <c r="K2574" i="21"/>
  <c r="H2575" i="21"/>
  <c r="M2574" i="21"/>
  <c r="F2574" i="21"/>
  <c r="D2575" i="21"/>
  <c r="E2574" i="21"/>
  <c r="P2574" i="21"/>
  <c r="N2574" i="21"/>
  <c r="O2574" i="21"/>
  <c r="Q2574" i="21"/>
  <c r="I2575" i="21"/>
  <c r="H2576" i="21"/>
  <c r="K2575" i="21"/>
  <c r="M2575" i="21"/>
  <c r="L2575" i="21"/>
  <c r="J2575" i="21"/>
  <c r="D2576" i="21"/>
  <c r="F2575" i="21"/>
  <c r="E2575" i="21"/>
  <c r="P2575" i="21"/>
  <c r="N2575" i="21"/>
  <c r="Q2575" i="21"/>
  <c r="O2575" i="21"/>
  <c r="H2577" i="21"/>
  <c r="M2576" i="21"/>
  <c r="I2576" i="21"/>
  <c r="L2576" i="21"/>
  <c r="K2576" i="21"/>
  <c r="J2576" i="21"/>
  <c r="E2576" i="21"/>
  <c r="D2577" i="21"/>
  <c r="F2576" i="21"/>
  <c r="J2577" i="21"/>
  <c r="I2577" i="21"/>
  <c r="L2577" i="21"/>
  <c r="H2578" i="21"/>
  <c r="M2577" i="21"/>
  <c r="K2577" i="21"/>
  <c r="Q2576" i="21"/>
  <c r="P2576" i="21"/>
  <c r="O2576" i="21"/>
  <c r="N2576" i="21"/>
  <c r="D2578" i="21"/>
  <c r="F2577" i="21"/>
  <c r="E2577" i="21"/>
  <c r="Q2577" i="21"/>
  <c r="N2577" i="21"/>
  <c r="P2577" i="21"/>
  <c r="O2577" i="21"/>
  <c r="L2578" i="21"/>
  <c r="H2579" i="21"/>
  <c r="J2578" i="21"/>
  <c r="K2578" i="21"/>
  <c r="M2578" i="21"/>
  <c r="I2578" i="21"/>
  <c r="D2579" i="21"/>
  <c r="F2578" i="21"/>
  <c r="E2578" i="21"/>
  <c r="L2579" i="21"/>
  <c r="K2579" i="21"/>
  <c r="J2579" i="21"/>
  <c r="I2579" i="21"/>
  <c r="M2579" i="21"/>
  <c r="H2580" i="21"/>
  <c r="N2578" i="21"/>
  <c r="P2578" i="21"/>
  <c r="O2578" i="21"/>
  <c r="Q2578" i="21"/>
  <c r="D2580" i="21"/>
  <c r="E2579" i="21"/>
  <c r="F2579" i="21"/>
  <c r="Q2579" i="21"/>
  <c r="P2579" i="21"/>
  <c r="O2579" i="21"/>
  <c r="N2579" i="21"/>
  <c r="H2581" i="21"/>
  <c r="M2580" i="21"/>
  <c r="I2580" i="21"/>
  <c r="J2580" i="21"/>
  <c r="K2580" i="21"/>
  <c r="L2580" i="21"/>
  <c r="F2580" i="21"/>
  <c r="D2581" i="21"/>
  <c r="E2580" i="21"/>
  <c r="L2581" i="21"/>
  <c r="I2581" i="21"/>
  <c r="H2582" i="21"/>
  <c r="M2581" i="21"/>
  <c r="J2581" i="21"/>
  <c r="K2581" i="21"/>
  <c r="O2580" i="21"/>
  <c r="P2580" i="21"/>
  <c r="N2580" i="21"/>
  <c r="Q2580" i="21"/>
  <c r="F2581" i="21"/>
  <c r="D2582" i="21"/>
  <c r="E2581" i="21"/>
  <c r="Q2581" i="21"/>
  <c r="P2581" i="21"/>
  <c r="O2581" i="21"/>
  <c r="N2581" i="21"/>
  <c r="K2582" i="21"/>
  <c r="M2582" i="21"/>
  <c r="J2582" i="21"/>
  <c r="L2582" i="21"/>
  <c r="H2583" i="21"/>
  <c r="I2582" i="21"/>
  <c r="E2582" i="21"/>
  <c r="D2583" i="21"/>
  <c r="F2582" i="21"/>
  <c r="M2583" i="21"/>
  <c r="K2583" i="21"/>
  <c r="J2583" i="21"/>
  <c r="L2583" i="21"/>
  <c r="I2583" i="21"/>
  <c r="H2584" i="21"/>
  <c r="O2582" i="21"/>
  <c r="P2582" i="21"/>
  <c r="N2582" i="21"/>
  <c r="Q2582" i="21"/>
  <c r="F2583" i="21"/>
  <c r="E2583" i="21"/>
  <c r="D2584" i="21"/>
  <c r="P2583" i="21"/>
  <c r="O2583" i="21"/>
  <c r="N2583" i="21"/>
  <c r="Q2583" i="21"/>
  <c r="L2584" i="21"/>
  <c r="J2584" i="21"/>
  <c r="K2584" i="21"/>
  <c r="M2584" i="21"/>
  <c r="H2585" i="21"/>
  <c r="I2584" i="21"/>
  <c r="D2585" i="21"/>
  <c r="F2584" i="21"/>
  <c r="E2584" i="21"/>
  <c r="H2586" i="21"/>
  <c r="K2585" i="21"/>
  <c r="M2585" i="21"/>
  <c r="J2585" i="21"/>
  <c r="L2585" i="21"/>
  <c r="I2585" i="21"/>
  <c r="N2584" i="21"/>
  <c r="Q2584" i="21"/>
  <c r="P2584" i="21"/>
  <c r="O2584" i="21"/>
  <c r="D2586" i="21"/>
  <c r="F2585" i="21"/>
  <c r="E2585" i="21"/>
  <c r="M2586" i="21"/>
  <c r="K2586" i="21"/>
  <c r="J2586" i="21"/>
  <c r="H2587" i="21"/>
  <c r="L2586" i="21"/>
  <c r="I2586" i="21"/>
  <c r="P2585" i="21"/>
  <c r="Q2585" i="21"/>
  <c r="O2585" i="21"/>
  <c r="N2585" i="21"/>
  <c r="F2586" i="21"/>
  <c r="D2587" i="21"/>
  <c r="E2586" i="21"/>
  <c r="L2587" i="21"/>
  <c r="H2588" i="21"/>
  <c r="K2587" i="21"/>
  <c r="I2587" i="21"/>
  <c r="J2587" i="21"/>
  <c r="M2587" i="21"/>
  <c r="Q2586" i="21"/>
  <c r="P2586" i="21"/>
  <c r="O2586" i="21"/>
  <c r="N2586" i="21"/>
  <c r="D2588" i="21"/>
  <c r="F2587" i="21"/>
  <c r="E2587" i="21"/>
  <c r="J2588" i="21"/>
  <c r="K2588" i="21"/>
  <c r="I2588" i="21"/>
  <c r="H2589" i="21"/>
  <c r="M2588" i="21"/>
  <c r="L2588" i="21"/>
  <c r="P2587" i="21"/>
  <c r="N2587" i="21"/>
  <c r="Q2587" i="21"/>
  <c r="O2587" i="21"/>
  <c r="F2588" i="21"/>
  <c r="E2588" i="21"/>
  <c r="D2589" i="21"/>
  <c r="O2588" i="21"/>
  <c r="Q2588" i="21"/>
  <c r="N2588" i="21"/>
  <c r="P2588" i="21"/>
  <c r="K2589" i="21"/>
  <c r="I2589" i="21"/>
  <c r="H2590" i="21"/>
  <c r="M2589" i="21"/>
  <c r="L2589" i="21"/>
  <c r="J2589" i="21"/>
  <c r="E2589" i="21"/>
  <c r="F2589" i="21"/>
  <c r="D2590" i="21"/>
  <c r="P2589" i="21"/>
  <c r="Q2589" i="21"/>
  <c r="N2589" i="21"/>
  <c r="O2589" i="21"/>
  <c r="K2590" i="21"/>
  <c r="L2590" i="21"/>
  <c r="M2590" i="21"/>
  <c r="J2590" i="21"/>
  <c r="I2590" i="21"/>
  <c r="H2591" i="21"/>
  <c r="F2590" i="21"/>
  <c r="E2590" i="21"/>
  <c r="D2591" i="21"/>
  <c r="Q2590" i="21"/>
  <c r="O2590" i="21"/>
  <c r="N2590" i="21"/>
  <c r="P2590" i="21"/>
  <c r="J2591" i="21"/>
  <c r="I2591" i="21"/>
  <c r="L2591" i="21"/>
  <c r="H2592" i="21"/>
  <c r="K2591" i="21"/>
  <c r="M2591" i="21"/>
  <c r="E2591" i="21"/>
  <c r="F2591" i="21"/>
  <c r="D2592" i="21"/>
  <c r="O2591" i="21"/>
  <c r="N2591" i="21"/>
  <c r="Q2591" i="21"/>
  <c r="P2591" i="21"/>
  <c r="J2592" i="21"/>
  <c r="H2593" i="21"/>
  <c r="L2592" i="21"/>
  <c r="K2592" i="21"/>
  <c r="M2592" i="21"/>
  <c r="I2592" i="21"/>
  <c r="E2592" i="21"/>
  <c r="F2592" i="21"/>
  <c r="D2593" i="21"/>
  <c r="J2593" i="21"/>
  <c r="M2593" i="21"/>
  <c r="K2593" i="21"/>
  <c r="L2593" i="21"/>
  <c r="I2593" i="21"/>
  <c r="H2594" i="21"/>
  <c r="N2592" i="21"/>
  <c r="P2592" i="21"/>
  <c r="O2592" i="21"/>
  <c r="Q2592" i="21"/>
  <c r="E2593" i="21"/>
  <c r="D2594" i="21"/>
  <c r="F2593" i="21"/>
  <c r="Q2593" i="21"/>
  <c r="O2593" i="21"/>
  <c r="P2593" i="21"/>
  <c r="N2593" i="21"/>
  <c r="J2594" i="21"/>
  <c r="L2594" i="21"/>
  <c r="H2595" i="21"/>
  <c r="M2594" i="21"/>
  <c r="K2594" i="21"/>
  <c r="I2594" i="21"/>
  <c r="F2594" i="21"/>
  <c r="E2594" i="21"/>
  <c r="D2595" i="21"/>
  <c r="I2595" i="21"/>
  <c r="M2595" i="21"/>
  <c r="J2595" i="21"/>
  <c r="K2595" i="21"/>
  <c r="H2596" i="21"/>
  <c r="L2595" i="21"/>
  <c r="P2594" i="21"/>
  <c r="O2594" i="21"/>
  <c r="N2594" i="21"/>
  <c r="Q2594" i="21"/>
  <c r="D2596" i="21"/>
  <c r="F2595" i="21"/>
  <c r="E2595" i="21"/>
  <c r="N2595" i="21"/>
  <c r="O2595" i="21"/>
  <c r="Q2595" i="21"/>
  <c r="P2595" i="21"/>
  <c r="H2597" i="21"/>
  <c r="L2596" i="21"/>
  <c r="I2596" i="21"/>
  <c r="J2596" i="21"/>
  <c r="K2596" i="21"/>
  <c r="M2596" i="21"/>
  <c r="F2596" i="21"/>
  <c r="E2596" i="21"/>
  <c r="D2597" i="21"/>
  <c r="I2597" i="21"/>
  <c r="M2597" i="21"/>
  <c r="K2597" i="21"/>
  <c r="J2597" i="21"/>
  <c r="L2597" i="21"/>
  <c r="H2598" i="21"/>
  <c r="P2596" i="21"/>
  <c r="O2596" i="21"/>
  <c r="Q2596" i="21"/>
  <c r="N2596" i="21"/>
  <c r="F2597" i="21"/>
  <c r="E2597" i="21"/>
  <c r="D2598" i="21"/>
  <c r="O2597" i="21"/>
  <c r="N2597" i="21"/>
  <c r="Q2597" i="21"/>
  <c r="P2597" i="21"/>
  <c r="J2598" i="21"/>
  <c r="M2598" i="21"/>
  <c r="I2598" i="21"/>
  <c r="H2599" i="21"/>
  <c r="L2598" i="21"/>
  <c r="K2598" i="21"/>
  <c r="E2598" i="21"/>
  <c r="F2598" i="21"/>
  <c r="D2599" i="21"/>
  <c r="Q2598" i="21"/>
  <c r="P2598" i="21"/>
  <c r="O2598" i="21"/>
  <c r="N2598" i="21"/>
  <c r="J2599" i="21"/>
  <c r="L2599" i="21"/>
  <c r="I2599" i="21"/>
  <c r="H2600" i="21"/>
  <c r="M2599" i="21"/>
  <c r="K2599" i="21"/>
  <c r="D2600" i="21"/>
  <c r="F2599" i="21"/>
  <c r="E2599" i="21"/>
  <c r="O2599" i="21"/>
  <c r="Q2599" i="21"/>
  <c r="N2599" i="21"/>
  <c r="P2599" i="21"/>
  <c r="H2601" i="21"/>
  <c r="L2600" i="21"/>
  <c r="I2600" i="21"/>
  <c r="K2600" i="21"/>
  <c r="M2600" i="21"/>
  <c r="J2600" i="21"/>
  <c r="F2600" i="21"/>
  <c r="E2600" i="21"/>
  <c r="D2601" i="21"/>
  <c r="M2601" i="21"/>
  <c r="J2601" i="21"/>
  <c r="K2601" i="21"/>
  <c r="I2601" i="21"/>
  <c r="H2602" i="21"/>
  <c r="L2601" i="21"/>
  <c r="P2600" i="21"/>
  <c r="Q2600" i="21"/>
  <c r="O2600" i="21"/>
  <c r="N2600" i="21"/>
  <c r="D2602" i="21"/>
  <c r="F2601" i="21"/>
  <c r="E2601" i="21"/>
  <c r="N2601" i="21"/>
  <c r="Q2601" i="21"/>
  <c r="P2601" i="21"/>
  <c r="O2601" i="21"/>
  <c r="I2602" i="21"/>
  <c r="H2603" i="21"/>
  <c r="J2602" i="21"/>
  <c r="L2602" i="21"/>
  <c r="K2602" i="21"/>
  <c r="M2602" i="21"/>
  <c r="D2603" i="21"/>
  <c r="E2602" i="21"/>
  <c r="F2602" i="21"/>
  <c r="N2602" i="21"/>
  <c r="O2602" i="21"/>
  <c r="Q2602" i="21"/>
  <c r="P2602" i="21"/>
  <c r="I2603" i="21"/>
  <c r="M2603" i="21"/>
  <c r="J2603" i="21"/>
  <c r="H2604" i="21"/>
  <c r="L2603" i="21"/>
  <c r="K2603" i="21"/>
  <c r="D2604" i="21"/>
  <c r="F2603" i="21"/>
  <c r="E2603" i="21"/>
  <c r="N2603" i="21"/>
  <c r="P2603" i="21"/>
  <c r="O2603" i="21"/>
  <c r="Q2603" i="21"/>
  <c r="L2604" i="21"/>
  <c r="I2604" i="21"/>
  <c r="J2604" i="21"/>
  <c r="H2605" i="21"/>
  <c r="K2604" i="21"/>
  <c r="M2604" i="21"/>
  <c r="D2605" i="21"/>
  <c r="E2604" i="21"/>
  <c r="F2604" i="21"/>
  <c r="Q2604" i="21"/>
  <c r="N2604" i="21"/>
  <c r="O2604" i="21"/>
  <c r="P2604" i="21"/>
  <c r="L2605" i="21"/>
  <c r="I2605" i="21"/>
  <c r="H2606" i="21"/>
  <c r="J2605" i="21"/>
  <c r="K2605" i="21"/>
  <c r="M2605" i="21"/>
  <c r="D2606" i="21"/>
  <c r="E2605" i="21"/>
  <c r="F2605" i="21"/>
  <c r="P2605" i="21"/>
  <c r="N2605" i="21"/>
  <c r="Q2605" i="21"/>
  <c r="O2605" i="21"/>
  <c r="M2606" i="21"/>
  <c r="I2606" i="21"/>
  <c r="J2606" i="21"/>
  <c r="L2606" i="21"/>
  <c r="K2606" i="21"/>
  <c r="H2607" i="21"/>
  <c r="E2606" i="21"/>
  <c r="F2606" i="21"/>
  <c r="D2607" i="21"/>
  <c r="P2606" i="21"/>
  <c r="N2606" i="21"/>
  <c r="O2606" i="21"/>
  <c r="Q2606" i="21"/>
  <c r="M2607" i="21"/>
  <c r="L2607" i="21"/>
  <c r="H2608" i="21"/>
  <c r="K2607" i="21"/>
  <c r="I2607" i="21"/>
  <c r="J2607" i="21"/>
  <c r="D2608" i="21"/>
  <c r="E2607" i="21"/>
  <c r="F2607" i="21"/>
  <c r="J2608" i="21"/>
  <c r="H2609" i="21"/>
  <c r="I2608" i="21"/>
  <c r="K2608" i="21"/>
  <c r="M2608" i="21"/>
  <c r="L2608" i="21"/>
  <c r="P2607" i="21"/>
  <c r="Q2607" i="21"/>
  <c r="N2607" i="21"/>
  <c r="O2607" i="21"/>
  <c r="E2608" i="21"/>
  <c r="F2608" i="21"/>
  <c r="D2609" i="21"/>
  <c r="L2609" i="21"/>
  <c r="M2609" i="21"/>
  <c r="K2609" i="21"/>
  <c r="I2609" i="21"/>
  <c r="J2609" i="21"/>
  <c r="H2610" i="21"/>
  <c r="P2608" i="21"/>
  <c r="O2608" i="21"/>
  <c r="Q2608" i="21"/>
  <c r="N2608" i="21"/>
  <c r="F2609" i="21"/>
  <c r="D2610" i="21"/>
  <c r="E2609" i="21"/>
  <c r="Q2609" i="21"/>
  <c r="N2609" i="21"/>
  <c r="P2609" i="21"/>
  <c r="O2609" i="21"/>
  <c r="K2610" i="21"/>
  <c r="H2611" i="21"/>
  <c r="L2610" i="21"/>
  <c r="J2610" i="21"/>
  <c r="M2610" i="21"/>
  <c r="I2610" i="21"/>
  <c r="D2611" i="21"/>
  <c r="F2610" i="21"/>
  <c r="E2610" i="21"/>
  <c r="K2611" i="21"/>
  <c r="L2611" i="21"/>
  <c r="I2611" i="21"/>
  <c r="J2611" i="21"/>
  <c r="H2612" i="21"/>
  <c r="M2611" i="21"/>
  <c r="P2610" i="21"/>
  <c r="N2610" i="21"/>
  <c r="O2610" i="21"/>
  <c r="Q2610" i="21"/>
  <c r="F2611" i="21"/>
  <c r="D2612" i="21"/>
  <c r="E2611" i="21"/>
  <c r="P2611" i="21"/>
  <c r="O2611" i="21"/>
  <c r="N2611" i="21"/>
  <c r="Q2611" i="21"/>
  <c r="L2612" i="21"/>
  <c r="M2612" i="21"/>
  <c r="K2612" i="21"/>
  <c r="H2613" i="21"/>
  <c r="I2612" i="21"/>
  <c r="J2612" i="21"/>
  <c r="F2612" i="21"/>
  <c r="E2612" i="21"/>
  <c r="D2613" i="21"/>
  <c r="J2613" i="21"/>
  <c r="L2613" i="21"/>
  <c r="I2613" i="21"/>
  <c r="M2613" i="21"/>
  <c r="H2614" i="21"/>
  <c r="K2613" i="21"/>
  <c r="O2612" i="21"/>
  <c r="P2612" i="21"/>
  <c r="Q2612" i="21"/>
  <c r="N2612" i="21"/>
  <c r="F2613" i="21"/>
  <c r="D2614" i="21"/>
  <c r="E2613" i="21"/>
  <c r="N2613" i="21"/>
  <c r="P2613" i="21"/>
  <c r="O2613" i="21"/>
  <c r="Q2613" i="21"/>
  <c r="K2614" i="21"/>
  <c r="H2615" i="21"/>
  <c r="J2614" i="21"/>
  <c r="I2614" i="21"/>
  <c r="M2614" i="21"/>
  <c r="L2614" i="21"/>
  <c r="D2615" i="21"/>
  <c r="F2614" i="21"/>
  <c r="E2614" i="21"/>
  <c r="J2615" i="21"/>
  <c r="M2615" i="21"/>
  <c r="K2615" i="21"/>
  <c r="I2615" i="21"/>
  <c r="L2615" i="21"/>
  <c r="H2616" i="21"/>
  <c r="O2614" i="21"/>
  <c r="Q2614" i="21"/>
  <c r="P2614" i="21"/>
  <c r="N2614" i="21"/>
  <c r="E2615" i="21"/>
  <c r="D2616" i="21"/>
  <c r="F2615" i="21"/>
  <c r="P2615" i="21"/>
  <c r="O2615" i="21"/>
  <c r="N2615" i="21"/>
  <c r="Q2615" i="21"/>
  <c r="H2617" i="21"/>
  <c r="K2616" i="21"/>
  <c r="I2616" i="21"/>
  <c r="J2616" i="21"/>
  <c r="L2616" i="21"/>
  <c r="M2616" i="21"/>
  <c r="F2616" i="21"/>
  <c r="E2616" i="21"/>
  <c r="D2617" i="21"/>
  <c r="I2617" i="21"/>
  <c r="L2617" i="21"/>
  <c r="H2618" i="21"/>
  <c r="K2617" i="21"/>
  <c r="J2617" i="21"/>
  <c r="M2617" i="21"/>
  <c r="O2616" i="21"/>
  <c r="N2616" i="21"/>
  <c r="Q2616" i="21"/>
  <c r="P2616" i="21"/>
  <c r="D2618" i="21"/>
  <c r="F2617" i="21"/>
  <c r="E2617" i="21"/>
  <c r="P2617" i="21"/>
  <c r="O2617" i="21"/>
  <c r="Q2617" i="21"/>
  <c r="N2617" i="21"/>
  <c r="K2618" i="21"/>
  <c r="J2618" i="21"/>
  <c r="H2619" i="21"/>
  <c r="M2618" i="21"/>
  <c r="I2618" i="21"/>
  <c r="L2618" i="21"/>
  <c r="F2618" i="21"/>
  <c r="E2618" i="21"/>
  <c r="D2619" i="21"/>
  <c r="L2619" i="21"/>
  <c r="J2619" i="21"/>
  <c r="I2619" i="21"/>
  <c r="M2619" i="21"/>
  <c r="H2620" i="21"/>
  <c r="K2619" i="21"/>
  <c r="N2618" i="21"/>
  <c r="P2618" i="21"/>
  <c r="O2618" i="21"/>
  <c r="Q2618" i="21"/>
  <c r="D2620" i="21"/>
  <c r="F2619" i="21"/>
  <c r="E2619" i="21"/>
  <c r="P2619" i="21"/>
  <c r="Q2619" i="21"/>
  <c r="O2619" i="21"/>
  <c r="N2619" i="21"/>
  <c r="K2620" i="21"/>
  <c r="H2621" i="21"/>
  <c r="J2620" i="21"/>
  <c r="M2620" i="21"/>
  <c r="I2620" i="21"/>
  <c r="L2620" i="21"/>
  <c r="F2620" i="21"/>
  <c r="D2621" i="21"/>
  <c r="E2620" i="21"/>
  <c r="I2621" i="21"/>
  <c r="J2621" i="21"/>
  <c r="M2621" i="21"/>
  <c r="K2621" i="21"/>
  <c r="L2621" i="21"/>
  <c r="H2622" i="21"/>
  <c r="O2620" i="21"/>
  <c r="P2620" i="21"/>
  <c r="Q2620" i="21"/>
  <c r="N2620" i="21"/>
  <c r="F2621" i="21"/>
  <c r="E2621" i="21"/>
  <c r="D2622" i="21"/>
  <c r="O2621" i="21"/>
  <c r="N2621" i="21"/>
  <c r="Q2621" i="21"/>
  <c r="P2621" i="21"/>
  <c r="H2623" i="21"/>
  <c r="M2622" i="21"/>
  <c r="J2622" i="21"/>
  <c r="I2622" i="21"/>
  <c r="L2622" i="21"/>
  <c r="K2622" i="21"/>
  <c r="D2623" i="21"/>
  <c r="E2622" i="21"/>
  <c r="F2622" i="21"/>
  <c r="J2623" i="21"/>
  <c r="K2623" i="21"/>
  <c r="H2624" i="21"/>
  <c r="M2623" i="21"/>
  <c r="L2623" i="21"/>
  <c r="I2623" i="21"/>
  <c r="P2622" i="21"/>
  <c r="O2622" i="21"/>
  <c r="N2622" i="21"/>
  <c r="Q2622" i="21"/>
  <c r="F2623" i="21"/>
  <c r="D2624" i="21"/>
  <c r="E2623" i="21"/>
  <c r="L2624" i="21"/>
  <c r="H2625" i="21"/>
  <c r="I2624" i="21"/>
  <c r="J2624" i="21"/>
  <c r="M2624" i="21"/>
  <c r="K2624" i="21"/>
  <c r="Q2623" i="21"/>
  <c r="P2623" i="21"/>
  <c r="O2623" i="21"/>
  <c r="N2623" i="21"/>
  <c r="D2625" i="21"/>
  <c r="F2624" i="21"/>
  <c r="E2624" i="21"/>
  <c r="M2625" i="21"/>
  <c r="K2625" i="21"/>
  <c r="I2625" i="21"/>
  <c r="H2626" i="21"/>
  <c r="J2625" i="21"/>
  <c r="L2625" i="21"/>
  <c r="N2624" i="21"/>
  <c r="Q2624" i="21"/>
  <c r="O2624" i="21"/>
  <c r="P2624" i="21"/>
  <c r="F2625" i="21"/>
  <c r="D2626" i="21"/>
  <c r="E2625" i="21"/>
  <c r="N2625" i="21"/>
  <c r="Q2625" i="21"/>
  <c r="P2625" i="21"/>
  <c r="O2625" i="21"/>
  <c r="K2626" i="21"/>
  <c r="H2627" i="21"/>
  <c r="I2626" i="21"/>
  <c r="L2626" i="21"/>
  <c r="J2626" i="21"/>
  <c r="M2626" i="21"/>
  <c r="D2627" i="21"/>
  <c r="E2626" i="21"/>
  <c r="F2626" i="21"/>
  <c r="J2627" i="21"/>
  <c r="K2627" i="21"/>
  <c r="M2627" i="21"/>
  <c r="L2627" i="21"/>
  <c r="I2627" i="21"/>
  <c r="H2628" i="21"/>
  <c r="O2626" i="21"/>
  <c r="N2626" i="21"/>
  <c r="P2626" i="21"/>
  <c r="Q2626" i="21"/>
  <c r="E2627" i="21"/>
  <c r="D2628" i="21"/>
  <c r="F2627" i="21"/>
  <c r="O2627" i="21"/>
  <c r="P2627" i="21"/>
  <c r="N2627" i="21"/>
  <c r="Q2627" i="21"/>
  <c r="H2629" i="21"/>
  <c r="K2628" i="21"/>
  <c r="J2628" i="21"/>
  <c r="M2628" i="21"/>
  <c r="I2628" i="21"/>
  <c r="L2628" i="21"/>
  <c r="F2628" i="21"/>
  <c r="D2629" i="21"/>
  <c r="E2628" i="21"/>
  <c r="I2629" i="21"/>
  <c r="K2629" i="21"/>
  <c r="J2629" i="21"/>
  <c r="M2629" i="21"/>
  <c r="L2629" i="21"/>
  <c r="H2630" i="21"/>
  <c r="O2628" i="21"/>
  <c r="P2628" i="21"/>
  <c r="Q2628" i="21"/>
  <c r="N2628" i="21"/>
  <c r="D2630" i="21"/>
  <c r="F2629" i="21"/>
  <c r="E2629" i="21"/>
  <c r="Q2629" i="21"/>
  <c r="N2629" i="21"/>
  <c r="P2629" i="21"/>
  <c r="O2629" i="21"/>
  <c r="I2630" i="21"/>
  <c r="M2630" i="21"/>
  <c r="L2630" i="21"/>
  <c r="K2630" i="21"/>
  <c r="H2631" i="21"/>
  <c r="J2630" i="21"/>
  <c r="E2630" i="21"/>
  <c r="F2630" i="21"/>
  <c r="D2631" i="21"/>
  <c r="P2630" i="21"/>
  <c r="Q2630" i="21"/>
  <c r="O2630" i="21"/>
  <c r="N2630" i="21"/>
  <c r="K2631" i="21"/>
  <c r="J2631" i="21"/>
  <c r="L2631" i="21"/>
  <c r="M2631" i="21"/>
  <c r="H2632" i="21"/>
  <c r="I2631" i="21"/>
  <c r="E2631" i="21"/>
  <c r="F2631" i="21"/>
  <c r="D2632" i="21"/>
  <c r="I2632" i="21"/>
  <c r="J2632" i="21"/>
  <c r="L2632" i="21"/>
  <c r="H2633" i="21"/>
  <c r="K2632" i="21"/>
  <c r="M2632" i="21"/>
  <c r="P2631" i="21"/>
  <c r="O2631" i="21"/>
  <c r="N2631" i="21"/>
  <c r="Q2631" i="21"/>
  <c r="D2633" i="21"/>
  <c r="F2632" i="21"/>
  <c r="E2632" i="21"/>
  <c r="O2632" i="21"/>
  <c r="N2632" i="21"/>
  <c r="Q2632" i="21"/>
  <c r="P2632" i="21"/>
  <c r="L2633" i="21"/>
  <c r="K2633" i="21"/>
  <c r="J2633" i="21"/>
  <c r="I2633" i="21"/>
  <c r="M2633" i="21"/>
  <c r="H2634" i="21"/>
  <c r="F2633" i="21"/>
  <c r="E2633" i="21"/>
  <c r="D2634" i="21"/>
  <c r="N2633" i="21"/>
  <c r="Q2633" i="21"/>
  <c r="P2633" i="21"/>
  <c r="O2633" i="21"/>
  <c r="M2634" i="21"/>
  <c r="I2634" i="21"/>
  <c r="J2634" i="21"/>
  <c r="L2634" i="21"/>
  <c r="H2635" i="21"/>
  <c r="K2634" i="21"/>
  <c r="E2634" i="21"/>
  <c r="F2634" i="21"/>
  <c r="D2635" i="21"/>
  <c r="O2634" i="21"/>
  <c r="N2634" i="21"/>
  <c r="Q2634" i="21"/>
  <c r="P2634" i="21"/>
  <c r="L2635" i="21"/>
  <c r="M2635" i="21"/>
  <c r="I2635" i="21"/>
  <c r="K2635" i="21"/>
  <c r="J2635" i="21"/>
  <c r="H2636" i="21"/>
  <c r="F2635" i="21"/>
  <c r="D2636" i="21"/>
  <c r="E2635" i="21"/>
  <c r="P2635" i="21"/>
  <c r="O2635" i="21"/>
  <c r="N2635" i="21"/>
  <c r="Q2635" i="21"/>
  <c r="L2636" i="21"/>
  <c r="I2636" i="21"/>
  <c r="M2636" i="21"/>
  <c r="K2636" i="21"/>
  <c r="H2637" i="21"/>
  <c r="J2636" i="21"/>
  <c r="D2637" i="21"/>
  <c r="F2636" i="21"/>
  <c r="E2636" i="21"/>
  <c r="O2636" i="21"/>
  <c r="P2636" i="21"/>
  <c r="Q2636" i="21"/>
  <c r="N2636" i="21"/>
  <c r="I2637" i="21"/>
  <c r="L2637" i="21"/>
  <c r="M2637" i="21"/>
  <c r="K2637" i="21"/>
  <c r="J2637" i="21"/>
  <c r="H2638" i="21"/>
  <c r="E2637" i="21"/>
  <c r="F2637" i="21"/>
  <c r="D2638" i="21"/>
  <c r="P2637" i="21"/>
  <c r="O2637" i="21"/>
  <c r="N2637" i="21"/>
  <c r="Q2637" i="21"/>
  <c r="J2638" i="21"/>
  <c r="I2638" i="21"/>
  <c r="H2639" i="21"/>
  <c r="K2638" i="21"/>
  <c r="M2638" i="21"/>
  <c r="L2638" i="21"/>
  <c r="E2638" i="21"/>
  <c r="D2639" i="21"/>
  <c r="F2638" i="21"/>
  <c r="P2638" i="21"/>
  <c r="O2638" i="21"/>
  <c r="N2638" i="21"/>
  <c r="Q2638" i="21"/>
  <c r="J2639" i="21"/>
  <c r="M2639" i="21"/>
  <c r="I2639" i="21"/>
  <c r="H2640" i="21"/>
  <c r="K2639" i="21"/>
  <c r="L2639" i="21"/>
  <c r="F2639" i="21"/>
  <c r="E2639" i="21"/>
  <c r="D2640" i="21"/>
  <c r="Q2639" i="21"/>
  <c r="P2639" i="21"/>
  <c r="O2639" i="21"/>
  <c r="N2639" i="21"/>
  <c r="K2640" i="21"/>
  <c r="L2640" i="21"/>
  <c r="M2640" i="21"/>
  <c r="J2640" i="21"/>
  <c r="H2641" i="21"/>
  <c r="I2640" i="21"/>
  <c r="E2640" i="21"/>
  <c r="D2641" i="21"/>
  <c r="F2640" i="21"/>
  <c r="M2641" i="21"/>
  <c r="K2641" i="21"/>
  <c r="L2641" i="21"/>
  <c r="H2642" i="21"/>
  <c r="I2641" i="21"/>
  <c r="J2641" i="21"/>
  <c r="N2640" i="21"/>
  <c r="Q2640" i="21"/>
  <c r="P2640" i="21"/>
  <c r="O2640" i="21"/>
  <c r="F2641" i="21"/>
  <c r="D2642" i="21"/>
  <c r="E2641" i="21"/>
  <c r="J2642" i="21"/>
  <c r="M2642" i="21"/>
  <c r="L2642" i="21"/>
  <c r="K2642" i="21"/>
  <c r="I2642" i="21"/>
  <c r="H2643" i="21"/>
  <c r="O2641" i="21"/>
  <c r="P2641" i="21"/>
  <c r="N2641" i="21"/>
  <c r="Q2641" i="21"/>
  <c r="F2642" i="21"/>
  <c r="D2643" i="21"/>
  <c r="E2642" i="21"/>
  <c r="O2642" i="21"/>
  <c r="N2642" i="21"/>
  <c r="P2642" i="21"/>
  <c r="Q2642" i="21"/>
  <c r="L2643" i="21"/>
  <c r="H2644" i="21"/>
  <c r="K2643" i="21"/>
  <c r="I2643" i="21"/>
  <c r="J2643" i="21"/>
  <c r="M2643" i="21"/>
  <c r="E2643" i="21"/>
  <c r="F2643" i="21"/>
  <c r="D2644" i="21"/>
  <c r="L2644" i="21"/>
  <c r="M2644" i="21"/>
  <c r="K2644" i="21"/>
  <c r="H2645" i="21"/>
  <c r="I2644" i="21"/>
  <c r="J2644" i="21"/>
  <c r="P2643" i="21"/>
  <c r="O2643" i="21"/>
  <c r="N2643" i="21"/>
  <c r="Q2643" i="21"/>
  <c r="D2645" i="21"/>
  <c r="E2644" i="21"/>
  <c r="F2644" i="21"/>
  <c r="J2645" i="21"/>
  <c r="K2645" i="21"/>
  <c r="L2645" i="21"/>
  <c r="I2645" i="21"/>
  <c r="M2645" i="21"/>
  <c r="H2646" i="21"/>
  <c r="N2644" i="21"/>
  <c r="Q2644" i="21"/>
  <c r="P2644" i="21"/>
  <c r="O2644" i="21"/>
  <c r="E2645" i="21"/>
  <c r="F2645" i="21"/>
  <c r="D2646" i="21"/>
  <c r="N2645" i="21"/>
  <c r="P2645" i="21"/>
  <c r="O2645" i="21"/>
  <c r="Q2645" i="21"/>
  <c r="J2646" i="21"/>
  <c r="I2646" i="21"/>
  <c r="M2646" i="21"/>
  <c r="K2646" i="21"/>
  <c r="H2647" i="21"/>
  <c r="L2646" i="21"/>
  <c r="F2646" i="21"/>
  <c r="D2647" i="21"/>
  <c r="E2646" i="21"/>
  <c r="P2646" i="21"/>
  <c r="O2646" i="21"/>
  <c r="N2646" i="21"/>
  <c r="Q2646" i="21"/>
  <c r="K2647" i="21"/>
  <c r="L2647" i="21"/>
  <c r="J2647" i="21"/>
  <c r="H2648" i="21"/>
  <c r="I2647" i="21"/>
  <c r="M2647" i="21"/>
  <c r="E2647" i="21"/>
  <c r="D2648" i="21"/>
  <c r="F2647" i="21"/>
  <c r="L2648" i="21"/>
  <c r="H2649" i="21"/>
  <c r="I2648" i="21"/>
  <c r="M2648" i="21"/>
  <c r="J2648" i="21"/>
  <c r="K2648" i="21"/>
  <c r="Q2647" i="21"/>
  <c r="N2647" i="21"/>
  <c r="P2647" i="21"/>
  <c r="O2647" i="21"/>
  <c r="E2648" i="21"/>
  <c r="D2649" i="21"/>
  <c r="F2648" i="21"/>
  <c r="K2649" i="21"/>
  <c r="H2650" i="21"/>
  <c r="M2649" i="21"/>
  <c r="L2649" i="21"/>
  <c r="I2649" i="21"/>
  <c r="J2649" i="21"/>
  <c r="Q2648" i="21"/>
  <c r="N2648" i="21"/>
  <c r="P2648" i="21"/>
  <c r="O2648" i="21"/>
  <c r="F2649" i="21"/>
  <c r="E2649" i="21"/>
  <c r="D2650" i="21"/>
  <c r="L2650" i="21"/>
  <c r="I2650" i="21"/>
  <c r="K2650" i="21"/>
  <c r="J2650" i="21"/>
  <c r="H2651" i="21"/>
  <c r="M2650" i="21"/>
  <c r="P2649" i="21"/>
  <c r="O2649" i="21"/>
  <c r="N2649" i="21"/>
  <c r="Q2649" i="21"/>
  <c r="E2650" i="21"/>
  <c r="F2650" i="21"/>
  <c r="D2651" i="21"/>
  <c r="Q2650" i="21"/>
  <c r="N2650" i="21"/>
  <c r="P2650" i="21"/>
  <c r="O2650" i="21"/>
  <c r="H2652" i="21"/>
  <c r="I2651" i="21"/>
  <c r="L2651" i="21"/>
  <c r="K2651" i="21"/>
  <c r="M2651" i="21"/>
  <c r="J2651" i="21"/>
  <c r="E2651" i="21"/>
  <c r="D2652" i="21"/>
  <c r="F2651" i="21"/>
  <c r="K2652" i="21"/>
  <c r="L2652" i="21"/>
  <c r="I2652" i="21"/>
  <c r="M2652" i="21"/>
  <c r="J2652" i="21"/>
  <c r="H2653" i="21"/>
  <c r="O2651" i="21"/>
  <c r="N2651" i="21"/>
  <c r="Q2651" i="21"/>
  <c r="P2651" i="21"/>
  <c r="E2652" i="21"/>
  <c r="D2653" i="21"/>
  <c r="F2652" i="21"/>
  <c r="Q2652" i="21"/>
  <c r="P2652" i="21"/>
  <c r="O2652" i="21"/>
  <c r="N2652" i="21"/>
  <c r="K2653" i="21"/>
  <c r="H2654" i="21"/>
  <c r="M2653" i="21"/>
  <c r="J2653" i="21"/>
  <c r="I2653" i="21"/>
  <c r="L2653" i="21"/>
  <c r="F2653" i="21"/>
  <c r="E2653" i="21"/>
  <c r="D2654" i="21"/>
  <c r="I2654" i="21"/>
  <c r="H2655" i="21"/>
  <c r="L2654" i="21"/>
  <c r="M2654" i="21"/>
  <c r="K2654" i="21"/>
  <c r="J2654" i="21"/>
  <c r="Q2653" i="21"/>
  <c r="P2653" i="21"/>
  <c r="O2653" i="21"/>
  <c r="N2653" i="21"/>
  <c r="E2654" i="21"/>
  <c r="F2654" i="21"/>
  <c r="D2655" i="21"/>
  <c r="O2654" i="21"/>
  <c r="Q2654" i="21"/>
  <c r="P2654" i="21"/>
  <c r="N2654" i="21"/>
  <c r="L2655" i="21"/>
  <c r="K2655" i="21"/>
  <c r="M2655" i="21"/>
  <c r="H2656" i="21"/>
  <c r="I2655" i="21"/>
  <c r="J2655" i="21"/>
  <c r="D2656" i="21"/>
  <c r="F2655" i="21"/>
  <c r="E2655" i="21"/>
  <c r="I2656" i="21"/>
  <c r="K2656" i="21"/>
  <c r="J2656" i="21"/>
  <c r="M2656" i="21"/>
  <c r="H2657" i="21"/>
  <c r="L2656" i="21"/>
  <c r="P2655" i="21"/>
  <c r="Q2655" i="21"/>
  <c r="N2655" i="21"/>
  <c r="O2655" i="21"/>
  <c r="E2656" i="21"/>
  <c r="D2657" i="21"/>
  <c r="F2656" i="21"/>
  <c r="Q2656" i="21"/>
  <c r="N2656" i="21"/>
  <c r="P2656" i="21"/>
  <c r="O2656" i="21"/>
  <c r="L2657" i="21"/>
  <c r="K2657" i="21"/>
  <c r="H2658" i="21"/>
  <c r="J2657" i="21"/>
  <c r="M2657" i="21"/>
  <c r="I2657" i="21"/>
  <c r="F2657" i="21"/>
  <c r="D2658" i="21"/>
  <c r="E2657" i="21"/>
  <c r="H2659" i="21"/>
  <c r="K2658" i="21"/>
  <c r="I2658" i="21"/>
  <c r="M2658" i="21"/>
  <c r="J2658" i="21"/>
  <c r="L2658" i="21"/>
  <c r="P2657" i="21"/>
  <c r="O2657" i="21"/>
  <c r="Q2657" i="21"/>
  <c r="N2657" i="21"/>
  <c r="F2658" i="21"/>
  <c r="E2658" i="21"/>
  <c r="D2659" i="21"/>
  <c r="M2659" i="21"/>
  <c r="H2660" i="21"/>
  <c r="K2659" i="21"/>
  <c r="L2659" i="21"/>
  <c r="I2659" i="21"/>
  <c r="J2659" i="21"/>
  <c r="O2658" i="21"/>
  <c r="Q2658" i="21"/>
  <c r="N2658" i="21"/>
  <c r="P2658" i="21"/>
  <c r="D2660" i="21"/>
  <c r="E2659" i="21"/>
  <c r="F2659" i="21"/>
  <c r="H2661" i="21"/>
  <c r="K2660" i="21"/>
  <c r="I2660" i="21"/>
  <c r="J2660" i="21"/>
  <c r="L2660" i="21"/>
  <c r="M2660" i="21"/>
  <c r="N2659" i="21"/>
  <c r="Q2659" i="21"/>
  <c r="P2659" i="21"/>
  <c r="O2659" i="21"/>
  <c r="D2661" i="21"/>
  <c r="E2660" i="21"/>
  <c r="F2660" i="21"/>
  <c r="L2661" i="21"/>
  <c r="M2661" i="21"/>
  <c r="J2661" i="21"/>
  <c r="K2661" i="21"/>
  <c r="I2661" i="21"/>
  <c r="H2662" i="21"/>
  <c r="Q2660" i="21"/>
  <c r="O2660" i="21"/>
  <c r="N2660" i="21"/>
  <c r="P2660" i="21"/>
  <c r="D2662" i="21"/>
  <c r="F2661" i="21"/>
  <c r="E2661" i="21"/>
  <c r="O2661" i="21"/>
  <c r="Q2661" i="21"/>
  <c r="N2661" i="21"/>
  <c r="P2661" i="21"/>
  <c r="J2662" i="21"/>
  <c r="M2662" i="21"/>
  <c r="I2662" i="21"/>
  <c r="H2663" i="21"/>
  <c r="L2662" i="21"/>
  <c r="K2662" i="21"/>
  <c r="E2662" i="21"/>
  <c r="D2663" i="21"/>
  <c r="F2662" i="21"/>
  <c r="O2662" i="21"/>
  <c r="N2662" i="21"/>
  <c r="P2662" i="21"/>
  <c r="Q2662" i="21"/>
  <c r="M2663" i="21"/>
  <c r="H2664" i="21"/>
  <c r="I2663" i="21"/>
  <c r="J2663" i="21"/>
  <c r="K2663" i="21"/>
  <c r="L2663" i="21"/>
  <c r="D2664" i="21"/>
  <c r="F2663" i="21"/>
  <c r="E2663" i="21"/>
  <c r="I2664" i="21"/>
  <c r="H2665" i="21"/>
  <c r="M2664" i="21"/>
  <c r="J2664" i="21"/>
  <c r="K2664" i="21"/>
  <c r="L2664" i="21"/>
  <c r="Q2663" i="21"/>
  <c r="P2663" i="21"/>
  <c r="O2663" i="21"/>
  <c r="N2663" i="21"/>
  <c r="E2664" i="21"/>
  <c r="F2664" i="21"/>
  <c r="D2665" i="21"/>
  <c r="O2664" i="21"/>
  <c r="Q2664" i="21"/>
  <c r="N2664" i="21"/>
  <c r="P2664" i="21"/>
  <c r="L2665" i="21"/>
  <c r="K2665" i="21"/>
  <c r="I2665" i="21"/>
  <c r="M2665" i="21"/>
  <c r="H2666" i="21"/>
  <c r="J2665" i="21"/>
  <c r="F2665" i="21"/>
  <c r="D2666" i="21"/>
  <c r="E2665" i="21"/>
  <c r="P2665" i="21"/>
  <c r="N2665" i="21"/>
  <c r="O2665" i="21"/>
  <c r="Q2665" i="21"/>
  <c r="J2666" i="21"/>
  <c r="L2666" i="21"/>
  <c r="H2667" i="21"/>
  <c r="I2666" i="21"/>
  <c r="K2666" i="21"/>
  <c r="M2666" i="21"/>
  <c r="E2666" i="21"/>
  <c r="D2667" i="21"/>
  <c r="F2666" i="21"/>
  <c r="M2667" i="21"/>
  <c r="L2667" i="21"/>
  <c r="H2668" i="21"/>
  <c r="I2667" i="21"/>
  <c r="J2667" i="21"/>
  <c r="K2667" i="21"/>
  <c r="O2666" i="21"/>
  <c r="Q2666" i="21"/>
  <c r="P2666" i="21"/>
  <c r="N2666" i="21"/>
  <c r="E2667" i="21"/>
  <c r="F2667" i="21"/>
  <c r="D2668" i="21"/>
  <c r="M2668" i="21"/>
  <c r="J2668" i="21"/>
  <c r="I2668" i="21"/>
  <c r="K2668" i="21"/>
  <c r="L2668" i="21"/>
  <c r="H2669" i="21"/>
  <c r="O2667" i="21"/>
  <c r="Q2667" i="21"/>
  <c r="N2667" i="21"/>
  <c r="P2667" i="21"/>
  <c r="E2668" i="21"/>
  <c r="D2669" i="21"/>
  <c r="F2668" i="21"/>
  <c r="O2668" i="21"/>
  <c r="Q2668" i="21"/>
  <c r="N2668" i="21"/>
  <c r="P2668" i="21"/>
  <c r="H2670" i="21"/>
  <c r="L2669" i="21"/>
  <c r="I2669" i="21"/>
  <c r="M2669" i="21"/>
  <c r="J2669" i="21"/>
  <c r="K2669" i="21"/>
  <c r="E2669" i="21"/>
  <c r="F2669" i="21"/>
  <c r="D2670" i="21"/>
  <c r="J2670" i="21"/>
  <c r="L2670" i="21"/>
  <c r="K2670" i="21"/>
  <c r="M2670" i="21"/>
  <c r="H2671" i="21"/>
  <c r="I2670" i="21"/>
  <c r="P2669" i="21"/>
  <c r="O2669" i="21"/>
  <c r="N2669" i="21"/>
  <c r="Q2669" i="21"/>
  <c r="E2670" i="21"/>
  <c r="D2671" i="21"/>
  <c r="F2670" i="21"/>
  <c r="M2671" i="21"/>
  <c r="J2671" i="21"/>
  <c r="H2672" i="21"/>
  <c r="L2671" i="21"/>
  <c r="I2671" i="21"/>
  <c r="K2671" i="21"/>
  <c r="P2670" i="21"/>
  <c r="O2670" i="21"/>
  <c r="N2670" i="21"/>
  <c r="Q2670" i="21"/>
  <c r="D2672" i="21"/>
  <c r="F2671" i="21"/>
  <c r="E2671" i="21"/>
  <c r="J2672" i="21"/>
  <c r="H2673" i="21"/>
  <c r="K2672" i="21"/>
  <c r="M2672" i="21"/>
  <c r="I2672" i="21"/>
  <c r="L2672" i="21"/>
  <c r="O2671" i="21"/>
  <c r="Q2671" i="21"/>
  <c r="P2671" i="21"/>
  <c r="N2671" i="21"/>
  <c r="F2672" i="21"/>
  <c r="E2672" i="21"/>
  <c r="D2673" i="21"/>
  <c r="L2673" i="21"/>
  <c r="J2673" i="21"/>
  <c r="I2673" i="21"/>
  <c r="M2673" i="21"/>
  <c r="H2674" i="21"/>
  <c r="K2673" i="21"/>
  <c r="Q2672" i="21"/>
  <c r="P2672" i="21"/>
  <c r="O2672" i="21"/>
  <c r="N2672" i="21"/>
  <c r="E2673" i="21"/>
  <c r="D2674" i="21"/>
  <c r="F2673" i="21"/>
  <c r="P2673" i="21"/>
  <c r="Q2673" i="21"/>
  <c r="N2673" i="21"/>
  <c r="O2673" i="21"/>
  <c r="I2674" i="21"/>
  <c r="K2674" i="21"/>
  <c r="J2674" i="21"/>
  <c r="L2674" i="21"/>
  <c r="H2675" i="21"/>
  <c r="M2674" i="21"/>
  <c r="F2674" i="21"/>
  <c r="D2675" i="21"/>
  <c r="E2674" i="21"/>
  <c r="Q2674" i="21"/>
  <c r="N2674" i="21"/>
  <c r="P2674" i="21"/>
  <c r="O2674" i="21"/>
  <c r="H2676" i="21"/>
  <c r="I2675" i="21"/>
  <c r="J2675" i="21"/>
  <c r="K2675" i="21"/>
  <c r="M2675" i="21"/>
  <c r="L2675" i="21"/>
  <c r="E2675" i="21"/>
  <c r="F2675" i="21"/>
  <c r="D2676" i="21"/>
  <c r="K2676" i="21"/>
  <c r="L2676" i="21"/>
  <c r="M2676" i="21"/>
  <c r="H2677" i="21"/>
  <c r="J2676" i="21"/>
  <c r="I2676" i="21"/>
  <c r="P2675" i="21"/>
  <c r="O2675" i="21"/>
  <c r="Q2675" i="21"/>
  <c r="N2675" i="21"/>
  <c r="D2677" i="21"/>
  <c r="F2676" i="21"/>
  <c r="E2676" i="21"/>
  <c r="K2677" i="21"/>
  <c r="H2678" i="21"/>
  <c r="L2677" i="21"/>
  <c r="I2677" i="21"/>
  <c r="J2677" i="21"/>
  <c r="M2677" i="21"/>
  <c r="N2676" i="21"/>
  <c r="P2676" i="21"/>
  <c r="O2676" i="21"/>
  <c r="Q2676" i="21"/>
  <c r="E2677" i="21"/>
  <c r="D2678" i="21"/>
  <c r="F2677" i="21"/>
  <c r="H2679" i="21"/>
  <c r="M2678" i="21"/>
  <c r="J2678" i="21"/>
  <c r="L2678" i="21"/>
  <c r="K2678" i="21"/>
  <c r="I2678" i="21"/>
  <c r="N2677" i="21"/>
  <c r="Q2677" i="21"/>
  <c r="P2677" i="21"/>
  <c r="O2677" i="21"/>
  <c r="F2678" i="21"/>
  <c r="D2679" i="21"/>
  <c r="E2678" i="21"/>
  <c r="M2679" i="21"/>
  <c r="H2680" i="21"/>
  <c r="J2679" i="21"/>
  <c r="K2679" i="21"/>
  <c r="L2679" i="21"/>
  <c r="I2679" i="21"/>
  <c r="N2678" i="21"/>
  <c r="Q2678" i="21"/>
  <c r="P2678" i="21"/>
  <c r="O2678" i="21"/>
  <c r="D2680" i="21"/>
  <c r="F2679" i="21"/>
  <c r="E2679" i="21"/>
  <c r="H2681" i="21"/>
  <c r="I2680" i="21"/>
  <c r="J2680" i="21"/>
  <c r="K2680" i="21"/>
  <c r="L2680" i="21"/>
  <c r="M2680" i="21"/>
  <c r="Q2679" i="21"/>
  <c r="O2679" i="21"/>
  <c r="P2679" i="21"/>
  <c r="N2679" i="21"/>
  <c r="D2681" i="21"/>
  <c r="F2680" i="21"/>
  <c r="E2680" i="21"/>
  <c r="H2682" i="21"/>
  <c r="J2681" i="21"/>
  <c r="I2681" i="21"/>
  <c r="L2681" i="21"/>
  <c r="M2681" i="21"/>
  <c r="K2681" i="21"/>
  <c r="Q2680" i="21"/>
  <c r="P2680" i="21"/>
  <c r="O2680" i="21"/>
  <c r="N2680" i="21"/>
  <c r="F2681" i="21"/>
  <c r="D2682" i="21"/>
  <c r="E2681" i="21"/>
  <c r="M2682" i="21"/>
  <c r="I2682" i="21"/>
  <c r="K2682" i="21"/>
  <c r="H2683" i="21"/>
  <c r="J2682" i="21"/>
  <c r="L2682" i="21"/>
  <c r="P2681" i="21"/>
  <c r="O2681" i="21"/>
  <c r="Q2681" i="21"/>
  <c r="N2681" i="21"/>
  <c r="D2683" i="21"/>
  <c r="F2682" i="21"/>
  <c r="E2682" i="21"/>
  <c r="O2682" i="21"/>
  <c r="Q2682" i="21"/>
  <c r="N2682" i="21"/>
  <c r="P2682" i="21"/>
  <c r="M2683" i="21"/>
  <c r="L2683" i="21"/>
  <c r="K2683" i="21"/>
  <c r="H2684" i="21"/>
  <c r="I2683" i="21"/>
  <c r="J2683" i="21"/>
  <c r="D2684" i="21"/>
  <c r="E2683" i="21"/>
  <c r="F2683" i="21"/>
  <c r="K2684" i="21"/>
  <c r="L2684" i="21"/>
  <c r="M2684" i="21"/>
  <c r="J2684" i="21"/>
  <c r="I2684" i="21"/>
  <c r="H2685" i="21"/>
  <c r="N2683" i="21"/>
  <c r="P2683" i="21"/>
  <c r="O2683" i="21"/>
  <c r="Q2683" i="21"/>
  <c r="D2685" i="21"/>
  <c r="F2684" i="21"/>
  <c r="E2684" i="21"/>
  <c r="Q2684" i="21"/>
  <c r="N2684" i="21"/>
  <c r="O2684" i="21"/>
  <c r="P2684" i="21"/>
  <c r="J2685" i="21"/>
  <c r="I2685" i="21"/>
  <c r="H2686" i="21"/>
  <c r="L2685" i="21"/>
  <c r="M2685" i="21"/>
  <c r="K2685" i="21"/>
  <c r="F2685" i="21"/>
  <c r="E2685" i="21"/>
  <c r="D2686" i="21"/>
  <c r="N2685" i="21"/>
  <c r="Q2685" i="21"/>
  <c r="P2685" i="21"/>
  <c r="O2685" i="21"/>
  <c r="H2687" i="21"/>
  <c r="I2686" i="21"/>
  <c r="J2686" i="21"/>
  <c r="L2686" i="21"/>
  <c r="K2686" i="21"/>
  <c r="M2686" i="21"/>
  <c r="E2686" i="21"/>
  <c r="D2687" i="21"/>
  <c r="F2686" i="21"/>
  <c r="J2687" i="21"/>
  <c r="K2687" i="21"/>
  <c r="L2687" i="21"/>
  <c r="M2687" i="21"/>
  <c r="H2688" i="21"/>
  <c r="I2687" i="21"/>
  <c r="Q2686" i="21"/>
  <c r="P2686" i="21"/>
  <c r="O2686" i="21"/>
  <c r="N2686" i="21"/>
  <c r="F2687" i="21"/>
  <c r="D2688" i="21"/>
  <c r="E2687" i="21"/>
  <c r="K2688" i="21"/>
  <c r="L2688" i="21"/>
  <c r="M2688" i="21"/>
  <c r="I2688" i="21"/>
  <c r="J2688" i="21"/>
  <c r="H2689" i="21"/>
  <c r="P2687" i="21"/>
  <c r="O2687" i="21"/>
  <c r="Q2687" i="21"/>
  <c r="N2687" i="21"/>
  <c r="F2688" i="21"/>
  <c r="E2688" i="21"/>
  <c r="D2689" i="21"/>
  <c r="O2688" i="21"/>
  <c r="N2688" i="21"/>
  <c r="Q2688" i="21"/>
  <c r="P2688" i="21"/>
  <c r="L2689" i="21"/>
  <c r="I2689" i="21"/>
  <c r="M2689" i="21"/>
  <c r="H2690" i="21"/>
  <c r="J2689" i="21"/>
  <c r="K2689" i="21"/>
  <c r="F2689" i="21"/>
  <c r="D2690" i="21"/>
  <c r="E2689" i="21"/>
  <c r="P2689" i="21"/>
  <c r="Q2689" i="21"/>
  <c r="N2689" i="21"/>
  <c r="O2689" i="21"/>
  <c r="L2690" i="21"/>
  <c r="H2691" i="21"/>
  <c r="I2690" i="21"/>
  <c r="K2690" i="21"/>
  <c r="J2690" i="21"/>
  <c r="M2690" i="21"/>
  <c r="F2690" i="21"/>
  <c r="D2691" i="21"/>
  <c r="E2690" i="21"/>
  <c r="H2692" i="21"/>
  <c r="J2691" i="21"/>
  <c r="K2691" i="21"/>
  <c r="M2691" i="21"/>
  <c r="L2691" i="21"/>
  <c r="I2691" i="21"/>
  <c r="N2690" i="21"/>
  <c r="O2690" i="21"/>
  <c r="Q2690" i="21"/>
  <c r="P2690" i="21"/>
  <c r="D2692" i="21"/>
  <c r="F2691" i="21"/>
  <c r="E2691" i="21"/>
  <c r="J2692" i="21"/>
  <c r="I2692" i="21"/>
  <c r="K2692" i="21"/>
  <c r="L2692" i="21"/>
  <c r="M2692" i="21"/>
  <c r="H2693" i="21"/>
  <c r="N2691" i="21"/>
  <c r="P2691" i="21"/>
  <c r="O2691" i="21"/>
  <c r="Q2691" i="21"/>
  <c r="D2693" i="21"/>
  <c r="E2692" i="21"/>
  <c r="F2692" i="21"/>
  <c r="N2692" i="21"/>
  <c r="O2692" i="21"/>
  <c r="Q2692" i="21"/>
  <c r="P2692" i="21"/>
  <c r="H2694" i="21"/>
  <c r="L2693" i="21"/>
  <c r="I2693" i="21"/>
  <c r="M2693" i="21"/>
  <c r="J2693" i="21"/>
  <c r="K2693" i="21"/>
  <c r="D2694" i="21"/>
  <c r="E2693" i="21"/>
  <c r="F2693" i="21"/>
  <c r="M2694" i="21"/>
  <c r="I2694" i="21"/>
  <c r="J2694" i="21"/>
  <c r="H2695" i="21"/>
  <c r="K2694" i="21"/>
  <c r="L2694" i="21"/>
  <c r="P2693" i="21"/>
  <c r="O2693" i="21"/>
  <c r="N2693" i="21"/>
  <c r="Q2693" i="21"/>
  <c r="F2694" i="21"/>
  <c r="D2695" i="21"/>
  <c r="E2694" i="21"/>
  <c r="Q2694" i="21"/>
  <c r="P2694" i="21"/>
  <c r="O2694" i="21"/>
  <c r="N2694" i="21"/>
  <c r="M2695" i="21"/>
  <c r="H2696" i="21"/>
  <c r="J2695" i="21"/>
  <c r="K2695" i="21"/>
  <c r="L2695" i="21"/>
  <c r="I2695" i="21"/>
  <c r="D2696" i="21"/>
  <c r="E2695" i="21"/>
  <c r="F2695" i="21"/>
  <c r="J2696" i="21"/>
  <c r="H2697" i="21"/>
  <c r="L2696" i="21"/>
  <c r="M2696" i="21"/>
  <c r="I2696" i="21"/>
  <c r="K2696" i="21"/>
  <c r="Q2695" i="21"/>
  <c r="P2695" i="21"/>
  <c r="O2695" i="21"/>
  <c r="N2695" i="21"/>
  <c r="F2696" i="21"/>
  <c r="E2696" i="21"/>
  <c r="D2697" i="21"/>
  <c r="K2697" i="21"/>
  <c r="J2697" i="21"/>
  <c r="L2697" i="21"/>
  <c r="I2697" i="21"/>
  <c r="M2697" i="21"/>
  <c r="H2698" i="21"/>
  <c r="O2696" i="21"/>
  <c r="Q2696" i="21"/>
  <c r="N2696" i="21"/>
  <c r="P2696" i="21"/>
  <c r="F2697" i="21"/>
  <c r="D2698" i="21"/>
  <c r="E2697" i="21"/>
  <c r="P2697" i="21"/>
  <c r="N2697" i="21"/>
  <c r="O2697" i="21"/>
  <c r="Q2697" i="21"/>
  <c r="J2698" i="21"/>
  <c r="K2698" i="21"/>
  <c r="L2698" i="21"/>
  <c r="H2699" i="21"/>
  <c r="I2698" i="21"/>
  <c r="M2698" i="21"/>
  <c r="F2698" i="21"/>
  <c r="D2699" i="21"/>
  <c r="E2698" i="21"/>
  <c r="J2699" i="21"/>
  <c r="K2699" i="21"/>
  <c r="I2699" i="21"/>
  <c r="M2699" i="21"/>
  <c r="L2699" i="21"/>
  <c r="H2700" i="21"/>
  <c r="P2698" i="21"/>
  <c r="O2698" i="21"/>
  <c r="Q2698" i="21"/>
  <c r="N2698" i="21"/>
  <c r="E2699" i="21"/>
  <c r="D2700" i="21"/>
  <c r="F2699" i="21"/>
  <c r="Q2699" i="21"/>
  <c r="N2699" i="21"/>
  <c r="P2699" i="21"/>
  <c r="O2699" i="21"/>
  <c r="L2700" i="21"/>
  <c r="M2700" i="21"/>
  <c r="K2700" i="21"/>
  <c r="J2700" i="21"/>
  <c r="I2700" i="21"/>
  <c r="H2701" i="21"/>
  <c r="D2701" i="21"/>
  <c r="E2700" i="21"/>
  <c r="F2700" i="21"/>
  <c r="Q2700" i="21"/>
  <c r="N2700" i="21"/>
  <c r="O2700" i="21"/>
  <c r="P2700" i="21"/>
  <c r="L2701" i="21"/>
  <c r="I2701" i="21"/>
  <c r="M2701" i="21"/>
  <c r="J2701" i="21"/>
  <c r="H2702" i="21"/>
  <c r="K2701" i="21"/>
  <c r="F2701" i="21"/>
  <c r="D2702" i="21"/>
  <c r="E2701" i="21"/>
  <c r="P2701" i="21"/>
  <c r="O2701" i="21"/>
  <c r="N2701" i="21"/>
  <c r="Q2701" i="21"/>
  <c r="H2703" i="21"/>
  <c r="J2702" i="21"/>
  <c r="L2702" i="21"/>
  <c r="K2702" i="21"/>
  <c r="M2702" i="21"/>
  <c r="I2702" i="21"/>
  <c r="F2702" i="21"/>
  <c r="D2703" i="21"/>
  <c r="E2702" i="21"/>
  <c r="M2703" i="21"/>
  <c r="H2704" i="21"/>
  <c r="L2703" i="21"/>
  <c r="I2703" i="21"/>
  <c r="J2703" i="21"/>
  <c r="K2703" i="21"/>
  <c r="Q2702" i="21"/>
  <c r="P2702" i="21"/>
  <c r="O2702" i="21"/>
  <c r="N2702" i="21"/>
  <c r="F2703" i="21"/>
  <c r="D2704" i="21"/>
  <c r="E2703" i="21"/>
  <c r="K2704" i="21"/>
  <c r="H2705" i="21"/>
  <c r="L2704" i="21"/>
  <c r="M2704" i="21"/>
  <c r="I2704" i="21"/>
  <c r="J2704" i="21"/>
  <c r="O2703" i="21"/>
  <c r="Q2703" i="21"/>
  <c r="P2703" i="21"/>
  <c r="N2703" i="21"/>
  <c r="E2704" i="21"/>
  <c r="F2704" i="21"/>
  <c r="D2705" i="21"/>
  <c r="H2706" i="21"/>
  <c r="M2705" i="21"/>
  <c r="L2705" i="21"/>
  <c r="J2705" i="21"/>
  <c r="I2705" i="21"/>
  <c r="K2705" i="21"/>
  <c r="P2704" i="21"/>
  <c r="O2704" i="21"/>
  <c r="N2704" i="21"/>
  <c r="Q2704" i="21"/>
  <c r="F2705" i="21"/>
  <c r="D2706" i="21"/>
  <c r="E2705" i="21"/>
  <c r="H2707" i="21"/>
  <c r="I2706" i="21"/>
  <c r="J2706" i="21"/>
  <c r="L2706" i="21"/>
  <c r="K2706" i="21"/>
  <c r="M2706" i="21"/>
  <c r="N2705" i="21"/>
  <c r="P2705" i="21"/>
  <c r="Q2705" i="21"/>
  <c r="O2705" i="21"/>
  <c r="F2706" i="21"/>
  <c r="E2706" i="21"/>
  <c r="D2707" i="21"/>
  <c r="M2707" i="21"/>
  <c r="L2707" i="21"/>
  <c r="H2708" i="21"/>
  <c r="I2707" i="21"/>
  <c r="J2707" i="21"/>
  <c r="K2707" i="21"/>
  <c r="Q2706" i="21"/>
  <c r="N2706" i="21"/>
  <c r="P2706" i="21"/>
  <c r="O2706" i="21"/>
  <c r="D2708" i="21"/>
  <c r="E2707" i="21"/>
  <c r="F2707" i="21"/>
  <c r="H2709" i="21"/>
  <c r="J2708" i="21"/>
  <c r="L2708" i="21"/>
  <c r="M2708" i="21"/>
  <c r="K2708" i="21"/>
  <c r="I2708" i="21"/>
  <c r="P2707" i="21"/>
  <c r="O2707" i="21"/>
  <c r="Q2707" i="21"/>
  <c r="N2707" i="21"/>
  <c r="D2709" i="21"/>
  <c r="E2708" i="21"/>
  <c r="F2708" i="21"/>
  <c r="L2709" i="21"/>
  <c r="H2710" i="21"/>
  <c r="I2709" i="21"/>
  <c r="J2709" i="21"/>
  <c r="K2709" i="21"/>
  <c r="M2709" i="21"/>
  <c r="N2708" i="21"/>
  <c r="P2708" i="21"/>
  <c r="O2708" i="21"/>
  <c r="Q2708" i="21"/>
  <c r="E2709" i="21"/>
  <c r="F2709" i="21"/>
  <c r="D2710" i="21"/>
  <c r="M2710" i="21"/>
  <c r="J2710" i="21"/>
  <c r="I2710" i="21"/>
  <c r="K2710" i="21"/>
  <c r="H2711" i="21"/>
  <c r="L2710" i="21"/>
  <c r="Q2709" i="21"/>
  <c r="P2709" i="21"/>
  <c r="O2709" i="21"/>
  <c r="N2709" i="21"/>
  <c r="E2710" i="21"/>
  <c r="D2711" i="21"/>
  <c r="F2710" i="21"/>
  <c r="P2710" i="21"/>
  <c r="O2710" i="21"/>
  <c r="N2710" i="21"/>
  <c r="Q2710" i="21"/>
  <c r="J2711" i="21"/>
  <c r="I2711" i="21"/>
  <c r="K2711" i="21"/>
  <c r="L2711" i="21"/>
  <c r="M2711" i="21"/>
  <c r="H2712" i="21"/>
  <c r="D2712" i="21"/>
  <c r="F2711" i="21"/>
  <c r="E2711" i="21"/>
  <c r="Q2711" i="21"/>
  <c r="N2711" i="21"/>
  <c r="P2711" i="21"/>
  <c r="O2711" i="21"/>
  <c r="H2713" i="21"/>
  <c r="K2712" i="21"/>
  <c r="L2712" i="21"/>
  <c r="J2712" i="21"/>
  <c r="M2712" i="21"/>
  <c r="I2712" i="21"/>
  <c r="E2712" i="21"/>
  <c r="D2713" i="21"/>
  <c r="F2712" i="21"/>
  <c r="K2713" i="21"/>
  <c r="L2713" i="21"/>
  <c r="J2713" i="21"/>
  <c r="M2713" i="21"/>
  <c r="H2714" i="21"/>
  <c r="I2713" i="21"/>
  <c r="P2712" i="21"/>
  <c r="O2712" i="21"/>
  <c r="Q2712" i="21"/>
  <c r="N2712" i="21"/>
  <c r="D2714" i="21"/>
  <c r="E2713" i="21"/>
  <c r="F2713" i="21"/>
  <c r="J2714" i="21"/>
  <c r="H2715" i="21"/>
  <c r="M2714" i="21"/>
  <c r="I2714" i="21"/>
  <c r="K2714" i="21"/>
  <c r="L2714" i="21"/>
  <c r="Q2713" i="21"/>
  <c r="P2713" i="21"/>
  <c r="O2713" i="21"/>
  <c r="N2713" i="21"/>
  <c r="E2714" i="21"/>
  <c r="D2715" i="21"/>
  <c r="F2714" i="21"/>
  <c r="K2715" i="21"/>
  <c r="L2715" i="21"/>
  <c r="H2716" i="21"/>
  <c r="I2715" i="21"/>
  <c r="J2715" i="21"/>
  <c r="M2715" i="21"/>
  <c r="O2714" i="21"/>
  <c r="Q2714" i="21"/>
  <c r="N2714" i="21"/>
  <c r="P2714" i="21"/>
  <c r="D2716" i="21"/>
  <c r="E2715" i="21"/>
  <c r="F2715" i="21"/>
  <c r="K2716" i="21"/>
  <c r="I2716" i="21"/>
  <c r="L2716" i="21"/>
  <c r="M2716" i="21"/>
  <c r="J2716" i="21"/>
  <c r="H2717" i="21"/>
  <c r="P2715" i="21"/>
  <c r="O2715" i="21"/>
  <c r="Q2715" i="21"/>
  <c r="N2715" i="21"/>
  <c r="D2717" i="21"/>
  <c r="F2716" i="21"/>
  <c r="E2716" i="21"/>
  <c r="O2716" i="21"/>
  <c r="Q2716" i="21"/>
  <c r="N2716" i="21"/>
  <c r="P2716" i="21"/>
  <c r="M2717" i="21"/>
  <c r="J2717" i="21"/>
  <c r="H2718" i="21"/>
  <c r="L2717" i="21"/>
  <c r="I2717" i="21"/>
  <c r="K2717" i="21"/>
  <c r="E2717" i="21"/>
  <c r="F2717" i="21"/>
  <c r="D2718" i="21"/>
  <c r="L2718" i="21"/>
  <c r="K2718" i="21"/>
  <c r="H2719" i="21"/>
  <c r="I2718" i="21"/>
  <c r="J2718" i="21"/>
  <c r="M2718" i="21"/>
  <c r="P2717" i="21"/>
  <c r="O2717" i="21"/>
  <c r="N2717" i="21"/>
  <c r="Q2717" i="21"/>
  <c r="D2719" i="21"/>
  <c r="F2718" i="21"/>
  <c r="E2718" i="21"/>
  <c r="M2719" i="21"/>
  <c r="H2720" i="21"/>
  <c r="J2719" i="21"/>
  <c r="K2719" i="21"/>
  <c r="L2719" i="21"/>
  <c r="I2719" i="21"/>
  <c r="Q2718" i="21"/>
  <c r="O2718" i="21"/>
  <c r="N2718" i="21"/>
  <c r="P2718" i="21"/>
  <c r="D2720" i="21"/>
  <c r="F2719" i="21"/>
  <c r="E2719" i="21"/>
  <c r="M2720" i="21"/>
  <c r="J2720" i="21"/>
  <c r="I2720" i="21"/>
  <c r="H2721" i="21"/>
  <c r="K2720" i="21"/>
  <c r="L2720" i="21"/>
  <c r="Q2719" i="21"/>
  <c r="P2719" i="21"/>
  <c r="O2719" i="21"/>
  <c r="N2719" i="21"/>
  <c r="E2720" i="21"/>
  <c r="D2721" i="21"/>
  <c r="F2720" i="21"/>
  <c r="P2720" i="21"/>
  <c r="O2720" i="21"/>
  <c r="Q2720" i="21"/>
  <c r="N2720" i="21"/>
  <c r="M2721" i="21"/>
  <c r="H2722" i="21"/>
  <c r="J2721" i="21"/>
  <c r="I2721" i="21"/>
  <c r="L2721" i="21"/>
  <c r="K2721" i="21"/>
  <c r="F2721" i="21"/>
  <c r="D2722" i="21"/>
  <c r="E2721" i="21"/>
  <c r="I2722" i="21"/>
  <c r="L2722" i="21"/>
  <c r="M2722" i="21"/>
  <c r="H2723" i="21"/>
  <c r="J2722" i="21"/>
  <c r="K2722" i="21"/>
  <c r="P2721" i="21"/>
  <c r="O2721" i="21"/>
  <c r="N2721" i="21"/>
  <c r="Q2721" i="21"/>
  <c r="D2723" i="21"/>
  <c r="F2722" i="21"/>
  <c r="E2722" i="21"/>
  <c r="P2722" i="21"/>
  <c r="O2722" i="21"/>
  <c r="Q2722" i="21"/>
  <c r="N2722" i="21"/>
  <c r="H2724" i="21"/>
  <c r="M2723" i="21"/>
  <c r="K2723" i="21"/>
  <c r="L2723" i="21"/>
  <c r="I2723" i="21"/>
  <c r="J2723" i="21"/>
  <c r="D2724" i="21"/>
  <c r="E2723" i="21"/>
  <c r="F2723" i="21"/>
  <c r="K2724" i="21"/>
  <c r="I2724" i="21"/>
  <c r="H2725" i="21"/>
  <c r="J2724" i="21"/>
  <c r="L2724" i="21"/>
  <c r="M2724" i="21"/>
  <c r="P2723" i="21"/>
  <c r="O2723" i="21"/>
  <c r="Q2723" i="21"/>
  <c r="N2723" i="21"/>
  <c r="D2725" i="21"/>
  <c r="F2724" i="21"/>
  <c r="E2724" i="21"/>
  <c r="N2724" i="21"/>
  <c r="Q2724" i="21"/>
  <c r="P2724" i="21"/>
  <c r="O2724" i="21"/>
  <c r="I2725" i="21"/>
  <c r="H2726" i="21"/>
  <c r="L2725" i="21"/>
  <c r="M2725" i="21"/>
  <c r="J2725" i="21"/>
  <c r="K2725" i="21"/>
  <c r="F2725" i="21"/>
  <c r="E2725" i="21"/>
  <c r="D2726" i="21"/>
  <c r="N2725" i="21"/>
  <c r="P2725" i="21"/>
  <c r="O2725" i="21"/>
  <c r="Q2725" i="21"/>
  <c r="M2726" i="21"/>
  <c r="I2726" i="21"/>
  <c r="H2727" i="21"/>
  <c r="J2726" i="21"/>
  <c r="L2726" i="21"/>
  <c r="K2726" i="21"/>
  <c r="F2726" i="21"/>
  <c r="E2726" i="21"/>
  <c r="D2727" i="21"/>
  <c r="O2726" i="21"/>
  <c r="Q2726" i="21"/>
  <c r="N2726" i="21"/>
  <c r="P2726" i="21"/>
  <c r="J2727" i="21"/>
  <c r="I2727" i="21"/>
  <c r="H2728" i="21"/>
  <c r="K2727" i="21"/>
  <c r="L2727" i="21"/>
  <c r="M2727" i="21"/>
  <c r="F2727" i="21"/>
  <c r="D2728" i="21"/>
  <c r="E2727" i="21"/>
  <c r="Q2727" i="21"/>
  <c r="N2727" i="21"/>
  <c r="P2727" i="21"/>
  <c r="O2727" i="21"/>
  <c r="J2728" i="21"/>
  <c r="H2729" i="21"/>
  <c r="L2728" i="21"/>
  <c r="M2728" i="21"/>
  <c r="K2728" i="21"/>
  <c r="I2728" i="21"/>
  <c r="F2728" i="21"/>
  <c r="E2728" i="21"/>
  <c r="D2729" i="21"/>
  <c r="L2729" i="21"/>
  <c r="I2729" i="21"/>
  <c r="M2729" i="21"/>
  <c r="H2730" i="21"/>
  <c r="J2729" i="21"/>
  <c r="K2729" i="21"/>
  <c r="Q2728" i="21"/>
  <c r="P2728" i="21"/>
  <c r="O2728" i="21"/>
  <c r="N2728" i="21"/>
  <c r="D2730" i="21"/>
  <c r="F2729" i="21"/>
  <c r="E2729" i="21"/>
  <c r="P2729" i="21"/>
  <c r="O2729" i="21"/>
  <c r="Q2729" i="21"/>
  <c r="N2729" i="21"/>
  <c r="I2730" i="21"/>
  <c r="L2730" i="21"/>
  <c r="J2730" i="21"/>
  <c r="H2731" i="21"/>
  <c r="K2730" i="21"/>
  <c r="M2730" i="21"/>
  <c r="E2730" i="21"/>
  <c r="D2731" i="21"/>
  <c r="F2730" i="21"/>
  <c r="N2730" i="21"/>
  <c r="P2730" i="21"/>
  <c r="O2730" i="21"/>
  <c r="Q2730" i="21"/>
  <c r="H2732" i="21"/>
  <c r="K2731" i="21"/>
  <c r="L2731" i="21"/>
  <c r="M2731" i="21"/>
  <c r="I2731" i="21"/>
  <c r="J2731" i="21"/>
  <c r="D2732" i="21"/>
  <c r="F2731" i="21"/>
  <c r="E2731" i="21"/>
  <c r="J2732" i="21"/>
  <c r="L2732" i="21"/>
  <c r="M2732" i="21"/>
  <c r="I2732" i="21"/>
  <c r="H2733" i="21"/>
  <c r="K2732" i="21"/>
  <c r="P2731" i="21"/>
  <c r="O2731" i="21"/>
  <c r="N2731" i="21"/>
  <c r="Q2731" i="21"/>
  <c r="F2732" i="21"/>
  <c r="E2732" i="21"/>
  <c r="D2733" i="21"/>
  <c r="N2732" i="21"/>
  <c r="Q2732" i="21"/>
  <c r="P2732" i="21"/>
  <c r="O2732" i="21"/>
  <c r="L2733" i="21"/>
  <c r="H2734" i="21"/>
  <c r="I2733" i="21"/>
  <c r="M2733" i="21"/>
  <c r="J2733" i="21"/>
  <c r="K2733" i="21"/>
  <c r="E2733" i="21"/>
  <c r="F2733" i="21"/>
  <c r="D2734" i="21"/>
  <c r="M2734" i="21"/>
  <c r="L2734" i="21"/>
  <c r="K2734" i="21"/>
  <c r="I2734" i="21"/>
  <c r="H2735" i="21"/>
  <c r="J2734" i="21"/>
  <c r="P2733" i="21"/>
  <c r="O2733" i="21"/>
  <c r="N2733" i="21"/>
  <c r="Q2733" i="21"/>
  <c r="F2734" i="21"/>
  <c r="E2734" i="21"/>
  <c r="D2735" i="21"/>
  <c r="Q2734" i="21"/>
  <c r="P2734" i="21"/>
  <c r="O2734" i="21"/>
  <c r="N2734" i="21"/>
  <c r="J2735" i="21"/>
  <c r="I2735" i="21"/>
  <c r="H2736" i="21"/>
  <c r="K2735" i="21"/>
  <c r="L2735" i="21"/>
  <c r="M2735" i="21"/>
  <c r="D2736" i="21"/>
  <c r="F2735" i="21"/>
  <c r="E2735" i="21"/>
  <c r="Q2735" i="21"/>
  <c r="N2735" i="21"/>
  <c r="P2735" i="21"/>
  <c r="O2735" i="21"/>
  <c r="J2736" i="21"/>
  <c r="I2736" i="21"/>
  <c r="H2737" i="21"/>
  <c r="L2736" i="21"/>
  <c r="K2736" i="21"/>
  <c r="M2736" i="21"/>
  <c r="E2736" i="21"/>
  <c r="F2736" i="21"/>
  <c r="D2737" i="21"/>
  <c r="Q2736" i="21"/>
  <c r="P2736" i="21"/>
  <c r="O2736" i="21"/>
  <c r="N2736" i="21"/>
  <c r="L2737" i="21"/>
  <c r="I2737" i="21"/>
  <c r="K2737" i="21"/>
  <c r="M2737" i="21"/>
  <c r="H2738" i="21"/>
  <c r="J2737" i="21"/>
  <c r="F2737" i="21"/>
  <c r="D2738" i="21"/>
  <c r="E2737" i="21"/>
  <c r="P2737" i="21"/>
  <c r="O2737" i="21"/>
  <c r="Q2737" i="21"/>
  <c r="N2737" i="21"/>
  <c r="I2738" i="21"/>
  <c r="K2738" i="21"/>
  <c r="L2738" i="21"/>
  <c r="H2739" i="21"/>
  <c r="M2738" i="21"/>
  <c r="J2738" i="21"/>
  <c r="D2739" i="21"/>
  <c r="F2738" i="21"/>
  <c r="E2738" i="21"/>
  <c r="O2738" i="21"/>
  <c r="Q2738" i="21"/>
  <c r="N2738" i="21"/>
  <c r="P2738" i="21"/>
  <c r="K2739" i="21"/>
  <c r="L2739" i="21"/>
  <c r="M2739" i="21"/>
  <c r="I2739" i="21"/>
  <c r="H2740" i="21"/>
  <c r="J2739" i="21"/>
  <c r="D2740" i="21"/>
  <c r="E2739" i="21"/>
  <c r="F2739" i="21"/>
  <c r="P2739" i="21"/>
  <c r="O2739" i="21"/>
  <c r="Q2739" i="21"/>
  <c r="N2739" i="21"/>
  <c r="J2740" i="21"/>
  <c r="H2741" i="21"/>
  <c r="K2740" i="21"/>
  <c r="L2740" i="21"/>
  <c r="M2740" i="21"/>
  <c r="I2740" i="21"/>
  <c r="F2740" i="21"/>
  <c r="D2741" i="21"/>
  <c r="E2740" i="21"/>
  <c r="M2741" i="21"/>
  <c r="J2741" i="21"/>
  <c r="K2741" i="21"/>
  <c r="L2741" i="21"/>
  <c r="H2742" i="21"/>
  <c r="I2741" i="21"/>
  <c r="Q2740" i="21"/>
  <c r="P2740" i="21"/>
  <c r="O2740" i="21"/>
  <c r="N2740" i="21"/>
  <c r="F2741" i="21"/>
  <c r="E2741" i="21"/>
  <c r="D2742" i="21"/>
  <c r="M2742" i="21"/>
  <c r="K2742" i="21"/>
  <c r="J2742" i="21"/>
  <c r="I2742" i="21"/>
  <c r="H2743" i="21"/>
  <c r="L2742" i="21"/>
  <c r="P2741" i="21"/>
  <c r="O2741" i="21"/>
  <c r="N2741" i="21"/>
  <c r="Q2741" i="21"/>
  <c r="F2742" i="21"/>
  <c r="E2742" i="21"/>
  <c r="D2743" i="21"/>
  <c r="O2742" i="21"/>
  <c r="N2742" i="21"/>
  <c r="Q2742" i="21"/>
  <c r="P2742" i="21"/>
  <c r="I2743" i="21"/>
  <c r="K2743" i="21"/>
  <c r="M2743" i="21"/>
  <c r="L2743" i="21"/>
  <c r="H2744" i="21"/>
  <c r="J2743" i="21"/>
  <c r="E2743" i="21"/>
  <c r="F2743" i="21"/>
  <c r="D2744" i="21"/>
  <c r="Q2743" i="21"/>
  <c r="N2743" i="21"/>
  <c r="O2743" i="21"/>
  <c r="P2743" i="21"/>
  <c r="M2744" i="21"/>
  <c r="I2744" i="21"/>
  <c r="J2744" i="21"/>
  <c r="K2744" i="21"/>
  <c r="H2745" i="21"/>
  <c r="L2744" i="21"/>
  <c r="F2744" i="21"/>
  <c r="E2744" i="21"/>
  <c r="D2745" i="21"/>
  <c r="Q2744" i="21"/>
  <c r="N2744" i="21"/>
  <c r="P2744" i="21"/>
  <c r="O2744" i="21"/>
  <c r="H2746" i="21"/>
  <c r="I2745" i="21"/>
  <c r="M2745" i="21"/>
  <c r="J2745" i="21"/>
  <c r="L2745" i="21"/>
  <c r="K2745" i="21"/>
  <c r="F2745" i="21"/>
  <c r="D2746" i="21"/>
  <c r="E2745" i="21"/>
  <c r="K2746" i="21"/>
  <c r="M2746" i="21"/>
  <c r="I2746" i="21"/>
  <c r="L2746" i="21"/>
  <c r="H2747" i="21"/>
  <c r="J2746" i="21"/>
  <c r="N2745" i="21"/>
  <c r="Q2745" i="21"/>
  <c r="P2745" i="21"/>
  <c r="O2745" i="21"/>
  <c r="F2746" i="21"/>
  <c r="E2746" i="21"/>
  <c r="D2747" i="21"/>
  <c r="P2746" i="21"/>
  <c r="O2746" i="21"/>
  <c r="Q2746" i="21"/>
  <c r="N2746" i="21"/>
  <c r="L2747" i="21"/>
  <c r="J2747" i="21"/>
  <c r="M2747" i="21"/>
  <c r="I2747" i="21"/>
  <c r="H2748" i="21"/>
  <c r="K2747" i="21"/>
  <c r="D2748" i="21"/>
  <c r="E2747" i="21"/>
  <c r="F2747" i="21"/>
  <c r="P2747" i="21"/>
  <c r="O2747" i="21"/>
  <c r="Q2747" i="21"/>
  <c r="N2747" i="21"/>
  <c r="L2748" i="21"/>
  <c r="H2749" i="21"/>
  <c r="J2748" i="21"/>
  <c r="K2748" i="21"/>
  <c r="I2748" i="21"/>
  <c r="M2748" i="21"/>
  <c r="D2749" i="21"/>
  <c r="E2748" i="21"/>
  <c r="F2748" i="21"/>
  <c r="K2749" i="21"/>
  <c r="I2749" i="21"/>
  <c r="H2750" i="21"/>
  <c r="J2749" i="21"/>
  <c r="M2749" i="21"/>
  <c r="L2749" i="21"/>
  <c r="Q2748" i="21"/>
  <c r="P2748" i="21"/>
  <c r="O2748" i="21"/>
  <c r="N2748" i="21"/>
  <c r="E2749" i="21"/>
  <c r="F2749" i="21"/>
  <c r="D2750" i="21"/>
  <c r="P2749" i="21"/>
  <c r="N2749" i="21"/>
  <c r="Q2749" i="21"/>
  <c r="O2749" i="21"/>
  <c r="H2751" i="21"/>
  <c r="J2750" i="21"/>
  <c r="L2750" i="21"/>
  <c r="I2750" i="21"/>
  <c r="K2750" i="21"/>
  <c r="M2750" i="21"/>
  <c r="E2750" i="21"/>
  <c r="D2751" i="21"/>
  <c r="F2750" i="21"/>
  <c r="L2751" i="21"/>
  <c r="H2752" i="21"/>
  <c r="I2751" i="21"/>
  <c r="M2751" i="21"/>
  <c r="K2751" i="21"/>
  <c r="J2751" i="21"/>
  <c r="Q2750" i="21"/>
  <c r="P2750" i="21"/>
  <c r="O2750" i="21"/>
  <c r="N2750" i="21"/>
  <c r="F2751" i="21"/>
  <c r="E2751" i="21"/>
  <c r="D2752" i="21"/>
  <c r="M2752" i="21"/>
  <c r="K2752" i="21"/>
  <c r="L2752" i="21"/>
  <c r="J2752" i="21"/>
  <c r="H2753" i="21"/>
  <c r="I2752" i="21"/>
  <c r="Q2751" i="21"/>
  <c r="N2751" i="21"/>
  <c r="P2751" i="21"/>
  <c r="O2751" i="21"/>
  <c r="F2752" i="21"/>
  <c r="E2752" i="21"/>
  <c r="D2753" i="21"/>
  <c r="I2753" i="21"/>
  <c r="H2754" i="21"/>
  <c r="J2753" i="21"/>
  <c r="M2753" i="21"/>
  <c r="L2753" i="21"/>
  <c r="K2753" i="21"/>
  <c r="P2752" i="21"/>
  <c r="O2752" i="21"/>
  <c r="N2752" i="21"/>
  <c r="Q2752" i="21"/>
  <c r="D2754" i="21"/>
  <c r="E2753" i="21"/>
  <c r="F2753" i="21"/>
  <c r="Q2753" i="21"/>
  <c r="N2753" i="21"/>
  <c r="P2753" i="21"/>
  <c r="O2753" i="21"/>
  <c r="K2754" i="21"/>
  <c r="L2754" i="21"/>
  <c r="I2754" i="21"/>
  <c r="M2754" i="21"/>
  <c r="J2754" i="21"/>
  <c r="H2755" i="21"/>
  <c r="F2754" i="21"/>
  <c r="D2755" i="21"/>
  <c r="E2754" i="21"/>
  <c r="P2754" i="21"/>
  <c r="Q2754" i="21"/>
  <c r="N2754" i="21"/>
  <c r="O2754" i="21"/>
  <c r="J2755" i="21"/>
  <c r="H2756" i="21"/>
  <c r="I2755" i="21"/>
  <c r="K2755" i="21"/>
  <c r="M2755" i="21"/>
  <c r="L2755" i="21"/>
  <c r="F2755" i="21"/>
  <c r="E2755" i="21"/>
  <c r="D2756" i="21"/>
  <c r="M2756" i="21"/>
  <c r="K2756" i="21"/>
  <c r="I2756" i="21"/>
  <c r="L2756" i="21"/>
  <c r="H2757" i="21"/>
  <c r="J2756" i="21"/>
  <c r="Q2755" i="21"/>
  <c r="O2755" i="21"/>
  <c r="N2755" i="21"/>
  <c r="P2755" i="21"/>
  <c r="D2757" i="21"/>
  <c r="F2756" i="21"/>
  <c r="E2756" i="21"/>
  <c r="O2756" i="21"/>
  <c r="P2756" i="21"/>
  <c r="N2756" i="21"/>
  <c r="Q2756" i="21"/>
  <c r="K2757" i="21"/>
  <c r="I2757" i="21"/>
  <c r="H2758" i="21"/>
  <c r="L2757" i="21"/>
  <c r="M2757" i="21"/>
  <c r="J2757" i="21"/>
  <c r="E2757" i="21"/>
  <c r="F2757" i="21"/>
  <c r="D2758" i="21"/>
  <c r="P2757" i="21"/>
  <c r="Q2757" i="21"/>
  <c r="O2757" i="21"/>
  <c r="N2757" i="21"/>
  <c r="K2758" i="21"/>
  <c r="I2758" i="21"/>
  <c r="H2759" i="21"/>
  <c r="L2758" i="21"/>
  <c r="M2758" i="21"/>
  <c r="J2758" i="21"/>
  <c r="D2759" i="21"/>
  <c r="F2758" i="21"/>
  <c r="E2758" i="21"/>
  <c r="P2758" i="21"/>
  <c r="N2758" i="21"/>
  <c r="Q2758" i="21"/>
  <c r="O2758" i="21"/>
  <c r="I2759" i="21"/>
  <c r="M2759" i="21"/>
  <c r="H2760" i="21"/>
  <c r="K2759" i="21"/>
  <c r="L2759" i="21"/>
  <c r="J2759" i="21"/>
  <c r="D2760" i="21"/>
  <c r="F2759" i="21"/>
  <c r="E2759" i="21"/>
  <c r="P2759" i="21"/>
  <c r="Q2759" i="21"/>
  <c r="N2759" i="21"/>
  <c r="O2759" i="21"/>
  <c r="H2761" i="21"/>
  <c r="I2760" i="21"/>
  <c r="J2760" i="21"/>
  <c r="K2760" i="21"/>
  <c r="M2760" i="21"/>
  <c r="L2760" i="21"/>
  <c r="F2760" i="21"/>
  <c r="E2760" i="21"/>
  <c r="D2761" i="21"/>
  <c r="H2762" i="21"/>
  <c r="K2761" i="21"/>
  <c r="L2761" i="21"/>
  <c r="J2761" i="21"/>
  <c r="M2761" i="21"/>
  <c r="I2761" i="21"/>
  <c r="P2760" i="21"/>
  <c r="O2760" i="21"/>
  <c r="Q2760" i="21"/>
  <c r="N2760" i="21"/>
  <c r="D2762" i="21"/>
  <c r="E2761" i="21"/>
  <c r="F2761" i="21"/>
  <c r="I2762" i="21"/>
  <c r="M2762" i="21"/>
  <c r="L2762" i="21"/>
  <c r="K2762" i="21"/>
  <c r="J2762" i="21"/>
  <c r="H2763" i="21"/>
  <c r="O2761" i="21"/>
  <c r="P2761" i="21"/>
  <c r="N2761" i="21"/>
  <c r="Q2761" i="21"/>
  <c r="F2762" i="21"/>
  <c r="D2763" i="21"/>
  <c r="E2762" i="21"/>
  <c r="P2762" i="21"/>
  <c r="O2762" i="21"/>
  <c r="Q2762" i="21"/>
  <c r="N2762" i="21"/>
  <c r="I2763" i="21"/>
  <c r="M2763" i="21"/>
  <c r="K2763" i="21"/>
  <c r="H2764" i="21"/>
  <c r="L2763" i="21"/>
  <c r="J2763" i="21"/>
  <c r="F2763" i="21"/>
  <c r="E2763" i="21"/>
  <c r="D2764" i="21"/>
  <c r="Q2763" i="21"/>
  <c r="P2763" i="21"/>
  <c r="O2763" i="21"/>
  <c r="N2763" i="21"/>
  <c r="J2764" i="21"/>
  <c r="L2764" i="21"/>
  <c r="M2764" i="21"/>
  <c r="I2764" i="21"/>
  <c r="K2764" i="21"/>
  <c r="H2765" i="21"/>
  <c r="F2764" i="21"/>
  <c r="D2765" i="21"/>
  <c r="E2764" i="21"/>
  <c r="O2764" i="21"/>
  <c r="Q2764" i="21"/>
  <c r="N2764" i="21"/>
  <c r="P2764" i="21"/>
  <c r="M2765" i="21"/>
  <c r="I2765" i="21"/>
  <c r="L2765" i="21"/>
  <c r="H2766" i="21"/>
  <c r="J2765" i="21"/>
  <c r="K2765" i="21"/>
  <c r="F2765" i="21"/>
  <c r="E2765" i="21"/>
  <c r="D2766" i="21"/>
  <c r="P2765" i="21"/>
  <c r="O2765" i="21"/>
  <c r="Q2765" i="21"/>
  <c r="N2765" i="21"/>
  <c r="K2766" i="21"/>
  <c r="H2767" i="21"/>
  <c r="M2766" i="21"/>
  <c r="J2766" i="21"/>
  <c r="I2766" i="21"/>
  <c r="L2766" i="21"/>
  <c r="D2767" i="21"/>
  <c r="E2766" i="21"/>
  <c r="F2766" i="21"/>
  <c r="J2767" i="21"/>
  <c r="H2768" i="21"/>
  <c r="L2767" i="21"/>
  <c r="M2767" i="21"/>
  <c r="I2767" i="21"/>
  <c r="K2767" i="21"/>
  <c r="N2766" i="21"/>
  <c r="P2766" i="21"/>
  <c r="O2766" i="21"/>
  <c r="Q2766" i="21"/>
  <c r="F2767" i="21"/>
  <c r="E2767" i="21"/>
  <c r="D2768" i="21"/>
  <c r="H2769" i="21"/>
  <c r="M2768" i="21"/>
  <c r="I2768" i="21"/>
  <c r="L2768" i="21"/>
  <c r="J2768" i="21"/>
  <c r="K2768" i="21"/>
  <c r="P2767" i="21"/>
  <c r="O2767" i="21"/>
  <c r="Q2767" i="21"/>
  <c r="N2767" i="21"/>
  <c r="E2768" i="21"/>
  <c r="F2768" i="21"/>
  <c r="D2769" i="21"/>
  <c r="J2769" i="21"/>
  <c r="I2769" i="21"/>
  <c r="H2770" i="21"/>
  <c r="L2769" i="21"/>
  <c r="M2769" i="21"/>
  <c r="K2769" i="21"/>
  <c r="P2768" i="21"/>
  <c r="O2768" i="21"/>
  <c r="N2768" i="21"/>
  <c r="Q2768" i="21"/>
  <c r="E2769" i="21"/>
  <c r="F2769" i="21"/>
  <c r="D2770" i="21"/>
  <c r="P2769" i="21"/>
  <c r="O2769" i="21"/>
  <c r="Q2769" i="21"/>
  <c r="N2769" i="21"/>
  <c r="J2770" i="21"/>
  <c r="M2770" i="21"/>
  <c r="I2770" i="21"/>
  <c r="K2770" i="21"/>
  <c r="H2771" i="21"/>
  <c r="L2770" i="21"/>
  <c r="F2770" i="21"/>
  <c r="E2770" i="21"/>
  <c r="D2771" i="21"/>
  <c r="O2770" i="21"/>
  <c r="N2770" i="21"/>
  <c r="Q2770" i="21"/>
  <c r="P2770" i="21"/>
  <c r="K2771" i="21"/>
  <c r="H2772" i="21"/>
  <c r="J2771" i="21"/>
  <c r="M2771" i="21"/>
  <c r="L2771" i="21"/>
  <c r="I2771" i="21"/>
  <c r="D2772" i="21"/>
  <c r="E2771" i="21"/>
  <c r="F2771" i="21"/>
  <c r="L2772" i="21"/>
  <c r="K2772" i="21"/>
  <c r="I2772" i="21"/>
  <c r="J2772" i="21"/>
  <c r="M2772" i="21"/>
  <c r="H2773" i="21"/>
  <c r="P2771" i="21"/>
  <c r="O2771" i="21"/>
  <c r="Q2771" i="21"/>
  <c r="N2771" i="21"/>
  <c r="D2773" i="21"/>
  <c r="E2772" i="21"/>
  <c r="F2772" i="21"/>
  <c r="N2772" i="21"/>
  <c r="P2772" i="21"/>
  <c r="O2772" i="21"/>
  <c r="Q2772" i="21"/>
  <c r="M2773" i="21"/>
  <c r="L2773" i="21"/>
  <c r="J2773" i="21"/>
  <c r="I2773" i="21"/>
  <c r="H2774" i="21"/>
  <c r="K2773" i="21"/>
  <c r="E2773" i="21"/>
  <c r="F2773" i="21"/>
  <c r="D2774" i="21"/>
  <c r="P2773" i="21"/>
  <c r="O2773" i="21"/>
  <c r="N2773" i="21"/>
  <c r="Q2773" i="21"/>
  <c r="J2774" i="21"/>
  <c r="H2775" i="21"/>
  <c r="M2774" i="21"/>
  <c r="L2774" i="21"/>
  <c r="I2774" i="21"/>
  <c r="K2774" i="21"/>
  <c r="D2775" i="21"/>
  <c r="F2774" i="21"/>
  <c r="E2774" i="21"/>
  <c r="L2775" i="21"/>
  <c r="J2775" i="21"/>
  <c r="K2775" i="21"/>
  <c r="H2776" i="21"/>
  <c r="M2775" i="21"/>
  <c r="I2775" i="21"/>
  <c r="Q2774" i="21"/>
  <c r="N2774" i="21"/>
  <c r="O2774" i="21"/>
  <c r="P2774" i="21"/>
  <c r="E2775" i="21"/>
  <c r="F2775" i="21"/>
  <c r="D2776" i="21"/>
  <c r="J2776" i="21"/>
  <c r="K2776" i="21"/>
  <c r="L2776" i="21"/>
  <c r="H2777" i="21"/>
  <c r="I2776" i="21"/>
  <c r="M2776" i="21"/>
  <c r="O2775" i="21"/>
  <c r="Q2775" i="21"/>
  <c r="N2775" i="21"/>
  <c r="P2775" i="21"/>
  <c r="F2776" i="21"/>
  <c r="E2776" i="21"/>
  <c r="D2777" i="21"/>
  <c r="L2777" i="21"/>
  <c r="I2777" i="21"/>
  <c r="K2777" i="21"/>
  <c r="H2778" i="21"/>
  <c r="J2777" i="21"/>
  <c r="M2777" i="21"/>
  <c r="Q2776" i="21"/>
  <c r="N2776" i="21"/>
  <c r="P2776" i="21"/>
  <c r="O2776" i="21"/>
  <c r="F2777" i="21"/>
  <c r="E2777" i="21"/>
  <c r="D2778" i="21"/>
  <c r="N2777" i="21"/>
  <c r="Q2777" i="21"/>
  <c r="P2777" i="21"/>
  <c r="O2777" i="21"/>
  <c r="I2778" i="21"/>
  <c r="H2779" i="21"/>
  <c r="L2778" i="21"/>
  <c r="J2778" i="21"/>
  <c r="K2778" i="21"/>
  <c r="M2778" i="21"/>
  <c r="F2778" i="21"/>
  <c r="E2778" i="21"/>
  <c r="D2779" i="21"/>
  <c r="P2778" i="21"/>
  <c r="O2778" i="21"/>
  <c r="N2778" i="21"/>
  <c r="Q2778" i="21"/>
  <c r="M2779" i="21"/>
  <c r="K2779" i="21"/>
  <c r="H2780" i="21"/>
  <c r="J2779" i="21"/>
  <c r="L2779" i="21"/>
  <c r="I2779" i="21"/>
  <c r="D2780" i="21"/>
  <c r="E2779" i="21"/>
  <c r="F2779" i="21"/>
  <c r="M2780" i="21"/>
  <c r="H2781" i="21"/>
  <c r="L2780" i="21"/>
  <c r="K2780" i="21"/>
  <c r="I2780" i="21"/>
  <c r="J2780" i="21"/>
  <c r="P2779" i="21"/>
  <c r="O2779" i="21"/>
  <c r="Q2779" i="21"/>
  <c r="N2779" i="21"/>
  <c r="E2780" i="21"/>
  <c r="D2781" i="21"/>
  <c r="F2780" i="21"/>
  <c r="M2781" i="21"/>
  <c r="L2781" i="21"/>
  <c r="K2781" i="21"/>
  <c r="J2781" i="21"/>
  <c r="I2781" i="21"/>
  <c r="H2782" i="21"/>
  <c r="P2780" i="21"/>
  <c r="O2780" i="21"/>
  <c r="N2780" i="21"/>
  <c r="Q2780" i="21"/>
  <c r="F2781" i="21"/>
  <c r="E2781" i="21"/>
  <c r="D2782" i="21"/>
  <c r="P2781" i="21"/>
  <c r="O2781" i="21"/>
  <c r="Q2781" i="21"/>
  <c r="N2781" i="21"/>
  <c r="L2782" i="21"/>
  <c r="M2782" i="21"/>
  <c r="I2782" i="21"/>
  <c r="K2782" i="21"/>
  <c r="H2783" i="21"/>
  <c r="J2782" i="21"/>
  <c r="D2783" i="21"/>
  <c r="E2782" i="21"/>
  <c r="F2782" i="21"/>
  <c r="O2782" i="21"/>
  <c r="Q2782" i="21"/>
  <c r="N2782" i="21"/>
  <c r="P2782" i="21"/>
  <c r="I2783" i="21"/>
  <c r="L2783" i="21"/>
  <c r="J2783" i="21"/>
  <c r="H2784" i="21"/>
  <c r="M2783" i="21"/>
  <c r="K2783" i="21"/>
  <c r="D2784" i="21"/>
  <c r="E2783" i="21"/>
  <c r="F2783" i="21"/>
  <c r="N2783" i="21"/>
  <c r="P2783" i="21"/>
  <c r="O2783" i="21"/>
  <c r="Q2783" i="21"/>
  <c r="J2784" i="21"/>
  <c r="K2784" i="21"/>
  <c r="M2784" i="21"/>
  <c r="I2784" i="21"/>
  <c r="L2784" i="21"/>
  <c r="H2785" i="21"/>
  <c r="F2784" i="21"/>
  <c r="E2784" i="21"/>
  <c r="D2785" i="21"/>
  <c r="Q2784" i="21"/>
  <c r="P2784" i="21"/>
  <c r="O2784" i="21"/>
  <c r="N2784" i="21"/>
  <c r="J2785" i="21"/>
  <c r="I2785" i="21"/>
  <c r="K2785" i="21"/>
  <c r="L2785" i="21"/>
  <c r="H2786" i="21"/>
  <c r="M2785" i="21"/>
  <c r="E2785" i="21"/>
  <c r="F2785" i="21"/>
  <c r="D2786" i="21"/>
  <c r="P2785" i="21"/>
  <c r="O2785" i="21"/>
  <c r="N2785" i="21"/>
  <c r="Q2785" i="21"/>
  <c r="M2786" i="21"/>
  <c r="L2786" i="21"/>
  <c r="H2787" i="21"/>
  <c r="I2786" i="21"/>
  <c r="K2786" i="21"/>
  <c r="J2786" i="21"/>
  <c r="E2786" i="21"/>
  <c r="F2786" i="21"/>
  <c r="D2787" i="21"/>
  <c r="L2787" i="21"/>
  <c r="K2787" i="21"/>
  <c r="H2788" i="21"/>
  <c r="J2787" i="21"/>
  <c r="I2787" i="21"/>
  <c r="M2787" i="21"/>
  <c r="P2786" i="21"/>
  <c r="Q2786" i="21"/>
  <c r="N2786" i="21"/>
  <c r="O2786" i="21"/>
  <c r="D2788" i="21"/>
  <c r="E2787" i="21"/>
  <c r="F2787" i="21"/>
  <c r="I2788" i="21"/>
  <c r="H2789" i="21"/>
  <c r="J2788" i="21"/>
  <c r="M2788" i="21"/>
  <c r="L2788" i="21"/>
  <c r="K2788" i="21"/>
  <c r="Q2787" i="21"/>
  <c r="N2787" i="21"/>
  <c r="P2787" i="21"/>
  <c r="O2787" i="21"/>
  <c r="F2788" i="21"/>
  <c r="D2789" i="21"/>
  <c r="E2788" i="21"/>
  <c r="P2788" i="21"/>
  <c r="O2788" i="21"/>
  <c r="Q2788" i="21"/>
  <c r="N2788" i="21"/>
  <c r="L2789" i="21"/>
  <c r="I2789" i="21"/>
  <c r="H2790" i="21"/>
  <c r="J2789" i="21"/>
  <c r="M2789" i="21"/>
  <c r="K2789" i="21"/>
  <c r="F2789" i="21"/>
  <c r="E2789" i="21"/>
  <c r="D2790" i="21"/>
  <c r="P2789" i="21"/>
  <c r="Q2789" i="21"/>
  <c r="O2789" i="21"/>
  <c r="N2789" i="21"/>
  <c r="K2790" i="21"/>
  <c r="I2790" i="21"/>
  <c r="J2790" i="21"/>
  <c r="H2791" i="21"/>
  <c r="M2790" i="21"/>
  <c r="L2790" i="21"/>
  <c r="D2791" i="21"/>
  <c r="F2790" i="21"/>
  <c r="E2790" i="21"/>
  <c r="Q2790" i="21"/>
  <c r="N2790" i="21"/>
  <c r="P2790" i="21"/>
  <c r="O2790" i="21"/>
  <c r="J2791" i="21"/>
  <c r="M2791" i="21"/>
  <c r="L2791" i="21"/>
  <c r="H2792" i="21"/>
  <c r="K2791" i="21"/>
  <c r="I2791" i="21"/>
  <c r="D2792" i="21"/>
  <c r="F2791" i="21"/>
  <c r="E2791" i="21"/>
  <c r="I2792" i="21"/>
  <c r="H2793" i="21"/>
  <c r="J2792" i="21"/>
  <c r="M2792" i="21"/>
  <c r="K2792" i="21"/>
  <c r="L2792" i="21"/>
  <c r="O2791" i="21"/>
  <c r="N2791" i="21"/>
  <c r="Q2791" i="21"/>
  <c r="P2791" i="21"/>
  <c r="E2792" i="21"/>
  <c r="F2792" i="21"/>
  <c r="D2793" i="21"/>
  <c r="N2792" i="21"/>
  <c r="P2792" i="21"/>
  <c r="O2792" i="21"/>
  <c r="Q2792" i="21"/>
  <c r="L2793" i="21"/>
  <c r="J2793" i="21"/>
  <c r="M2793" i="21"/>
  <c r="H2794" i="21"/>
  <c r="K2793" i="21"/>
  <c r="I2793" i="21"/>
  <c r="E2793" i="21"/>
  <c r="D2794" i="21"/>
  <c r="F2793" i="21"/>
  <c r="H2795" i="21"/>
  <c r="K2794" i="21"/>
  <c r="I2794" i="21"/>
  <c r="L2794" i="21"/>
  <c r="M2794" i="21"/>
  <c r="J2794" i="21"/>
  <c r="N2793" i="21"/>
  <c r="O2793" i="21"/>
  <c r="P2793" i="21"/>
  <c r="Q2793" i="21"/>
  <c r="F2794" i="21"/>
  <c r="D2795" i="21"/>
  <c r="E2794" i="21"/>
  <c r="K2795" i="21"/>
  <c r="H2796" i="21"/>
  <c r="J2795" i="21"/>
  <c r="I2795" i="21"/>
  <c r="M2795" i="21"/>
  <c r="L2795" i="21"/>
  <c r="N2794" i="21"/>
  <c r="P2794" i="21"/>
  <c r="O2794" i="21"/>
  <c r="Q2794" i="21"/>
  <c r="D2796" i="21"/>
  <c r="F2795" i="21"/>
  <c r="E2795" i="21"/>
  <c r="H2797" i="21"/>
  <c r="L2796" i="21"/>
  <c r="K2796" i="21"/>
  <c r="I2796" i="21"/>
  <c r="M2796" i="21"/>
  <c r="J2796" i="21"/>
  <c r="Q2795" i="21"/>
  <c r="N2795" i="21"/>
  <c r="O2795" i="21"/>
  <c r="P2795" i="21"/>
  <c r="D2797" i="21"/>
  <c r="F2796" i="21"/>
  <c r="E2796" i="21"/>
  <c r="M2797" i="21"/>
  <c r="I2797" i="21"/>
  <c r="L2797" i="21"/>
  <c r="J2797" i="21"/>
  <c r="H2798" i="21"/>
  <c r="K2797" i="21"/>
  <c r="O2796" i="21"/>
  <c r="Q2796" i="21"/>
  <c r="N2796" i="21"/>
  <c r="P2796" i="21"/>
  <c r="F2797" i="21"/>
  <c r="D2798" i="21"/>
  <c r="E2797" i="21"/>
  <c r="P2797" i="21"/>
  <c r="O2797" i="21"/>
  <c r="Q2797" i="21"/>
  <c r="N2797" i="21"/>
  <c r="K2798" i="21"/>
  <c r="L2798" i="21"/>
  <c r="I2798" i="21"/>
  <c r="J2798" i="21"/>
  <c r="M2798" i="21"/>
  <c r="H2799" i="21"/>
  <c r="D2799" i="21"/>
  <c r="F2798" i="21"/>
  <c r="E2798" i="21"/>
  <c r="N2798" i="21"/>
  <c r="P2798" i="21"/>
  <c r="O2798" i="21"/>
  <c r="Q2798" i="21"/>
  <c r="M2799" i="21"/>
  <c r="K2799" i="21"/>
  <c r="J2799" i="21"/>
  <c r="H2800" i="21"/>
  <c r="L2799" i="21"/>
  <c r="I2799" i="21"/>
  <c r="E2799" i="21"/>
  <c r="F2799" i="21"/>
  <c r="D2800" i="21"/>
  <c r="J2800" i="21"/>
  <c r="I2800" i="21"/>
  <c r="K2800" i="21"/>
  <c r="H2801" i="21"/>
  <c r="L2800" i="21"/>
  <c r="M2800" i="21"/>
  <c r="P2799" i="21"/>
  <c r="O2799" i="21"/>
  <c r="N2799" i="21"/>
  <c r="Q2799" i="21"/>
  <c r="E2800" i="21"/>
  <c r="F2800" i="21"/>
  <c r="D2801" i="21"/>
  <c r="P2800" i="21"/>
  <c r="N2800" i="21"/>
  <c r="Q2800" i="21"/>
  <c r="O2800" i="21"/>
  <c r="J2801" i="21"/>
  <c r="I2801" i="21"/>
  <c r="M2801" i="21"/>
  <c r="K2801" i="21"/>
  <c r="L2801" i="21"/>
  <c r="H2802" i="21"/>
  <c r="F2801" i="21"/>
  <c r="D2802" i="21"/>
  <c r="E2801" i="21"/>
  <c r="P2801" i="21"/>
  <c r="O2801" i="21"/>
  <c r="N2801" i="21"/>
  <c r="Q2801" i="21"/>
  <c r="I2802" i="21"/>
  <c r="L2802" i="21"/>
  <c r="K2802" i="21"/>
  <c r="J2802" i="21"/>
  <c r="H2803" i="21"/>
  <c r="M2802" i="21"/>
  <c r="D2803" i="21"/>
  <c r="F2802" i="21"/>
  <c r="E2802" i="21"/>
  <c r="O2802" i="21"/>
  <c r="Q2802" i="21"/>
  <c r="N2802" i="21"/>
  <c r="P2802" i="21"/>
  <c r="L2803" i="21"/>
  <c r="M2803" i="21"/>
  <c r="K2803" i="21"/>
  <c r="I2803" i="21"/>
  <c r="J2803" i="21"/>
  <c r="H2804" i="21"/>
  <c r="D2804" i="21"/>
  <c r="F2803" i="21"/>
  <c r="E2803" i="21"/>
  <c r="P2803" i="21"/>
  <c r="O2803" i="21"/>
  <c r="Q2803" i="21"/>
  <c r="N2803" i="21"/>
  <c r="J2804" i="21"/>
  <c r="L2804" i="21"/>
  <c r="I2804" i="21"/>
  <c r="H2805" i="21"/>
  <c r="M2804" i="21"/>
  <c r="K2804" i="21"/>
  <c r="F2804" i="21"/>
  <c r="E2804" i="21"/>
  <c r="D2805" i="21"/>
  <c r="P2804" i="21"/>
  <c r="O2804" i="21"/>
  <c r="Q2804" i="21"/>
  <c r="N2804" i="21"/>
  <c r="L2805" i="21"/>
  <c r="J2805" i="21"/>
  <c r="K2805" i="21"/>
  <c r="I2805" i="21"/>
  <c r="M2805" i="21"/>
  <c r="H2806" i="21"/>
  <c r="D2806" i="21"/>
  <c r="E2805" i="21"/>
  <c r="F2805" i="21"/>
  <c r="P2805" i="21"/>
  <c r="O2805" i="21"/>
  <c r="Q2805" i="21"/>
  <c r="N2805" i="21"/>
  <c r="J2806" i="21"/>
  <c r="H2807" i="21"/>
  <c r="L2806" i="21"/>
  <c r="I2806" i="21"/>
  <c r="K2806" i="21"/>
  <c r="M2806" i="21"/>
  <c r="E2806" i="21"/>
  <c r="D2807" i="21"/>
  <c r="F2806" i="21"/>
  <c r="K2807" i="21"/>
  <c r="M2807" i="21"/>
  <c r="I2807" i="21"/>
  <c r="H2808" i="21"/>
  <c r="L2807" i="21"/>
  <c r="J2807" i="21"/>
  <c r="O2806" i="21"/>
  <c r="P2806" i="21"/>
  <c r="Q2806" i="21"/>
  <c r="N2806" i="21"/>
  <c r="E2807" i="21"/>
  <c r="D2808" i="21"/>
  <c r="F2807" i="21"/>
  <c r="N2807" i="21"/>
  <c r="Q2807" i="21"/>
  <c r="O2807" i="21"/>
  <c r="P2807" i="21"/>
  <c r="M2808" i="21"/>
  <c r="L2808" i="21"/>
  <c r="I2808" i="21"/>
  <c r="J2808" i="21"/>
  <c r="H2809" i="21"/>
  <c r="K2808" i="21"/>
  <c r="F2808" i="21"/>
  <c r="E2808" i="21"/>
  <c r="D2809" i="21"/>
  <c r="Q2808" i="21"/>
  <c r="N2808" i="21"/>
  <c r="P2808" i="21"/>
  <c r="O2808" i="21"/>
  <c r="I2809" i="21"/>
  <c r="L2809" i="21"/>
  <c r="H2810" i="21"/>
  <c r="M2809" i="21"/>
  <c r="J2809" i="21"/>
  <c r="K2809" i="21"/>
  <c r="E2809" i="21"/>
  <c r="F2809" i="21"/>
  <c r="D2810" i="21"/>
  <c r="O2809" i="21"/>
  <c r="N2809" i="21"/>
  <c r="Q2809" i="21"/>
  <c r="P2809" i="21"/>
  <c r="H2811" i="21"/>
  <c r="K2810" i="21"/>
  <c r="J2810" i="21"/>
  <c r="M2810" i="21"/>
  <c r="I2810" i="21"/>
  <c r="L2810" i="21"/>
  <c r="E2810" i="21"/>
  <c r="F2810" i="21"/>
  <c r="D2811" i="21"/>
  <c r="L2811" i="21"/>
  <c r="K2811" i="21"/>
  <c r="M2811" i="21"/>
  <c r="J2811" i="21"/>
  <c r="I2811" i="21"/>
  <c r="H2812" i="21"/>
  <c r="P2810" i="21"/>
  <c r="O2810" i="21"/>
  <c r="N2810" i="21"/>
  <c r="Q2810" i="21"/>
  <c r="F2811" i="21"/>
  <c r="D2812" i="21"/>
  <c r="E2811" i="21"/>
  <c r="P2811" i="21"/>
  <c r="O2811" i="21"/>
  <c r="N2811" i="21"/>
  <c r="Q2811" i="21"/>
  <c r="L2812" i="21"/>
  <c r="H2813" i="21"/>
  <c r="J2812" i="21"/>
  <c r="K2812" i="21"/>
  <c r="I2812" i="21"/>
  <c r="M2812" i="21"/>
  <c r="D2813" i="21"/>
  <c r="E2812" i="21"/>
  <c r="F2812" i="21"/>
  <c r="H2814" i="21"/>
  <c r="M2813" i="21"/>
  <c r="I2813" i="21"/>
  <c r="L2813" i="21"/>
  <c r="J2813" i="21"/>
  <c r="K2813" i="21"/>
  <c r="Q2812" i="21"/>
  <c r="P2812" i="21"/>
  <c r="O2812" i="21"/>
  <c r="N2812" i="21"/>
  <c r="F2813" i="21"/>
  <c r="E2813" i="21"/>
  <c r="D2814" i="21"/>
  <c r="H2815" i="21"/>
  <c r="L2814" i="21"/>
  <c r="K2814" i="21"/>
  <c r="J2814" i="21"/>
  <c r="I2814" i="21"/>
  <c r="M2814" i="21"/>
  <c r="P2813" i="21"/>
  <c r="O2813" i="21"/>
  <c r="N2813" i="21"/>
  <c r="Q2813" i="21"/>
  <c r="F2814" i="21"/>
  <c r="E2814" i="21"/>
  <c r="D2815" i="21"/>
  <c r="M2815" i="21"/>
  <c r="K2815" i="21"/>
  <c r="H2816" i="21"/>
  <c r="J2815" i="21"/>
  <c r="I2815" i="21"/>
  <c r="L2815" i="21"/>
  <c r="N2814" i="21"/>
  <c r="P2814" i="21"/>
  <c r="Q2814" i="21"/>
  <c r="O2814" i="21"/>
  <c r="F2815" i="21"/>
  <c r="D2816" i="21"/>
  <c r="E2815" i="21"/>
  <c r="I2816" i="21"/>
  <c r="M2816" i="21"/>
  <c r="K2816" i="21"/>
  <c r="J2816" i="21"/>
  <c r="H2817" i="21"/>
  <c r="L2816" i="21"/>
  <c r="Q2815" i="21"/>
  <c r="N2815" i="21"/>
  <c r="O2815" i="21"/>
  <c r="P2815" i="21"/>
  <c r="F2816" i="21"/>
  <c r="E2816" i="21"/>
  <c r="D2817" i="21"/>
  <c r="Q2816" i="21"/>
  <c r="N2816" i="21"/>
  <c r="P2816" i="21"/>
  <c r="O2816" i="21"/>
  <c r="I2817" i="21"/>
  <c r="H2818" i="21"/>
  <c r="K2817" i="21"/>
  <c r="M2817" i="21"/>
  <c r="L2817" i="21"/>
  <c r="J2817" i="21"/>
  <c r="E2817" i="21"/>
  <c r="F2817" i="21"/>
  <c r="D2818" i="21"/>
  <c r="Q2817" i="21"/>
  <c r="N2817" i="21"/>
  <c r="P2817" i="21"/>
  <c r="O2817" i="21"/>
  <c r="J2818" i="21"/>
  <c r="L2818" i="21"/>
  <c r="K2818" i="21"/>
  <c r="I2818" i="21"/>
  <c r="M2818" i="21"/>
  <c r="H2819" i="21"/>
  <c r="D2819" i="21"/>
  <c r="E2818" i="21"/>
  <c r="F2818" i="21"/>
  <c r="N2818" i="21"/>
  <c r="P2818" i="21"/>
  <c r="Q2818" i="21"/>
  <c r="O2818" i="21"/>
  <c r="K2819" i="21"/>
  <c r="I2819" i="21"/>
  <c r="M2819" i="21"/>
  <c r="J2819" i="21"/>
  <c r="H2820" i="21"/>
  <c r="L2819" i="21"/>
  <c r="E2819" i="21"/>
  <c r="D2820" i="21"/>
  <c r="F2819" i="21"/>
  <c r="O2819" i="21"/>
  <c r="P2819" i="21"/>
  <c r="Q2819" i="21"/>
  <c r="N2819" i="21"/>
  <c r="J2820" i="21"/>
  <c r="H2821" i="21"/>
  <c r="L2820" i="21"/>
  <c r="M2820" i="21"/>
  <c r="I2820" i="21"/>
  <c r="K2820" i="21"/>
  <c r="E2820" i="21"/>
  <c r="F2820" i="21"/>
  <c r="D2821" i="21"/>
  <c r="K2821" i="21"/>
  <c r="I2821" i="21"/>
  <c r="L2821" i="21"/>
  <c r="H2822" i="21"/>
  <c r="J2821" i="21"/>
  <c r="M2821" i="21"/>
  <c r="O2820" i="21"/>
  <c r="N2820" i="21"/>
  <c r="Q2820" i="21"/>
  <c r="P2820" i="21"/>
  <c r="E2821" i="21"/>
  <c r="F2821" i="21"/>
  <c r="D2822" i="21"/>
  <c r="P2821" i="21"/>
  <c r="Q2821" i="21"/>
  <c r="O2821" i="21"/>
  <c r="N2821" i="21"/>
  <c r="J2822" i="21"/>
  <c r="M2822" i="21"/>
  <c r="L2822" i="21"/>
  <c r="K2822" i="21"/>
  <c r="I2822" i="21"/>
  <c r="H2823" i="21"/>
  <c r="F2822" i="21"/>
  <c r="E2822" i="21"/>
  <c r="D2823" i="21"/>
  <c r="N2822" i="21"/>
  <c r="O2822" i="21"/>
  <c r="Q2822" i="21"/>
  <c r="P2822" i="21"/>
  <c r="L2823" i="21"/>
  <c r="J2823" i="21"/>
  <c r="H2824" i="21"/>
  <c r="I2823" i="21"/>
  <c r="M2823" i="21"/>
  <c r="K2823" i="21"/>
  <c r="F2823" i="21"/>
  <c r="E2823" i="21"/>
  <c r="D2824" i="21"/>
  <c r="I2824" i="21"/>
  <c r="J2824" i="21"/>
  <c r="K2824" i="21"/>
  <c r="M2824" i="21"/>
  <c r="H2825" i="21"/>
  <c r="L2824" i="21"/>
  <c r="P2823" i="21"/>
  <c r="N2823" i="21"/>
  <c r="Q2823" i="21"/>
  <c r="O2823" i="21"/>
  <c r="E2824" i="21"/>
  <c r="F2824" i="21"/>
  <c r="D2825" i="21"/>
  <c r="N2824" i="21"/>
  <c r="Q2824" i="21"/>
  <c r="P2824" i="21"/>
  <c r="O2824" i="21"/>
  <c r="K2825" i="21"/>
  <c r="M2825" i="21"/>
  <c r="H2826" i="21"/>
  <c r="L2825" i="21"/>
  <c r="I2825" i="21"/>
  <c r="J2825" i="21"/>
  <c r="E2825" i="21"/>
  <c r="F2825" i="21"/>
  <c r="D2826" i="21"/>
  <c r="L2826" i="21"/>
  <c r="K2826" i="21"/>
  <c r="J2826" i="21"/>
  <c r="I2826" i="21"/>
  <c r="M2826" i="21"/>
  <c r="H2827" i="21"/>
  <c r="O2825" i="21"/>
  <c r="P2825" i="21"/>
  <c r="Q2825" i="21"/>
  <c r="N2825" i="21"/>
  <c r="E2826" i="21"/>
  <c r="D2827" i="21"/>
  <c r="F2826" i="21"/>
  <c r="P2826" i="21"/>
  <c r="O2826" i="21"/>
  <c r="N2826" i="21"/>
  <c r="Q2826" i="21"/>
  <c r="M2827" i="21"/>
  <c r="H2828" i="21"/>
  <c r="L2827" i="21"/>
  <c r="K2827" i="21"/>
  <c r="J2827" i="21"/>
  <c r="I2827" i="21"/>
  <c r="E2827" i="21"/>
  <c r="D2828" i="21"/>
  <c r="F2827" i="21"/>
  <c r="K2828" i="21"/>
  <c r="J2828" i="21"/>
  <c r="M2828" i="21"/>
  <c r="H2829" i="21"/>
  <c r="L2828" i="21"/>
  <c r="I2828" i="21"/>
  <c r="N2827" i="21"/>
  <c r="P2827" i="21"/>
  <c r="O2827" i="21"/>
  <c r="Q2827" i="21"/>
  <c r="F2828" i="21"/>
  <c r="E2828" i="21"/>
  <c r="D2829" i="21"/>
  <c r="J2829" i="21"/>
  <c r="M2829" i="21"/>
  <c r="H2830" i="21"/>
  <c r="L2829" i="21"/>
  <c r="K2829" i="21"/>
  <c r="I2829" i="21"/>
  <c r="O2828" i="21"/>
  <c r="N2828" i="21"/>
  <c r="Q2828" i="21"/>
  <c r="P2828" i="21"/>
  <c r="F2829" i="21"/>
  <c r="E2829" i="21"/>
  <c r="D2830" i="21"/>
  <c r="I2830" i="21"/>
  <c r="J2830" i="21"/>
  <c r="M2830" i="21"/>
  <c r="H2831" i="21"/>
  <c r="L2830" i="21"/>
  <c r="K2830" i="21"/>
  <c r="P2829" i="21"/>
  <c r="O2829" i="21"/>
  <c r="Q2829" i="21"/>
  <c r="N2829" i="21"/>
  <c r="F2830" i="21"/>
  <c r="E2830" i="21"/>
  <c r="D2831" i="21"/>
  <c r="O2830" i="21"/>
  <c r="N2830" i="21"/>
  <c r="Q2830" i="21"/>
  <c r="P2830" i="21"/>
  <c r="M2831" i="21"/>
  <c r="L2831" i="21"/>
  <c r="K2831" i="21"/>
  <c r="I2831" i="21"/>
  <c r="H2832" i="21"/>
  <c r="J2831" i="21"/>
  <c r="F2831" i="21"/>
  <c r="E2831" i="21"/>
  <c r="D2832" i="21"/>
  <c r="N2831" i="21"/>
  <c r="Q2831" i="21"/>
  <c r="P2831" i="21"/>
  <c r="O2831" i="21"/>
  <c r="J2832" i="21"/>
  <c r="L2832" i="21"/>
  <c r="M2832" i="21"/>
  <c r="H2833" i="21"/>
  <c r="I2832" i="21"/>
  <c r="K2832" i="21"/>
  <c r="F2832" i="21"/>
  <c r="E2832" i="21"/>
  <c r="D2833" i="21"/>
  <c r="K2833" i="21"/>
  <c r="M2833" i="21"/>
  <c r="J2833" i="21"/>
  <c r="H2834" i="21"/>
  <c r="L2833" i="21"/>
  <c r="I2833" i="21"/>
  <c r="Q2832" i="21"/>
  <c r="P2832" i="21"/>
  <c r="O2832" i="21"/>
  <c r="N2832" i="21"/>
  <c r="F2833" i="21"/>
  <c r="D2834" i="21"/>
  <c r="E2833" i="21"/>
  <c r="H2835" i="21"/>
  <c r="I2834" i="21"/>
  <c r="K2834" i="21"/>
  <c r="M2834" i="21"/>
  <c r="L2834" i="21"/>
  <c r="J2834" i="21"/>
  <c r="N2833" i="21"/>
  <c r="Q2833" i="21"/>
  <c r="P2833" i="21"/>
  <c r="O2833" i="21"/>
  <c r="E2834" i="21"/>
  <c r="F2834" i="21"/>
  <c r="D2835" i="21"/>
  <c r="I2835" i="21"/>
  <c r="H2836" i="21"/>
  <c r="L2835" i="21"/>
  <c r="M2835" i="21"/>
  <c r="J2835" i="21"/>
  <c r="K2835" i="21"/>
  <c r="O2834" i="21"/>
  <c r="N2834" i="21"/>
  <c r="Q2834" i="21"/>
  <c r="P2834" i="21"/>
  <c r="E2835" i="21"/>
  <c r="D2836" i="21"/>
  <c r="F2835" i="21"/>
  <c r="P2835" i="21"/>
  <c r="O2835" i="21"/>
  <c r="N2835" i="21"/>
  <c r="Q2835" i="21"/>
  <c r="I2836" i="21"/>
  <c r="L2836" i="21"/>
  <c r="M2836" i="21"/>
  <c r="H2837" i="21"/>
  <c r="K2836" i="21"/>
  <c r="J2836" i="21"/>
  <c r="F2836" i="21"/>
  <c r="D2837" i="21"/>
  <c r="E2836" i="21"/>
  <c r="P2836" i="21"/>
  <c r="O2836" i="21"/>
  <c r="N2836" i="21"/>
  <c r="Q2836" i="21"/>
  <c r="J2837" i="21"/>
  <c r="I2837" i="21"/>
  <c r="L2837" i="21"/>
  <c r="M2837" i="21"/>
  <c r="H2838" i="21"/>
  <c r="K2837" i="21"/>
  <c r="E2837" i="21"/>
  <c r="F2837" i="21"/>
  <c r="D2838" i="21"/>
  <c r="P2837" i="21"/>
  <c r="O2837" i="21"/>
  <c r="Q2837" i="21"/>
  <c r="N2837" i="21"/>
  <c r="L2838" i="21"/>
  <c r="I2838" i="21"/>
  <c r="H2839" i="21"/>
  <c r="K2838" i="21"/>
  <c r="J2838" i="21"/>
  <c r="M2838" i="21"/>
  <c r="D2839" i="21"/>
  <c r="E2838" i="21"/>
  <c r="F2838" i="21"/>
  <c r="O2838" i="21"/>
  <c r="Q2838" i="21"/>
  <c r="N2838" i="21"/>
  <c r="P2838" i="21"/>
  <c r="H2840" i="21"/>
  <c r="J2839" i="21"/>
  <c r="M2839" i="21"/>
  <c r="K2839" i="21"/>
  <c r="L2839" i="21"/>
  <c r="I2839" i="21"/>
  <c r="F2839" i="21"/>
  <c r="D2840" i="21"/>
  <c r="E2839" i="21"/>
  <c r="I2840" i="21"/>
  <c r="M2840" i="21"/>
  <c r="L2840" i="21"/>
  <c r="K2840" i="21"/>
  <c r="J2840" i="21"/>
  <c r="H2841" i="21"/>
  <c r="O2839" i="21"/>
  <c r="N2839" i="21"/>
  <c r="Q2839" i="21"/>
  <c r="P2839" i="21"/>
  <c r="D2841" i="21"/>
  <c r="E2840" i="21"/>
  <c r="F2840" i="21"/>
  <c r="O2840" i="21"/>
  <c r="N2840" i="21"/>
  <c r="Q2840" i="21"/>
  <c r="P2840" i="21"/>
  <c r="I2841" i="21"/>
  <c r="H2842" i="21"/>
  <c r="L2841" i="21"/>
  <c r="J2841" i="21"/>
  <c r="M2841" i="21"/>
  <c r="K2841" i="21"/>
  <c r="E2841" i="21"/>
  <c r="D2842" i="21"/>
  <c r="F2841" i="21"/>
  <c r="P2841" i="21"/>
  <c r="O2841" i="21"/>
  <c r="N2841" i="21"/>
  <c r="Q2841" i="21"/>
  <c r="H2843" i="21"/>
  <c r="I2842" i="21"/>
  <c r="K2842" i="21"/>
  <c r="L2842" i="21"/>
  <c r="M2842" i="21"/>
  <c r="J2842" i="21"/>
  <c r="E2842" i="21"/>
  <c r="D2843" i="21"/>
  <c r="F2842" i="21"/>
  <c r="J2843" i="21"/>
  <c r="M2843" i="21"/>
  <c r="I2843" i="21"/>
  <c r="L2843" i="21"/>
  <c r="K2843" i="21"/>
  <c r="H2844" i="21"/>
  <c r="O2842" i="21"/>
  <c r="N2842" i="21"/>
  <c r="Q2842" i="21"/>
  <c r="P2842" i="21"/>
  <c r="E2843" i="21"/>
  <c r="F2843" i="21"/>
  <c r="D2844" i="21"/>
  <c r="P2843" i="21"/>
  <c r="N2843" i="21"/>
  <c r="Q2843" i="21"/>
  <c r="O2843" i="21"/>
  <c r="L2844" i="21"/>
  <c r="M2844" i="21"/>
  <c r="I2844" i="21"/>
  <c r="H2845" i="21"/>
  <c r="K2844" i="21"/>
  <c r="J2844" i="21"/>
  <c r="F2844" i="21"/>
  <c r="D2845" i="21"/>
  <c r="E2844" i="21"/>
  <c r="P2844" i="21"/>
  <c r="O2844" i="21"/>
  <c r="N2844" i="21"/>
  <c r="Q2844" i="21"/>
  <c r="H2846" i="21"/>
  <c r="M2845" i="21"/>
  <c r="J2845" i="21"/>
  <c r="K2845" i="21"/>
  <c r="I2845" i="21"/>
  <c r="L2845" i="21"/>
  <c r="F2845" i="21"/>
  <c r="D2846" i="21"/>
  <c r="E2845" i="21"/>
  <c r="K2846" i="21"/>
  <c r="J2846" i="21"/>
  <c r="M2846" i="21"/>
  <c r="H2847" i="21"/>
  <c r="L2846" i="21"/>
  <c r="I2846" i="21"/>
  <c r="P2845" i="21"/>
  <c r="Q2845" i="21"/>
  <c r="O2845" i="21"/>
  <c r="N2845" i="21"/>
  <c r="E2846" i="21"/>
  <c r="D2847" i="21"/>
  <c r="F2846" i="21"/>
  <c r="M2847" i="21"/>
  <c r="K2847" i="21"/>
  <c r="L2847" i="21"/>
  <c r="J2847" i="21"/>
  <c r="I2847" i="21"/>
  <c r="H2848" i="21"/>
  <c r="O2846" i="21"/>
  <c r="P2846" i="21"/>
  <c r="Q2846" i="21"/>
  <c r="N2846" i="21"/>
  <c r="D2848" i="21"/>
  <c r="F2847" i="21"/>
  <c r="E2847" i="21"/>
  <c r="Q2847" i="21"/>
  <c r="P2847" i="21"/>
  <c r="O2847" i="21"/>
  <c r="N2847" i="21"/>
  <c r="I2848" i="21"/>
  <c r="K2848" i="21"/>
  <c r="M2848" i="21"/>
  <c r="J2848" i="21"/>
  <c r="L2848" i="21"/>
  <c r="H2849" i="21"/>
  <c r="F2848" i="21"/>
  <c r="E2848" i="21"/>
  <c r="D2849" i="21"/>
  <c r="P2848" i="21"/>
  <c r="Q2848" i="21"/>
  <c r="O2848" i="21"/>
  <c r="N2848" i="21"/>
  <c r="K2849" i="21"/>
  <c r="L2849" i="21"/>
  <c r="M2849" i="21"/>
  <c r="I2849" i="21"/>
  <c r="H2850" i="21"/>
  <c r="J2849" i="21"/>
  <c r="D2850" i="21"/>
  <c r="E2849" i="21"/>
  <c r="F2849" i="21"/>
  <c r="P2849" i="21"/>
  <c r="O2849" i="21"/>
  <c r="N2849" i="21"/>
  <c r="Q2849" i="21"/>
  <c r="I2850" i="21"/>
  <c r="L2850" i="21"/>
  <c r="K2850" i="21"/>
  <c r="M2850" i="21"/>
  <c r="H2851" i="21"/>
  <c r="J2850" i="21"/>
  <c r="F2850" i="21"/>
  <c r="E2850" i="21"/>
  <c r="D2851" i="21"/>
  <c r="Q2850" i="21"/>
  <c r="N2850" i="21"/>
  <c r="P2850" i="21"/>
  <c r="O2850" i="21"/>
  <c r="L2851" i="21"/>
  <c r="J2851" i="21"/>
  <c r="M2851" i="21"/>
  <c r="I2851" i="21"/>
  <c r="K2851" i="21"/>
  <c r="H2852" i="21"/>
  <c r="D2852" i="21"/>
  <c r="E2851" i="21"/>
  <c r="F2851" i="21"/>
  <c r="O2851" i="21"/>
  <c r="Q2851" i="21"/>
  <c r="N2851" i="21"/>
  <c r="P2851" i="21"/>
  <c r="H2853" i="21"/>
  <c r="K2852" i="21"/>
  <c r="I2852" i="21"/>
  <c r="J2852" i="21"/>
  <c r="M2852" i="21"/>
  <c r="L2852" i="21"/>
  <c r="E2852" i="21"/>
  <c r="D2853" i="21"/>
  <c r="F2852" i="21"/>
  <c r="M2853" i="21"/>
  <c r="L2853" i="21"/>
  <c r="J2853" i="21"/>
  <c r="K2853" i="21"/>
  <c r="H2854" i="21"/>
  <c r="I2853" i="21"/>
  <c r="Q2852" i="21"/>
  <c r="N2852" i="21"/>
  <c r="O2852" i="21"/>
  <c r="P2852" i="21"/>
  <c r="E2853" i="21"/>
  <c r="D2854" i="21"/>
  <c r="F2853" i="21"/>
  <c r="H2855" i="21"/>
  <c r="L2854" i="21"/>
  <c r="I2854" i="21"/>
  <c r="M2854" i="21"/>
  <c r="K2854" i="21"/>
  <c r="J2854" i="21"/>
  <c r="Q2853" i="21"/>
  <c r="P2853" i="21"/>
  <c r="O2853" i="21"/>
  <c r="N2853" i="21"/>
  <c r="D2855" i="21"/>
  <c r="F2854" i="21"/>
  <c r="E2854" i="21"/>
  <c r="J2855" i="21"/>
  <c r="M2855" i="21"/>
  <c r="I2855" i="21"/>
  <c r="K2855" i="21"/>
  <c r="L2855" i="21"/>
  <c r="H2856" i="21"/>
  <c r="P2854" i="21"/>
  <c r="O2854" i="21"/>
  <c r="N2854" i="21"/>
  <c r="Q2854" i="21"/>
  <c r="E2855" i="21"/>
  <c r="D2856" i="21"/>
  <c r="F2855" i="21"/>
  <c r="O2855" i="21"/>
  <c r="P2855" i="21"/>
  <c r="N2855" i="21"/>
  <c r="Q2855" i="21"/>
  <c r="L2856" i="21"/>
  <c r="K2856" i="21"/>
  <c r="M2856" i="21"/>
  <c r="J2856" i="21"/>
  <c r="I2856" i="21"/>
  <c r="H2857" i="21"/>
  <c r="E2856" i="21"/>
  <c r="F2856" i="21"/>
  <c r="D2857" i="21"/>
  <c r="O2856" i="21"/>
  <c r="Q2856" i="21"/>
  <c r="P2856" i="21"/>
  <c r="N2856" i="21"/>
  <c r="L2857" i="21"/>
  <c r="M2857" i="21"/>
  <c r="I2857" i="21"/>
  <c r="K2857" i="21"/>
  <c r="H2858" i="21"/>
  <c r="J2857" i="21"/>
  <c r="D2858" i="21"/>
  <c r="F2857" i="21"/>
  <c r="E2857" i="21"/>
  <c r="P2857" i="21"/>
  <c r="Q2857" i="21"/>
  <c r="O2857" i="21"/>
  <c r="N2857" i="21"/>
  <c r="I2858" i="21"/>
  <c r="J2858" i="21"/>
  <c r="M2858" i="21"/>
  <c r="H2859" i="21"/>
  <c r="K2858" i="21"/>
  <c r="L2858" i="21"/>
  <c r="E2858" i="21"/>
  <c r="D2859" i="21"/>
  <c r="F2858" i="21"/>
  <c r="N2858" i="21"/>
  <c r="P2858" i="21"/>
  <c r="O2858" i="21"/>
  <c r="Q2858" i="21"/>
  <c r="M2859" i="21"/>
  <c r="H2860" i="21"/>
  <c r="I2859" i="21"/>
  <c r="K2859" i="21"/>
  <c r="L2859" i="21"/>
  <c r="J2859" i="21"/>
  <c r="D2860" i="21"/>
  <c r="E2859" i="21"/>
  <c r="F2859" i="21"/>
  <c r="I2860" i="21"/>
  <c r="K2860" i="21"/>
  <c r="M2860" i="21"/>
  <c r="J2860" i="21"/>
  <c r="L2860" i="21"/>
  <c r="H2861" i="21"/>
  <c r="Q2859" i="21"/>
  <c r="P2859" i="21"/>
  <c r="O2859" i="21"/>
  <c r="N2859" i="21"/>
  <c r="F2860" i="21"/>
  <c r="D2861" i="21"/>
  <c r="E2860" i="21"/>
  <c r="P2860" i="21"/>
  <c r="O2860" i="21"/>
  <c r="N2860" i="21"/>
  <c r="Q2860" i="21"/>
  <c r="L2861" i="21"/>
  <c r="M2861" i="21"/>
  <c r="H2862" i="21"/>
  <c r="I2861" i="21"/>
  <c r="J2861" i="21"/>
  <c r="K2861" i="21"/>
  <c r="F2861" i="21"/>
  <c r="D2862" i="21"/>
  <c r="E2861" i="21"/>
  <c r="L2862" i="21"/>
  <c r="H2863" i="21"/>
  <c r="J2862" i="21"/>
  <c r="M2862" i="21"/>
  <c r="K2862" i="21"/>
  <c r="I2862" i="21"/>
  <c r="P2861" i="21"/>
  <c r="N2861" i="21"/>
  <c r="Q2861" i="21"/>
  <c r="O2861" i="21"/>
  <c r="E2862" i="21"/>
  <c r="F2862" i="21"/>
  <c r="D2863" i="21"/>
  <c r="K2863" i="21"/>
  <c r="J2863" i="21"/>
  <c r="H2864" i="21"/>
  <c r="L2863" i="21"/>
  <c r="M2863" i="21"/>
  <c r="I2863" i="21"/>
  <c r="Q2862" i="21"/>
  <c r="N2862" i="21"/>
  <c r="O2862" i="21"/>
  <c r="P2862" i="21"/>
  <c r="F2863" i="21"/>
  <c r="E2863" i="21"/>
  <c r="D2864" i="21"/>
  <c r="K2864" i="21"/>
  <c r="H2865" i="21"/>
  <c r="I2864" i="21"/>
  <c r="J2864" i="21"/>
  <c r="L2864" i="21"/>
  <c r="M2864" i="21"/>
  <c r="O2863" i="21"/>
  <c r="Q2863" i="21"/>
  <c r="N2863" i="21"/>
  <c r="P2863" i="21"/>
  <c r="E2864" i="21"/>
  <c r="F2864" i="21"/>
  <c r="D2865" i="21"/>
  <c r="L2865" i="21"/>
  <c r="H2866" i="21"/>
  <c r="K2865" i="21"/>
  <c r="M2865" i="21"/>
  <c r="I2865" i="21"/>
  <c r="J2865" i="21"/>
  <c r="Q2864" i="21"/>
  <c r="O2864" i="21"/>
  <c r="N2864" i="21"/>
  <c r="P2864" i="21"/>
  <c r="E2865" i="21"/>
  <c r="D2866" i="21"/>
  <c r="F2865" i="21"/>
  <c r="J2866" i="21"/>
  <c r="M2866" i="21"/>
  <c r="L2866" i="21"/>
  <c r="I2866" i="21"/>
  <c r="H2867" i="21"/>
  <c r="K2866" i="21"/>
  <c r="P2865" i="21"/>
  <c r="O2865" i="21"/>
  <c r="N2865" i="21"/>
  <c r="Q2865" i="21"/>
  <c r="D2867" i="21"/>
  <c r="E2866" i="21"/>
  <c r="F2866" i="21"/>
  <c r="P2866" i="21"/>
  <c r="O2866" i="21"/>
  <c r="Q2866" i="21"/>
  <c r="N2866" i="21"/>
  <c r="I2867" i="21"/>
  <c r="J2867" i="21"/>
  <c r="L2867" i="21"/>
  <c r="K2867" i="21"/>
  <c r="M2867" i="21"/>
  <c r="H2868" i="21"/>
  <c r="D2868" i="21"/>
  <c r="E2867" i="21"/>
  <c r="F2867" i="21"/>
  <c r="Q2867" i="21"/>
  <c r="P2867" i="21"/>
  <c r="O2867" i="21"/>
  <c r="N2867" i="21"/>
  <c r="K2868" i="21"/>
  <c r="I2868" i="21"/>
  <c r="L2868" i="21"/>
  <c r="M2868" i="21"/>
  <c r="J2868" i="21"/>
  <c r="H2869" i="21"/>
  <c r="F2868" i="21"/>
  <c r="E2868" i="21"/>
  <c r="D2869" i="21"/>
  <c r="Q2868" i="21"/>
  <c r="O2868" i="21"/>
  <c r="N2868" i="21"/>
  <c r="P2868" i="21"/>
  <c r="H2870" i="21"/>
  <c r="M2869" i="21"/>
  <c r="K2869" i="21"/>
  <c r="I2869" i="21"/>
  <c r="L2869" i="21"/>
  <c r="J2869" i="21"/>
  <c r="E2869" i="21"/>
  <c r="F2869" i="21"/>
  <c r="D2870" i="21"/>
  <c r="H2871" i="21"/>
  <c r="J2870" i="21"/>
  <c r="I2870" i="21"/>
  <c r="L2870" i="21"/>
  <c r="K2870" i="21"/>
  <c r="M2870" i="21"/>
  <c r="P2869" i="21"/>
  <c r="Q2869" i="21"/>
  <c r="O2869" i="21"/>
  <c r="N2869" i="21"/>
  <c r="E2870" i="21"/>
  <c r="D2871" i="21"/>
  <c r="F2870" i="21"/>
  <c r="I2871" i="21"/>
  <c r="M2871" i="21"/>
  <c r="H2872" i="21"/>
  <c r="L2871" i="21"/>
  <c r="K2871" i="21"/>
  <c r="J2871" i="21"/>
  <c r="O2870" i="21"/>
  <c r="P2870" i="21"/>
  <c r="N2870" i="21"/>
  <c r="Q2870" i="21"/>
  <c r="F2871" i="21"/>
  <c r="E2871" i="21"/>
  <c r="D2872" i="21"/>
  <c r="N2871" i="21"/>
  <c r="O2871" i="21"/>
  <c r="Q2871" i="21"/>
  <c r="P2871" i="21"/>
  <c r="J2872" i="21"/>
  <c r="M2872" i="21"/>
  <c r="L2872" i="21"/>
  <c r="I2872" i="21"/>
  <c r="H2873" i="21"/>
  <c r="K2872" i="21"/>
  <c r="F2872" i="21"/>
  <c r="E2872" i="21"/>
  <c r="D2873" i="21"/>
  <c r="Q2872" i="21"/>
  <c r="N2872" i="21"/>
  <c r="O2872" i="21"/>
  <c r="P2872" i="21"/>
  <c r="I2873" i="21"/>
  <c r="H2874" i="21"/>
  <c r="M2873" i="21"/>
  <c r="K2873" i="21"/>
  <c r="J2873" i="21"/>
  <c r="L2873" i="21"/>
  <c r="F2873" i="21"/>
  <c r="D2874" i="21"/>
  <c r="E2873" i="21"/>
  <c r="O2873" i="21"/>
  <c r="Q2873" i="21"/>
  <c r="P2873" i="21"/>
  <c r="N2873" i="21"/>
  <c r="M2874" i="21"/>
  <c r="K2874" i="21"/>
  <c r="H2875" i="21"/>
  <c r="I2874" i="21"/>
  <c r="L2874" i="21"/>
  <c r="J2874" i="21"/>
  <c r="D2875" i="21"/>
  <c r="E2874" i="21"/>
  <c r="F2874" i="21"/>
  <c r="I2875" i="21"/>
  <c r="M2875" i="21"/>
  <c r="J2875" i="21"/>
  <c r="L2875" i="21"/>
  <c r="K2875" i="21"/>
  <c r="H2876" i="21"/>
  <c r="P2874" i="21"/>
  <c r="O2874" i="21"/>
  <c r="Q2874" i="21"/>
  <c r="N2874" i="21"/>
  <c r="F2875" i="21"/>
  <c r="D2876" i="21"/>
  <c r="E2875" i="21"/>
  <c r="Q2875" i="21"/>
  <c r="N2875" i="21"/>
  <c r="P2875" i="21"/>
  <c r="O2875" i="21"/>
  <c r="J2876" i="21"/>
  <c r="L2876" i="21"/>
  <c r="I2876" i="21"/>
  <c r="K2876" i="21"/>
  <c r="H2877" i="21"/>
  <c r="M2876" i="21"/>
  <c r="E2876" i="21"/>
  <c r="F2876" i="21"/>
  <c r="D2877" i="21"/>
  <c r="P2876" i="21"/>
  <c r="O2876" i="21"/>
  <c r="N2876" i="21"/>
  <c r="Q2876" i="21"/>
  <c r="L2877" i="21"/>
  <c r="J2877" i="21"/>
  <c r="I2877" i="21"/>
  <c r="H2878" i="21"/>
  <c r="K2877" i="21"/>
  <c r="M2877" i="21"/>
  <c r="E2877" i="21"/>
  <c r="D2878" i="21"/>
  <c r="F2877" i="21"/>
  <c r="P2877" i="21"/>
  <c r="Q2877" i="21"/>
  <c r="O2877" i="21"/>
  <c r="N2877" i="21"/>
  <c r="J2878" i="21"/>
  <c r="I2878" i="21"/>
  <c r="H2879" i="21"/>
  <c r="K2878" i="21"/>
  <c r="L2878" i="21"/>
  <c r="M2878" i="21"/>
  <c r="E2878" i="21"/>
  <c r="F2878" i="21"/>
  <c r="D2879" i="21"/>
  <c r="N2878" i="21"/>
  <c r="Q2878" i="21"/>
  <c r="O2878" i="21"/>
  <c r="P2878" i="21"/>
  <c r="I2879" i="21"/>
  <c r="L2879" i="21"/>
  <c r="M2879" i="21"/>
  <c r="J2879" i="21"/>
  <c r="K2879" i="21"/>
  <c r="H2880" i="21"/>
  <c r="D2880" i="21"/>
  <c r="E2879" i="21"/>
  <c r="F2879" i="21"/>
  <c r="N2879" i="21"/>
  <c r="Q2879" i="21"/>
  <c r="O2879" i="21"/>
  <c r="P2879" i="21"/>
  <c r="M2880" i="21"/>
  <c r="H2881" i="21"/>
  <c r="J2880" i="21"/>
  <c r="K2880" i="21"/>
  <c r="L2880" i="21"/>
  <c r="I2880" i="21"/>
  <c r="D2881" i="21"/>
  <c r="F2880" i="21"/>
  <c r="E2880" i="21"/>
  <c r="J2881" i="21"/>
  <c r="I2881" i="21"/>
  <c r="K2881" i="21"/>
  <c r="L2881" i="21"/>
  <c r="H2882" i="21"/>
  <c r="M2881" i="21"/>
  <c r="P2880" i="21"/>
  <c r="N2880" i="21"/>
  <c r="O2880" i="21"/>
  <c r="Q2880" i="21"/>
  <c r="F2881" i="21"/>
  <c r="E2881" i="21"/>
  <c r="D2882" i="21"/>
  <c r="Q2881" i="21"/>
  <c r="N2881" i="21"/>
  <c r="P2881" i="21"/>
  <c r="O2881" i="21"/>
  <c r="L2882" i="21"/>
  <c r="M2882" i="21"/>
  <c r="H2883" i="21"/>
  <c r="J2882" i="21"/>
  <c r="K2882" i="21"/>
  <c r="I2882" i="21"/>
  <c r="E2882" i="21"/>
  <c r="F2882" i="21"/>
  <c r="D2883" i="21"/>
  <c r="M2883" i="21"/>
  <c r="I2883" i="21"/>
  <c r="J2883" i="21"/>
  <c r="H2884" i="21"/>
  <c r="L2883" i="21"/>
  <c r="K2883" i="21"/>
  <c r="O2882" i="21"/>
  <c r="P2882" i="21"/>
  <c r="Q2882" i="21"/>
  <c r="N2882" i="21"/>
  <c r="D2884" i="21"/>
  <c r="F2883" i="21"/>
  <c r="E2883" i="21"/>
  <c r="N2883" i="21"/>
  <c r="O2883" i="21"/>
  <c r="Q2883" i="21"/>
  <c r="P2883" i="21"/>
  <c r="K2884" i="21"/>
  <c r="M2884" i="21"/>
  <c r="L2884" i="21"/>
  <c r="J2884" i="21"/>
  <c r="I2884" i="21"/>
  <c r="H2885" i="21"/>
  <c r="F2884" i="21"/>
  <c r="E2884" i="21"/>
  <c r="D2885" i="21"/>
  <c r="O2884" i="21"/>
  <c r="N2884" i="21"/>
  <c r="P2884" i="21"/>
  <c r="Q2884" i="21"/>
  <c r="H2886" i="21"/>
  <c r="L2885" i="21"/>
  <c r="I2885" i="21"/>
  <c r="J2885" i="21"/>
  <c r="M2885" i="21"/>
  <c r="K2885" i="21"/>
  <c r="F2885" i="21"/>
  <c r="E2885" i="21"/>
  <c r="D2886" i="21"/>
  <c r="L2886" i="21"/>
  <c r="H2887" i="21"/>
  <c r="I2886" i="21"/>
  <c r="M2886" i="21"/>
  <c r="J2886" i="21"/>
  <c r="K2886" i="21"/>
  <c r="Q2885" i="21"/>
  <c r="P2885" i="21"/>
  <c r="O2885" i="21"/>
  <c r="N2885" i="21"/>
  <c r="D2887" i="21"/>
  <c r="F2886" i="21"/>
  <c r="E2886" i="21"/>
  <c r="I2887" i="21"/>
  <c r="L2887" i="21"/>
  <c r="H2888" i="21"/>
  <c r="M2887" i="21"/>
  <c r="J2887" i="21"/>
  <c r="K2887" i="21"/>
  <c r="P2886" i="21"/>
  <c r="Q2886" i="21"/>
  <c r="N2886" i="21"/>
  <c r="O2886" i="21"/>
  <c r="D2888" i="21"/>
  <c r="F2887" i="21"/>
  <c r="E2887" i="21"/>
  <c r="O2887" i="21"/>
  <c r="N2887" i="21"/>
  <c r="Q2887" i="21"/>
  <c r="P2887" i="21"/>
  <c r="L2888" i="21"/>
  <c r="K2888" i="21"/>
  <c r="I2888" i="21"/>
  <c r="M2888" i="21"/>
  <c r="H2889" i="21"/>
  <c r="J2888" i="21"/>
  <c r="F2888" i="21"/>
  <c r="E2888" i="21"/>
  <c r="D2889" i="21"/>
  <c r="O2888" i="21"/>
  <c r="P2888" i="21"/>
  <c r="Q2888" i="21"/>
  <c r="N2888" i="21"/>
  <c r="J2889" i="21"/>
  <c r="L2889" i="21"/>
  <c r="M2889" i="21"/>
  <c r="I2889" i="21"/>
  <c r="H2890" i="21"/>
  <c r="K2889" i="21"/>
  <c r="F2889" i="21"/>
  <c r="E2889" i="21"/>
  <c r="D2890" i="21"/>
  <c r="N2889" i="21"/>
  <c r="P2889" i="21"/>
  <c r="Q2889" i="21"/>
  <c r="O2889" i="21"/>
  <c r="I2890" i="21"/>
  <c r="J2890" i="21"/>
  <c r="H2891" i="21"/>
  <c r="M2890" i="21"/>
  <c r="L2890" i="21"/>
  <c r="K2890" i="21"/>
  <c r="D2891" i="21"/>
  <c r="E2890" i="21"/>
  <c r="F2890" i="21"/>
  <c r="N2890" i="21"/>
  <c r="P2890" i="21"/>
  <c r="O2890" i="21"/>
  <c r="Q2890" i="21"/>
  <c r="H2892" i="21"/>
  <c r="K2891" i="21"/>
  <c r="I2891" i="21"/>
  <c r="L2891" i="21"/>
  <c r="M2891" i="21"/>
  <c r="J2891" i="21"/>
  <c r="D2892" i="21"/>
  <c r="F2891" i="21"/>
  <c r="E2891" i="21"/>
  <c r="M2892" i="21"/>
  <c r="L2892" i="21"/>
  <c r="H2893" i="21"/>
  <c r="J2892" i="21"/>
  <c r="I2892" i="21"/>
  <c r="K2892" i="21"/>
  <c r="N2891" i="21"/>
  <c r="Q2891" i="21"/>
  <c r="P2891" i="21"/>
  <c r="O2891" i="21"/>
  <c r="D2893" i="21"/>
  <c r="F2892" i="21"/>
  <c r="E2892" i="21"/>
  <c r="L2893" i="21"/>
  <c r="K2893" i="21"/>
  <c r="H2894" i="21"/>
  <c r="I2893" i="21"/>
  <c r="M2893" i="21"/>
  <c r="J2893" i="21"/>
  <c r="O2892" i="21"/>
  <c r="N2892" i="21"/>
  <c r="Q2892" i="21"/>
  <c r="P2892" i="21"/>
  <c r="F2893" i="21"/>
  <c r="D2894" i="21"/>
  <c r="E2893" i="21"/>
  <c r="L2894" i="21"/>
  <c r="J2894" i="21"/>
  <c r="I2894" i="21"/>
  <c r="H2895" i="21"/>
  <c r="M2894" i="21"/>
  <c r="K2894" i="21"/>
  <c r="O2893" i="21"/>
  <c r="P2893" i="21"/>
  <c r="N2893" i="21"/>
  <c r="Q2893" i="21"/>
  <c r="D2895" i="21"/>
  <c r="F2894" i="21"/>
  <c r="E2894" i="21"/>
  <c r="N2894" i="21"/>
  <c r="Q2894" i="21"/>
  <c r="P2894" i="21"/>
  <c r="O2894" i="21"/>
  <c r="M2895" i="21"/>
  <c r="J2895" i="21"/>
  <c r="L2895" i="21"/>
  <c r="I2895" i="21"/>
  <c r="K2895" i="21"/>
  <c r="H2896" i="21"/>
  <c r="E2895" i="21"/>
  <c r="F2895" i="21"/>
  <c r="D2896" i="21"/>
  <c r="P2895" i="21"/>
  <c r="O2895" i="21"/>
  <c r="N2895" i="21"/>
  <c r="Q2895" i="21"/>
  <c r="H2897" i="21"/>
  <c r="L2896" i="21"/>
  <c r="I2896" i="21"/>
  <c r="M2896" i="21"/>
  <c r="J2896" i="21"/>
  <c r="K2896" i="21"/>
  <c r="D2897" i="21"/>
  <c r="E2896" i="21"/>
  <c r="F2896" i="21"/>
  <c r="M2897" i="21"/>
  <c r="K2897" i="21"/>
  <c r="H2898" i="21"/>
  <c r="L2897" i="21"/>
  <c r="J2897" i="21"/>
  <c r="I2897" i="21"/>
  <c r="N2896" i="21"/>
  <c r="O2896" i="21"/>
  <c r="Q2896" i="21"/>
  <c r="P2896" i="21"/>
  <c r="E2897" i="21"/>
  <c r="F2897" i="21"/>
  <c r="D2898" i="21"/>
  <c r="H2899" i="21"/>
  <c r="L2898" i="21"/>
  <c r="I2898" i="21"/>
  <c r="J2898" i="21"/>
  <c r="M2898" i="21"/>
  <c r="K2898" i="21"/>
  <c r="P2897" i="21"/>
  <c r="N2897" i="21"/>
  <c r="Q2897" i="21"/>
  <c r="O2897" i="21"/>
  <c r="F2898" i="21"/>
  <c r="E2898" i="21"/>
  <c r="D2899" i="21"/>
  <c r="M2899" i="21"/>
  <c r="J2899" i="21"/>
  <c r="K2899" i="21"/>
  <c r="I2899" i="21"/>
  <c r="L2899" i="21"/>
  <c r="H2900" i="21"/>
  <c r="O2898" i="21"/>
  <c r="P2898" i="21"/>
  <c r="N2898" i="21"/>
  <c r="Q2898" i="21"/>
  <c r="E2899" i="21"/>
  <c r="F2899" i="21"/>
  <c r="D2900" i="21"/>
  <c r="O2899" i="21"/>
  <c r="N2899" i="21"/>
  <c r="Q2899" i="21"/>
  <c r="P2899" i="21"/>
  <c r="M2900" i="21"/>
  <c r="H2901" i="21"/>
  <c r="J2900" i="21"/>
  <c r="I2900" i="21"/>
  <c r="K2900" i="21"/>
  <c r="L2900" i="21"/>
  <c r="F2900" i="21"/>
  <c r="E2900" i="21"/>
  <c r="D2901" i="21"/>
  <c r="K2901" i="21"/>
  <c r="I2901" i="21"/>
  <c r="M2901" i="21"/>
  <c r="H2902" i="21"/>
  <c r="J2901" i="21"/>
  <c r="L2901" i="21"/>
  <c r="P2900" i="21"/>
  <c r="O2900" i="21"/>
  <c r="N2900" i="21"/>
  <c r="Q2900" i="21"/>
  <c r="E2901" i="21"/>
  <c r="D2902" i="21"/>
  <c r="F2901" i="21"/>
  <c r="P2901" i="21"/>
  <c r="O2901" i="21"/>
  <c r="Q2901" i="21"/>
  <c r="N2901" i="21"/>
  <c r="M2902" i="21"/>
  <c r="H2903" i="21"/>
  <c r="J2902" i="21"/>
  <c r="L2902" i="21"/>
  <c r="K2902" i="21"/>
  <c r="I2902" i="21"/>
  <c r="E2902" i="21"/>
  <c r="F2902" i="21"/>
  <c r="D2903" i="21"/>
  <c r="L2903" i="21"/>
  <c r="M2903" i="21"/>
  <c r="H2904" i="21"/>
  <c r="I2903" i="21"/>
  <c r="K2903" i="21"/>
  <c r="J2903" i="21"/>
  <c r="N2902" i="21"/>
  <c r="P2902" i="21"/>
  <c r="O2902" i="21"/>
  <c r="Q2902" i="21"/>
  <c r="F2903" i="21"/>
  <c r="D2904" i="21"/>
  <c r="E2903" i="21"/>
  <c r="K2904" i="21"/>
  <c r="M2904" i="21"/>
  <c r="H2905" i="21"/>
  <c r="J2904" i="21"/>
  <c r="L2904" i="21"/>
  <c r="I2904" i="21"/>
  <c r="P2903" i="21"/>
  <c r="O2903" i="21"/>
  <c r="Q2903" i="21"/>
  <c r="N2903" i="21"/>
  <c r="F2904" i="21"/>
  <c r="E2904" i="21"/>
  <c r="D2905" i="21"/>
  <c r="I2905" i="21"/>
  <c r="H2906" i="21"/>
  <c r="K2905" i="21"/>
  <c r="J2905" i="21"/>
  <c r="M2905" i="21"/>
  <c r="L2905" i="21"/>
  <c r="Q2904" i="21"/>
  <c r="O2904" i="21"/>
  <c r="N2904" i="21"/>
  <c r="P2904" i="21"/>
  <c r="E2905" i="21"/>
  <c r="D2906" i="21"/>
  <c r="F2905" i="21"/>
  <c r="P2905" i="21"/>
  <c r="O2905" i="21"/>
  <c r="N2905" i="21"/>
  <c r="Q2905" i="21"/>
  <c r="I2906" i="21"/>
  <c r="K2906" i="21"/>
  <c r="L2906" i="21"/>
  <c r="M2906" i="21"/>
  <c r="J2906" i="21"/>
  <c r="H2907" i="21"/>
  <c r="D2907" i="21"/>
  <c r="F2906" i="21"/>
  <c r="E2906" i="21"/>
  <c r="O2906" i="21"/>
  <c r="N2906" i="21"/>
  <c r="Q2906" i="21"/>
  <c r="P2906" i="21"/>
  <c r="K2907" i="21"/>
  <c r="I2907" i="21"/>
  <c r="J2907" i="21"/>
  <c r="M2907" i="21"/>
  <c r="H2908" i="21"/>
  <c r="L2907" i="21"/>
  <c r="E2907" i="21"/>
  <c r="D2908" i="21"/>
  <c r="F2907" i="21"/>
  <c r="O2907" i="21"/>
  <c r="Q2907" i="21"/>
  <c r="P2907" i="21"/>
  <c r="N2907" i="21"/>
  <c r="I2908" i="21"/>
  <c r="J2908" i="21"/>
  <c r="H2909" i="21"/>
  <c r="K2908" i="21"/>
  <c r="L2908" i="21"/>
  <c r="M2908" i="21"/>
  <c r="F2908" i="21"/>
  <c r="D2909" i="21"/>
  <c r="E2908" i="21"/>
  <c r="P2908" i="21"/>
  <c r="O2908" i="21"/>
  <c r="Q2908" i="21"/>
  <c r="N2908" i="21"/>
  <c r="I2909" i="21"/>
  <c r="H2910" i="21"/>
  <c r="K2909" i="21"/>
  <c r="M2909" i="21"/>
  <c r="J2909" i="21"/>
  <c r="L2909" i="21"/>
  <c r="D2910" i="21"/>
  <c r="F2909" i="21"/>
  <c r="E2909" i="21"/>
  <c r="P2909" i="21"/>
  <c r="O2909" i="21"/>
  <c r="N2909" i="21"/>
  <c r="Q2909" i="21"/>
  <c r="M2910" i="21"/>
  <c r="L2910" i="21"/>
  <c r="J2910" i="21"/>
  <c r="H2911" i="21"/>
  <c r="I2910" i="21"/>
  <c r="K2910" i="21"/>
  <c r="D2911" i="21"/>
  <c r="E2910" i="21"/>
  <c r="F2910" i="21"/>
  <c r="H2912" i="21"/>
  <c r="I2911" i="21"/>
  <c r="L2911" i="21"/>
  <c r="K2911" i="21"/>
  <c r="M2911" i="21"/>
  <c r="J2911" i="21"/>
  <c r="Q2910" i="21"/>
  <c r="P2910" i="21"/>
  <c r="O2910" i="21"/>
  <c r="N2910" i="21"/>
  <c r="F2911" i="21"/>
  <c r="E2911" i="21"/>
  <c r="D2912" i="21"/>
  <c r="I2912" i="21"/>
  <c r="J2912" i="21"/>
  <c r="L2912" i="21"/>
  <c r="M2912" i="21"/>
  <c r="K2912" i="21"/>
  <c r="H2913" i="21"/>
  <c r="N2911" i="21"/>
  <c r="O2911" i="21"/>
  <c r="P2911" i="21"/>
  <c r="Q2911" i="21"/>
  <c r="E2912" i="21"/>
  <c r="D2913" i="21"/>
  <c r="F2912" i="21"/>
  <c r="Q2912" i="21"/>
  <c r="N2912" i="21"/>
  <c r="P2912" i="21"/>
  <c r="O2912" i="21"/>
  <c r="J2913" i="21"/>
  <c r="I2913" i="21"/>
  <c r="M2913" i="21"/>
  <c r="L2913" i="21"/>
  <c r="K2913" i="21"/>
  <c r="H2914" i="21"/>
  <c r="F2913" i="21"/>
  <c r="E2913" i="21"/>
  <c r="D2914" i="21"/>
  <c r="O2913" i="21"/>
  <c r="P2913" i="21"/>
  <c r="Q2913" i="21"/>
  <c r="N2913" i="21"/>
  <c r="M2914" i="21"/>
  <c r="K2914" i="21"/>
  <c r="J2914" i="21"/>
  <c r="I2914" i="21"/>
  <c r="L2914" i="21"/>
  <c r="H2915" i="21"/>
  <c r="E2914" i="21"/>
  <c r="F2914" i="21"/>
  <c r="D2915" i="21"/>
  <c r="P2914" i="21"/>
  <c r="O2914" i="21"/>
  <c r="N2914" i="21"/>
  <c r="Q2914" i="21"/>
  <c r="M2915" i="21"/>
  <c r="J2915" i="21"/>
  <c r="L2915" i="21"/>
  <c r="H2916" i="21"/>
  <c r="K2915" i="21"/>
  <c r="I2915" i="21"/>
  <c r="E2915" i="21"/>
  <c r="D2916" i="21"/>
  <c r="F2915" i="21"/>
  <c r="L2916" i="21"/>
  <c r="K2916" i="21"/>
  <c r="J2916" i="21"/>
  <c r="H2917" i="21"/>
  <c r="M2916" i="21"/>
  <c r="I2916" i="21"/>
  <c r="Q2915" i="21"/>
  <c r="N2915" i="21"/>
  <c r="P2915" i="21"/>
  <c r="O2915" i="21"/>
  <c r="E2916" i="21"/>
  <c r="F2916" i="21"/>
  <c r="D2917" i="21"/>
  <c r="L2917" i="21"/>
  <c r="J2917" i="21"/>
  <c r="I2917" i="21"/>
  <c r="K2917" i="21"/>
  <c r="M2917" i="21"/>
  <c r="H2918" i="21"/>
  <c r="O2916" i="21"/>
  <c r="Q2916" i="21"/>
  <c r="P2916" i="21"/>
  <c r="N2916" i="21"/>
  <c r="E2917" i="21"/>
  <c r="F2917" i="21"/>
  <c r="D2918" i="21"/>
  <c r="P2917" i="21"/>
  <c r="O2917" i="21"/>
  <c r="Q2917" i="21"/>
  <c r="N2917" i="21"/>
  <c r="K2918" i="21"/>
  <c r="J2918" i="21"/>
  <c r="L2918" i="21"/>
  <c r="H2919" i="21"/>
  <c r="I2918" i="21"/>
  <c r="M2918" i="21"/>
  <c r="F2918" i="21"/>
  <c r="E2918" i="21"/>
  <c r="D2919" i="21"/>
  <c r="J2919" i="21"/>
  <c r="M2919" i="21"/>
  <c r="H2920" i="21"/>
  <c r="K2919" i="21"/>
  <c r="L2919" i="21"/>
  <c r="I2919" i="21"/>
  <c r="Q2918" i="21"/>
  <c r="P2918" i="21"/>
  <c r="O2918" i="21"/>
  <c r="N2918" i="21"/>
  <c r="E2919" i="21"/>
  <c r="F2919" i="21"/>
  <c r="D2920" i="21"/>
  <c r="J2920" i="21"/>
  <c r="I2920" i="21"/>
  <c r="L2920" i="21"/>
  <c r="K2920" i="21"/>
  <c r="M2920" i="21"/>
  <c r="H2921" i="21"/>
  <c r="P2919" i="21"/>
  <c r="Q2919" i="21"/>
  <c r="O2919" i="21"/>
  <c r="N2919" i="21"/>
  <c r="E2920" i="21"/>
  <c r="F2920" i="21"/>
  <c r="D2921" i="21"/>
  <c r="O2920" i="21"/>
  <c r="N2920" i="21"/>
  <c r="Q2920" i="21"/>
  <c r="P2920" i="21"/>
  <c r="K2921" i="21"/>
  <c r="L2921" i="21"/>
  <c r="M2921" i="21"/>
  <c r="H2922" i="21"/>
  <c r="J2921" i="21"/>
  <c r="I2921" i="21"/>
  <c r="E2921" i="21"/>
  <c r="D2922" i="21"/>
  <c r="F2921" i="21"/>
  <c r="J2922" i="21"/>
  <c r="I2922" i="21"/>
  <c r="H2923" i="21"/>
  <c r="L2922" i="21"/>
  <c r="M2922" i="21"/>
  <c r="K2922" i="21"/>
  <c r="P2921" i="21"/>
  <c r="O2921" i="21"/>
  <c r="N2921" i="21"/>
  <c r="Q2921" i="21"/>
  <c r="E2922" i="21"/>
  <c r="F2922" i="21"/>
  <c r="D2923" i="21"/>
  <c r="N2922" i="21"/>
  <c r="P2922" i="21"/>
  <c r="O2922" i="21"/>
  <c r="Q2922" i="21"/>
  <c r="K2923" i="21"/>
  <c r="I2923" i="21"/>
  <c r="L2923" i="21"/>
  <c r="H2924" i="21"/>
  <c r="J2923" i="21"/>
  <c r="M2923" i="21"/>
  <c r="D2924" i="21"/>
  <c r="F2923" i="21"/>
  <c r="E2923" i="21"/>
  <c r="O2923" i="21"/>
  <c r="P2923" i="21"/>
  <c r="Q2923" i="21"/>
  <c r="N2923" i="21"/>
  <c r="K2924" i="21"/>
  <c r="I2924" i="21"/>
  <c r="J2924" i="21"/>
  <c r="L2924" i="21"/>
  <c r="M2924" i="21"/>
  <c r="H2925" i="21"/>
  <c r="F2924" i="21"/>
  <c r="D2925" i="21"/>
  <c r="E2924" i="21"/>
  <c r="Q2924" i="21"/>
  <c r="P2924" i="21"/>
  <c r="N2924" i="21"/>
  <c r="O2924" i="21"/>
  <c r="K2925" i="21"/>
  <c r="M2925" i="21"/>
  <c r="I2925" i="21"/>
  <c r="H2926" i="21"/>
  <c r="L2925" i="21"/>
  <c r="J2925" i="21"/>
  <c r="E2925" i="21"/>
  <c r="F2925" i="21"/>
  <c r="D2926" i="21"/>
  <c r="Q2925" i="21"/>
  <c r="N2925" i="21"/>
  <c r="O2925" i="21"/>
  <c r="P2925" i="21"/>
  <c r="J2926" i="21"/>
  <c r="K2926" i="21"/>
  <c r="L2926" i="21"/>
  <c r="I2926" i="21"/>
  <c r="M2926" i="21"/>
  <c r="H2927" i="21"/>
  <c r="F2926" i="21"/>
  <c r="E2926" i="21"/>
  <c r="D2927" i="21"/>
  <c r="O2926" i="21"/>
  <c r="N2926" i="21"/>
  <c r="Q2926" i="21"/>
  <c r="P2926" i="21"/>
  <c r="K2927" i="21"/>
  <c r="H2928" i="21"/>
  <c r="M2927" i="21"/>
  <c r="J2927" i="21"/>
  <c r="I2927" i="21"/>
  <c r="L2927" i="21"/>
  <c r="F2927" i="21"/>
  <c r="D2928" i="21"/>
  <c r="E2927" i="21"/>
  <c r="K2928" i="21"/>
  <c r="H2929" i="21"/>
  <c r="J2928" i="21"/>
  <c r="I2928" i="21"/>
  <c r="L2928" i="21"/>
  <c r="M2928" i="21"/>
  <c r="O2927" i="21"/>
  <c r="Q2927" i="21"/>
  <c r="N2927" i="21"/>
  <c r="P2927" i="21"/>
  <c r="E2928" i="21"/>
  <c r="F2928" i="21"/>
  <c r="D2929" i="21"/>
  <c r="J2929" i="21"/>
  <c r="H2930" i="21"/>
  <c r="M2929" i="21"/>
  <c r="I2929" i="21"/>
  <c r="K2929" i="21"/>
  <c r="L2929" i="21"/>
  <c r="P2928" i="21"/>
  <c r="O2928" i="21"/>
  <c r="Q2928" i="21"/>
  <c r="N2928" i="21"/>
  <c r="D2930" i="21"/>
  <c r="F2929" i="21"/>
  <c r="E2929" i="21"/>
  <c r="L2930" i="21"/>
  <c r="I2930" i="21"/>
  <c r="M2930" i="21"/>
  <c r="H2931" i="21"/>
  <c r="K2930" i="21"/>
  <c r="J2930" i="21"/>
  <c r="O2929" i="21"/>
  <c r="N2929" i="21"/>
  <c r="P2929" i="21"/>
  <c r="Q2929" i="21"/>
  <c r="F2930" i="21"/>
  <c r="D2931" i="21"/>
  <c r="E2930" i="21"/>
  <c r="P2930" i="21"/>
  <c r="O2930" i="21"/>
  <c r="Q2930" i="21"/>
  <c r="N2930" i="21"/>
  <c r="K2931" i="21"/>
  <c r="M2931" i="21"/>
  <c r="H2932" i="21"/>
  <c r="J2931" i="21"/>
  <c r="L2931" i="21"/>
  <c r="I2931" i="21"/>
  <c r="F2931" i="21"/>
  <c r="D2932" i="21"/>
  <c r="E2931" i="21"/>
  <c r="I2932" i="21"/>
  <c r="H2933" i="21"/>
  <c r="M2932" i="21"/>
  <c r="L2932" i="21"/>
  <c r="J2932" i="21"/>
  <c r="K2932" i="21"/>
  <c r="P2931" i="21"/>
  <c r="O2931" i="21"/>
  <c r="N2931" i="21"/>
  <c r="Q2931" i="21"/>
  <c r="D2933" i="21"/>
  <c r="E2932" i="21"/>
  <c r="F2932" i="21"/>
  <c r="Q2932" i="21"/>
  <c r="P2932" i="21"/>
  <c r="N2932" i="21"/>
  <c r="O2932" i="21"/>
  <c r="K2933" i="21"/>
  <c r="M2933" i="21"/>
  <c r="I2933" i="21"/>
  <c r="L2933" i="21"/>
  <c r="J2933" i="21"/>
  <c r="H2934" i="21"/>
  <c r="E2933" i="21"/>
  <c r="F2933" i="21"/>
  <c r="D2934" i="21"/>
  <c r="Q2933" i="21"/>
  <c r="N2933" i="21"/>
  <c r="P2933" i="21"/>
  <c r="O2933" i="21"/>
  <c r="K2934" i="21"/>
  <c r="I2934" i="21"/>
  <c r="L2934" i="21"/>
  <c r="H2935" i="21"/>
  <c r="M2934" i="21"/>
  <c r="J2934" i="21"/>
  <c r="E2934" i="21"/>
  <c r="D2935" i="21"/>
  <c r="F2934" i="21"/>
  <c r="N2934" i="21"/>
  <c r="P2934" i="21"/>
  <c r="O2934" i="21"/>
  <c r="Q2934" i="21"/>
  <c r="L2935" i="21"/>
  <c r="H2936" i="21"/>
  <c r="I2935" i="21"/>
  <c r="J2935" i="21"/>
  <c r="K2935" i="21"/>
  <c r="M2935" i="21"/>
  <c r="E2935" i="21"/>
  <c r="D2936" i="21"/>
  <c r="F2935" i="21"/>
  <c r="I2936" i="21"/>
  <c r="J2936" i="21"/>
  <c r="K2936" i="21"/>
  <c r="M2936" i="21"/>
  <c r="H2937" i="21"/>
  <c r="L2936" i="21"/>
  <c r="O2935" i="21"/>
  <c r="P2935" i="21"/>
  <c r="N2935" i="21"/>
  <c r="Q2935" i="21"/>
  <c r="E2936" i="21"/>
  <c r="D2937" i="21"/>
  <c r="F2936" i="21"/>
  <c r="P2936" i="21"/>
  <c r="O2936" i="21"/>
  <c r="N2936" i="21"/>
  <c r="Q2936" i="21"/>
  <c r="K2937" i="21"/>
  <c r="L2937" i="21"/>
  <c r="M2937" i="21"/>
  <c r="J2937" i="21"/>
  <c r="I2937" i="21"/>
  <c r="H2938" i="21"/>
  <c r="D2938" i="21"/>
  <c r="F2937" i="21"/>
  <c r="E2937" i="21"/>
  <c r="N2937" i="21"/>
  <c r="O2937" i="21"/>
  <c r="Q2937" i="21"/>
  <c r="P2937" i="21"/>
  <c r="J2938" i="21"/>
  <c r="H2939" i="21"/>
  <c r="M2938" i="21"/>
  <c r="K2938" i="21"/>
  <c r="L2938" i="21"/>
  <c r="I2938" i="21"/>
  <c r="D2939" i="21"/>
  <c r="E2938" i="21"/>
  <c r="F2938" i="21"/>
  <c r="I2939" i="21"/>
  <c r="L2939" i="21"/>
  <c r="H2940" i="21"/>
  <c r="J2939" i="21"/>
  <c r="M2939" i="21"/>
  <c r="K2939" i="21"/>
  <c r="O2938" i="21"/>
  <c r="P2938" i="21"/>
  <c r="N2938" i="21"/>
  <c r="Q2938" i="21"/>
  <c r="F2939" i="21"/>
  <c r="D2940" i="21"/>
  <c r="E2939" i="21"/>
  <c r="Q2939" i="21"/>
  <c r="O2939" i="21"/>
  <c r="P2939" i="21"/>
  <c r="N2939" i="21"/>
  <c r="I2940" i="21"/>
  <c r="L2940" i="21"/>
  <c r="J2940" i="21"/>
  <c r="M2940" i="21"/>
  <c r="K2940" i="21"/>
  <c r="H2941" i="21"/>
  <c r="E2940" i="21"/>
  <c r="F2940" i="21"/>
  <c r="D2941" i="21"/>
  <c r="Q2940" i="21"/>
  <c r="O2940" i="21"/>
  <c r="N2940" i="21"/>
  <c r="P2940" i="21"/>
  <c r="M2941" i="21"/>
  <c r="I2941" i="21"/>
  <c r="J2941" i="21"/>
  <c r="H2942" i="21"/>
  <c r="L2941" i="21"/>
  <c r="K2941" i="21"/>
  <c r="F2941" i="21"/>
  <c r="E2941" i="21"/>
  <c r="D2942" i="21"/>
  <c r="P2941" i="21"/>
  <c r="O2941" i="21"/>
  <c r="N2941" i="21"/>
  <c r="Q2941" i="21"/>
  <c r="L2942" i="21"/>
  <c r="I2942" i="21"/>
  <c r="K2942" i="21"/>
  <c r="M2942" i="21"/>
  <c r="J2942" i="21"/>
  <c r="H2943" i="21"/>
  <c r="F2942" i="21"/>
  <c r="D2943" i="21"/>
  <c r="E2942" i="21"/>
  <c r="N2942" i="21"/>
  <c r="Q2942" i="21"/>
  <c r="O2942" i="21"/>
  <c r="P2942" i="21"/>
  <c r="M2943" i="21"/>
  <c r="J2943" i="21"/>
  <c r="H2944" i="21"/>
  <c r="L2943" i="21"/>
  <c r="I2943" i="21"/>
  <c r="K2943" i="21"/>
  <c r="E2943" i="21"/>
  <c r="F2943" i="21"/>
  <c r="D2944" i="21"/>
  <c r="J2944" i="21"/>
  <c r="H2945" i="21"/>
  <c r="I2944" i="21"/>
  <c r="M2944" i="21"/>
  <c r="L2944" i="21"/>
  <c r="K2944" i="21"/>
  <c r="N2943" i="21"/>
  <c r="O2943" i="21"/>
  <c r="P2943" i="21"/>
  <c r="Q2943" i="21"/>
  <c r="D2945" i="21"/>
  <c r="F2944" i="21"/>
  <c r="E2944" i="21"/>
  <c r="K2945" i="21"/>
  <c r="I2945" i="21"/>
  <c r="J2945" i="21"/>
  <c r="L2945" i="21"/>
  <c r="M2945" i="21"/>
  <c r="H2946" i="21"/>
  <c r="N2944" i="21"/>
  <c r="P2944" i="21"/>
  <c r="O2944" i="21"/>
  <c r="Q2944" i="21"/>
  <c r="D2946" i="21"/>
  <c r="E2945" i="21"/>
  <c r="F2945" i="21"/>
  <c r="N2945" i="21"/>
  <c r="Q2945" i="21"/>
  <c r="P2945" i="21"/>
  <c r="O2945" i="21"/>
  <c r="H2947" i="21"/>
  <c r="I2946" i="21"/>
  <c r="L2946" i="21"/>
  <c r="M2946" i="21"/>
  <c r="J2946" i="21"/>
  <c r="K2946" i="21"/>
  <c r="E2946" i="21"/>
  <c r="F2946" i="21"/>
  <c r="D2947" i="21"/>
  <c r="H2948" i="21"/>
  <c r="L2947" i="21"/>
  <c r="J2947" i="21"/>
  <c r="M2947" i="21"/>
  <c r="K2947" i="21"/>
  <c r="I2947" i="21"/>
  <c r="Q2946" i="21"/>
  <c r="P2946" i="21"/>
  <c r="O2946" i="21"/>
  <c r="N2946" i="21"/>
  <c r="E2947" i="21"/>
  <c r="D2948" i="21"/>
  <c r="F2947" i="21"/>
  <c r="J2948" i="21"/>
  <c r="H2949" i="21"/>
  <c r="I2948" i="21"/>
  <c r="M2948" i="21"/>
  <c r="K2948" i="21"/>
  <c r="L2948" i="21"/>
  <c r="N2947" i="21"/>
  <c r="Q2947" i="21"/>
  <c r="P2947" i="21"/>
  <c r="O2947" i="21"/>
  <c r="E2948" i="21"/>
  <c r="D2949" i="21"/>
  <c r="F2948" i="21"/>
  <c r="M2949" i="21"/>
  <c r="H2950" i="21"/>
  <c r="L2949" i="21"/>
  <c r="I2949" i="21"/>
  <c r="J2949" i="21"/>
  <c r="K2949" i="21"/>
  <c r="P2948" i="21"/>
  <c r="O2948" i="21"/>
  <c r="N2948" i="21"/>
  <c r="Q2948" i="21"/>
  <c r="F2949" i="21"/>
  <c r="D2950" i="21"/>
  <c r="E2949" i="21"/>
  <c r="H2951" i="21"/>
  <c r="I2950" i="21"/>
  <c r="M2950" i="21"/>
  <c r="J2950" i="21"/>
  <c r="L2950" i="21"/>
  <c r="K2950" i="21"/>
  <c r="P2949" i="21"/>
  <c r="O2949" i="21"/>
  <c r="Q2949" i="21"/>
  <c r="N2949" i="21"/>
  <c r="D2951" i="21"/>
  <c r="E2950" i="21"/>
  <c r="F2950" i="21"/>
  <c r="L2951" i="21"/>
  <c r="M2951" i="21"/>
  <c r="H2952" i="21"/>
  <c r="I2951" i="21"/>
  <c r="J2951" i="21"/>
  <c r="K2951" i="21"/>
  <c r="Q2950" i="21"/>
  <c r="P2950" i="21"/>
  <c r="O2950" i="21"/>
  <c r="N2950" i="21"/>
  <c r="D2952" i="21"/>
  <c r="F2951" i="21"/>
  <c r="E2951" i="21"/>
  <c r="I2952" i="21"/>
  <c r="K2952" i="21"/>
  <c r="M2952" i="21"/>
  <c r="J2952" i="21"/>
  <c r="L2952" i="21"/>
  <c r="H2953" i="21"/>
  <c r="N2951" i="21"/>
  <c r="P2951" i="21"/>
  <c r="O2951" i="21"/>
  <c r="Q2951" i="21"/>
  <c r="F2952" i="21"/>
  <c r="D2953" i="21"/>
  <c r="E2952" i="21"/>
  <c r="Q2952" i="21"/>
  <c r="N2952" i="21"/>
  <c r="P2952" i="21"/>
  <c r="O2952" i="21"/>
  <c r="J2953" i="21"/>
  <c r="M2953" i="21"/>
  <c r="H2954" i="21"/>
  <c r="I2953" i="21"/>
  <c r="L2953" i="21"/>
  <c r="K2953" i="21"/>
  <c r="D2954" i="21"/>
  <c r="E2953" i="21"/>
  <c r="F2953" i="21"/>
  <c r="M2954" i="21"/>
  <c r="K2954" i="21"/>
  <c r="J2954" i="21"/>
  <c r="I2954" i="21"/>
  <c r="L2954" i="21"/>
  <c r="H2955" i="21"/>
  <c r="Q2953" i="21"/>
  <c r="P2953" i="21"/>
  <c r="O2953" i="21"/>
  <c r="N2953" i="21"/>
  <c r="D2955" i="21"/>
  <c r="F2954" i="21"/>
  <c r="E2954" i="21"/>
  <c r="P2954" i="21"/>
  <c r="O2954" i="21"/>
  <c r="Q2954" i="21"/>
  <c r="N2954" i="21"/>
  <c r="K2955" i="21"/>
  <c r="M2955" i="21"/>
  <c r="J2955" i="21"/>
  <c r="I2955" i="21"/>
  <c r="H2956" i="21"/>
  <c r="L2955" i="21"/>
  <c r="D2956" i="21"/>
  <c r="F2955" i="21"/>
  <c r="E2955" i="21"/>
  <c r="P2955" i="21"/>
  <c r="N2955" i="21"/>
  <c r="O2955" i="21"/>
  <c r="Q2955" i="21"/>
  <c r="K2956" i="21"/>
  <c r="J2956" i="21"/>
  <c r="H2957" i="21"/>
  <c r="L2956" i="21"/>
  <c r="I2956" i="21"/>
  <c r="M2956" i="21"/>
  <c r="F2956" i="21"/>
  <c r="D2957" i="21"/>
  <c r="E2956" i="21"/>
  <c r="L2957" i="21"/>
  <c r="J2957" i="21"/>
  <c r="H2958" i="21"/>
  <c r="I2957" i="21"/>
  <c r="K2957" i="21"/>
  <c r="M2957" i="21"/>
  <c r="O2956" i="21"/>
  <c r="N2956" i="21"/>
  <c r="P2956" i="21"/>
  <c r="Q2956" i="21"/>
  <c r="E2957" i="21"/>
  <c r="D2958" i="21"/>
  <c r="F2957" i="21"/>
  <c r="H2959" i="21"/>
  <c r="J2958" i="21"/>
  <c r="M2958" i="21"/>
  <c r="I2958" i="21"/>
  <c r="L2958" i="21"/>
  <c r="K2958" i="21"/>
  <c r="P2957" i="21"/>
  <c r="Q2957" i="21"/>
  <c r="O2957" i="21"/>
  <c r="N2957" i="21"/>
  <c r="F2958" i="21"/>
  <c r="E2958" i="21"/>
  <c r="D2959" i="21"/>
  <c r="H2960" i="21"/>
  <c r="K2959" i="21"/>
  <c r="L2959" i="21"/>
  <c r="J2959" i="21"/>
  <c r="I2959" i="21"/>
  <c r="M2959" i="21"/>
  <c r="Q2958" i="21"/>
  <c r="O2958" i="21"/>
  <c r="P2958" i="21"/>
  <c r="N2958" i="21"/>
  <c r="E2959" i="21"/>
  <c r="F2959" i="21"/>
  <c r="D2960" i="21"/>
  <c r="M2960" i="21"/>
  <c r="J2960" i="21"/>
  <c r="K2960" i="21"/>
  <c r="H2961" i="21"/>
  <c r="L2960" i="21"/>
  <c r="I2960" i="21"/>
  <c r="P2959" i="21"/>
  <c r="O2959" i="21"/>
  <c r="Q2959" i="21"/>
  <c r="N2959" i="21"/>
  <c r="D2961" i="21"/>
  <c r="E2960" i="21"/>
  <c r="F2960" i="21"/>
  <c r="L2961" i="21"/>
  <c r="H2962" i="21"/>
  <c r="I2961" i="21"/>
  <c r="J2961" i="21"/>
  <c r="M2961" i="21"/>
  <c r="K2961" i="21"/>
  <c r="O2960" i="21"/>
  <c r="N2960" i="21"/>
  <c r="P2960" i="21"/>
  <c r="Q2960" i="21"/>
  <c r="E2961" i="21"/>
  <c r="F2961" i="21"/>
  <c r="D2962" i="21"/>
  <c r="H2963" i="21"/>
  <c r="K2962" i="21"/>
  <c r="I2962" i="21"/>
  <c r="L2962" i="21"/>
  <c r="M2962" i="21"/>
  <c r="J2962" i="21"/>
  <c r="Q2961" i="21"/>
  <c r="N2961" i="21"/>
  <c r="O2961" i="21"/>
  <c r="P2961" i="21"/>
  <c r="E2962" i="21"/>
  <c r="D2963" i="21"/>
  <c r="F2962" i="21"/>
  <c r="J2963" i="21"/>
  <c r="M2963" i="21"/>
  <c r="K2963" i="21"/>
  <c r="L2963" i="21"/>
  <c r="H2964" i="21"/>
  <c r="I2963" i="21"/>
  <c r="P2962" i="21"/>
  <c r="O2962" i="21"/>
  <c r="Q2962" i="21"/>
  <c r="N2962" i="21"/>
  <c r="F2963" i="21"/>
  <c r="E2963" i="21"/>
  <c r="D2964" i="21"/>
  <c r="M2964" i="21"/>
  <c r="J2964" i="21"/>
  <c r="I2964" i="21"/>
  <c r="L2964" i="21"/>
  <c r="H2965" i="21"/>
  <c r="K2964" i="21"/>
  <c r="Q2963" i="21"/>
  <c r="P2963" i="21"/>
  <c r="O2963" i="21"/>
  <c r="N2963" i="21"/>
  <c r="D2965" i="21"/>
  <c r="E2964" i="21"/>
  <c r="F2964" i="21"/>
  <c r="O2964" i="21"/>
  <c r="P2964" i="21"/>
  <c r="Q2964" i="21"/>
  <c r="N2964" i="21"/>
  <c r="J2965" i="21"/>
  <c r="K2965" i="21"/>
  <c r="I2965" i="21"/>
  <c r="L2965" i="21"/>
  <c r="H2966" i="21"/>
  <c r="M2965" i="21"/>
  <c r="D2966" i="21"/>
  <c r="E2965" i="21"/>
  <c r="F2965" i="21"/>
  <c r="Q2965" i="21"/>
  <c r="P2965" i="21"/>
  <c r="O2965" i="21"/>
  <c r="N2965" i="21"/>
  <c r="M2966" i="21"/>
  <c r="K2966" i="21"/>
  <c r="H2967" i="21"/>
  <c r="J2966" i="21"/>
  <c r="L2966" i="21"/>
  <c r="I2966" i="21"/>
  <c r="D2967" i="21"/>
  <c r="E2966" i="21"/>
  <c r="F2966" i="21"/>
  <c r="H2968" i="21"/>
  <c r="J2967" i="21"/>
  <c r="L2967" i="21"/>
  <c r="K2967" i="21"/>
  <c r="M2967" i="21"/>
  <c r="I2967" i="21"/>
  <c r="O2966" i="21"/>
  <c r="N2966" i="21"/>
  <c r="P2966" i="21"/>
  <c r="Q2966" i="21"/>
  <c r="F2967" i="21"/>
  <c r="D2968" i="21"/>
  <c r="E2967" i="21"/>
  <c r="I2968" i="21"/>
  <c r="L2968" i="21"/>
  <c r="M2968" i="21"/>
  <c r="H2969" i="21"/>
  <c r="J2968" i="21"/>
  <c r="K2968" i="21"/>
  <c r="Q2967" i="21"/>
  <c r="P2967" i="21"/>
  <c r="O2967" i="21"/>
  <c r="N2967" i="21"/>
  <c r="D2969" i="21"/>
  <c r="F2968" i="21"/>
  <c r="E2968" i="21"/>
  <c r="O2968" i="21"/>
  <c r="N2968" i="21"/>
  <c r="P2968" i="21"/>
  <c r="Q2968" i="21"/>
  <c r="I2969" i="21"/>
  <c r="H2970" i="21"/>
  <c r="K2969" i="21"/>
  <c r="L2969" i="21"/>
  <c r="J2969" i="21"/>
  <c r="M2969" i="21"/>
  <c r="F2969" i="21"/>
  <c r="E2969" i="21"/>
  <c r="D2970" i="21"/>
  <c r="P2969" i="21"/>
  <c r="O2969" i="21"/>
  <c r="Q2969" i="21"/>
  <c r="N2969" i="21"/>
  <c r="L2970" i="21"/>
  <c r="M2970" i="21"/>
  <c r="H2971" i="21"/>
  <c r="K2970" i="21"/>
  <c r="J2970" i="21"/>
  <c r="I2970" i="21"/>
  <c r="E2970" i="21"/>
  <c r="D2971" i="21"/>
  <c r="F2970" i="21"/>
  <c r="L2971" i="21"/>
  <c r="H2972" i="21"/>
  <c r="J2971" i="21"/>
  <c r="I2971" i="21"/>
  <c r="K2971" i="21"/>
  <c r="M2971" i="21"/>
  <c r="Q2970" i="21"/>
  <c r="P2970" i="21"/>
  <c r="O2970" i="21"/>
  <c r="N2970" i="21"/>
  <c r="E2971" i="21"/>
  <c r="D2972" i="21"/>
  <c r="F2971" i="21"/>
  <c r="K2972" i="21"/>
  <c r="I2972" i="21"/>
  <c r="J2972" i="21"/>
  <c r="L2972" i="21"/>
  <c r="M2972" i="21"/>
  <c r="H2973" i="21"/>
  <c r="O2971" i="21"/>
  <c r="Q2971" i="21"/>
  <c r="P2971" i="21"/>
  <c r="N2971" i="21"/>
  <c r="D2973" i="21"/>
  <c r="E2972" i="21"/>
  <c r="F2972" i="21"/>
  <c r="N2972" i="21"/>
  <c r="P2972" i="21"/>
  <c r="O2972" i="21"/>
  <c r="Q2972" i="21"/>
  <c r="J2973" i="21"/>
  <c r="M2973" i="21"/>
  <c r="L2973" i="21"/>
  <c r="I2973" i="21"/>
  <c r="K2973" i="21"/>
  <c r="H2974" i="21"/>
  <c r="D2974" i="21"/>
  <c r="E2973" i="21"/>
  <c r="F2973" i="21"/>
  <c r="P2973" i="21"/>
  <c r="Q2973" i="21"/>
  <c r="N2973" i="21"/>
  <c r="O2973" i="21"/>
  <c r="M2974" i="21"/>
  <c r="J2974" i="21"/>
  <c r="K2974" i="21"/>
  <c r="L2974" i="21"/>
  <c r="H2975" i="21"/>
  <c r="I2974" i="21"/>
  <c r="D2975" i="21"/>
  <c r="E2974" i="21"/>
  <c r="F2974" i="21"/>
  <c r="J2975" i="21"/>
  <c r="I2975" i="21"/>
  <c r="M2975" i="21"/>
  <c r="K2975" i="21"/>
  <c r="H2976" i="21"/>
  <c r="L2975" i="21"/>
  <c r="N2974" i="21"/>
  <c r="O2974" i="21"/>
  <c r="P2974" i="21"/>
  <c r="Q2974" i="21"/>
  <c r="F2975" i="21"/>
  <c r="E2975" i="21"/>
  <c r="D2976" i="21"/>
  <c r="N2975" i="21"/>
  <c r="Q2975" i="21"/>
  <c r="P2975" i="21"/>
  <c r="O2975" i="21"/>
  <c r="H2977" i="21"/>
  <c r="J2976" i="21"/>
  <c r="K2976" i="21"/>
  <c r="I2976" i="21"/>
  <c r="M2976" i="21"/>
  <c r="L2976" i="21"/>
  <c r="D2977" i="21"/>
  <c r="F2976" i="21"/>
  <c r="E2976" i="21"/>
  <c r="M2977" i="21"/>
  <c r="I2977" i="21"/>
  <c r="L2977" i="21"/>
  <c r="K2977" i="21"/>
  <c r="J2977" i="21"/>
  <c r="H2978" i="21"/>
  <c r="N2976" i="21"/>
  <c r="Q2976" i="21"/>
  <c r="O2976" i="21"/>
  <c r="P2976" i="21"/>
  <c r="F2977" i="21"/>
  <c r="D2978" i="21"/>
  <c r="E2977" i="21"/>
  <c r="O2977" i="21"/>
  <c r="Q2977" i="21"/>
  <c r="P2977" i="21"/>
  <c r="N2977" i="21"/>
  <c r="I2978" i="21"/>
  <c r="H2979" i="21"/>
  <c r="J2978" i="21"/>
  <c r="L2978" i="21"/>
  <c r="M2978" i="21"/>
  <c r="K2978" i="21"/>
  <c r="E2978" i="21"/>
  <c r="D2979" i="21"/>
  <c r="F2978" i="21"/>
  <c r="P2978" i="21"/>
  <c r="N2978" i="21"/>
  <c r="Q2978" i="21"/>
  <c r="O2978" i="21"/>
  <c r="I2979" i="21"/>
  <c r="M2979" i="21"/>
  <c r="K2979" i="21"/>
  <c r="J2979" i="21"/>
  <c r="L2979" i="21"/>
  <c r="H2980" i="21"/>
  <c r="F2979" i="21"/>
  <c r="D2980" i="21"/>
  <c r="E2979" i="21"/>
  <c r="P2979" i="21"/>
  <c r="O2979" i="21"/>
  <c r="N2979" i="21"/>
  <c r="Q2979" i="21"/>
  <c r="M2980" i="21"/>
  <c r="K2980" i="21"/>
  <c r="L2980" i="21"/>
  <c r="J2980" i="21"/>
  <c r="I2980" i="21"/>
  <c r="H2981" i="21"/>
  <c r="F2980" i="21"/>
  <c r="E2980" i="21"/>
  <c r="D2981" i="21"/>
  <c r="Q2980" i="21"/>
  <c r="P2980" i="21"/>
  <c r="O2980" i="21"/>
  <c r="N2980" i="21"/>
  <c r="J2981" i="21"/>
  <c r="K2981" i="21"/>
  <c r="H2982" i="21"/>
  <c r="M2981" i="21"/>
  <c r="L2981" i="21"/>
  <c r="I2981" i="21"/>
  <c r="F2981" i="21"/>
  <c r="D2982" i="21"/>
  <c r="E2981" i="21"/>
  <c r="K2982" i="21"/>
  <c r="I2982" i="21"/>
  <c r="H2983" i="21"/>
  <c r="L2982" i="21"/>
  <c r="M2982" i="21"/>
  <c r="J2982" i="21"/>
  <c r="P2981" i="21"/>
  <c r="O2981" i="21"/>
  <c r="N2981" i="21"/>
  <c r="Q2981" i="21"/>
  <c r="D2983" i="21"/>
  <c r="F2982" i="21"/>
  <c r="E2982" i="21"/>
  <c r="O2982" i="21"/>
  <c r="N2982" i="21"/>
  <c r="Q2982" i="21"/>
  <c r="P2982" i="21"/>
  <c r="H2984" i="21"/>
  <c r="K2983" i="21"/>
  <c r="L2983" i="21"/>
  <c r="I2983" i="21"/>
  <c r="J2983" i="21"/>
  <c r="M2983" i="21"/>
  <c r="F2983" i="21"/>
  <c r="E2983" i="21"/>
  <c r="D2984" i="21"/>
  <c r="J2984" i="21"/>
  <c r="I2984" i="21"/>
  <c r="K2984" i="21"/>
  <c r="H2985" i="21"/>
  <c r="M2984" i="21"/>
  <c r="L2984" i="21"/>
  <c r="P2983" i="21"/>
  <c r="O2983" i="21"/>
  <c r="Q2983" i="21"/>
  <c r="N2983" i="21"/>
  <c r="D2985" i="21"/>
  <c r="F2984" i="21"/>
  <c r="E2984" i="21"/>
  <c r="Q2984" i="21"/>
  <c r="O2984" i="21"/>
  <c r="N2984" i="21"/>
  <c r="P2984" i="21"/>
  <c r="J2985" i="21"/>
  <c r="H2986" i="21"/>
  <c r="I2985" i="21"/>
  <c r="L2985" i="21"/>
  <c r="K2985" i="21"/>
  <c r="M2985" i="21"/>
  <c r="F2985" i="21"/>
  <c r="E2985" i="21"/>
  <c r="D2986" i="21"/>
  <c r="K2986" i="21"/>
  <c r="M2986" i="21"/>
  <c r="H2987" i="21"/>
  <c r="I2986" i="21"/>
  <c r="L2986" i="21"/>
  <c r="J2986" i="21"/>
  <c r="P2985" i="21"/>
  <c r="O2985" i="21"/>
  <c r="N2985" i="21"/>
  <c r="Q2985" i="21"/>
  <c r="E2986" i="21"/>
  <c r="D2987" i="21"/>
  <c r="F2986" i="21"/>
  <c r="K2987" i="21"/>
  <c r="M2987" i="21"/>
  <c r="I2987" i="21"/>
  <c r="J2987" i="21"/>
  <c r="L2987" i="21"/>
  <c r="H2988" i="21"/>
  <c r="P2986" i="21"/>
  <c r="O2986" i="21"/>
  <c r="Q2986" i="21"/>
  <c r="N2986" i="21"/>
  <c r="E2987" i="21"/>
  <c r="F2987" i="21"/>
  <c r="D2988" i="21"/>
  <c r="P2987" i="21"/>
  <c r="O2987" i="21"/>
  <c r="N2987" i="21"/>
  <c r="Q2987" i="21"/>
  <c r="J2988" i="21"/>
  <c r="M2988" i="21"/>
  <c r="L2988" i="21"/>
  <c r="K2988" i="21"/>
  <c r="H2989" i="21"/>
  <c r="I2988" i="21"/>
  <c r="E2988" i="21"/>
  <c r="F2988" i="21"/>
  <c r="D2989" i="21"/>
  <c r="J2989" i="21"/>
  <c r="H2990" i="21"/>
  <c r="I2989" i="21"/>
  <c r="L2989" i="21"/>
  <c r="M2989" i="21"/>
  <c r="K2989" i="21"/>
  <c r="Q2988" i="21"/>
  <c r="N2988" i="21"/>
  <c r="P2988" i="21"/>
  <c r="O2988" i="21"/>
  <c r="D2990" i="21"/>
  <c r="E2989" i="21"/>
  <c r="F2989" i="21"/>
  <c r="M2990" i="21"/>
  <c r="J2990" i="21"/>
  <c r="I2990" i="21"/>
  <c r="L2990" i="21"/>
  <c r="K2990" i="21"/>
  <c r="H2991" i="21"/>
  <c r="Q2989" i="21"/>
  <c r="P2989" i="21"/>
  <c r="O2989" i="21"/>
  <c r="N2989" i="21"/>
  <c r="F2990" i="21"/>
  <c r="E2990" i="21"/>
  <c r="D2991" i="21"/>
  <c r="O2990" i="21"/>
  <c r="Q2990" i="21"/>
  <c r="N2990" i="21"/>
  <c r="P2990" i="21"/>
  <c r="H2992" i="21"/>
  <c r="L2991" i="21"/>
  <c r="J2991" i="21"/>
  <c r="M2991" i="21"/>
  <c r="K2991" i="21"/>
  <c r="I2991" i="21"/>
  <c r="F2991" i="21"/>
  <c r="D2992" i="21"/>
  <c r="E2991" i="21"/>
  <c r="J2992" i="21"/>
  <c r="M2992" i="21"/>
  <c r="I2992" i="21"/>
  <c r="H2993" i="21"/>
  <c r="K2992" i="21"/>
  <c r="L2992" i="21"/>
  <c r="P2991" i="21"/>
  <c r="O2991" i="21"/>
  <c r="Q2991" i="21"/>
  <c r="N2991" i="21"/>
  <c r="F2992" i="21"/>
  <c r="E2992" i="21"/>
  <c r="D2993" i="21"/>
  <c r="Q2992" i="21"/>
  <c r="N2992" i="21"/>
  <c r="O2992" i="21"/>
  <c r="P2992" i="21"/>
  <c r="L2993" i="21"/>
  <c r="K2993" i="21"/>
  <c r="I2993" i="21"/>
  <c r="H2994" i="21"/>
  <c r="M2993" i="21"/>
  <c r="J2993" i="21"/>
  <c r="D2994" i="21"/>
  <c r="F2993" i="21"/>
  <c r="E2993" i="21"/>
  <c r="P2993" i="21"/>
  <c r="O2993" i="21"/>
  <c r="N2993" i="21"/>
  <c r="Q2993" i="21"/>
  <c r="I2994" i="21"/>
  <c r="J2994" i="21"/>
  <c r="M2994" i="21"/>
  <c r="K2994" i="21"/>
  <c r="L2994" i="21"/>
  <c r="H2995" i="21"/>
  <c r="E2994" i="21"/>
  <c r="D2995" i="21"/>
  <c r="F2994" i="21"/>
  <c r="Q2994" i="21"/>
  <c r="P2994" i="21"/>
  <c r="O2994" i="21"/>
  <c r="N2994" i="21"/>
  <c r="M2995" i="21"/>
  <c r="K2995" i="21"/>
  <c r="L2995" i="21"/>
  <c r="I2995" i="21"/>
  <c r="H2996" i="21"/>
  <c r="J2995" i="21"/>
  <c r="E2995" i="21"/>
  <c r="F2995" i="21"/>
  <c r="D2996" i="21"/>
  <c r="P2995" i="21"/>
  <c r="N2995" i="21"/>
  <c r="Q2995" i="21"/>
  <c r="O2995" i="21"/>
  <c r="I2996" i="21"/>
  <c r="H2997" i="21"/>
  <c r="K2996" i="21"/>
  <c r="J2996" i="21"/>
  <c r="M2996" i="21"/>
  <c r="L2996" i="21"/>
  <c r="E2996" i="21"/>
  <c r="F2996" i="21"/>
  <c r="D2997" i="21"/>
  <c r="O2996" i="21"/>
  <c r="P2996" i="21"/>
  <c r="N2996" i="21"/>
  <c r="Q2996" i="21"/>
  <c r="M2997" i="21"/>
  <c r="H2998" i="21"/>
  <c r="L2997" i="21"/>
  <c r="J2997" i="21"/>
  <c r="K2997" i="21"/>
  <c r="I2997" i="21"/>
  <c r="D2998" i="21"/>
  <c r="F2997" i="21"/>
  <c r="E2997" i="21"/>
  <c r="L2998" i="21"/>
  <c r="I2998" i="21"/>
  <c r="H2999" i="21"/>
  <c r="J2998" i="21"/>
  <c r="M2998" i="21"/>
  <c r="K2998" i="21"/>
  <c r="Q2997" i="21"/>
  <c r="N2997" i="21"/>
  <c r="P2997" i="21"/>
  <c r="O2997" i="21"/>
  <c r="D2999" i="21"/>
  <c r="F2998" i="21"/>
  <c r="E2998" i="21"/>
  <c r="Q2998" i="21"/>
  <c r="N2998" i="21"/>
  <c r="O2998" i="21"/>
  <c r="P2998" i="21"/>
  <c r="L2999" i="21"/>
  <c r="H3000" i="21"/>
  <c r="I2999" i="21"/>
  <c r="J2999" i="21"/>
  <c r="M2999" i="21"/>
  <c r="K2999" i="21"/>
  <c r="E2999" i="21"/>
  <c r="D3000" i="21"/>
  <c r="F2999" i="21"/>
  <c r="K3000" i="21"/>
  <c r="M3000" i="21"/>
  <c r="J3000" i="21"/>
  <c r="L3000" i="21"/>
  <c r="I3000" i="21"/>
  <c r="H3001" i="21"/>
  <c r="P2999" i="21"/>
  <c r="O2999" i="21"/>
  <c r="N2999" i="21"/>
  <c r="Q2999" i="21"/>
  <c r="D3001" i="21"/>
  <c r="F3000" i="21"/>
  <c r="E3000" i="21"/>
  <c r="Q3000" i="21"/>
  <c r="N3000" i="21"/>
  <c r="O3000" i="21"/>
  <c r="P3000" i="21"/>
  <c r="J3001" i="21"/>
  <c r="L3001" i="21"/>
  <c r="H3002" i="21"/>
  <c r="I3001" i="21"/>
  <c r="M3001" i="21"/>
  <c r="K3001" i="21"/>
  <c r="F3001" i="21"/>
  <c r="E3001" i="21"/>
  <c r="D3002" i="21"/>
  <c r="I3002" i="21"/>
  <c r="K3002" i="21"/>
  <c r="H3003" i="21"/>
  <c r="L3002" i="21"/>
  <c r="M3002" i="21"/>
  <c r="J3002" i="21"/>
  <c r="N3001" i="21"/>
  <c r="P3001" i="21"/>
  <c r="O3001" i="21"/>
  <c r="Q3001" i="21"/>
  <c r="E3002" i="21"/>
  <c r="F3002" i="21"/>
  <c r="D3003" i="21"/>
  <c r="P3002" i="21"/>
  <c r="O3002" i="21"/>
  <c r="Q3002" i="21"/>
  <c r="N3002" i="21"/>
  <c r="H3004" i="21"/>
  <c r="I3003" i="21"/>
  <c r="K3003" i="21"/>
  <c r="L3003" i="21"/>
  <c r="J3003" i="21"/>
  <c r="M3003" i="21"/>
  <c r="D3004" i="21"/>
  <c r="E3003" i="21"/>
  <c r="F3003" i="21"/>
  <c r="K3004" i="21"/>
  <c r="M3004" i="21"/>
  <c r="J3004" i="21"/>
  <c r="L3004" i="21"/>
  <c r="H3005" i="21"/>
  <c r="I3004" i="21"/>
  <c r="Q3003" i="21"/>
  <c r="N3003" i="21"/>
  <c r="P3003" i="21"/>
  <c r="O3003" i="21"/>
  <c r="E3004" i="21"/>
  <c r="D3005" i="21"/>
  <c r="F3004" i="21"/>
  <c r="H3006" i="21"/>
  <c r="L3005" i="21"/>
  <c r="J3005" i="21"/>
  <c r="I3005" i="21"/>
  <c r="K3005" i="21"/>
  <c r="M3005" i="21"/>
  <c r="O3004" i="21"/>
  <c r="Q3004" i="21"/>
  <c r="N3004" i="21"/>
  <c r="P3004" i="21"/>
  <c r="D3006" i="21"/>
  <c r="E3005" i="21"/>
  <c r="F3005" i="21"/>
  <c r="L3006" i="21"/>
  <c r="M3006" i="21"/>
  <c r="H3007" i="21"/>
  <c r="K3006" i="21"/>
  <c r="J3006" i="21"/>
  <c r="I3006" i="21"/>
  <c r="O3005" i="21"/>
  <c r="Q3005" i="21"/>
  <c r="N3005" i="21"/>
  <c r="P3005" i="21"/>
  <c r="E3006" i="21"/>
  <c r="F3006" i="21"/>
  <c r="D3007" i="21"/>
  <c r="H3008" i="21"/>
  <c r="I3007" i="21"/>
  <c r="L3007" i="21"/>
  <c r="K3007" i="21"/>
  <c r="J3007" i="21"/>
  <c r="M3007" i="21"/>
  <c r="P3006" i="21"/>
  <c r="O3006" i="21"/>
  <c r="N3006" i="21"/>
  <c r="Q3006" i="21"/>
  <c r="D3008" i="21"/>
  <c r="F3007" i="21"/>
  <c r="E3007" i="21"/>
  <c r="I3008" i="21"/>
  <c r="J3008" i="21"/>
  <c r="L3008" i="21"/>
  <c r="H3009" i="21"/>
  <c r="K3008" i="21"/>
  <c r="M3008" i="21"/>
  <c r="Q3007" i="21"/>
  <c r="O3007" i="21"/>
  <c r="P3007" i="21"/>
  <c r="N3007" i="21"/>
  <c r="F3008" i="21"/>
  <c r="D3009" i="21"/>
  <c r="E3008" i="21"/>
  <c r="Q3008" i="21"/>
  <c r="N3008" i="21"/>
  <c r="P3008" i="21"/>
  <c r="O3008" i="21"/>
  <c r="K3009" i="21"/>
  <c r="H3010" i="21"/>
  <c r="I3009" i="21"/>
  <c r="L3009" i="21"/>
  <c r="J3009" i="21"/>
  <c r="M3009" i="21"/>
  <c r="F3009" i="21"/>
  <c r="D3010" i="21"/>
  <c r="E3009" i="21"/>
  <c r="K3010" i="21"/>
  <c r="I3010" i="21"/>
  <c r="H3011" i="21"/>
  <c r="J3010" i="21"/>
  <c r="L3010" i="21"/>
  <c r="M3010" i="21"/>
  <c r="Q3009" i="21"/>
  <c r="N3009" i="21"/>
  <c r="P3009" i="21"/>
  <c r="O3009" i="21"/>
  <c r="E3010" i="21"/>
  <c r="F3010" i="21"/>
  <c r="D3011" i="21"/>
  <c r="Q3010" i="21"/>
  <c r="N3010" i="21"/>
  <c r="P3010" i="21"/>
  <c r="O3010" i="21"/>
  <c r="L3011" i="21"/>
  <c r="M3011" i="21"/>
  <c r="K3011" i="21"/>
  <c r="I3011" i="21"/>
  <c r="J3011" i="21"/>
  <c r="H3012" i="21"/>
  <c r="F3011" i="21"/>
  <c r="D3012" i="21"/>
  <c r="E3011" i="21"/>
  <c r="P3011" i="21"/>
  <c r="O3011" i="21"/>
  <c r="N3011" i="21"/>
  <c r="Q3011" i="21"/>
  <c r="J3012" i="21"/>
  <c r="L3012" i="21"/>
  <c r="K3012" i="21"/>
  <c r="M3012" i="21"/>
  <c r="I3012" i="21"/>
  <c r="H3013" i="21"/>
  <c r="D3013" i="21"/>
  <c r="E3012" i="21"/>
  <c r="F3012" i="21"/>
  <c r="O3012" i="21"/>
  <c r="Q3012" i="21"/>
  <c r="P3012" i="21"/>
  <c r="N3012" i="21"/>
  <c r="J3013" i="21"/>
  <c r="H3014" i="21"/>
  <c r="I3013" i="21"/>
  <c r="M3013" i="21"/>
  <c r="L3013" i="21"/>
  <c r="K3013" i="21"/>
  <c r="E3013" i="21"/>
  <c r="D3014" i="21"/>
  <c r="F3013" i="21"/>
  <c r="M3014" i="21"/>
  <c r="L3014" i="21"/>
  <c r="J3014" i="21"/>
  <c r="H3015" i="21"/>
  <c r="I3014" i="21"/>
  <c r="K3014" i="21"/>
  <c r="P3013" i="21"/>
  <c r="O3013" i="21"/>
  <c r="N3013" i="21"/>
  <c r="Q3013" i="21"/>
  <c r="D3015" i="21"/>
  <c r="F3014" i="21"/>
  <c r="E3014" i="21"/>
  <c r="H3016" i="21"/>
  <c r="M3015" i="21"/>
  <c r="K3015" i="21"/>
  <c r="J3015" i="21"/>
  <c r="L3015" i="21"/>
  <c r="I3015" i="21"/>
  <c r="P3014" i="21"/>
  <c r="O3014" i="21"/>
  <c r="Q3014" i="21"/>
  <c r="N3014" i="21"/>
  <c r="E3015" i="21"/>
  <c r="F3015" i="21"/>
  <c r="D3016" i="21"/>
  <c r="K3016" i="21"/>
  <c r="J3016" i="21"/>
  <c r="I3016" i="21"/>
  <c r="H3017" i="21"/>
  <c r="L3016" i="21"/>
  <c r="M3016" i="21"/>
  <c r="Q3015" i="21"/>
  <c r="N3015" i="21"/>
  <c r="P3015" i="21"/>
  <c r="O3015" i="21"/>
  <c r="E3016" i="21"/>
  <c r="D3017" i="21"/>
  <c r="F3016" i="21"/>
  <c r="O3016" i="21"/>
  <c r="N3016" i="21"/>
  <c r="Q3016" i="21"/>
  <c r="P3016" i="21"/>
  <c r="H3018" i="21"/>
  <c r="K3017" i="21"/>
  <c r="M3017" i="21"/>
  <c r="I3017" i="21"/>
  <c r="J3017" i="21"/>
  <c r="L3017" i="21"/>
  <c r="D3018" i="21"/>
  <c r="E3017" i="21"/>
  <c r="F3017" i="21"/>
  <c r="K3018" i="21"/>
  <c r="H3019" i="21"/>
  <c r="L3018" i="21"/>
  <c r="M3018" i="21"/>
  <c r="J3018" i="21"/>
  <c r="I3018" i="21"/>
  <c r="N3017" i="21"/>
  <c r="Q3017" i="21"/>
  <c r="P3017" i="21"/>
  <c r="O3017" i="21"/>
  <c r="D3019" i="21"/>
  <c r="F3018" i="21"/>
  <c r="E3018" i="21"/>
  <c r="H3020" i="21"/>
  <c r="I3019" i="21"/>
  <c r="M3019" i="21"/>
  <c r="L3019" i="21"/>
  <c r="K3019" i="21"/>
  <c r="J3019" i="21"/>
  <c r="O3018" i="21"/>
  <c r="Q3018" i="21"/>
  <c r="N3018" i="21"/>
  <c r="P3018" i="21"/>
  <c r="D3020" i="21"/>
  <c r="E3019" i="21"/>
  <c r="F3019" i="21"/>
  <c r="K3020" i="21"/>
  <c r="H3021" i="21"/>
  <c r="I3020" i="21"/>
  <c r="J3020" i="21"/>
  <c r="L3020" i="21"/>
  <c r="M3020" i="21"/>
  <c r="P3019" i="21"/>
  <c r="O3019" i="21"/>
  <c r="Q3019" i="21"/>
  <c r="N3019" i="21"/>
  <c r="E3020" i="21"/>
  <c r="D3021" i="21"/>
  <c r="F3020" i="21"/>
  <c r="M3021" i="21"/>
  <c r="H3022" i="21"/>
  <c r="J3021" i="21"/>
  <c r="I3021" i="21"/>
  <c r="L3021" i="21"/>
  <c r="K3021" i="21"/>
  <c r="N3020" i="21"/>
  <c r="P3020" i="21"/>
  <c r="O3020" i="21"/>
  <c r="Q3020" i="21"/>
  <c r="F3021" i="21"/>
  <c r="E3021" i="21"/>
  <c r="D3022" i="21"/>
  <c r="K3022" i="21"/>
  <c r="M3022" i="21"/>
  <c r="J3022" i="21"/>
  <c r="H3023" i="21"/>
  <c r="I3022" i="21"/>
  <c r="L3022" i="21"/>
  <c r="P3021" i="21"/>
  <c r="O3021" i="21"/>
  <c r="Q3021" i="21"/>
  <c r="N3021" i="21"/>
  <c r="D3023" i="21"/>
  <c r="F3022" i="21"/>
  <c r="E3022" i="21"/>
  <c r="L3023" i="21"/>
  <c r="M3023" i="21"/>
  <c r="I3023" i="21"/>
  <c r="H3024" i="21"/>
  <c r="K3023" i="21"/>
  <c r="J3023" i="21"/>
  <c r="Q3022" i="21"/>
  <c r="P3022" i="21"/>
  <c r="O3022" i="21"/>
  <c r="N3022" i="21"/>
  <c r="D3024" i="21"/>
  <c r="E3023" i="21"/>
  <c r="F3023" i="21"/>
  <c r="Q3023" i="21"/>
  <c r="N3023" i="21"/>
  <c r="P3023" i="21"/>
  <c r="O3023" i="21"/>
  <c r="L3024" i="21"/>
  <c r="M3024" i="21"/>
  <c r="H3025" i="21"/>
  <c r="I3024" i="21"/>
  <c r="K3024" i="21"/>
  <c r="J3024" i="21"/>
  <c r="E3024" i="21"/>
  <c r="F3024" i="21"/>
  <c r="D3025" i="21"/>
  <c r="L3025" i="21"/>
  <c r="K3025" i="21"/>
  <c r="I3025" i="21"/>
  <c r="M3025" i="21"/>
  <c r="J3025" i="21"/>
  <c r="H3026" i="21"/>
  <c r="Q3024" i="21"/>
  <c r="N3024" i="21"/>
  <c r="P3024" i="21"/>
  <c r="O3024" i="21"/>
  <c r="F3025" i="21"/>
  <c r="E3025" i="21"/>
  <c r="D3026" i="21"/>
  <c r="Q3025" i="21"/>
  <c r="N3025" i="21"/>
  <c r="P3025" i="21"/>
  <c r="O3025" i="21"/>
  <c r="K3026" i="21"/>
  <c r="J3026" i="21"/>
  <c r="I3026" i="21"/>
  <c r="L3026" i="21"/>
  <c r="H3027" i="21"/>
  <c r="M3026" i="21"/>
  <c r="D3027" i="21"/>
  <c r="E3026" i="21"/>
  <c r="F3026" i="21"/>
  <c r="O3026" i="21"/>
  <c r="N3026" i="21"/>
  <c r="Q3026" i="21"/>
  <c r="P3026" i="21"/>
  <c r="M3027" i="21"/>
  <c r="H3028" i="21"/>
  <c r="K3027" i="21"/>
  <c r="I3027" i="21"/>
  <c r="J3027" i="21"/>
  <c r="L3027" i="21"/>
  <c r="F3027" i="21"/>
  <c r="D3028" i="21"/>
  <c r="E3027" i="21"/>
  <c r="K3028" i="21"/>
  <c r="L3028" i="21"/>
  <c r="J3028" i="21"/>
  <c r="H3029" i="21"/>
  <c r="I3028" i="21"/>
  <c r="M3028" i="21"/>
  <c r="P3027" i="21"/>
  <c r="O3027" i="21"/>
  <c r="N3027" i="21"/>
  <c r="Q3027" i="21"/>
  <c r="F3028" i="21"/>
  <c r="D3029" i="21"/>
  <c r="E3028" i="21"/>
  <c r="H3030" i="21"/>
  <c r="J3029" i="21"/>
  <c r="M3029" i="21"/>
  <c r="I3029" i="21"/>
  <c r="L3029" i="21"/>
  <c r="K3029" i="21"/>
  <c r="P3028" i="21"/>
  <c r="Q3028" i="21"/>
  <c r="N3028" i="21"/>
  <c r="O3028" i="21"/>
  <c r="D3030" i="21"/>
  <c r="E3029" i="21"/>
  <c r="F3029" i="21"/>
  <c r="M3030" i="21"/>
  <c r="H3031" i="21"/>
  <c r="L3030" i="21"/>
  <c r="K3030" i="21"/>
  <c r="J3030" i="21"/>
  <c r="I3030" i="21"/>
  <c r="P3029" i="21"/>
  <c r="O3029" i="21"/>
  <c r="N3029" i="21"/>
  <c r="Q3029" i="21"/>
  <c r="D3031" i="21"/>
  <c r="F3030" i="21"/>
  <c r="E3030" i="21"/>
  <c r="K3031" i="21"/>
  <c r="I3031" i="21"/>
  <c r="J3031" i="21"/>
  <c r="H3032" i="21"/>
  <c r="L3031" i="21"/>
  <c r="M3031" i="21"/>
  <c r="N3030" i="21"/>
  <c r="P3030" i="21"/>
  <c r="O3030" i="21"/>
  <c r="Q3030" i="21"/>
  <c r="D3032" i="21"/>
  <c r="E3031" i="21"/>
  <c r="F3031" i="21"/>
  <c r="Q3031" i="21"/>
  <c r="N3031" i="21"/>
  <c r="P3031" i="21"/>
  <c r="O3031" i="21"/>
  <c r="M3032" i="21"/>
  <c r="I3032" i="21"/>
  <c r="H3033" i="21"/>
  <c r="J3032" i="21"/>
  <c r="K3032" i="21"/>
  <c r="L3032" i="21"/>
  <c r="D3033" i="21"/>
  <c r="E3032" i="21"/>
  <c r="F3032" i="21"/>
  <c r="P3032" i="21"/>
  <c r="O3032" i="21"/>
  <c r="N3032" i="21"/>
  <c r="Q3032" i="21"/>
  <c r="H3034" i="21"/>
  <c r="K3033" i="21"/>
  <c r="I3033" i="21"/>
  <c r="M3033" i="21"/>
  <c r="L3033" i="21"/>
  <c r="J3033" i="21"/>
  <c r="F3033" i="21"/>
  <c r="E3033" i="21"/>
  <c r="D3034" i="21"/>
  <c r="L3034" i="21"/>
  <c r="J3034" i="21"/>
  <c r="I3034" i="21"/>
  <c r="K3034" i="21"/>
  <c r="M3034" i="21"/>
  <c r="H3035" i="21"/>
  <c r="Q3033" i="21"/>
  <c r="N3033" i="21"/>
  <c r="P3033" i="21"/>
  <c r="O3033" i="21"/>
  <c r="D3035" i="21"/>
  <c r="F3034" i="21"/>
  <c r="E3034" i="21"/>
  <c r="Q3034" i="21"/>
  <c r="N3034" i="21"/>
  <c r="O3034" i="21"/>
  <c r="P3034" i="21"/>
  <c r="J3035" i="21"/>
  <c r="L3035" i="21"/>
  <c r="I3035" i="21"/>
  <c r="K3035" i="21"/>
  <c r="M3035" i="21"/>
  <c r="H3036" i="21"/>
  <c r="F3035" i="21"/>
  <c r="D3036" i="21"/>
  <c r="E3035" i="21"/>
  <c r="P3035" i="21"/>
  <c r="O3035" i="21"/>
  <c r="N3035" i="21"/>
  <c r="Q3035" i="21"/>
  <c r="K3036" i="21"/>
  <c r="I3036" i="21"/>
  <c r="M3036" i="21"/>
  <c r="H3037" i="21"/>
  <c r="J3036" i="21"/>
  <c r="L3036" i="21"/>
  <c r="D3037" i="21"/>
  <c r="E3036" i="21"/>
  <c r="F3036" i="21"/>
  <c r="N3036" i="21"/>
  <c r="P3036" i="21"/>
  <c r="O3036" i="21"/>
  <c r="Q3036" i="21"/>
  <c r="H3038" i="21"/>
  <c r="M3037" i="21"/>
  <c r="I3037" i="21"/>
  <c r="J3037" i="21"/>
  <c r="K3037" i="21"/>
  <c r="L3037" i="21"/>
  <c r="D3038" i="21"/>
  <c r="F3037" i="21"/>
  <c r="E3037" i="21"/>
  <c r="J3038" i="21"/>
  <c r="H3039" i="21"/>
  <c r="M3038" i="21"/>
  <c r="K3038" i="21"/>
  <c r="L3038" i="21"/>
  <c r="I3038" i="21"/>
  <c r="Q3037" i="21"/>
  <c r="N3037" i="21"/>
  <c r="P3037" i="21"/>
  <c r="O3037" i="21"/>
  <c r="D3039" i="21"/>
  <c r="F3038" i="21"/>
  <c r="E3038" i="21"/>
  <c r="H3040" i="21"/>
  <c r="M3039" i="21"/>
  <c r="K3039" i="21"/>
  <c r="I3039" i="21"/>
  <c r="L3039" i="21"/>
  <c r="J3039" i="21"/>
  <c r="O3038" i="21"/>
  <c r="P3038" i="21"/>
  <c r="N3038" i="21"/>
  <c r="Q3038" i="21"/>
  <c r="D3040" i="21"/>
  <c r="F3039" i="21"/>
  <c r="E3039" i="21"/>
  <c r="I3040" i="21"/>
  <c r="L3040" i="21"/>
  <c r="H3041" i="21"/>
  <c r="J3040" i="21"/>
  <c r="K3040" i="21"/>
  <c r="M3040" i="21"/>
  <c r="P3039" i="21"/>
  <c r="N3039" i="21"/>
  <c r="Q3039" i="21"/>
  <c r="O3039" i="21"/>
  <c r="D3041" i="21"/>
  <c r="F3040" i="21"/>
  <c r="E3040" i="21"/>
  <c r="O3040" i="21"/>
  <c r="Q3040" i="21"/>
  <c r="N3040" i="21"/>
  <c r="P3040" i="21"/>
  <c r="K3041" i="21"/>
  <c r="M3041" i="21"/>
  <c r="L3041" i="21"/>
  <c r="J3041" i="21"/>
  <c r="I3041" i="21"/>
  <c r="H3042" i="21"/>
  <c r="D3042" i="21"/>
  <c r="E3041" i="21"/>
  <c r="F3041" i="21"/>
  <c r="Q3041" i="21"/>
  <c r="N3041" i="21"/>
  <c r="P3041" i="21"/>
  <c r="O3041" i="21"/>
  <c r="J3042" i="21"/>
  <c r="M3042" i="21"/>
  <c r="K3042" i="21"/>
  <c r="L3042" i="21"/>
  <c r="I3042" i="21"/>
  <c r="H3043" i="21"/>
  <c r="E3042" i="21"/>
  <c r="F3042" i="21"/>
  <c r="D3043" i="21"/>
  <c r="P3042" i="21"/>
  <c r="N3042" i="21"/>
  <c r="O3042" i="21"/>
  <c r="Q3042" i="21"/>
  <c r="K3043" i="21"/>
  <c r="L3043" i="21"/>
  <c r="I3043" i="21"/>
  <c r="J3043" i="21"/>
  <c r="M3043" i="21"/>
  <c r="H3044" i="21"/>
  <c r="E3043" i="21"/>
  <c r="D3044" i="21"/>
  <c r="F3043" i="21"/>
  <c r="N3043" i="21"/>
  <c r="P3043" i="21"/>
  <c r="O3043" i="21"/>
  <c r="Q3043" i="21"/>
  <c r="I3044" i="21"/>
  <c r="H3045" i="21"/>
  <c r="J3044" i="21"/>
  <c r="M3044" i="21"/>
  <c r="K3044" i="21"/>
  <c r="L3044" i="21"/>
  <c r="D3045" i="21"/>
  <c r="F3044" i="21"/>
  <c r="E3044" i="21"/>
  <c r="Q3044" i="21"/>
  <c r="P3044" i="21"/>
  <c r="O3044" i="21"/>
  <c r="N3044" i="21"/>
  <c r="M3045" i="21"/>
  <c r="K3045" i="21"/>
  <c r="I3045" i="21"/>
  <c r="L3045" i="21"/>
  <c r="H3046" i="21"/>
  <c r="J3045" i="21"/>
  <c r="F3045" i="21"/>
  <c r="D3046" i="21"/>
  <c r="E3045" i="21"/>
  <c r="O3045" i="21"/>
  <c r="Q3045" i="21"/>
  <c r="N3045" i="21"/>
  <c r="P3045" i="21"/>
  <c r="K3046" i="21"/>
  <c r="I3046" i="21"/>
  <c r="H3047" i="21"/>
  <c r="M3046" i="21"/>
  <c r="J3046" i="21"/>
  <c r="L3046" i="21"/>
  <c r="D3047" i="21"/>
  <c r="F3046" i="21"/>
  <c r="E3046" i="21"/>
  <c r="O3046" i="21"/>
  <c r="P3046" i="21"/>
  <c r="N3046" i="21"/>
  <c r="Q3046" i="21"/>
  <c r="K3047" i="21"/>
  <c r="J3047" i="21"/>
  <c r="M3047" i="21"/>
  <c r="H3048" i="21"/>
  <c r="I3047" i="21"/>
  <c r="L3047" i="21"/>
  <c r="D3048" i="21"/>
  <c r="E3047" i="21"/>
  <c r="F3047" i="21"/>
  <c r="L3048" i="21"/>
  <c r="J3048" i="21"/>
  <c r="K3048" i="21"/>
  <c r="M3048" i="21"/>
  <c r="I3048" i="21"/>
  <c r="H3049" i="21"/>
  <c r="Q3047" i="21"/>
  <c r="N3047" i="21"/>
  <c r="P3047" i="21"/>
  <c r="O3047" i="21"/>
  <c r="D3049" i="21"/>
  <c r="E3048" i="21"/>
  <c r="F3048" i="21"/>
  <c r="Q3048" i="21"/>
  <c r="N3048" i="21"/>
  <c r="P3048" i="21"/>
  <c r="O3048" i="21"/>
  <c r="M3049" i="21"/>
  <c r="H3050" i="21"/>
  <c r="L3049" i="21"/>
  <c r="I3049" i="21"/>
  <c r="K3049" i="21"/>
  <c r="J3049" i="21"/>
  <c r="E3049" i="21"/>
  <c r="D3050" i="21"/>
  <c r="F3049" i="21"/>
  <c r="L3050" i="21"/>
  <c r="M3050" i="21"/>
  <c r="I3050" i="21"/>
  <c r="K3050" i="21"/>
  <c r="J3050" i="21"/>
  <c r="H3051" i="21"/>
  <c r="N3049" i="21"/>
  <c r="Q3049" i="21"/>
  <c r="P3049" i="21"/>
  <c r="O3049" i="21"/>
  <c r="D3051" i="21"/>
  <c r="F3050" i="21"/>
  <c r="E3050" i="21"/>
  <c r="O3050" i="21"/>
  <c r="N3050" i="21"/>
  <c r="Q3050" i="21"/>
  <c r="P3050" i="21"/>
  <c r="I3051" i="21"/>
  <c r="M3051" i="21"/>
  <c r="K3051" i="21"/>
  <c r="H3052" i="21"/>
  <c r="L3051" i="21"/>
  <c r="J3051" i="21"/>
  <c r="F3051" i="21"/>
  <c r="E3051" i="21"/>
  <c r="D3052" i="21"/>
  <c r="Q3051" i="21"/>
  <c r="N3051" i="21"/>
  <c r="P3051" i="21"/>
  <c r="O3051" i="21"/>
  <c r="K3052" i="21"/>
  <c r="M3052" i="21"/>
  <c r="I3052" i="21"/>
  <c r="L3052" i="21"/>
  <c r="J3052" i="21"/>
  <c r="H3053" i="21"/>
  <c r="D3053" i="21"/>
  <c r="E3052" i="21"/>
  <c r="F3052" i="21"/>
  <c r="N3052" i="21"/>
  <c r="P3052" i="21"/>
  <c r="O3052" i="21"/>
  <c r="Q3052" i="21"/>
  <c r="J3053" i="21"/>
  <c r="I3053" i="21"/>
  <c r="H3054" i="21"/>
  <c r="M3053" i="21"/>
  <c r="K3053" i="21"/>
  <c r="L3053" i="21"/>
  <c r="E3053" i="21"/>
  <c r="D3054" i="21"/>
  <c r="F3053" i="21"/>
  <c r="Q3053" i="21"/>
  <c r="N3053" i="21"/>
  <c r="O3053" i="21"/>
  <c r="P3053" i="21"/>
  <c r="H3055" i="21"/>
  <c r="K3054" i="21"/>
  <c r="L3054" i="21"/>
  <c r="M3054" i="21"/>
  <c r="J3054" i="21"/>
  <c r="I3054" i="21"/>
  <c r="F3054" i="21"/>
  <c r="D3055" i="21"/>
  <c r="E3054" i="21"/>
  <c r="L3055" i="21"/>
  <c r="I3055" i="21"/>
  <c r="J3055" i="21"/>
  <c r="H3056" i="21"/>
  <c r="M3055" i="21"/>
  <c r="K3055" i="21"/>
  <c r="N3054" i="21"/>
  <c r="P3054" i="21"/>
  <c r="O3054" i="21"/>
  <c r="Q3054" i="21"/>
  <c r="E3055" i="21"/>
  <c r="D3056" i="21"/>
  <c r="F3055" i="21"/>
  <c r="P3055" i="21"/>
  <c r="O3055" i="21"/>
  <c r="Q3055" i="21"/>
  <c r="N3055" i="21"/>
  <c r="L3056" i="21"/>
  <c r="H3057" i="21"/>
  <c r="K3056" i="21"/>
  <c r="J3056" i="21"/>
  <c r="M3056" i="21"/>
  <c r="I3056" i="21"/>
  <c r="E3056" i="21"/>
  <c r="D3057" i="21"/>
  <c r="F3056" i="21"/>
  <c r="K3057" i="21"/>
  <c r="I3057" i="21"/>
  <c r="H3058" i="21"/>
  <c r="M3057" i="21"/>
  <c r="J3057" i="21"/>
  <c r="L3057" i="21"/>
  <c r="N3056" i="21"/>
  <c r="Q3056" i="21"/>
  <c r="P3056" i="21"/>
  <c r="O3056" i="21"/>
  <c r="E3057" i="21"/>
  <c r="F3057" i="21"/>
  <c r="D3058" i="21"/>
  <c r="N3057" i="21"/>
  <c r="Q3057" i="21"/>
  <c r="P3057" i="21"/>
  <c r="O3057" i="21"/>
  <c r="I3058" i="21"/>
  <c r="J3058" i="21"/>
  <c r="M3058" i="21"/>
  <c r="K3058" i="21"/>
  <c r="L3058" i="21"/>
  <c r="H3059" i="21"/>
  <c r="F3058" i="21"/>
  <c r="E3058" i="21"/>
  <c r="D3059" i="21"/>
  <c r="P3058" i="21"/>
  <c r="O3058" i="21"/>
  <c r="Q3058" i="21"/>
  <c r="N3058" i="21"/>
  <c r="K3059" i="21"/>
  <c r="J3059" i="21"/>
  <c r="I3059" i="21"/>
  <c r="L3059" i="21"/>
  <c r="H3060" i="21"/>
  <c r="M3059" i="21"/>
  <c r="D3060" i="21"/>
  <c r="E3059" i="21"/>
  <c r="F3059" i="21"/>
  <c r="P3059" i="21"/>
  <c r="O3059" i="21"/>
  <c r="N3059" i="21"/>
  <c r="Q3059" i="21"/>
  <c r="M3060" i="21"/>
  <c r="L3060" i="21"/>
  <c r="K3060" i="21"/>
  <c r="H3061" i="21"/>
  <c r="I3060" i="21"/>
  <c r="J3060" i="21"/>
  <c r="D3061" i="21"/>
  <c r="E3060" i="21"/>
  <c r="F3060" i="21"/>
  <c r="L3061" i="21"/>
  <c r="J3061" i="21"/>
  <c r="I3061" i="21"/>
  <c r="H3062" i="21"/>
  <c r="M3061" i="21"/>
  <c r="K3061" i="21"/>
  <c r="P3060" i="21"/>
  <c r="Q3060" i="21"/>
  <c r="N3060" i="21"/>
  <c r="O3060" i="21"/>
  <c r="D3062" i="21"/>
  <c r="F3061" i="21"/>
  <c r="E3061" i="21"/>
  <c r="P3061" i="21"/>
  <c r="O3061" i="21"/>
  <c r="N3061" i="21"/>
  <c r="Q3061" i="21"/>
  <c r="M3062" i="21"/>
  <c r="L3062" i="21"/>
  <c r="H3063" i="21"/>
  <c r="J3062" i="21"/>
  <c r="I3062" i="21"/>
  <c r="K3062" i="21"/>
  <c r="D3063" i="21"/>
  <c r="E3062" i="21"/>
  <c r="F3062" i="21"/>
  <c r="J3063" i="21"/>
  <c r="L3063" i="21"/>
  <c r="M3063" i="21"/>
  <c r="I3063" i="21"/>
  <c r="K3063" i="21"/>
  <c r="H3064" i="21"/>
  <c r="Q3062" i="21"/>
  <c r="P3062" i="21"/>
  <c r="O3062" i="21"/>
  <c r="N3062" i="21"/>
  <c r="D3064" i="21"/>
  <c r="F3063" i="21"/>
  <c r="E3063" i="21"/>
  <c r="O3063" i="21"/>
  <c r="N3063" i="21"/>
  <c r="Q3063" i="21"/>
  <c r="P3063" i="21"/>
  <c r="L3064" i="21"/>
  <c r="I3064" i="21"/>
  <c r="H3065" i="21"/>
  <c r="J3064" i="21"/>
  <c r="M3064" i="21"/>
  <c r="K3064" i="21"/>
  <c r="F3064" i="21"/>
  <c r="D3065" i="21"/>
  <c r="E3064" i="21"/>
  <c r="N3064" i="21"/>
  <c r="Q3064" i="21"/>
  <c r="P3064" i="21"/>
  <c r="O3064" i="21"/>
  <c r="K3065" i="21"/>
  <c r="L3065" i="21"/>
  <c r="M3065" i="21"/>
  <c r="J3065" i="21"/>
  <c r="I3065" i="21"/>
  <c r="H3066" i="21"/>
  <c r="E3065" i="21"/>
  <c r="F3065" i="21"/>
  <c r="D3066" i="21"/>
  <c r="Q3065" i="21"/>
  <c r="N3065" i="21"/>
  <c r="P3065" i="21"/>
  <c r="O3065" i="21"/>
  <c r="L3066" i="21"/>
  <c r="J3066" i="21"/>
  <c r="K3066" i="21"/>
  <c r="I3066" i="21"/>
  <c r="M3066" i="21"/>
  <c r="H3067" i="21"/>
  <c r="E3066" i="21"/>
  <c r="D3067" i="21"/>
  <c r="F3066" i="21"/>
  <c r="O3066" i="21"/>
  <c r="N3066" i="21"/>
  <c r="Q3066" i="21"/>
  <c r="P3066" i="21"/>
  <c r="H3068" i="21"/>
  <c r="M3067" i="21"/>
  <c r="J3067" i="21"/>
  <c r="I3067" i="21"/>
  <c r="K3067" i="21"/>
  <c r="L3067" i="21"/>
  <c r="D3068" i="21"/>
  <c r="E3067" i="21"/>
  <c r="F3067" i="21"/>
  <c r="M3068" i="21"/>
  <c r="H3069" i="21"/>
  <c r="L3068" i="21"/>
  <c r="K3068" i="21"/>
  <c r="I3068" i="21"/>
  <c r="J3068" i="21"/>
  <c r="P3067" i="21"/>
  <c r="O3067" i="21"/>
  <c r="Q3067" i="21"/>
  <c r="N3067" i="21"/>
  <c r="F3068" i="21"/>
  <c r="D3069" i="21"/>
  <c r="E3068" i="21"/>
  <c r="I3069" i="21"/>
  <c r="K3069" i="21"/>
  <c r="M3069" i="21"/>
  <c r="L3069" i="21"/>
  <c r="J3069" i="21"/>
  <c r="H3070" i="21"/>
  <c r="N3068" i="21"/>
  <c r="P3068" i="21"/>
  <c r="O3068" i="21"/>
  <c r="Q3068" i="21"/>
  <c r="E3069" i="21"/>
  <c r="F3069" i="21"/>
  <c r="D3070" i="21"/>
  <c r="N3069" i="21"/>
  <c r="Q3069" i="21"/>
  <c r="P3069" i="21"/>
  <c r="O3069" i="21"/>
  <c r="K3070" i="21"/>
  <c r="J3070" i="21"/>
  <c r="I3070" i="21"/>
  <c r="M3070" i="21"/>
  <c r="H3071" i="21"/>
  <c r="L3070" i="21"/>
  <c r="D3071" i="21"/>
  <c r="F3070" i="21"/>
  <c r="E3070" i="21"/>
  <c r="Q3070" i="21"/>
  <c r="P3070" i="21"/>
  <c r="O3070" i="21"/>
  <c r="N3070" i="21"/>
  <c r="J3071" i="21"/>
  <c r="M3071" i="21"/>
  <c r="H3072" i="21"/>
  <c r="K3071" i="21"/>
  <c r="L3071" i="21"/>
  <c r="I3071" i="21"/>
  <c r="D3072" i="21"/>
  <c r="F3071" i="21"/>
  <c r="E3071" i="21"/>
  <c r="M3072" i="21"/>
  <c r="L3072" i="21"/>
  <c r="I3072" i="21"/>
  <c r="K3072" i="21"/>
  <c r="H3073" i="21"/>
  <c r="J3072" i="21"/>
  <c r="N3071" i="21"/>
  <c r="O3071" i="21"/>
  <c r="P3071" i="21"/>
  <c r="Q3071" i="21"/>
  <c r="E3072" i="21"/>
  <c r="F3072" i="21"/>
  <c r="D3073" i="21"/>
  <c r="Q3072" i="21"/>
  <c r="N3072" i="21"/>
  <c r="P3072" i="21"/>
  <c r="O3072" i="21"/>
  <c r="I3073" i="21"/>
  <c r="L3073" i="21"/>
  <c r="M3073" i="21"/>
  <c r="H3074" i="21"/>
  <c r="J3073" i="21"/>
  <c r="K3073" i="21"/>
  <c r="D3074" i="21"/>
  <c r="F3073" i="21"/>
  <c r="E3073" i="21"/>
  <c r="O3073" i="21"/>
  <c r="P3073" i="21"/>
  <c r="Q3073" i="21"/>
  <c r="N3073" i="21"/>
  <c r="H3075" i="21"/>
  <c r="K3074" i="21"/>
  <c r="I3074" i="21"/>
  <c r="J3074" i="21"/>
  <c r="M3074" i="21"/>
  <c r="L3074" i="21"/>
  <c r="D3075" i="21"/>
  <c r="F3074" i="21"/>
  <c r="E3074" i="21"/>
  <c r="M3075" i="21"/>
  <c r="H3076" i="21"/>
  <c r="K3075" i="21"/>
  <c r="L3075" i="21"/>
  <c r="I3075" i="21"/>
  <c r="J3075" i="21"/>
  <c r="O3074" i="21"/>
  <c r="Q3074" i="21"/>
  <c r="N3074" i="21"/>
  <c r="P3074" i="21"/>
  <c r="F3075" i="21"/>
  <c r="D3076" i="21"/>
  <c r="E3075" i="21"/>
  <c r="J3076" i="21"/>
  <c r="L3076" i="21"/>
  <c r="H3077" i="21"/>
  <c r="K3076" i="21"/>
  <c r="I3076" i="21"/>
  <c r="M3076" i="21"/>
  <c r="P3075" i="21"/>
  <c r="O3075" i="21"/>
  <c r="Q3075" i="21"/>
  <c r="N3075" i="21"/>
  <c r="E3076" i="21"/>
  <c r="F3076" i="21"/>
  <c r="D3077" i="21"/>
  <c r="H3078" i="21"/>
  <c r="L3077" i="21"/>
  <c r="K3077" i="21"/>
  <c r="I3077" i="21"/>
  <c r="J3077" i="21"/>
  <c r="M3077" i="21"/>
  <c r="O3076" i="21"/>
  <c r="N3076" i="21"/>
  <c r="Q3076" i="21"/>
  <c r="P3076" i="21"/>
  <c r="F3077" i="21"/>
  <c r="D3078" i="21"/>
  <c r="E3077" i="21"/>
  <c r="H3079" i="21"/>
  <c r="J3078" i="21"/>
  <c r="K3078" i="21"/>
  <c r="M3078" i="21"/>
  <c r="L3078" i="21"/>
  <c r="I3078" i="21"/>
  <c r="P3077" i="21"/>
  <c r="N3077" i="21"/>
  <c r="Q3077" i="21"/>
  <c r="O3077" i="21"/>
  <c r="D3079" i="21"/>
  <c r="E3078" i="21"/>
  <c r="F3078" i="21"/>
  <c r="L3079" i="21"/>
  <c r="H3080" i="21"/>
  <c r="J3079" i="21"/>
  <c r="I3079" i="21"/>
  <c r="M3079" i="21"/>
  <c r="K3079" i="21"/>
  <c r="O3078" i="21"/>
  <c r="P3078" i="21"/>
  <c r="Q3078" i="21"/>
  <c r="N3078" i="21"/>
  <c r="F3079" i="21"/>
  <c r="D3080" i="21"/>
  <c r="E3079" i="21"/>
  <c r="L3080" i="21"/>
  <c r="J3080" i="21"/>
  <c r="K3080" i="21"/>
  <c r="M3080" i="21"/>
  <c r="I3080" i="21"/>
  <c r="H3081" i="21"/>
  <c r="O3079" i="21"/>
  <c r="Q3079" i="21"/>
  <c r="N3079" i="21"/>
  <c r="P3079" i="21"/>
  <c r="D3081" i="21"/>
  <c r="F3080" i="21"/>
  <c r="E3080" i="21"/>
  <c r="N3080" i="21"/>
  <c r="Q3080" i="21"/>
  <c r="P3080" i="21"/>
  <c r="O3080" i="21"/>
  <c r="L3081" i="21"/>
  <c r="M3081" i="21"/>
  <c r="I3081" i="21"/>
  <c r="J3081" i="21"/>
  <c r="H3082" i="21"/>
  <c r="K3081" i="21"/>
  <c r="F3081" i="21"/>
  <c r="E3081" i="21"/>
  <c r="D3082" i="21"/>
  <c r="P3081" i="21"/>
  <c r="O3081" i="21"/>
  <c r="Q3081" i="21"/>
  <c r="N3081" i="21"/>
  <c r="L3082" i="21"/>
  <c r="I3082" i="21"/>
  <c r="J3082" i="21"/>
  <c r="K3082" i="21"/>
  <c r="M3082" i="21"/>
  <c r="H3083" i="21"/>
  <c r="F3082" i="21"/>
  <c r="E3082" i="21"/>
  <c r="D3083" i="21"/>
  <c r="Q3082" i="21"/>
  <c r="P3082" i="21"/>
  <c r="O3082" i="21"/>
  <c r="N3082" i="21"/>
  <c r="I3083" i="21"/>
  <c r="J3083" i="21"/>
  <c r="M3083" i="21"/>
  <c r="L3083" i="21"/>
  <c r="H3084" i="21"/>
  <c r="K3083" i="21"/>
  <c r="E3083" i="21"/>
  <c r="D3084" i="21"/>
  <c r="F3083" i="21"/>
  <c r="Q3083" i="21"/>
  <c r="N3083" i="21"/>
  <c r="P3083" i="21"/>
  <c r="O3083" i="21"/>
  <c r="M3084" i="21"/>
  <c r="J3084" i="21"/>
  <c r="H3085" i="21"/>
  <c r="I3084" i="21"/>
  <c r="L3084" i="21"/>
  <c r="K3084" i="21"/>
  <c r="E3084" i="21"/>
  <c r="F3084" i="21"/>
  <c r="D3085" i="21"/>
  <c r="K3085" i="21"/>
  <c r="L3085" i="21"/>
  <c r="H3086" i="21"/>
  <c r="I3085" i="21"/>
  <c r="J3085" i="21"/>
  <c r="M3085" i="21"/>
  <c r="N3084" i="21"/>
  <c r="P3084" i="21"/>
  <c r="O3084" i="21"/>
  <c r="Q3084" i="21"/>
  <c r="F3085" i="21"/>
  <c r="E3085" i="21"/>
  <c r="D3086" i="21"/>
  <c r="M3086" i="21"/>
  <c r="L3086" i="21"/>
  <c r="H3087" i="21"/>
  <c r="I3086" i="21"/>
  <c r="K3086" i="21"/>
  <c r="J3086" i="21"/>
  <c r="Q3085" i="21"/>
  <c r="N3085" i="21"/>
  <c r="O3085" i="21"/>
  <c r="P3085" i="21"/>
  <c r="D3087" i="21"/>
  <c r="F3086" i="21"/>
  <c r="E3086" i="21"/>
  <c r="I3087" i="21"/>
  <c r="J3087" i="21"/>
  <c r="H3088" i="21"/>
  <c r="K3087" i="21"/>
  <c r="M3087" i="21"/>
  <c r="L3087" i="21"/>
  <c r="P3086" i="21"/>
  <c r="O3086" i="21"/>
  <c r="Q3086" i="21"/>
  <c r="N3086" i="21"/>
  <c r="F3087" i="21"/>
  <c r="D3088" i="21"/>
  <c r="E3087" i="21"/>
  <c r="Q3087" i="21"/>
  <c r="N3087" i="21"/>
  <c r="P3087" i="21"/>
  <c r="O3087" i="21"/>
  <c r="I3088" i="21"/>
  <c r="L3088" i="21"/>
  <c r="H3089" i="21"/>
  <c r="K3088" i="21"/>
  <c r="J3088" i="21"/>
  <c r="M3088" i="21"/>
  <c r="E3088" i="21"/>
  <c r="D3089" i="21"/>
  <c r="F3088" i="21"/>
  <c r="N3088" i="21"/>
  <c r="Q3088" i="21"/>
  <c r="P3088" i="21"/>
  <c r="O3088" i="21"/>
  <c r="K3089" i="21"/>
  <c r="L3089" i="21"/>
  <c r="H3090" i="21"/>
  <c r="J3089" i="21"/>
  <c r="M3089" i="21"/>
  <c r="I3089" i="21"/>
  <c r="E3089" i="21"/>
  <c r="F3089" i="21"/>
  <c r="D3090" i="21"/>
  <c r="I3090" i="21"/>
  <c r="M3090" i="21"/>
  <c r="H3091" i="21"/>
  <c r="L3090" i="21"/>
  <c r="K3090" i="21"/>
  <c r="J3090" i="21"/>
  <c r="Q3089" i="21"/>
  <c r="N3089" i="21"/>
  <c r="P3089" i="21"/>
  <c r="O3089" i="21"/>
  <c r="D3091" i="21"/>
  <c r="F3090" i="21"/>
  <c r="E3090" i="21"/>
  <c r="O3090" i="21"/>
  <c r="Q3090" i="21"/>
  <c r="N3090" i="21"/>
  <c r="P3090" i="21"/>
  <c r="M3091" i="21"/>
  <c r="H3092" i="21"/>
  <c r="I3091" i="21"/>
  <c r="J3091" i="21"/>
  <c r="K3091" i="21"/>
  <c r="L3091" i="21"/>
  <c r="F3091" i="21"/>
  <c r="D3092" i="21"/>
  <c r="E3091" i="21"/>
  <c r="L3092" i="21"/>
  <c r="I3092" i="21"/>
  <c r="M3092" i="21"/>
  <c r="K3092" i="21"/>
  <c r="J3092" i="21"/>
  <c r="H3093" i="21"/>
  <c r="P3091" i="21"/>
  <c r="O3091" i="21"/>
  <c r="Q3091" i="21"/>
  <c r="N3091" i="21"/>
  <c r="E3092" i="21"/>
  <c r="D3093" i="21"/>
  <c r="F3092" i="21"/>
  <c r="Q3092" i="21"/>
  <c r="P3092" i="21"/>
  <c r="O3092" i="21"/>
  <c r="N3092" i="21"/>
  <c r="K3093" i="21"/>
  <c r="I3093" i="21"/>
  <c r="H3094" i="21"/>
  <c r="J3093" i="21"/>
  <c r="L3093" i="21"/>
  <c r="M3093" i="21"/>
  <c r="E3093" i="21"/>
  <c r="D3094" i="21"/>
  <c r="F3093" i="21"/>
  <c r="P3093" i="21"/>
  <c r="O3093" i="21"/>
  <c r="Q3093" i="21"/>
  <c r="N3093" i="21"/>
  <c r="L3094" i="21"/>
  <c r="H3095" i="21"/>
  <c r="J3094" i="21"/>
  <c r="I3094" i="21"/>
  <c r="M3094" i="21"/>
  <c r="K3094" i="21"/>
  <c r="D3095" i="21"/>
  <c r="F3094" i="21"/>
  <c r="E3094" i="21"/>
  <c r="M3095" i="21"/>
  <c r="H3096" i="21"/>
  <c r="L3095" i="21"/>
  <c r="K3095" i="21"/>
  <c r="J3095" i="21"/>
  <c r="I3095" i="21"/>
  <c r="Q3094" i="21"/>
  <c r="P3094" i="21"/>
  <c r="O3094" i="21"/>
  <c r="N3094" i="21"/>
  <c r="E3095" i="21"/>
  <c r="F3095" i="21"/>
  <c r="D3096" i="21"/>
  <c r="I3096" i="21"/>
  <c r="M3096" i="21"/>
  <c r="K3096" i="21"/>
  <c r="L3096" i="21"/>
  <c r="H3097" i="21"/>
  <c r="J3096" i="21"/>
  <c r="Q3095" i="21"/>
  <c r="N3095" i="21"/>
  <c r="P3095" i="21"/>
  <c r="O3095" i="21"/>
  <c r="D3097" i="21"/>
  <c r="F3096" i="21"/>
  <c r="E3096" i="21"/>
  <c r="N3096" i="21"/>
  <c r="Q3096" i="21"/>
  <c r="P3096" i="21"/>
  <c r="O3096" i="21"/>
  <c r="H3098" i="21"/>
  <c r="J3097" i="21"/>
  <c r="I3097" i="21"/>
  <c r="L3097" i="21"/>
  <c r="K3097" i="21"/>
  <c r="M3097" i="21"/>
  <c r="F3097" i="21"/>
  <c r="D3098" i="21"/>
  <c r="E3097" i="21"/>
  <c r="L3098" i="21"/>
  <c r="M3098" i="21"/>
  <c r="K3098" i="21"/>
  <c r="J3098" i="21"/>
  <c r="I3098" i="21"/>
  <c r="H3099" i="21"/>
  <c r="Q3097" i="21"/>
  <c r="N3097" i="21"/>
  <c r="P3097" i="21"/>
  <c r="O3097" i="21"/>
  <c r="E3098" i="21"/>
  <c r="F3098" i="21"/>
  <c r="D3099" i="21"/>
  <c r="P3098" i="21"/>
  <c r="O3098" i="21"/>
  <c r="Q3098" i="21"/>
  <c r="N3098" i="21"/>
  <c r="H3100" i="21"/>
  <c r="I3099" i="21"/>
  <c r="M3099" i="21"/>
  <c r="L3099" i="21"/>
  <c r="J3099" i="21"/>
  <c r="K3099" i="21"/>
  <c r="F3099" i="21"/>
  <c r="D3100" i="21"/>
  <c r="E3099" i="21"/>
  <c r="K3100" i="21"/>
  <c r="J3100" i="21"/>
  <c r="M3100" i="21"/>
  <c r="H3101" i="21"/>
  <c r="L3100" i="21"/>
  <c r="I3100" i="21"/>
  <c r="O3099" i="21"/>
  <c r="Q3099" i="21"/>
  <c r="P3099" i="21"/>
  <c r="N3099" i="21"/>
  <c r="E3100" i="21"/>
  <c r="F3100" i="21"/>
  <c r="D3101" i="21"/>
  <c r="M3101" i="21"/>
  <c r="I3101" i="21"/>
  <c r="L3101" i="21"/>
  <c r="K3101" i="21"/>
  <c r="H3102" i="21"/>
  <c r="J3101" i="21"/>
  <c r="N3100" i="21"/>
  <c r="P3100" i="21"/>
  <c r="O3100" i="21"/>
  <c r="Q3100" i="21"/>
  <c r="F3101" i="21"/>
  <c r="D3102" i="21"/>
  <c r="E3101" i="21"/>
  <c r="P3101" i="21"/>
  <c r="O3101" i="21"/>
  <c r="Q3101" i="21"/>
  <c r="N3101" i="21"/>
  <c r="L3102" i="21"/>
  <c r="M3102" i="21"/>
  <c r="H3103" i="21"/>
  <c r="J3102" i="21"/>
  <c r="K3102" i="21"/>
  <c r="I3102" i="21"/>
  <c r="E3102" i="21"/>
  <c r="F3102" i="21"/>
  <c r="D3103" i="21"/>
  <c r="H3104" i="21"/>
  <c r="L3103" i="21"/>
  <c r="I3103" i="21"/>
  <c r="K3103" i="21"/>
  <c r="J3103" i="21"/>
  <c r="M3103" i="21"/>
  <c r="N3102" i="21"/>
  <c r="P3102" i="21"/>
  <c r="O3102" i="21"/>
  <c r="Q3102" i="21"/>
  <c r="F3103" i="21"/>
  <c r="D3104" i="21"/>
  <c r="E3103" i="21"/>
  <c r="K3104" i="21"/>
  <c r="H3105" i="21"/>
  <c r="M3104" i="21"/>
  <c r="J3104" i="21"/>
  <c r="L3104" i="21"/>
  <c r="I3104" i="21"/>
  <c r="P3103" i="21"/>
  <c r="N3103" i="21"/>
  <c r="Q3103" i="21"/>
  <c r="O3103" i="21"/>
  <c r="D3105" i="21"/>
  <c r="E3104" i="21"/>
  <c r="F3104" i="21"/>
  <c r="M3105" i="21"/>
  <c r="I3105" i="21"/>
  <c r="J3105" i="21"/>
  <c r="K3105" i="21"/>
  <c r="H3106" i="21"/>
  <c r="L3105" i="21"/>
  <c r="P3104" i="21"/>
  <c r="O3104" i="21"/>
  <c r="Q3104" i="21"/>
  <c r="N3104" i="21"/>
  <c r="D3106" i="21"/>
  <c r="F3105" i="21"/>
  <c r="E3105" i="21"/>
  <c r="P3105" i="21"/>
  <c r="O3105" i="21"/>
  <c r="Q3105" i="21"/>
  <c r="N3105" i="21"/>
  <c r="K3106" i="21"/>
  <c r="I3106" i="21"/>
  <c r="J3106" i="21"/>
  <c r="L3106" i="21"/>
  <c r="M3106" i="21"/>
  <c r="H3107" i="21"/>
  <c r="D3107" i="21"/>
  <c r="E3106" i="21"/>
  <c r="F3106" i="21"/>
  <c r="P3106" i="21"/>
  <c r="N3106" i="21"/>
  <c r="O3106" i="21"/>
  <c r="Q3106" i="21"/>
  <c r="J3107" i="21"/>
  <c r="M3107" i="21"/>
  <c r="H3108" i="21"/>
  <c r="L3107" i="21"/>
  <c r="I3107" i="21"/>
  <c r="K3107" i="21"/>
  <c r="F3107" i="21"/>
  <c r="E3107" i="21"/>
  <c r="D3108" i="21"/>
  <c r="L3108" i="21"/>
  <c r="K3108" i="21"/>
  <c r="H3109" i="21"/>
  <c r="I3108" i="21"/>
  <c r="M3108" i="21"/>
  <c r="J3108" i="21"/>
  <c r="P3107" i="21"/>
  <c r="O3107" i="21"/>
  <c r="N3107" i="21"/>
  <c r="Q3107" i="21"/>
  <c r="F3108" i="21"/>
  <c r="D3109" i="21"/>
  <c r="E3108" i="21"/>
  <c r="H3110" i="21"/>
  <c r="J3109" i="21"/>
  <c r="M3109" i="21"/>
  <c r="I3109" i="21"/>
  <c r="L3109" i="21"/>
  <c r="K3109" i="21"/>
  <c r="O3108" i="21"/>
  <c r="N3108" i="21"/>
  <c r="Q3108" i="21"/>
  <c r="P3108" i="21"/>
  <c r="E3109" i="21"/>
  <c r="F3109" i="21"/>
  <c r="D3110" i="21"/>
  <c r="J3110" i="21"/>
  <c r="M3110" i="21"/>
  <c r="L3110" i="21"/>
  <c r="H3111" i="21"/>
  <c r="K3110" i="21"/>
  <c r="I3110" i="21"/>
  <c r="Q3109" i="21"/>
  <c r="P3109" i="21"/>
  <c r="O3109" i="21"/>
  <c r="N3109" i="21"/>
  <c r="F3110" i="21"/>
  <c r="E3110" i="21"/>
  <c r="D3111" i="21"/>
  <c r="M3111" i="21"/>
  <c r="J3111" i="21"/>
  <c r="K3111" i="21"/>
  <c r="I3111" i="21"/>
  <c r="H3112" i="21"/>
  <c r="L3111" i="21"/>
  <c r="P3110" i="21"/>
  <c r="O3110" i="21"/>
  <c r="N3110" i="21"/>
  <c r="Q3110" i="21"/>
  <c r="D3112" i="21"/>
  <c r="F3111" i="21"/>
  <c r="E3111" i="21"/>
  <c r="Q3111" i="21"/>
  <c r="P3111" i="21"/>
  <c r="O3111" i="21"/>
  <c r="N3111" i="21"/>
  <c r="M3112" i="21"/>
  <c r="K3112" i="21"/>
  <c r="L3112" i="21"/>
  <c r="I3112" i="21"/>
  <c r="H3113" i="21"/>
  <c r="J3112" i="21"/>
  <c r="E3112" i="21"/>
  <c r="F3112" i="21"/>
  <c r="D3113" i="21"/>
  <c r="Q3112" i="21"/>
  <c r="N3112" i="21"/>
  <c r="P3112" i="21"/>
  <c r="O3112" i="21"/>
  <c r="M3113" i="21"/>
  <c r="K3113" i="21"/>
  <c r="J3113" i="21"/>
  <c r="L3113" i="21"/>
  <c r="I3113" i="21"/>
  <c r="H3114" i="21"/>
  <c r="D3114" i="21"/>
  <c r="E3113" i="21"/>
  <c r="F3113" i="21"/>
  <c r="N3113" i="21"/>
  <c r="Q3113" i="21"/>
  <c r="P3113" i="21"/>
  <c r="O3113" i="21"/>
  <c r="L3114" i="21"/>
  <c r="M3114" i="21"/>
  <c r="K3114" i="21"/>
  <c r="H3115" i="21"/>
  <c r="J3114" i="21"/>
  <c r="I3114" i="21"/>
  <c r="E3114" i="21"/>
  <c r="D3115" i="21"/>
  <c r="F3114" i="21"/>
  <c r="J3115" i="21"/>
  <c r="L3115" i="21"/>
  <c r="I3115" i="21"/>
  <c r="M3115" i="21"/>
  <c r="K3115" i="21"/>
  <c r="H3116" i="21"/>
  <c r="P3114" i="21"/>
  <c r="O3114" i="21"/>
  <c r="Q3114" i="21"/>
  <c r="N3114" i="21"/>
  <c r="E3115" i="21"/>
  <c r="F3115" i="21"/>
  <c r="D3116" i="21"/>
  <c r="P3115" i="21"/>
  <c r="O3115" i="21"/>
  <c r="Q3115" i="21"/>
  <c r="N3115" i="21"/>
  <c r="M3116" i="21"/>
  <c r="I3116" i="21"/>
  <c r="H3117" i="21"/>
  <c r="K3116" i="21"/>
  <c r="L3116" i="21"/>
  <c r="J3116" i="21"/>
  <c r="E3116" i="21"/>
  <c r="D3117" i="21"/>
  <c r="F3116" i="21"/>
  <c r="Q3116" i="21"/>
  <c r="P3116" i="21"/>
  <c r="O3116" i="21"/>
  <c r="N3116" i="21"/>
  <c r="I3117" i="21"/>
  <c r="J3117" i="21"/>
  <c r="K3117" i="21"/>
  <c r="L3117" i="21"/>
  <c r="M3117" i="21"/>
  <c r="H3118" i="21"/>
  <c r="E3117" i="21"/>
  <c r="D3118" i="21"/>
  <c r="F3117" i="21"/>
  <c r="P3117" i="21"/>
  <c r="O3117" i="21"/>
  <c r="N3117" i="21"/>
  <c r="Q3117" i="21"/>
  <c r="J3118" i="21"/>
  <c r="H3119" i="21"/>
  <c r="K3118" i="21"/>
  <c r="I3118" i="21"/>
  <c r="M3118" i="21"/>
  <c r="L3118" i="21"/>
  <c r="E3118" i="21"/>
  <c r="F3118" i="21"/>
  <c r="D3119" i="21"/>
  <c r="M3119" i="21"/>
  <c r="K3119" i="21"/>
  <c r="H3120" i="21"/>
  <c r="I3119" i="21"/>
  <c r="L3119" i="21"/>
  <c r="J3119" i="21"/>
  <c r="P3118" i="21"/>
  <c r="O3118" i="21"/>
  <c r="N3118" i="21"/>
  <c r="Q3118" i="21"/>
  <c r="E3119" i="21"/>
  <c r="D3120" i="21"/>
  <c r="F3119" i="21"/>
  <c r="H3121" i="21"/>
  <c r="K3120" i="21"/>
  <c r="M3120" i="21"/>
  <c r="J3120" i="21"/>
  <c r="I3120" i="21"/>
  <c r="L3120" i="21"/>
  <c r="O3119" i="21"/>
  <c r="N3119" i="21"/>
  <c r="Q3119" i="21"/>
  <c r="P3119" i="21"/>
  <c r="E3120" i="21"/>
  <c r="F3120" i="21"/>
  <c r="D3121" i="21"/>
  <c r="I3121" i="21"/>
  <c r="H3122" i="21"/>
  <c r="K3121" i="21"/>
  <c r="M3121" i="21"/>
  <c r="L3121" i="21"/>
  <c r="J3121" i="21"/>
  <c r="P3120" i="21"/>
  <c r="O3120" i="21"/>
  <c r="Q3120" i="21"/>
  <c r="N3120" i="21"/>
  <c r="D3122" i="21"/>
  <c r="E3121" i="21"/>
  <c r="F3121" i="21"/>
  <c r="Q3121" i="21"/>
  <c r="N3121" i="21"/>
  <c r="P3121" i="21"/>
  <c r="O3121" i="21"/>
  <c r="I3122" i="21"/>
  <c r="K3122" i="21"/>
  <c r="M3122" i="21"/>
  <c r="H3123" i="21"/>
  <c r="L3122" i="21"/>
  <c r="J3122" i="21"/>
  <c r="E3122" i="21"/>
  <c r="F3122" i="21"/>
  <c r="D3123" i="21"/>
  <c r="P3122" i="21"/>
  <c r="O3122" i="21"/>
  <c r="N3122" i="21"/>
  <c r="Q3122" i="21"/>
  <c r="M3123" i="21"/>
  <c r="K3123" i="21"/>
  <c r="L3123" i="21"/>
  <c r="I3123" i="21"/>
  <c r="H3124" i="21"/>
  <c r="J3123" i="21"/>
  <c r="E3123" i="21"/>
  <c r="F3123" i="21"/>
  <c r="D3124" i="21"/>
  <c r="P3123" i="21"/>
  <c r="O3123" i="21"/>
  <c r="Q3123" i="21"/>
  <c r="N3123" i="21"/>
  <c r="L3124" i="21"/>
  <c r="M3124" i="21"/>
  <c r="K3124" i="21"/>
  <c r="H3125" i="21"/>
  <c r="I3124" i="21"/>
  <c r="J3124" i="21"/>
  <c r="D3125" i="21"/>
  <c r="F3124" i="21"/>
  <c r="E3124" i="21"/>
  <c r="J3125" i="21"/>
  <c r="H3126" i="21"/>
  <c r="I3125" i="21"/>
  <c r="L3125" i="21"/>
  <c r="M3125" i="21"/>
  <c r="K3125" i="21"/>
  <c r="N3124" i="21"/>
  <c r="P3124" i="21"/>
  <c r="O3124" i="21"/>
  <c r="Q3124" i="21"/>
  <c r="F3125" i="21"/>
  <c r="D3126" i="21"/>
  <c r="E3125" i="21"/>
  <c r="J3126" i="21"/>
  <c r="M3126" i="21"/>
  <c r="K3126" i="21"/>
  <c r="L3126" i="21"/>
  <c r="H3127" i="21"/>
  <c r="I3126" i="21"/>
  <c r="P3125" i="21"/>
  <c r="O3125" i="21"/>
  <c r="Q3125" i="21"/>
  <c r="N3125" i="21"/>
  <c r="F3126" i="21"/>
  <c r="D3127" i="21"/>
  <c r="E3126" i="21"/>
  <c r="K3127" i="21"/>
  <c r="M3127" i="21"/>
  <c r="J3127" i="21"/>
  <c r="H3128" i="21"/>
  <c r="L3127" i="21"/>
  <c r="I3127" i="21"/>
  <c r="P3126" i="21"/>
  <c r="O3126" i="21"/>
  <c r="Q3126" i="21"/>
  <c r="N3126" i="21"/>
  <c r="D3128" i="21"/>
  <c r="F3127" i="21"/>
  <c r="E3127" i="21"/>
  <c r="L3128" i="21"/>
  <c r="J3128" i="21"/>
  <c r="K3128" i="21"/>
  <c r="H3129" i="21"/>
  <c r="M3128" i="21"/>
  <c r="I3128" i="21"/>
  <c r="N3127" i="21"/>
  <c r="Q3127" i="21"/>
  <c r="P3127" i="21"/>
  <c r="O3127" i="21"/>
  <c r="F3128" i="21"/>
  <c r="E3128" i="21"/>
  <c r="D3129" i="21"/>
  <c r="I3129" i="21"/>
  <c r="J3129" i="21"/>
  <c r="L3129" i="21"/>
  <c r="M3129" i="21"/>
  <c r="K3129" i="21"/>
  <c r="H3130" i="21"/>
  <c r="P3128" i="21"/>
  <c r="O3128" i="21"/>
  <c r="Q3128" i="21"/>
  <c r="N3128" i="21"/>
  <c r="D3130" i="21"/>
  <c r="F3129" i="21"/>
  <c r="E3129" i="21"/>
  <c r="P3129" i="21"/>
  <c r="O3129" i="21"/>
  <c r="N3129" i="21"/>
  <c r="Q3129" i="21"/>
  <c r="K3130" i="21"/>
  <c r="L3130" i="21"/>
  <c r="I3130" i="21"/>
  <c r="M3130" i="21"/>
  <c r="H3131" i="21"/>
  <c r="J3130" i="21"/>
  <c r="F3130" i="21"/>
  <c r="E3130" i="21"/>
  <c r="D3131" i="21"/>
  <c r="O3130" i="21"/>
  <c r="N3130" i="21"/>
  <c r="Q3130" i="21"/>
  <c r="P3130" i="21"/>
  <c r="M3131" i="21"/>
  <c r="J3131" i="21"/>
  <c r="L3131" i="21"/>
  <c r="I3131" i="21"/>
  <c r="K3131" i="21"/>
  <c r="H3132" i="21"/>
  <c r="E3131" i="21"/>
  <c r="F3131" i="21"/>
  <c r="D3132" i="21"/>
  <c r="P3131" i="21"/>
  <c r="O3131" i="21"/>
  <c r="Q3131" i="21"/>
  <c r="N3131" i="21"/>
  <c r="H3133" i="21"/>
  <c r="L3132" i="21"/>
  <c r="M3132" i="21"/>
  <c r="I3132" i="21"/>
  <c r="K3132" i="21"/>
  <c r="J3132" i="21"/>
  <c r="E3132" i="21"/>
  <c r="D3133" i="21"/>
  <c r="F3132" i="21"/>
  <c r="K3133" i="21"/>
  <c r="M3133" i="21"/>
  <c r="J3133" i="21"/>
  <c r="L3133" i="21"/>
  <c r="I3133" i="21"/>
  <c r="H3134" i="21"/>
  <c r="Q3132" i="21"/>
  <c r="P3132" i="21"/>
  <c r="O3132" i="21"/>
  <c r="N3132" i="21"/>
  <c r="F3133" i="21"/>
  <c r="D3134" i="21"/>
  <c r="E3133" i="21"/>
  <c r="Q3133" i="21"/>
  <c r="N3133" i="21"/>
  <c r="P3133" i="21"/>
  <c r="O3133" i="21"/>
  <c r="L3134" i="21"/>
  <c r="K3134" i="21"/>
  <c r="M3134" i="21"/>
  <c r="I3134" i="21"/>
  <c r="H3135" i="21"/>
  <c r="J3134" i="21"/>
  <c r="D3135" i="21"/>
  <c r="F3134" i="21"/>
  <c r="E3134" i="21"/>
  <c r="Q3134" i="21"/>
  <c r="P3134" i="21"/>
  <c r="O3134" i="21"/>
  <c r="N3134" i="21"/>
  <c r="L3135" i="21"/>
  <c r="I3135" i="21"/>
  <c r="H3136" i="21"/>
  <c r="J3135" i="21"/>
  <c r="M3135" i="21"/>
  <c r="K3135" i="21"/>
  <c r="F3135" i="21"/>
  <c r="D3136" i="21"/>
  <c r="E3135" i="21"/>
  <c r="Q3135" i="21"/>
  <c r="N3135" i="21"/>
  <c r="P3135" i="21"/>
  <c r="O3135" i="21"/>
  <c r="I3136" i="21"/>
  <c r="K3136" i="21"/>
  <c r="L3136" i="21"/>
  <c r="H3137" i="21"/>
  <c r="M3136" i="21"/>
  <c r="J3136" i="21"/>
  <c r="F3136" i="21"/>
  <c r="E3136" i="21"/>
  <c r="D3137" i="21"/>
  <c r="Q3136" i="21"/>
  <c r="N3136" i="21"/>
  <c r="P3136" i="21"/>
  <c r="O3136" i="21"/>
  <c r="I3137" i="21"/>
  <c r="M3137" i="21"/>
  <c r="L3137" i="21"/>
  <c r="H3138" i="21"/>
  <c r="J3137" i="21"/>
  <c r="K3137" i="21"/>
  <c r="D3138" i="21"/>
  <c r="F3137" i="21"/>
  <c r="E3137" i="21"/>
  <c r="O3137" i="21"/>
  <c r="P3137" i="21"/>
  <c r="Q3137" i="21"/>
  <c r="N3137" i="21"/>
  <c r="L3138" i="21"/>
  <c r="I3138" i="21"/>
  <c r="K3138" i="21"/>
  <c r="J3138" i="21"/>
  <c r="H3139" i="21"/>
  <c r="M3138" i="21"/>
  <c r="F3138" i="21"/>
  <c r="E3138" i="21"/>
  <c r="D3139" i="21"/>
  <c r="O3138" i="21"/>
  <c r="N3138" i="21"/>
  <c r="P3138" i="21"/>
  <c r="Q3138" i="21"/>
  <c r="L3139" i="21"/>
  <c r="J3139" i="21"/>
  <c r="M3139" i="21"/>
  <c r="I3139" i="21"/>
  <c r="K3139" i="21"/>
  <c r="H3140" i="21"/>
  <c r="E3139" i="21"/>
  <c r="F3139" i="21"/>
  <c r="D3140" i="21"/>
  <c r="P3139" i="21"/>
  <c r="O3139" i="21"/>
  <c r="N3139" i="21"/>
  <c r="Q3139" i="21"/>
  <c r="H3141" i="21"/>
  <c r="I3140" i="21"/>
  <c r="K3140" i="21"/>
  <c r="J3140" i="21"/>
  <c r="M3140" i="21"/>
  <c r="L3140" i="21"/>
  <c r="E3140" i="21"/>
  <c r="D3141" i="21"/>
  <c r="F3140" i="21"/>
  <c r="M3141" i="21"/>
  <c r="I3141" i="21"/>
  <c r="K3141" i="21"/>
  <c r="L3141" i="21"/>
  <c r="J3141" i="21"/>
  <c r="H3142" i="21"/>
  <c r="O3140" i="21"/>
  <c r="N3140" i="21"/>
  <c r="Q3140" i="21"/>
  <c r="P3140" i="21"/>
  <c r="D3142" i="21"/>
  <c r="F3141" i="21"/>
  <c r="E3141" i="21"/>
  <c r="P3141" i="21"/>
  <c r="O3141" i="21"/>
  <c r="Q3141" i="21"/>
  <c r="N3141" i="21"/>
  <c r="K3142" i="21"/>
  <c r="I3142" i="21"/>
  <c r="J3142" i="21"/>
  <c r="M3142" i="21"/>
  <c r="L3142" i="21"/>
  <c r="H3143" i="21"/>
  <c r="F3142" i="21"/>
  <c r="D3143" i="21"/>
  <c r="E3142" i="21"/>
  <c r="Q3142" i="21"/>
  <c r="P3142" i="21"/>
  <c r="O3142" i="21"/>
  <c r="N3142" i="21"/>
  <c r="I3143" i="21"/>
  <c r="K3143" i="21"/>
  <c r="H3144" i="21"/>
  <c r="L3143" i="21"/>
  <c r="J3143" i="21"/>
  <c r="M3143" i="21"/>
  <c r="F3143" i="21"/>
  <c r="D3144" i="21"/>
  <c r="E3143" i="21"/>
  <c r="N3143" i="21"/>
  <c r="Q3143" i="21"/>
  <c r="P3143" i="21"/>
  <c r="O3143" i="21"/>
  <c r="K3144" i="21"/>
  <c r="H3145" i="21"/>
  <c r="I3144" i="21"/>
  <c r="M3144" i="21"/>
  <c r="L3144" i="21"/>
  <c r="J3144" i="21"/>
  <c r="F3144" i="21"/>
  <c r="E3144" i="21"/>
  <c r="D3145" i="21"/>
  <c r="M3145" i="21"/>
  <c r="L3145" i="21"/>
  <c r="K3145" i="21"/>
  <c r="J3145" i="21"/>
  <c r="H3146" i="21"/>
  <c r="I3145" i="21"/>
  <c r="O3144" i="21"/>
  <c r="N3144" i="21"/>
  <c r="Q3144" i="21"/>
  <c r="P3144" i="21"/>
  <c r="D3146" i="21"/>
  <c r="F3145" i="21"/>
  <c r="E3145" i="21"/>
  <c r="M3146" i="21"/>
  <c r="H3147" i="21"/>
  <c r="I3146" i="21"/>
  <c r="K3146" i="21"/>
  <c r="J3146" i="21"/>
  <c r="L3146" i="21"/>
  <c r="Q3145" i="21"/>
  <c r="N3145" i="21"/>
  <c r="P3145" i="21"/>
  <c r="O3145" i="21"/>
  <c r="D3147" i="21"/>
  <c r="E3146" i="21"/>
  <c r="F3146" i="21"/>
  <c r="L3147" i="21"/>
  <c r="K3147" i="21"/>
  <c r="H3148" i="21"/>
  <c r="M3147" i="21"/>
  <c r="I3147" i="21"/>
  <c r="J3147" i="21"/>
  <c r="Q3146" i="21"/>
  <c r="P3146" i="21"/>
  <c r="O3146" i="21"/>
  <c r="N3146" i="21"/>
  <c r="E3147" i="21"/>
  <c r="D3148" i="21"/>
  <c r="F3147" i="21"/>
  <c r="L3148" i="21"/>
  <c r="I3148" i="21"/>
  <c r="J3148" i="21"/>
  <c r="H3149" i="21"/>
  <c r="K3148" i="21"/>
  <c r="M3148" i="21"/>
  <c r="N3147" i="21"/>
  <c r="Q3147" i="21"/>
  <c r="P3147" i="21"/>
  <c r="O3147" i="21"/>
  <c r="F3148" i="21"/>
  <c r="E3148" i="21"/>
  <c r="D3149" i="21"/>
  <c r="N3148" i="21"/>
  <c r="P3148" i="21"/>
  <c r="O3148" i="21"/>
  <c r="Q3148" i="21"/>
  <c r="M3149" i="21"/>
  <c r="K3149" i="21"/>
  <c r="H3150" i="21"/>
  <c r="J3149" i="21"/>
  <c r="I3149" i="21"/>
  <c r="L3149" i="21"/>
  <c r="D3150" i="21"/>
  <c r="E3149" i="21"/>
  <c r="F3149" i="21"/>
  <c r="J3150" i="21"/>
  <c r="L3150" i="21"/>
  <c r="I3150" i="21"/>
  <c r="K3150" i="21"/>
  <c r="M3150" i="21"/>
  <c r="H3151" i="21"/>
  <c r="N3149" i="21"/>
  <c r="Q3149" i="21"/>
  <c r="O3149" i="21"/>
  <c r="P3149" i="21"/>
  <c r="F3150" i="21"/>
  <c r="E3150" i="21"/>
  <c r="D3151" i="21"/>
  <c r="P3150" i="21"/>
  <c r="O3150" i="21"/>
  <c r="Q3150" i="21"/>
  <c r="N3150" i="21"/>
  <c r="I3151" i="21"/>
  <c r="K3151" i="21"/>
  <c r="L3151" i="21"/>
  <c r="H3152" i="21"/>
  <c r="M3151" i="21"/>
  <c r="J3151" i="21"/>
  <c r="F3151" i="21"/>
  <c r="E3151" i="21"/>
  <c r="D3152" i="21"/>
  <c r="N3151" i="21"/>
  <c r="Q3151" i="21"/>
  <c r="P3151" i="21"/>
  <c r="O3151" i="21"/>
  <c r="H3153" i="21"/>
  <c r="L3152" i="21"/>
  <c r="K3152" i="21"/>
  <c r="J3152" i="21"/>
  <c r="I3152" i="21"/>
  <c r="M3152" i="21"/>
  <c r="D3153" i="21"/>
  <c r="E3152" i="21"/>
  <c r="F3152" i="21"/>
  <c r="K3153" i="21"/>
  <c r="J3153" i="21"/>
  <c r="I3153" i="21"/>
  <c r="H3154" i="21"/>
  <c r="M3153" i="21"/>
  <c r="L3153" i="21"/>
  <c r="Q3152" i="21"/>
  <c r="N3152" i="21"/>
  <c r="P3152" i="21"/>
  <c r="O3152" i="21"/>
  <c r="D3154" i="21"/>
  <c r="E3153" i="21"/>
  <c r="F3153" i="21"/>
  <c r="Q3153" i="21"/>
  <c r="N3153" i="21"/>
  <c r="P3153" i="21"/>
  <c r="O3153" i="21"/>
  <c r="L3154" i="21"/>
  <c r="I3154" i="21"/>
  <c r="J3154" i="21"/>
  <c r="K3154" i="21"/>
  <c r="H3155" i="21"/>
  <c r="M3154" i="21"/>
  <c r="F3154" i="21"/>
  <c r="D3155" i="21"/>
  <c r="E3154" i="21"/>
  <c r="P3154" i="21"/>
  <c r="O3154" i="21"/>
  <c r="N3154" i="21"/>
  <c r="Q3154" i="21"/>
  <c r="H3156" i="21"/>
  <c r="J3155" i="21"/>
  <c r="M3155" i="21"/>
  <c r="I3155" i="21"/>
  <c r="L3155" i="21"/>
  <c r="K3155" i="21"/>
  <c r="E3155" i="21"/>
  <c r="D3156" i="21"/>
  <c r="F3155" i="21"/>
  <c r="I3156" i="21"/>
  <c r="J3156" i="21"/>
  <c r="H3157" i="21"/>
  <c r="M3156" i="21"/>
  <c r="K3156" i="21"/>
  <c r="L3156" i="21"/>
  <c r="P3155" i="21"/>
  <c r="O3155" i="21"/>
  <c r="Q3155" i="21"/>
  <c r="N3155" i="21"/>
  <c r="F3156" i="21"/>
  <c r="E3156" i="21"/>
  <c r="D3157" i="21"/>
  <c r="Q3156" i="21"/>
  <c r="O3156" i="21"/>
  <c r="P3156" i="21"/>
  <c r="N3156" i="21"/>
  <c r="K3157" i="21"/>
  <c r="L3157" i="21"/>
  <c r="H3158" i="21"/>
  <c r="I3157" i="21"/>
  <c r="M3157" i="21"/>
  <c r="J3157" i="21"/>
  <c r="F3157" i="21"/>
  <c r="E3157" i="21"/>
  <c r="D3158" i="21"/>
  <c r="H3159" i="21"/>
  <c r="K3158" i="21"/>
  <c r="M3158" i="21"/>
  <c r="J3158" i="21"/>
  <c r="L3158" i="21"/>
  <c r="I3158" i="21"/>
  <c r="N3157" i="21"/>
  <c r="P3157" i="21"/>
  <c r="O3157" i="21"/>
  <c r="Q3157" i="21"/>
  <c r="F3158" i="21"/>
  <c r="D3159" i="21"/>
  <c r="E3158" i="21"/>
  <c r="I3159" i="21"/>
  <c r="H3160" i="21"/>
  <c r="J3159" i="21"/>
  <c r="K3159" i="21"/>
  <c r="M3159" i="21"/>
  <c r="L3159" i="21"/>
  <c r="P3158" i="21"/>
  <c r="O3158" i="21"/>
  <c r="N3158" i="21"/>
  <c r="Q3158" i="21"/>
  <c r="E3159" i="21"/>
  <c r="F3159" i="21"/>
  <c r="D3160" i="21"/>
  <c r="P3159" i="21"/>
  <c r="O3159" i="21"/>
  <c r="N3159" i="21"/>
  <c r="Q3159" i="21"/>
  <c r="K3160" i="21"/>
  <c r="I3160" i="21"/>
  <c r="J3160" i="21"/>
  <c r="M3160" i="21"/>
  <c r="H3161" i="21"/>
  <c r="L3160" i="21"/>
  <c r="D3161" i="21"/>
  <c r="F3160" i="21"/>
  <c r="E3160" i="21"/>
  <c r="O3160" i="21"/>
  <c r="N3160" i="21"/>
  <c r="Q3160" i="21"/>
  <c r="P3160" i="21"/>
  <c r="K3161" i="21"/>
  <c r="M3161" i="21"/>
  <c r="L3161" i="21"/>
  <c r="H3162" i="21"/>
  <c r="J3161" i="21"/>
  <c r="I3161" i="21"/>
  <c r="D3162" i="21"/>
  <c r="E3161" i="21"/>
  <c r="F3161" i="21"/>
  <c r="H3163" i="21"/>
  <c r="M3162" i="21"/>
  <c r="I3162" i="21"/>
  <c r="K3162" i="21"/>
  <c r="J3162" i="21"/>
  <c r="L3162" i="21"/>
  <c r="P3161" i="21"/>
  <c r="O3161" i="21"/>
  <c r="Q3161" i="21"/>
  <c r="N3161" i="21"/>
  <c r="F3162" i="21"/>
  <c r="D3163" i="21"/>
  <c r="E3162" i="21"/>
  <c r="K3163" i="21"/>
  <c r="L3163" i="21"/>
  <c r="J3163" i="21"/>
  <c r="H3164" i="21"/>
  <c r="M3163" i="21"/>
  <c r="I3163" i="21"/>
  <c r="N3162" i="21"/>
  <c r="Q3162" i="21"/>
  <c r="O3162" i="21"/>
  <c r="P3162" i="21"/>
  <c r="E3163" i="21"/>
  <c r="D3164" i="21"/>
  <c r="F3163" i="21"/>
  <c r="I3164" i="21"/>
  <c r="H3165" i="21"/>
  <c r="K3164" i="21"/>
  <c r="J3164" i="21"/>
  <c r="M3164" i="21"/>
  <c r="L3164" i="21"/>
  <c r="Q3163" i="21"/>
  <c r="O3163" i="21"/>
  <c r="P3163" i="21"/>
  <c r="N3163" i="21"/>
  <c r="D3165" i="21"/>
  <c r="E3164" i="21"/>
  <c r="F3164" i="21"/>
  <c r="O3164" i="21"/>
  <c r="Q3164" i="21"/>
  <c r="N3164" i="21"/>
  <c r="P3164" i="21"/>
  <c r="I3165" i="21"/>
  <c r="L3165" i="21"/>
  <c r="J3165" i="21"/>
  <c r="M3165" i="21"/>
  <c r="K3165" i="21"/>
  <c r="H3166" i="21"/>
  <c r="D3166" i="21"/>
  <c r="F3165" i="21"/>
  <c r="E3165" i="21"/>
  <c r="P3165" i="21"/>
  <c r="O3165" i="21"/>
  <c r="Q3165" i="21"/>
  <c r="N3165" i="21"/>
  <c r="L3166" i="21"/>
  <c r="K3166" i="21"/>
  <c r="M3166" i="21"/>
  <c r="H3167" i="21"/>
  <c r="I3166" i="21"/>
  <c r="J3166" i="21"/>
  <c r="F3166" i="21"/>
  <c r="D3167" i="21"/>
  <c r="E3166" i="21"/>
  <c r="H3168" i="21"/>
  <c r="L3167" i="21"/>
  <c r="K3167" i="21"/>
  <c r="J3167" i="21"/>
  <c r="I3167" i="21"/>
  <c r="M3167" i="21"/>
  <c r="O3166" i="21"/>
  <c r="P3166" i="21"/>
  <c r="Q3166" i="21"/>
  <c r="N3166" i="21"/>
  <c r="E3167" i="21"/>
  <c r="F3167" i="21"/>
  <c r="D3168" i="21"/>
  <c r="K3168" i="21"/>
  <c r="L3168" i="21"/>
  <c r="H3169" i="21"/>
  <c r="M3168" i="21"/>
  <c r="J3168" i="21"/>
  <c r="I3168" i="21"/>
  <c r="P3167" i="21"/>
  <c r="N3167" i="21"/>
  <c r="Q3167" i="21"/>
  <c r="O3167" i="21"/>
  <c r="D3169" i="21"/>
  <c r="E3168" i="21"/>
  <c r="F3168" i="21"/>
  <c r="I3169" i="21"/>
  <c r="K3169" i="21"/>
  <c r="M3169" i="21"/>
  <c r="H3170" i="21"/>
  <c r="J3169" i="21"/>
  <c r="L3169" i="21"/>
  <c r="Q3168" i="21"/>
  <c r="N3168" i="21"/>
  <c r="P3168" i="21"/>
  <c r="O3168" i="21"/>
  <c r="D3170" i="21"/>
  <c r="E3169" i="21"/>
  <c r="F3169" i="21"/>
  <c r="Q3169" i="21"/>
  <c r="N3169" i="21"/>
  <c r="P3169" i="21"/>
  <c r="O3169" i="21"/>
  <c r="K3170" i="21"/>
  <c r="M3170" i="21"/>
  <c r="J3170" i="21"/>
  <c r="L3170" i="21"/>
  <c r="I3170" i="21"/>
  <c r="H3171" i="21"/>
  <c r="F3170" i="21"/>
  <c r="D3171" i="21"/>
  <c r="E3170" i="21"/>
  <c r="P3170" i="21"/>
  <c r="N3170" i="21"/>
  <c r="O3170" i="21"/>
  <c r="Q3170" i="21"/>
  <c r="J3171" i="21"/>
  <c r="K3171" i="21"/>
  <c r="M3171" i="21"/>
  <c r="I3171" i="21"/>
  <c r="H3172" i="21"/>
  <c r="L3171" i="21"/>
  <c r="D3172" i="21"/>
  <c r="F3171" i="21"/>
  <c r="E3171" i="21"/>
  <c r="P3171" i="21"/>
  <c r="O3171" i="21"/>
  <c r="Q3171" i="21"/>
  <c r="N3171" i="21"/>
  <c r="J3172" i="21"/>
  <c r="H3173" i="21"/>
  <c r="M3172" i="21"/>
  <c r="K3172" i="21"/>
  <c r="L3172" i="21"/>
  <c r="I3172" i="21"/>
  <c r="F3172" i="21"/>
  <c r="D3173" i="21"/>
  <c r="E3172" i="21"/>
  <c r="J3173" i="21"/>
  <c r="H3174" i="21"/>
  <c r="I3173" i="21"/>
  <c r="L3173" i="21"/>
  <c r="K3173" i="21"/>
  <c r="M3173" i="21"/>
  <c r="O3172" i="21"/>
  <c r="Q3172" i="21"/>
  <c r="N3172" i="21"/>
  <c r="P3172" i="21"/>
  <c r="F3173" i="21"/>
  <c r="D3174" i="21"/>
  <c r="E3173" i="21"/>
  <c r="H3175" i="21"/>
  <c r="I3174" i="21"/>
  <c r="K3174" i="21"/>
  <c r="L3174" i="21"/>
  <c r="M3174" i="21"/>
  <c r="J3174" i="21"/>
  <c r="Q3173" i="21"/>
  <c r="P3173" i="21"/>
  <c r="O3173" i="21"/>
  <c r="N3173" i="21"/>
  <c r="F3174" i="21"/>
  <c r="D3175" i="21"/>
  <c r="E3174" i="21"/>
  <c r="J3175" i="21"/>
  <c r="K3175" i="21"/>
  <c r="L3175" i="21"/>
  <c r="H3176" i="21"/>
  <c r="M3175" i="21"/>
  <c r="I3175" i="21"/>
  <c r="P3174" i="21"/>
  <c r="O3174" i="21"/>
  <c r="Q3174" i="21"/>
  <c r="N3174" i="21"/>
  <c r="E3175" i="21"/>
  <c r="F3175" i="21"/>
  <c r="D3176" i="21"/>
  <c r="K3176" i="21"/>
  <c r="M3176" i="21"/>
  <c r="J3176" i="21"/>
  <c r="H3177" i="21"/>
  <c r="L3176" i="21"/>
  <c r="I3176" i="21"/>
  <c r="Q3175" i="21"/>
  <c r="N3175" i="21"/>
  <c r="P3175" i="21"/>
  <c r="O3175" i="21"/>
  <c r="E3176" i="21"/>
  <c r="D3177" i="21"/>
  <c r="F3176" i="21"/>
  <c r="J3177" i="21"/>
  <c r="L3177" i="21"/>
  <c r="M3177" i="21"/>
  <c r="H3178" i="21"/>
  <c r="K3177" i="21"/>
  <c r="I3177" i="21"/>
  <c r="P3176" i="21"/>
  <c r="O3176" i="21"/>
  <c r="N3176" i="21"/>
  <c r="Q3176" i="21"/>
  <c r="D3178" i="21"/>
  <c r="F3177" i="21"/>
  <c r="E3177" i="21"/>
  <c r="K3178" i="21"/>
  <c r="M3178" i="21"/>
  <c r="I3178" i="21"/>
  <c r="J3178" i="21"/>
  <c r="H3179" i="21"/>
  <c r="L3178" i="21"/>
  <c r="P3177" i="21"/>
  <c r="O3177" i="21"/>
  <c r="N3177" i="21"/>
  <c r="Q3177" i="21"/>
  <c r="D3179" i="21"/>
  <c r="F3178" i="21"/>
  <c r="E3178" i="21"/>
  <c r="O3178" i="21"/>
  <c r="N3178" i="21"/>
  <c r="Q3178" i="21"/>
  <c r="P3178" i="21"/>
  <c r="I3179" i="21"/>
  <c r="K3179" i="21"/>
  <c r="H3180" i="21"/>
  <c r="M3179" i="21"/>
  <c r="J3179" i="21"/>
  <c r="L3179" i="21"/>
  <c r="E3179" i="21"/>
  <c r="D3180" i="21"/>
  <c r="F3179" i="21"/>
  <c r="N3179" i="21"/>
  <c r="Q3179" i="21"/>
  <c r="P3179" i="21"/>
  <c r="O3179" i="21"/>
  <c r="K3180" i="21"/>
  <c r="I3180" i="21"/>
  <c r="M3180" i="21"/>
  <c r="H3181" i="21"/>
  <c r="J3180" i="21"/>
  <c r="L3180" i="21"/>
  <c r="D3181" i="21"/>
  <c r="F3180" i="21"/>
  <c r="E3180" i="21"/>
  <c r="Q3180" i="21"/>
  <c r="P3180" i="21"/>
  <c r="O3180" i="21"/>
  <c r="N3180" i="21"/>
  <c r="M3181" i="21"/>
  <c r="I3181" i="21"/>
  <c r="K3181" i="21"/>
  <c r="L3181" i="21"/>
  <c r="J3181" i="21"/>
  <c r="H3182" i="21"/>
  <c r="E3181" i="21"/>
  <c r="F3181" i="21"/>
  <c r="D3182" i="21"/>
  <c r="P3181" i="21"/>
  <c r="O3181" i="21"/>
  <c r="Q3181" i="21"/>
  <c r="N3181" i="21"/>
  <c r="M3182" i="21"/>
  <c r="K3182" i="21"/>
  <c r="L3182" i="21"/>
  <c r="I3182" i="21"/>
  <c r="J3182" i="21"/>
  <c r="H3183" i="21"/>
  <c r="E3182" i="21"/>
  <c r="D3183" i="21"/>
  <c r="F3182" i="21"/>
  <c r="P3182" i="21"/>
  <c r="O3182" i="21"/>
  <c r="Q3182" i="21"/>
  <c r="N3182" i="21"/>
  <c r="J3183" i="21"/>
  <c r="M3183" i="21"/>
  <c r="I3183" i="21"/>
  <c r="L3183" i="21"/>
  <c r="H3184" i="21"/>
  <c r="K3183" i="21"/>
  <c r="D3184" i="21"/>
  <c r="F3183" i="21"/>
  <c r="E3183" i="21"/>
  <c r="Q3183" i="21"/>
  <c r="N3183" i="21"/>
  <c r="P3183" i="21"/>
  <c r="O3183" i="21"/>
  <c r="I3184" i="21"/>
  <c r="H3185" i="21"/>
  <c r="M3184" i="21"/>
  <c r="L3184" i="21"/>
  <c r="K3184" i="21"/>
  <c r="J3184" i="21"/>
  <c r="F3184" i="21"/>
  <c r="E3184" i="21"/>
  <c r="D3185" i="21"/>
  <c r="Q3184" i="21"/>
  <c r="N3184" i="21"/>
  <c r="P3184" i="21"/>
  <c r="O3184" i="21"/>
  <c r="J3185" i="21"/>
  <c r="K3185" i="21"/>
  <c r="H3186" i="21"/>
  <c r="L3185" i="21"/>
  <c r="I3185" i="21"/>
  <c r="M3185" i="21"/>
  <c r="D3186" i="21"/>
  <c r="E3185" i="21"/>
  <c r="F3185" i="21"/>
  <c r="I3186" i="21"/>
  <c r="H3187" i="21"/>
  <c r="J3186" i="21"/>
  <c r="L3186" i="21"/>
  <c r="M3186" i="21"/>
  <c r="K3186" i="21"/>
  <c r="Q3185" i="21"/>
  <c r="N3185" i="21"/>
  <c r="P3185" i="21"/>
  <c r="O3185" i="21"/>
  <c r="D3187" i="21"/>
  <c r="E3186" i="21"/>
  <c r="F3186" i="21"/>
  <c r="P3186" i="21"/>
  <c r="O3186" i="21"/>
  <c r="N3186" i="21"/>
  <c r="Q3186" i="21"/>
  <c r="H3188" i="21"/>
  <c r="J3187" i="21"/>
  <c r="M3187" i="21"/>
  <c r="L3187" i="21"/>
  <c r="K3187" i="21"/>
  <c r="I3187" i="21"/>
  <c r="E3187" i="21"/>
  <c r="F3187" i="21"/>
  <c r="D3188" i="21"/>
  <c r="L3188" i="21"/>
  <c r="I3188" i="21"/>
  <c r="H3189" i="21"/>
  <c r="K3188" i="21"/>
  <c r="M3188" i="21"/>
  <c r="J3188" i="21"/>
  <c r="P3187" i="21"/>
  <c r="O3187" i="21"/>
  <c r="N3187" i="21"/>
  <c r="Q3187" i="21"/>
  <c r="D3189" i="21"/>
  <c r="F3188" i="21"/>
  <c r="E3188" i="21"/>
  <c r="O3188" i="21"/>
  <c r="Q3188" i="21"/>
  <c r="N3188" i="21"/>
  <c r="P3188" i="21"/>
  <c r="H3190" i="21"/>
  <c r="L3189" i="21"/>
  <c r="J3189" i="21"/>
  <c r="K3189" i="21"/>
  <c r="I3189" i="21"/>
  <c r="M3189" i="21"/>
  <c r="F3189" i="21"/>
  <c r="E3189" i="21"/>
  <c r="D3190" i="21"/>
  <c r="I3190" i="21"/>
  <c r="M3190" i="21"/>
  <c r="J3190" i="21"/>
  <c r="L3190" i="21"/>
  <c r="K3190" i="21"/>
  <c r="H3191" i="21"/>
  <c r="P3189" i="21"/>
  <c r="O3189" i="21"/>
  <c r="Q3189" i="21"/>
  <c r="N3189" i="21"/>
  <c r="E3190" i="21"/>
  <c r="F3190" i="21"/>
  <c r="D3191" i="21"/>
  <c r="N3190" i="21"/>
  <c r="P3190" i="21"/>
  <c r="O3190" i="21"/>
  <c r="Q3190" i="21"/>
  <c r="H3192" i="21"/>
  <c r="I3191" i="21"/>
  <c r="K3191" i="21"/>
  <c r="J3191" i="21"/>
  <c r="M3191" i="21"/>
  <c r="L3191" i="21"/>
  <c r="E3191" i="21"/>
  <c r="F3191" i="21"/>
  <c r="D3192" i="21"/>
  <c r="M3192" i="21"/>
  <c r="J3192" i="21"/>
  <c r="L3192" i="21"/>
  <c r="I3192" i="21"/>
  <c r="H3193" i="21"/>
  <c r="K3192" i="21"/>
  <c r="Q3191" i="21"/>
  <c r="N3191" i="21"/>
  <c r="P3191" i="21"/>
  <c r="O3191" i="21"/>
  <c r="D3193" i="21"/>
  <c r="F3192" i="21"/>
  <c r="E3192" i="21"/>
  <c r="Q3192" i="21"/>
  <c r="N3192" i="21"/>
  <c r="P3192" i="21"/>
  <c r="O3192" i="21"/>
  <c r="I3193" i="21"/>
  <c r="L3193" i="21"/>
  <c r="M3193" i="21"/>
  <c r="K3193" i="21"/>
  <c r="J3193" i="21"/>
  <c r="H3194" i="21"/>
  <c r="D3194" i="21"/>
  <c r="F3193" i="21"/>
  <c r="E3193" i="21"/>
  <c r="Q3193" i="21"/>
  <c r="N3193" i="21"/>
  <c r="P3193" i="21"/>
  <c r="O3193" i="21"/>
  <c r="L3194" i="21"/>
  <c r="J3194" i="21"/>
  <c r="I3194" i="21"/>
  <c r="M3194" i="21"/>
  <c r="H3195" i="21"/>
  <c r="K3194" i="21"/>
  <c r="D3195" i="21"/>
  <c r="E3194" i="21"/>
  <c r="F3194" i="21"/>
  <c r="O3194" i="21"/>
  <c r="Q3194" i="21"/>
  <c r="N3194" i="21"/>
  <c r="P3194" i="21"/>
  <c r="H3196" i="21"/>
  <c r="L3195" i="21"/>
  <c r="M3195" i="21"/>
  <c r="K3195" i="21"/>
  <c r="J3195" i="21"/>
  <c r="I3195" i="21"/>
  <c r="D3196" i="21"/>
  <c r="F3195" i="21"/>
  <c r="E3195" i="21"/>
  <c r="K3196" i="21"/>
  <c r="J3196" i="21"/>
  <c r="I3196" i="21"/>
  <c r="M3196" i="21"/>
  <c r="L3196" i="21"/>
  <c r="H3197" i="21"/>
  <c r="P3195" i="21"/>
  <c r="N3195" i="21"/>
  <c r="O3195" i="21"/>
  <c r="Q3195" i="21"/>
  <c r="D3197" i="21"/>
  <c r="E3196" i="21"/>
  <c r="F3196" i="21"/>
  <c r="P3196" i="21"/>
  <c r="O3196" i="21"/>
  <c r="N3196" i="21"/>
  <c r="Q3196" i="21"/>
  <c r="L3197" i="21"/>
  <c r="H3198" i="21"/>
  <c r="K3197" i="21"/>
  <c r="M3197" i="21"/>
  <c r="I3197" i="21"/>
  <c r="J3197" i="21"/>
  <c r="F3197" i="21"/>
  <c r="D3198" i="21"/>
  <c r="E3197" i="21"/>
  <c r="I3198" i="21"/>
  <c r="J3198" i="21"/>
  <c r="M3198" i="21"/>
  <c r="H3199" i="21"/>
  <c r="K3198" i="21"/>
  <c r="L3198" i="21"/>
  <c r="N3197" i="21"/>
  <c r="Q3197" i="21"/>
  <c r="P3197" i="21"/>
  <c r="O3197" i="21"/>
  <c r="D3199" i="21"/>
  <c r="E3198" i="21"/>
  <c r="F3198" i="21"/>
  <c r="N3198" i="21"/>
  <c r="P3198" i="21"/>
  <c r="O3198" i="21"/>
  <c r="Q3198" i="21"/>
  <c r="J3199" i="21"/>
  <c r="M3199" i="21"/>
  <c r="K3199" i="21"/>
  <c r="L3199" i="21"/>
  <c r="I3199" i="21"/>
  <c r="H3200" i="21"/>
  <c r="F3199" i="21"/>
  <c r="D3200" i="21"/>
  <c r="E3199" i="21"/>
  <c r="Q3199" i="21"/>
  <c r="N3199" i="21"/>
  <c r="P3199" i="21"/>
  <c r="O3199" i="21"/>
  <c r="H3201" i="21"/>
  <c r="M3200" i="21"/>
  <c r="K3200" i="21"/>
  <c r="I3200" i="21"/>
  <c r="J3200" i="21"/>
  <c r="L3200" i="21"/>
  <c r="F3200" i="21"/>
  <c r="D3201" i="21"/>
  <c r="E3200" i="21"/>
  <c r="K3201" i="21"/>
  <c r="M3201" i="21"/>
  <c r="L3201" i="21"/>
  <c r="I3201" i="21"/>
  <c r="J3201" i="21"/>
  <c r="H3202" i="21"/>
  <c r="Q3200" i="21"/>
  <c r="P3200" i="21"/>
  <c r="O3200" i="21"/>
  <c r="N3200" i="21"/>
  <c r="D3202" i="21"/>
  <c r="F3201" i="21"/>
  <c r="E3201" i="21"/>
  <c r="O3201" i="21"/>
  <c r="P3201" i="21"/>
  <c r="Q3201" i="21"/>
  <c r="N3201" i="21"/>
  <c r="K3202" i="21"/>
  <c r="I3202" i="21"/>
  <c r="L3202" i="21"/>
  <c r="M3202" i="21"/>
  <c r="H3203" i="21"/>
  <c r="J3202" i="21"/>
  <c r="D3203" i="21"/>
  <c r="E3202" i="21"/>
  <c r="F3202" i="21"/>
  <c r="O3202" i="21"/>
  <c r="Q3202" i="21"/>
  <c r="P3202" i="21"/>
  <c r="N3202" i="21"/>
  <c r="J3203" i="21"/>
  <c r="L3203" i="21"/>
  <c r="H3204" i="21"/>
  <c r="K3203" i="21"/>
  <c r="I3203" i="21"/>
  <c r="M3203" i="21"/>
  <c r="E3203" i="21"/>
  <c r="F3203" i="21"/>
  <c r="D3204" i="21"/>
  <c r="H3205" i="21"/>
  <c r="L3204" i="21"/>
  <c r="K3204" i="21"/>
  <c r="J3204" i="21"/>
  <c r="I3204" i="21"/>
  <c r="M3204" i="21"/>
  <c r="P3203" i="21"/>
  <c r="O3203" i="21"/>
  <c r="N3203" i="21"/>
  <c r="Q3203" i="21"/>
  <c r="E3204" i="21"/>
  <c r="D3205" i="21"/>
  <c r="F3204" i="21"/>
  <c r="H3206" i="21"/>
  <c r="J3205" i="21"/>
  <c r="K3205" i="21"/>
  <c r="L3205" i="21"/>
  <c r="I3205" i="21"/>
  <c r="M3205" i="21"/>
  <c r="O3204" i="21"/>
  <c r="N3204" i="21"/>
  <c r="Q3204" i="21"/>
  <c r="P3204" i="21"/>
  <c r="E3205" i="21"/>
  <c r="F3205" i="21"/>
  <c r="D3206" i="21"/>
  <c r="J3206" i="21"/>
  <c r="H3207" i="21"/>
  <c r="I3206" i="21"/>
  <c r="K3206" i="21"/>
  <c r="M3206" i="21"/>
  <c r="L3206" i="21"/>
  <c r="P3205" i="21"/>
  <c r="N3205" i="21"/>
  <c r="Q3205" i="21"/>
  <c r="O3205" i="21"/>
  <c r="E3206" i="21"/>
  <c r="D3207" i="21"/>
  <c r="F3206" i="21"/>
  <c r="L3207" i="21"/>
  <c r="I3207" i="21"/>
  <c r="M3207" i="21"/>
  <c r="K3207" i="21"/>
  <c r="H3208" i="21"/>
  <c r="J3207" i="21"/>
  <c r="P3206" i="21"/>
  <c r="O3206" i="21"/>
  <c r="Q3206" i="21"/>
  <c r="N3206" i="21"/>
  <c r="F3207" i="21"/>
  <c r="E3207" i="21"/>
  <c r="D3208" i="21"/>
  <c r="O3207" i="21"/>
  <c r="Q3207" i="21"/>
  <c r="N3207" i="21"/>
  <c r="P3207" i="21"/>
  <c r="J3208" i="21"/>
  <c r="M3208" i="21"/>
  <c r="H3209" i="21"/>
  <c r="L3208" i="21"/>
  <c r="I3208" i="21"/>
  <c r="K3208" i="21"/>
  <c r="D3209" i="21"/>
  <c r="E3208" i="21"/>
  <c r="F3208" i="21"/>
  <c r="M3209" i="21"/>
  <c r="L3209" i="21"/>
  <c r="I3209" i="21"/>
  <c r="J3209" i="21"/>
  <c r="H3210" i="21"/>
  <c r="K3209" i="21"/>
  <c r="O3208" i="21"/>
  <c r="Q3208" i="21"/>
  <c r="N3208" i="21"/>
  <c r="P3208" i="21"/>
  <c r="F3209" i="21"/>
  <c r="D3210" i="21"/>
  <c r="E3209" i="21"/>
  <c r="P3209" i="21"/>
  <c r="O3209" i="21"/>
  <c r="N3209" i="21"/>
  <c r="Q3209" i="21"/>
  <c r="I3210" i="21"/>
  <c r="L3210" i="21"/>
  <c r="H3211" i="21"/>
  <c r="J3210" i="21"/>
  <c r="M3210" i="21"/>
  <c r="K3210" i="21"/>
  <c r="F3210" i="21"/>
  <c r="D3211" i="21"/>
  <c r="E3210" i="21"/>
  <c r="N3210" i="21"/>
  <c r="P3210" i="21"/>
  <c r="O3210" i="21"/>
  <c r="Q3210" i="21"/>
  <c r="I3211" i="21"/>
  <c r="L3211" i="21"/>
  <c r="J3211" i="21"/>
  <c r="K3211" i="21"/>
  <c r="H3212" i="21"/>
  <c r="M3211" i="21"/>
  <c r="D3212" i="21"/>
  <c r="F3211" i="21"/>
  <c r="E3211" i="21"/>
  <c r="Q3211" i="21"/>
  <c r="N3211" i="21"/>
  <c r="P3211" i="21"/>
  <c r="O3211" i="21"/>
  <c r="K3212" i="21"/>
  <c r="H3213" i="21"/>
  <c r="I3212" i="21"/>
  <c r="M3212" i="21"/>
  <c r="L3212" i="21"/>
  <c r="J3212" i="21"/>
  <c r="F3212" i="21"/>
  <c r="E3212" i="21"/>
  <c r="D3213" i="21"/>
  <c r="H3214" i="21"/>
  <c r="M3213" i="21"/>
  <c r="I3213" i="21"/>
  <c r="J3213" i="21"/>
  <c r="K3213" i="21"/>
  <c r="L3213" i="21"/>
  <c r="Q3212" i="21"/>
  <c r="P3212" i="21"/>
  <c r="O3212" i="21"/>
  <c r="N3212" i="21"/>
  <c r="D3214" i="21"/>
  <c r="F3213" i="21"/>
  <c r="E3213" i="21"/>
  <c r="L3214" i="21"/>
  <c r="I3214" i="21"/>
  <c r="M3214" i="21"/>
  <c r="J3214" i="21"/>
  <c r="H3215" i="21"/>
  <c r="K3214" i="21"/>
  <c r="N3213" i="21"/>
  <c r="Q3213" i="21"/>
  <c r="O3213" i="21"/>
  <c r="P3213" i="21"/>
  <c r="F3214" i="21"/>
  <c r="D3215" i="21"/>
  <c r="E3214" i="21"/>
  <c r="P3214" i="21"/>
  <c r="O3214" i="21"/>
  <c r="N3214" i="21"/>
  <c r="Q3214" i="21"/>
  <c r="I3215" i="21"/>
  <c r="J3215" i="21"/>
  <c r="L3215" i="21"/>
  <c r="K3215" i="21"/>
  <c r="H3216" i="21"/>
  <c r="M3215" i="21"/>
  <c r="E3215" i="21"/>
  <c r="F3215" i="21"/>
  <c r="D3216" i="21"/>
  <c r="N3215" i="21"/>
  <c r="Q3215" i="21"/>
  <c r="P3215" i="21"/>
  <c r="O3215" i="21"/>
  <c r="L3216" i="21"/>
  <c r="H3217" i="21"/>
  <c r="K3216" i="21"/>
  <c r="I3216" i="21"/>
  <c r="M3216" i="21"/>
  <c r="J3216" i="21"/>
  <c r="F3216" i="21"/>
  <c r="E3216" i="21"/>
  <c r="D3217" i="21"/>
  <c r="M3217" i="21"/>
  <c r="I3217" i="21"/>
  <c r="K3217" i="21"/>
  <c r="L3217" i="21"/>
  <c r="J3217" i="21"/>
  <c r="H3218" i="21"/>
  <c r="N3216" i="21"/>
  <c r="Q3216" i="21"/>
  <c r="P3216" i="21"/>
  <c r="O3216" i="21"/>
  <c r="D3218" i="21"/>
  <c r="F3217" i="21"/>
  <c r="E3217" i="21"/>
  <c r="Q3217" i="21"/>
  <c r="N3217" i="21"/>
  <c r="P3217" i="21"/>
  <c r="O3217" i="21"/>
  <c r="L3218" i="21"/>
  <c r="I3218" i="21"/>
  <c r="H3219" i="21"/>
  <c r="K3218" i="21"/>
  <c r="M3218" i="21"/>
  <c r="J3218" i="21"/>
  <c r="D3219" i="21"/>
  <c r="F3218" i="21"/>
  <c r="E3218" i="21"/>
  <c r="O3218" i="21"/>
  <c r="Q3218" i="21"/>
  <c r="N3218" i="21"/>
  <c r="P3218" i="21"/>
  <c r="L3219" i="21"/>
  <c r="M3219" i="21"/>
  <c r="J3219" i="21"/>
  <c r="H3220" i="21"/>
  <c r="K3219" i="21"/>
  <c r="I3219" i="21"/>
  <c r="E3219" i="21"/>
  <c r="F3219" i="21"/>
  <c r="D3220" i="21"/>
  <c r="M3220" i="21"/>
  <c r="K3220" i="21"/>
  <c r="H3221" i="21"/>
  <c r="J3220" i="21"/>
  <c r="I3220" i="21"/>
  <c r="L3220" i="21"/>
  <c r="P3219" i="21"/>
  <c r="O3219" i="21"/>
  <c r="N3219" i="21"/>
  <c r="Q3219" i="21"/>
  <c r="E3220" i="21"/>
  <c r="F3220" i="21"/>
  <c r="D3221" i="21"/>
  <c r="I3221" i="21"/>
  <c r="J3221" i="21"/>
  <c r="K3221" i="21"/>
  <c r="H3222" i="21"/>
  <c r="L3221" i="21"/>
  <c r="M3221" i="21"/>
  <c r="Q3220" i="21"/>
  <c r="O3220" i="21"/>
  <c r="P3220" i="21"/>
  <c r="N3220" i="21"/>
  <c r="F3221" i="21"/>
  <c r="D3222" i="21"/>
  <c r="E3221" i="21"/>
  <c r="P3221" i="21"/>
  <c r="O3221" i="21"/>
  <c r="Q3221" i="21"/>
  <c r="N3221" i="21"/>
  <c r="M3222" i="21"/>
  <c r="L3222" i="21"/>
  <c r="I3222" i="21"/>
  <c r="J3222" i="21"/>
  <c r="K3222" i="21"/>
  <c r="H3223" i="21"/>
  <c r="F3222" i="21"/>
  <c r="D3223" i="21"/>
  <c r="E3222" i="21"/>
  <c r="P3222" i="21"/>
  <c r="O3222" i="21"/>
  <c r="N3222" i="21"/>
  <c r="Q3222" i="21"/>
  <c r="K3223" i="21"/>
  <c r="I3223" i="21"/>
  <c r="J3223" i="21"/>
  <c r="L3223" i="21"/>
  <c r="M3223" i="21"/>
  <c r="H3224" i="21"/>
  <c r="F3223" i="21"/>
  <c r="D3224" i="21"/>
  <c r="E3223" i="21"/>
  <c r="Q3223" i="21"/>
  <c r="N3223" i="21"/>
  <c r="P3223" i="21"/>
  <c r="O3223" i="21"/>
  <c r="J3224" i="21"/>
  <c r="L3224" i="21"/>
  <c r="M3224" i="21"/>
  <c r="I3224" i="21"/>
  <c r="H3225" i="21"/>
  <c r="K3224" i="21"/>
  <c r="F3224" i="21"/>
  <c r="E3224" i="21"/>
  <c r="D3225" i="21"/>
  <c r="N3224" i="21"/>
  <c r="Q3224" i="21"/>
  <c r="P3224" i="21"/>
  <c r="O3224" i="21"/>
  <c r="H3226" i="21"/>
  <c r="L3225" i="21"/>
  <c r="J3225" i="21"/>
  <c r="K3225" i="21"/>
  <c r="I3225" i="21"/>
  <c r="M3225" i="21"/>
  <c r="D3226" i="21"/>
  <c r="E3225" i="21"/>
  <c r="F3225" i="21"/>
  <c r="L3226" i="21"/>
  <c r="I3226" i="21"/>
  <c r="K3226" i="21"/>
  <c r="H3227" i="21"/>
  <c r="M3226" i="21"/>
  <c r="J3226" i="21"/>
  <c r="Q3225" i="21"/>
  <c r="N3225" i="21"/>
  <c r="P3225" i="21"/>
  <c r="O3225" i="21"/>
  <c r="F3226" i="21"/>
  <c r="E3226" i="21"/>
  <c r="D3227" i="21"/>
  <c r="P3226" i="21"/>
  <c r="O3226" i="21"/>
  <c r="Q3226" i="21"/>
  <c r="N3226" i="21"/>
  <c r="M3227" i="21"/>
  <c r="J3227" i="21"/>
  <c r="L3227" i="21"/>
  <c r="I3227" i="21"/>
  <c r="K3227" i="21"/>
  <c r="H3228" i="21"/>
  <c r="E3227" i="21"/>
  <c r="D3228" i="21"/>
  <c r="F3227" i="21"/>
  <c r="P3227" i="21"/>
  <c r="O3227" i="21"/>
  <c r="Q3227" i="21"/>
  <c r="N3227" i="21"/>
  <c r="L3228" i="21"/>
  <c r="J3228" i="21"/>
  <c r="I3228" i="21"/>
  <c r="H3229" i="21"/>
  <c r="M3228" i="21"/>
  <c r="K3228" i="21"/>
  <c r="F3228" i="21"/>
  <c r="E3228" i="21"/>
  <c r="D3229" i="21"/>
  <c r="N3228" i="21"/>
  <c r="P3228" i="21"/>
  <c r="O3228" i="21"/>
  <c r="Q3228" i="21"/>
  <c r="L3229" i="21"/>
  <c r="I3229" i="21"/>
  <c r="H3230" i="21"/>
  <c r="M3229" i="21"/>
  <c r="K3229" i="21"/>
  <c r="J3229" i="21"/>
  <c r="F3229" i="21"/>
  <c r="E3229" i="21"/>
  <c r="D3230" i="21"/>
  <c r="P3229" i="21"/>
  <c r="O3229" i="21"/>
  <c r="Q3229" i="21"/>
  <c r="N3229" i="21"/>
  <c r="L3230" i="21"/>
  <c r="I3230" i="21"/>
  <c r="M3230" i="21"/>
  <c r="K3230" i="21"/>
  <c r="H3231" i="21"/>
  <c r="J3230" i="21"/>
  <c r="D3231" i="21"/>
  <c r="E3230" i="21"/>
  <c r="F3230" i="21"/>
  <c r="O3230" i="21"/>
  <c r="P3230" i="21"/>
  <c r="Q3230" i="21"/>
  <c r="N3230" i="21"/>
  <c r="I3231" i="21"/>
  <c r="H3232" i="21"/>
  <c r="L3231" i="21"/>
  <c r="J3231" i="21"/>
  <c r="K3231" i="21"/>
  <c r="M3231" i="21"/>
  <c r="D3232" i="21"/>
  <c r="F3231" i="21"/>
  <c r="E3231" i="21"/>
  <c r="P3231" i="21"/>
  <c r="O3231" i="21"/>
  <c r="N3231" i="21"/>
  <c r="Q3231" i="21"/>
  <c r="J3232" i="21"/>
  <c r="K3232" i="21"/>
  <c r="L3232" i="21"/>
  <c r="H3233" i="21"/>
  <c r="M3232" i="21"/>
  <c r="I3232" i="21"/>
  <c r="D3233" i="21"/>
  <c r="F3232" i="21"/>
  <c r="E3232" i="21"/>
  <c r="L3233" i="21"/>
  <c r="J3233" i="21"/>
  <c r="M3233" i="21"/>
  <c r="K3233" i="21"/>
  <c r="H3234" i="21"/>
  <c r="I3233" i="21"/>
  <c r="O3232" i="21"/>
  <c r="Q3232" i="21"/>
  <c r="N3232" i="21"/>
  <c r="P3232" i="21"/>
  <c r="D3234" i="21"/>
  <c r="F3233" i="21"/>
  <c r="E3233" i="21"/>
  <c r="I3234" i="21"/>
  <c r="K3234" i="21"/>
  <c r="L3234" i="21"/>
  <c r="M3234" i="21"/>
  <c r="J3234" i="21"/>
  <c r="H3235" i="21"/>
  <c r="P3233" i="21"/>
  <c r="O3233" i="21"/>
  <c r="N3233" i="21"/>
  <c r="Q3233" i="21"/>
  <c r="D3235" i="21"/>
  <c r="F3234" i="21"/>
  <c r="E3234" i="21"/>
  <c r="Q3234" i="21"/>
  <c r="N3234" i="21"/>
  <c r="O3234" i="21"/>
  <c r="P3234" i="21"/>
  <c r="M3235" i="21"/>
  <c r="I3235" i="21"/>
  <c r="K3235" i="21"/>
  <c r="J3235" i="21"/>
  <c r="H3236" i="21"/>
  <c r="L3235" i="21"/>
  <c r="E3235" i="21"/>
  <c r="D3236" i="21"/>
  <c r="F3235" i="21"/>
  <c r="P3235" i="21"/>
  <c r="O3235" i="21"/>
  <c r="N3235" i="21"/>
  <c r="Q3235" i="21"/>
  <c r="I3236" i="21"/>
  <c r="L3236" i="21"/>
  <c r="M3236" i="21"/>
  <c r="H3237" i="21"/>
  <c r="K3236" i="21"/>
  <c r="J3236" i="21"/>
  <c r="F3236" i="21"/>
  <c r="E3236" i="21"/>
  <c r="D3237" i="21"/>
  <c r="O3236" i="21"/>
  <c r="N3236" i="21"/>
  <c r="Q3236" i="21"/>
  <c r="P3236" i="21"/>
  <c r="H3238" i="21"/>
  <c r="L3237" i="21"/>
  <c r="K3237" i="21"/>
  <c r="I3237" i="21"/>
  <c r="J3237" i="21"/>
  <c r="M3237" i="21"/>
  <c r="F3237" i="21"/>
  <c r="E3237" i="21"/>
  <c r="D3238" i="21"/>
  <c r="M3238" i="21"/>
  <c r="L3238" i="21"/>
  <c r="J3238" i="21"/>
  <c r="H3239" i="21"/>
  <c r="I3238" i="21"/>
  <c r="K3238" i="21"/>
  <c r="Q3237" i="21"/>
  <c r="P3237" i="21"/>
  <c r="O3237" i="21"/>
  <c r="N3237" i="21"/>
  <c r="E3238" i="21"/>
  <c r="D3239" i="21"/>
  <c r="F3238" i="21"/>
  <c r="K3239" i="21"/>
  <c r="I3239" i="21"/>
  <c r="H3240" i="21"/>
  <c r="J3239" i="21"/>
  <c r="L3239" i="21"/>
  <c r="M3239" i="21"/>
  <c r="P3238" i="21"/>
  <c r="O3238" i="21"/>
  <c r="N3238" i="21"/>
  <c r="Q3238" i="21"/>
  <c r="F3239" i="21"/>
  <c r="D3240" i="21"/>
  <c r="E3239" i="21"/>
  <c r="P3239" i="21"/>
  <c r="O3239" i="21"/>
  <c r="N3239" i="21"/>
  <c r="Q3239" i="21"/>
  <c r="K3240" i="21"/>
  <c r="M3240" i="21"/>
  <c r="J3240" i="21"/>
  <c r="H3241" i="21"/>
  <c r="L3240" i="21"/>
  <c r="I3240" i="21"/>
  <c r="F3240" i="21"/>
  <c r="D3241" i="21"/>
  <c r="E3240" i="21"/>
  <c r="I3241" i="21"/>
  <c r="M3241" i="21"/>
  <c r="K3241" i="21"/>
  <c r="J3241" i="21"/>
  <c r="H3242" i="21"/>
  <c r="L3241" i="21"/>
  <c r="O3240" i="21"/>
  <c r="N3240" i="21"/>
  <c r="Q3240" i="21"/>
  <c r="P3240" i="21"/>
  <c r="E3241" i="21"/>
  <c r="F3241" i="21"/>
  <c r="D3242" i="21"/>
  <c r="Q3241" i="21"/>
  <c r="N3241" i="21"/>
  <c r="P3241" i="21"/>
  <c r="O3241" i="21"/>
  <c r="K3242" i="21"/>
  <c r="L3242" i="21"/>
  <c r="I3242" i="21"/>
  <c r="M3242" i="21"/>
  <c r="H3243" i="21"/>
  <c r="J3242" i="21"/>
  <c r="D3243" i="21"/>
  <c r="F3242" i="21"/>
  <c r="E3242" i="21"/>
  <c r="P3242" i="21"/>
  <c r="O3242" i="21"/>
  <c r="Q3242" i="21"/>
  <c r="N3242" i="21"/>
  <c r="I3243" i="21"/>
  <c r="J3243" i="21"/>
  <c r="H3244" i="21"/>
  <c r="M3243" i="21"/>
  <c r="L3243" i="21"/>
  <c r="K3243" i="21"/>
  <c r="D3244" i="21"/>
  <c r="F3243" i="21"/>
  <c r="E3243" i="21"/>
  <c r="Q3243" i="21"/>
  <c r="N3243" i="21"/>
  <c r="P3243" i="21"/>
  <c r="O3243" i="21"/>
  <c r="I3244" i="21"/>
  <c r="J3244" i="21"/>
  <c r="H3245" i="21"/>
  <c r="M3244" i="21"/>
  <c r="L3244" i="21"/>
  <c r="K3244" i="21"/>
  <c r="E3244" i="21"/>
  <c r="D3245" i="21"/>
  <c r="F3244" i="21"/>
  <c r="N3244" i="21"/>
  <c r="P3244" i="21"/>
  <c r="O3244" i="21"/>
  <c r="Q3244" i="21"/>
  <c r="I3245" i="21"/>
  <c r="H3246" i="21"/>
  <c r="J3245" i="21"/>
  <c r="K3245" i="21"/>
  <c r="L3245" i="21"/>
  <c r="M3245" i="21"/>
  <c r="E3245" i="21"/>
  <c r="F3245" i="21"/>
  <c r="D3246" i="21"/>
  <c r="P3245" i="21"/>
  <c r="O3245" i="21"/>
  <c r="Q3245" i="21"/>
  <c r="N3245" i="21"/>
  <c r="M3246" i="21"/>
  <c r="L3246" i="21"/>
  <c r="K3246" i="21"/>
  <c r="H3247" i="21"/>
  <c r="J3246" i="21"/>
  <c r="I3246" i="21"/>
  <c r="D3247" i="21"/>
  <c r="E3246" i="21"/>
  <c r="F3246" i="21"/>
  <c r="I3247" i="21"/>
  <c r="J3247" i="21"/>
  <c r="K3247" i="21"/>
  <c r="L3247" i="21"/>
  <c r="H3248" i="21"/>
  <c r="M3247" i="21"/>
  <c r="Q3246" i="21"/>
  <c r="P3246" i="21"/>
  <c r="O3246" i="21"/>
  <c r="N3246" i="21"/>
  <c r="F3247" i="21"/>
  <c r="D3248" i="21"/>
  <c r="E3247" i="21"/>
  <c r="P3247" i="21"/>
  <c r="O3247" i="21"/>
  <c r="Q3247" i="21"/>
  <c r="N3247" i="21"/>
  <c r="M3248" i="21"/>
  <c r="I3248" i="21"/>
  <c r="K3248" i="21"/>
  <c r="L3248" i="21"/>
  <c r="J3248" i="21"/>
  <c r="H3249" i="21"/>
  <c r="D3249" i="21"/>
  <c r="F3248" i="21"/>
  <c r="E3248" i="21"/>
  <c r="O3248" i="21"/>
  <c r="Q3248" i="21"/>
  <c r="P3248" i="21"/>
  <c r="N3248" i="21"/>
  <c r="K3249" i="21"/>
  <c r="J3249" i="21"/>
  <c r="L3249" i="21"/>
  <c r="H3250" i="21"/>
  <c r="I3249" i="21"/>
  <c r="M3249" i="21"/>
  <c r="F3249" i="21"/>
  <c r="E3249" i="21"/>
  <c r="D3250" i="21"/>
  <c r="I3250" i="21"/>
  <c r="H3251" i="21"/>
  <c r="L3250" i="21"/>
  <c r="K3250" i="21"/>
  <c r="M3250" i="21"/>
  <c r="J3250" i="21"/>
  <c r="Q3249" i="21"/>
  <c r="N3249" i="21"/>
  <c r="P3249" i="21"/>
  <c r="O3249" i="21"/>
  <c r="F3250" i="21"/>
  <c r="D3251" i="21"/>
  <c r="E3250" i="21"/>
  <c r="P3250" i="21"/>
  <c r="N3250" i="21"/>
  <c r="Q3250" i="21"/>
  <c r="O3250" i="21"/>
  <c r="L3251" i="21"/>
  <c r="M3251" i="21"/>
  <c r="K3251" i="21"/>
  <c r="I3251" i="21"/>
  <c r="H3252" i="21"/>
  <c r="J3251" i="21"/>
  <c r="E3251" i="21"/>
  <c r="F3251" i="21"/>
  <c r="D3252" i="21"/>
  <c r="P3251" i="21"/>
  <c r="O3251" i="21"/>
  <c r="N3251" i="21"/>
  <c r="Q3251" i="21"/>
  <c r="J3252" i="21"/>
  <c r="L3252" i="21"/>
  <c r="I3252" i="21"/>
  <c r="M3252" i="21"/>
  <c r="K3252" i="21"/>
  <c r="H3253" i="21"/>
  <c r="F3252" i="21"/>
  <c r="E3252" i="21"/>
  <c r="D3253" i="21"/>
  <c r="Q3252" i="21"/>
  <c r="O3252" i="21"/>
  <c r="P3252" i="21"/>
  <c r="N3252" i="21"/>
  <c r="M3253" i="21"/>
  <c r="I3253" i="21"/>
  <c r="K3253" i="21"/>
  <c r="J3253" i="21"/>
  <c r="H3254" i="21"/>
  <c r="L3253" i="21"/>
  <c r="D3254" i="21"/>
  <c r="F3253" i="21"/>
  <c r="E3253" i="21"/>
  <c r="P3253" i="21"/>
  <c r="O3253" i="21"/>
  <c r="Q3253" i="21"/>
  <c r="N3253" i="21"/>
  <c r="K3254" i="21"/>
  <c r="L3254" i="21"/>
  <c r="J3254" i="21"/>
  <c r="M3254" i="21"/>
  <c r="I3254" i="21"/>
  <c r="H3255" i="21"/>
  <c r="E3254" i="21"/>
  <c r="D3255" i="21"/>
  <c r="F3254" i="21"/>
  <c r="Q3254" i="21"/>
  <c r="P3254" i="21"/>
  <c r="N3254" i="21"/>
  <c r="O3254" i="21"/>
  <c r="H3256" i="21"/>
  <c r="M3255" i="21"/>
  <c r="L3255" i="21"/>
  <c r="K3255" i="21"/>
  <c r="I3255" i="21"/>
  <c r="J3255" i="21"/>
  <c r="E3255" i="21"/>
  <c r="D3256" i="21"/>
  <c r="F3255" i="21"/>
  <c r="K3256" i="21"/>
  <c r="I3256" i="21"/>
  <c r="J3256" i="21"/>
  <c r="M3256" i="21"/>
  <c r="L3256" i="21"/>
  <c r="H3257" i="21"/>
  <c r="Q3255" i="21"/>
  <c r="N3255" i="21"/>
  <c r="P3255" i="21"/>
  <c r="O3255" i="21"/>
  <c r="E3256" i="21"/>
  <c r="F3256" i="21"/>
  <c r="D3257" i="21"/>
  <c r="N3256" i="21"/>
  <c r="Q3256" i="21"/>
  <c r="P3256" i="21"/>
  <c r="O3256" i="21"/>
  <c r="L3257" i="21"/>
  <c r="M3257" i="21"/>
  <c r="I3257" i="21"/>
  <c r="H3258" i="21"/>
  <c r="K3257" i="21"/>
  <c r="J3257" i="21"/>
  <c r="D3258" i="21"/>
  <c r="F3257" i="21"/>
  <c r="E3257" i="21"/>
  <c r="Q3257" i="21"/>
  <c r="N3257" i="21"/>
  <c r="P3257" i="21"/>
  <c r="O3257" i="21"/>
  <c r="I3258" i="21"/>
  <c r="K3258" i="21"/>
  <c r="M3258" i="21"/>
  <c r="H3259" i="21"/>
  <c r="J3258" i="21"/>
  <c r="L3258" i="21"/>
  <c r="F3258" i="21"/>
  <c r="D3259" i="21"/>
  <c r="E3258" i="21"/>
  <c r="O3258" i="21"/>
  <c r="Q3258" i="21"/>
  <c r="N3258" i="21"/>
  <c r="P3258" i="21"/>
  <c r="J3259" i="21"/>
  <c r="K3259" i="21"/>
  <c r="H3260" i="21"/>
  <c r="I3259" i="21"/>
  <c r="M3259" i="21"/>
  <c r="L3259" i="21"/>
  <c r="F3259" i="21"/>
  <c r="D3260" i="21"/>
  <c r="E3259" i="21"/>
  <c r="L3260" i="21"/>
  <c r="M3260" i="21"/>
  <c r="H3261" i="21"/>
  <c r="K3260" i="21"/>
  <c r="I3260" i="21"/>
  <c r="J3260" i="21"/>
  <c r="O3259" i="21"/>
  <c r="Q3259" i="21"/>
  <c r="P3259" i="21"/>
  <c r="N3259" i="21"/>
  <c r="F3260" i="21"/>
  <c r="E3260" i="21"/>
  <c r="D3261" i="21"/>
  <c r="L3261" i="21"/>
  <c r="H3262" i="21"/>
  <c r="I3261" i="21"/>
  <c r="J3261" i="21"/>
  <c r="K3261" i="21"/>
  <c r="M3261" i="21"/>
  <c r="N3260" i="21"/>
  <c r="P3260" i="21"/>
  <c r="O3260" i="21"/>
  <c r="Q3260" i="21"/>
  <c r="F3261" i="21"/>
  <c r="E3261" i="21"/>
  <c r="D3262" i="21"/>
  <c r="J3262" i="21"/>
  <c r="L3262" i="21"/>
  <c r="M3262" i="21"/>
  <c r="I3262" i="21"/>
  <c r="H3263" i="21"/>
  <c r="K3262" i="21"/>
  <c r="N3261" i="21"/>
  <c r="Q3261" i="21"/>
  <c r="O3261" i="21"/>
  <c r="P3261" i="21"/>
  <c r="F3262" i="21"/>
  <c r="E3262" i="21"/>
  <c r="D3263" i="21"/>
  <c r="Q3262" i="21"/>
  <c r="P3262" i="21"/>
  <c r="O3262" i="21"/>
  <c r="N3262" i="21"/>
  <c r="L3263" i="21"/>
  <c r="M3263" i="21"/>
  <c r="H3264" i="21"/>
  <c r="J3263" i="21"/>
  <c r="I3263" i="21"/>
  <c r="K3263" i="21"/>
  <c r="E3263" i="21"/>
  <c r="F3263" i="21"/>
  <c r="D3264" i="21"/>
  <c r="M3264" i="21"/>
  <c r="J3264" i="21"/>
  <c r="I3264" i="21"/>
  <c r="H3265" i="21"/>
  <c r="L3264" i="21"/>
  <c r="K3264" i="21"/>
  <c r="Q3263" i="21"/>
  <c r="N3263" i="21"/>
  <c r="O3263" i="21"/>
  <c r="P3263" i="21"/>
  <c r="F3264" i="21"/>
  <c r="E3264" i="21"/>
  <c r="D3265" i="21"/>
  <c r="Q3264" i="21"/>
  <c r="P3264" i="21"/>
  <c r="N3264" i="21"/>
  <c r="O3264" i="21"/>
  <c r="K3265" i="21"/>
  <c r="L3265" i="21"/>
  <c r="M3265" i="21"/>
  <c r="J3265" i="21"/>
  <c r="H3266" i="21"/>
  <c r="I3265" i="21"/>
  <c r="F3265" i="21"/>
  <c r="E3265" i="21"/>
  <c r="D3266" i="21"/>
  <c r="H3267" i="21"/>
  <c r="J3266" i="21"/>
  <c r="K3266" i="21"/>
  <c r="M3266" i="21"/>
  <c r="L3266" i="21"/>
  <c r="I3266" i="21"/>
  <c r="P3265" i="21"/>
  <c r="O3265" i="21"/>
  <c r="N3265" i="21"/>
  <c r="Q3265" i="21"/>
  <c r="E3266" i="21"/>
  <c r="D3267" i="21"/>
  <c r="F3266" i="21"/>
  <c r="K3267" i="21"/>
  <c r="J3267" i="21"/>
  <c r="L3267" i="21"/>
  <c r="I3267" i="21"/>
  <c r="H3268" i="21"/>
  <c r="M3267" i="21"/>
  <c r="N3266" i="21"/>
  <c r="Q3266" i="21"/>
  <c r="P3266" i="21"/>
  <c r="O3266" i="21"/>
  <c r="F3267" i="21"/>
  <c r="D3268" i="21"/>
  <c r="E3267" i="21"/>
  <c r="P3267" i="21"/>
  <c r="O3267" i="21"/>
  <c r="Q3267" i="21"/>
  <c r="N3267" i="21"/>
  <c r="J3268" i="21"/>
  <c r="I3268" i="21"/>
  <c r="K3268" i="21"/>
  <c r="H3269" i="21"/>
  <c r="M3268" i="21"/>
  <c r="L3268" i="21"/>
  <c r="D3269" i="21"/>
  <c r="F3268" i="21"/>
  <c r="E3268" i="21"/>
  <c r="O3268" i="21"/>
  <c r="N3268" i="21"/>
  <c r="P3268" i="21"/>
  <c r="Q3268" i="21"/>
  <c r="M3269" i="21"/>
  <c r="I3269" i="21"/>
  <c r="K3269" i="21"/>
  <c r="H3270" i="21"/>
  <c r="L3269" i="21"/>
  <c r="J3269" i="21"/>
  <c r="D3270" i="21"/>
  <c r="F3269" i="21"/>
  <c r="E3269" i="21"/>
  <c r="Q3269" i="21"/>
  <c r="P3269" i="21"/>
  <c r="O3269" i="21"/>
  <c r="N3269" i="21"/>
  <c r="H3271" i="21"/>
  <c r="L3270" i="21"/>
  <c r="J3270" i="21"/>
  <c r="I3270" i="21"/>
  <c r="M3270" i="21"/>
  <c r="K3270" i="21"/>
  <c r="E3270" i="21"/>
  <c r="F3270" i="21"/>
  <c r="D3271" i="21"/>
  <c r="H3272" i="21"/>
  <c r="J3271" i="21"/>
  <c r="M3271" i="21"/>
  <c r="K3271" i="21"/>
  <c r="I3271" i="21"/>
  <c r="L3271" i="21"/>
  <c r="P3270" i="21"/>
  <c r="O3270" i="21"/>
  <c r="N3270" i="21"/>
  <c r="Q3270" i="21"/>
  <c r="E3271" i="21"/>
  <c r="D3272" i="21"/>
  <c r="F3271" i="21"/>
  <c r="K3272" i="21"/>
  <c r="M3272" i="21"/>
  <c r="L3272" i="21"/>
  <c r="H3273" i="21"/>
  <c r="I3272" i="21"/>
  <c r="J3272" i="21"/>
  <c r="N3271" i="21"/>
  <c r="Q3271" i="21"/>
  <c r="P3271" i="21"/>
  <c r="O3271" i="21"/>
  <c r="F3272" i="21"/>
  <c r="E3272" i="21"/>
  <c r="D3273" i="21"/>
  <c r="K3273" i="21"/>
  <c r="H3274" i="21"/>
  <c r="I3273" i="21"/>
  <c r="J3273" i="21"/>
  <c r="L3273" i="21"/>
  <c r="M3273" i="21"/>
  <c r="O3272" i="21"/>
  <c r="N3272" i="21"/>
  <c r="P3272" i="21"/>
  <c r="Q3272" i="21"/>
  <c r="F3273" i="21"/>
  <c r="D3274" i="21"/>
  <c r="E3273" i="21"/>
  <c r="J3274" i="21"/>
  <c r="L3274" i="21"/>
  <c r="K3274" i="21"/>
  <c r="I3274" i="21"/>
  <c r="M3274" i="21"/>
  <c r="H3275" i="21"/>
  <c r="N3273" i="21"/>
  <c r="Q3273" i="21"/>
  <c r="P3273" i="21"/>
  <c r="O3273" i="21"/>
  <c r="F3274" i="21"/>
  <c r="D3275" i="21"/>
  <c r="E3274" i="21"/>
  <c r="O3274" i="21"/>
  <c r="N3274" i="21"/>
  <c r="Q3274" i="21"/>
  <c r="P3274" i="21"/>
  <c r="H3276" i="21"/>
  <c r="I3275" i="21"/>
  <c r="L3275" i="21"/>
  <c r="J3275" i="21"/>
  <c r="M3275" i="21"/>
  <c r="K3275" i="21"/>
  <c r="D3276" i="21"/>
  <c r="F3275" i="21"/>
  <c r="E3275" i="21"/>
  <c r="J3276" i="21"/>
  <c r="K3276" i="21"/>
  <c r="L3276" i="21"/>
  <c r="H3277" i="21"/>
  <c r="I3276" i="21"/>
  <c r="M3276" i="21"/>
  <c r="N3275" i="21"/>
  <c r="Q3275" i="21"/>
  <c r="P3275" i="21"/>
  <c r="O3275" i="21"/>
  <c r="E3276" i="21"/>
  <c r="D3277" i="21"/>
  <c r="F3276" i="21"/>
  <c r="M3277" i="21"/>
  <c r="I3277" i="21"/>
  <c r="K3277" i="21"/>
  <c r="H3278" i="21"/>
  <c r="L3277" i="21"/>
  <c r="J3277" i="21"/>
  <c r="P3276" i="21"/>
  <c r="O3276" i="21"/>
  <c r="Q3276" i="21"/>
  <c r="N3276" i="21"/>
  <c r="E3277" i="21"/>
  <c r="F3277" i="21"/>
  <c r="D3278" i="21"/>
  <c r="O3277" i="21"/>
  <c r="P3277" i="21"/>
  <c r="N3277" i="21"/>
  <c r="Q3277" i="21"/>
  <c r="K3278" i="21"/>
  <c r="J3278" i="21"/>
  <c r="M3278" i="21"/>
  <c r="H3279" i="21"/>
  <c r="L3278" i="21"/>
  <c r="I3278" i="21"/>
  <c r="E3278" i="21"/>
  <c r="F3278" i="21"/>
  <c r="D3279" i="21"/>
  <c r="J3279" i="21"/>
  <c r="M3279" i="21"/>
  <c r="L3279" i="21"/>
  <c r="K3279" i="21"/>
  <c r="H3280" i="21"/>
  <c r="I3279" i="21"/>
  <c r="P3278" i="21"/>
  <c r="O3278" i="21"/>
  <c r="Q3278" i="21"/>
  <c r="N3278" i="21"/>
  <c r="E3279" i="21"/>
  <c r="D3280" i="21"/>
  <c r="F3279" i="21"/>
  <c r="I3280" i="21"/>
  <c r="M3280" i="21"/>
  <c r="H3281" i="21"/>
  <c r="L3280" i="21"/>
  <c r="K3280" i="21"/>
  <c r="J3280" i="21"/>
  <c r="O3279" i="21"/>
  <c r="Q3279" i="21"/>
  <c r="P3279" i="21"/>
  <c r="N3279" i="21"/>
  <c r="E3280" i="21"/>
  <c r="F3280" i="21"/>
  <c r="D3281" i="21"/>
  <c r="Q3280" i="21"/>
  <c r="N3280" i="21"/>
  <c r="P3280" i="21"/>
  <c r="O3280" i="21"/>
  <c r="J3281" i="21"/>
  <c r="K3281" i="21"/>
  <c r="H3282" i="21"/>
  <c r="M3281" i="21"/>
  <c r="L3281" i="21"/>
  <c r="I3281" i="21"/>
  <c r="F3281" i="21"/>
  <c r="D3282" i="21"/>
  <c r="E3281" i="21"/>
  <c r="L3282" i="21"/>
  <c r="K3282" i="21"/>
  <c r="H3283" i="21"/>
  <c r="I3282" i="21"/>
  <c r="J3282" i="21"/>
  <c r="M3282" i="21"/>
  <c r="N3281" i="21"/>
  <c r="Q3281" i="21"/>
  <c r="P3281" i="21"/>
  <c r="O3281" i="21"/>
  <c r="F3282" i="21"/>
  <c r="D3283" i="21"/>
  <c r="E3282" i="21"/>
  <c r="K3283" i="21"/>
  <c r="I3283" i="21"/>
  <c r="J3283" i="21"/>
  <c r="L3283" i="21"/>
  <c r="H3284" i="21"/>
  <c r="M3283" i="21"/>
  <c r="N3282" i="21"/>
  <c r="O3282" i="21"/>
  <c r="Q3282" i="21"/>
  <c r="P3282" i="21"/>
  <c r="F3283" i="21"/>
  <c r="E3283" i="21"/>
  <c r="D3284" i="21"/>
  <c r="P3283" i="21"/>
  <c r="O3283" i="21"/>
  <c r="Q3283" i="21"/>
  <c r="N3283" i="21"/>
  <c r="H3285" i="21"/>
  <c r="I3284" i="21"/>
  <c r="J3284" i="21"/>
  <c r="K3284" i="21"/>
  <c r="M3284" i="21"/>
  <c r="L3284" i="21"/>
  <c r="E3284" i="21"/>
  <c r="D3285" i="21"/>
  <c r="F3284" i="21"/>
  <c r="L3285" i="21"/>
  <c r="J3285" i="21"/>
  <c r="H3286" i="21"/>
  <c r="K3285" i="21"/>
  <c r="M3285" i="21"/>
  <c r="I3285" i="21"/>
  <c r="N3284" i="21"/>
  <c r="Q3284" i="21"/>
  <c r="O3284" i="21"/>
  <c r="P3284" i="21"/>
  <c r="D3286" i="21"/>
  <c r="F3285" i="21"/>
  <c r="E3285" i="21"/>
  <c r="J3286" i="21"/>
  <c r="K3286" i="21"/>
  <c r="I3286" i="21"/>
  <c r="L3286" i="21"/>
  <c r="M3286" i="21"/>
  <c r="H3287" i="21"/>
  <c r="P3285" i="21"/>
  <c r="O3285" i="21"/>
  <c r="N3285" i="21"/>
  <c r="Q3285" i="21"/>
  <c r="E3286" i="21"/>
  <c r="F3286" i="21"/>
  <c r="D3287" i="21"/>
  <c r="N3286" i="21"/>
  <c r="P3286" i="21"/>
  <c r="Q3286" i="21"/>
  <c r="O3286" i="21"/>
  <c r="M3287" i="21"/>
  <c r="K3287" i="21"/>
  <c r="H3288" i="21"/>
  <c r="I3287" i="21"/>
  <c r="L3287" i="21"/>
  <c r="J3287" i="21"/>
  <c r="D3288" i="21"/>
  <c r="F3287" i="21"/>
  <c r="E3287" i="21"/>
  <c r="H3289" i="21"/>
  <c r="K3288" i="21"/>
  <c r="I3288" i="21"/>
  <c r="L3288" i="21"/>
  <c r="M3288" i="21"/>
  <c r="J3288" i="21"/>
  <c r="P3287" i="21"/>
  <c r="O3287" i="21"/>
  <c r="N3287" i="21"/>
  <c r="Q3287" i="21"/>
  <c r="F3288" i="21"/>
  <c r="E3288" i="21"/>
  <c r="D3289" i="21"/>
  <c r="J3289" i="21"/>
  <c r="H3290" i="21"/>
  <c r="K3289" i="21"/>
  <c r="M3289" i="21"/>
  <c r="I3289" i="21"/>
  <c r="L3289" i="21"/>
  <c r="P3288" i="21"/>
  <c r="O3288" i="21"/>
  <c r="N3288" i="21"/>
  <c r="Q3288" i="21"/>
  <c r="E3289" i="21"/>
  <c r="D3290" i="21"/>
  <c r="F3289" i="21"/>
  <c r="I3290" i="21"/>
  <c r="K3290" i="21"/>
  <c r="J3290" i="21"/>
  <c r="L3290" i="21"/>
  <c r="M3290" i="21"/>
  <c r="H3291" i="21"/>
  <c r="P3289" i="21"/>
  <c r="N3289" i="21"/>
  <c r="Q3289" i="21"/>
  <c r="O3289" i="21"/>
  <c r="D3291" i="21"/>
  <c r="E3290" i="21"/>
  <c r="F3290" i="21"/>
  <c r="P3290" i="21"/>
  <c r="O3290" i="21"/>
  <c r="N3290" i="21"/>
  <c r="Q3290" i="21"/>
  <c r="I3291" i="21"/>
  <c r="M3291" i="21"/>
  <c r="J3291" i="21"/>
  <c r="K3291" i="21"/>
  <c r="H3292" i="21"/>
  <c r="L3291" i="21"/>
  <c r="D3292" i="21"/>
  <c r="F3291" i="21"/>
  <c r="E3291" i="21"/>
  <c r="P3291" i="21"/>
  <c r="N3291" i="21"/>
  <c r="Q3291" i="21"/>
  <c r="O3291" i="21"/>
  <c r="I3292" i="21"/>
  <c r="K3292" i="21"/>
  <c r="J3292" i="21"/>
  <c r="L3292" i="21"/>
  <c r="H3293" i="21"/>
  <c r="M3292" i="21"/>
  <c r="D3293" i="21"/>
  <c r="F3292" i="21"/>
  <c r="E3292" i="21"/>
  <c r="N3292" i="21"/>
  <c r="O3292" i="21"/>
  <c r="Q3292" i="21"/>
  <c r="P3292" i="21"/>
  <c r="L3293" i="21"/>
  <c r="J3293" i="21"/>
  <c r="M3293" i="21"/>
  <c r="I3293" i="21"/>
  <c r="H3294" i="21"/>
  <c r="K3293" i="21"/>
  <c r="D3294" i="21"/>
  <c r="F3293" i="21"/>
  <c r="E3293" i="21"/>
  <c r="Q3293" i="21"/>
  <c r="N3293" i="21"/>
  <c r="P3293" i="21"/>
  <c r="O3293" i="21"/>
  <c r="J3294" i="21"/>
  <c r="K3294" i="21"/>
  <c r="M3294" i="21"/>
  <c r="L3294" i="21"/>
  <c r="I3294" i="21"/>
  <c r="H3295" i="21"/>
  <c r="D3295" i="21"/>
  <c r="E3294" i="21"/>
  <c r="F3294" i="21"/>
  <c r="P3294" i="21"/>
  <c r="O3294" i="21"/>
  <c r="Q3294" i="21"/>
  <c r="N3294" i="21"/>
  <c r="H3296" i="21"/>
  <c r="I3295" i="21"/>
  <c r="L3295" i="21"/>
  <c r="M3295" i="21"/>
  <c r="J3295" i="21"/>
  <c r="K3295" i="21"/>
  <c r="D3296" i="21"/>
  <c r="F3295" i="21"/>
  <c r="E3295" i="21"/>
  <c r="M3296" i="21"/>
  <c r="H3297" i="21"/>
  <c r="L3296" i="21"/>
  <c r="K3296" i="21"/>
  <c r="I3296" i="21"/>
  <c r="J3296" i="21"/>
  <c r="N3295" i="21"/>
  <c r="Q3295" i="21"/>
  <c r="O3295" i="21"/>
  <c r="P3295" i="21"/>
  <c r="F3296" i="21"/>
  <c r="D3297" i="21"/>
  <c r="E3296" i="21"/>
  <c r="K3297" i="21"/>
  <c r="H3298" i="21"/>
  <c r="I3297" i="21"/>
  <c r="J3297" i="21"/>
  <c r="L3297" i="21"/>
  <c r="M3297" i="21"/>
  <c r="O3296" i="21"/>
  <c r="N3296" i="21"/>
  <c r="Q3296" i="21"/>
  <c r="P3296" i="21"/>
  <c r="F3297" i="21"/>
  <c r="D3298" i="21"/>
  <c r="E3297" i="21"/>
  <c r="H3299" i="21"/>
  <c r="I3298" i="21"/>
  <c r="M3298" i="21"/>
  <c r="K3298" i="21"/>
  <c r="J3298" i="21"/>
  <c r="L3298" i="21"/>
  <c r="P3297" i="21"/>
  <c r="N3297" i="21"/>
  <c r="Q3297" i="21"/>
  <c r="O3297" i="21"/>
  <c r="D3299" i="21"/>
  <c r="E3298" i="21"/>
  <c r="F3298" i="21"/>
  <c r="K3299" i="21"/>
  <c r="J3299" i="21"/>
  <c r="L3299" i="21"/>
  <c r="M3299" i="21"/>
  <c r="I3299" i="21"/>
  <c r="H3300" i="21"/>
  <c r="Q3298" i="21"/>
  <c r="P3298" i="21"/>
  <c r="N3298" i="21"/>
  <c r="O3298" i="21"/>
  <c r="D3300" i="21"/>
  <c r="E3299" i="21"/>
  <c r="F3299" i="21"/>
  <c r="O3299" i="21"/>
  <c r="Q3299" i="21"/>
  <c r="N3299" i="21"/>
  <c r="P3299" i="21"/>
  <c r="J3300" i="21"/>
  <c r="L3300" i="21"/>
  <c r="H3301" i="21"/>
  <c r="I3300" i="21"/>
  <c r="M3300" i="21"/>
  <c r="K3300" i="21"/>
  <c r="D3301" i="21"/>
  <c r="F3300" i="21"/>
  <c r="E3300" i="21"/>
  <c r="L3301" i="21"/>
  <c r="H3302" i="21"/>
  <c r="M3301" i="21"/>
  <c r="J3301" i="21"/>
  <c r="I3301" i="21"/>
  <c r="K3301" i="21"/>
  <c r="P3300" i="21"/>
  <c r="O3300" i="21"/>
  <c r="Q3300" i="21"/>
  <c r="N3300" i="21"/>
  <c r="F3301" i="21"/>
  <c r="E3301" i="21"/>
  <c r="D3302" i="21"/>
  <c r="K3302" i="21"/>
  <c r="I3302" i="21"/>
  <c r="H3303" i="21"/>
  <c r="M3302" i="21"/>
  <c r="L3302" i="21"/>
  <c r="J3302" i="21"/>
  <c r="O3301" i="21"/>
  <c r="Q3301" i="21"/>
  <c r="N3301" i="21"/>
  <c r="P3301" i="21"/>
  <c r="E3302" i="21"/>
  <c r="D3303" i="21"/>
  <c r="F3302" i="21"/>
  <c r="P3302" i="21"/>
  <c r="Q3302" i="21"/>
  <c r="O3302" i="21"/>
  <c r="N3302" i="21"/>
  <c r="K3303" i="21"/>
  <c r="L3303" i="21"/>
  <c r="M3303" i="21"/>
  <c r="I3303" i="21"/>
  <c r="J3303" i="21"/>
  <c r="H3304" i="21"/>
  <c r="D3304" i="21"/>
  <c r="E3303" i="21"/>
  <c r="F3303" i="21"/>
  <c r="P3303" i="21"/>
  <c r="O3303" i="21"/>
  <c r="N3303" i="21"/>
  <c r="Q3303" i="21"/>
  <c r="K3304" i="21"/>
  <c r="I3304" i="21"/>
  <c r="H3305" i="21"/>
  <c r="L3304" i="21"/>
  <c r="M3304" i="21"/>
  <c r="J3304" i="21"/>
  <c r="F3304" i="21"/>
  <c r="D3305" i="21"/>
  <c r="E3304" i="21"/>
  <c r="P3304" i="21"/>
  <c r="N3304" i="21"/>
  <c r="Q3304" i="21"/>
  <c r="O3304" i="21"/>
  <c r="K3305" i="21"/>
  <c r="M3305" i="21"/>
  <c r="I3305" i="21"/>
  <c r="H3306" i="21"/>
  <c r="L3305" i="21"/>
  <c r="J3305" i="21"/>
  <c r="E3305" i="21"/>
  <c r="D3306" i="21"/>
  <c r="F3305" i="21"/>
  <c r="N3305" i="21"/>
  <c r="P3305" i="21"/>
  <c r="Q3305" i="21"/>
  <c r="O3305" i="21"/>
  <c r="I3306" i="21"/>
  <c r="J3306" i="21"/>
  <c r="H3307" i="21"/>
  <c r="K3306" i="21"/>
  <c r="M3306" i="21"/>
  <c r="L3306" i="21"/>
  <c r="D3307" i="21"/>
  <c r="F3306" i="21"/>
  <c r="E3306" i="21"/>
  <c r="O3306" i="21"/>
  <c r="Q3306" i="21"/>
  <c r="N3306" i="21"/>
  <c r="P3306" i="21"/>
  <c r="K3307" i="21"/>
  <c r="J3307" i="21"/>
  <c r="M3307" i="21"/>
  <c r="H3308" i="21"/>
  <c r="I3307" i="21"/>
  <c r="L3307" i="21"/>
  <c r="E3307" i="21"/>
  <c r="D3308" i="21"/>
  <c r="F3307" i="21"/>
  <c r="K3308" i="21"/>
  <c r="J3308" i="21"/>
  <c r="H3309" i="21"/>
  <c r="L3308" i="21"/>
  <c r="M3308" i="21"/>
  <c r="I3308" i="21"/>
  <c r="N3307" i="21"/>
  <c r="Q3307" i="21"/>
  <c r="P3307" i="21"/>
  <c r="O3307" i="21"/>
  <c r="E3308" i="21"/>
  <c r="D3309" i="21"/>
  <c r="F3308" i="21"/>
  <c r="J3309" i="21"/>
  <c r="M3309" i="21"/>
  <c r="L3309" i="21"/>
  <c r="I3309" i="21"/>
  <c r="H3310" i="21"/>
  <c r="K3309" i="21"/>
  <c r="N3308" i="21"/>
  <c r="P3308" i="21"/>
  <c r="O3308" i="21"/>
  <c r="Q3308" i="21"/>
  <c r="E3309" i="21"/>
  <c r="F3309" i="21"/>
  <c r="D3310" i="21"/>
  <c r="P3309" i="21"/>
  <c r="Q3309" i="21"/>
  <c r="N3309" i="21"/>
  <c r="O3309" i="21"/>
  <c r="H3311" i="21"/>
  <c r="L3310" i="21"/>
  <c r="J3310" i="21"/>
  <c r="M3310" i="21"/>
  <c r="I3310" i="21"/>
  <c r="K3310" i="21"/>
  <c r="F3310" i="21"/>
  <c r="D3311" i="21"/>
  <c r="E3310" i="21"/>
  <c r="L3311" i="21"/>
  <c r="I3311" i="21"/>
  <c r="M3311" i="21"/>
  <c r="J3311" i="21"/>
  <c r="K3311" i="21"/>
  <c r="H3312" i="21"/>
  <c r="P3310" i="21"/>
  <c r="O3310" i="21"/>
  <c r="N3310" i="21"/>
  <c r="Q3310" i="21"/>
  <c r="E3311" i="21"/>
  <c r="F3311" i="21"/>
  <c r="D3312" i="21"/>
  <c r="N3311" i="21"/>
  <c r="O3311" i="21"/>
  <c r="Q3311" i="21"/>
  <c r="P3311" i="21"/>
  <c r="M3312" i="21"/>
  <c r="K3312" i="21"/>
  <c r="I3312" i="21"/>
  <c r="J3312" i="21"/>
  <c r="H3313" i="21"/>
  <c r="L3312" i="21"/>
  <c r="E3312" i="21"/>
  <c r="D3313" i="21"/>
  <c r="F3312" i="21"/>
  <c r="P3312" i="21"/>
  <c r="O3312" i="21"/>
  <c r="Q3312" i="21"/>
  <c r="N3312" i="21"/>
  <c r="L3313" i="21"/>
  <c r="I3313" i="21"/>
  <c r="K3313" i="21"/>
  <c r="J3313" i="21"/>
  <c r="M3313" i="21"/>
  <c r="H3314" i="21"/>
  <c r="F3313" i="21"/>
  <c r="E3313" i="21"/>
  <c r="D3314" i="21"/>
  <c r="Q3313" i="21"/>
  <c r="N3313" i="21"/>
  <c r="P3313" i="21"/>
  <c r="O3313" i="21"/>
  <c r="M3314" i="21"/>
  <c r="H3315" i="21"/>
  <c r="J3314" i="21"/>
  <c r="L3314" i="21"/>
  <c r="I3314" i="21"/>
  <c r="K3314" i="21"/>
  <c r="E3314" i="21"/>
  <c r="F3314" i="21"/>
  <c r="D3315" i="21"/>
  <c r="L3315" i="21"/>
  <c r="I3315" i="21"/>
  <c r="H3316" i="21"/>
  <c r="J3315" i="21"/>
  <c r="K3315" i="21"/>
  <c r="M3315" i="21"/>
  <c r="O3314" i="21"/>
  <c r="Q3314" i="21"/>
  <c r="N3314" i="21"/>
  <c r="P3314" i="21"/>
  <c r="F3315" i="21"/>
  <c r="E3315" i="21"/>
  <c r="D3316" i="21"/>
  <c r="O3315" i="21"/>
  <c r="Q3315" i="21"/>
  <c r="P3315" i="21"/>
  <c r="N3315" i="21"/>
  <c r="M3316" i="21"/>
  <c r="I3316" i="21"/>
  <c r="H3317" i="21"/>
  <c r="K3316" i="21"/>
  <c r="L3316" i="21"/>
  <c r="J3316" i="21"/>
  <c r="E3316" i="21"/>
  <c r="D3317" i="21"/>
  <c r="F3316" i="21"/>
  <c r="Q3316" i="21"/>
  <c r="P3316" i="21"/>
  <c r="N3316" i="21"/>
  <c r="O3316" i="21"/>
  <c r="I3317" i="21"/>
  <c r="M3317" i="21"/>
  <c r="H3318" i="21"/>
  <c r="K3317" i="21"/>
  <c r="J3317" i="21"/>
  <c r="L3317" i="21"/>
  <c r="D3318" i="21"/>
  <c r="F3317" i="21"/>
  <c r="E3317" i="21"/>
  <c r="O3317" i="21"/>
  <c r="P3317" i="21"/>
  <c r="N3317" i="21"/>
  <c r="Q3317" i="21"/>
  <c r="I3318" i="21"/>
  <c r="L3318" i="21"/>
  <c r="J3318" i="21"/>
  <c r="M3318" i="21"/>
  <c r="H3319" i="21"/>
  <c r="K3318" i="21"/>
  <c r="E3318" i="21"/>
  <c r="F3318" i="21"/>
  <c r="D3319" i="21"/>
  <c r="N3318" i="21"/>
  <c r="O3318" i="21"/>
  <c r="Q3318" i="21"/>
  <c r="P3318" i="21"/>
  <c r="H3320" i="21"/>
  <c r="L3319" i="21"/>
  <c r="I3319" i="21"/>
  <c r="M3319" i="21"/>
  <c r="J3319" i="21"/>
  <c r="K3319" i="21"/>
  <c r="E3319" i="21"/>
  <c r="D3320" i="21"/>
  <c r="F3319" i="21"/>
  <c r="I3320" i="21"/>
  <c r="H3321" i="21"/>
  <c r="K3320" i="21"/>
  <c r="L3320" i="21"/>
  <c r="M3320" i="21"/>
  <c r="J3320" i="21"/>
  <c r="N3319" i="21"/>
  <c r="O3319" i="21"/>
  <c r="P3319" i="21"/>
  <c r="Q3319" i="21"/>
  <c r="E3320" i="21"/>
  <c r="D3321" i="21"/>
  <c r="F3320" i="21"/>
  <c r="O3320" i="21"/>
  <c r="Q3320" i="21"/>
  <c r="N3320" i="21"/>
  <c r="P3320" i="21"/>
  <c r="I3321" i="21"/>
  <c r="J3321" i="21"/>
  <c r="L3321" i="21"/>
  <c r="H3322" i="21"/>
  <c r="M3321" i="21"/>
  <c r="K3321" i="21"/>
  <c r="E3321" i="21"/>
  <c r="F3321" i="21"/>
  <c r="D3322" i="21"/>
  <c r="Q3321" i="21"/>
  <c r="P3321" i="21"/>
  <c r="O3321" i="21"/>
  <c r="N3321" i="21"/>
  <c r="J3322" i="21"/>
  <c r="I3322" i="21"/>
  <c r="M3322" i="21"/>
  <c r="K3322" i="21"/>
  <c r="H3323" i="21"/>
  <c r="L3322" i="21"/>
  <c r="E3322" i="21"/>
  <c r="F3322" i="21"/>
  <c r="D3323" i="21"/>
  <c r="N3322" i="21"/>
  <c r="O3322" i="21"/>
  <c r="P3322" i="21"/>
  <c r="Q3322" i="21"/>
  <c r="J3323" i="21"/>
  <c r="L3323" i="21"/>
  <c r="I3323" i="21"/>
  <c r="K3323" i="21"/>
  <c r="M3323" i="21"/>
  <c r="H3324" i="21"/>
  <c r="D3324" i="21"/>
  <c r="E3323" i="21"/>
  <c r="F3323" i="21"/>
  <c r="Q3323" i="21"/>
  <c r="P3323" i="21"/>
  <c r="O3323" i="21"/>
  <c r="N3323" i="21"/>
  <c r="M3324" i="21"/>
  <c r="K3324" i="21"/>
  <c r="I3324" i="21"/>
  <c r="L3324" i="21"/>
  <c r="J3324" i="21"/>
  <c r="H3325" i="21"/>
  <c r="E3324" i="21"/>
  <c r="D3325" i="21"/>
  <c r="F3324" i="21"/>
  <c r="Q3324" i="21"/>
  <c r="P3324" i="21"/>
  <c r="O3324" i="21"/>
  <c r="N3324" i="21"/>
  <c r="K3325" i="21"/>
  <c r="M3325" i="21"/>
  <c r="I3325" i="21"/>
  <c r="J3325" i="21"/>
  <c r="L3325" i="21"/>
  <c r="H3326" i="21"/>
  <c r="F3325" i="21"/>
  <c r="D3326" i="21"/>
  <c r="E3325" i="21"/>
  <c r="N3325" i="21"/>
  <c r="P3325" i="21"/>
  <c r="Q3325" i="21"/>
  <c r="O3325" i="21"/>
  <c r="L3326" i="21"/>
  <c r="K3326" i="21"/>
  <c r="J3326" i="21"/>
  <c r="I3326" i="21"/>
  <c r="M3326" i="21"/>
  <c r="H3327" i="21"/>
  <c r="F3326" i="21"/>
  <c r="E3326" i="21"/>
  <c r="D3327" i="21"/>
  <c r="N3326" i="21"/>
  <c r="Q3326" i="21"/>
  <c r="P3326" i="21"/>
  <c r="O3326" i="21"/>
  <c r="J3327" i="21"/>
  <c r="I3327" i="21"/>
  <c r="L3327" i="21"/>
  <c r="K3327" i="21"/>
  <c r="H3328" i="21"/>
  <c r="M3327" i="21"/>
  <c r="E3327" i="21"/>
  <c r="D3328" i="21"/>
  <c r="F3327" i="21"/>
  <c r="Q3327" i="21"/>
  <c r="P3327" i="21"/>
  <c r="N3327" i="21"/>
  <c r="O3327" i="21"/>
  <c r="M3328" i="21"/>
  <c r="K3328" i="21"/>
  <c r="H3329" i="21"/>
  <c r="I3328" i="21"/>
  <c r="J3328" i="21"/>
  <c r="L3328" i="21"/>
  <c r="E3328" i="21"/>
  <c r="F3328" i="21"/>
  <c r="D3329" i="21"/>
  <c r="K3329" i="21"/>
  <c r="J3329" i="21"/>
  <c r="H3330" i="21"/>
  <c r="I3329" i="21"/>
  <c r="M3329" i="21"/>
  <c r="L3329" i="21"/>
  <c r="O3328" i="21"/>
  <c r="Q3328" i="21"/>
  <c r="N3328" i="21"/>
  <c r="P3328" i="21"/>
  <c r="D3330" i="21"/>
  <c r="F3329" i="21"/>
  <c r="E3329" i="21"/>
  <c r="M3330" i="21"/>
  <c r="I3330" i="21"/>
  <c r="L3330" i="21"/>
  <c r="H3331" i="21"/>
  <c r="K3330" i="21"/>
  <c r="J3330" i="21"/>
  <c r="O3329" i="21"/>
  <c r="Q3329" i="21"/>
  <c r="P3329" i="21"/>
  <c r="N3329" i="21"/>
  <c r="F3330" i="21"/>
  <c r="D3331" i="21"/>
  <c r="E3330" i="21"/>
  <c r="Q3330" i="21"/>
  <c r="N3330" i="21"/>
  <c r="O3330" i="21"/>
  <c r="P3330" i="21"/>
  <c r="H3332" i="21"/>
  <c r="J3331" i="21"/>
  <c r="I3331" i="21"/>
  <c r="K3331" i="21"/>
  <c r="M3331" i="21"/>
  <c r="L3331" i="21"/>
  <c r="D3332" i="21"/>
  <c r="E3331" i="21"/>
  <c r="F3331" i="21"/>
  <c r="I3332" i="21"/>
  <c r="J3332" i="21"/>
  <c r="M3332" i="21"/>
  <c r="L3332" i="21"/>
  <c r="K3332" i="21"/>
  <c r="H3333" i="21"/>
  <c r="N3331" i="21"/>
  <c r="P3331" i="21"/>
  <c r="O3331" i="21"/>
  <c r="Q3331" i="21"/>
  <c r="D3333" i="21"/>
  <c r="F3332" i="21"/>
  <c r="E3332" i="21"/>
  <c r="P3332" i="21"/>
  <c r="N3332" i="21"/>
  <c r="O3332" i="21"/>
  <c r="Q3332" i="21"/>
  <c r="H3334" i="21"/>
  <c r="L3333" i="21"/>
  <c r="J3333" i="21"/>
  <c r="K3333" i="21"/>
  <c r="I3333" i="21"/>
  <c r="M3333" i="21"/>
  <c r="D3334" i="21"/>
  <c r="E3333" i="21"/>
  <c r="F3333" i="21"/>
  <c r="M3334" i="21"/>
  <c r="H3335" i="21"/>
  <c r="I3334" i="21"/>
  <c r="L3334" i="21"/>
  <c r="J3334" i="21"/>
  <c r="K3334" i="21"/>
  <c r="Q3333" i="21"/>
  <c r="O3333" i="21"/>
  <c r="N3333" i="21"/>
  <c r="P3333" i="21"/>
  <c r="F3334" i="21"/>
  <c r="E3334" i="21"/>
  <c r="D3335" i="21"/>
  <c r="M3335" i="21"/>
  <c r="H3336" i="21"/>
  <c r="K3335" i="21"/>
  <c r="I3335" i="21"/>
  <c r="J3335" i="21"/>
  <c r="L3335" i="21"/>
  <c r="Q3334" i="21"/>
  <c r="P3334" i="21"/>
  <c r="O3334" i="21"/>
  <c r="N3334" i="21"/>
  <c r="D3336" i="21"/>
  <c r="F3335" i="21"/>
  <c r="E3335" i="21"/>
  <c r="J3336" i="21"/>
  <c r="H3337" i="21"/>
  <c r="K3336" i="21"/>
  <c r="M3336" i="21"/>
  <c r="I3336" i="21"/>
  <c r="L3336" i="21"/>
  <c r="O3335" i="21"/>
  <c r="P3335" i="21"/>
  <c r="N3335" i="21"/>
  <c r="Q3335" i="21"/>
  <c r="E3336" i="21"/>
  <c r="D3337" i="21"/>
  <c r="F3336" i="21"/>
  <c r="J3337" i="21"/>
  <c r="H3338" i="21"/>
  <c r="I3337" i="21"/>
  <c r="K3337" i="21"/>
  <c r="L3337" i="21"/>
  <c r="M3337" i="21"/>
  <c r="Q3336" i="21"/>
  <c r="N3336" i="21"/>
  <c r="P3336" i="21"/>
  <c r="O3336" i="21"/>
  <c r="F3337" i="21"/>
  <c r="D3338" i="21"/>
  <c r="E3337" i="21"/>
  <c r="L3338" i="21"/>
  <c r="K3338" i="21"/>
  <c r="H3339" i="21"/>
  <c r="J3338" i="21"/>
  <c r="M3338" i="21"/>
  <c r="I3338" i="21"/>
  <c r="N3337" i="21"/>
  <c r="P3337" i="21"/>
  <c r="O3337" i="21"/>
  <c r="Q3337" i="21"/>
  <c r="E3338" i="21"/>
  <c r="F3338" i="21"/>
  <c r="D3339" i="21"/>
  <c r="I3339" i="21"/>
  <c r="L3339" i="21"/>
  <c r="J3339" i="21"/>
  <c r="M3339" i="21"/>
  <c r="K3339" i="21"/>
  <c r="H3340" i="21"/>
  <c r="N3338" i="21"/>
  <c r="Q3338" i="21"/>
  <c r="O3338" i="21"/>
  <c r="P3338" i="21"/>
  <c r="D3340" i="21"/>
  <c r="E3339" i="21"/>
  <c r="F3339" i="21"/>
  <c r="N3339" i="21"/>
  <c r="P3339" i="21"/>
  <c r="O3339" i="21"/>
  <c r="Q3339" i="21"/>
  <c r="H3341" i="21"/>
  <c r="I3340" i="21"/>
  <c r="K3340" i="21"/>
  <c r="M3340" i="21"/>
  <c r="J3340" i="21"/>
  <c r="L3340" i="21"/>
  <c r="D3341" i="21"/>
  <c r="E3340" i="21"/>
  <c r="F3340" i="21"/>
  <c r="M3341" i="21"/>
  <c r="J3341" i="21"/>
  <c r="L3341" i="21"/>
  <c r="I3341" i="21"/>
  <c r="H3342" i="21"/>
  <c r="K3341" i="21"/>
  <c r="Q3340" i="21"/>
  <c r="P3340" i="21"/>
  <c r="N3340" i="21"/>
  <c r="O3340" i="21"/>
  <c r="D3342" i="21"/>
  <c r="E3341" i="21"/>
  <c r="F3341" i="21"/>
  <c r="P3341" i="21"/>
  <c r="N3341" i="21"/>
  <c r="O3341" i="21"/>
  <c r="Q3341" i="21"/>
  <c r="H3343" i="21"/>
  <c r="M3342" i="21"/>
  <c r="K3342" i="21"/>
  <c r="L3342" i="21"/>
  <c r="I3342" i="21"/>
  <c r="J3342" i="21"/>
  <c r="F3342" i="21"/>
  <c r="E3342" i="21"/>
  <c r="D3343" i="21"/>
  <c r="K3343" i="21"/>
  <c r="M3343" i="21"/>
  <c r="L3343" i="21"/>
  <c r="H3344" i="21"/>
  <c r="I3343" i="21"/>
  <c r="J3343" i="21"/>
  <c r="O3342" i="21"/>
  <c r="N3342" i="21"/>
  <c r="P3342" i="21"/>
  <c r="Q3342" i="21"/>
  <c r="F3343" i="21"/>
  <c r="E3343" i="21"/>
  <c r="D3344" i="21"/>
  <c r="H3345" i="21"/>
  <c r="M3344" i="21"/>
  <c r="L3344" i="21"/>
  <c r="K3344" i="21"/>
  <c r="I3344" i="21"/>
  <c r="J3344" i="21"/>
  <c r="N3343" i="21"/>
  <c r="P3343" i="21"/>
  <c r="O3343" i="21"/>
  <c r="Q3343" i="21"/>
  <c r="D3345" i="21"/>
  <c r="E3344" i="21"/>
  <c r="F3344" i="21"/>
  <c r="K3345" i="21"/>
  <c r="J3345" i="21"/>
  <c r="I3345" i="21"/>
  <c r="L3345" i="21"/>
  <c r="H3346" i="21"/>
  <c r="M3345" i="21"/>
  <c r="Q3344" i="21"/>
  <c r="P3344" i="21"/>
  <c r="O3344" i="21"/>
  <c r="N3344" i="21"/>
  <c r="F3345" i="21"/>
  <c r="D3346" i="21"/>
  <c r="E3345" i="21"/>
  <c r="O3345" i="21"/>
  <c r="N3345" i="21"/>
  <c r="P3345" i="21"/>
  <c r="Q3345" i="21"/>
  <c r="M3346" i="21"/>
  <c r="K3346" i="21"/>
  <c r="J3346" i="21"/>
  <c r="H3347" i="21"/>
  <c r="I3346" i="21"/>
  <c r="L3346" i="21"/>
  <c r="E3346" i="21"/>
  <c r="D3347" i="21"/>
  <c r="F3346" i="21"/>
  <c r="M3347" i="21"/>
  <c r="I3347" i="21"/>
  <c r="H3348" i="21"/>
  <c r="J3347" i="21"/>
  <c r="L3347" i="21"/>
  <c r="K3347" i="21"/>
  <c r="P3346" i="21"/>
  <c r="N3346" i="21"/>
  <c r="Q3346" i="21"/>
  <c r="O3346" i="21"/>
  <c r="D3348" i="21"/>
  <c r="F3347" i="21"/>
  <c r="E3347" i="21"/>
  <c r="P3347" i="21"/>
  <c r="O3347" i="21"/>
  <c r="N3347" i="21"/>
  <c r="Q3347" i="21"/>
  <c r="H3349" i="21"/>
  <c r="J3348" i="21"/>
  <c r="I3348" i="21"/>
  <c r="K3348" i="21"/>
  <c r="L3348" i="21"/>
  <c r="M3348" i="21"/>
  <c r="D3349" i="21"/>
  <c r="F3348" i="21"/>
  <c r="E3348" i="21"/>
  <c r="M3349" i="21"/>
  <c r="L3349" i="21"/>
  <c r="H3350" i="21"/>
  <c r="K3349" i="21"/>
  <c r="J3349" i="21"/>
  <c r="I3349" i="21"/>
  <c r="O3348" i="21"/>
  <c r="P3348" i="21"/>
  <c r="Q3348" i="21"/>
  <c r="N3348" i="21"/>
  <c r="D3350" i="21"/>
  <c r="E3349" i="21"/>
  <c r="F3349" i="21"/>
  <c r="M3350" i="21"/>
  <c r="L3350" i="21"/>
  <c r="J3350" i="21"/>
  <c r="H3351" i="21"/>
  <c r="K3350" i="21"/>
  <c r="I3350" i="21"/>
  <c r="O3349" i="21"/>
  <c r="P3349" i="21"/>
  <c r="Q3349" i="21"/>
  <c r="N3349" i="21"/>
  <c r="F3350" i="21"/>
  <c r="D3351" i="21"/>
  <c r="E3350" i="21"/>
  <c r="K3351" i="21"/>
  <c r="I3351" i="21"/>
  <c r="M3351" i="21"/>
  <c r="H3352" i="21"/>
  <c r="J3351" i="21"/>
  <c r="L3351" i="21"/>
  <c r="N3350" i="21"/>
  <c r="P3350" i="21"/>
  <c r="Q3350" i="21"/>
  <c r="O3350" i="21"/>
  <c r="F3351" i="21"/>
  <c r="E3351" i="21"/>
  <c r="D3352" i="21"/>
  <c r="Q3351" i="21"/>
  <c r="P3351" i="21"/>
  <c r="N3351" i="21"/>
  <c r="O3351" i="21"/>
  <c r="M3352" i="21"/>
  <c r="H3353" i="21"/>
  <c r="L3352" i="21"/>
  <c r="K3352" i="21"/>
  <c r="J3352" i="21"/>
  <c r="I3352" i="21"/>
  <c r="F3352" i="21"/>
  <c r="D3353" i="21"/>
  <c r="E3352" i="21"/>
  <c r="J3353" i="21"/>
  <c r="H3354" i="21"/>
  <c r="M3353" i="21"/>
  <c r="K3353" i="21"/>
  <c r="I3353" i="21"/>
  <c r="L3353" i="21"/>
  <c r="P3352" i="21"/>
  <c r="O3352" i="21"/>
  <c r="Q3352" i="21"/>
  <c r="N3352" i="21"/>
  <c r="E3353" i="21"/>
  <c r="D3354" i="21"/>
  <c r="F3353" i="21"/>
  <c r="H3355" i="21"/>
  <c r="I3354" i="21"/>
  <c r="J3354" i="21"/>
  <c r="K3354" i="21"/>
  <c r="L3354" i="21"/>
  <c r="M3354" i="21"/>
  <c r="P3353" i="21"/>
  <c r="N3353" i="21"/>
  <c r="Q3353" i="21"/>
  <c r="O3353" i="21"/>
  <c r="F3354" i="21"/>
  <c r="D3355" i="21"/>
  <c r="E3354" i="21"/>
  <c r="K3355" i="21"/>
  <c r="H3356" i="21"/>
  <c r="L3355" i="21"/>
  <c r="J3355" i="21"/>
  <c r="I3355" i="21"/>
  <c r="M3355" i="21"/>
  <c r="Q3354" i="21"/>
  <c r="P3354" i="21"/>
  <c r="N3354" i="21"/>
  <c r="O3354" i="21"/>
  <c r="F3355" i="21"/>
  <c r="D3356" i="21"/>
  <c r="E3355" i="21"/>
  <c r="H3357" i="21"/>
  <c r="M3356" i="21"/>
  <c r="L3356" i="21"/>
  <c r="I3356" i="21"/>
  <c r="J3356" i="21"/>
  <c r="K3356" i="21"/>
  <c r="O3355" i="21"/>
  <c r="P3355" i="21"/>
  <c r="N3355" i="21"/>
  <c r="Q3355" i="21"/>
  <c r="D3357" i="21"/>
  <c r="E3356" i="21"/>
  <c r="F3356" i="21"/>
  <c r="I3357" i="21"/>
  <c r="M3357" i="21"/>
  <c r="J3357" i="21"/>
  <c r="H3358" i="21"/>
  <c r="K3357" i="21"/>
  <c r="L3357" i="21"/>
  <c r="O3356" i="21"/>
  <c r="P3356" i="21"/>
  <c r="N3356" i="21"/>
  <c r="Q3356" i="21"/>
  <c r="D3358" i="21"/>
  <c r="E3357" i="21"/>
  <c r="F3357" i="21"/>
  <c r="N3357" i="21"/>
  <c r="P3357" i="21"/>
  <c r="O3357" i="21"/>
  <c r="Q3357" i="21"/>
  <c r="J3358" i="21"/>
  <c r="K3358" i="21"/>
  <c r="M3358" i="21"/>
  <c r="L3358" i="21"/>
  <c r="I3358" i="21"/>
  <c r="H3359" i="21"/>
  <c r="E3358" i="21"/>
  <c r="F3358" i="21"/>
  <c r="D3359" i="21"/>
  <c r="P3358" i="21"/>
  <c r="N3358" i="21"/>
  <c r="O3358" i="21"/>
  <c r="Q3358" i="21"/>
  <c r="J3359" i="21"/>
  <c r="L3359" i="21"/>
  <c r="H3360" i="21"/>
  <c r="K3359" i="21"/>
  <c r="I3359" i="21"/>
  <c r="M3359" i="21"/>
  <c r="E3359" i="21"/>
  <c r="D3360" i="21"/>
  <c r="F3359" i="21"/>
  <c r="L3360" i="21"/>
  <c r="I3360" i="21"/>
  <c r="K3360" i="21"/>
  <c r="H3361" i="21"/>
  <c r="J3360" i="21"/>
  <c r="M3360" i="21"/>
  <c r="N3359" i="21"/>
  <c r="O3359" i="21"/>
  <c r="Q3359" i="21"/>
  <c r="P3359" i="21"/>
  <c r="F3360" i="21"/>
  <c r="E3360" i="21"/>
  <c r="D3361" i="21"/>
  <c r="P3360" i="21"/>
  <c r="O3360" i="21"/>
  <c r="N3360" i="21"/>
  <c r="Q3360" i="21"/>
  <c r="I3361" i="21"/>
  <c r="M3361" i="21"/>
  <c r="L3361" i="21"/>
  <c r="K3361" i="21"/>
  <c r="J3361" i="21"/>
  <c r="H3362" i="21"/>
  <c r="E3361" i="21"/>
  <c r="F3361" i="21"/>
  <c r="D3362" i="21"/>
  <c r="P3361" i="21"/>
  <c r="Q3361" i="21"/>
  <c r="O3361" i="21"/>
  <c r="N3361" i="21"/>
  <c r="K3362" i="21"/>
  <c r="M3362" i="21"/>
  <c r="J3362" i="21"/>
  <c r="L3362" i="21"/>
  <c r="I3362" i="21"/>
  <c r="H3363" i="21"/>
  <c r="F3362" i="21"/>
  <c r="D3363" i="21"/>
  <c r="E3362" i="21"/>
  <c r="O3362" i="21"/>
  <c r="N3362" i="21"/>
  <c r="Q3362" i="21"/>
  <c r="P3362" i="21"/>
  <c r="J3363" i="21"/>
  <c r="L3363" i="21"/>
  <c r="K3363" i="21"/>
  <c r="H3364" i="21"/>
  <c r="M3363" i="21"/>
  <c r="I3363" i="21"/>
  <c r="F3363" i="21"/>
  <c r="E3363" i="21"/>
  <c r="D3364" i="21"/>
  <c r="J3364" i="21"/>
  <c r="H3365" i="21"/>
  <c r="M3364" i="21"/>
  <c r="L3364" i="21"/>
  <c r="I3364" i="21"/>
  <c r="K3364" i="21"/>
  <c r="O3363" i="21"/>
  <c r="Q3363" i="21"/>
  <c r="N3363" i="21"/>
  <c r="P3363" i="21"/>
  <c r="D3365" i="21"/>
  <c r="F3364" i="21"/>
  <c r="E3364" i="21"/>
  <c r="H3366" i="21"/>
  <c r="K3365" i="21"/>
  <c r="M3365" i="21"/>
  <c r="L3365" i="21"/>
  <c r="I3365" i="21"/>
  <c r="J3365" i="21"/>
  <c r="N3364" i="21"/>
  <c r="Q3364" i="21"/>
  <c r="P3364" i="21"/>
  <c r="O3364" i="21"/>
  <c r="E3365" i="21"/>
  <c r="F3365" i="21"/>
  <c r="D3366" i="21"/>
  <c r="M3366" i="21"/>
  <c r="L3366" i="21"/>
  <c r="K3366" i="21"/>
  <c r="H3367" i="21"/>
  <c r="J3366" i="21"/>
  <c r="I3366" i="21"/>
  <c r="P3365" i="21"/>
  <c r="N3365" i="21"/>
  <c r="O3365" i="21"/>
  <c r="Q3365" i="21"/>
  <c r="D3367" i="21"/>
  <c r="F3366" i="21"/>
  <c r="E3366" i="21"/>
  <c r="K3367" i="21"/>
  <c r="M3367" i="21"/>
  <c r="J3367" i="21"/>
  <c r="L3367" i="21"/>
  <c r="I3367" i="21"/>
  <c r="H3368" i="21"/>
  <c r="P3366" i="21"/>
  <c r="N3366" i="21"/>
  <c r="Q3366" i="21"/>
  <c r="O3366" i="21"/>
  <c r="F3367" i="21"/>
  <c r="E3367" i="21"/>
  <c r="D3368" i="21"/>
  <c r="N3367" i="21"/>
  <c r="O3367" i="21"/>
  <c r="P3367" i="21"/>
  <c r="Q3367" i="21"/>
  <c r="K3368" i="21"/>
  <c r="M3368" i="21"/>
  <c r="J3368" i="21"/>
  <c r="I3368" i="21"/>
  <c r="L3368" i="21"/>
  <c r="H3369" i="21"/>
  <c r="D3369" i="21"/>
  <c r="F3368" i="21"/>
  <c r="E3368" i="21"/>
  <c r="P3368" i="21"/>
  <c r="N3368" i="21"/>
  <c r="O3368" i="21"/>
  <c r="Q3368" i="21"/>
  <c r="I3369" i="21"/>
  <c r="H3370" i="21"/>
  <c r="K3369" i="21"/>
  <c r="M3369" i="21"/>
  <c r="J3369" i="21"/>
  <c r="L3369" i="21"/>
  <c r="F3369" i="21"/>
  <c r="D3370" i="21"/>
  <c r="E3369" i="21"/>
  <c r="Q3369" i="21"/>
  <c r="P3369" i="21"/>
  <c r="O3369" i="21"/>
  <c r="N3369" i="21"/>
  <c r="I3370" i="21"/>
  <c r="K3370" i="21"/>
  <c r="M3370" i="21"/>
  <c r="L3370" i="21"/>
  <c r="H3371" i="21"/>
  <c r="J3370" i="21"/>
  <c r="D3371" i="21"/>
  <c r="E3370" i="21"/>
  <c r="F3370" i="21"/>
  <c r="N3370" i="21"/>
  <c r="P3370" i="21"/>
  <c r="O3370" i="21"/>
  <c r="Q3370" i="21"/>
  <c r="K3371" i="21"/>
  <c r="M3371" i="21"/>
  <c r="L3371" i="21"/>
  <c r="J3371" i="21"/>
  <c r="H3372" i="21"/>
  <c r="I3371" i="21"/>
  <c r="E3371" i="21"/>
  <c r="F3371" i="21"/>
  <c r="D3372" i="21"/>
  <c r="M3372" i="21"/>
  <c r="J3372" i="21"/>
  <c r="H3373" i="21"/>
  <c r="K3372" i="21"/>
  <c r="L3372" i="21"/>
  <c r="I3372" i="21"/>
  <c r="O3371" i="21"/>
  <c r="Q3371" i="21"/>
  <c r="P3371" i="21"/>
  <c r="N3371" i="21"/>
  <c r="F3372" i="21"/>
  <c r="E3372" i="21"/>
  <c r="D3373" i="21"/>
  <c r="J3373" i="21"/>
  <c r="I3373" i="21"/>
  <c r="H3374" i="21"/>
  <c r="K3373" i="21"/>
  <c r="M3373" i="21"/>
  <c r="L3373" i="21"/>
  <c r="N3372" i="21"/>
  <c r="Q3372" i="21"/>
  <c r="P3372" i="21"/>
  <c r="O3372" i="21"/>
  <c r="F3373" i="21"/>
  <c r="D3374" i="21"/>
  <c r="E3373" i="21"/>
  <c r="N3373" i="21"/>
  <c r="P3373" i="21"/>
  <c r="Q3373" i="21"/>
  <c r="O3373" i="21"/>
  <c r="L3374" i="21"/>
  <c r="J3374" i="21"/>
  <c r="K3374" i="21"/>
  <c r="H3375" i="21"/>
  <c r="M3374" i="21"/>
  <c r="I3374" i="21"/>
  <c r="F3374" i="21"/>
  <c r="D3375" i="21"/>
  <c r="E3374" i="21"/>
  <c r="H3376" i="21"/>
  <c r="I3375" i="21"/>
  <c r="M3375" i="21"/>
  <c r="L3375" i="21"/>
  <c r="J3375" i="21"/>
  <c r="K3375" i="21"/>
  <c r="N3374" i="21"/>
  <c r="P3374" i="21"/>
  <c r="O3374" i="21"/>
  <c r="Q3374" i="21"/>
  <c r="E3375" i="21"/>
  <c r="F3375" i="21"/>
  <c r="D3376" i="21"/>
  <c r="M3376" i="21"/>
  <c r="J3376" i="21"/>
  <c r="I3376" i="21"/>
  <c r="H3377" i="21"/>
  <c r="K3376" i="21"/>
  <c r="L3376" i="21"/>
  <c r="Q3375" i="21"/>
  <c r="N3375" i="21"/>
  <c r="P3375" i="21"/>
  <c r="O3375" i="21"/>
  <c r="D3377" i="21"/>
  <c r="E3376" i="21"/>
  <c r="F3376" i="21"/>
  <c r="P3376" i="21"/>
  <c r="Q3376" i="21"/>
  <c r="O3376" i="21"/>
  <c r="N3376" i="21"/>
  <c r="J3377" i="21"/>
  <c r="M3377" i="21"/>
  <c r="I3377" i="21"/>
  <c r="K3377" i="21"/>
  <c r="H3378" i="21"/>
  <c r="L3377" i="21"/>
  <c r="E3377" i="21"/>
  <c r="D3378" i="21"/>
  <c r="F3377" i="21"/>
  <c r="P3377" i="21"/>
  <c r="O3377" i="21"/>
  <c r="N3377" i="21"/>
  <c r="Q3377" i="21"/>
  <c r="J3378" i="21"/>
  <c r="L3378" i="21"/>
  <c r="H3379" i="21"/>
  <c r="M3378" i="21"/>
  <c r="I3378" i="21"/>
  <c r="K3378" i="21"/>
  <c r="F3378" i="21"/>
  <c r="E3378" i="21"/>
  <c r="D3379" i="21"/>
  <c r="I3379" i="21"/>
  <c r="M3379" i="21"/>
  <c r="J3379" i="21"/>
  <c r="L3379" i="21"/>
  <c r="K3379" i="21"/>
  <c r="H3380" i="21"/>
  <c r="O3378" i="21"/>
  <c r="Q3378" i="21"/>
  <c r="N3378" i="21"/>
  <c r="P3378" i="21"/>
  <c r="E3379" i="21"/>
  <c r="D3380" i="21"/>
  <c r="F3379" i="21"/>
  <c r="O3379" i="21"/>
  <c r="P3379" i="21"/>
  <c r="N3379" i="21"/>
  <c r="Q3379" i="21"/>
  <c r="J3380" i="21"/>
  <c r="I3380" i="21"/>
  <c r="L3380" i="21"/>
  <c r="M3380" i="21"/>
  <c r="H3381" i="21"/>
  <c r="K3380" i="21"/>
  <c r="E3380" i="21"/>
  <c r="F3380" i="21"/>
  <c r="D3381" i="21"/>
  <c r="N3380" i="21"/>
  <c r="P3380" i="21"/>
  <c r="Q3380" i="21"/>
  <c r="O3380" i="21"/>
  <c r="H3382" i="21"/>
  <c r="K3381" i="21"/>
  <c r="M3381" i="21"/>
  <c r="J3381" i="21"/>
  <c r="I3381" i="21"/>
  <c r="L3381" i="21"/>
  <c r="E3381" i="21"/>
  <c r="D3382" i="21"/>
  <c r="F3381" i="21"/>
  <c r="I3382" i="21"/>
  <c r="H3383" i="21"/>
  <c r="J3382" i="21"/>
  <c r="M3382" i="21"/>
  <c r="L3382" i="21"/>
  <c r="K3382" i="21"/>
  <c r="P3381" i="21"/>
  <c r="O3381" i="21"/>
  <c r="N3381" i="21"/>
  <c r="Q3381" i="21"/>
  <c r="D3383" i="21"/>
  <c r="F3382" i="21"/>
  <c r="E3382" i="21"/>
  <c r="P3382" i="21"/>
  <c r="Q3382" i="21"/>
  <c r="O3382" i="21"/>
  <c r="N3382" i="21"/>
  <c r="L3383" i="21"/>
  <c r="I3383" i="21"/>
  <c r="H3384" i="21"/>
  <c r="J3383" i="21"/>
  <c r="K3383" i="21"/>
  <c r="M3383" i="21"/>
  <c r="F3383" i="21"/>
  <c r="D3384" i="21"/>
  <c r="E3383" i="21"/>
  <c r="N3383" i="21"/>
  <c r="O3383" i="21"/>
  <c r="P3383" i="21"/>
  <c r="Q3383" i="21"/>
  <c r="J3384" i="21"/>
  <c r="H3385" i="21"/>
  <c r="I3384" i="21"/>
  <c r="K3384" i="21"/>
  <c r="M3384" i="21"/>
  <c r="L3384" i="21"/>
  <c r="E3384" i="21"/>
  <c r="D3385" i="21"/>
  <c r="F3384" i="21"/>
  <c r="I3385" i="21"/>
  <c r="L3385" i="21"/>
  <c r="H3386" i="21"/>
  <c r="J3385" i="21"/>
  <c r="K3385" i="21"/>
  <c r="M3385" i="21"/>
  <c r="O3384" i="21"/>
  <c r="N3384" i="21"/>
  <c r="Q3384" i="21"/>
  <c r="P3384" i="21"/>
  <c r="D3386" i="21"/>
  <c r="E3385" i="21"/>
  <c r="F3385" i="21"/>
  <c r="N3385" i="21"/>
  <c r="P3385" i="21"/>
  <c r="Q3385" i="21"/>
  <c r="O3385" i="21"/>
  <c r="I3386" i="21"/>
  <c r="L3386" i="21"/>
  <c r="H3387" i="21"/>
  <c r="M3386" i="21"/>
  <c r="J3386" i="21"/>
  <c r="K3386" i="21"/>
  <c r="D3387" i="21"/>
  <c r="F3386" i="21"/>
  <c r="E3386" i="21"/>
  <c r="N3386" i="21"/>
  <c r="P3386" i="21"/>
  <c r="O3386" i="21"/>
  <c r="Q3386" i="21"/>
  <c r="H3388" i="21"/>
  <c r="M3387" i="21"/>
  <c r="L3387" i="21"/>
  <c r="J3387" i="21"/>
  <c r="I3387" i="21"/>
  <c r="K3387" i="21"/>
  <c r="D3388" i="21"/>
  <c r="E3387" i="21"/>
  <c r="F3387" i="21"/>
  <c r="K3388" i="21"/>
  <c r="H3389" i="21"/>
  <c r="M3388" i="21"/>
  <c r="I3388" i="21"/>
  <c r="L3388" i="21"/>
  <c r="J3388" i="21"/>
  <c r="N3387" i="21"/>
  <c r="P3387" i="21"/>
  <c r="O3387" i="21"/>
  <c r="Q3387" i="21"/>
  <c r="E3388" i="21"/>
  <c r="F3388" i="21"/>
  <c r="D3389" i="21"/>
  <c r="J3389" i="21"/>
  <c r="L3389" i="21"/>
  <c r="K3389" i="21"/>
  <c r="I3389" i="21"/>
  <c r="M3389" i="21"/>
  <c r="H3390" i="21"/>
  <c r="O3388" i="21"/>
  <c r="Q3388" i="21"/>
  <c r="P3388" i="21"/>
  <c r="N3388" i="21"/>
  <c r="F3389" i="21"/>
  <c r="E3389" i="21"/>
  <c r="D3390" i="21"/>
  <c r="P3389" i="21"/>
  <c r="Q3389" i="21"/>
  <c r="O3389" i="21"/>
  <c r="N3389" i="21"/>
  <c r="I3390" i="21"/>
  <c r="M3390" i="21"/>
  <c r="L3390" i="21"/>
  <c r="H3391" i="21"/>
  <c r="J3390" i="21"/>
  <c r="K3390" i="21"/>
  <c r="E3390" i="21"/>
  <c r="D3391" i="21"/>
  <c r="F3390" i="21"/>
  <c r="Q3390" i="21"/>
  <c r="N3390" i="21"/>
  <c r="P3390" i="21"/>
  <c r="O3390" i="21"/>
  <c r="J3391" i="21"/>
  <c r="L3391" i="21"/>
  <c r="H3392" i="21"/>
  <c r="I3391" i="21"/>
  <c r="M3391" i="21"/>
  <c r="K3391" i="21"/>
  <c r="F3391" i="21"/>
  <c r="D3392" i="21"/>
  <c r="E3391" i="21"/>
  <c r="I3392" i="21"/>
  <c r="L3392" i="21"/>
  <c r="K3392" i="21"/>
  <c r="M3392" i="21"/>
  <c r="J3392" i="21"/>
  <c r="H3393" i="21"/>
  <c r="Q3391" i="21"/>
  <c r="O3391" i="21"/>
  <c r="N3391" i="21"/>
  <c r="P3391" i="21"/>
  <c r="E3392" i="21"/>
  <c r="F3392" i="21"/>
  <c r="D3393" i="21"/>
  <c r="N3392" i="21"/>
  <c r="O3392" i="21"/>
  <c r="P3392" i="21"/>
  <c r="Q3392" i="21"/>
  <c r="M3393" i="21"/>
  <c r="K3393" i="21"/>
  <c r="L3393" i="21"/>
  <c r="I3393" i="21"/>
  <c r="J3393" i="21"/>
  <c r="H3394" i="21"/>
  <c r="E3393" i="21"/>
  <c r="D3394" i="21"/>
  <c r="F3393" i="21"/>
  <c r="N3393" i="21"/>
  <c r="Q3393" i="21"/>
  <c r="P3393" i="21"/>
  <c r="O3393" i="21"/>
  <c r="K3394" i="21"/>
  <c r="L3394" i="21"/>
  <c r="I3394" i="21"/>
  <c r="M3394" i="21"/>
  <c r="H3395" i="21"/>
  <c r="J3394" i="21"/>
  <c r="F3394" i="21"/>
  <c r="E3394" i="21"/>
  <c r="D3395" i="21"/>
  <c r="P3394" i="21"/>
  <c r="Q3394" i="21"/>
  <c r="N3394" i="21"/>
  <c r="O3394" i="21"/>
  <c r="J3395" i="21"/>
  <c r="L3395" i="21"/>
  <c r="H3396" i="21"/>
  <c r="K3395" i="21"/>
  <c r="M3395" i="21"/>
  <c r="I3395" i="21"/>
  <c r="D3396" i="21"/>
  <c r="E3395" i="21"/>
  <c r="F3395" i="21"/>
  <c r="I3396" i="21"/>
  <c r="L3396" i="21"/>
  <c r="M3396" i="21"/>
  <c r="K3396" i="21"/>
  <c r="H3397" i="21"/>
  <c r="J3396" i="21"/>
  <c r="N3395" i="21"/>
  <c r="P3395" i="21"/>
  <c r="Q3395" i="21"/>
  <c r="O3395" i="21"/>
  <c r="D3397" i="21"/>
  <c r="F3396" i="21"/>
  <c r="E3396" i="21"/>
  <c r="Q3396" i="21"/>
  <c r="P3396" i="21"/>
  <c r="N3396" i="21"/>
  <c r="O3396" i="21"/>
  <c r="L3397" i="21"/>
  <c r="K3397" i="21"/>
  <c r="M3397" i="21"/>
  <c r="H3398" i="21"/>
  <c r="I3397" i="21"/>
  <c r="J3397" i="21"/>
  <c r="E3397" i="21"/>
  <c r="F3397" i="21"/>
  <c r="D3398" i="21"/>
  <c r="L3398" i="21"/>
  <c r="J3398" i="21"/>
  <c r="H3399" i="21"/>
  <c r="M3398" i="21"/>
  <c r="K3398" i="21"/>
  <c r="I3398" i="21"/>
  <c r="Q3397" i="21"/>
  <c r="O3397" i="21"/>
  <c r="P3397" i="21"/>
  <c r="N3397" i="21"/>
  <c r="E3398" i="21"/>
  <c r="F3398" i="21"/>
  <c r="D3399" i="21"/>
  <c r="M3399" i="21"/>
  <c r="J3399" i="21"/>
  <c r="L3399" i="21"/>
  <c r="K3399" i="21"/>
  <c r="H3400" i="21"/>
  <c r="I3399" i="21"/>
  <c r="P3398" i="21"/>
  <c r="N3398" i="21"/>
  <c r="O3398" i="21"/>
  <c r="Q3398" i="21"/>
  <c r="D3400" i="21"/>
  <c r="E3399" i="21"/>
  <c r="F3399" i="21"/>
  <c r="M3400" i="21"/>
  <c r="J3400" i="21"/>
  <c r="L3400" i="21"/>
  <c r="I3400" i="21"/>
  <c r="K3400" i="21"/>
  <c r="H3401" i="21"/>
  <c r="O3399" i="21"/>
  <c r="N3399" i="21"/>
  <c r="Q3399" i="21"/>
  <c r="P3399" i="21"/>
  <c r="F3400" i="21"/>
  <c r="D3401" i="21"/>
  <c r="E3400" i="21"/>
  <c r="P3400" i="21"/>
  <c r="O3400" i="21"/>
  <c r="Q3400" i="21"/>
  <c r="N3400" i="21"/>
  <c r="M3401" i="21"/>
  <c r="H3402" i="21"/>
  <c r="K3401" i="21"/>
  <c r="J3401" i="21"/>
  <c r="I3401" i="21"/>
  <c r="L3401" i="21"/>
  <c r="D3402" i="21"/>
  <c r="E3401" i="21"/>
  <c r="F3401" i="21"/>
  <c r="L3402" i="21"/>
  <c r="H3403" i="21"/>
  <c r="J3402" i="21"/>
  <c r="M3402" i="21"/>
  <c r="K3402" i="21"/>
  <c r="I3402" i="21"/>
  <c r="O3401" i="21"/>
  <c r="Q3401" i="21"/>
  <c r="N3401" i="21"/>
  <c r="P3401" i="21"/>
  <c r="F3402" i="21"/>
  <c r="D3403" i="21"/>
  <c r="E3402" i="21"/>
  <c r="I3403" i="21"/>
  <c r="J3403" i="21"/>
  <c r="K3403" i="21"/>
  <c r="H3404" i="21"/>
  <c r="L3403" i="21"/>
  <c r="M3403" i="21"/>
  <c r="N3402" i="21"/>
  <c r="Q3402" i="21"/>
  <c r="O3402" i="21"/>
  <c r="P3402" i="21"/>
  <c r="E3403" i="21"/>
  <c r="F3403" i="21"/>
  <c r="D3404" i="21"/>
  <c r="N3403" i="21"/>
  <c r="P3403" i="21"/>
  <c r="Q3403" i="21"/>
  <c r="O3403" i="21"/>
  <c r="L3404" i="21"/>
  <c r="H3405" i="21"/>
  <c r="M3404" i="21"/>
  <c r="J3404" i="21"/>
  <c r="I3404" i="21"/>
  <c r="K3404" i="21"/>
  <c r="D3405" i="21"/>
  <c r="E3404" i="21"/>
  <c r="F3404" i="21"/>
  <c r="K3405" i="21"/>
  <c r="H3406" i="21"/>
  <c r="M3405" i="21"/>
  <c r="J3405" i="21"/>
  <c r="I3405" i="21"/>
  <c r="L3405" i="21"/>
  <c r="N3404" i="21"/>
  <c r="O3404" i="21"/>
  <c r="Q3404" i="21"/>
  <c r="P3404" i="21"/>
  <c r="D3406" i="21"/>
  <c r="F3405" i="21"/>
  <c r="E3405" i="21"/>
  <c r="I3406" i="21"/>
  <c r="M3406" i="21"/>
  <c r="H3407" i="21"/>
  <c r="K3406" i="21"/>
  <c r="J3406" i="21"/>
  <c r="L3406" i="21"/>
  <c r="Q3405" i="21"/>
  <c r="P3405" i="21"/>
  <c r="N3405" i="21"/>
  <c r="O3405" i="21"/>
  <c r="F3406" i="21"/>
  <c r="E3406" i="21"/>
  <c r="D3407" i="21"/>
  <c r="P3406" i="21"/>
  <c r="N3406" i="21"/>
  <c r="Q3406" i="21"/>
  <c r="O3406" i="21"/>
  <c r="M3407" i="21"/>
  <c r="K3407" i="21"/>
  <c r="I3407" i="21"/>
  <c r="J3407" i="21"/>
  <c r="H3408" i="21"/>
  <c r="L3407" i="21"/>
  <c r="E3407" i="21"/>
  <c r="F3407" i="21"/>
  <c r="D3408" i="21"/>
  <c r="N3407" i="21"/>
  <c r="P3407" i="21"/>
  <c r="Q3407" i="21"/>
  <c r="O3407" i="21"/>
  <c r="J3408" i="21"/>
  <c r="K3408" i="21"/>
  <c r="I3408" i="21"/>
  <c r="L3408" i="21"/>
  <c r="M3408" i="21"/>
  <c r="H3409" i="21"/>
  <c r="F3408" i="21"/>
  <c r="E3408" i="21"/>
  <c r="D3409" i="21"/>
  <c r="P3408" i="21"/>
  <c r="N3408" i="21"/>
  <c r="Q3408" i="21"/>
  <c r="O3408" i="21"/>
  <c r="J3409" i="21"/>
  <c r="K3409" i="21"/>
  <c r="L3409" i="21"/>
  <c r="I3409" i="21"/>
  <c r="H3410" i="21"/>
  <c r="M3409" i="21"/>
  <c r="F3409" i="21"/>
  <c r="D3410" i="21"/>
  <c r="E3409" i="21"/>
  <c r="O3409" i="21"/>
  <c r="Q3409" i="21"/>
  <c r="N3409" i="21"/>
  <c r="P3409" i="21"/>
  <c r="M3410" i="21"/>
  <c r="H3411" i="21"/>
  <c r="K3410" i="21"/>
  <c r="L3410" i="21"/>
  <c r="J3410" i="21"/>
  <c r="I3410" i="21"/>
  <c r="F3410" i="21"/>
  <c r="E3410" i="21"/>
  <c r="D3411" i="21"/>
  <c r="I3411" i="21"/>
  <c r="H3412" i="21"/>
  <c r="K3411" i="21"/>
  <c r="M3411" i="21"/>
  <c r="L3411" i="21"/>
  <c r="J3411" i="21"/>
  <c r="Q3410" i="21"/>
  <c r="O3410" i="21"/>
  <c r="N3410" i="21"/>
  <c r="P3410" i="21"/>
  <c r="F3411" i="21"/>
  <c r="E3411" i="21"/>
  <c r="D3412" i="21"/>
  <c r="N3411" i="21"/>
  <c r="O3411" i="21"/>
  <c r="P3411" i="21"/>
  <c r="Q3411" i="21"/>
  <c r="K3412" i="21"/>
  <c r="M3412" i="21"/>
  <c r="I3412" i="21"/>
  <c r="L3412" i="21"/>
  <c r="J3412" i="21"/>
  <c r="H3413" i="21"/>
  <c r="F3412" i="21"/>
  <c r="D3413" i="21"/>
  <c r="E3412" i="21"/>
  <c r="N3412" i="21"/>
  <c r="Q3412" i="21"/>
  <c r="O3412" i="21"/>
  <c r="P3412" i="21"/>
  <c r="J3413" i="21"/>
  <c r="L3413" i="21"/>
  <c r="I3413" i="21"/>
  <c r="H3414" i="21"/>
  <c r="K3413" i="21"/>
  <c r="M3413" i="21"/>
  <c r="F3413" i="21"/>
  <c r="D3414" i="21"/>
  <c r="E3413" i="21"/>
  <c r="P3413" i="21"/>
  <c r="Q3413" i="21"/>
  <c r="N3413" i="21"/>
  <c r="O3413" i="21"/>
  <c r="K3414" i="21"/>
  <c r="J3414" i="21"/>
  <c r="M3414" i="21"/>
  <c r="H3415" i="21"/>
  <c r="L3414" i="21"/>
  <c r="I3414" i="21"/>
  <c r="F3414" i="21"/>
  <c r="D3415" i="21"/>
  <c r="E3414" i="21"/>
  <c r="H3416" i="21"/>
  <c r="L3415" i="21"/>
  <c r="I3415" i="21"/>
  <c r="J3415" i="21"/>
  <c r="M3415" i="21"/>
  <c r="K3415" i="21"/>
  <c r="P3414" i="21"/>
  <c r="O3414" i="21"/>
  <c r="N3414" i="21"/>
  <c r="Q3414" i="21"/>
  <c r="F3415" i="21"/>
  <c r="D3416" i="21"/>
  <c r="E3415" i="21"/>
  <c r="L3416" i="21"/>
  <c r="I3416" i="21"/>
  <c r="J3416" i="21"/>
  <c r="K3416" i="21"/>
  <c r="M3416" i="21"/>
  <c r="H3417" i="21"/>
  <c r="N3415" i="21"/>
  <c r="P3415" i="21"/>
  <c r="O3415" i="21"/>
  <c r="Q3415" i="21"/>
  <c r="F3416" i="21"/>
  <c r="E3416" i="21"/>
  <c r="D3417" i="21"/>
  <c r="N3416" i="21"/>
  <c r="Q3416" i="21"/>
  <c r="P3416" i="21"/>
  <c r="O3416" i="21"/>
  <c r="J3417" i="21"/>
  <c r="L3417" i="21"/>
  <c r="H3418" i="21"/>
  <c r="M3417" i="21"/>
  <c r="K3417" i="21"/>
  <c r="I3417" i="21"/>
  <c r="D3418" i="21"/>
  <c r="E3417" i="21"/>
  <c r="F3417" i="21"/>
  <c r="L3418" i="21"/>
  <c r="K3418" i="21"/>
  <c r="H3419" i="21"/>
  <c r="M3418" i="21"/>
  <c r="I3418" i="21"/>
  <c r="J3418" i="21"/>
  <c r="N3417" i="21"/>
  <c r="P3417" i="21"/>
  <c r="O3417" i="21"/>
  <c r="Q3417" i="21"/>
  <c r="D3419" i="21"/>
  <c r="F3418" i="21"/>
  <c r="E3418" i="21"/>
  <c r="M3419" i="21"/>
  <c r="L3419" i="21"/>
  <c r="K3419" i="21"/>
  <c r="J3419" i="21"/>
  <c r="H3420" i="21"/>
  <c r="I3419" i="21"/>
  <c r="O3418" i="21"/>
  <c r="N3418" i="21"/>
  <c r="Q3418" i="21"/>
  <c r="P3418" i="21"/>
  <c r="E3419" i="21"/>
  <c r="D3420" i="21"/>
  <c r="F3419" i="21"/>
  <c r="J3420" i="21"/>
  <c r="H3421" i="21"/>
  <c r="L3420" i="21"/>
  <c r="I3420" i="21"/>
  <c r="M3420" i="21"/>
  <c r="K3420" i="21"/>
  <c r="O3419" i="21"/>
  <c r="Q3419" i="21"/>
  <c r="P3419" i="21"/>
  <c r="N3419" i="21"/>
  <c r="D3421" i="21"/>
  <c r="F3420" i="21"/>
  <c r="E3420" i="21"/>
  <c r="L3421" i="21"/>
  <c r="M3421" i="21"/>
  <c r="J3421" i="21"/>
  <c r="I3421" i="21"/>
  <c r="K3421" i="21"/>
  <c r="H3422" i="21"/>
  <c r="N3420" i="21"/>
  <c r="P3420" i="21"/>
  <c r="Q3420" i="21"/>
  <c r="O3420" i="21"/>
  <c r="D3422" i="21"/>
  <c r="E3421" i="21"/>
  <c r="F3421" i="21"/>
  <c r="P3421" i="21"/>
  <c r="O3421" i="21"/>
  <c r="Q3421" i="21"/>
  <c r="N3421" i="21"/>
  <c r="K3422" i="21"/>
  <c r="I3422" i="21"/>
  <c r="M3422" i="21"/>
  <c r="L3422" i="21"/>
  <c r="H3423" i="21"/>
  <c r="J3422" i="21"/>
  <c r="D3423" i="21"/>
  <c r="F3422" i="21"/>
  <c r="E3422" i="21"/>
  <c r="N3422" i="21"/>
  <c r="P3422" i="21"/>
  <c r="O3422" i="21"/>
  <c r="Q3422" i="21"/>
  <c r="K3423" i="21"/>
  <c r="J3423" i="21"/>
  <c r="I3423" i="21"/>
  <c r="M3423" i="21"/>
  <c r="H3424" i="21"/>
  <c r="L3423" i="21"/>
  <c r="E3423" i="21"/>
  <c r="F3423" i="21"/>
  <c r="D3424" i="21"/>
  <c r="P3423" i="21"/>
  <c r="O3423" i="21"/>
  <c r="Q3423" i="21"/>
  <c r="N3423" i="21"/>
  <c r="H3425" i="21"/>
  <c r="M3424" i="21"/>
  <c r="I3424" i="21"/>
  <c r="J3424" i="21"/>
  <c r="L3424" i="21"/>
  <c r="K3424" i="21"/>
  <c r="F3424" i="21"/>
  <c r="E3424" i="21"/>
  <c r="D3425" i="21"/>
  <c r="M3425" i="21"/>
  <c r="L3425" i="21"/>
  <c r="H3426" i="21"/>
  <c r="J3425" i="21"/>
  <c r="K3425" i="21"/>
  <c r="I3425" i="21"/>
  <c r="O3424" i="21"/>
  <c r="P3424" i="21"/>
  <c r="N3424" i="21"/>
  <c r="Q3424" i="21"/>
  <c r="F3425" i="21"/>
  <c r="D3426" i="21"/>
  <c r="E3425" i="21"/>
  <c r="K3426" i="21"/>
  <c r="L3426" i="21"/>
  <c r="I3426" i="21"/>
  <c r="H3427" i="21"/>
  <c r="M3426" i="21"/>
  <c r="J3426" i="21"/>
  <c r="P3425" i="21"/>
  <c r="Q3425" i="21"/>
  <c r="N3425" i="21"/>
  <c r="O3425" i="21"/>
  <c r="F3426" i="21"/>
  <c r="D3427" i="21"/>
  <c r="E3426" i="21"/>
  <c r="N3426" i="21"/>
  <c r="P3426" i="21"/>
  <c r="Q3426" i="21"/>
  <c r="O3426" i="21"/>
  <c r="K3427" i="21"/>
  <c r="J3427" i="21"/>
  <c r="H3428" i="21"/>
  <c r="M3427" i="21"/>
  <c r="I3427" i="21"/>
  <c r="L3427" i="21"/>
  <c r="D3428" i="21"/>
  <c r="E3427" i="21"/>
  <c r="F3427" i="21"/>
  <c r="H3429" i="21"/>
  <c r="J3428" i="21"/>
  <c r="M3428" i="21"/>
  <c r="I3428" i="21"/>
  <c r="K3428" i="21"/>
  <c r="L3428" i="21"/>
  <c r="P3427" i="21"/>
  <c r="O3427" i="21"/>
  <c r="N3427" i="21"/>
  <c r="Q3427" i="21"/>
  <c r="E3428" i="21"/>
  <c r="F3428" i="21"/>
  <c r="D3429" i="21"/>
  <c r="L3429" i="21"/>
  <c r="I3429" i="21"/>
  <c r="K3429" i="21"/>
  <c r="M3429" i="21"/>
  <c r="H3430" i="21"/>
  <c r="J3429" i="21"/>
  <c r="O3428" i="21"/>
  <c r="Q3428" i="21"/>
  <c r="N3428" i="21"/>
  <c r="P3428" i="21"/>
  <c r="D3430" i="21"/>
  <c r="E3429" i="21"/>
  <c r="F3429" i="21"/>
  <c r="Q3429" i="21"/>
  <c r="N3429" i="21"/>
  <c r="P3429" i="21"/>
  <c r="O3429" i="21"/>
  <c r="I3430" i="21"/>
  <c r="M3430" i="21"/>
  <c r="H3431" i="21"/>
  <c r="L3430" i="21"/>
  <c r="K3430" i="21"/>
  <c r="J3430" i="21"/>
  <c r="F3430" i="21"/>
  <c r="E3430" i="21"/>
  <c r="D3431" i="21"/>
  <c r="N3430" i="21"/>
  <c r="Q3430" i="21"/>
  <c r="O3430" i="21"/>
  <c r="P3430" i="21"/>
  <c r="J3431" i="21"/>
  <c r="L3431" i="21"/>
  <c r="M3431" i="21"/>
  <c r="K3431" i="21"/>
  <c r="I3431" i="21"/>
  <c r="H3432" i="21"/>
  <c r="D3432" i="21"/>
  <c r="E3431" i="21"/>
  <c r="F3431" i="21"/>
  <c r="N3431" i="21"/>
  <c r="Q3431" i="21"/>
  <c r="P3431" i="21"/>
  <c r="O3431" i="21"/>
  <c r="M3432" i="21"/>
  <c r="H3433" i="21"/>
  <c r="J3432" i="21"/>
  <c r="K3432" i="21"/>
  <c r="I3432" i="21"/>
  <c r="L3432" i="21"/>
  <c r="F3432" i="21"/>
  <c r="E3432" i="21"/>
  <c r="D3433" i="21"/>
  <c r="M3433" i="21"/>
  <c r="H3434" i="21"/>
  <c r="L3433" i="21"/>
  <c r="J3433" i="21"/>
  <c r="K3433" i="21"/>
  <c r="I3433" i="21"/>
  <c r="O3432" i="21"/>
  <c r="Q3432" i="21"/>
  <c r="N3432" i="21"/>
  <c r="P3432" i="21"/>
  <c r="E3433" i="21"/>
  <c r="F3433" i="21"/>
  <c r="D3434" i="21"/>
  <c r="H3435" i="21"/>
  <c r="M3434" i="21"/>
  <c r="J3434" i="21"/>
  <c r="K3434" i="21"/>
  <c r="L3434" i="21"/>
  <c r="I3434" i="21"/>
  <c r="O3433" i="21"/>
  <c r="Q3433" i="21"/>
  <c r="N3433" i="21"/>
  <c r="P3433" i="21"/>
  <c r="D3435" i="21"/>
  <c r="F3434" i="21"/>
  <c r="E3434" i="21"/>
  <c r="M3435" i="21"/>
  <c r="K3435" i="21"/>
  <c r="H3436" i="21"/>
  <c r="J3435" i="21"/>
  <c r="L3435" i="21"/>
  <c r="I3435" i="21"/>
  <c r="O3434" i="21"/>
  <c r="N3434" i="21"/>
  <c r="Q3434" i="21"/>
  <c r="P3434" i="21"/>
  <c r="F3435" i="21"/>
  <c r="E3435" i="21"/>
  <c r="D3436" i="21"/>
  <c r="L3436" i="21"/>
  <c r="K3436" i="21"/>
  <c r="H3437" i="21"/>
  <c r="I3436" i="21"/>
  <c r="M3436" i="21"/>
  <c r="J3436" i="21"/>
  <c r="N3435" i="21"/>
  <c r="Q3435" i="21"/>
  <c r="P3435" i="21"/>
  <c r="O3435" i="21"/>
  <c r="D3437" i="21"/>
  <c r="F3436" i="21"/>
  <c r="E3436" i="21"/>
  <c r="I3437" i="21"/>
  <c r="L3437" i="21"/>
  <c r="H3438" i="21"/>
  <c r="K3437" i="21"/>
  <c r="M3437" i="21"/>
  <c r="J3437" i="21"/>
  <c r="Q3436" i="21"/>
  <c r="N3436" i="21"/>
  <c r="O3436" i="21"/>
  <c r="P3436" i="21"/>
  <c r="F3437" i="21"/>
  <c r="D3438" i="21"/>
  <c r="E3437" i="21"/>
  <c r="N3437" i="21"/>
  <c r="P3437" i="21"/>
  <c r="O3437" i="21"/>
  <c r="Q3437" i="21"/>
  <c r="K3438" i="21"/>
  <c r="M3438" i="21"/>
  <c r="L3438" i="21"/>
  <c r="H3439" i="21"/>
  <c r="I3438" i="21"/>
  <c r="J3438" i="21"/>
  <c r="E3438" i="21"/>
  <c r="D3439" i="21"/>
  <c r="F3438" i="21"/>
  <c r="J3439" i="21"/>
  <c r="K3439" i="21"/>
  <c r="I3439" i="21"/>
  <c r="L3439" i="21"/>
  <c r="M3439" i="21"/>
  <c r="H3440" i="21"/>
  <c r="N3438" i="21"/>
  <c r="P3438" i="21"/>
  <c r="O3438" i="21"/>
  <c r="Q3438" i="21"/>
  <c r="F3439" i="21"/>
  <c r="E3439" i="21"/>
  <c r="D3440" i="21"/>
  <c r="O3439" i="21"/>
  <c r="Q3439" i="21"/>
  <c r="N3439" i="21"/>
  <c r="P3439" i="21"/>
  <c r="M3440" i="21"/>
  <c r="I3440" i="21"/>
  <c r="H3441" i="21"/>
  <c r="J3440" i="21"/>
  <c r="L3440" i="21"/>
  <c r="K3440" i="21"/>
  <c r="D3441" i="21"/>
  <c r="E3440" i="21"/>
  <c r="F3440" i="21"/>
  <c r="P3440" i="21"/>
  <c r="N3440" i="21"/>
  <c r="O3440" i="21"/>
  <c r="Q3440" i="21"/>
  <c r="M3441" i="21"/>
  <c r="L3441" i="21"/>
  <c r="K3441" i="21"/>
  <c r="I3441" i="21"/>
  <c r="H3442" i="21"/>
  <c r="J3441" i="21"/>
  <c r="F3441" i="21"/>
  <c r="D3442" i="21"/>
  <c r="E3441" i="21"/>
  <c r="N3441" i="21"/>
  <c r="P3441" i="21"/>
  <c r="O3441" i="21"/>
  <c r="Q3441" i="21"/>
  <c r="M3442" i="21"/>
  <c r="J3442" i="21"/>
  <c r="K3442" i="21"/>
  <c r="I3442" i="21"/>
  <c r="L3442" i="21"/>
  <c r="H3443" i="21"/>
  <c r="D3443" i="21"/>
  <c r="F3442" i="21"/>
  <c r="E3442" i="21"/>
  <c r="N3442" i="21"/>
  <c r="P3442" i="21"/>
  <c r="O3442" i="21"/>
  <c r="Q3442" i="21"/>
  <c r="I3443" i="21"/>
  <c r="K3443" i="21"/>
  <c r="J3443" i="21"/>
  <c r="L3443" i="21"/>
  <c r="M3443" i="21"/>
  <c r="H3444" i="21"/>
  <c r="D3444" i="21"/>
  <c r="E3443" i="21"/>
  <c r="F3443" i="21"/>
  <c r="N3443" i="21"/>
  <c r="P3443" i="21"/>
  <c r="O3443" i="21"/>
  <c r="Q3443" i="21"/>
  <c r="L3444" i="21"/>
  <c r="H3445" i="21"/>
  <c r="J3444" i="21"/>
  <c r="K3444" i="21"/>
  <c r="M3444" i="21"/>
  <c r="I3444" i="21"/>
  <c r="F3444" i="21"/>
  <c r="E3444" i="21"/>
  <c r="D3445" i="21"/>
  <c r="I3445" i="21"/>
  <c r="M3445" i="21"/>
  <c r="J3445" i="21"/>
  <c r="L3445" i="21"/>
  <c r="K3445" i="21"/>
  <c r="H3446" i="21"/>
  <c r="O3444" i="21"/>
  <c r="P3444" i="21"/>
  <c r="Q3444" i="21"/>
  <c r="N3444" i="21"/>
  <c r="D3446" i="21"/>
  <c r="F3445" i="21"/>
  <c r="E3445" i="21"/>
  <c r="Q3445" i="21"/>
  <c r="P3445" i="21"/>
  <c r="O3445" i="21"/>
  <c r="N3445" i="21"/>
  <c r="J3446" i="21"/>
  <c r="I3446" i="21"/>
  <c r="M3446" i="21"/>
  <c r="K3446" i="21"/>
  <c r="H3447" i="21"/>
  <c r="L3446" i="21"/>
  <c r="F3446" i="21"/>
  <c r="D3447" i="21"/>
  <c r="E3446" i="21"/>
  <c r="Q3446" i="21"/>
  <c r="N3446" i="21"/>
  <c r="P3446" i="21"/>
  <c r="O3446" i="21"/>
  <c r="K3447" i="21"/>
  <c r="I3447" i="21"/>
  <c r="J3447" i="21"/>
  <c r="M3447" i="21"/>
  <c r="L3447" i="21"/>
  <c r="H3448" i="21"/>
  <c r="D3448" i="21"/>
  <c r="F3447" i="21"/>
  <c r="E3447" i="21"/>
  <c r="N3447" i="21"/>
  <c r="P3447" i="21"/>
  <c r="O3447" i="21"/>
  <c r="Q3447" i="21"/>
  <c r="L3448" i="21"/>
  <c r="K3448" i="21"/>
  <c r="J3448" i="21"/>
  <c r="I3448" i="21"/>
  <c r="M3448" i="21"/>
  <c r="H3449" i="21"/>
  <c r="D3449" i="21"/>
  <c r="E3448" i="21"/>
  <c r="F3448" i="21"/>
  <c r="Q3448" i="21"/>
  <c r="N3448" i="21"/>
  <c r="O3448" i="21"/>
  <c r="P3448" i="21"/>
  <c r="K3449" i="21"/>
  <c r="H3450" i="21"/>
  <c r="I3449" i="21"/>
  <c r="J3449" i="21"/>
  <c r="L3449" i="21"/>
  <c r="M3449" i="21"/>
  <c r="F3449" i="21"/>
  <c r="D3450" i="21"/>
  <c r="E3449" i="21"/>
  <c r="H3451" i="21"/>
  <c r="L3450" i="21"/>
  <c r="K3450" i="21"/>
  <c r="I3450" i="21"/>
  <c r="J3450" i="21"/>
  <c r="M3450" i="21"/>
  <c r="Q3449" i="21"/>
  <c r="P3449" i="21"/>
  <c r="O3449" i="21"/>
  <c r="N3449" i="21"/>
  <c r="F3450" i="21"/>
  <c r="E3450" i="21"/>
  <c r="D3451" i="21"/>
  <c r="L3451" i="21"/>
  <c r="J3451" i="21"/>
  <c r="M3451" i="21"/>
  <c r="H3452" i="21"/>
  <c r="I3451" i="21"/>
  <c r="K3451" i="21"/>
  <c r="N3450" i="21"/>
  <c r="P3450" i="21"/>
  <c r="Q3450" i="21"/>
  <c r="O3450" i="21"/>
  <c r="E3451" i="21"/>
  <c r="D3452" i="21"/>
  <c r="F3451" i="21"/>
  <c r="H3453" i="21"/>
  <c r="K3452" i="21"/>
  <c r="J3452" i="21"/>
  <c r="I3452" i="21"/>
  <c r="M3452" i="21"/>
  <c r="L3452" i="21"/>
  <c r="P3451" i="21"/>
  <c r="N3451" i="21"/>
  <c r="Q3451" i="21"/>
  <c r="O3451" i="21"/>
  <c r="F3452" i="21"/>
  <c r="E3452" i="21"/>
  <c r="D3453" i="21"/>
  <c r="M3453" i="21"/>
  <c r="L3453" i="21"/>
  <c r="I3453" i="21"/>
  <c r="K3453" i="21"/>
  <c r="J3453" i="21"/>
  <c r="H3454" i="21"/>
  <c r="O3452" i="21"/>
  <c r="N3452" i="21"/>
  <c r="P3452" i="21"/>
  <c r="Q3452" i="21"/>
  <c r="D3454" i="21"/>
  <c r="F3453" i="21"/>
  <c r="E3453" i="21"/>
  <c r="P3453" i="21"/>
  <c r="N3453" i="21"/>
  <c r="O3453" i="21"/>
  <c r="Q3453" i="21"/>
  <c r="I3454" i="21"/>
  <c r="L3454" i="21"/>
  <c r="H3455" i="21"/>
  <c r="M3454" i="21"/>
  <c r="K3454" i="21"/>
  <c r="J3454" i="21"/>
  <c r="D3455" i="21"/>
  <c r="E3454" i="21"/>
  <c r="F3454" i="21"/>
  <c r="N3454" i="21"/>
  <c r="O3454" i="21"/>
  <c r="P3454" i="21"/>
  <c r="Q3454" i="21"/>
  <c r="K3455" i="21"/>
  <c r="H3456" i="21"/>
  <c r="M3455" i="21"/>
  <c r="J3455" i="21"/>
  <c r="I3455" i="21"/>
  <c r="L3455" i="21"/>
  <c r="E3455" i="21"/>
  <c r="F3455" i="21"/>
  <c r="D3456" i="21"/>
  <c r="M3456" i="21"/>
  <c r="I3456" i="21"/>
  <c r="K3456" i="21"/>
  <c r="L3456" i="21"/>
  <c r="J3456" i="21"/>
  <c r="H3457" i="21"/>
  <c r="N3455" i="21"/>
  <c r="Q3455" i="21"/>
  <c r="P3455" i="21"/>
  <c r="O3455" i="21"/>
  <c r="F3456" i="21"/>
  <c r="E3456" i="21"/>
  <c r="D3457" i="21"/>
  <c r="N3456" i="21"/>
  <c r="O3456" i="21"/>
  <c r="P3456" i="21"/>
  <c r="Q3456" i="21"/>
  <c r="H3458" i="21"/>
  <c r="K3457" i="21"/>
  <c r="J3457" i="21"/>
  <c r="L3457" i="21"/>
  <c r="M3457" i="21"/>
  <c r="I3457" i="21"/>
  <c r="D3458" i="21"/>
  <c r="F3457" i="21"/>
  <c r="E3457" i="21"/>
  <c r="I3458" i="21"/>
  <c r="M3458" i="21"/>
  <c r="L3458" i="21"/>
  <c r="J3458" i="21"/>
  <c r="K3458" i="21"/>
  <c r="H3459" i="21"/>
  <c r="O3457" i="21"/>
  <c r="N3457" i="21"/>
  <c r="Q3457" i="21"/>
  <c r="P3457" i="21"/>
  <c r="F3458" i="21"/>
  <c r="E3458" i="21"/>
  <c r="D3459" i="21"/>
  <c r="O3458" i="21"/>
  <c r="Q3458" i="21"/>
  <c r="P3458" i="21"/>
  <c r="N3458" i="21"/>
  <c r="K3459" i="21"/>
  <c r="I3459" i="21"/>
  <c r="M3459" i="21"/>
  <c r="J3459" i="21"/>
  <c r="L3459" i="21"/>
  <c r="H3460" i="21"/>
  <c r="D3460" i="21"/>
  <c r="E3459" i="21"/>
  <c r="F3459" i="21"/>
  <c r="Q3459" i="21"/>
  <c r="O3459" i="21"/>
  <c r="P3459" i="21"/>
  <c r="N3459" i="21"/>
  <c r="L3460" i="21"/>
  <c r="I3460" i="21"/>
  <c r="J3460" i="21"/>
  <c r="M3460" i="21"/>
  <c r="K3460" i="21"/>
  <c r="H3461" i="21"/>
  <c r="E3460" i="21"/>
  <c r="D3461" i="21"/>
  <c r="F3460" i="21"/>
  <c r="O3460" i="21"/>
  <c r="P3460" i="21"/>
  <c r="N3460" i="21"/>
  <c r="Q3460" i="21"/>
  <c r="H3462" i="21"/>
  <c r="K3461" i="21"/>
  <c r="L3461" i="21"/>
  <c r="M3461" i="21"/>
  <c r="I3461" i="21"/>
  <c r="J3461" i="21"/>
  <c r="F3461" i="21"/>
  <c r="D3462" i="21"/>
  <c r="E3461" i="21"/>
  <c r="J3462" i="21"/>
  <c r="H3463" i="21"/>
  <c r="K3462" i="21"/>
  <c r="L3462" i="21"/>
  <c r="I3462" i="21"/>
  <c r="M3462" i="21"/>
  <c r="N3461" i="21"/>
  <c r="P3461" i="21"/>
  <c r="Q3461" i="21"/>
  <c r="O3461" i="21"/>
  <c r="E3462" i="21"/>
  <c r="F3462" i="21"/>
  <c r="D3463" i="21"/>
  <c r="J3463" i="21"/>
  <c r="L3463" i="21"/>
  <c r="I3463" i="21"/>
  <c r="K3463" i="21"/>
  <c r="M3463" i="21"/>
  <c r="H3464" i="21"/>
  <c r="O3462" i="21"/>
  <c r="N3462" i="21"/>
  <c r="P3462" i="21"/>
  <c r="Q3462" i="21"/>
  <c r="F3463" i="21"/>
  <c r="D3464" i="21"/>
  <c r="E3463" i="21"/>
  <c r="N3463" i="21"/>
  <c r="Q3463" i="21"/>
  <c r="O3463" i="21"/>
  <c r="P3463" i="21"/>
  <c r="L3464" i="21"/>
  <c r="I3464" i="21"/>
  <c r="J3464" i="21"/>
  <c r="M3464" i="21"/>
  <c r="H3465" i="21"/>
  <c r="K3464" i="21"/>
  <c r="F3464" i="21"/>
  <c r="E3464" i="21"/>
  <c r="D3465" i="21"/>
  <c r="N3464" i="21"/>
  <c r="Q3464" i="21"/>
  <c r="P3464" i="21"/>
  <c r="O3464" i="21"/>
  <c r="L3465" i="21"/>
  <c r="J3465" i="21"/>
  <c r="K3465" i="21"/>
  <c r="I3465" i="21"/>
  <c r="M3465" i="21"/>
  <c r="H3466" i="21"/>
  <c r="D3466" i="21"/>
  <c r="F3465" i="21"/>
  <c r="E3465" i="21"/>
  <c r="Q3465" i="21"/>
  <c r="O3465" i="21"/>
  <c r="P3465" i="21"/>
  <c r="N3465" i="21"/>
  <c r="I3466" i="21"/>
  <c r="M3466" i="21"/>
  <c r="J3466" i="21"/>
  <c r="L3466" i="21"/>
  <c r="K3466" i="21"/>
  <c r="H3467" i="21"/>
  <c r="E3466" i="21"/>
  <c r="F3466" i="21"/>
  <c r="D3467" i="21"/>
  <c r="P3466" i="21"/>
  <c r="O3466" i="21"/>
  <c r="N3466" i="21"/>
  <c r="Q3466" i="21"/>
  <c r="J3467" i="21"/>
  <c r="L3467" i="21"/>
  <c r="K3467" i="21"/>
  <c r="H3468" i="21"/>
  <c r="I3467" i="21"/>
  <c r="M3467" i="21"/>
  <c r="E3467" i="21"/>
  <c r="F3467" i="21"/>
  <c r="D3468" i="21"/>
  <c r="I3468" i="21"/>
  <c r="L3468" i="21"/>
  <c r="J3468" i="21"/>
  <c r="M3468" i="21"/>
  <c r="K3468" i="21"/>
  <c r="H3469" i="21"/>
  <c r="Q3467" i="21"/>
  <c r="P3467" i="21"/>
  <c r="O3467" i="21"/>
  <c r="N3467" i="21"/>
  <c r="F3468" i="21"/>
  <c r="E3468" i="21"/>
  <c r="D3469" i="21"/>
  <c r="Q3468" i="21"/>
  <c r="O3468" i="21"/>
  <c r="P3468" i="21"/>
  <c r="N3468" i="21"/>
  <c r="M3469" i="21"/>
  <c r="I3469" i="21"/>
  <c r="L3469" i="21"/>
  <c r="K3469" i="21"/>
  <c r="J3469" i="21"/>
  <c r="H3470" i="21"/>
  <c r="F3469" i="21"/>
  <c r="E3469" i="21"/>
  <c r="D3470" i="21"/>
  <c r="Q3469" i="21"/>
  <c r="O3469" i="21"/>
  <c r="N3469" i="21"/>
  <c r="P3469" i="21"/>
  <c r="I3470" i="21"/>
  <c r="L3470" i="21"/>
  <c r="H3471" i="21"/>
  <c r="M3470" i="21"/>
  <c r="K3470" i="21"/>
  <c r="J3470" i="21"/>
  <c r="F3470" i="21"/>
  <c r="D3471" i="21"/>
  <c r="E3470" i="21"/>
  <c r="P3470" i="21"/>
  <c r="Q3470" i="21"/>
  <c r="O3470" i="21"/>
  <c r="N3470" i="21"/>
  <c r="L3471" i="21"/>
  <c r="J3471" i="21"/>
  <c r="I3471" i="21"/>
  <c r="M3471" i="21"/>
  <c r="H3472" i="21"/>
  <c r="K3471" i="21"/>
  <c r="E3471" i="21"/>
  <c r="D3472" i="21"/>
  <c r="F3471" i="21"/>
  <c r="Q3471" i="21"/>
  <c r="P3471" i="21"/>
  <c r="O3471" i="21"/>
  <c r="N3471" i="21"/>
  <c r="I3472" i="21"/>
  <c r="J3472" i="21"/>
  <c r="L3472" i="21"/>
  <c r="M3472" i="21"/>
  <c r="H3473" i="21"/>
  <c r="K3472" i="21"/>
  <c r="F3472" i="21"/>
  <c r="E3472" i="21"/>
  <c r="D3473" i="21"/>
  <c r="Q3472" i="21"/>
  <c r="O3472" i="21"/>
  <c r="N3472" i="21"/>
  <c r="P3472" i="21"/>
  <c r="K3473" i="21"/>
  <c r="J3473" i="21"/>
  <c r="I3473" i="21"/>
  <c r="H3474" i="21"/>
  <c r="L3473" i="21"/>
  <c r="M3473" i="21"/>
  <c r="E3473" i="21"/>
  <c r="F3473" i="21"/>
  <c r="D3474" i="21"/>
  <c r="P3473" i="21"/>
  <c r="N3473" i="21"/>
  <c r="O3473" i="21"/>
  <c r="Q3473" i="21"/>
  <c r="L3474" i="21"/>
  <c r="J3474" i="21"/>
  <c r="I3474" i="21"/>
  <c r="K3474" i="21"/>
  <c r="H3475" i="21"/>
  <c r="M3474" i="21"/>
  <c r="E3474" i="21"/>
  <c r="F3474" i="21"/>
  <c r="D3475" i="21"/>
  <c r="Q3474" i="21"/>
  <c r="O3474" i="21"/>
  <c r="P3474" i="21"/>
  <c r="N3474" i="21"/>
  <c r="L3475" i="21"/>
  <c r="K3475" i="21"/>
  <c r="H3476" i="21"/>
  <c r="I3475" i="21"/>
  <c r="M3475" i="21"/>
  <c r="J3475" i="21"/>
  <c r="D3476" i="21"/>
  <c r="E3475" i="21"/>
  <c r="F3475" i="21"/>
  <c r="M3476" i="21"/>
  <c r="J3476" i="21"/>
  <c r="L3476" i="21"/>
  <c r="I3476" i="21"/>
  <c r="H3477" i="21"/>
  <c r="K3476" i="21"/>
  <c r="O3475" i="21"/>
  <c r="Q3475" i="21"/>
  <c r="P3475" i="21"/>
  <c r="N3475" i="21"/>
  <c r="E3476" i="21"/>
  <c r="F3476" i="21"/>
  <c r="D3477" i="21"/>
  <c r="Q3476" i="21"/>
  <c r="O3476" i="21"/>
  <c r="N3476" i="21"/>
  <c r="P3476" i="21"/>
  <c r="M3477" i="21"/>
  <c r="I3477" i="21"/>
  <c r="H3478" i="21"/>
  <c r="L3477" i="21"/>
  <c r="J3477" i="21"/>
  <c r="K3477" i="21"/>
  <c r="D3478" i="21"/>
  <c r="F3477" i="21"/>
  <c r="E3477" i="21"/>
  <c r="N3477" i="21"/>
  <c r="P3477" i="21"/>
  <c r="O3477" i="21"/>
  <c r="Q3477" i="21"/>
  <c r="I3478" i="21"/>
  <c r="H3479" i="21"/>
  <c r="L3478" i="21"/>
  <c r="J3478" i="21"/>
  <c r="K3478" i="21"/>
  <c r="M3478" i="21"/>
  <c r="D3479" i="21"/>
  <c r="F3478" i="21"/>
  <c r="E3478" i="21"/>
  <c r="Q3478" i="21"/>
  <c r="O3478" i="21"/>
  <c r="N3478" i="21"/>
  <c r="P3478" i="21"/>
  <c r="H3480" i="21"/>
  <c r="L3479" i="21"/>
  <c r="K3479" i="21"/>
  <c r="M3479" i="21"/>
  <c r="J3479" i="21"/>
  <c r="I3479" i="21"/>
  <c r="D3480" i="21"/>
  <c r="F3479" i="21"/>
  <c r="E3479" i="21"/>
  <c r="J3480" i="21"/>
  <c r="H3481" i="21"/>
  <c r="M3480" i="21"/>
  <c r="K3480" i="21"/>
  <c r="L3480" i="21"/>
  <c r="I3480" i="21"/>
  <c r="O3479" i="21"/>
  <c r="Q3479" i="21"/>
  <c r="P3479" i="21"/>
  <c r="N3479" i="21"/>
  <c r="F3480" i="21"/>
  <c r="D3481" i="21"/>
  <c r="E3480" i="21"/>
  <c r="M3481" i="21"/>
  <c r="H3482" i="21"/>
  <c r="J3481" i="21"/>
  <c r="I3481" i="21"/>
  <c r="K3481" i="21"/>
  <c r="L3481" i="21"/>
  <c r="N3480" i="21"/>
  <c r="Q3480" i="21"/>
  <c r="P3480" i="21"/>
  <c r="O3480" i="21"/>
  <c r="D3482" i="21"/>
  <c r="E3481" i="21"/>
  <c r="F3481" i="21"/>
  <c r="L3482" i="21"/>
  <c r="I3482" i="21"/>
  <c r="J3482" i="21"/>
  <c r="M3482" i="21"/>
  <c r="H3483" i="21"/>
  <c r="K3482" i="21"/>
  <c r="O3481" i="21"/>
  <c r="Q3481" i="21"/>
  <c r="P3481" i="21"/>
  <c r="N3481" i="21"/>
  <c r="E3482" i="21"/>
  <c r="D3483" i="21"/>
  <c r="F3482" i="21"/>
  <c r="P3482" i="21"/>
  <c r="O3482" i="21"/>
  <c r="N3482" i="21"/>
  <c r="Q3482" i="21"/>
  <c r="M3483" i="21"/>
  <c r="I3483" i="21"/>
  <c r="K3483" i="21"/>
  <c r="H3484" i="21"/>
  <c r="J3483" i="21"/>
  <c r="L3483" i="21"/>
  <c r="E3483" i="21"/>
  <c r="D3484" i="21"/>
  <c r="F3483" i="21"/>
  <c r="Q3483" i="21"/>
  <c r="O3483" i="21"/>
  <c r="N3483" i="21"/>
  <c r="P3483" i="21"/>
  <c r="M3484" i="21"/>
  <c r="I3484" i="21"/>
  <c r="H3485" i="21"/>
  <c r="K3484" i="21"/>
  <c r="J3484" i="21"/>
  <c r="L3484" i="21"/>
  <c r="E3484" i="21"/>
  <c r="F3484" i="21"/>
  <c r="D3485" i="21"/>
  <c r="N3484" i="21"/>
  <c r="O3484" i="21"/>
  <c r="Q3484" i="21"/>
  <c r="P3484" i="21"/>
  <c r="M3485" i="21"/>
  <c r="I3485" i="21"/>
  <c r="K3485" i="21"/>
  <c r="J3485" i="21"/>
  <c r="H3486" i="21"/>
  <c r="L3485" i="21"/>
  <c r="E3485" i="21"/>
  <c r="F3485" i="21"/>
  <c r="D3486" i="21"/>
  <c r="Q3485" i="21"/>
  <c r="O3485" i="21"/>
  <c r="N3485" i="21"/>
  <c r="P3485" i="21"/>
  <c r="K3486" i="21"/>
  <c r="L3486" i="21"/>
  <c r="H3487" i="21"/>
  <c r="M3486" i="21"/>
  <c r="J3486" i="21"/>
  <c r="I3486" i="21"/>
  <c r="F3486" i="21"/>
  <c r="D3487" i="21"/>
  <c r="E3486" i="21"/>
  <c r="M3487" i="21"/>
  <c r="H3488" i="21"/>
  <c r="L3487" i="21"/>
  <c r="K3487" i="21"/>
  <c r="I3487" i="21"/>
  <c r="J3487" i="21"/>
  <c r="O3486" i="21"/>
  <c r="Q3486" i="21"/>
  <c r="N3486" i="21"/>
  <c r="P3486" i="21"/>
  <c r="F3487" i="21"/>
  <c r="E3487" i="21"/>
  <c r="D3488" i="21"/>
  <c r="I3488" i="21"/>
  <c r="J3488" i="21"/>
  <c r="K3488" i="21"/>
  <c r="H3489" i="21"/>
  <c r="L3488" i="21"/>
  <c r="M3488" i="21"/>
  <c r="N3487" i="21"/>
  <c r="Q3487" i="21"/>
  <c r="P3487" i="21"/>
  <c r="O3487" i="21"/>
  <c r="F3488" i="21"/>
  <c r="E3488" i="21"/>
  <c r="D3489" i="21"/>
  <c r="N3488" i="21"/>
  <c r="Q3488" i="21"/>
  <c r="O3488" i="21"/>
  <c r="P3488" i="21"/>
  <c r="M3489" i="21"/>
  <c r="J3489" i="21"/>
  <c r="I3489" i="21"/>
  <c r="K3489" i="21"/>
  <c r="L3489" i="21"/>
  <c r="H3490" i="21"/>
  <c r="F3489" i="21"/>
  <c r="D3490" i="21"/>
  <c r="E3489" i="21"/>
  <c r="O3489" i="21"/>
  <c r="N3489" i="21"/>
  <c r="Q3489" i="21"/>
  <c r="P3489" i="21"/>
  <c r="K3490" i="21"/>
  <c r="L3490" i="21"/>
  <c r="I3490" i="21"/>
  <c r="J3490" i="21"/>
  <c r="H3491" i="21"/>
  <c r="M3490" i="21"/>
  <c r="E3490" i="21"/>
  <c r="D3491" i="21"/>
  <c r="F3490" i="21"/>
  <c r="Q3490" i="21"/>
  <c r="O3490" i="21"/>
  <c r="N3490" i="21"/>
  <c r="P3490" i="21"/>
  <c r="H3492" i="21"/>
  <c r="K3491" i="21"/>
  <c r="I3491" i="21"/>
  <c r="L3491" i="21"/>
  <c r="J3491" i="21"/>
  <c r="M3491" i="21"/>
  <c r="F3491" i="21"/>
  <c r="D3492" i="21"/>
  <c r="E3491" i="21"/>
  <c r="M3492" i="21"/>
  <c r="I3492" i="21"/>
  <c r="J3492" i="21"/>
  <c r="L3492" i="21"/>
  <c r="K3492" i="21"/>
  <c r="H3493" i="21"/>
  <c r="Q3491" i="21"/>
  <c r="N3491" i="21"/>
  <c r="P3491" i="21"/>
  <c r="O3491" i="21"/>
  <c r="F3492" i="21"/>
  <c r="D3493" i="21"/>
  <c r="E3492" i="21"/>
  <c r="P3492" i="21"/>
  <c r="O3492" i="21"/>
  <c r="N3492" i="21"/>
  <c r="Q3492" i="21"/>
  <c r="L3493" i="21"/>
  <c r="M3493" i="21"/>
  <c r="H3494" i="21"/>
  <c r="I3493" i="21"/>
  <c r="J3493" i="21"/>
  <c r="K3493" i="21"/>
  <c r="E3493" i="21"/>
  <c r="D3494" i="21"/>
  <c r="F3493" i="21"/>
  <c r="I3494" i="21"/>
  <c r="J3494" i="21"/>
  <c r="H3495" i="21"/>
  <c r="K3494" i="21"/>
  <c r="L3494" i="21"/>
  <c r="M3494" i="21"/>
  <c r="Q3493" i="21"/>
  <c r="P3493" i="21"/>
  <c r="N3493" i="21"/>
  <c r="O3493" i="21"/>
  <c r="E3494" i="21"/>
  <c r="F3494" i="21"/>
  <c r="D3495" i="21"/>
  <c r="O3494" i="21"/>
  <c r="Q3494" i="21"/>
  <c r="P3494" i="21"/>
  <c r="N3494" i="21"/>
  <c r="M3495" i="21"/>
  <c r="K3495" i="21"/>
  <c r="I3495" i="21"/>
  <c r="J3495" i="21"/>
  <c r="L3495" i="21"/>
  <c r="H3496" i="21"/>
  <c r="F3495" i="21"/>
  <c r="E3495" i="21"/>
  <c r="D3496" i="21"/>
  <c r="N3495" i="21"/>
  <c r="P3495" i="21"/>
  <c r="Q3495" i="21"/>
  <c r="O3495" i="21"/>
  <c r="K3496" i="21"/>
  <c r="I3496" i="21"/>
  <c r="M3496" i="21"/>
  <c r="L3496" i="21"/>
  <c r="H3497" i="21"/>
  <c r="J3496" i="21"/>
  <c r="D3497" i="21"/>
  <c r="E3496" i="21"/>
  <c r="F3496" i="21"/>
  <c r="Q3496" i="21"/>
  <c r="O3496" i="21"/>
  <c r="N3496" i="21"/>
  <c r="P3496" i="21"/>
  <c r="L3497" i="21"/>
  <c r="I3497" i="21"/>
  <c r="K3497" i="21"/>
  <c r="M3497" i="21"/>
  <c r="H3498" i="21"/>
  <c r="J3497" i="21"/>
  <c r="E3497" i="21"/>
  <c r="F3497" i="21"/>
  <c r="D3498" i="21"/>
  <c r="Q3497" i="21"/>
  <c r="N3497" i="21"/>
  <c r="O3497" i="21"/>
  <c r="P3497" i="21"/>
  <c r="L3498" i="21"/>
  <c r="M3498" i="21"/>
  <c r="I3498" i="21"/>
  <c r="J3498" i="21"/>
  <c r="K3498" i="21"/>
  <c r="H3499" i="21"/>
  <c r="E3498" i="21"/>
  <c r="D3499" i="21"/>
  <c r="F3498" i="21"/>
  <c r="P3498" i="21"/>
  <c r="O3498" i="21"/>
  <c r="Q3498" i="21"/>
  <c r="N3498" i="21"/>
  <c r="I3499" i="21"/>
  <c r="L3499" i="21"/>
  <c r="M3499" i="21"/>
  <c r="J3499" i="21"/>
  <c r="K3499" i="21"/>
  <c r="H3500" i="21"/>
  <c r="D3500" i="21"/>
  <c r="E3499" i="21"/>
  <c r="F3499" i="21"/>
  <c r="O3499" i="21"/>
  <c r="Q3499" i="21"/>
  <c r="P3499" i="21"/>
  <c r="N3499" i="21"/>
  <c r="H3501" i="21"/>
  <c r="J3500" i="21"/>
  <c r="I3500" i="21"/>
  <c r="M3500" i="21"/>
  <c r="K3500" i="21"/>
  <c r="L3500" i="21"/>
  <c r="D3501" i="21"/>
  <c r="E3500" i="21"/>
  <c r="F3500" i="21"/>
  <c r="L3501" i="21"/>
  <c r="M3501" i="21"/>
  <c r="I3501" i="21"/>
  <c r="K3501" i="21"/>
  <c r="J3501" i="21"/>
  <c r="H3502" i="21"/>
  <c r="N3500" i="21"/>
  <c r="O3500" i="21"/>
  <c r="Q3500" i="21"/>
  <c r="P3500" i="21"/>
  <c r="F3501" i="21"/>
  <c r="E3501" i="21"/>
  <c r="D3502" i="21"/>
  <c r="P3501" i="21"/>
  <c r="N3501" i="21"/>
  <c r="O3501" i="21"/>
  <c r="Q3501" i="21"/>
  <c r="K3502" i="21"/>
  <c r="M3502" i="21"/>
  <c r="H3503" i="21"/>
  <c r="L3502" i="21"/>
  <c r="I3502" i="21"/>
  <c r="J3502" i="21"/>
  <c r="D3503" i="21"/>
  <c r="F3502" i="21"/>
  <c r="E3502" i="21"/>
  <c r="J3503" i="21"/>
  <c r="M3503" i="21"/>
  <c r="L3503" i="21"/>
  <c r="I3503" i="21"/>
  <c r="K3503" i="21"/>
  <c r="H3504" i="21"/>
  <c r="O3502" i="21"/>
  <c r="P3502" i="21"/>
  <c r="Q3502" i="21"/>
  <c r="N3502" i="21"/>
  <c r="F3503" i="21"/>
  <c r="D3504" i="21"/>
  <c r="E3503" i="21"/>
  <c r="P3503" i="21"/>
  <c r="O3503" i="21"/>
  <c r="Q3503" i="21"/>
  <c r="N3503" i="21"/>
  <c r="I3504" i="21"/>
  <c r="M3504" i="21"/>
  <c r="H3505" i="21"/>
  <c r="L3504" i="21"/>
  <c r="J3504" i="21"/>
  <c r="K3504" i="21"/>
  <c r="D3505" i="21"/>
  <c r="F3504" i="21"/>
  <c r="E3504" i="21"/>
  <c r="N3504" i="21"/>
  <c r="P3504" i="21"/>
  <c r="Q3504" i="21"/>
  <c r="O3504" i="21"/>
  <c r="H3506" i="21"/>
  <c r="M3505" i="21"/>
  <c r="K3505" i="21"/>
  <c r="L3505" i="21"/>
  <c r="I3505" i="21"/>
  <c r="J3505" i="21"/>
  <c r="D3506" i="21"/>
  <c r="F3505" i="21"/>
  <c r="E3505" i="21"/>
  <c r="K3506" i="21"/>
  <c r="I3506" i="21"/>
  <c r="J3506" i="21"/>
  <c r="H3507" i="21"/>
  <c r="M3506" i="21"/>
  <c r="L3506" i="21"/>
  <c r="P3505" i="21"/>
  <c r="N3505" i="21"/>
  <c r="O3505" i="21"/>
  <c r="Q3505" i="21"/>
  <c r="F3506" i="21"/>
  <c r="D3507" i="21"/>
  <c r="E3506" i="21"/>
  <c r="O3506" i="21"/>
  <c r="P3506" i="21"/>
  <c r="N3506" i="21"/>
  <c r="Q3506" i="21"/>
  <c r="M3507" i="21"/>
  <c r="K3507" i="21"/>
  <c r="L3507" i="21"/>
  <c r="I3507" i="21"/>
  <c r="H3508" i="21"/>
  <c r="J3507" i="21"/>
  <c r="F3507" i="21"/>
  <c r="E3507" i="21"/>
  <c r="D3508" i="21"/>
  <c r="Q3507" i="21"/>
  <c r="P3507" i="21"/>
  <c r="N3507" i="21"/>
  <c r="O3507" i="21"/>
  <c r="K3508" i="21"/>
  <c r="H3509" i="21"/>
  <c r="J3508" i="21"/>
  <c r="I3508" i="21"/>
  <c r="M3508" i="21"/>
  <c r="L3508" i="21"/>
  <c r="F3508" i="21"/>
  <c r="E3508" i="21"/>
  <c r="D3509" i="21"/>
  <c r="M3509" i="21"/>
  <c r="L3509" i="21"/>
  <c r="J3509" i="21"/>
  <c r="I3509" i="21"/>
  <c r="K3509" i="21"/>
  <c r="H3510" i="21"/>
  <c r="N3508" i="21"/>
  <c r="P3508" i="21"/>
  <c r="Q3508" i="21"/>
  <c r="O3508" i="21"/>
  <c r="E3509" i="21"/>
  <c r="D3510" i="21"/>
  <c r="F3509" i="21"/>
  <c r="P3509" i="21"/>
  <c r="O3509" i="21"/>
  <c r="Q3509" i="21"/>
  <c r="N3509" i="21"/>
  <c r="M3510" i="21"/>
  <c r="K3510" i="21"/>
  <c r="H3511" i="21"/>
  <c r="I3510" i="21"/>
  <c r="L3510" i="21"/>
  <c r="J3510" i="21"/>
  <c r="F3510" i="21"/>
  <c r="D3511" i="21"/>
  <c r="E3510" i="21"/>
  <c r="M3511" i="21"/>
  <c r="I3511" i="21"/>
  <c r="H3512" i="21"/>
  <c r="K3511" i="21"/>
  <c r="L3511" i="21"/>
  <c r="J3511" i="21"/>
  <c r="O3510" i="21"/>
  <c r="P3510" i="21"/>
  <c r="N3510" i="21"/>
  <c r="Q3510" i="21"/>
  <c r="F3511" i="21"/>
  <c r="D3512" i="21"/>
  <c r="E3511" i="21"/>
  <c r="P3511" i="21"/>
  <c r="O3511" i="21"/>
  <c r="Q3511" i="21"/>
  <c r="N3511" i="21"/>
  <c r="H3513" i="21"/>
  <c r="K3512" i="21"/>
  <c r="J3512" i="21"/>
  <c r="L3512" i="21"/>
  <c r="I3512" i="21"/>
  <c r="M3512" i="21"/>
  <c r="E3512" i="21"/>
  <c r="D3513" i="21"/>
  <c r="F3512" i="21"/>
  <c r="L3513" i="21"/>
  <c r="M3513" i="21"/>
  <c r="H3514" i="21"/>
  <c r="K3513" i="21"/>
  <c r="I3513" i="21"/>
  <c r="J3513" i="21"/>
  <c r="Q3512" i="21"/>
  <c r="N3512" i="21"/>
  <c r="P3512" i="21"/>
  <c r="O3512" i="21"/>
  <c r="F3513" i="21"/>
  <c r="D3514" i="21"/>
  <c r="E3513" i="21"/>
  <c r="I3514" i="21"/>
  <c r="M3514" i="21"/>
  <c r="J3514" i="21"/>
  <c r="L3514" i="21"/>
  <c r="K3514" i="21"/>
  <c r="H3515" i="21"/>
  <c r="Q3513" i="21"/>
  <c r="P3513" i="21"/>
  <c r="O3513" i="21"/>
  <c r="N3513" i="21"/>
  <c r="D3515" i="21"/>
  <c r="F3514" i="21"/>
  <c r="E3514" i="21"/>
  <c r="Q3514" i="21"/>
  <c r="N3514" i="21"/>
  <c r="P3514" i="21"/>
  <c r="O3514" i="21"/>
  <c r="K3515" i="21"/>
  <c r="J3515" i="21"/>
  <c r="I3515" i="21"/>
  <c r="L3515" i="21"/>
  <c r="M3515" i="21"/>
  <c r="H3516" i="21"/>
  <c r="E3515" i="21"/>
  <c r="D3516" i="21"/>
  <c r="F3515" i="21"/>
  <c r="N3515" i="21"/>
  <c r="O3515" i="21"/>
  <c r="P3515" i="21"/>
  <c r="Q3515" i="21"/>
  <c r="M3516" i="21"/>
  <c r="L3516" i="21"/>
  <c r="H3517" i="21"/>
  <c r="I3516" i="21"/>
  <c r="J3516" i="21"/>
  <c r="K3516" i="21"/>
  <c r="F3516" i="21"/>
  <c r="E3516" i="21"/>
  <c r="D3517" i="21"/>
  <c r="M3517" i="21"/>
  <c r="K3517" i="21"/>
  <c r="I3517" i="21"/>
  <c r="L3517" i="21"/>
  <c r="H3518" i="21"/>
  <c r="J3517" i="21"/>
  <c r="O3516" i="21"/>
  <c r="Q3516" i="21"/>
  <c r="N3516" i="21"/>
  <c r="P3516" i="21"/>
  <c r="E3517" i="21"/>
  <c r="F3517" i="21"/>
  <c r="D3518" i="21"/>
  <c r="P3517" i="21"/>
  <c r="N3517" i="21"/>
  <c r="O3517" i="21"/>
  <c r="Q3517" i="21"/>
  <c r="L3518" i="21"/>
  <c r="H3519" i="21"/>
  <c r="J3518" i="21"/>
  <c r="I3518" i="21"/>
  <c r="K3518" i="21"/>
  <c r="M3518" i="21"/>
  <c r="E3518" i="21"/>
  <c r="F3518" i="21"/>
  <c r="D3519" i="21"/>
  <c r="K3519" i="21"/>
  <c r="M3519" i="21"/>
  <c r="J3519" i="21"/>
  <c r="H3520" i="21"/>
  <c r="I3519" i="21"/>
  <c r="L3519" i="21"/>
  <c r="N3518" i="21"/>
  <c r="Q3518" i="21"/>
  <c r="O3518" i="21"/>
  <c r="P3518" i="21"/>
  <c r="D3520" i="21"/>
  <c r="E3519" i="21"/>
  <c r="F3519" i="21"/>
  <c r="H3521" i="21"/>
  <c r="K3520" i="21"/>
  <c r="I3520" i="21"/>
  <c r="M3520" i="21"/>
  <c r="J3520" i="21"/>
  <c r="L3520" i="21"/>
  <c r="O3519" i="21"/>
  <c r="Q3519" i="21"/>
  <c r="N3519" i="21"/>
  <c r="P3519" i="21"/>
  <c r="F3520" i="21"/>
  <c r="D3521" i="21"/>
  <c r="E3520" i="21"/>
  <c r="J3521" i="21"/>
  <c r="L3521" i="21"/>
  <c r="I3521" i="21"/>
  <c r="H3522" i="21"/>
  <c r="K3521" i="21"/>
  <c r="M3521" i="21"/>
  <c r="N3520" i="21"/>
  <c r="P3520" i="21"/>
  <c r="Q3520" i="21"/>
  <c r="O3520" i="21"/>
  <c r="D3522" i="21"/>
  <c r="E3521" i="21"/>
  <c r="F3521" i="21"/>
  <c r="N3521" i="21"/>
  <c r="P3521" i="21"/>
  <c r="O3521" i="21"/>
  <c r="Q3521" i="21"/>
  <c r="L3522" i="21"/>
  <c r="I3522" i="21"/>
  <c r="H3523" i="21"/>
  <c r="M3522" i="21"/>
  <c r="J3522" i="21"/>
  <c r="K3522" i="21"/>
  <c r="D3523" i="21"/>
  <c r="F3522" i="21"/>
  <c r="E3522" i="21"/>
  <c r="P3522" i="21"/>
  <c r="O3522" i="21"/>
  <c r="N3522" i="21"/>
  <c r="Q3522" i="21"/>
  <c r="I3523" i="21"/>
  <c r="J3523" i="21"/>
  <c r="L3523" i="21"/>
  <c r="K3523" i="21"/>
  <c r="M3523" i="21"/>
  <c r="H3524" i="21"/>
  <c r="D3524" i="21"/>
  <c r="F3523" i="21"/>
  <c r="E3523" i="21"/>
  <c r="Q3523" i="21"/>
  <c r="P3523" i="21"/>
  <c r="N3523" i="21"/>
  <c r="O3523" i="21"/>
  <c r="I3524" i="21"/>
  <c r="M3524" i="21"/>
  <c r="H3525" i="21"/>
  <c r="J3524" i="21"/>
  <c r="L3524" i="21"/>
  <c r="K3524" i="21"/>
  <c r="D3525" i="21"/>
  <c r="E3524" i="21"/>
  <c r="F3524" i="21"/>
  <c r="N3524" i="21"/>
  <c r="Q3524" i="21"/>
  <c r="O3524" i="21"/>
  <c r="P3524" i="21"/>
  <c r="L3525" i="21"/>
  <c r="M3525" i="21"/>
  <c r="J3525" i="21"/>
  <c r="H3526" i="21"/>
  <c r="I3525" i="21"/>
  <c r="K3525" i="21"/>
  <c r="F3525" i="21"/>
  <c r="E3525" i="21"/>
  <c r="D3526" i="21"/>
  <c r="K3526" i="21"/>
  <c r="I3526" i="21"/>
  <c r="J3526" i="21"/>
  <c r="M3526" i="21"/>
  <c r="L3526" i="21"/>
  <c r="H3527" i="21"/>
  <c r="O3525" i="21"/>
  <c r="P3525" i="21"/>
  <c r="N3525" i="21"/>
  <c r="Q3525" i="21"/>
  <c r="F3526" i="21"/>
  <c r="D3527" i="21"/>
  <c r="E3526" i="21"/>
  <c r="O3526" i="21"/>
  <c r="P3526" i="21"/>
  <c r="Q3526" i="21"/>
  <c r="N3526" i="21"/>
  <c r="H3528" i="21"/>
  <c r="M3527" i="21"/>
  <c r="J3527" i="21"/>
  <c r="L3527" i="21"/>
  <c r="K3527" i="21"/>
  <c r="I3527" i="21"/>
  <c r="E3527" i="21"/>
  <c r="D3528" i="21"/>
  <c r="F3527" i="21"/>
  <c r="J3528" i="21"/>
  <c r="H3529" i="21"/>
  <c r="I3528" i="21"/>
  <c r="M3528" i="21"/>
  <c r="L3528" i="21"/>
  <c r="K3528" i="21"/>
  <c r="Q3527" i="21"/>
  <c r="P3527" i="21"/>
  <c r="N3527" i="21"/>
  <c r="O3527" i="21"/>
  <c r="D3529" i="21"/>
  <c r="F3528" i="21"/>
  <c r="E3528" i="21"/>
  <c r="I3529" i="21"/>
  <c r="M3529" i="21"/>
  <c r="J3529" i="21"/>
  <c r="H3530" i="21"/>
  <c r="L3529" i="21"/>
  <c r="K3529" i="21"/>
  <c r="Q3528" i="21"/>
  <c r="N3528" i="21"/>
  <c r="P3528" i="21"/>
  <c r="O3528" i="21"/>
  <c r="D3530" i="21"/>
  <c r="F3529" i="21"/>
  <c r="E3529" i="21"/>
  <c r="N3529" i="21"/>
  <c r="P3529" i="21"/>
  <c r="Q3529" i="21"/>
  <c r="O3529" i="21"/>
  <c r="M3530" i="21"/>
  <c r="L3530" i="21"/>
  <c r="I3530" i="21"/>
  <c r="K3530" i="21"/>
  <c r="J3530" i="21"/>
  <c r="H3531" i="21"/>
  <c r="F3530" i="21"/>
  <c r="E3530" i="21"/>
  <c r="D3531" i="21"/>
  <c r="P3530" i="21"/>
  <c r="N3530" i="21"/>
  <c r="O3530" i="21"/>
  <c r="Q3530" i="21"/>
  <c r="I3531" i="21"/>
  <c r="J3531" i="21"/>
  <c r="H3532" i="21"/>
  <c r="L3531" i="21"/>
  <c r="M3531" i="21"/>
  <c r="K3531" i="21"/>
  <c r="D3532" i="21"/>
  <c r="E3531" i="21"/>
  <c r="F3531" i="21"/>
  <c r="N3531" i="21"/>
  <c r="O3531" i="21"/>
  <c r="Q3531" i="21"/>
  <c r="P3531" i="21"/>
  <c r="M3532" i="21"/>
  <c r="J3532" i="21"/>
  <c r="L3532" i="21"/>
  <c r="K3532" i="21"/>
  <c r="H3533" i="21"/>
  <c r="I3532" i="21"/>
  <c r="D3533" i="21"/>
  <c r="E3532" i="21"/>
  <c r="F3532" i="21"/>
  <c r="J3533" i="21"/>
  <c r="L3533" i="21"/>
  <c r="K3533" i="21"/>
  <c r="I3533" i="21"/>
  <c r="H3534" i="21"/>
  <c r="M3533" i="21"/>
  <c r="N3532" i="21"/>
  <c r="O3532" i="21"/>
  <c r="P3532" i="21"/>
  <c r="Q3532" i="21"/>
  <c r="F3533" i="21"/>
  <c r="E3533" i="21"/>
  <c r="D3534" i="21"/>
  <c r="N3533" i="21"/>
  <c r="O3533" i="21"/>
  <c r="Q3533" i="21"/>
  <c r="P3533" i="21"/>
  <c r="I3534" i="21"/>
  <c r="M3534" i="21"/>
  <c r="H3535" i="21"/>
  <c r="L3534" i="21"/>
  <c r="K3534" i="21"/>
  <c r="J3534" i="21"/>
  <c r="E3534" i="21"/>
  <c r="D3535" i="21"/>
  <c r="F3534" i="21"/>
  <c r="N3534" i="21"/>
  <c r="O3534" i="21"/>
  <c r="Q3534" i="21"/>
  <c r="P3534" i="21"/>
  <c r="L3535" i="21"/>
  <c r="K3535" i="21"/>
  <c r="J3535" i="21"/>
  <c r="I3535" i="21"/>
  <c r="H3536" i="21"/>
  <c r="M3535" i="21"/>
  <c r="D3536" i="21"/>
  <c r="E3535" i="21"/>
  <c r="F3535" i="21"/>
  <c r="O3535" i="21"/>
  <c r="N3535" i="21"/>
  <c r="P3535" i="21"/>
  <c r="Q3535" i="21"/>
  <c r="L3536" i="21"/>
  <c r="K3536" i="21"/>
  <c r="J3536" i="21"/>
  <c r="I3536" i="21"/>
  <c r="M3536" i="21"/>
  <c r="H3537" i="21"/>
  <c r="F3536" i="21"/>
  <c r="E3536" i="21"/>
  <c r="D3537" i="21"/>
  <c r="Q3536" i="21"/>
  <c r="N3536" i="21"/>
  <c r="O3536" i="21"/>
  <c r="P3536" i="21"/>
  <c r="M3537" i="21"/>
  <c r="L3537" i="21"/>
  <c r="K3537" i="21"/>
  <c r="J3537" i="21"/>
  <c r="I3537" i="21"/>
  <c r="E3537" i="21"/>
  <c r="F3537" i="21"/>
  <c r="N3537" i="21"/>
  <c r="O3537" i="21"/>
  <c r="P3537" i="21"/>
  <c r="Q3537" i="21"/>
  <c r="Q58" i="13" l="1"/>
  <c r="P58" i="13"/>
  <c r="P57" i="13"/>
  <c r="Q57" i="13"/>
  <c r="P56" i="13"/>
  <c r="Q56" i="13"/>
  <c r="P33" i="29"/>
  <c r="Q55" i="13"/>
  <c r="P55" i="13"/>
  <c r="Q54" i="13"/>
  <c r="P54" i="13"/>
  <c r="P32" i="29"/>
  <c r="Q53" i="13"/>
  <c r="P53" i="13"/>
  <c r="Q52" i="13"/>
  <c r="P52" i="13"/>
  <c r="P31" i="29"/>
  <c r="P51" i="13"/>
  <c r="Q51" i="13"/>
  <c r="Q50" i="13"/>
  <c r="P50" i="13"/>
  <c r="P30" i="29"/>
  <c r="Q49" i="13"/>
  <c r="P49" i="13"/>
  <c r="P48" i="13"/>
  <c r="Q48" i="13"/>
  <c r="P29" i="29"/>
  <c r="P47" i="13"/>
  <c r="Q47" i="13"/>
  <c r="P46" i="13"/>
  <c r="Q46" i="13"/>
  <c r="P28" i="29"/>
  <c r="P45" i="13"/>
  <c r="Q45" i="13"/>
  <c r="P44" i="13"/>
  <c r="Q44" i="13"/>
  <c r="P27" i="29"/>
  <c r="P43" i="13"/>
  <c r="Q43" i="13"/>
  <c r="P42" i="13"/>
  <c r="Q42" i="13"/>
  <c r="P26" i="29"/>
  <c r="P41" i="13"/>
  <c r="Q41" i="13"/>
  <c r="P40" i="13"/>
  <c r="Q40" i="13"/>
  <c r="P25" i="29"/>
  <c r="Q39" i="13"/>
  <c r="P39" i="13"/>
  <c r="Q38" i="13"/>
  <c r="P38" i="13"/>
  <c r="P24" i="29"/>
  <c r="Q37" i="13"/>
  <c r="P37" i="13"/>
  <c r="Q60" i="13"/>
  <c r="P60" i="13"/>
  <c r="P36" i="13"/>
  <c r="Q36" i="13"/>
  <c r="P59" i="13"/>
  <c r="Q59" i="13"/>
  <c r="P23" i="29"/>
  <c r="D10" i="26"/>
  <c r="D11" i="26"/>
  <c r="P35" i="13"/>
  <c r="Q35" i="13"/>
  <c r="D10" i="13"/>
  <c r="E4" i="28"/>
  <c r="E11" i="26"/>
  <c r="E14" i="26"/>
  <c r="E10" i="26"/>
  <c r="E6" i="13"/>
  <c r="E15" i="26"/>
  <c r="E6" i="29"/>
  <c r="E8" i="26"/>
  <c r="E3" i="28"/>
  <c r="E8" i="27"/>
  <c r="E7" i="27"/>
  <c r="E15" i="27"/>
  <c r="E10" i="27"/>
  <c r="E10" i="13"/>
  <c r="E7" i="26"/>
  <c r="E4" i="13"/>
  <c r="E11" i="13"/>
  <c r="E8" i="28"/>
  <c r="E15" i="28"/>
  <c r="E13" i="26"/>
  <c r="E12" i="13"/>
  <c r="E11" i="28"/>
  <c r="E4" i="26"/>
  <c r="E12" i="27"/>
  <c r="E16" i="28"/>
  <c r="E7" i="28"/>
  <c r="E3" i="26"/>
  <c r="E7" i="29"/>
  <c r="E9" i="27"/>
  <c r="E13" i="13"/>
  <c r="E5" i="28"/>
  <c r="E16" i="26"/>
  <c r="E9" i="29"/>
  <c r="E6" i="26"/>
  <c r="E3" i="29"/>
  <c r="E4" i="29"/>
  <c r="E5" i="13"/>
  <c r="E14" i="13"/>
  <c r="E3" i="27"/>
  <c r="E9" i="28"/>
  <c r="E13" i="28"/>
  <c r="E16" i="13"/>
  <c r="E11" i="27"/>
  <c r="E10" i="28"/>
  <c r="E12" i="26"/>
  <c r="E12" i="28"/>
  <c r="E4" i="27"/>
  <c r="E6" i="27"/>
  <c r="E9" i="13"/>
  <c r="E16" i="27"/>
  <c r="E7" i="13"/>
  <c r="E14" i="27"/>
  <c r="E14" i="28"/>
  <c r="E8" i="29"/>
  <c r="E6" i="28"/>
  <c r="E3" i="13"/>
  <c r="E5" i="29"/>
  <c r="E9" i="26"/>
  <c r="E15" i="13"/>
  <c r="E5" i="27"/>
  <c r="E8" i="13"/>
  <c r="E5" i="26"/>
  <c r="E13" i="27"/>
  <c r="D6" i="13"/>
  <c r="D12" i="13"/>
  <c r="D6" i="26"/>
  <c r="D12" i="26"/>
  <c r="D11" i="13"/>
  <c r="AB241" i="26"/>
  <c r="AB327" i="26"/>
  <c r="AB357" i="26"/>
  <c r="AB325" i="26"/>
  <c r="AB282" i="26"/>
  <c r="AB297" i="26"/>
  <c r="AB93" i="26"/>
  <c r="AB131" i="26"/>
  <c r="AB311" i="26"/>
  <c r="AB94" i="26"/>
  <c r="AB383" i="26"/>
  <c r="AB388" i="26"/>
  <c r="AB121" i="26"/>
  <c r="AB215" i="26"/>
  <c r="AB277" i="26"/>
  <c r="AB360" i="26"/>
  <c r="AB251" i="26"/>
  <c r="AB302" i="26"/>
  <c r="AB243" i="26"/>
  <c r="AB257" i="26"/>
  <c r="AB395" i="26"/>
  <c r="AB280" i="26"/>
  <c r="AB344" i="26"/>
  <c r="AB145" i="26"/>
  <c r="AB234" i="26"/>
  <c r="AB151" i="26"/>
  <c r="AB211" i="26"/>
  <c r="AB98" i="26"/>
  <c r="AB218" i="26"/>
  <c r="AB336" i="26"/>
  <c r="AB200" i="26"/>
  <c r="AB146" i="26"/>
  <c r="AB223" i="26"/>
  <c r="AB186" i="26"/>
  <c r="AB97" i="26"/>
  <c r="AB224" i="26"/>
  <c r="AB126" i="26"/>
  <c r="AB109" i="26"/>
  <c r="AB300" i="26"/>
  <c r="R28" i="13"/>
  <c r="R39" i="26"/>
  <c r="R28" i="28"/>
  <c r="R23" i="28"/>
  <c r="R24" i="28"/>
  <c r="T82" i="13"/>
  <c r="T64" i="26"/>
  <c r="T96" i="13"/>
  <c r="T63" i="27"/>
  <c r="T62" i="27"/>
  <c r="T48" i="27"/>
  <c r="T57" i="26"/>
  <c r="T46" i="27"/>
  <c r="T95" i="13"/>
  <c r="T37" i="27"/>
  <c r="T33" i="27"/>
  <c r="T53" i="27"/>
  <c r="T35" i="27"/>
  <c r="T45" i="27"/>
  <c r="T36" i="27"/>
  <c r="T64" i="13"/>
  <c r="T45" i="26"/>
  <c r="T66" i="27"/>
  <c r="AB221" i="26"/>
  <c r="AB87" i="26"/>
  <c r="AB107" i="26"/>
  <c r="AB84" i="26"/>
  <c r="AB242" i="26"/>
  <c r="AB273" i="26"/>
  <c r="AB86" i="26"/>
  <c r="AB278" i="26"/>
  <c r="AB401" i="26"/>
  <c r="AB117" i="26"/>
  <c r="AB317" i="26"/>
  <c r="AB89" i="26"/>
  <c r="AB396" i="26"/>
  <c r="AB305" i="26"/>
  <c r="AB390" i="26"/>
  <c r="AB322" i="26"/>
  <c r="AB298" i="26"/>
  <c r="AB356" i="26"/>
  <c r="AB127" i="26"/>
  <c r="AB144" i="26"/>
  <c r="AB196" i="26"/>
  <c r="AB323" i="26"/>
  <c r="AB205" i="26"/>
  <c r="R32" i="13"/>
  <c r="R35" i="28"/>
  <c r="R29" i="13"/>
  <c r="T69" i="27"/>
  <c r="T44" i="27"/>
  <c r="T56" i="26"/>
  <c r="T71" i="13"/>
  <c r="T70" i="27"/>
  <c r="T61" i="27"/>
  <c r="T73" i="13"/>
  <c r="T99" i="13"/>
  <c r="AB157" i="26"/>
  <c r="AB368" i="26"/>
  <c r="AB176" i="26"/>
  <c r="AB155" i="26"/>
  <c r="AB256" i="26"/>
  <c r="AB361" i="26"/>
  <c r="AB197" i="26"/>
  <c r="AB138" i="26"/>
  <c r="AB385" i="26"/>
  <c r="AB185" i="26"/>
  <c r="AB229" i="26"/>
  <c r="AB289" i="26"/>
  <c r="AB346" i="26"/>
  <c r="AB99" i="26"/>
  <c r="AB258" i="26"/>
  <c r="AB141" i="26"/>
  <c r="AB230" i="26"/>
  <c r="AB233" i="26"/>
  <c r="AB132" i="26"/>
  <c r="AB398" i="26"/>
  <c r="AB304" i="26"/>
  <c r="AB187" i="26"/>
  <c r="AB238" i="26"/>
  <c r="AB226" i="26"/>
  <c r="AB270" i="26"/>
  <c r="R29" i="28"/>
  <c r="R38" i="26"/>
  <c r="R36" i="26"/>
  <c r="S103" i="13"/>
  <c r="T58" i="26"/>
  <c r="T60" i="27"/>
  <c r="S104" i="13"/>
  <c r="T97" i="13"/>
  <c r="T54" i="27"/>
  <c r="AB318" i="26"/>
  <c r="AB248" i="26"/>
  <c r="AB351" i="26"/>
  <c r="AB267" i="26"/>
  <c r="AB252" i="26"/>
  <c r="AB288" i="26"/>
  <c r="AB240" i="26"/>
  <c r="AB293" i="26"/>
  <c r="AB159" i="26"/>
  <c r="AB364" i="26"/>
  <c r="AB268" i="26"/>
  <c r="AB199" i="26"/>
  <c r="AB192" i="26"/>
  <c r="AB290" i="26"/>
  <c r="AB116" i="26"/>
  <c r="AB366" i="26"/>
  <c r="AB81" i="26"/>
  <c r="AB352" i="26"/>
  <c r="AB100" i="26"/>
  <c r="R31" i="26"/>
  <c r="R26" i="26"/>
  <c r="T94" i="13"/>
  <c r="T76" i="26"/>
  <c r="T91" i="13"/>
  <c r="T74" i="13"/>
  <c r="T61" i="13"/>
  <c r="AB353" i="26"/>
  <c r="AB359" i="26"/>
  <c r="AB245" i="26"/>
  <c r="AB370" i="26"/>
  <c r="AB212" i="26"/>
  <c r="AB136" i="26"/>
  <c r="AB259" i="26"/>
  <c r="AB371" i="26"/>
  <c r="AB303" i="26"/>
  <c r="AB220" i="26"/>
  <c r="AB285" i="26"/>
  <c r="AB210" i="26"/>
  <c r="AB367" i="26"/>
  <c r="AB349" i="26"/>
  <c r="AB332" i="26"/>
  <c r="AB286" i="26"/>
  <c r="AB379" i="26"/>
  <c r="R34" i="13"/>
  <c r="T65" i="27"/>
  <c r="T26" i="27"/>
  <c r="T69" i="13"/>
  <c r="T80" i="13"/>
  <c r="AB255" i="26"/>
  <c r="AB235" i="26"/>
  <c r="AB110" i="26"/>
  <c r="AB175" i="26"/>
  <c r="AB341" i="26"/>
  <c r="AB208" i="26"/>
  <c r="AB114" i="26"/>
  <c r="AB378" i="26"/>
  <c r="AB363" i="26"/>
  <c r="AB261" i="26"/>
  <c r="AB102" i="26"/>
  <c r="AB207" i="26"/>
  <c r="AB104" i="26"/>
  <c r="AB314" i="26"/>
  <c r="T62" i="13"/>
  <c r="T50" i="27"/>
  <c r="T40" i="27"/>
  <c r="T23" i="27"/>
  <c r="AB103" i="26"/>
  <c r="AB160" i="26"/>
  <c r="R34" i="28"/>
  <c r="R40" i="26"/>
  <c r="T53" i="26"/>
  <c r="T77" i="13"/>
  <c r="AB181" i="26"/>
  <c r="AB279" i="26"/>
  <c r="AB165" i="26"/>
  <c r="AB394" i="26"/>
  <c r="AB191" i="26"/>
  <c r="AB333" i="26"/>
  <c r="AB350" i="26"/>
  <c r="AB384" i="26"/>
  <c r="AB329" i="26"/>
  <c r="AB334" i="26"/>
  <c r="AB250" i="26"/>
  <c r="AB152" i="26"/>
  <c r="AB96" i="26"/>
  <c r="AB294" i="26"/>
  <c r="AB90" i="26"/>
  <c r="AB227" i="26"/>
  <c r="AB269" i="26"/>
  <c r="AB150" i="26"/>
  <c r="AB355" i="26"/>
  <c r="AB340" i="26"/>
  <c r="AB312" i="26"/>
  <c r="AB209" i="26"/>
  <c r="AB129" i="26"/>
  <c r="AB228" i="26"/>
  <c r="AB222" i="26"/>
  <c r="AB264" i="26"/>
  <c r="AB167" i="26"/>
  <c r="AB328" i="26"/>
  <c r="AB128" i="26"/>
  <c r="AB374" i="26"/>
  <c r="AB247" i="26"/>
  <c r="AB178" i="26"/>
  <c r="AB376" i="26"/>
  <c r="AB283" i="26"/>
  <c r="AB170" i="26"/>
  <c r="AB301" i="26"/>
  <c r="AB91" i="26"/>
  <c r="AB213" i="26"/>
  <c r="R26" i="13"/>
  <c r="R30" i="13"/>
  <c r="R30" i="28"/>
  <c r="R27" i="26"/>
  <c r="R31" i="13"/>
  <c r="R32" i="28"/>
  <c r="T65" i="13"/>
  <c r="T42" i="27"/>
  <c r="T83" i="13"/>
  <c r="T58" i="27"/>
  <c r="T48" i="26"/>
  <c r="T85" i="13"/>
  <c r="S101" i="13"/>
  <c r="AB140" i="26"/>
  <c r="AB113" i="26"/>
  <c r="AB262" i="26"/>
  <c r="AB260" i="26"/>
  <c r="AB153" i="26"/>
  <c r="AB214" i="26"/>
  <c r="AB198" i="26"/>
  <c r="AB287" i="26"/>
  <c r="AB299" i="26"/>
  <c r="AB193" i="26"/>
  <c r="AB365" i="26"/>
  <c r="AB216" i="26"/>
  <c r="AB236" i="26"/>
  <c r="AB82" i="26"/>
  <c r="AB163" i="26"/>
  <c r="AB194" i="26"/>
  <c r="R32" i="26"/>
  <c r="R28" i="26"/>
  <c r="R27" i="13"/>
  <c r="T72" i="13"/>
  <c r="T24" i="27"/>
  <c r="T57" i="27"/>
  <c r="T52" i="27"/>
  <c r="AB80" i="26"/>
  <c r="AB108" i="26"/>
  <c r="AB130" i="26"/>
  <c r="AB343" i="26"/>
  <c r="AB148" i="26"/>
  <c r="AB387" i="26"/>
  <c r="AB184" i="26"/>
  <c r="AB83" i="26"/>
  <c r="AB169" i="26"/>
  <c r="AB217" i="26"/>
  <c r="AB119" i="26"/>
  <c r="AB375" i="26"/>
  <c r="T102" i="13"/>
  <c r="R23" i="26"/>
  <c r="R33" i="28"/>
  <c r="T29" i="27"/>
  <c r="T67" i="26"/>
  <c r="T41" i="27"/>
  <c r="T34" i="27"/>
  <c r="T67" i="13"/>
  <c r="AB292" i="26"/>
  <c r="AB239" i="26"/>
  <c r="AB265" i="26"/>
  <c r="AB307" i="26"/>
  <c r="AB183" i="26"/>
  <c r="AB195" i="26"/>
  <c r="AB203" i="26"/>
  <c r="AB204" i="26"/>
  <c r="AB225" i="26"/>
  <c r="AB358" i="26"/>
  <c r="AB143" i="26"/>
  <c r="AB347" i="26"/>
  <c r="AB168" i="26"/>
  <c r="AB135" i="26"/>
  <c r="AB120" i="26"/>
  <c r="AB319" i="26"/>
  <c r="AB162" i="26"/>
  <c r="AB308" i="26"/>
  <c r="R25" i="28"/>
  <c r="R35" i="26"/>
  <c r="R24" i="26"/>
  <c r="T93" i="13"/>
  <c r="T59" i="27"/>
  <c r="T25" i="27"/>
  <c r="T51" i="27"/>
  <c r="T87" i="13"/>
  <c r="AB156" i="26"/>
  <c r="AB149" i="26"/>
  <c r="AB281" i="26"/>
  <c r="AB246" i="26"/>
  <c r="AB400" i="26"/>
  <c r="AB389" i="26"/>
  <c r="AB232" i="26"/>
  <c r="AB158" i="26"/>
  <c r="AB244" i="26"/>
  <c r="AB315" i="26"/>
  <c r="AB237" i="26"/>
  <c r="AB147" i="26"/>
  <c r="AB106" i="26"/>
  <c r="AB249" i="26"/>
  <c r="AB177" i="26"/>
  <c r="AB348" i="26"/>
  <c r="AB321" i="26"/>
  <c r="AB391" i="26"/>
  <c r="AB274" i="26"/>
  <c r="R29" i="26"/>
  <c r="R33" i="26"/>
  <c r="T73" i="26"/>
  <c r="T28" i="27"/>
  <c r="T47" i="27"/>
  <c r="T76" i="13"/>
  <c r="T32" i="27"/>
  <c r="T39" i="27"/>
  <c r="T71" i="26"/>
  <c r="AB88" i="26"/>
  <c r="AB271" i="26"/>
  <c r="AB139" i="26"/>
  <c r="AB275" i="26"/>
  <c r="AB320" i="26"/>
  <c r="AB386" i="26"/>
  <c r="AB266" i="26"/>
  <c r="AB335" i="26"/>
  <c r="AB296" i="26"/>
  <c r="AB331" i="26"/>
  <c r="AB263" i="26"/>
  <c r="AB123" i="26"/>
  <c r="AB164" i="26"/>
  <c r="AB373" i="26"/>
  <c r="AB330" i="26"/>
  <c r="R33" i="13"/>
  <c r="R31" i="28"/>
  <c r="T88" i="13"/>
  <c r="T74" i="26"/>
  <c r="T68" i="27"/>
  <c r="AB118" i="26"/>
  <c r="AB95" i="26"/>
  <c r="T56" i="27"/>
  <c r="AB125" i="26"/>
  <c r="AB137" i="26"/>
  <c r="R24" i="13"/>
  <c r="T75" i="26"/>
  <c r="T67" i="27"/>
  <c r="AB142" i="26"/>
  <c r="AB85" i="26"/>
  <c r="AB372" i="26"/>
  <c r="R25" i="13"/>
  <c r="R23" i="13"/>
  <c r="T81" i="13"/>
  <c r="T27" i="27"/>
  <c r="T63" i="26"/>
  <c r="AB161" i="26"/>
  <c r="AB112" i="26"/>
  <c r="T64" i="27"/>
  <c r="AB380" i="26"/>
  <c r="R30" i="26"/>
  <c r="T43" i="26"/>
  <c r="AB276" i="26"/>
  <c r="AB306" i="26"/>
  <c r="T49" i="27"/>
  <c r="AB310" i="26"/>
  <c r="T70" i="13"/>
  <c r="T55" i="27"/>
  <c r="T47" i="26"/>
  <c r="AB206" i="26"/>
  <c r="AB381" i="26"/>
  <c r="AB272" i="26"/>
  <c r="R25" i="26"/>
  <c r="AB133" i="26"/>
  <c r="R34" i="26"/>
  <c r="AB316" i="26"/>
  <c r="T72" i="26"/>
  <c r="AB284" i="26"/>
  <c r="AB219" i="26"/>
  <c r="AB393" i="26"/>
  <c r="AB115" i="26"/>
  <c r="T41" i="26"/>
  <c r="T68" i="13"/>
  <c r="AB105" i="26"/>
  <c r="T84" i="13"/>
  <c r="T43" i="27"/>
  <c r="AB173" i="26"/>
  <c r="AB92" i="26"/>
  <c r="R37" i="26"/>
  <c r="T38" i="27"/>
  <c r="T100" i="13"/>
  <c r="T98" i="13"/>
  <c r="AB182" i="26"/>
  <c r="AB179" i="26"/>
  <c r="AB337" i="26"/>
  <c r="AB339" i="26"/>
  <c r="AB254" i="26"/>
  <c r="AB338" i="26"/>
  <c r="AB324" i="26"/>
  <c r="AB369" i="26"/>
  <c r="AB392" i="26"/>
  <c r="AB313" i="26"/>
  <c r="AB342" i="26"/>
  <c r="AB180" i="26"/>
  <c r="AB345" i="26"/>
  <c r="AB202" i="26"/>
  <c r="AB101" i="26"/>
  <c r="AB377" i="26"/>
  <c r="AB382" i="26"/>
  <c r="AB231" i="26"/>
  <c r="AB172" i="26"/>
  <c r="AB122" i="26"/>
  <c r="AB166" i="26"/>
  <c r="AB174" i="26"/>
  <c r="AB253" i="26"/>
  <c r="AB326" i="26"/>
  <c r="AB154" i="26"/>
  <c r="AB124" i="26"/>
  <c r="AB397" i="26"/>
  <c r="AB309" i="26"/>
  <c r="AB362" i="26"/>
  <c r="R27" i="28"/>
  <c r="AA103" i="13"/>
  <c r="R103" i="13"/>
  <c r="R104" i="13"/>
  <c r="AA104" i="13"/>
  <c r="R101" i="13"/>
  <c r="AA101" i="13"/>
  <c r="T101" i="13" s="1"/>
  <c r="I10" i="27"/>
  <c r="G12" i="26"/>
  <c r="G8" i="29"/>
  <c r="I3" i="27"/>
  <c r="I4" i="13"/>
  <c r="I11" i="26"/>
  <c r="G3" i="29"/>
  <c r="I10" i="13"/>
  <c r="G5" i="26"/>
  <c r="G13" i="27"/>
  <c r="G6" i="27"/>
  <c r="I5" i="29"/>
  <c r="I16" i="27"/>
  <c r="G15" i="28"/>
  <c r="G10" i="26"/>
  <c r="G6" i="26"/>
  <c r="G3" i="26"/>
  <c r="I10" i="26"/>
  <c r="G9" i="29"/>
  <c r="G15" i="13"/>
  <c r="I3" i="29"/>
  <c r="G13" i="26"/>
  <c r="G10" i="27"/>
  <c r="I12" i="26"/>
  <c r="I8" i="29"/>
  <c r="G6" i="28"/>
  <c r="G4" i="13"/>
  <c r="I16" i="13"/>
  <c r="I7" i="29"/>
  <c r="G10" i="13"/>
  <c r="I5" i="26"/>
  <c r="I13" i="27"/>
  <c r="I6" i="27"/>
  <c r="G5" i="29"/>
  <c r="G16" i="27"/>
  <c r="I15" i="28"/>
  <c r="I7" i="27"/>
  <c r="I3" i="26"/>
  <c r="G13" i="13"/>
  <c r="G15" i="26"/>
  <c r="G12" i="13"/>
  <c r="G14" i="28"/>
  <c r="I6" i="28"/>
  <c r="G16" i="26"/>
  <c r="I4" i="28"/>
  <c r="G16" i="13"/>
  <c r="G7" i="29"/>
  <c r="G11" i="28"/>
  <c r="G6" i="29"/>
  <c r="I7" i="13"/>
  <c r="I14" i="27"/>
  <c r="G7" i="27"/>
  <c r="I10" i="28"/>
  <c r="I9" i="29"/>
  <c r="I14" i="26"/>
  <c r="I8" i="28"/>
  <c r="I15" i="13"/>
  <c r="I15" i="27"/>
  <c r="I3" i="13"/>
  <c r="I4" i="27"/>
  <c r="G13" i="28"/>
  <c r="I4" i="29"/>
  <c r="I12" i="13"/>
  <c r="I14" i="28"/>
  <c r="G7" i="26"/>
  <c r="I16" i="26"/>
  <c r="G4" i="28"/>
  <c r="G9" i="26"/>
  <c r="G5" i="27"/>
  <c r="I11" i="28"/>
  <c r="I6" i="29"/>
  <c r="G7" i="13"/>
  <c r="G14" i="27"/>
  <c r="G10" i="28"/>
  <c r="G14" i="26"/>
  <c r="G16" i="28"/>
  <c r="G11" i="27"/>
  <c r="G8" i="28"/>
  <c r="G15" i="27"/>
  <c r="I11" i="27"/>
  <c r="G11" i="26"/>
  <c r="I6" i="26"/>
  <c r="G9" i="27"/>
  <c r="I8" i="13"/>
  <c r="I7" i="26"/>
  <c r="I9" i="28"/>
  <c r="G11" i="13"/>
  <c r="I9" i="26"/>
  <c r="I5" i="27"/>
  <c r="I14" i="13"/>
  <c r="I4" i="26"/>
  <c r="G8" i="26"/>
  <c r="G3" i="28"/>
  <c r="I16" i="28"/>
  <c r="G9" i="13"/>
  <c r="I8" i="27"/>
  <c r="I9" i="27"/>
  <c r="G8" i="13"/>
  <c r="G5" i="28"/>
  <c r="G9" i="28"/>
  <c r="I11" i="13"/>
  <c r="G14" i="13"/>
  <c r="G4" i="26"/>
  <c r="I8" i="26"/>
  <c r="I3" i="28"/>
  <c r="G7" i="28"/>
  <c r="I15" i="26"/>
  <c r="G4" i="27"/>
  <c r="G12" i="27"/>
  <c r="G8" i="27"/>
  <c r="I7" i="28"/>
  <c r="G4" i="29"/>
  <c r="G3" i="27"/>
  <c r="G12" i="28"/>
  <c r="I12" i="27"/>
  <c r="I6" i="13"/>
  <c r="I5" i="13"/>
  <c r="I13" i="13"/>
  <c r="I5" i="28"/>
  <c r="G3" i="13"/>
  <c r="I9" i="13"/>
  <c r="I12" i="28"/>
  <c r="I13" i="28"/>
  <c r="I13" i="26"/>
  <c r="G5" i="13"/>
  <c r="G6" i="13"/>
  <c r="J4" i="29" l="1"/>
  <c r="H4" i="29"/>
  <c r="J15" i="27"/>
  <c r="H15" i="27"/>
  <c r="J15" i="13"/>
  <c r="H15" i="13"/>
  <c r="J3" i="26"/>
  <c r="H3" i="26"/>
  <c r="H8" i="28"/>
  <c r="J8" i="28"/>
  <c r="K8" i="28" s="1"/>
  <c r="H13" i="26"/>
  <c r="J13" i="26"/>
  <c r="J11" i="27"/>
  <c r="H11" i="27"/>
  <c r="H6" i="26"/>
  <c r="J6" i="26"/>
  <c r="K6" i="26" s="1"/>
  <c r="J16" i="28"/>
  <c r="H16" i="28"/>
  <c r="H14" i="26"/>
  <c r="J14" i="26"/>
  <c r="J7" i="28"/>
  <c r="H7" i="28"/>
  <c r="J9" i="29"/>
  <c r="H9" i="29"/>
  <c r="H10" i="28"/>
  <c r="J10" i="28"/>
  <c r="K10" i="28" s="1"/>
  <c r="H7" i="27"/>
  <c r="J7" i="27"/>
  <c r="H14" i="27"/>
  <c r="J14" i="27"/>
  <c r="K14" i="27" s="1"/>
  <c r="J10" i="26"/>
  <c r="H10" i="26"/>
  <c r="H7" i="13"/>
  <c r="J7" i="13"/>
  <c r="K7" i="13" s="1"/>
  <c r="J15" i="28"/>
  <c r="H15" i="28"/>
  <c r="H16" i="27"/>
  <c r="J16" i="27"/>
  <c r="K16" i="27" s="1"/>
  <c r="J8" i="27"/>
  <c r="H8" i="27"/>
  <c r="H5" i="29"/>
  <c r="J5" i="29"/>
  <c r="K5" i="29" s="1"/>
  <c r="H13" i="28"/>
  <c r="J13" i="28"/>
  <c r="J3" i="28"/>
  <c r="H3" i="28"/>
  <c r="J6" i="27"/>
  <c r="H6" i="27"/>
  <c r="J12" i="27"/>
  <c r="H12" i="27"/>
  <c r="J8" i="26"/>
  <c r="H8" i="26"/>
  <c r="J13" i="27"/>
  <c r="H13" i="27"/>
  <c r="J4" i="27"/>
  <c r="H4" i="27"/>
  <c r="H4" i="26"/>
  <c r="J4" i="26"/>
  <c r="K4" i="26" s="1"/>
  <c r="J6" i="29"/>
  <c r="H6" i="29"/>
  <c r="J5" i="26"/>
  <c r="H5" i="26"/>
  <c r="H12" i="28"/>
  <c r="J12" i="28"/>
  <c r="K12" i="28" s="1"/>
  <c r="H14" i="13"/>
  <c r="J14" i="13"/>
  <c r="K14" i="13" s="1"/>
  <c r="J11" i="28"/>
  <c r="H11" i="28"/>
  <c r="H10" i="13"/>
  <c r="J10" i="13"/>
  <c r="K10" i="13" s="1"/>
  <c r="H15" i="26"/>
  <c r="J15" i="26"/>
  <c r="K15" i="26" s="1"/>
  <c r="J5" i="27"/>
  <c r="H5" i="27"/>
  <c r="H7" i="29"/>
  <c r="J7" i="29"/>
  <c r="H3" i="29"/>
  <c r="J3" i="29"/>
  <c r="K3" i="29" s="1"/>
  <c r="J9" i="26"/>
  <c r="H9" i="26"/>
  <c r="H16" i="13"/>
  <c r="J16" i="13"/>
  <c r="K16" i="13" s="1"/>
  <c r="J11" i="26"/>
  <c r="H11" i="26"/>
  <c r="H9" i="13"/>
  <c r="J9" i="13"/>
  <c r="K9" i="13" s="1"/>
  <c r="J11" i="13"/>
  <c r="H11" i="13"/>
  <c r="H4" i="28"/>
  <c r="J4" i="28"/>
  <c r="K4" i="28" s="1"/>
  <c r="J3" i="13"/>
  <c r="H3" i="13"/>
  <c r="H9" i="28"/>
  <c r="J9" i="28"/>
  <c r="K9" i="28" s="1"/>
  <c r="J16" i="26"/>
  <c r="H16" i="26"/>
  <c r="H4" i="13"/>
  <c r="J4" i="13"/>
  <c r="K4" i="13" s="1"/>
  <c r="J6" i="28"/>
  <c r="H6" i="28"/>
  <c r="J3" i="27"/>
  <c r="H3" i="27"/>
  <c r="J5" i="28"/>
  <c r="H5" i="28"/>
  <c r="J7" i="26"/>
  <c r="H7" i="26"/>
  <c r="J8" i="29"/>
  <c r="H8" i="29"/>
  <c r="H13" i="13"/>
  <c r="J13" i="13"/>
  <c r="K13" i="13" s="1"/>
  <c r="H8" i="13"/>
  <c r="J8" i="13"/>
  <c r="K8" i="13" s="1"/>
  <c r="J14" i="28"/>
  <c r="H14" i="28"/>
  <c r="J12" i="26"/>
  <c r="H12" i="26"/>
  <c r="H5" i="13"/>
  <c r="J5" i="13"/>
  <c r="K5" i="13" s="1"/>
  <c r="J9" i="27"/>
  <c r="H9" i="27"/>
  <c r="J12" i="13"/>
  <c r="H12" i="13"/>
  <c r="H10" i="27"/>
  <c r="J10" i="27"/>
  <c r="H6" i="13"/>
  <c r="J6" i="13"/>
  <c r="K6" i="13" s="1"/>
  <c r="D13" i="26"/>
  <c r="D13" i="13"/>
  <c r="T104" i="13"/>
  <c r="D7" i="26"/>
  <c r="T103" i="13"/>
  <c r="D7" i="13"/>
  <c r="K10" i="27" l="1"/>
  <c r="K7" i="29"/>
  <c r="K13" i="28"/>
  <c r="K7" i="27"/>
  <c r="K14" i="26"/>
  <c r="K13" i="26"/>
  <c r="D8" i="13"/>
  <c r="D14" i="13"/>
  <c r="D14" i="26"/>
  <c r="D8" i="26"/>
  <c r="K3" i="27"/>
  <c r="K13" i="27"/>
  <c r="K7" i="28"/>
  <c r="K15" i="13"/>
  <c r="K12" i="26"/>
  <c r="K6" i="28"/>
  <c r="K11" i="26"/>
  <c r="K11" i="28"/>
  <c r="K8" i="26"/>
  <c r="K15" i="28"/>
  <c r="K15" i="27"/>
  <c r="K7" i="26"/>
  <c r="K5" i="26"/>
  <c r="K3" i="28"/>
  <c r="K11" i="27"/>
  <c r="K8" i="29"/>
  <c r="K3" i="13"/>
  <c r="K6" i="29"/>
  <c r="K12" i="13"/>
  <c r="K14" i="28"/>
  <c r="K5" i="27"/>
  <c r="K12" i="27"/>
  <c r="K16" i="28"/>
  <c r="K4" i="29"/>
  <c r="K9" i="27"/>
  <c r="K5" i="28"/>
  <c r="K16" i="26"/>
  <c r="K11" i="13"/>
  <c r="K9" i="26"/>
  <c r="K4" i="27"/>
  <c r="K6" i="27"/>
  <c r="K8" i="27"/>
  <c r="K10" i="26"/>
  <c r="K9" i="29"/>
  <c r="K3" i="26"/>
  <c r="D9" i="26" l="1"/>
  <c r="D16" i="26" s="1"/>
  <c r="D15" i="26"/>
  <c r="D15" i="13"/>
  <c r="D9" i="13"/>
  <c r="D16" i="13" s="1"/>
  <c r="V93" i="26"/>
  <c r="V348" i="26"/>
  <c r="U117" i="26"/>
  <c r="V333" i="26"/>
  <c r="U302" i="26"/>
  <c r="U385" i="26"/>
  <c r="V99" i="13"/>
  <c r="V180" i="26"/>
  <c r="V64" i="26"/>
  <c r="U335" i="26"/>
  <c r="U211" i="26"/>
  <c r="U23" i="13"/>
  <c r="U53" i="29"/>
  <c r="U224" i="26"/>
  <c r="V395" i="26"/>
  <c r="U51" i="27"/>
  <c r="V185" i="26"/>
  <c r="V44" i="13"/>
  <c r="U78" i="13"/>
  <c r="U305" i="26"/>
  <c r="U46" i="26"/>
  <c r="U48" i="26"/>
  <c r="U140" i="26"/>
  <c r="V65" i="29"/>
  <c r="U96" i="26"/>
  <c r="U96" i="13"/>
  <c r="U88" i="13"/>
  <c r="U401" i="26"/>
  <c r="U66" i="13"/>
  <c r="V188" i="26"/>
  <c r="V345" i="26"/>
  <c r="U94" i="26"/>
  <c r="U395" i="26"/>
  <c r="U153" i="26"/>
  <c r="U26" i="28"/>
  <c r="U203" i="26"/>
  <c r="V78" i="26"/>
  <c r="V36" i="27"/>
  <c r="V196" i="26"/>
  <c r="V288" i="26"/>
  <c r="V25" i="29"/>
  <c r="V337" i="26"/>
  <c r="U143" i="26"/>
  <c r="V61" i="27"/>
  <c r="U35" i="27"/>
  <c r="U352" i="26"/>
  <c r="V373" i="26"/>
  <c r="V62" i="13"/>
  <c r="U320" i="26"/>
  <c r="U61" i="29"/>
  <c r="U272" i="26"/>
  <c r="U242" i="26"/>
  <c r="U37" i="27"/>
  <c r="U355" i="26"/>
  <c r="U149" i="26"/>
  <c r="U47" i="26"/>
  <c r="U314" i="26"/>
  <c r="V299" i="26"/>
  <c r="V389" i="26"/>
  <c r="V70" i="27"/>
  <c r="U180" i="26"/>
  <c r="U60" i="13"/>
  <c r="U93" i="26"/>
  <c r="U208" i="26"/>
  <c r="U230" i="26"/>
  <c r="V245" i="26"/>
  <c r="V84" i="13"/>
  <c r="V69" i="13"/>
  <c r="U89" i="26"/>
  <c r="U339" i="26"/>
  <c r="V156" i="26"/>
  <c r="V146" i="26"/>
  <c r="U39" i="26"/>
  <c r="V353" i="26"/>
  <c r="V84" i="26"/>
  <c r="U267" i="26"/>
  <c r="V66" i="26"/>
  <c r="U98" i="26"/>
  <c r="V26" i="28"/>
  <c r="V275" i="26"/>
  <c r="V121" i="26"/>
  <c r="U36" i="29"/>
  <c r="V59" i="27"/>
  <c r="V171" i="26"/>
  <c r="V295" i="26"/>
  <c r="V300" i="26"/>
  <c r="V68" i="26"/>
  <c r="U26" i="13"/>
  <c r="V125" i="26"/>
  <c r="U57" i="26"/>
  <c r="U264" i="26"/>
  <c r="V320" i="26"/>
  <c r="U225" i="26"/>
  <c r="U324" i="26"/>
  <c r="V75" i="13"/>
  <c r="V67" i="27"/>
  <c r="V219" i="26"/>
  <c r="V172" i="26"/>
  <c r="U145" i="26"/>
  <c r="V342" i="26"/>
  <c r="U216" i="26"/>
  <c r="U82" i="26"/>
  <c r="U66" i="29"/>
  <c r="U38" i="27"/>
  <c r="U259" i="26"/>
  <c r="V193" i="26"/>
  <c r="U114" i="26"/>
  <c r="U108" i="26"/>
  <c r="V273" i="26"/>
  <c r="U61" i="13"/>
  <c r="V210" i="26"/>
  <c r="V103" i="26"/>
  <c r="U62" i="26"/>
  <c r="V30" i="29"/>
  <c r="V104" i="13"/>
  <c r="V45" i="27"/>
  <c r="V303" i="26"/>
  <c r="V82" i="26"/>
  <c r="U39" i="27"/>
  <c r="U69" i="26"/>
  <c r="V379" i="26"/>
  <c r="U27" i="28"/>
  <c r="V363" i="26"/>
  <c r="V277" i="26"/>
  <c r="U69" i="13"/>
  <c r="V371" i="26"/>
  <c r="U33" i="29"/>
  <c r="U51" i="29"/>
  <c r="V28" i="26"/>
  <c r="V244" i="26"/>
  <c r="U105" i="26"/>
  <c r="V32" i="29"/>
  <c r="U102" i="26"/>
  <c r="U70" i="26"/>
  <c r="V280" i="26"/>
  <c r="V308" i="26"/>
  <c r="U25" i="13"/>
  <c r="V50" i="13"/>
  <c r="U359" i="26"/>
  <c r="V70" i="26"/>
  <c r="V388" i="26"/>
  <c r="V122" i="26"/>
  <c r="U169" i="26"/>
  <c r="V80" i="26"/>
  <c r="V38" i="13"/>
  <c r="V261" i="26"/>
  <c r="U162" i="26"/>
  <c r="U30" i="26"/>
  <c r="V264" i="26"/>
  <c r="V66" i="29"/>
  <c r="V235" i="26"/>
  <c r="U298" i="26"/>
  <c r="V85" i="26"/>
  <c r="V241" i="26"/>
  <c r="V153" i="26"/>
  <c r="V74" i="13"/>
  <c r="V77" i="13"/>
  <c r="V228" i="26"/>
  <c r="U58" i="27"/>
  <c r="U346" i="26"/>
  <c r="V52" i="27"/>
  <c r="U336" i="26"/>
  <c r="V48" i="26"/>
  <c r="V331" i="26"/>
  <c r="U34" i="28"/>
  <c r="U103" i="26"/>
  <c r="U79" i="26"/>
  <c r="V61" i="26"/>
  <c r="V32" i="26"/>
  <c r="U62" i="29"/>
  <c r="U120" i="26"/>
  <c r="V50" i="29"/>
  <c r="V27" i="26"/>
  <c r="U63" i="26"/>
  <c r="U218" i="26"/>
  <c r="U168" i="26"/>
  <c r="U181" i="26"/>
  <c r="U197" i="26"/>
  <c r="V53" i="27"/>
  <c r="V149" i="26"/>
  <c r="V24" i="29"/>
  <c r="V138" i="26"/>
  <c r="V27" i="28"/>
  <c r="U398" i="26"/>
  <c r="U131" i="26"/>
  <c r="V100" i="13"/>
  <c r="U86" i="26"/>
  <c r="V217" i="26"/>
  <c r="V87" i="26"/>
  <c r="V291" i="26"/>
  <c r="U319" i="26"/>
  <c r="V108" i="26"/>
  <c r="V318" i="26"/>
  <c r="V30" i="28"/>
  <c r="V43" i="13"/>
  <c r="V35" i="28"/>
  <c r="V95" i="26"/>
  <c r="U34" i="27"/>
  <c r="V24" i="27"/>
  <c r="U300" i="26"/>
  <c r="V289" i="26"/>
  <c r="V47" i="26"/>
  <c r="U61" i="27"/>
  <c r="U391" i="26"/>
  <c r="V147" i="26"/>
  <c r="U90" i="26"/>
  <c r="V113" i="26"/>
  <c r="V263" i="26"/>
  <c r="U279" i="26"/>
  <c r="U276" i="26"/>
  <c r="U66" i="27"/>
  <c r="V26" i="26"/>
  <c r="U57" i="13"/>
  <c r="V58" i="26"/>
  <c r="V42" i="26"/>
  <c r="U184" i="26"/>
  <c r="U29" i="27"/>
  <c r="U78" i="26"/>
  <c r="V178" i="26"/>
  <c r="V191" i="26"/>
  <c r="U255" i="26"/>
  <c r="V53" i="13"/>
  <c r="U67" i="29"/>
  <c r="U49" i="26"/>
  <c r="U91" i="26"/>
  <c r="U366" i="26"/>
  <c r="U193" i="26"/>
  <c r="U266" i="26"/>
  <c r="U166" i="26"/>
  <c r="U91" i="13"/>
  <c r="U333" i="26"/>
  <c r="U56" i="29"/>
  <c r="U152" i="26"/>
  <c r="U183" i="26"/>
  <c r="V401" i="26"/>
  <c r="V58" i="13"/>
  <c r="V173" i="26"/>
  <c r="U64" i="27"/>
  <c r="U46" i="13"/>
  <c r="U44" i="26"/>
  <c r="U68" i="26"/>
  <c r="U235" i="26"/>
  <c r="V50" i="26"/>
  <c r="U137" i="26"/>
  <c r="U71" i="13"/>
  <c r="V169" i="26"/>
  <c r="U308" i="26"/>
  <c r="V259" i="26"/>
  <c r="V140" i="26"/>
  <c r="V101" i="13"/>
  <c r="V336" i="26"/>
  <c r="U286" i="26"/>
  <c r="V179" i="26"/>
  <c r="U210" i="26"/>
  <c r="U34" i="29"/>
  <c r="U49" i="29"/>
  <c r="U38" i="13"/>
  <c r="U32" i="26"/>
  <c r="U160" i="26"/>
  <c r="U171" i="26"/>
  <c r="V332" i="26"/>
  <c r="V164" i="26"/>
  <c r="V126" i="26"/>
  <c r="V49" i="26"/>
  <c r="U356" i="26"/>
  <c r="U196" i="26"/>
  <c r="U31" i="28"/>
  <c r="U344" i="26"/>
  <c r="V68" i="13"/>
  <c r="U37" i="13"/>
  <c r="V341" i="26"/>
  <c r="V296" i="26"/>
  <c r="V36" i="26"/>
  <c r="V62" i="27"/>
  <c r="U234" i="26"/>
  <c r="U36" i="26"/>
  <c r="U122" i="26"/>
  <c r="U179" i="26"/>
  <c r="V62" i="26"/>
  <c r="U30" i="29"/>
  <c r="U44" i="13"/>
  <c r="U341" i="26"/>
  <c r="U104" i="26"/>
  <c r="V386" i="26"/>
  <c r="V54" i="26"/>
  <c r="U59" i="29"/>
  <c r="U213" i="26"/>
  <c r="V106" i="26"/>
  <c r="V257" i="26"/>
  <c r="U23" i="27"/>
  <c r="V170" i="26"/>
  <c r="U134" i="26"/>
  <c r="U299" i="26"/>
  <c r="V174" i="26"/>
  <c r="U304" i="26"/>
  <c r="U116" i="26"/>
  <c r="U178" i="26"/>
  <c r="V344" i="26"/>
  <c r="U43" i="27"/>
  <c r="V242" i="26"/>
  <c r="V132" i="26"/>
  <c r="V59" i="13"/>
  <c r="V35" i="29"/>
  <c r="U24" i="13"/>
  <c r="V269" i="26"/>
  <c r="U194" i="26"/>
  <c r="V322" i="26"/>
  <c r="U40" i="27"/>
  <c r="V53" i="26"/>
  <c r="V67" i="26"/>
  <c r="V31" i="29"/>
  <c r="V29" i="26"/>
  <c r="V65" i="27"/>
  <c r="U107" i="26"/>
  <c r="V339" i="26"/>
  <c r="U80" i="13"/>
  <c r="V227" i="26"/>
  <c r="U155" i="26"/>
  <c r="V63" i="29"/>
  <c r="U206" i="26"/>
  <c r="V354" i="26"/>
  <c r="V255" i="26"/>
  <c r="V234" i="26"/>
  <c r="V183" i="26"/>
  <c r="V256" i="26"/>
  <c r="U35" i="13"/>
  <c r="U51" i="13"/>
  <c r="V154" i="26"/>
  <c r="V243" i="26"/>
  <c r="V68" i="29"/>
  <c r="V33" i="29"/>
  <c r="U82" i="13"/>
  <c r="V73" i="26"/>
  <c r="U148" i="26"/>
  <c r="V111" i="26"/>
  <c r="U215" i="26"/>
  <c r="U56" i="27"/>
  <c r="V49" i="27"/>
  <c r="V284" i="26"/>
  <c r="V317" i="26"/>
  <c r="V25" i="28"/>
  <c r="U382" i="26"/>
  <c r="V65" i="13"/>
  <c r="V83" i="13"/>
  <c r="U251" i="26"/>
  <c r="V381" i="26"/>
  <c r="V98" i="26"/>
  <c r="U384" i="26"/>
  <c r="U31" i="13"/>
  <c r="V56" i="29"/>
  <c r="V249" i="26"/>
  <c r="V120" i="26"/>
  <c r="U74" i="26"/>
  <c r="V283" i="26"/>
  <c r="V57" i="29"/>
  <c r="V49" i="29"/>
  <c r="U55" i="27"/>
  <c r="U33" i="28"/>
  <c r="V160" i="26"/>
  <c r="V51" i="26"/>
  <c r="U68" i="27"/>
  <c r="U94" i="13"/>
  <c r="U165" i="26"/>
  <c r="V223" i="26"/>
  <c r="U60" i="27"/>
  <c r="V128" i="26"/>
  <c r="V152" i="26"/>
  <c r="V31" i="28"/>
  <c r="U141" i="26"/>
  <c r="V29" i="13"/>
  <c r="V221" i="26"/>
  <c r="V351" i="26"/>
  <c r="V86" i="26"/>
  <c r="V163" i="26"/>
  <c r="U271" i="26"/>
  <c r="V24" i="26"/>
  <c r="V25" i="27"/>
  <c r="V95" i="13"/>
  <c r="V302" i="26"/>
  <c r="U241" i="26"/>
  <c r="V400" i="26"/>
  <c r="U50" i="13"/>
  <c r="V102" i="13"/>
  <c r="U41" i="27"/>
  <c r="V72" i="13"/>
  <c r="V60" i="29"/>
  <c r="V58" i="27"/>
  <c r="U331" i="26"/>
  <c r="V42" i="27"/>
  <c r="U73" i="13"/>
  <c r="V96" i="13"/>
  <c r="U238" i="26"/>
  <c r="U231" i="26"/>
  <c r="V112" i="26"/>
  <c r="V34" i="27"/>
  <c r="U389" i="26"/>
  <c r="U156" i="26"/>
  <c r="V105" i="26"/>
  <c r="U177" i="26"/>
  <c r="V375" i="26"/>
  <c r="V61" i="29"/>
  <c r="U50" i="27"/>
  <c r="U367" i="26"/>
  <c r="U89" i="13"/>
  <c r="U310" i="26"/>
  <c r="U214" i="26"/>
  <c r="V237" i="26"/>
  <c r="V52" i="26"/>
  <c r="U52" i="29"/>
  <c r="U31" i="29"/>
  <c r="V80" i="13"/>
  <c r="V357" i="26"/>
  <c r="U246" i="26"/>
  <c r="V369" i="26"/>
  <c r="V90" i="13"/>
  <c r="V328" i="26"/>
  <c r="V359" i="26"/>
  <c r="U209" i="26"/>
  <c r="U84" i="13"/>
  <c r="U334" i="26"/>
  <c r="V97" i="13"/>
  <c r="U375" i="26"/>
  <c r="V233" i="26"/>
  <c r="U191" i="26"/>
  <c r="U41" i="29"/>
  <c r="V270" i="26"/>
  <c r="V204" i="26"/>
  <c r="V314" i="26"/>
  <c r="U342" i="26"/>
  <c r="U67" i="27"/>
  <c r="V89" i="13"/>
  <c r="V78" i="13"/>
  <c r="U121" i="26"/>
  <c r="V88" i="13"/>
  <c r="U53" i="13"/>
  <c r="V100" i="26"/>
  <c r="V290" i="26"/>
  <c r="V205" i="26"/>
  <c r="U65" i="26"/>
  <c r="V338" i="26"/>
  <c r="V29" i="28"/>
  <c r="U23" i="28"/>
  <c r="V231" i="26"/>
  <c r="U38" i="26"/>
  <c r="U315" i="26"/>
  <c r="U129" i="26"/>
  <c r="V159" i="26"/>
  <c r="V366" i="26"/>
  <c r="V274" i="26"/>
  <c r="V36" i="13"/>
  <c r="V94" i="13"/>
  <c r="U25" i="27"/>
  <c r="U50" i="26"/>
  <c r="V97" i="26"/>
  <c r="V35" i="27"/>
  <c r="U68" i="13"/>
  <c r="V60" i="27"/>
  <c r="V324" i="26"/>
  <c r="U363" i="26"/>
  <c r="V60" i="13"/>
  <c r="V370" i="26"/>
  <c r="U47" i="13"/>
  <c r="U261" i="26"/>
  <c r="V265" i="26"/>
  <c r="V239" i="26"/>
  <c r="V252" i="26"/>
  <c r="U28" i="13"/>
  <c r="U189" i="26"/>
  <c r="U217" i="26"/>
  <c r="U56" i="26"/>
  <c r="V27" i="29"/>
  <c r="V206" i="26"/>
  <c r="V23" i="29"/>
  <c r="U98" i="13"/>
  <c r="V271" i="26"/>
  <c r="U204" i="26"/>
  <c r="U83" i="26"/>
  <c r="U386" i="26"/>
  <c r="V141" i="26"/>
  <c r="U95" i="26"/>
  <c r="U237" i="26"/>
  <c r="U57" i="29"/>
  <c r="V200" i="26"/>
  <c r="U146" i="26"/>
  <c r="V25" i="13"/>
  <c r="U245" i="26"/>
  <c r="U74" i="13"/>
  <c r="V123" i="26"/>
  <c r="U70" i="27"/>
  <c r="V44" i="29"/>
  <c r="V51" i="27"/>
  <c r="U118" i="26"/>
  <c r="U65" i="29"/>
  <c r="U43" i="26"/>
  <c r="U150" i="26"/>
  <c r="V195" i="26"/>
  <c r="U175" i="26"/>
  <c r="V115" i="26"/>
  <c r="V30" i="27"/>
  <c r="U351" i="26"/>
  <c r="U34" i="26"/>
  <c r="V71" i="13"/>
  <c r="U381" i="26"/>
  <c r="V91" i="26"/>
  <c r="V192" i="26"/>
  <c r="U101" i="13"/>
  <c r="U64" i="26"/>
  <c r="V59" i="29"/>
  <c r="V139" i="26"/>
  <c r="V101" i="26"/>
  <c r="U379" i="26"/>
  <c r="U323" i="26"/>
  <c r="U387" i="26"/>
  <c r="U42" i="26"/>
  <c r="V81" i="13"/>
  <c r="U52" i="26"/>
  <c r="U54" i="29"/>
  <c r="U212" i="26"/>
  <c r="V399" i="26"/>
  <c r="U25" i="26"/>
  <c r="V82" i="13"/>
  <c r="V24" i="28"/>
  <c r="V31" i="26"/>
  <c r="U371" i="26"/>
  <c r="V64" i="27"/>
  <c r="V37" i="27"/>
  <c r="V56" i="27"/>
  <c r="V50" i="27"/>
  <c r="V166" i="26"/>
  <c r="V189" i="26"/>
  <c r="U200" i="26"/>
  <c r="V30" i="26"/>
  <c r="U27" i="29"/>
  <c r="U46" i="27"/>
  <c r="U77" i="13"/>
  <c r="U247" i="26"/>
  <c r="V387" i="26"/>
  <c r="U53" i="26"/>
  <c r="U159" i="26"/>
  <c r="U45" i="26"/>
  <c r="U207" i="26"/>
  <c r="V61" i="13"/>
  <c r="U55" i="29"/>
  <c r="U285" i="26"/>
  <c r="V40" i="26"/>
  <c r="U222" i="26"/>
  <c r="V145" i="26"/>
  <c r="V63" i="26"/>
  <c r="V309" i="26"/>
  <c r="V36" i="29"/>
  <c r="U306" i="26"/>
  <c r="V216" i="26"/>
  <c r="U281" i="26"/>
  <c r="V41" i="26"/>
  <c r="U364" i="26"/>
  <c r="U195" i="26"/>
  <c r="V251" i="26"/>
  <c r="V64" i="29"/>
  <c r="U85" i="13"/>
  <c r="U318" i="26"/>
  <c r="V32" i="28"/>
  <c r="V116" i="26"/>
  <c r="V94" i="26"/>
  <c r="V37" i="13"/>
  <c r="U65" i="27"/>
  <c r="V55" i="13"/>
  <c r="V203" i="26"/>
  <c r="U368" i="26"/>
  <c r="U87" i="26"/>
  <c r="U113" i="26"/>
  <c r="U67" i="26"/>
  <c r="U135" i="26"/>
  <c r="U274" i="26"/>
  <c r="V346" i="26"/>
  <c r="U111" i="26"/>
  <c r="U62" i="27"/>
  <c r="U343" i="26"/>
  <c r="U249" i="26"/>
  <c r="V199" i="26"/>
  <c r="V340" i="26"/>
  <c r="U199" i="26"/>
  <c r="U104" i="13"/>
  <c r="U40" i="13"/>
  <c r="U87" i="13"/>
  <c r="U35" i="28"/>
  <c r="U173" i="26"/>
  <c r="V209" i="26"/>
  <c r="U44" i="29"/>
  <c r="V365" i="26"/>
  <c r="U293" i="26"/>
  <c r="U37" i="29"/>
  <c r="U49" i="13"/>
  <c r="U66" i="26"/>
  <c r="U68" i="29"/>
  <c r="U41" i="13"/>
  <c r="U296" i="26"/>
  <c r="U35" i="26"/>
  <c r="U34" i="13"/>
  <c r="U244" i="26"/>
  <c r="V194" i="26"/>
  <c r="V177" i="26"/>
  <c r="U28" i="28"/>
  <c r="V211" i="26"/>
  <c r="U63" i="27"/>
  <c r="U158" i="26"/>
  <c r="U126" i="26"/>
  <c r="V99" i="26"/>
  <c r="V201" i="26"/>
  <c r="V161" i="26"/>
  <c r="U388" i="26"/>
  <c r="U154" i="26"/>
  <c r="U340" i="26"/>
  <c r="V38" i="26"/>
  <c r="V48" i="29"/>
  <c r="U41" i="26"/>
  <c r="U327" i="26"/>
  <c r="U172" i="26"/>
  <c r="V53" i="29"/>
  <c r="U31" i="26"/>
  <c r="U93" i="13"/>
  <c r="U353" i="26"/>
  <c r="V293" i="26"/>
  <c r="V148" i="26"/>
  <c r="U360" i="26"/>
  <c r="U27" i="13"/>
  <c r="V27" i="13"/>
  <c r="U201" i="26"/>
  <c r="V307" i="26"/>
  <c r="V167" i="26"/>
  <c r="V38" i="29"/>
  <c r="U354" i="26"/>
  <c r="V33" i="28"/>
  <c r="V79" i="13"/>
  <c r="V268" i="26"/>
  <c r="V48" i="27"/>
  <c r="V260" i="26"/>
  <c r="U76" i="13"/>
  <c r="U170" i="26"/>
  <c r="U29" i="28"/>
  <c r="V26" i="27"/>
  <c r="V279" i="26"/>
  <c r="V186" i="26"/>
  <c r="U102" i="13"/>
  <c r="V45" i="29"/>
  <c r="U42" i="13"/>
  <c r="U63" i="29"/>
  <c r="V329" i="26"/>
  <c r="U72" i="13"/>
  <c r="V301" i="26"/>
  <c r="U32" i="27"/>
  <c r="U256" i="26"/>
  <c r="U257" i="26"/>
  <c r="U357" i="26"/>
  <c r="V34" i="13"/>
  <c r="U32" i="13"/>
  <c r="U37" i="26"/>
  <c r="V93" i="13"/>
  <c r="V276" i="26"/>
  <c r="U269" i="26"/>
  <c r="V272" i="26"/>
  <c r="U92" i="26"/>
  <c r="V187" i="26"/>
  <c r="U84" i="26"/>
  <c r="V250" i="26"/>
  <c r="U151" i="26"/>
  <c r="V305" i="26"/>
  <c r="V66" i="27"/>
  <c r="U79" i="13"/>
  <c r="U161" i="26"/>
  <c r="U185" i="26"/>
  <c r="U167" i="26"/>
  <c r="U36" i="13"/>
  <c r="V56" i="13"/>
  <c r="U61" i="26"/>
  <c r="V57" i="13"/>
  <c r="V29" i="27"/>
  <c r="U138" i="26"/>
  <c r="U55" i="13"/>
  <c r="U67" i="13"/>
  <c r="U39" i="13"/>
  <c r="U69" i="27"/>
  <c r="V372" i="26"/>
  <c r="U72" i="26"/>
  <c r="V45" i="13"/>
  <c r="U92" i="13"/>
  <c r="V124" i="26"/>
  <c r="U236" i="26"/>
  <c r="U32" i="28"/>
  <c r="U27" i="27"/>
  <c r="U106" i="26"/>
  <c r="V286" i="26"/>
  <c r="V135" i="26"/>
  <c r="V32" i="13"/>
  <c r="V151" i="26"/>
  <c r="U48" i="29"/>
  <c r="U328" i="26"/>
  <c r="V72" i="26"/>
  <c r="U330" i="26"/>
  <c r="U58" i="13"/>
  <c r="V69" i="26"/>
  <c r="V28" i="13"/>
  <c r="V23" i="26"/>
  <c r="V70" i="13"/>
  <c r="U24" i="29"/>
  <c r="V62" i="29"/>
  <c r="U248" i="26"/>
  <c r="U125" i="26"/>
  <c r="U283" i="26"/>
  <c r="V52" i="13"/>
  <c r="U295" i="26"/>
  <c r="U24" i="28"/>
  <c r="U54" i="27"/>
  <c r="V224" i="26"/>
  <c r="V229" i="26"/>
  <c r="U329" i="26"/>
  <c r="V81" i="26"/>
  <c r="V377" i="26"/>
  <c r="V208" i="26"/>
  <c r="U64" i="29"/>
  <c r="U101" i="26"/>
  <c r="U397" i="26"/>
  <c r="U373" i="26"/>
  <c r="U99" i="13"/>
  <c r="U133" i="26"/>
  <c r="V90" i="26"/>
  <c r="U49" i="27"/>
  <c r="U365" i="26"/>
  <c r="U263" i="26"/>
  <c r="U75" i="26"/>
  <c r="V397" i="26"/>
  <c r="U60" i="29"/>
  <c r="V23" i="27"/>
  <c r="U24" i="26"/>
  <c r="V91" i="13"/>
  <c r="V281" i="26"/>
  <c r="V54" i="29"/>
  <c r="V42" i="29"/>
  <c r="V39" i="13"/>
  <c r="U45" i="27"/>
  <c r="V32" i="27"/>
  <c r="V392" i="26"/>
  <c r="U43" i="13"/>
  <c r="V45" i="26"/>
  <c r="U23" i="26"/>
  <c r="U232" i="26"/>
  <c r="U54" i="13"/>
  <c r="U229" i="26"/>
  <c r="V71" i="26"/>
  <c r="V254" i="26"/>
  <c r="V215" i="26"/>
  <c r="U109" i="26"/>
  <c r="V248" i="26"/>
  <c r="U54" i="26"/>
  <c r="V56" i="26"/>
  <c r="U83" i="13"/>
  <c r="V398" i="26"/>
  <c r="U370" i="26"/>
  <c r="U97" i="26"/>
  <c r="U187" i="26"/>
  <c r="U47" i="29"/>
  <c r="V335" i="26"/>
  <c r="U23" i="29"/>
  <c r="U75" i="13"/>
  <c r="V23" i="13"/>
  <c r="U43" i="29"/>
  <c r="V75" i="26"/>
  <c r="U39" i="29"/>
  <c r="U42" i="29"/>
  <c r="V39" i="27"/>
  <c r="V361" i="26"/>
  <c r="V28" i="28"/>
  <c r="V66" i="13"/>
  <c r="V382" i="26"/>
  <c r="V30" i="13"/>
  <c r="V330" i="26"/>
  <c r="U240" i="26"/>
  <c r="V393" i="26"/>
  <c r="U32" i="29"/>
  <c r="V383" i="26"/>
  <c r="U326" i="26"/>
  <c r="U52" i="27"/>
  <c r="V323" i="26"/>
  <c r="U136" i="26"/>
  <c r="U45" i="13"/>
  <c r="U31" i="27"/>
  <c r="U48" i="13"/>
  <c r="U377" i="26"/>
  <c r="U71" i="26"/>
  <c r="U40" i="26"/>
  <c r="U220" i="26"/>
  <c r="U277" i="26"/>
  <c r="U132" i="26"/>
  <c r="U348" i="26"/>
  <c r="U29" i="29"/>
  <c r="U182" i="26"/>
  <c r="V356" i="26"/>
  <c r="V143" i="26"/>
  <c r="U62" i="13"/>
  <c r="V362" i="26"/>
  <c r="V109" i="26"/>
  <c r="V40" i="27"/>
  <c r="V114" i="26"/>
  <c r="V54" i="13"/>
  <c r="U192" i="26"/>
  <c r="V134" i="26"/>
  <c r="U76" i="26"/>
  <c r="V312" i="26"/>
  <c r="V225" i="26"/>
  <c r="V118" i="26"/>
  <c r="V358" i="26"/>
  <c r="V55" i="29"/>
  <c r="V282" i="26"/>
  <c r="U112" i="26"/>
  <c r="U390" i="26"/>
  <c r="U262" i="26"/>
  <c r="V136" i="26"/>
  <c r="U44" i="27"/>
  <c r="V34" i="26"/>
  <c r="U24" i="27"/>
  <c r="V59" i="26"/>
  <c r="U81" i="13"/>
  <c r="U290" i="26"/>
  <c r="U347" i="26"/>
  <c r="U399" i="26"/>
  <c r="V311" i="26"/>
  <c r="U396" i="26"/>
  <c r="V162" i="26"/>
  <c r="U252" i="26"/>
  <c r="V41" i="27"/>
  <c r="V47" i="13"/>
  <c r="V92" i="26"/>
  <c r="U139" i="26"/>
  <c r="V394" i="26"/>
  <c r="V43" i="26"/>
  <c r="V43" i="29"/>
  <c r="V74" i="26"/>
  <c r="V218" i="26"/>
  <c r="V258" i="26"/>
  <c r="U56" i="13"/>
  <c r="V63" i="27"/>
  <c r="U95" i="13"/>
  <c r="V168" i="26"/>
  <c r="V129" i="26"/>
  <c r="V117" i="26"/>
  <c r="V98" i="13"/>
  <c r="V267" i="26"/>
  <c r="U322" i="26"/>
  <c r="U124" i="26"/>
  <c r="U26" i="26"/>
  <c r="V326" i="26"/>
  <c r="V325" i="26"/>
  <c r="U228" i="26"/>
  <c r="U188" i="26"/>
  <c r="V28" i="27"/>
  <c r="V378" i="26"/>
  <c r="V52" i="29"/>
  <c r="V355" i="26"/>
  <c r="U69" i="29"/>
  <c r="V298" i="26"/>
  <c r="V107" i="26"/>
  <c r="U287" i="26"/>
  <c r="V176" i="26"/>
  <c r="U349" i="26"/>
  <c r="U100" i="26"/>
  <c r="V306" i="26"/>
  <c r="V352" i="26"/>
  <c r="U47" i="27"/>
  <c r="U291" i="26"/>
  <c r="V47" i="29"/>
  <c r="V31" i="13"/>
  <c r="V175" i="26"/>
  <c r="V230" i="26"/>
  <c r="V34" i="29"/>
  <c r="U292" i="26"/>
  <c r="U100" i="13"/>
  <c r="V85" i="13"/>
  <c r="U345" i="26"/>
  <c r="V294" i="26"/>
  <c r="U147" i="26"/>
  <c r="U254" i="26"/>
  <c r="V67" i="29"/>
  <c r="U198" i="26"/>
  <c r="V69" i="29"/>
  <c r="U190" i="26"/>
  <c r="V51" i="29"/>
  <c r="U42" i="27"/>
  <c r="V73" i="13"/>
  <c r="U123" i="26"/>
  <c r="V130" i="26"/>
  <c r="U27" i="26"/>
  <c r="U85" i="26"/>
  <c r="V384" i="26"/>
  <c r="V158" i="26"/>
  <c r="V64" i="13"/>
  <c r="V198" i="26"/>
  <c r="V181" i="26"/>
  <c r="U127" i="26"/>
  <c r="V42" i="13"/>
  <c r="V43" i="27"/>
  <c r="U311" i="26"/>
  <c r="U393" i="26"/>
  <c r="U33" i="13"/>
  <c r="U301" i="26"/>
  <c r="U40" i="29"/>
  <c r="U233" i="26"/>
  <c r="V54" i="27"/>
  <c r="U361" i="26"/>
  <c r="U270" i="26"/>
  <c r="U142" i="26"/>
  <c r="V68" i="27"/>
  <c r="V327" i="26"/>
  <c r="V240" i="26"/>
  <c r="V262" i="26"/>
  <c r="U64" i="13"/>
  <c r="U265" i="26"/>
  <c r="V24" i="13"/>
  <c r="U25" i="29"/>
  <c r="U58" i="29"/>
  <c r="U51" i="26"/>
  <c r="V38" i="27"/>
  <c r="U394" i="26"/>
  <c r="U243" i="26"/>
  <c r="U38" i="29"/>
  <c r="V104" i="26"/>
  <c r="U250" i="26"/>
  <c r="U174" i="26"/>
  <c r="U383" i="26"/>
  <c r="V232" i="26"/>
  <c r="U103" i="13"/>
  <c r="V350" i="26"/>
  <c r="V157" i="26"/>
  <c r="V86" i="13"/>
  <c r="U239" i="26"/>
  <c r="V51" i="13"/>
  <c r="V368" i="26"/>
  <c r="V88" i="26"/>
  <c r="U376" i="26"/>
  <c r="V31" i="27"/>
  <c r="U268" i="26"/>
  <c r="V96" i="26"/>
  <c r="U317" i="26"/>
  <c r="U284" i="26"/>
  <c r="V213" i="26"/>
  <c r="V60" i="26"/>
  <c r="U303" i="26"/>
  <c r="U378" i="26"/>
  <c r="V266" i="26"/>
  <c r="V390" i="26"/>
  <c r="V33" i="27"/>
  <c r="U25" i="28"/>
  <c r="U53" i="27"/>
  <c r="V63" i="13"/>
  <c r="V155" i="26"/>
  <c r="V313" i="26"/>
  <c r="U309" i="26"/>
  <c r="U316" i="26"/>
  <c r="U176" i="26"/>
  <c r="U144" i="26"/>
  <c r="U400" i="26"/>
  <c r="V33" i="13"/>
  <c r="U273" i="26"/>
  <c r="U253" i="26"/>
  <c r="U202" i="26"/>
  <c r="V26" i="29"/>
  <c r="U219" i="26"/>
  <c r="U33" i="27"/>
  <c r="U80" i="26"/>
  <c r="U358" i="26"/>
  <c r="V137" i="26"/>
  <c r="V83" i="26"/>
  <c r="U60" i="26"/>
  <c r="V226" i="26"/>
  <c r="V165" i="26"/>
  <c r="V41" i="29"/>
  <c r="V89" i="26"/>
  <c r="U35" i="29"/>
  <c r="V46" i="13"/>
  <c r="U88" i="26"/>
  <c r="V391" i="26"/>
  <c r="V316" i="26"/>
  <c r="V65" i="26"/>
  <c r="U48" i="27"/>
  <c r="V102" i="26"/>
  <c r="V79" i="26"/>
  <c r="V37" i="26"/>
  <c r="V29" i="29"/>
  <c r="U63" i="13"/>
  <c r="U119" i="26"/>
  <c r="V374" i="26"/>
  <c r="V57" i="27"/>
  <c r="V39" i="29"/>
  <c r="V55" i="27"/>
  <c r="U90" i="13"/>
  <c r="V23" i="28"/>
  <c r="V184" i="26"/>
  <c r="U321" i="26"/>
  <c r="U260" i="26"/>
  <c r="U45" i="29"/>
  <c r="V119" i="26"/>
  <c r="V33" i="26"/>
  <c r="V77" i="26"/>
  <c r="U26" i="29"/>
  <c r="V46" i="27"/>
  <c r="U312" i="26"/>
  <c r="V315" i="26"/>
  <c r="V380" i="26"/>
  <c r="V376" i="26"/>
  <c r="V69" i="27"/>
  <c r="U57" i="27"/>
  <c r="U33" i="26"/>
  <c r="U223" i="26"/>
  <c r="U128" i="26"/>
  <c r="U73" i="26"/>
  <c r="U350" i="26"/>
  <c r="V142" i="26"/>
  <c r="U157" i="26"/>
  <c r="U280" i="26"/>
  <c r="U205" i="26"/>
  <c r="U380" i="26"/>
  <c r="V34" i="28"/>
  <c r="U313" i="26"/>
  <c r="V292" i="26"/>
  <c r="V385" i="26"/>
  <c r="U36" i="27"/>
  <c r="V214" i="26"/>
  <c r="U99" i="26"/>
  <c r="V58" i="29"/>
  <c r="V182" i="26"/>
  <c r="U77" i="26"/>
  <c r="V133" i="26"/>
  <c r="V46" i="29"/>
  <c r="V26" i="13"/>
  <c r="U81" i="26"/>
  <c r="U97" i="13"/>
  <c r="V35" i="26"/>
  <c r="V48" i="13"/>
  <c r="V304" i="26"/>
  <c r="U70" i="13"/>
  <c r="V57" i="26"/>
  <c r="V220" i="26"/>
  <c r="U30" i="27"/>
  <c r="U372" i="26"/>
  <c r="U297" i="26"/>
  <c r="V27" i="27"/>
  <c r="V321" i="26"/>
  <c r="V349" i="26"/>
  <c r="U59" i="13"/>
  <c r="U278" i="26"/>
  <c r="V238" i="26"/>
  <c r="V47" i="27"/>
  <c r="V246" i="26"/>
  <c r="V253" i="26"/>
  <c r="V334" i="26"/>
  <c r="V35" i="13"/>
  <c r="V278" i="26"/>
  <c r="V41" i="13"/>
  <c r="U221" i="26"/>
  <c r="U28" i="27"/>
  <c r="V76" i="13"/>
  <c r="V44" i="26"/>
  <c r="V207" i="26"/>
  <c r="V360" i="26"/>
  <c r="V25" i="26"/>
  <c r="V347" i="26"/>
  <c r="U115" i="26"/>
  <c r="U163" i="26"/>
  <c r="U186" i="26"/>
  <c r="V212" i="26"/>
  <c r="V49" i="13"/>
  <c r="U392" i="26"/>
  <c r="U369" i="26"/>
  <c r="U28" i="26"/>
  <c r="V127" i="26"/>
  <c r="U307" i="26"/>
  <c r="V103" i="13"/>
  <c r="U325" i="26"/>
  <c r="V297" i="26"/>
  <c r="U86" i="13"/>
  <c r="U362" i="26"/>
  <c r="U50" i="29"/>
  <c r="U227" i="26"/>
  <c r="U338" i="26"/>
  <c r="U52" i="13"/>
  <c r="U258" i="26"/>
  <c r="U26" i="27"/>
  <c r="V319" i="26"/>
  <c r="V202" i="26"/>
  <c r="V236" i="26"/>
  <c r="V44" i="27"/>
  <c r="V131" i="26"/>
  <c r="U28" i="29"/>
  <c r="V40" i="13"/>
  <c r="V87" i="13"/>
  <c r="U65" i="13"/>
  <c r="V247" i="26"/>
  <c r="U30" i="28"/>
  <c r="V343" i="26"/>
  <c r="V37" i="29"/>
  <c r="U226" i="26"/>
  <c r="U58" i="26"/>
  <c r="U59" i="27"/>
  <c r="U164" i="26"/>
  <c r="V110" i="26"/>
  <c r="U55" i="26"/>
  <c r="U337" i="26"/>
  <c r="V150" i="26"/>
  <c r="U130" i="26"/>
  <c r="V39" i="26"/>
  <c r="V76" i="26"/>
  <c r="U294" i="26"/>
  <c r="V55" i="26"/>
  <c r="V367" i="26"/>
  <c r="V396" i="26"/>
  <c r="U289" i="26"/>
  <c r="U29" i="13"/>
  <c r="U332" i="26"/>
  <c r="V46" i="26"/>
  <c r="U46" i="29"/>
  <c r="V285" i="26"/>
  <c r="U288" i="26"/>
  <c r="V92" i="13"/>
  <c r="V28" i="29"/>
  <c r="U110" i="26"/>
  <c r="V287" i="26"/>
  <c r="U29" i="26"/>
  <c r="U282" i="26"/>
  <c r="U30" i="13"/>
  <c r="V40" i="29"/>
  <c r="U374" i="26"/>
  <c r="V197" i="26"/>
  <c r="V190" i="26"/>
  <c r="V67" i="13"/>
  <c r="V222" i="26"/>
  <c r="V310" i="26"/>
  <c r="V364" i="26"/>
  <c r="U59" i="26"/>
  <c r="V144" i="26"/>
  <c r="U275" i="26"/>
  <c r="J5" i="22"/>
  <c r="I5" i="22"/>
  <c r="M5" i="22"/>
  <c r="L5" i="22"/>
  <c r="K5" i="22"/>
  <c r="X275" i="26" l="1"/>
  <c r="Y275" i="26" s="1"/>
  <c r="W144" i="26"/>
  <c r="X59" i="26"/>
  <c r="Y59" i="26" s="1"/>
  <c r="W364" i="26"/>
  <c r="W310" i="26"/>
  <c r="W222" i="26"/>
  <c r="W67" i="13"/>
  <c r="W190" i="26"/>
  <c r="W197" i="26"/>
  <c r="X374" i="26"/>
  <c r="Y374" i="26" s="1"/>
  <c r="W40" i="29"/>
  <c r="X30" i="13"/>
  <c r="Y30" i="13" s="1"/>
  <c r="X282" i="26"/>
  <c r="Y282" i="26" s="1"/>
  <c r="X29" i="26"/>
  <c r="Y29" i="26" s="1"/>
  <c r="W287" i="26"/>
  <c r="X110" i="26"/>
  <c r="Y110" i="26" s="1"/>
  <c r="W28" i="29"/>
  <c r="W92" i="13"/>
  <c r="X288" i="26"/>
  <c r="Y288" i="26" s="1"/>
  <c r="W285" i="26"/>
  <c r="X46" i="29"/>
  <c r="Y46" i="29" s="1"/>
  <c r="W46" i="26"/>
  <c r="X332" i="26"/>
  <c r="Y332" i="26" s="1"/>
  <c r="X29" i="13"/>
  <c r="Y29" i="13" s="1"/>
  <c r="X289" i="26"/>
  <c r="Y289" i="26" s="1"/>
  <c r="W396" i="26"/>
  <c r="W367" i="26"/>
  <c r="W55" i="26"/>
  <c r="X294" i="26"/>
  <c r="Y294" i="26" s="1"/>
  <c r="W76" i="26"/>
  <c r="W39" i="26"/>
  <c r="X130" i="26"/>
  <c r="Y130" i="26" s="1"/>
  <c r="W150" i="26"/>
  <c r="X337" i="26"/>
  <c r="Y337" i="26" s="1"/>
  <c r="X55" i="26"/>
  <c r="Y55" i="26" s="1"/>
  <c r="W110" i="26"/>
  <c r="X164" i="26"/>
  <c r="Y164" i="26" s="1"/>
  <c r="X59" i="27"/>
  <c r="Y59" i="27" s="1"/>
  <c r="X58" i="26"/>
  <c r="Y58" i="26" s="1"/>
  <c r="X226" i="26"/>
  <c r="Y226" i="26" s="1"/>
  <c r="W37" i="29"/>
  <c r="W343" i="26"/>
  <c r="X30" i="28"/>
  <c r="Y30" i="28" s="1"/>
  <c r="W247" i="26"/>
  <c r="X65" i="13"/>
  <c r="Y65" i="13" s="1"/>
  <c r="W87" i="13"/>
  <c r="W40" i="13"/>
  <c r="X28" i="29"/>
  <c r="Y28" i="29" s="1"/>
  <c r="W131" i="26"/>
  <c r="W44" i="27"/>
  <c r="W236" i="26"/>
  <c r="W202" i="26"/>
  <c r="W319" i="26"/>
  <c r="X26" i="27"/>
  <c r="Y26" i="27" s="1"/>
  <c r="X258" i="26"/>
  <c r="Y258" i="26" s="1"/>
  <c r="X52" i="13"/>
  <c r="Y52" i="13" s="1"/>
  <c r="X338" i="26"/>
  <c r="Y338" i="26" s="1"/>
  <c r="X227" i="26"/>
  <c r="Y227" i="26" s="1"/>
  <c r="X50" i="29"/>
  <c r="Y50" i="29" s="1"/>
  <c r="X362" i="26"/>
  <c r="Y362" i="26" s="1"/>
  <c r="X86" i="13"/>
  <c r="Y86" i="13" s="1"/>
  <c r="W297" i="26"/>
  <c r="X325" i="26"/>
  <c r="Y325" i="26" s="1"/>
  <c r="W103" i="13"/>
  <c r="X307" i="26"/>
  <c r="Y307" i="26" s="1"/>
  <c r="W127" i="26"/>
  <c r="X28" i="26"/>
  <c r="Y28" i="26" s="1"/>
  <c r="X369" i="26"/>
  <c r="Y369" i="26" s="1"/>
  <c r="X392" i="26"/>
  <c r="Y392" i="26" s="1"/>
  <c r="W49" i="13"/>
  <c r="W212" i="26"/>
  <c r="X186" i="26"/>
  <c r="Y186" i="26" s="1"/>
  <c r="X163" i="26"/>
  <c r="Y163" i="26" s="1"/>
  <c r="X115" i="26"/>
  <c r="Y115" i="26" s="1"/>
  <c r="W347" i="26"/>
  <c r="W25" i="26"/>
  <c r="W360" i="26"/>
  <c r="W207" i="26"/>
  <c r="W44" i="26"/>
  <c r="W76" i="13"/>
  <c r="X28" i="27"/>
  <c r="Y28" i="27" s="1"/>
  <c r="X221" i="26"/>
  <c r="Y221" i="26" s="1"/>
  <c r="W41" i="13"/>
  <c r="W278" i="26"/>
  <c r="W35" i="13"/>
  <c r="W334" i="26"/>
  <c r="W253" i="26"/>
  <c r="W246" i="26"/>
  <c r="W47" i="27"/>
  <c r="W238" i="26"/>
  <c r="X278" i="26"/>
  <c r="Y278" i="26" s="1"/>
  <c r="X59" i="13"/>
  <c r="Y59" i="13" s="1"/>
  <c r="W349" i="26"/>
  <c r="W321" i="26"/>
  <c r="W27" i="27"/>
  <c r="X297" i="26"/>
  <c r="Y297" i="26" s="1"/>
  <c r="X372" i="26"/>
  <c r="Y372" i="26" s="1"/>
  <c r="X30" i="27"/>
  <c r="Y30" i="27" s="1"/>
  <c r="W220" i="26"/>
  <c r="W57" i="26"/>
  <c r="X70" i="13"/>
  <c r="Y70" i="13" s="1"/>
  <c r="W304" i="26"/>
  <c r="W48" i="13"/>
  <c r="W35" i="26"/>
  <c r="X97" i="13"/>
  <c r="Y97" i="13" s="1"/>
  <c r="X81" i="26"/>
  <c r="Y81" i="26" s="1"/>
  <c r="W26" i="13"/>
  <c r="W46" i="29"/>
  <c r="W133" i="26"/>
  <c r="X77" i="26"/>
  <c r="Y77" i="26" s="1"/>
  <c r="W182" i="26"/>
  <c r="W58" i="29"/>
  <c r="X99" i="26"/>
  <c r="Y99" i="26" s="1"/>
  <c r="W214" i="26"/>
  <c r="X36" i="27"/>
  <c r="Y36" i="27" s="1"/>
  <c r="W385" i="26"/>
  <c r="W292" i="26"/>
  <c r="X313" i="26"/>
  <c r="Y313" i="26" s="1"/>
  <c r="W34" i="28"/>
  <c r="X380" i="26"/>
  <c r="Y380" i="26" s="1"/>
  <c r="X205" i="26"/>
  <c r="Y205" i="26" s="1"/>
  <c r="X280" i="26"/>
  <c r="Y280" i="26" s="1"/>
  <c r="X157" i="26"/>
  <c r="Y157" i="26" s="1"/>
  <c r="W142" i="26"/>
  <c r="X350" i="26"/>
  <c r="Y350" i="26" s="1"/>
  <c r="X73" i="26"/>
  <c r="Y73" i="26" s="1"/>
  <c r="X128" i="26"/>
  <c r="Y128" i="26" s="1"/>
  <c r="X223" i="26"/>
  <c r="Y223" i="26" s="1"/>
  <c r="X33" i="26"/>
  <c r="Y33" i="26" s="1"/>
  <c r="X57" i="27"/>
  <c r="Y57" i="27" s="1"/>
  <c r="W69" i="27"/>
  <c r="W376" i="26"/>
  <c r="W380" i="26"/>
  <c r="W315" i="26"/>
  <c r="X312" i="26"/>
  <c r="Y312" i="26" s="1"/>
  <c r="W46" i="27"/>
  <c r="X26" i="29"/>
  <c r="Y26" i="29" s="1"/>
  <c r="W77" i="26"/>
  <c r="W33" i="26"/>
  <c r="W119" i="26"/>
  <c r="X45" i="29"/>
  <c r="Y45" i="29" s="1"/>
  <c r="X260" i="26"/>
  <c r="Y260" i="26" s="1"/>
  <c r="X321" i="26"/>
  <c r="Y321" i="26" s="1"/>
  <c r="W184" i="26"/>
  <c r="W23" i="28"/>
  <c r="X90" i="13"/>
  <c r="Y90" i="13" s="1"/>
  <c r="W55" i="27"/>
  <c r="W39" i="29"/>
  <c r="W57" i="27"/>
  <c r="W374" i="26"/>
  <c r="X119" i="26"/>
  <c r="Y119" i="26" s="1"/>
  <c r="X63" i="13"/>
  <c r="Y63" i="13" s="1"/>
  <c r="W29" i="29"/>
  <c r="W37" i="26"/>
  <c r="W79" i="26"/>
  <c r="W102" i="26"/>
  <c r="X48" i="27"/>
  <c r="Y48" i="27" s="1"/>
  <c r="W65" i="26"/>
  <c r="W316" i="26"/>
  <c r="W391" i="26"/>
  <c r="X88" i="26"/>
  <c r="Y88" i="26" s="1"/>
  <c r="W46" i="13"/>
  <c r="X35" i="29"/>
  <c r="Y35" i="29" s="1"/>
  <c r="W89" i="26"/>
  <c r="W41" i="29"/>
  <c r="W165" i="26"/>
  <c r="W226" i="26"/>
  <c r="X60" i="26"/>
  <c r="Y60" i="26" s="1"/>
  <c r="W83" i="26"/>
  <c r="W137" i="26"/>
  <c r="X358" i="26"/>
  <c r="Y358" i="26" s="1"/>
  <c r="X80" i="26"/>
  <c r="Y80" i="26" s="1"/>
  <c r="X33" i="27"/>
  <c r="Y33" i="27" s="1"/>
  <c r="X219" i="26"/>
  <c r="Y219" i="26" s="1"/>
  <c r="W26" i="29"/>
  <c r="X202" i="26"/>
  <c r="Y202" i="26" s="1"/>
  <c r="X253" i="26"/>
  <c r="Y253" i="26" s="1"/>
  <c r="X273" i="26"/>
  <c r="Y273" i="26" s="1"/>
  <c r="W33" i="13"/>
  <c r="X400" i="26"/>
  <c r="Y400" i="26" s="1"/>
  <c r="X144" i="26"/>
  <c r="Y144" i="26" s="1"/>
  <c r="X176" i="26"/>
  <c r="Y176" i="26" s="1"/>
  <c r="X316" i="26"/>
  <c r="Y316" i="26" s="1"/>
  <c r="X309" i="26"/>
  <c r="Y309" i="26" s="1"/>
  <c r="W313" i="26"/>
  <c r="W155" i="26"/>
  <c r="W63" i="13"/>
  <c r="X53" i="27"/>
  <c r="Y53" i="27" s="1"/>
  <c r="X25" i="28"/>
  <c r="Y25" i="28" s="1"/>
  <c r="W33" i="27"/>
  <c r="W390" i="26"/>
  <c r="W266" i="26"/>
  <c r="X378" i="26"/>
  <c r="Y378" i="26" s="1"/>
  <c r="X303" i="26"/>
  <c r="Y303" i="26" s="1"/>
  <c r="W60" i="26"/>
  <c r="W213" i="26"/>
  <c r="X284" i="26"/>
  <c r="Y284" i="26" s="1"/>
  <c r="X317" i="26"/>
  <c r="Y317" i="26" s="1"/>
  <c r="W96" i="26"/>
  <c r="X268" i="26"/>
  <c r="Y268" i="26" s="1"/>
  <c r="W31" i="27"/>
  <c r="X376" i="26"/>
  <c r="Y376" i="26" s="1"/>
  <c r="W88" i="26"/>
  <c r="W368" i="26"/>
  <c r="W51" i="13"/>
  <c r="X239" i="26"/>
  <c r="Y239" i="26" s="1"/>
  <c r="W86" i="13"/>
  <c r="W157" i="26"/>
  <c r="W350" i="26"/>
  <c r="X103" i="13"/>
  <c r="Y103" i="13" s="1"/>
  <c r="W232" i="26"/>
  <c r="X383" i="26"/>
  <c r="Y383" i="26" s="1"/>
  <c r="X174" i="26"/>
  <c r="Y174" i="26" s="1"/>
  <c r="X250" i="26"/>
  <c r="Y250" i="26" s="1"/>
  <c r="W104" i="26"/>
  <c r="X38" i="29"/>
  <c r="Y38" i="29" s="1"/>
  <c r="X243" i="26"/>
  <c r="Y243" i="26" s="1"/>
  <c r="X394" i="26"/>
  <c r="Y394" i="26" s="1"/>
  <c r="W38" i="27"/>
  <c r="X51" i="26"/>
  <c r="Y51" i="26" s="1"/>
  <c r="X58" i="29"/>
  <c r="Y58" i="29" s="1"/>
  <c r="X25" i="29"/>
  <c r="Y25" i="29" s="1"/>
  <c r="W24" i="13"/>
  <c r="X265" i="26"/>
  <c r="Y265" i="26" s="1"/>
  <c r="X64" i="13"/>
  <c r="Y64" i="13" s="1"/>
  <c r="W262" i="26"/>
  <c r="W240" i="26"/>
  <c r="W327" i="26"/>
  <c r="W68" i="27"/>
  <c r="X142" i="26"/>
  <c r="Y142" i="26" s="1"/>
  <c r="X270" i="26"/>
  <c r="Y270" i="26" s="1"/>
  <c r="X361" i="26"/>
  <c r="Y361" i="26" s="1"/>
  <c r="W54" i="27"/>
  <c r="X233" i="26"/>
  <c r="Y233" i="26" s="1"/>
  <c r="X40" i="29"/>
  <c r="Y40" i="29" s="1"/>
  <c r="X301" i="26"/>
  <c r="Y301" i="26" s="1"/>
  <c r="X33" i="13"/>
  <c r="Y33" i="13" s="1"/>
  <c r="X393" i="26"/>
  <c r="Y393" i="26" s="1"/>
  <c r="X311" i="26"/>
  <c r="Y311" i="26" s="1"/>
  <c r="W43" i="27"/>
  <c r="W42" i="13"/>
  <c r="X127" i="26"/>
  <c r="Y127" i="26" s="1"/>
  <c r="W181" i="26"/>
  <c r="W198" i="26"/>
  <c r="W64" i="13"/>
  <c r="W158" i="26"/>
  <c r="W384" i="26"/>
  <c r="X85" i="26"/>
  <c r="Y85" i="26" s="1"/>
  <c r="X27" i="26"/>
  <c r="Y27" i="26" s="1"/>
  <c r="W130" i="26"/>
  <c r="X123" i="26"/>
  <c r="Y123" i="26" s="1"/>
  <c r="W73" i="13"/>
  <c r="X42" i="27"/>
  <c r="Y42" i="27" s="1"/>
  <c r="W51" i="29"/>
  <c r="X190" i="26"/>
  <c r="Y190" i="26" s="1"/>
  <c r="W69" i="29"/>
  <c r="X198" i="26"/>
  <c r="Y198" i="26" s="1"/>
  <c r="W67" i="29"/>
  <c r="X254" i="26"/>
  <c r="Y254" i="26" s="1"/>
  <c r="X147" i="26"/>
  <c r="Y147" i="26" s="1"/>
  <c r="W294" i="26"/>
  <c r="X345" i="26"/>
  <c r="Y345" i="26" s="1"/>
  <c r="W85" i="13"/>
  <c r="X100" i="13"/>
  <c r="Y100" i="13" s="1"/>
  <c r="X292" i="26"/>
  <c r="Y292" i="26" s="1"/>
  <c r="W34" i="29"/>
  <c r="W230" i="26"/>
  <c r="W175" i="26"/>
  <c r="W31" i="13"/>
  <c r="W47" i="29"/>
  <c r="X291" i="26"/>
  <c r="Y291" i="26" s="1"/>
  <c r="X47" i="27"/>
  <c r="Y47" i="27" s="1"/>
  <c r="W352" i="26"/>
  <c r="W306" i="26"/>
  <c r="X100" i="26"/>
  <c r="Y100" i="26" s="1"/>
  <c r="X349" i="26"/>
  <c r="Y349" i="26" s="1"/>
  <c r="W176" i="26"/>
  <c r="X287" i="26"/>
  <c r="Y287" i="26" s="1"/>
  <c r="W107" i="26"/>
  <c r="W298" i="26"/>
  <c r="X69" i="29"/>
  <c r="Y69" i="29" s="1"/>
  <c r="W355" i="26"/>
  <c r="W52" i="29"/>
  <c r="W378" i="26"/>
  <c r="W28" i="27"/>
  <c r="X188" i="26"/>
  <c r="Y188" i="26" s="1"/>
  <c r="X228" i="26"/>
  <c r="Y228" i="26" s="1"/>
  <c r="W325" i="26"/>
  <c r="W326" i="26"/>
  <c r="X26" i="26"/>
  <c r="Y26" i="26" s="1"/>
  <c r="X124" i="26"/>
  <c r="Y124" i="26" s="1"/>
  <c r="X322" i="26"/>
  <c r="Y322" i="26" s="1"/>
  <c r="W267" i="26"/>
  <c r="W98" i="13"/>
  <c r="W117" i="26"/>
  <c r="W129" i="26"/>
  <c r="W168" i="26"/>
  <c r="X95" i="13"/>
  <c r="Y95" i="13" s="1"/>
  <c r="W63" i="27"/>
  <c r="X56" i="13"/>
  <c r="Y56" i="13" s="1"/>
  <c r="W258" i="26"/>
  <c r="W218" i="26"/>
  <c r="W74" i="26"/>
  <c r="W43" i="29"/>
  <c r="W43" i="26"/>
  <c r="W394" i="26"/>
  <c r="X139" i="26"/>
  <c r="Y139" i="26" s="1"/>
  <c r="W92" i="26"/>
  <c r="W47" i="13"/>
  <c r="W41" i="27"/>
  <c r="X252" i="26"/>
  <c r="Y252" i="26" s="1"/>
  <c r="W162" i="26"/>
  <c r="X396" i="26"/>
  <c r="Y396" i="26" s="1"/>
  <c r="W311" i="26"/>
  <c r="X399" i="26"/>
  <c r="Y399" i="26" s="1"/>
  <c r="X347" i="26"/>
  <c r="Y347" i="26" s="1"/>
  <c r="X290" i="26"/>
  <c r="Y290" i="26" s="1"/>
  <c r="X81" i="13"/>
  <c r="Y81" i="13" s="1"/>
  <c r="W59" i="26"/>
  <c r="X24" i="27"/>
  <c r="Y24" i="27" s="1"/>
  <c r="W34" i="26"/>
  <c r="X44" i="27"/>
  <c r="Y44" i="27" s="1"/>
  <c r="W136" i="26"/>
  <c r="X262" i="26"/>
  <c r="Y262" i="26" s="1"/>
  <c r="X390" i="26"/>
  <c r="Y390" i="26" s="1"/>
  <c r="X112" i="26"/>
  <c r="Y112" i="26" s="1"/>
  <c r="W282" i="26"/>
  <c r="W55" i="29"/>
  <c r="W358" i="26"/>
  <c r="W118" i="26"/>
  <c r="W225" i="26"/>
  <c r="W312" i="26"/>
  <c r="X76" i="26"/>
  <c r="Y76" i="26" s="1"/>
  <c r="W134" i="26"/>
  <c r="X192" i="26"/>
  <c r="Y192" i="26" s="1"/>
  <c r="W54" i="13"/>
  <c r="W114" i="26"/>
  <c r="W40" i="27"/>
  <c r="W109" i="26"/>
  <c r="W362" i="26"/>
  <c r="X62" i="13"/>
  <c r="Y62" i="13" s="1"/>
  <c r="W143" i="26"/>
  <c r="W356" i="26"/>
  <c r="X182" i="26"/>
  <c r="Y182" i="26" s="1"/>
  <c r="X29" i="29"/>
  <c r="Y29" i="29" s="1"/>
  <c r="X348" i="26"/>
  <c r="Y348" i="26" s="1"/>
  <c r="X132" i="26"/>
  <c r="Y132" i="26" s="1"/>
  <c r="X277" i="26"/>
  <c r="Y277" i="26" s="1"/>
  <c r="X220" i="26"/>
  <c r="Y220" i="26" s="1"/>
  <c r="X40" i="26"/>
  <c r="Y40" i="26" s="1"/>
  <c r="X71" i="26"/>
  <c r="Y71" i="26" s="1"/>
  <c r="X377" i="26"/>
  <c r="Y377" i="26" s="1"/>
  <c r="X48" i="13"/>
  <c r="Y48" i="13" s="1"/>
  <c r="X31" i="27"/>
  <c r="Y31" i="27" s="1"/>
  <c r="X45" i="13"/>
  <c r="Y45" i="13" s="1"/>
  <c r="X136" i="26"/>
  <c r="Y136" i="26" s="1"/>
  <c r="W323" i="26"/>
  <c r="X52" i="27"/>
  <c r="Y52" i="27" s="1"/>
  <c r="X326" i="26"/>
  <c r="Y326" i="26" s="1"/>
  <c r="W383" i="26"/>
  <c r="X32" i="29"/>
  <c r="Y32" i="29" s="1"/>
  <c r="W393" i="26"/>
  <c r="X240" i="26"/>
  <c r="Y240" i="26" s="1"/>
  <c r="W330" i="26"/>
  <c r="W30" i="13"/>
  <c r="W382" i="26"/>
  <c r="W66" i="13"/>
  <c r="W28" i="28"/>
  <c r="W361" i="26"/>
  <c r="W39" i="27"/>
  <c r="X42" i="29"/>
  <c r="Y42" i="29" s="1"/>
  <c r="X39" i="29"/>
  <c r="Y39" i="29" s="1"/>
  <c r="W75" i="26"/>
  <c r="X43" i="29"/>
  <c r="Y43" i="29" s="1"/>
  <c r="W23" i="13"/>
  <c r="X75" i="13"/>
  <c r="Y75" i="13" s="1"/>
  <c r="X23" i="29"/>
  <c r="Y23" i="29" s="1"/>
  <c r="W335" i="26"/>
  <c r="X47" i="29"/>
  <c r="Y47" i="29" s="1"/>
  <c r="X187" i="26"/>
  <c r="Y187" i="26" s="1"/>
  <c r="X97" i="26"/>
  <c r="Y97" i="26" s="1"/>
  <c r="X370" i="26"/>
  <c r="Y370" i="26" s="1"/>
  <c r="W398" i="26"/>
  <c r="X83" i="13"/>
  <c r="Y83" i="13" s="1"/>
  <c r="W56" i="26"/>
  <c r="X54" i="26"/>
  <c r="Y54" i="26" s="1"/>
  <c r="W248" i="26"/>
  <c r="X109" i="26"/>
  <c r="Y109" i="26" s="1"/>
  <c r="W215" i="26"/>
  <c r="W254" i="26"/>
  <c r="W71" i="26"/>
  <c r="X229" i="26"/>
  <c r="Y229" i="26" s="1"/>
  <c r="X54" i="13"/>
  <c r="Y54" i="13" s="1"/>
  <c r="X232" i="26"/>
  <c r="Y232" i="26" s="1"/>
  <c r="X23" i="26"/>
  <c r="Y23" i="26" s="1"/>
  <c r="W45" i="26"/>
  <c r="X43" i="13"/>
  <c r="Y43" i="13" s="1"/>
  <c r="W392" i="26"/>
  <c r="W32" i="27"/>
  <c r="X45" i="27"/>
  <c r="Y45" i="27" s="1"/>
  <c r="W39" i="13"/>
  <c r="W42" i="29"/>
  <c r="W54" i="29"/>
  <c r="W281" i="26"/>
  <c r="W91" i="13"/>
  <c r="X24" i="26"/>
  <c r="Y24" i="26" s="1"/>
  <c r="W23" i="27"/>
  <c r="X60" i="29"/>
  <c r="Y60" i="29" s="1"/>
  <c r="W397" i="26"/>
  <c r="X75" i="26"/>
  <c r="Y75" i="26" s="1"/>
  <c r="X263" i="26"/>
  <c r="Y263" i="26" s="1"/>
  <c r="X365" i="26"/>
  <c r="Y365" i="26" s="1"/>
  <c r="X49" i="27"/>
  <c r="Y49" i="27" s="1"/>
  <c r="W90" i="26"/>
  <c r="X133" i="26"/>
  <c r="Y133" i="26" s="1"/>
  <c r="X99" i="13"/>
  <c r="Y99" i="13" s="1"/>
  <c r="X373" i="26"/>
  <c r="Y373" i="26" s="1"/>
  <c r="X397" i="26"/>
  <c r="Y397" i="26" s="1"/>
  <c r="X101" i="26"/>
  <c r="Y101" i="26" s="1"/>
  <c r="X64" i="29"/>
  <c r="Y64" i="29" s="1"/>
  <c r="W208" i="26"/>
  <c r="W377" i="26"/>
  <c r="W81" i="26"/>
  <c r="X329" i="26"/>
  <c r="Y329" i="26" s="1"/>
  <c r="W229" i="26"/>
  <c r="W224" i="26"/>
  <c r="X54" i="27"/>
  <c r="Y54" i="27" s="1"/>
  <c r="X24" i="28"/>
  <c r="Y24" i="28" s="1"/>
  <c r="X295" i="26"/>
  <c r="Y295" i="26" s="1"/>
  <c r="W52" i="13"/>
  <c r="X283" i="26"/>
  <c r="Y283" i="26" s="1"/>
  <c r="X125" i="26"/>
  <c r="Y125" i="26" s="1"/>
  <c r="X248" i="26"/>
  <c r="Y248" i="26" s="1"/>
  <c r="W62" i="29"/>
  <c r="X24" i="29"/>
  <c r="Y24" i="29" s="1"/>
  <c r="W70" i="13"/>
  <c r="W23" i="26"/>
  <c r="W28" i="13"/>
  <c r="W69" i="26"/>
  <c r="X58" i="13"/>
  <c r="Y58" i="13" s="1"/>
  <c r="X330" i="26"/>
  <c r="Y330" i="26" s="1"/>
  <c r="W72" i="26"/>
  <c r="X328" i="26"/>
  <c r="Y328" i="26" s="1"/>
  <c r="X48" i="29"/>
  <c r="Y48" i="29" s="1"/>
  <c r="W151" i="26"/>
  <c r="W32" i="13"/>
  <c r="W135" i="26"/>
  <c r="W286" i="26"/>
  <c r="X106" i="26"/>
  <c r="Y106" i="26" s="1"/>
  <c r="X27" i="27"/>
  <c r="Y27" i="27" s="1"/>
  <c r="X32" i="28"/>
  <c r="Y32" i="28" s="1"/>
  <c r="X236" i="26"/>
  <c r="Y236" i="26" s="1"/>
  <c r="W124" i="26"/>
  <c r="X92" i="13"/>
  <c r="Y92" i="13" s="1"/>
  <c r="W45" i="13"/>
  <c r="X72" i="26"/>
  <c r="Y72" i="26" s="1"/>
  <c r="W372" i="26"/>
  <c r="X69" i="27"/>
  <c r="Y69" i="27" s="1"/>
  <c r="X39" i="13"/>
  <c r="Y39" i="13" s="1"/>
  <c r="X67" i="13"/>
  <c r="Y67" i="13" s="1"/>
  <c r="X55" i="13"/>
  <c r="Y55" i="13" s="1"/>
  <c r="X138" i="26"/>
  <c r="Y138" i="26" s="1"/>
  <c r="W29" i="27"/>
  <c r="W57" i="13"/>
  <c r="X61" i="26"/>
  <c r="Y61" i="26" s="1"/>
  <c r="W56" i="13"/>
  <c r="X36" i="13"/>
  <c r="Y36" i="13" s="1"/>
  <c r="X167" i="26"/>
  <c r="Y167" i="26" s="1"/>
  <c r="X185" i="26"/>
  <c r="Y185" i="26" s="1"/>
  <c r="X161" i="26"/>
  <c r="Y161" i="26" s="1"/>
  <c r="X79" i="13"/>
  <c r="Y79" i="13" s="1"/>
  <c r="W66" i="27"/>
  <c r="W305" i="26"/>
  <c r="X151" i="26"/>
  <c r="Y151" i="26" s="1"/>
  <c r="W250" i="26"/>
  <c r="X84" i="26"/>
  <c r="Y84" i="26" s="1"/>
  <c r="W187" i="26"/>
  <c r="X92" i="26"/>
  <c r="Y92" i="26" s="1"/>
  <c r="W272" i="26"/>
  <c r="X269" i="26"/>
  <c r="Y269" i="26" s="1"/>
  <c r="W276" i="26"/>
  <c r="W93" i="13"/>
  <c r="X37" i="26"/>
  <c r="Y37" i="26" s="1"/>
  <c r="X32" i="13"/>
  <c r="Y32" i="13" s="1"/>
  <c r="W34" i="13"/>
  <c r="X357" i="26"/>
  <c r="Y357" i="26" s="1"/>
  <c r="X257" i="26"/>
  <c r="Y257" i="26" s="1"/>
  <c r="X256" i="26"/>
  <c r="Y256" i="26" s="1"/>
  <c r="X32" i="27"/>
  <c r="Y32" i="27" s="1"/>
  <c r="W301" i="26"/>
  <c r="X72" i="13"/>
  <c r="Y72" i="13" s="1"/>
  <c r="W329" i="26"/>
  <c r="X63" i="29"/>
  <c r="Y63" i="29" s="1"/>
  <c r="X42" i="13"/>
  <c r="Y42" i="13" s="1"/>
  <c r="W45" i="29"/>
  <c r="X102" i="13"/>
  <c r="Y102" i="13" s="1"/>
  <c r="W186" i="26"/>
  <c r="W279" i="26"/>
  <c r="W26" i="27"/>
  <c r="X29" i="28"/>
  <c r="Y29" i="28" s="1"/>
  <c r="X170" i="26"/>
  <c r="Y170" i="26" s="1"/>
  <c r="X76" i="13"/>
  <c r="Y76" i="13" s="1"/>
  <c r="W260" i="26"/>
  <c r="W48" i="27"/>
  <c r="W268" i="26"/>
  <c r="W79" i="13"/>
  <c r="W33" i="28"/>
  <c r="X354" i="26"/>
  <c r="Y354" i="26" s="1"/>
  <c r="W38" i="29"/>
  <c r="W167" i="26"/>
  <c r="W307" i="26"/>
  <c r="X201" i="26"/>
  <c r="Y201" i="26" s="1"/>
  <c r="W27" i="13"/>
  <c r="X27" i="13"/>
  <c r="Y27" i="13" s="1"/>
  <c r="X360" i="26"/>
  <c r="Y360" i="26" s="1"/>
  <c r="W148" i="26"/>
  <c r="W293" i="26"/>
  <c r="X353" i="26"/>
  <c r="Y353" i="26" s="1"/>
  <c r="X93" i="13"/>
  <c r="Y93" i="13" s="1"/>
  <c r="X31" i="26"/>
  <c r="Y31" i="26" s="1"/>
  <c r="W53" i="29"/>
  <c r="X172" i="26"/>
  <c r="Y172" i="26" s="1"/>
  <c r="X327" i="26"/>
  <c r="Y327" i="26" s="1"/>
  <c r="X41" i="26"/>
  <c r="Y41" i="26" s="1"/>
  <c r="W48" i="29"/>
  <c r="W38" i="26"/>
  <c r="X340" i="26"/>
  <c r="Y340" i="26" s="1"/>
  <c r="X154" i="26"/>
  <c r="Y154" i="26" s="1"/>
  <c r="X388" i="26"/>
  <c r="Y388" i="26" s="1"/>
  <c r="W161" i="26"/>
  <c r="W201" i="26"/>
  <c r="W99" i="26"/>
  <c r="X126" i="26"/>
  <c r="Y126" i="26" s="1"/>
  <c r="X158" i="26"/>
  <c r="Y158" i="26" s="1"/>
  <c r="X63" i="27"/>
  <c r="Y63" i="27" s="1"/>
  <c r="W211" i="26"/>
  <c r="X28" i="28"/>
  <c r="Y28" i="28" s="1"/>
  <c r="W177" i="26"/>
  <c r="W194" i="26"/>
  <c r="X244" i="26"/>
  <c r="Y244" i="26" s="1"/>
  <c r="X34" i="13"/>
  <c r="Y34" i="13" s="1"/>
  <c r="X35" i="26"/>
  <c r="Y35" i="26" s="1"/>
  <c r="X296" i="26"/>
  <c r="Y296" i="26" s="1"/>
  <c r="X41" i="13"/>
  <c r="Y41" i="13" s="1"/>
  <c r="X68" i="29"/>
  <c r="Y68" i="29" s="1"/>
  <c r="X66" i="26"/>
  <c r="Y66" i="26" s="1"/>
  <c r="X49" i="13"/>
  <c r="Y49" i="13" s="1"/>
  <c r="X37" i="29"/>
  <c r="Y37" i="29" s="1"/>
  <c r="X293" i="26"/>
  <c r="Y293" i="26" s="1"/>
  <c r="W365" i="26"/>
  <c r="X44" i="29"/>
  <c r="Y44" i="29" s="1"/>
  <c r="W209" i="26"/>
  <c r="X173" i="26"/>
  <c r="Y173" i="26" s="1"/>
  <c r="X35" i="28"/>
  <c r="Y35" i="28" s="1"/>
  <c r="X87" i="13"/>
  <c r="Y87" i="13" s="1"/>
  <c r="X40" i="13"/>
  <c r="Y40" i="13" s="1"/>
  <c r="X104" i="13"/>
  <c r="Y104" i="13" s="1"/>
  <c r="X199" i="26"/>
  <c r="Y199" i="26" s="1"/>
  <c r="W340" i="26"/>
  <c r="W199" i="26"/>
  <c r="X249" i="26"/>
  <c r="Y249" i="26" s="1"/>
  <c r="X343" i="26"/>
  <c r="Y343" i="26" s="1"/>
  <c r="X62" i="27"/>
  <c r="Y62" i="27" s="1"/>
  <c r="X111" i="26"/>
  <c r="Y111" i="26" s="1"/>
  <c r="W346" i="26"/>
  <c r="X274" i="26"/>
  <c r="Y274" i="26" s="1"/>
  <c r="X135" i="26"/>
  <c r="Y135" i="26" s="1"/>
  <c r="X67" i="26"/>
  <c r="Y67" i="26" s="1"/>
  <c r="X113" i="26"/>
  <c r="Y113" i="26" s="1"/>
  <c r="X87" i="26"/>
  <c r="Y87" i="26" s="1"/>
  <c r="X368" i="26"/>
  <c r="Y368" i="26" s="1"/>
  <c r="W203" i="26"/>
  <c r="W55" i="13"/>
  <c r="X65" i="27"/>
  <c r="Y65" i="27" s="1"/>
  <c r="W37" i="13"/>
  <c r="W94" i="26"/>
  <c r="W116" i="26"/>
  <c r="W32" i="28"/>
  <c r="X318" i="26"/>
  <c r="Y318" i="26" s="1"/>
  <c r="X85" i="13"/>
  <c r="Y85" i="13" s="1"/>
  <c r="W64" i="29"/>
  <c r="W251" i="26"/>
  <c r="X195" i="26"/>
  <c r="Y195" i="26" s="1"/>
  <c r="X364" i="26"/>
  <c r="Y364" i="26" s="1"/>
  <c r="W41" i="26"/>
  <c r="X281" i="26"/>
  <c r="Y281" i="26" s="1"/>
  <c r="W216" i="26"/>
  <c r="X306" i="26"/>
  <c r="Y306" i="26" s="1"/>
  <c r="W36" i="29"/>
  <c r="W309" i="26"/>
  <c r="W63" i="26"/>
  <c r="W145" i="26"/>
  <c r="X222" i="26"/>
  <c r="Y222" i="26" s="1"/>
  <c r="W40" i="26"/>
  <c r="X285" i="26"/>
  <c r="Y285" i="26" s="1"/>
  <c r="X55" i="29"/>
  <c r="Y55" i="29" s="1"/>
  <c r="W61" i="13"/>
  <c r="X207" i="26"/>
  <c r="Y207" i="26" s="1"/>
  <c r="X45" i="26"/>
  <c r="Y45" i="26" s="1"/>
  <c r="X159" i="26"/>
  <c r="Y159" i="26" s="1"/>
  <c r="X53" i="26"/>
  <c r="Y53" i="26" s="1"/>
  <c r="W387" i="26"/>
  <c r="X247" i="26"/>
  <c r="Y247" i="26" s="1"/>
  <c r="X77" i="13"/>
  <c r="Y77" i="13" s="1"/>
  <c r="X46" i="27"/>
  <c r="Y46" i="27" s="1"/>
  <c r="X27" i="29"/>
  <c r="Y27" i="29" s="1"/>
  <c r="W30" i="26"/>
  <c r="X200" i="26"/>
  <c r="Y200" i="26" s="1"/>
  <c r="W189" i="26"/>
  <c r="W166" i="26"/>
  <c r="W50" i="27"/>
  <c r="W56" i="27"/>
  <c r="W37" i="27"/>
  <c r="W64" i="27"/>
  <c r="X371" i="26"/>
  <c r="Y371" i="26" s="1"/>
  <c r="W31" i="26"/>
  <c r="W24" i="28"/>
  <c r="W82" i="13"/>
  <c r="X25" i="26"/>
  <c r="Y25" i="26" s="1"/>
  <c r="W399" i="26"/>
  <c r="X212" i="26"/>
  <c r="Y212" i="26" s="1"/>
  <c r="X54" i="29"/>
  <c r="Y54" i="29" s="1"/>
  <c r="X52" i="26"/>
  <c r="Y52" i="26" s="1"/>
  <c r="W81" i="13"/>
  <c r="X42" i="26"/>
  <c r="Y42" i="26" s="1"/>
  <c r="X387" i="26"/>
  <c r="Y387" i="26" s="1"/>
  <c r="X323" i="26"/>
  <c r="Y323" i="26" s="1"/>
  <c r="X379" i="26"/>
  <c r="Y379" i="26" s="1"/>
  <c r="W101" i="26"/>
  <c r="W139" i="26"/>
  <c r="W59" i="29"/>
  <c r="X64" i="26"/>
  <c r="Y64" i="26" s="1"/>
  <c r="X101" i="13"/>
  <c r="Y101" i="13" s="1"/>
  <c r="W192" i="26"/>
  <c r="W91" i="26"/>
  <c r="X381" i="26"/>
  <c r="Y381" i="26" s="1"/>
  <c r="W71" i="13"/>
  <c r="X34" i="26"/>
  <c r="Y34" i="26" s="1"/>
  <c r="X351" i="26"/>
  <c r="Y351" i="26" s="1"/>
  <c r="W30" i="27"/>
  <c r="W115" i="26"/>
  <c r="X175" i="26"/>
  <c r="Y175" i="26" s="1"/>
  <c r="W195" i="26"/>
  <c r="X150" i="26"/>
  <c r="Y150" i="26" s="1"/>
  <c r="X43" i="26"/>
  <c r="Y43" i="26" s="1"/>
  <c r="X65" i="29"/>
  <c r="Y65" i="29" s="1"/>
  <c r="X118" i="26"/>
  <c r="Y118" i="26" s="1"/>
  <c r="W51" i="27"/>
  <c r="W44" i="29"/>
  <c r="X70" i="27"/>
  <c r="Y70" i="27" s="1"/>
  <c r="W123" i="26"/>
  <c r="X74" i="13"/>
  <c r="Y74" i="13" s="1"/>
  <c r="X245" i="26"/>
  <c r="Y245" i="26" s="1"/>
  <c r="W25" i="13"/>
  <c r="X146" i="26"/>
  <c r="Y146" i="26" s="1"/>
  <c r="W200" i="26"/>
  <c r="X57" i="29"/>
  <c r="Y57" i="29" s="1"/>
  <c r="X237" i="26"/>
  <c r="Y237" i="26" s="1"/>
  <c r="X95" i="26"/>
  <c r="Y95" i="26" s="1"/>
  <c r="W141" i="26"/>
  <c r="X386" i="26"/>
  <c r="Y386" i="26" s="1"/>
  <c r="X83" i="26"/>
  <c r="Y83" i="26" s="1"/>
  <c r="X204" i="26"/>
  <c r="Y204" i="26" s="1"/>
  <c r="W271" i="26"/>
  <c r="X98" i="13"/>
  <c r="Y98" i="13" s="1"/>
  <c r="W23" i="29"/>
  <c r="W206" i="26"/>
  <c r="W27" i="29"/>
  <c r="X56" i="26"/>
  <c r="Y56" i="26" s="1"/>
  <c r="X217" i="26"/>
  <c r="Y217" i="26" s="1"/>
  <c r="X189" i="26"/>
  <c r="Y189" i="26" s="1"/>
  <c r="X28" i="13"/>
  <c r="Y28" i="13" s="1"/>
  <c r="W252" i="26"/>
  <c r="W239" i="26"/>
  <c r="W265" i="26"/>
  <c r="X261" i="26"/>
  <c r="Y261" i="26" s="1"/>
  <c r="X47" i="13"/>
  <c r="Y47" i="13" s="1"/>
  <c r="W370" i="26"/>
  <c r="W60" i="13"/>
  <c r="X363" i="26"/>
  <c r="Y363" i="26" s="1"/>
  <c r="W324" i="26"/>
  <c r="W60" i="27"/>
  <c r="X68" i="13"/>
  <c r="Y68" i="13" s="1"/>
  <c r="W35" i="27"/>
  <c r="W97" i="26"/>
  <c r="X50" i="26"/>
  <c r="Y50" i="26" s="1"/>
  <c r="X25" i="27"/>
  <c r="Y25" i="27" s="1"/>
  <c r="W94" i="13"/>
  <c r="W36" i="13"/>
  <c r="W274" i="26"/>
  <c r="W366" i="26"/>
  <c r="W159" i="26"/>
  <c r="X129" i="26"/>
  <c r="Y129" i="26" s="1"/>
  <c r="X315" i="26"/>
  <c r="Y315" i="26" s="1"/>
  <c r="X38" i="26"/>
  <c r="Y38" i="26" s="1"/>
  <c r="W231" i="26"/>
  <c r="X23" i="28"/>
  <c r="Y23" i="28" s="1"/>
  <c r="W29" i="28"/>
  <c r="W338" i="26"/>
  <c r="X65" i="26"/>
  <c r="Y65" i="26" s="1"/>
  <c r="W205" i="26"/>
  <c r="W290" i="26"/>
  <c r="W100" i="26"/>
  <c r="X53" i="13"/>
  <c r="Y53" i="13" s="1"/>
  <c r="W88" i="13"/>
  <c r="X121" i="26"/>
  <c r="Y121" i="26" s="1"/>
  <c r="W78" i="13"/>
  <c r="W89" i="13"/>
  <c r="X67" i="27"/>
  <c r="Y67" i="27" s="1"/>
  <c r="X342" i="26"/>
  <c r="Y342" i="26" s="1"/>
  <c r="W314" i="26"/>
  <c r="W204" i="26"/>
  <c r="W270" i="26"/>
  <c r="X41" i="29"/>
  <c r="Y41" i="29" s="1"/>
  <c r="X191" i="26"/>
  <c r="Y191" i="26" s="1"/>
  <c r="W233" i="26"/>
  <c r="X375" i="26"/>
  <c r="Y375" i="26" s="1"/>
  <c r="W97" i="13"/>
  <c r="X334" i="26"/>
  <c r="Y334" i="26" s="1"/>
  <c r="X84" i="13"/>
  <c r="Y84" i="13" s="1"/>
  <c r="X209" i="26"/>
  <c r="Y209" i="26" s="1"/>
  <c r="W359" i="26"/>
  <c r="W328" i="26"/>
  <c r="W90" i="13"/>
  <c r="W369" i="26"/>
  <c r="X246" i="26"/>
  <c r="Y246" i="26" s="1"/>
  <c r="W357" i="26"/>
  <c r="W80" i="13"/>
  <c r="X31" i="29"/>
  <c r="Y31" i="29" s="1"/>
  <c r="X52" i="29"/>
  <c r="Y52" i="29" s="1"/>
  <c r="W52" i="26"/>
  <c r="W237" i="26"/>
  <c r="X214" i="26"/>
  <c r="Y214" i="26" s="1"/>
  <c r="X310" i="26"/>
  <c r="Y310" i="26" s="1"/>
  <c r="X89" i="13"/>
  <c r="Y89" i="13" s="1"/>
  <c r="X367" i="26"/>
  <c r="Y367" i="26" s="1"/>
  <c r="X50" i="27"/>
  <c r="Y50" i="27" s="1"/>
  <c r="W61" i="29"/>
  <c r="W375" i="26"/>
  <c r="X177" i="26"/>
  <c r="Y177" i="26" s="1"/>
  <c r="W105" i="26"/>
  <c r="X156" i="26"/>
  <c r="Y156" i="26" s="1"/>
  <c r="X389" i="26"/>
  <c r="Y389" i="26" s="1"/>
  <c r="W34" i="27"/>
  <c r="W112" i="26"/>
  <c r="X231" i="26"/>
  <c r="Y231" i="26" s="1"/>
  <c r="X238" i="26"/>
  <c r="Y238" i="26" s="1"/>
  <c r="W96" i="13"/>
  <c r="X73" i="13"/>
  <c r="Y73" i="13" s="1"/>
  <c r="W42" i="27"/>
  <c r="X331" i="26"/>
  <c r="Y331" i="26" s="1"/>
  <c r="W58" i="27"/>
  <c r="W60" i="29"/>
  <c r="W72" i="13"/>
  <c r="X41" i="27"/>
  <c r="Y41" i="27" s="1"/>
  <c r="W102" i="13"/>
  <c r="X50" i="13"/>
  <c r="Y50" i="13" s="1"/>
  <c r="W400" i="26"/>
  <c r="X241" i="26"/>
  <c r="Y241" i="26" s="1"/>
  <c r="W302" i="26"/>
  <c r="W95" i="13"/>
  <c r="W25" i="27"/>
  <c r="W24" i="26"/>
  <c r="X271" i="26"/>
  <c r="Y271" i="26" s="1"/>
  <c r="W163" i="26"/>
  <c r="W86" i="26"/>
  <c r="W351" i="26"/>
  <c r="W221" i="26"/>
  <c r="W29" i="13"/>
  <c r="X141" i="26"/>
  <c r="Y141" i="26" s="1"/>
  <c r="W31" i="28"/>
  <c r="W152" i="26"/>
  <c r="W128" i="26"/>
  <c r="X60" i="27"/>
  <c r="Y60" i="27" s="1"/>
  <c r="W223" i="26"/>
  <c r="X165" i="26"/>
  <c r="Y165" i="26" s="1"/>
  <c r="X94" i="13"/>
  <c r="Y94" i="13" s="1"/>
  <c r="X68" i="27"/>
  <c r="Y68" i="27" s="1"/>
  <c r="W51" i="26"/>
  <c r="W160" i="26"/>
  <c r="X33" i="28"/>
  <c r="Y33" i="28" s="1"/>
  <c r="X55" i="27"/>
  <c r="Y55" i="27" s="1"/>
  <c r="W49" i="29"/>
  <c r="W57" i="29"/>
  <c r="W283" i="26"/>
  <c r="X74" i="26"/>
  <c r="Y74" i="26" s="1"/>
  <c r="W120" i="26"/>
  <c r="W249" i="26"/>
  <c r="W56" i="29"/>
  <c r="X31" i="13"/>
  <c r="Y31" i="13" s="1"/>
  <c r="X384" i="26"/>
  <c r="Y384" i="26" s="1"/>
  <c r="W98" i="26"/>
  <c r="W381" i="26"/>
  <c r="X251" i="26"/>
  <c r="Y251" i="26" s="1"/>
  <c r="W83" i="13"/>
  <c r="W65" i="13"/>
  <c r="X382" i="26"/>
  <c r="Y382" i="26" s="1"/>
  <c r="W25" i="28"/>
  <c r="W317" i="26"/>
  <c r="W284" i="26"/>
  <c r="W49" i="27"/>
  <c r="X56" i="27"/>
  <c r="Y56" i="27" s="1"/>
  <c r="X215" i="26"/>
  <c r="Y215" i="26" s="1"/>
  <c r="W111" i="26"/>
  <c r="X148" i="26"/>
  <c r="Y148" i="26" s="1"/>
  <c r="W73" i="26"/>
  <c r="X82" i="13"/>
  <c r="Y82" i="13" s="1"/>
  <c r="W33" i="29"/>
  <c r="W68" i="29"/>
  <c r="W243" i="26"/>
  <c r="W154" i="26"/>
  <c r="X51" i="13"/>
  <c r="Y51" i="13" s="1"/>
  <c r="X35" i="13"/>
  <c r="Y35" i="13" s="1"/>
  <c r="W256" i="26"/>
  <c r="W183" i="26"/>
  <c r="W234" i="26"/>
  <c r="W255" i="26"/>
  <c r="W354" i="26"/>
  <c r="X206" i="26"/>
  <c r="Y206" i="26" s="1"/>
  <c r="W63" i="29"/>
  <c r="X155" i="26"/>
  <c r="Y155" i="26" s="1"/>
  <c r="W227" i="26"/>
  <c r="X80" i="13"/>
  <c r="Y80" i="13" s="1"/>
  <c r="W339" i="26"/>
  <c r="X107" i="26"/>
  <c r="Y107" i="26" s="1"/>
  <c r="W65" i="27"/>
  <c r="W29" i="26"/>
  <c r="W31" i="29"/>
  <c r="W67" i="26"/>
  <c r="W53" i="26"/>
  <c r="X40" i="27"/>
  <c r="Y40" i="27" s="1"/>
  <c r="W322" i="26"/>
  <c r="X194" i="26"/>
  <c r="Y194" i="26" s="1"/>
  <c r="W269" i="26"/>
  <c r="X24" i="13"/>
  <c r="Y24" i="13" s="1"/>
  <c r="W35" i="29"/>
  <c r="W59" i="13"/>
  <c r="W132" i="26"/>
  <c r="W242" i="26"/>
  <c r="X43" i="27"/>
  <c r="Y43" i="27" s="1"/>
  <c r="W344" i="26"/>
  <c r="X178" i="26"/>
  <c r="Y178" i="26" s="1"/>
  <c r="X116" i="26"/>
  <c r="Y116" i="26" s="1"/>
  <c r="X304" i="26"/>
  <c r="Y304" i="26" s="1"/>
  <c r="W174" i="26"/>
  <c r="X299" i="26"/>
  <c r="Y299" i="26" s="1"/>
  <c r="X134" i="26"/>
  <c r="Y134" i="26" s="1"/>
  <c r="W170" i="26"/>
  <c r="X23" i="27"/>
  <c r="Y23" i="27" s="1"/>
  <c r="W257" i="26"/>
  <c r="W106" i="26"/>
  <c r="X213" i="26"/>
  <c r="Y213" i="26" s="1"/>
  <c r="X59" i="29"/>
  <c r="Y59" i="29" s="1"/>
  <c r="W54" i="26"/>
  <c r="W386" i="26"/>
  <c r="X104" i="26"/>
  <c r="Y104" i="26" s="1"/>
  <c r="X341" i="26"/>
  <c r="Y341" i="26" s="1"/>
  <c r="X44" i="13"/>
  <c r="Y44" i="13" s="1"/>
  <c r="X30" i="29"/>
  <c r="Y30" i="29" s="1"/>
  <c r="W62" i="26"/>
  <c r="X179" i="26"/>
  <c r="Y179" i="26" s="1"/>
  <c r="X122" i="26"/>
  <c r="Y122" i="26" s="1"/>
  <c r="X36" i="26"/>
  <c r="Y36" i="26" s="1"/>
  <c r="X234" i="26"/>
  <c r="Y234" i="26" s="1"/>
  <c r="W62" i="27"/>
  <c r="W36" i="26"/>
  <c r="W296" i="26"/>
  <c r="W341" i="26"/>
  <c r="X37" i="13"/>
  <c r="Y37" i="13" s="1"/>
  <c r="W68" i="13"/>
  <c r="X344" i="26"/>
  <c r="Y344" i="26" s="1"/>
  <c r="X31" i="28"/>
  <c r="Y31" i="28" s="1"/>
  <c r="X196" i="26"/>
  <c r="Y196" i="26" s="1"/>
  <c r="X356" i="26"/>
  <c r="Y356" i="26" s="1"/>
  <c r="W49" i="26"/>
  <c r="W126" i="26"/>
  <c r="W164" i="26"/>
  <c r="W332" i="26"/>
  <c r="X171" i="26"/>
  <c r="Y171" i="26" s="1"/>
  <c r="X160" i="26"/>
  <c r="Y160" i="26" s="1"/>
  <c r="X32" i="26"/>
  <c r="Y32" i="26" s="1"/>
  <c r="X38" i="13"/>
  <c r="Y38" i="13" s="1"/>
  <c r="X49" i="29"/>
  <c r="Y49" i="29" s="1"/>
  <c r="X34" i="29"/>
  <c r="Y34" i="29" s="1"/>
  <c r="X210" i="26"/>
  <c r="Y210" i="26" s="1"/>
  <c r="W179" i="26"/>
  <c r="X286" i="26"/>
  <c r="Y286" i="26" s="1"/>
  <c r="W336" i="26"/>
  <c r="W101" i="13"/>
  <c r="W140" i="26"/>
  <c r="W259" i="26"/>
  <c r="X308" i="26"/>
  <c r="Y308" i="26" s="1"/>
  <c r="W169" i="26"/>
  <c r="X71" i="13"/>
  <c r="Y71" i="13" s="1"/>
  <c r="X137" i="26"/>
  <c r="Y137" i="26" s="1"/>
  <c r="W50" i="26"/>
  <c r="X235" i="26"/>
  <c r="Y235" i="26" s="1"/>
  <c r="X68" i="26"/>
  <c r="Y68" i="26" s="1"/>
  <c r="X44" i="26"/>
  <c r="Y44" i="26" s="1"/>
  <c r="X46" i="13"/>
  <c r="Y46" i="13" s="1"/>
  <c r="X64" i="27"/>
  <c r="Y64" i="27" s="1"/>
  <c r="W173" i="26"/>
  <c r="W58" i="13"/>
  <c r="W401" i="26"/>
  <c r="X183" i="26"/>
  <c r="Y183" i="26" s="1"/>
  <c r="X152" i="26"/>
  <c r="Y152" i="26" s="1"/>
  <c r="X56" i="29"/>
  <c r="Y56" i="29" s="1"/>
  <c r="X333" i="26"/>
  <c r="Y333" i="26" s="1"/>
  <c r="X91" i="13"/>
  <c r="Y91" i="13" s="1"/>
  <c r="X166" i="26"/>
  <c r="Y166" i="26" s="1"/>
  <c r="X266" i="26"/>
  <c r="Y266" i="26" s="1"/>
  <c r="X193" i="26"/>
  <c r="Y193" i="26" s="1"/>
  <c r="X366" i="26"/>
  <c r="Y366" i="26" s="1"/>
  <c r="X91" i="26"/>
  <c r="Y91" i="26" s="1"/>
  <c r="X49" i="26"/>
  <c r="Y49" i="26" s="1"/>
  <c r="X67" i="29"/>
  <c r="Y67" i="29" s="1"/>
  <c r="W53" i="13"/>
  <c r="X255" i="26"/>
  <c r="Y255" i="26" s="1"/>
  <c r="W191" i="26"/>
  <c r="W178" i="26"/>
  <c r="X78" i="26"/>
  <c r="Y78" i="26" s="1"/>
  <c r="X29" i="27"/>
  <c r="Y29" i="27" s="1"/>
  <c r="X184" i="26"/>
  <c r="Y184" i="26" s="1"/>
  <c r="W42" i="26"/>
  <c r="W58" i="26"/>
  <c r="X57" i="13"/>
  <c r="Y57" i="13" s="1"/>
  <c r="W26" i="26"/>
  <c r="X66" i="27"/>
  <c r="Y66" i="27" s="1"/>
  <c r="X276" i="26"/>
  <c r="Y276" i="26" s="1"/>
  <c r="X279" i="26"/>
  <c r="Y279" i="26" s="1"/>
  <c r="W263" i="26"/>
  <c r="W113" i="26"/>
  <c r="X90" i="26"/>
  <c r="Y90" i="26" s="1"/>
  <c r="W147" i="26"/>
  <c r="X391" i="26"/>
  <c r="Y391" i="26" s="1"/>
  <c r="X61" i="27"/>
  <c r="Y61" i="27" s="1"/>
  <c r="W47" i="26"/>
  <c r="W289" i="26"/>
  <c r="X300" i="26"/>
  <c r="Y300" i="26" s="1"/>
  <c r="W24" i="27"/>
  <c r="X34" i="27"/>
  <c r="Y34" i="27" s="1"/>
  <c r="W95" i="26"/>
  <c r="W35" i="28"/>
  <c r="W43" i="13"/>
  <c r="W30" i="28"/>
  <c r="W318" i="26"/>
  <c r="W108" i="26"/>
  <c r="X319" i="26"/>
  <c r="Y319" i="26" s="1"/>
  <c r="W291" i="26"/>
  <c r="W87" i="26"/>
  <c r="W217" i="26"/>
  <c r="X86" i="26"/>
  <c r="Y86" i="26" s="1"/>
  <c r="W100" i="13"/>
  <c r="X131" i="26"/>
  <c r="Y131" i="26" s="1"/>
  <c r="X398" i="26"/>
  <c r="Y398" i="26" s="1"/>
  <c r="W27" i="28"/>
  <c r="W138" i="26"/>
  <c r="W24" i="29"/>
  <c r="W149" i="26"/>
  <c r="W53" i="27"/>
  <c r="X197" i="26"/>
  <c r="Y197" i="26" s="1"/>
  <c r="X181" i="26"/>
  <c r="Y181" i="26" s="1"/>
  <c r="X168" i="26"/>
  <c r="Y168" i="26" s="1"/>
  <c r="X218" i="26"/>
  <c r="Y218" i="26" s="1"/>
  <c r="X63" i="26"/>
  <c r="Y63" i="26" s="1"/>
  <c r="W27" i="26"/>
  <c r="W50" i="29"/>
  <c r="X120" i="26"/>
  <c r="Y120" i="26" s="1"/>
  <c r="X62" i="29"/>
  <c r="Y62" i="29" s="1"/>
  <c r="W32" i="26"/>
  <c r="W61" i="26"/>
  <c r="X79" i="26"/>
  <c r="Y79" i="26" s="1"/>
  <c r="X103" i="26"/>
  <c r="Y103" i="26" s="1"/>
  <c r="X34" i="28"/>
  <c r="Y34" i="28" s="1"/>
  <c r="W331" i="26"/>
  <c r="W48" i="26"/>
  <c r="X336" i="26"/>
  <c r="Y336" i="26" s="1"/>
  <c r="W52" i="27"/>
  <c r="X346" i="26"/>
  <c r="Y346" i="26" s="1"/>
  <c r="X58" i="27"/>
  <c r="Y58" i="27" s="1"/>
  <c r="W228" i="26"/>
  <c r="W77" i="13"/>
  <c r="W74" i="13"/>
  <c r="W153" i="26"/>
  <c r="W241" i="26"/>
  <c r="W85" i="26"/>
  <c r="X298" i="26"/>
  <c r="Y298" i="26" s="1"/>
  <c r="W235" i="26"/>
  <c r="W66" i="29"/>
  <c r="W264" i="26"/>
  <c r="X30" i="26"/>
  <c r="Y30" i="26" s="1"/>
  <c r="X162" i="26"/>
  <c r="Y162" i="26" s="1"/>
  <c r="W261" i="26"/>
  <c r="W38" i="13"/>
  <c r="W80" i="26"/>
  <c r="X169" i="26"/>
  <c r="Y169" i="26" s="1"/>
  <c r="W122" i="26"/>
  <c r="W388" i="26"/>
  <c r="W70" i="26"/>
  <c r="X359" i="26"/>
  <c r="Y359" i="26" s="1"/>
  <c r="W50" i="13"/>
  <c r="X25" i="13"/>
  <c r="Y25" i="13" s="1"/>
  <c r="W308" i="26"/>
  <c r="W280" i="26"/>
  <c r="X70" i="26"/>
  <c r="Y70" i="26" s="1"/>
  <c r="X102" i="26"/>
  <c r="Y102" i="26" s="1"/>
  <c r="W32" i="29"/>
  <c r="X105" i="26"/>
  <c r="Y105" i="26" s="1"/>
  <c r="W244" i="26"/>
  <c r="W28" i="26"/>
  <c r="X51" i="29"/>
  <c r="Y51" i="29" s="1"/>
  <c r="X33" i="29"/>
  <c r="Y33" i="29" s="1"/>
  <c r="W371" i="26"/>
  <c r="X69" i="13"/>
  <c r="Y69" i="13" s="1"/>
  <c r="W277" i="26"/>
  <c r="W363" i="26"/>
  <c r="X27" i="28"/>
  <c r="Y27" i="28" s="1"/>
  <c r="W379" i="26"/>
  <c r="X69" i="26"/>
  <c r="Y69" i="26" s="1"/>
  <c r="X39" i="27"/>
  <c r="Y39" i="27" s="1"/>
  <c r="W82" i="26"/>
  <c r="W303" i="26"/>
  <c r="W45" i="27"/>
  <c r="W104" i="13"/>
  <c r="W30" i="29"/>
  <c r="X62" i="26"/>
  <c r="Y62" i="26" s="1"/>
  <c r="W103" i="26"/>
  <c r="W210" i="26"/>
  <c r="X61" i="13"/>
  <c r="Y61" i="13" s="1"/>
  <c r="W273" i="26"/>
  <c r="X108" i="26"/>
  <c r="Y108" i="26" s="1"/>
  <c r="X114" i="26"/>
  <c r="Y114" i="26" s="1"/>
  <c r="W193" i="26"/>
  <c r="X259" i="26"/>
  <c r="Y259" i="26" s="1"/>
  <c r="X38" i="27"/>
  <c r="Y38" i="27" s="1"/>
  <c r="X66" i="29"/>
  <c r="Y66" i="29" s="1"/>
  <c r="X82" i="26"/>
  <c r="Y82" i="26" s="1"/>
  <c r="X216" i="26"/>
  <c r="Y216" i="26" s="1"/>
  <c r="W342" i="26"/>
  <c r="X145" i="26"/>
  <c r="Y145" i="26" s="1"/>
  <c r="W172" i="26"/>
  <c r="W219" i="26"/>
  <c r="W67" i="27"/>
  <c r="W75" i="13"/>
  <c r="X324" i="26"/>
  <c r="Y324" i="26" s="1"/>
  <c r="X225" i="26"/>
  <c r="Y225" i="26" s="1"/>
  <c r="W320" i="26"/>
  <c r="X264" i="26"/>
  <c r="Y264" i="26" s="1"/>
  <c r="X57" i="26"/>
  <c r="Y57" i="26" s="1"/>
  <c r="W125" i="26"/>
  <c r="X26" i="13"/>
  <c r="Y26" i="13" s="1"/>
  <c r="W68" i="26"/>
  <c r="W300" i="26"/>
  <c r="W295" i="26"/>
  <c r="W171" i="26"/>
  <c r="W59" i="27"/>
  <c r="X36" i="29"/>
  <c r="Y36" i="29" s="1"/>
  <c r="W121" i="26"/>
  <c r="W275" i="26"/>
  <c r="W26" i="28"/>
  <c r="X98" i="26"/>
  <c r="Y98" i="26" s="1"/>
  <c r="W66" i="26"/>
  <c r="X267" i="26"/>
  <c r="Y267" i="26" s="1"/>
  <c r="W84" i="26"/>
  <c r="W353" i="26"/>
  <c r="X39" i="26"/>
  <c r="Y39" i="26" s="1"/>
  <c r="W146" i="26"/>
  <c r="W156" i="26"/>
  <c r="X339" i="26"/>
  <c r="Y339" i="26" s="1"/>
  <c r="X89" i="26"/>
  <c r="Y89" i="26" s="1"/>
  <c r="W69" i="13"/>
  <c r="W84" i="13"/>
  <c r="W245" i="26"/>
  <c r="X230" i="26"/>
  <c r="Y230" i="26" s="1"/>
  <c r="X208" i="26"/>
  <c r="Y208" i="26" s="1"/>
  <c r="X93" i="26"/>
  <c r="Y93" i="26" s="1"/>
  <c r="X60" i="13"/>
  <c r="Y60" i="13" s="1"/>
  <c r="X180" i="26"/>
  <c r="Y180" i="26" s="1"/>
  <c r="W70" i="27"/>
  <c r="W389" i="26"/>
  <c r="W299" i="26"/>
  <c r="X314" i="26"/>
  <c r="Y314" i="26" s="1"/>
  <c r="X47" i="26"/>
  <c r="Y47" i="26" s="1"/>
  <c r="X149" i="26"/>
  <c r="Y149" i="26" s="1"/>
  <c r="X355" i="26"/>
  <c r="Y355" i="26" s="1"/>
  <c r="X37" i="27"/>
  <c r="Y37" i="27" s="1"/>
  <c r="X242" i="26"/>
  <c r="Y242" i="26" s="1"/>
  <c r="X272" i="26"/>
  <c r="Y272" i="26" s="1"/>
  <c r="X61" i="29"/>
  <c r="Y61" i="29" s="1"/>
  <c r="X320" i="26"/>
  <c r="Y320" i="26" s="1"/>
  <c r="W62" i="13"/>
  <c r="W373" i="26"/>
  <c r="X352" i="26"/>
  <c r="Y352" i="26" s="1"/>
  <c r="X35" i="27"/>
  <c r="Y35" i="27" s="1"/>
  <c r="W61" i="27"/>
  <c r="X143" i="26"/>
  <c r="Y143" i="26" s="1"/>
  <c r="W337" i="26"/>
  <c r="W25" i="29"/>
  <c r="W288" i="26"/>
  <c r="W196" i="26"/>
  <c r="W36" i="27"/>
  <c r="W78" i="26"/>
  <c r="X203" i="26"/>
  <c r="Y203" i="26" s="1"/>
  <c r="X26" i="28"/>
  <c r="Y26" i="28" s="1"/>
  <c r="X153" i="26"/>
  <c r="Y153" i="26" s="1"/>
  <c r="X395" i="26"/>
  <c r="Y395" i="26" s="1"/>
  <c r="X94" i="26"/>
  <c r="Y94" i="26" s="1"/>
  <c r="W345" i="26"/>
  <c r="W188" i="26"/>
  <c r="X66" i="13"/>
  <c r="Y66" i="13" s="1"/>
  <c r="X401" i="26"/>
  <c r="Y401" i="26" s="1"/>
  <c r="X88" i="13"/>
  <c r="Y88" i="13" s="1"/>
  <c r="X96" i="13"/>
  <c r="Y96" i="13" s="1"/>
  <c r="X96" i="26"/>
  <c r="Y96" i="26" s="1"/>
  <c r="W65" i="29"/>
  <c r="X140" i="26"/>
  <c r="Y140" i="26" s="1"/>
  <c r="X48" i="26"/>
  <c r="Y48" i="26" s="1"/>
  <c r="X46" i="26"/>
  <c r="Y46" i="26" s="1"/>
  <c r="X305" i="26"/>
  <c r="Y305" i="26" s="1"/>
  <c r="X78" i="13"/>
  <c r="Y78" i="13" s="1"/>
  <c r="W44" i="13"/>
  <c r="W185" i="26"/>
  <c r="X51" i="27"/>
  <c r="Y51" i="27" s="1"/>
  <c r="W395" i="26"/>
  <c r="X224" i="26"/>
  <c r="Y224" i="26" s="1"/>
  <c r="X53" i="29"/>
  <c r="Y53" i="29" s="1"/>
  <c r="X23" i="13"/>
  <c r="Y23" i="13" s="1"/>
  <c r="X211" i="26"/>
  <c r="Y211" i="26" s="1"/>
  <c r="X335" i="26"/>
  <c r="Y335" i="26" s="1"/>
  <c r="W64" i="26"/>
  <c r="W180" i="26"/>
  <c r="W99" i="13"/>
  <c r="X385" i="26"/>
  <c r="Y385" i="26" s="1"/>
  <c r="X302" i="26"/>
  <c r="Y302" i="26" s="1"/>
  <c r="W333" i="26"/>
  <c r="X117" i="26"/>
  <c r="Y117" i="26" s="1"/>
  <c r="W348" i="26"/>
  <c r="W93" i="26"/>
  <c r="L6" i="22" l="1"/>
  <c r="L7" i="22" s="1"/>
  <c r="J6" i="22"/>
  <c r="J7" i="22" s="1"/>
  <c r="M6" i="22"/>
  <c r="M7" i="22" s="1"/>
  <c r="I6" i="22"/>
  <c r="I7" i="22" s="1"/>
  <c r="K6" i="22"/>
  <c r="K7" i="22" s="1"/>
</calcChain>
</file>

<file path=xl/sharedStrings.xml><?xml version="1.0" encoding="utf-8"?>
<sst xmlns="http://schemas.openxmlformats.org/spreadsheetml/2006/main" count="5236" uniqueCount="161">
  <si>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</si>
  <si>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</si>
  <si>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</si>
  <si>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</si>
  <si>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</si>
  <si>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</si>
  <si>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</si>
  <si>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</si>
  <si>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</si>
  <si>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</si>
  <si>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</si>
  <si>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</si>
  <si>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</si>
  <si>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</si>
  <si>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</si>
  <si>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</si>
  <si>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</si>
  <si>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</si>
  <si>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</si>
  <si>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</si>
  <si>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</si>
  <si>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</si>
  <si>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</si>
  <si>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</si>
  <si>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</si>
  <si>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</si>
  <si>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</si>
  <si>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</si>
  <si>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</si>
  <si>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</si>
  <si>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</si>
  <si>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</si>
  <si>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</si>
  <si>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</si>
  <si>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</si>
  <si>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</si>
  <si>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</si>
  <si>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</si>
  <si>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</si>
  <si>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</si>
  <si>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</si>
  <si>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</si>
  <si>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</si>
  <si>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</si>
  <si>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</si>
  <si>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</si>
  <si>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</si>
  <si>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</si>
  <si>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</si>
  <si>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</si>
  <si>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</si>
  <si>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</si>
  <si>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</si>
  <si>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</si>
  <si>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</si>
  <si>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</si>
  <si>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</si>
  <si>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</si>
  <si>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</si>
  <si>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</si>
  <si>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</si>
  <si>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</si>
  <si>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</si>
  <si>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</si>
  <si>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</si>
  <si>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</si>
  <si>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</si>
  <si>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</si>
  <si>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</si>
  <si>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</si>
  <si>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</si>
  <si>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</si>
  <si>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</si>
  <si>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</si>
  <si>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</si>
  <si>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</si>
  <si>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</si>
  <si>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</si>
  <si>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</si>
  <si>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</si>
  <si>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</si>
  <si>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</si>
  <si>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</si>
  <si>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</si>
  <si>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</si>
  <si>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</si>
  <si>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</si>
  <si>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</si>
  <si>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</si>
  <si>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</si>
  <si>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</si>
  <si>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</si>
  <si>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</si>
  <si>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</si>
  <si>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</si>
  <si>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</si>
  <si>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</si>
  <si>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</si>
  <si>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</si>
  <si>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</si>
  <si>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</si>
  <si>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</si>
  <si>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</si>
  <si>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</si>
  <si>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</si>
  <si>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</si>
  <si>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</si>
  <si>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</si>
  <si>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</si>
  <si>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</si>
  <si>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</si>
  <si>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</si>
  <si>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</si>
  <si>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</si>
  <si>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</si>
  <si>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</si>
  <si>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</si>
  <si>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</si>
  <si>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</si>
  <si>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</si>
  <si>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</si>
  <si>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</si>
  <si>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</si>
  <si>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</si>
  <si>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</si>
  <si>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</si>
  <si>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</si>
  <si>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</si>
  <si>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</si>
  <si>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</si>
  <si>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</si>
  <si>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</si>
  <si>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</si>
  <si>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</si>
  <si>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</si>
  <si>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</si>
  <si>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</si>
  <si>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</si>
  <si>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</si>
  <si>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</si>
  <si>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</si>
  <si>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</si>
  <si>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</si>
  <si>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</si>
  <si>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</si>
  <si>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</si>
  <si>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</si>
  <si>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EUR</t>
  </si>
  <si>
    <t>TARGET</t>
  </si>
  <si>
    <t>Eonia</t>
  </si>
  <si>
    <t>ibor</t>
  </si>
  <si>
    <t>EON</t>
  </si>
  <si>
    <t>ECB</t>
  </si>
  <si>
    <t>Error(bps)</t>
  </si>
  <si>
    <t>30/360 (Bond Basis)</t>
  </si>
  <si>
    <t>FWDSW</t>
  </si>
  <si>
    <t>6M Swap</t>
  </si>
  <si>
    <t>ECB OIS</t>
  </si>
  <si>
    <t>6M Fwd Swap</t>
  </si>
  <si>
    <t>Instruments Used</t>
  </si>
  <si>
    <t>AM1E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</si>
</sst>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lightUp">
        <bgColor theme="0"/>
      </patternFill>
    </fill>
  </fills>
  <borders count="4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89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4" borderId="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9" fillId="0" borderId="22" xfId="1" applyFont="1" applyFill="1" applyBorder="1"/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2" fontId="9" fillId="3" borderId="11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23" xfId="1" applyFont="1" applyFill="1" applyBorder="1"/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22" xfId="1" applyFont="1" applyFill="1" applyBorder="1"/>
    <xf numFmtId="169" fontId="9" fillId="3" borderId="22" xfId="1" applyNumberFormat="1" applyFont="1" applyFill="1" applyBorder="1"/>
    <xf numFmtId="166" fontId="9" fillId="3" borderId="22" xfId="1" applyNumberFormat="1" applyFont="1" applyFill="1" applyBorder="1"/>
    <xf numFmtId="2" fontId="9" fillId="3" borderId="22" xfId="1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 applyProtection="1">
      <alignment horizontal="center"/>
      <protection locked="0"/>
    </xf>
    <xf numFmtId="0" fontId="9" fillId="0" borderId="38" xfId="1" applyFont="1" applyFill="1" applyBorder="1"/>
    <xf numFmtId="173" fontId="9" fillId="8" borderId="12" xfId="1" applyNumberFormat="1" applyFont="1" applyFill="1" applyBorder="1" applyAlignment="1">
      <alignment horizontal="center" vertical="center"/>
    </xf>
    <xf numFmtId="2" fontId="9" fillId="3" borderId="12" xfId="1" applyNumberFormat="1" applyFont="1" applyFill="1" applyBorder="1"/>
    <xf numFmtId="173" fontId="9" fillId="8" borderId="11" xfId="1" applyNumberFormat="1" applyFont="1" applyFill="1" applyBorder="1" applyAlignment="1">
      <alignment horizontal="center" vertical="center"/>
    </xf>
    <xf numFmtId="173" fontId="9" fillId="8" borderId="10" xfId="1" applyNumberFormat="1" applyFont="1" applyFill="1" applyBorder="1" applyAlignment="1">
      <alignment horizontal="center" vertical="center"/>
    </xf>
    <xf numFmtId="2" fontId="9" fillId="3" borderId="10" xfId="1" applyNumberFormat="1" applyFont="1" applyFill="1" applyBorder="1"/>
    <xf numFmtId="173" fontId="9" fillId="8" borderId="23" xfId="1" applyNumberFormat="1" applyFont="1" applyFill="1" applyBorder="1" applyAlignment="1">
      <alignment horizontal="center" vertical="center"/>
    </xf>
    <xf numFmtId="173" fontId="9" fillId="8" borderId="22" xfId="1" applyNumberFormat="1" applyFont="1" applyFill="1" applyBorder="1" applyAlignment="1">
      <alignment horizontal="center" vertical="center"/>
    </xf>
    <xf numFmtId="0" fontId="9" fillId="3" borderId="39" xfId="1" applyFont="1" applyFill="1" applyBorder="1"/>
    <xf numFmtId="173" fontId="9" fillId="8" borderId="39" xfId="1" applyNumberFormat="1" applyFont="1" applyFill="1" applyBorder="1" applyAlignment="1">
      <alignment horizontal="center" vertical="center"/>
    </xf>
    <xf numFmtId="169" fontId="9" fillId="3" borderId="39" xfId="1" applyNumberFormat="1" applyFont="1" applyFill="1" applyBorder="1"/>
    <xf numFmtId="166" fontId="9" fillId="3" borderId="39" xfId="1" applyNumberFormat="1" applyFont="1" applyFill="1" applyBorder="1"/>
    <xf numFmtId="2" fontId="9" fillId="3" borderId="39" xfId="1" applyNumberFormat="1" applyFont="1" applyFill="1" applyBorder="1" applyAlignment="1">
      <alignment horizontal="right"/>
    </xf>
    <xf numFmtId="173" fontId="9" fillId="3" borderId="12" xfId="1" applyNumberFormat="1" applyFont="1" applyFill="1" applyBorder="1" applyAlignment="1">
      <alignment horizontal="center" vertical="center"/>
    </xf>
    <xf numFmtId="173" fontId="9" fillId="3" borderId="11" xfId="1" applyNumberFormat="1" applyFont="1" applyFill="1" applyBorder="1" applyAlignment="1">
      <alignment horizontal="center" vertical="center"/>
    </xf>
    <xf numFmtId="173" fontId="9" fillId="3" borderId="22" xfId="1" applyNumberFormat="1" applyFont="1" applyFill="1" applyBorder="1" applyAlignment="1">
      <alignment horizontal="center" vertical="center"/>
    </xf>
    <xf numFmtId="173" fontId="9" fillId="3" borderId="23" xfId="1" applyNumberFormat="1" applyFont="1" applyFill="1" applyBorder="1" applyAlignment="1">
      <alignment horizontal="center" vertical="center"/>
    </xf>
    <xf numFmtId="173" fontId="9" fillId="3" borderId="10" xfId="1" applyNumberFormat="1" applyFont="1" applyFill="1" applyBorder="1" applyAlignment="1">
      <alignment horizontal="center" vertical="center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21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-3.5999999999836163E-3</c:v>
                </c:pt>
                <c:pt idx="1">
                  <c:v>-3.5999999999836163E-3</c:v>
                </c:pt>
                <c:pt idx="2">
                  <c:v>-3.2355360611546757E-3</c:v>
                </c:pt>
                <c:pt idx="3">
                  <c:v>-3.3716228491931233E-3</c:v>
                </c:pt>
                <c:pt idx="4">
                  <c:v>-3.3255489570516161E-3</c:v>
                </c:pt>
                <c:pt idx="5">
                  <c:v>-3.3209286848467912E-3</c:v>
                </c:pt>
                <c:pt idx="6">
                  <c:v>-3.3758393262406372E-3</c:v>
                </c:pt>
                <c:pt idx="7">
                  <c:v>-3.4324875581326353E-3</c:v>
                </c:pt>
                <c:pt idx="8">
                  <c:v>-3.4408831673138351E-3</c:v>
                </c:pt>
                <c:pt idx="9">
                  <c:v>-3.4450646077477387E-3</c:v>
                </c:pt>
                <c:pt idx="10">
                  <c:v>-3.4484003634593918E-3</c:v>
                </c:pt>
                <c:pt idx="11">
                  <c:v>-3.4503266449936731E-3</c:v>
                </c:pt>
                <c:pt idx="12">
                  <c:v>-3.4581369385522365E-3</c:v>
                </c:pt>
                <c:pt idx="13">
                  <c:v>-3.4646537210791806E-3</c:v>
                </c:pt>
                <c:pt idx="14">
                  <c:v>-3.4648289523486753E-3</c:v>
                </c:pt>
                <c:pt idx="15">
                  <c:v>-3.4625334205840019E-3</c:v>
                </c:pt>
                <c:pt idx="16">
                  <c:v>-3.4573465699150319E-3</c:v>
                </c:pt>
                <c:pt idx="17">
                  <c:v>-3.4669375367091249E-3</c:v>
                </c:pt>
                <c:pt idx="18">
                  <c:v>-3.4844101203157507E-3</c:v>
                </c:pt>
                <c:pt idx="19">
                  <c:v>-3.4926095329046447E-3</c:v>
                </c:pt>
                <c:pt idx="20">
                  <c:v>-3.500246678940222E-3</c:v>
                </c:pt>
                <c:pt idx="21">
                  <c:v>-3.5071547874654385E-3</c:v>
                </c:pt>
                <c:pt idx="22">
                  <c:v>-3.5176726560415261E-3</c:v>
                </c:pt>
                <c:pt idx="23">
                  <c:v>-3.5234871466105488E-3</c:v>
                </c:pt>
                <c:pt idx="24">
                  <c:v>-3.5238463275355514E-3</c:v>
                </c:pt>
                <c:pt idx="25">
                  <c:v>-3.5240273363834618E-3</c:v>
                </c:pt>
                <c:pt idx="26">
                  <c:v>-3.524039242739363E-3</c:v>
                </c:pt>
                <c:pt idx="27">
                  <c:v>-3.5235102414166164E-3</c:v>
                </c:pt>
                <c:pt idx="28">
                  <c:v>-3.5225772352642792E-3</c:v>
                </c:pt>
                <c:pt idx="29">
                  <c:v>-3.5218796734159952E-3</c:v>
                </c:pt>
                <c:pt idx="30">
                  <c:v>-3.5210674268659758E-3</c:v>
                </c:pt>
                <c:pt idx="31">
                  <c:v>-3.5201495649994641E-3</c:v>
                </c:pt>
                <c:pt idx="32">
                  <c:v>-3.5179727603962263E-3</c:v>
                </c:pt>
                <c:pt idx="33">
                  <c:v>-3.5156033590277858E-3</c:v>
                </c:pt>
                <c:pt idx="34">
                  <c:v>-3.5142934657539371E-3</c:v>
                </c:pt>
                <c:pt idx="35">
                  <c:v>-3.5129323752736141E-3</c:v>
                </c:pt>
                <c:pt idx="36">
                  <c:v>-3.5115291568521556E-3</c:v>
                </c:pt>
                <c:pt idx="37">
                  <c:v>-3.5085934468570557E-3</c:v>
                </c:pt>
                <c:pt idx="38">
                  <c:v>-3.5056763982943551E-3</c:v>
                </c:pt>
                <c:pt idx="39">
                  <c:v>-3.5041985854622482E-3</c:v>
                </c:pt>
                <c:pt idx="40">
                  <c:v>-3.5027330625592157E-3</c:v>
                </c:pt>
                <c:pt idx="41">
                  <c:v>-3.5012888992902447E-3</c:v>
                </c:pt>
                <c:pt idx="42">
                  <c:v>-3.4984831206408273E-3</c:v>
                </c:pt>
                <c:pt idx="43">
                  <c:v>-3.4959072345763786E-3</c:v>
                </c:pt>
                <c:pt idx="44">
                  <c:v>-3.4947059136536396E-3</c:v>
                </c:pt>
                <c:pt idx="45">
                  <c:v>-3.4936485286740648E-3</c:v>
                </c:pt>
                <c:pt idx="46">
                  <c:v>-3.4930253040421633E-3</c:v>
                </c:pt>
                <c:pt idx="47">
                  <c:v>-3.4935853932571703E-3</c:v>
                </c:pt>
                <c:pt idx="48">
                  <c:v>-3.4962268778082617E-3</c:v>
                </c:pt>
                <c:pt idx="49">
                  <c:v>-3.4986240350809439E-3</c:v>
                </c:pt>
                <c:pt idx="50">
                  <c:v>-3.501729156081268E-3</c:v>
                </c:pt>
                <c:pt idx="51">
                  <c:v>-3.5055768698688539E-3</c:v>
                </c:pt>
                <c:pt idx="52">
                  <c:v>-3.5158864147533109E-3</c:v>
                </c:pt>
                <c:pt idx="53">
                  <c:v>-3.5290862358827724E-3</c:v>
                </c:pt>
                <c:pt idx="54">
                  <c:v>-3.537166350580101E-3</c:v>
                </c:pt>
                <c:pt idx="55">
                  <c:v>-3.5460401316900203E-3</c:v>
                </c:pt>
                <c:pt idx="56">
                  <c:v>-3.5550993319599655E-3</c:v>
                </c:pt>
                <c:pt idx="57">
                  <c:v>-3.5732234537100283E-3</c:v>
                </c:pt>
                <c:pt idx="58">
                  <c:v>-3.5913917646190896E-3</c:v>
                </c:pt>
                <c:pt idx="59">
                  <c:v>-3.6004108476594965E-3</c:v>
                </c:pt>
                <c:pt idx="60">
                  <c:v>-3.6093811476822779E-3</c:v>
                </c:pt>
                <c:pt idx="61">
                  <c:v>-3.6182890778757582E-3</c:v>
                </c:pt>
                <c:pt idx="62">
                  <c:v>-3.6400729620322814E-3</c:v>
                </c:pt>
                <c:pt idx="63">
                  <c:v>-3.6614176526672537E-3</c:v>
                </c:pt>
                <c:pt idx="64">
                  <c:v>-3.6696660464352604E-3</c:v>
                </c:pt>
                <c:pt idx="65">
                  <c:v>-3.6777569646107011E-3</c:v>
                </c:pt>
                <c:pt idx="66">
                  <c:v>-3.6933080579171218E-3</c:v>
                </c:pt>
                <c:pt idx="67">
                  <c:v>-3.7082741486305082E-3</c:v>
                </c:pt>
                <c:pt idx="68">
                  <c:v>-3.7153738896655852E-3</c:v>
                </c:pt>
                <c:pt idx="69">
                  <c:v>-3.722234635716859E-3</c:v>
                </c:pt>
                <c:pt idx="70">
                  <c:v>-3.7288428002124618E-3</c:v>
                </c:pt>
                <c:pt idx="71">
                  <c:v>-3.7411103792983624E-3</c:v>
                </c:pt>
                <c:pt idx="72">
                  <c:v>-3.7524779104813888E-3</c:v>
                </c:pt>
                <c:pt idx="73">
                  <c:v>-3.7576193684607517E-3</c:v>
                </c:pt>
                <c:pt idx="74">
                  <c:v>-3.7624267254532384E-3</c:v>
                </c:pt>
                <c:pt idx="75">
                  <c:v>-3.7668863948869813E-3</c:v>
                </c:pt>
                <c:pt idx="76">
                  <c:v>-3.7745392665300415E-3</c:v>
                </c:pt>
                <c:pt idx="77">
                  <c:v>-3.780976466436492E-3</c:v>
                </c:pt>
                <c:pt idx="78">
                  <c:v>-3.7834938999381507E-3</c:v>
                </c:pt>
                <c:pt idx="79">
                  <c:v>-3.7855821266497003E-3</c:v>
                </c:pt>
                <c:pt idx="80">
                  <c:v>-3.7872275597194971E-3</c:v>
                </c:pt>
                <c:pt idx="81">
                  <c:v>-3.7889346368258359E-3</c:v>
                </c:pt>
                <c:pt idx="82">
                  <c:v>-3.7891096271414071E-3</c:v>
                </c:pt>
                <c:pt idx="83">
                  <c:v>-3.7883372947833394E-3</c:v>
                </c:pt>
                <c:pt idx="84">
                  <c:v>-3.787145581295448E-3</c:v>
                </c:pt>
                <c:pt idx="85">
                  <c:v>-3.7859476229229472E-3</c:v>
                </c:pt>
                <c:pt idx="86">
                  <c:v>-3.7838720594818298E-3</c:v>
                </c:pt>
                <c:pt idx="87">
                  <c:v>-3.78227316454538E-3</c:v>
                </c:pt>
                <c:pt idx="88">
                  <c:v>-3.7816708927129739E-3</c:v>
                </c:pt>
                <c:pt idx="89">
                  <c:v>-3.7812099575829095E-3</c:v>
                </c:pt>
                <c:pt idx="90">
                  <c:v>-3.7808977589959269E-3</c:v>
                </c:pt>
                <c:pt idx="91">
                  <c:v>-3.7807664421318776E-3</c:v>
                </c:pt>
                <c:pt idx="92">
                  <c:v>-3.7812843250151218E-3</c:v>
                </c:pt>
                <c:pt idx="93">
                  <c:v>-3.7818268056755144E-3</c:v>
                </c:pt>
                <c:pt idx="94">
                  <c:v>-3.7825624215637177E-3</c:v>
                </c:pt>
                <c:pt idx="95">
                  <c:v>-3.7834985723605996E-3</c:v>
                </c:pt>
                <c:pt idx="96">
                  <c:v>-3.7860365055308876E-3</c:v>
                </c:pt>
                <c:pt idx="97">
                  <c:v>-3.7893965217294934E-3</c:v>
                </c:pt>
                <c:pt idx="98">
                  <c:v>-3.7914463444010948E-3</c:v>
                </c:pt>
                <c:pt idx="99">
                  <c:v>-3.7937411009858479E-3</c:v>
                </c:pt>
                <c:pt idx="100">
                  <c:v>-3.7962881908448765E-3</c:v>
                </c:pt>
                <c:pt idx="101">
                  <c:v>-3.8022203228171847E-3</c:v>
                </c:pt>
                <c:pt idx="102">
                  <c:v>-3.8091478815971413E-3</c:v>
                </c:pt>
                <c:pt idx="103">
                  <c:v>-3.8130676360781379E-3</c:v>
                </c:pt>
                <c:pt idx="104">
                  <c:v>-3.8172841224781706E-3</c:v>
                </c:pt>
                <c:pt idx="105">
                  <c:v>-3.8218047411175959E-3</c:v>
                </c:pt>
                <c:pt idx="106">
                  <c:v>-3.831855963185582E-3</c:v>
                </c:pt>
                <c:pt idx="107">
                  <c:v>-3.8430765306474157E-3</c:v>
                </c:pt>
                <c:pt idx="108">
                  <c:v>-3.8492288057367929E-3</c:v>
                </c:pt>
                <c:pt idx="109">
                  <c:v>-3.8557296114705153E-3</c:v>
                </c:pt>
                <c:pt idx="110">
                  <c:v>-3.862586347689323E-3</c:v>
                </c:pt>
                <c:pt idx="111">
                  <c:v>-3.8774814893027809E-3</c:v>
                </c:pt>
                <c:pt idx="112">
                  <c:v>-3.8937205917122242E-3</c:v>
                </c:pt>
                <c:pt idx="113">
                  <c:v>-3.9024679763688397E-3</c:v>
                </c:pt>
                <c:pt idx="114">
                  <c:v>-3.9115286685653672E-3</c:v>
                </c:pt>
                <c:pt idx="115">
                  <c:v>-3.9205576844603129E-3</c:v>
                </c:pt>
                <c:pt idx="116">
                  <c:v>-3.9381530956150712E-3</c:v>
                </c:pt>
                <c:pt idx="117">
                  <c:v>-3.9553876688769307E-3</c:v>
                </c:pt>
                <c:pt idx="118">
                  <c:v>-3.9637461836372623E-3</c:v>
                </c:pt>
                <c:pt idx="119">
                  <c:v>-3.9719541213667497E-3</c:v>
                </c:pt>
                <c:pt idx="120">
                  <c:v>-3.9800059898587037E-3</c:v>
                </c:pt>
                <c:pt idx="121">
                  <c:v>-3.9955176885309029E-3</c:v>
                </c:pt>
                <c:pt idx="122">
                  <c:v>-4.0105429246795055E-3</c:v>
                </c:pt>
                <c:pt idx="123">
                  <c:v>-4.0177320621648249E-3</c:v>
                </c:pt>
                <c:pt idx="124">
                  <c:v>-4.0247321767328259E-3</c:v>
                </c:pt>
                <c:pt idx="125">
                  <c:v>-4.0315377760169469E-3</c:v>
                </c:pt>
                <c:pt idx="126">
                  <c:v>-4.0444276908857546E-3</c:v>
                </c:pt>
                <c:pt idx="127">
                  <c:v>-4.0567051747419924E-3</c:v>
                </c:pt>
                <c:pt idx="128">
                  <c:v>-4.0624558135471389E-3</c:v>
                </c:pt>
                <c:pt idx="129">
                  <c:v>-4.0679789833086843E-3</c:v>
                </c:pt>
                <c:pt idx="130">
                  <c:v>-4.0732691918998754E-3</c:v>
                </c:pt>
                <c:pt idx="131">
                  <c:v>-3.2790212707478616E-3</c:v>
                </c:pt>
                <c:pt idx="132">
                  <c:v>-4.0919905683889368E-3</c:v>
                </c:pt>
                <c:pt idx="133">
                  <c:v>-4.0960335866691011E-3</c:v>
                </c:pt>
                <c:pt idx="134">
                  <c:v>-4.0998106901790621E-3</c:v>
                </c:pt>
                <c:pt idx="135">
                  <c:v>-4.1033163863923861E-3</c:v>
                </c:pt>
                <c:pt idx="136">
                  <c:v>-4.1093487184529209E-3</c:v>
                </c:pt>
                <c:pt idx="137">
                  <c:v>-4.1145152543053953E-3</c:v>
                </c:pt>
                <c:pt idx="138">
                  <c:v>-4.1165815304955444E-3</c:v>
                </c:pt>
                <c:pt idx="139">
                  <c:v>-4.1183434460290158E-3</c:v>
                </c:pt>
                <c:pt idx="140">
                  <c:v>-4.1213274081783879E-3</c:v>
                </c:pt>
                <c:pt idx="141">
                  <c:v>-4.1222157930320691E-3</c:v>
                </c:pt>
                <c:pt idx="142">
                  <c:v>-4.1217598599807559E-3</c:v>
                </c:pt>
                <c:pt idx="143">
                  <c:v>-4.1212905411569523E-3</c:v>
                </c:pt>
                <c:pt idx="144">
                  <c:v>-4.1204911197079142E-3</c:v>
                </c:pt>
                <c:pt idx="145">
                  <c:v>-4.1199840380512498E-3</c:v>
                </c:pt>
                <c:pt idx="146">
                  <c:v>-4.1198117390761624E-3</c:v>
                </c:pt>
                <c:pt idx="147">
                  <c:v>-4.1197058239994533E-3</c:v>
                </c:pt>
                <c:pt idx="148">
                  <c:v>-4.1196686199196364E-3</c:v>
                </c:pt>
                <c:pt idx="149">
                  <c:v>-4.119868797733961E-3</c:v>
                </c:pt>
                <c:pt idx="150">
                  <c:v>-4.1205946948563721E-3</c:v>
                </c:pt>
                <c:pt idx="151">
                  <c:v>-4.1210186158746609E-3</c:v>
                </c:pt>
                <c:pt idx="152">
                  <c:v>-4.121527534661773E-3</c:v>
                </c:pt>
                <c:pt idx="153">
                  <c:v>-4.1227931152754138E-3</c:v>
                </c:pt>
                <c:pt idx="154">
                  <c:v>-4.1244597203959898E-3</c:v>
                </c:pt>
                <c:pt idx="155">
                  <c:v>-4.125428527790298E-3</c:v>
                </c:pt>
                <c:pt idx="156">
                  <c:v>-4.1264962932663352E-3</c:v>
                </c:pt>
                <c:pt idx="157">
                  <c:v>-4.1276653432831267E-3</c:v>
                </c:pt>
                <c:pt idx="158">
                  <c:v>-4.1303053035735005E-3</c:v>
                </c:pt>
                <c:pt idx="159">
                  <c:v>-4.1334009225346691E-3</c:v>
                </c:pt>
                <c:pt idx="160">
                  <c:v>-4.1351112955778646E-3</c:v>
                </c:pt>
                <c:pt idx="161">
                  <c:v>-4.1369369135946243E-3</c:v>
                </c:pt>
                <c:pt idx="162">
                  <c:v>-4.1388801029240696E-3</c:v>
                </c:pt>
                <c:pt idx="163">
                  <c:v>-4.1431223370613779E-3</c:v>
                </c:pt>
                <c:pt idx="164">
                  <c:v>-4.1478751084644827E-3</c:v>
                </c:pt>
                <c:pt idx="165">
                  <c:v>-4.15044105543938E-3</c:v>
                </c:pt>
                <c:pt idx="166">
                  <c:v>-4.1531385339599325E-3</c:v>
                </c:pt>
                <c:pt idx="167">
                  <c:v>-4.1559698709248138E-3</c:v>
                </c:pt>
                <c:pt idx="168">
                  <c:v>-4.16204225317518E-3</c:v>
                </c:pt>
                <c:pt idx="169">
                  <c:v>-4.1686803352058988E-3</c:v>
                </c:pt>
                <c:pt idx="170">
                  <c:v>-4.172215864115536E-3</c:v>
                </c:pt>
                <c:pt idx="171">
                  <c:v>-4.1758992113427595E-3</c:v>
                </c:pt>
                <c:pt idx="172">
                  <c:v>-4.1797327038262111E-3</c:v>
                </c:pt>
                <c:pt idx="173">
                  <c:v>-4.1878630880187728E-3</c:v>
                </c:pt>
                <c:pt idx="174">
                  <c:v>-4.1966146591798648E-3</c:v>
                </c:pt>
                <c:pt idx="175">
                  <c:v>-4.2012337780272802E-3</c:v>
                </c:pt>
                <c:pt idx="176">
                  <c:v>-4.2059830132723519E-3</c:v>
                </c:pt>
                <c:pt idx="177">
                  <c:v>-4.2107276625857892E-3</c:v>
                </c:pt>
                <c:pt idx="178">
                  <c:v>-4.2200353168198035E-3</c:v>
                </c:pt>
                <c:pt idx="179">
                  <c:v>-4.2293052479758231E-3</c:v>
                </c:pt>
                <c:pt idx="180">
                  <c:v>-4.2338449039069914E-3</c:v>
                </c:pt>
                <c:pt idx="181">
                  <c:v>-4.2383408685076063E-3</c:v>
                </c:pt>
                <c:pt idx="182">
                  <c:v>-4.242792244255611E-3</c:v>
                </c:pt>
                <c:pt idx="183">
                  <c:v>-4.2514916693825455E-3</c:v>
                </c:pt>
                <c:pt idx="184">
                  <c:v>-4.2601339096393076E-3</c:v>
                </c:pt>
                <c:pt idx="185">
                  <c:v>-4.2643488787730277E-3</c:v>
                </c:pt>
                <c:pt idx="186">
                  <c:v>-4.2685138741216377E-3</c:v>
                </c:pt>
                <c:pt idx="187">
                  <c:v>-4.2726279980431769E-3</c:v>
                </c:pt>
                <c:pt idx="188">
                  <c:v>-4.2806312862486706E-3</c:v>
                </c:pt>
                <c:pt idx="189">
                  <c:v>-4.2885578288176518E-3</c:v>
                </c:pt>
                <c:pt idx="190">
                  <c:v>-4.2924041327729867E-3</c:v>
                </c:pt>
                <c:pt idx="191">
                  <c:v>-4.2961941800889747E-3</c:v>
                </c:pt>
                <c:pt idx="192">
                  <c:v>-4.2999270734034312E-3</c:v>
                </c:pt>
                <c:pt idx="193">
                  <c:v>-4.3071463258126386E-3</c:v>
                </c:pt>
                <c:pt idx="194">
                  <c:v>-4.3142691553255119E-3</c:v>
                </c:pt>
                <c:pt idx="195">
                  <c:v>-4.3177028154817165E-3</c:v>
                </c:pt>
                <c:pt idx="196">
                  <c:v>-4.3210739362642414E-3</c:v>
                </c:pt>
                <c:pt idx="197">
                  <c:v>-4.3243816204308061E-3</c:v>
                </c:pt>
                <c:pt idx="198">
                  <c:v>-4.3307289464555865E-3</c:v>
                </c:pt>
                <c:pt idx="199">
                  <c:v>-4.3369600391773844E-3</c:v>
                </c:pt>
                <c:pt idx="200">
                  <c:v>-4.3399370767538414E-3</c:v>
                </c:pt>
                <c:pt idx="201">
                  <c:v>-4.3428452925819983E-3</c:v>
                </c:pt>
                <c:pt idx="202">
                  <c:v>-4.345683788979926E-3</c:v>
                </c:pt>
                <c:pt idx="203">
                  <c:v>-4.3510713067052009E-3</c:v>
                </c:pt>
                <c:pt idx="204">
                  <c:v>-4.3563226301879254E-3</c:v>
                </c:pt>
                <c:pt idx="205">
                  <c:v>-4.358799066843666E-3</c:v>
                </c:pt>
                <c:pt idx="206">
                  <c:v>-4.3612003988968695E-3</c:v>
                </c:pt>
                <c:pt idx="207">
                  <c:v>-4.3635257288254792E-3</c:v>
                </c:pt>
                <c:pt idx="208">
                  <c:v>-4.3678655650625231E-3</c:v>
                </c:pt>
                <c:pt idx="209">
                  <c:v>-4.3720490782916954E-3</c:v>
                </c:pt>
                <c:pt idx="210">
                  <c:v>-4.3739809352061343E-3</c:v>
                </c:pt>
                <c:pt idx="211">
                  <c:v>-4.3758445452324324E-3</c:v>
                </c:pt>
                <c:pt idx="212">
                  <c:v>-4.3776919202853648E-3</c:v>
                </c:pt>
                <c:pt idx="213">
                  <c:v>-4.3813234739964457E-3</c:v>
                </c:pt>
                <c:pt idx="214">
                  <c:v>-4.3850525354027781E-3</c:v>
                </c:pt>
                <c:pt idx="215">
                  <c:v>-4.3868862016616106E-3</c:v>
                </c:pt>
                <c:pt idx="216">
                  <c:v>-4.3887175665613398E-3</c:v>
                </c:pt>
                <c:pt idx="217">
                  <c:v>-4.3905467767846318E-3</c:v>
                </c:pt>
                <c:pt idx="218">
                  <c:v>-4.3941451121076724E-3</c:v>
                </c:pt>
                <c:pt idx="219">
                  <c:v>-4.3978450041270989E-3</c:v>
                </c:pt>
                <c:pt idx="220">
                  <c:v>-4.3996656414480029E-3</c:v>
                </c:pt>
                <c:pt idx="221">
                  <c:v>-4.4014850045481779E-3</c:v>
                </c:pt>
                <c:pt idx="222">
                  <c:v>-4.4033032397905458E-3</c:v>
                </c:pt>
                <c:pt idx="223">
                  <c:v>-4.4068827384213805E-3</c:v>
                </c:pt>
                <c:pt idx="224">
                  <c:v>-4.4105678400319093E-3</c:v>
                </c:pt>
                <c:pt idx="225">
                  <c:v>-4.4123826386233134E-3</c:v>
                </c:pt>
                <c:pt idx="226">
                  <c:v>-4.4141971898525867E-3</c:v>
                </c:pt>
                <c:pt idx="227">
                  <c:v>-4.4160116406022354E-3</c:v>
                </c:pt>
                <c:pt idx="228">
                  <c:v>-4.4195866825047503E-3</c:v>
                </c:pt>
                <c:pt idx="229">
                  <c:v>-4.4232713742964336E-3</c:v>
                </c:pt>
                <c:pt idx="230">
                  <c:v>-4.4250875239670862E-3</c:v>
                </c:pt>
                <c:pt idx="231">
                  <c:v>-4.4269044537337265E-3</c:v>
                </c:pt>
                <c:pt idx="232">
                  <c:v>-4.4287223099992445E-3</c:v>
                </c:pt>
                <c:pt idx="233">
                  <c:v>-4.4323072740448666E-3</c:v>
                </c:pt>
                <c:pt idx="234">
                  <c:v>-4.4360059376602479E-3</c:v>
                </c:pt>
                <c:pt idx="235">
                  <c:v>-4.4378306285786095E-3</c:v>
                </c:pt>
                <c:pt idx="236">
                  <c:v>-4.4396571267313334E-3</c:v>
                </c:pt>
                <c:pt idx="237">
                  <c:v>-4.4414855789609575E-3</c:v>
                </c:pt>
                <c:pt idx="238">
                  <c:v>-4.4450948427421366E-3</c:v>
                </c:pt>
                <c:pt idx="239">
                  <c:v>-4.44882186062312E-3</c:v>
                </c:pt>
                <c:pt idx="240">
                  <c:v>-4.4506622832773957E-3</c:v>
                </c:pt>
                <c:pt idx="241">
                  <c:v>-4.4525055400645996E-3</c:v>
                </c:pt>
                <c:pt idx="242">
                  <c:v>-4.4543517779471742E-3</c:v>
                </c:pt>
                <c:pt idx="243">
                  <c:v>-4.4579997181770636E-3</c:v>
                </c:pt>
                <c:pt idx="244">
                  <c:v>-4.4617694746040826E-3</c:v>
                </c:pt>
                <c:pt idx="245">
                  <c:v>-4.4636328187630525E-3</c:v>
                </c:pt>
                <c:pt idx="246">
                  <c:v>-4.4655000243931653E-3</c:v>
                </c:pt>
                <c:pt idx="247">
                  <c:v>-4.467371238296991E-3</c:v>
                </c:pt>
                <c:pt idx="248">
                  <c:v>-4.4710722299301509E-3</c:v>
                </c:pt>
                <c:pt idx="249">
                  <c:v>-4.4748991101428715E-3</c:v>
                </c:pt>
                <c:pt idx="250">
                  <c:v>-4.4767925662148045E-3</c:v>
                </c:pt>
                <c:pt idx="251">
                  <c:v>-4.4786909105365424E-3</c:v>
                </c:pt>
                <c:pt idx="252">
                  <c:v>-4.480594290670048E-3</c:v>
                </c:pt>
                <c:pt idx="253">
                  <c:v>-4.4843627075685788E-3</c:v>
                </c:pt>
                <c:pt idx="254">
                  <c:v>-4.488261098418711E-3</c:v>
                </c:pt>
                <c:pt idx="255">
                  <c:v>-4.4901918560524834E-3</c:v>
                </c:pt>
                <c:pt idx="256">
                  <c:v>-4.4921285297139235E-3</c:v>
                </c:pt>
                <c:pt idx="257">
                  <c:v>-4.4940712657259851E-3</c:v>
                </c:pt>
                <c:pt idx="258">
                  <c:v>-4.497921480699496E-3</c:v>
                </c:pt>
                <c:pt idx="259">
                  <c:v>-4.5019057698514331E-3</c:v>
                </c:pt>
                <c:pt idx="260">
                  <c:v>-4.5038810196951218E-3</c:v>
                </c:pt>
                <c:pt idx="261">
                  <c:v>-4.5058632121852682E-3</c:v>
                </c:pt>
                <c:pt idx="262">
                  <c:v>-4.5078524946839948E-3</c:v>
                </c:pt>
                <c:pt idx="263">
                  <c:v>-4.511798878730211E-3</c:v>
                </c:pt>
                <c:pt idx="264">
                  <c:v>-4.5158834556602301E-3</c:v>
                </c:pt>
                <c:pt idx="265">
                  <c:v>-4.5179103875225834E-3</c:v>
                </c:pt>
                <c:pt idx="266">
                  <c:v>-4.519945289289673E-3</c:v>
                </c:pt>
                <c:pt idx="267">
                  <c:v>-4.5219883081637491E-3</c:v>
                </c:pt>
                <c:pt idx="268">
                  <c:v>-4.5260452312678723E-3</c:v>
                </c:pt>
                <c:pt idx="269">
                  <c:v>-4.5302444864248059E-3</c:v>
                </c:pt>
                <c:pt idx="270">
                  <c:v>-4.5323302903943485E-3</c:v>
                </c:pt>
                <c:pt idx="271">
                  <c:v>-4.5344250916867779E-3</c:v>
                </c:pt>
                <c:pt idx="272">
                  <c:v>-4.536529037064696E-3</c:v>
                </c:pt>
                <c:pt idx="273">
                  <c:v>-4.5407108677464336E-3</c:v>
                </c:pt>
                <c:pt idx="274">
                  <c:v>-4.5450391929646727E-3</c:v>
                </c:pt>
                <c:pt idx="275">
                  <c:v>-4.5471910594496734E-3</c:v>
                </c:pt>
                <c:pt idx="276">
                  <c:v>-4.549352950276031E-3</c:v>
                </c:pt>
                <c:pt idx="277">
                  <c:v>-4.5515250120864437E-3</c:v>
                </c:pt>
                <c:pt idx="278">
                  <c:v>-4.5558461176131715E-3</c:v>
                </c:pt>
                <c:pt idx="279">
                  <c:v>-4.5603179062991828E-3</c:v>
                </c:pt>
                <c:pt idx="280">
                  <c:v>-4.5625430251883259E-3</c:v>
                </c:pt>
                <c:pt idx="281">
                  <c:v>-4.5647791955172323E-3</c:v>
                </c:pt>
                <c:pt idx="282">
                  <c:v>-4.5670265642883123E-3</c:v>
                </c:pt>
                <c:pt idx="283">
                  <c:v>-4.5715013102087809E-3</c:v>
                </c:pt>
                <c:pt idx="284">
                  <c:v>-4.5761309571679121E-3</c:v>
                </c:pt>
                <c:pt idx="285">
                  <c:v>-4.5784365185097542E-3</c:v>
                </c:pt>
                <c:pt idx="286">
                  <c:v>-4.5807541586695422E-3</c:v>
                </c:pt>
                <c:pt idx="287">
                  <c:v>-4.58308402436991E-3</c:v>
                </c:pt>
                <c:pt idx="288">
                  <c:v>-4.5877267749672157E-3</c:v>
                </c:pt>
                <c:pt idx="289">
                  <c:v>-4.5925286763104367E-3</c:v>
                </c:pt>
                <c:pt idx="290">
                  <c:v>-4.5949218702734385E-3</c:v>
                </c:pt>
                <c:pt idx="291">
                  <c:v>-4.5973281703126645E-3</c:v>
                </c:pt>
                <c:pt idx="292">
                  <c:v>-4.5997477228709727E-3</c:v>
                </c:pt>
                <c:pt idx="293">
                  <c:v>-4.6045728412957843E-3</c:v>
                </c:pt>
                <c:pt idx="294">
                  <c:v>-4.6095613943863967E-3</c:v>
                </c:pt>
                <c:pt idx="295">
                  <c:v>-4.6120494112988908E-3</c:v>
                </c:pt>
                <c:pt idx="296">
                  <c:v>-4.6145515611062393E-3</c:v>
                </c:pt>
                <c:pt idx="297">
                  <c:v>-4.6170679908508205E-3</c:v>
                </c:pt>
                <c:pt idx="298">
                  <c:v>-4.6220898384286002E-3</c:v>
                </c:pt>
                <c:pt idx="299">
                  <c:v>-4.6272794423751762E-3</c:v>
                </c:pt>
                <c:pt idx="300">
                  <c:v>-4.6298694721258471E-3</c:v>
                </c:pt>
                <c:pt idx="301">
                  <c:v>-4.632474662189523E-3</c:v>
                </c:pt>
                <c:pt idx="302">
                  <c:v>-4.6350951590090617E-3</c:v>
                </c:pt>
                <c:pt idx="303">
                  <c:v>-4.6403280955731319E-3</c:v>
                </c:pt>
                <c:pt idx="304">
                  <c:v>-4.6457331510163513E-3</c:v>
                </c:pt>
                <c:pt idx="305">
                  <c:v>-4.6484323837736596E-3</c:v>
                </c:pt>
                <c:pt idx="306">
                  <c:v>-4.6511478039024112E-3</c:v>
                </c:pt>
                <c:pt idx="307">
                  <c:v>-4.6538795580453041E-3</c:v>
                </c:pt>
                <c:pt idx="308">
                  <c:v>-4.6593379420567516E-3</c:v>
                </c:pt>
                <c:pt idx="309">
                  <c:v>-4.664972850889626E-3</c:v>
                </c:pt>
                <c:pt idx="310">
                  <c:v>-4.6677884767820643E-3</c:v>
                </c:pt>
                <c:pt idx="311">
                  <c:v>-4.6706213171843203E-3</c:v>
                </c:pt>
                <c:pt idx="312">
                  <c:v>-4.6734715187790599E-3</c:v>
                </c:pt>
                <c:pt idx="313">
                  <c:v>-4.6791697069936689E-3</c:v>
                </c:pt>
                <c:pt idx="314">
                  <c:v>-4.6850488729743844E-3</c:v>
                </c:pt>
                <c:pt idx="315">
                  <c:v>-4.6879880819306052E-3</c:v>
                </c:pt>
                <c:pt idx="316">
                  <c:v>-4.6909455326549221E-3</c:v>
                </c:pt>
                <c:pt idx="317">
                  <c:v>-4.6939213718699691E-3</c:v>
                </c:pt>
                <c:pt idx="318">
                  <c:v>-4.7028567864941806E-3</c:v>
                </c:pt>
                <c:pt idx="319">
                  <c:v>-4.7121707812136648E-3</c:v>
                </c:pt>
                <c:pt idx="320">
                  <c:v>-4.7152794480576077E-3</c:v>
                </c:pt>
                <c:pt idx="321">
                  <c:v>-4.7229485235522617E-3</c:v>
                </c:pt>
                <c:pt idx="322">
                  <c:v>-4.7307055413403631E-3</c:v>
                </c:pt>
                <c:pt idx="323">
                  <c:v>-4.7337286033011239E-3</c:v>
                </c:pt>
                <c:pt idx="324">
                  <c:v>-4.7367300238132515E-3</c:v>
                </c:pt>
                <c:pt idx="325">
                  <c:v>-4.7425972225001445E-3</c:v>
                </c:pt>
                <c:pt idx="326">
                  <c:v>-4.7485151949722137E-3</c:v>
                </c:pt>
                <c:pt idx="327">
                  <c:v>-4.7514053366182196E-3</c:v>
                </c:pt>
                <c:pt idx="328">
                  <c:v>-4.7542726085580966E-3</c:v>
                </c:pt>
                <c:pt idx="329">
                  <c:v>-4.7571168057558566E-3</c:v>
                </c:pt>
                <c:pt idx="330">
                  <c:v>-4.7626642522047291E-3</c:v>
                </c:pt>
                <c:pt idx="331">
                  <c:v>-4.768258755718513E-3</c:v>
                </c:pt>
                <c:pt idx="332">
                  <c:v>-4.7709845100207815E-3</c:v>
                </c:pt>
                <c:pt idx="333">
                  <c:v>-4.7736859614033733E-3</c:v>
                </c:pt>
                <c:pt idx="334">
                  <c:v>-4.7763629054697887E-3</c:v>
                </c:pt>
                <c:pt idx="335">
                  <c:v>-4.7815705677312081E-3</c:v>
                </c:pt>
                <c:pt idx="336">
                  <c:v>-4.7868215134094783E-3</c:v>
                </c:pt>
                <c:pt idx="337">
                  <c:v>-4.789372849951512E-3</c:v>
                </c:pt>
                <c:pt idx="338">
                  <c:v>-4.7918984508799056E-3</c:v>
                </c:pt>
                <c:pt idx="339">
                  <c:v>-4.794398111358511E-3</c:v>
                </c:pt>
                <c:pt idx="340">
                  <c:v>-4.7992459600942894E-3</c:v>
                </c:pt>
                <c:pt idx="341">
                  <c:v>-4.804133256648413E-3</c:v>
                </c:pt>
                <c:pt idx="342">
                  <c:v>-4.8065001453334588E-3</c:v>
                </c:pt>
                <c:pt idx="343">
                  <c:v>-4.8088398654311248E-3</c:v>
                </c:pt>
                <c:pt idx="344">
                  <c:v>-4.8111522123850392E-3</c:v>
                </c:pt>
                <c:pt idx="345">
                  <c:v>-4.8156202200821951E-3</c:v>
                </c:pt>
                <c:pt idx="346">
                  <c:v>-4.8201237741984926E-3</c:v>
                </c:pt>
                <c:pt idx="347">
                  <c:v>-4.8222961847699253E-3</c:v>
                </c:pt>
                <c:pt idx="348">
                  <c:v>-4.8244399939001426E-3</c:v>
                </c:pt>
                <c:pt idx="349">
                  <c:v>-4.8265549969528365E-3</c:v>
                </c:pt>
                <c:pt idx="350">
                  <c:v>-4.8306231387229559E-3</c:v>
                </c:pt>
                <c:pt idx="351">
                  <c:v>-4.8347228546230525E-3</c:v>
                </c:pt>
                <c:pt idx="352">
                  <c:v>-4.8366907568642148E-3</c:v>
                </c:pt>
                <c:pt idx="353">
                  <c:v>-4.8386286249701982E-3</c:v>
                </c:pt>
                <c:pt idx="354">
                  <c:v>-4.8405362539050145E-3</c:v>
                </c:pt>
                <c:pt idx="355">
                  <c:v>-4.8441845068980527E-3</c:v>
                </c:pt>
                <c:pt idx="356">
                  <c:v>-4.8478602866053322E-3</c:v>
                </c:pt>
                <c:pt idx="357">
                  <c:v>-4.8496136504594389E-3</c:v>
                </c:pt>
                <c:pt idx="358">
                  <c:v>-4.8513355471246911E-3</c:v>
                </c:pt>
                <c:pt idx="359">
                  <c:v>-4.8530257718848446E-3</c:v>
                </c:pt>
                <c:pt idx="360">
                  <c:v>-4.8562341154756439E-3</c:v>
                </c:pt>
                <c:pt idx="361">
                  <c:v>-4.8594658589484752E-3</c:v>
                </c:pt>
                <c:pt idx="362">
                  <c:v>-4.860994654038997E-3</c:v>
                </c:pt>
                <c:pt idx="363">
                  <c:v>-4.8624905491667647E-3</c:v>
                </c:pt>
                <c:pt idx="364">
                  <c:v>-4.8639533396555024E-3</c:v>
                </c:pt>
                <c:pt idx="365">
                  <c:v>-4.8667017553238878E-3</c:v>
                </c:pt>
                <c:pt idx="366">
                  <c:v>-4.8694693601758487E-3</c:v>
                </c:pt>
                <c:pt idx="367">
                  <c:v>-4.8707635564859686E-3</c:v>
                </c:pt>
                <c:pt idx="368">
                  <c:v>-4.8720234198196266E-3</c:v>
                </c:pt>
                <c:pt idx="369">
                  <c:v>-4.873248745660419E-3</c:v>
                </c:pt>
                <c:pt idx="370">
                  <c:v>-4.8755172173109429E-3</c:v>
                </c:pt>
                <c:pt idx="371">
                  <c:v>-4.8778005789307244E-3</c:v>
                </c:pt>
                <c:pt idx="372">
                  <c:v>-4.8788501460839129E-3</c:v>
                </c:pt>
                <c:pt idx="373">
                  <c:v>-4.8798639477665162E-3</c:v>
                </c:pt>
                <c:pt idx="374">
                  <c:v>-4.8808417787027381E-3</c:v>
                </c:pt>
                <c:pt idx="375">
                  <c:v>-4.882610292158418E-3</c:v>
                </c:pt>
                <c:pt idx="376">
                  <c:v>-4.8843893038164055E-3</c:v>
                </c:pt>
                <c:pt idx="377">
                  <c:v>-4.8851842119557176E-3</c:v>
                </c:pt>
                <c:pt idx="378">
                  <c:v>-4.8859419212510247E-3</c:v>
                </c:pt>
                <c:pt idx="379">
                  <c:v>-4.8866622273457949E-3</c:v>
                </c:pt>
                <c:pt idx="380">
                  <c:v>-4.8879107706678582E-3</c:v>
                </c:pt>
                <c:pt idx="381">
                  <c:v>-4.8891653235960675E-3</c:v>
                </c:pt>
                <c:pt idx="382">
                  <c:v>-4.8896955423050059E-3</c:v>
                </c:pt>
                <c:pt idx="383">
                  <c:v>-4.8901871293560717E-3</c:v>
                </c:pt>
                <c:pt idx="384">
                  <c:v>-4.8914194561167079E-3</c:v>
                </c:pt>
                <c:pt idx="385">
                  <c:v>-4.8929126478869378E-3</c:v>
                </c:pt>
                <c:pt idx="386">
                  <c:v>-4.893366939930921E-3</c:v>
                </c:pt>
                <c:pt idx="387">
                  <c:v>-4.8938217652683136E-3</c:v>
                </c:pt>
                <c:pt idx="388">
                  <c:v>-4.8946670438620998E-3</c:v>
                </c:pt>
                <c:pt idx="389">
                  <c:v>-4.8956480034689775E-3</c:v>
                </c:pt>
                <c:pt idx="390">
                  <c:v>-4.8961066978314705E-3</c:v>
                </c:pt>
                <c:pt idx="391">
                  <c:v>-4.8965664063826964E-3</c:v>
                </c:pt>
                <c:pt idx="392">
                  <c:v>-4.8970272092985212E-3</c:v>
                </c:pt>
                <c:pt idx="393">
                  <c:v>-4.89788622522358E-3</c:v>
                </c:pt>
                <c:pt idx="394">
                  <c:v>-4.8988829670459921E-3</c:v>
                </c:pt>
                <c:pt idx="395">
                  <c:v>-4.8993504438232804E-3</c:v>
                </c:pt>
                <c:pt idx="396">
                  <c:v>-4.8998194956206831E-3</c:v>
                </c:pt>
                <c:pt idx="397">
                  <c:v>-4.900290202654034E-3</c:v>
                </c:pt>
                <c:pt idx="398">
                  <c:v>-4.9011708074564453E-3</c:v>
                </c:pt>
                <c:pt idx="399">
                  <c:v>-4.902191186904048E-3</c:v>
                </c:pt>
                <c:pt idx="400">
                  <c:v>-4.9026713724753535E-3</c:v>
                </c:pt>
                <c:pt idx="401">
                  <c:v>-4.9031536942578668E-3</c:v>
                </c:pt>
                <c:pt idx="402">
                  <c:v>-4.9036382321876459E-3</c:v>
                </c:pt>
                <c:pt idx="403">
                  <c:v>-4.904548276574161E-3</c:v>
                </c:pt>
                <c:pt idx="404">
                  <c:v>-4.905815133127156E-3</c:v>
                </c:pt>
                <c:pt idx="405">
                  <c:v>-4.9065964890671054E-3</c:v>
                </c:pt>
                <c:pt idx="406">
                  <c:v>-4.9070987844723746E-3</c:v>
                </c:pt>
                <c:pt idx="407">
                  <c:v>-4.9080461185235791E-3</c:v>
                </c:pt>
                <c:pt idx="408">
                  <c:v>-4.9091373414356099E-3</c:v>
                </c:pt>
                <c:pt idx="409">
                  <c:v>-4.9096547250915279E-3</c:v>
                </c:pt>
                <c:pt idx="410">
                  <c:v>-4.9101753667013526E-3</c:v>
                </c:pt>
                <c:pt idx="411">
                  <c:v>-4.9106993465608539E-3</c:v>
                </c:pt>
                <c:pt idx="412">
                  <c:v>-4.9116918192781966E-3</c:v>
                </c:pt>
                <c:pt idx="413">
                  <c:v>-4.9128302498147036E-3</c:v>
                </c:pt>
                <c:pt idx="414">
                  <c:v>-4.9133721224015048E-3</c:v>
                </c:pt>
                <c:pt idx="415">
                  <c:v>-4.9139178140933382E-3</c:v>
                </c:pt>
                <c:pt idx="416">
                  <c:v>-4.9144674047063575E-3</c:v>
                </c:pt>
                <c:pt idx="417">
                  <c:v>-4.9155128648648017E-3</c:v>
                </c:pt>
                <c:pt idx="418">
                  <c:v>-4.9167063611665895E-3</c:v>
                </c:pt>
                <c:pt idx="419">
                  <c:v>-4.9172766495031439E-3</c:v>
                </c:pt>
                <c:pt idx="420">
                  <c:v>-4.9178513177361438E-3</c:v>
                </c:pt>
                <c:pt idx="421">
                  <c:v>-4.9184304460414552E-3</c:v>
                </c:pt>
                <c:pt idx="422">
                  <c:v>-4.9195367412036006E-3</c:v>
                </c:pt>
                <c:pt idx="423">
                  <c:v>-4.9207931623440615E-3</c:v>
                </c:pt>
                <c:pt idx="424">
                  <c:v>-4.921395793049399E-3</c:v>
                </c:pt>
                <c:pt idx="425">
                  <c:v>-4.9220033645225314E-3</c:v>
                </c:pt>
                <c:pt idx="426">
                  <c:v>-4.9226159570592287E-3</c:v>
                </c:pt>
                <c:pt idx="427">
                  <c:v>-4.9237909342947361E-3</c:v>
                </c:pt>
                <c:pt idx="428">
                  <c:v>-4.9251181401199773E-3</c:v>
                </c:pt>
                <c:pt idx="429">
                  <c:v>-4.9257570396532557E-3</c:v>
                </c:pt>
                <c:pt idx="430">
                  <c:v>-4.9264014411853907E-3</c:v>
                </c:pt>
                <c:pt idx="431">
                  <c:v>-4.9270514246524399E-3</c:v>
                </c:pt>
                <c:pt idx="432">
                  <c:v>-4.9283029301117054E-3</c:v>
                </c:pt>
                <c:pt idx="433">
                  <c:v>-4.9297087808675144E-3</c:v>
                </c:pt>
                <c:pt idx="434">
                  <c:v>-4.930387876247444E-3</c:v>
                </c:pt>
                <c:pt idx="435">
                  <c:v>-4.9310730343776754E-3</c:v>
                </c:pt>
                <c:pt idx="436">
                  <c:v>-4.9317643353941065E-3</c:v>
                </c:pt>
                <c:pt idx="437">
                  <c:v>-4.9331002146013603E-3</c:v>
                </c:pt>
                <c:pt idx="438">
                  <c:v>-4.9345925717192429E-3</c:v>
                </c:pt>
                <c:pt idx="439">
                  <c:v>-4.9353157893650135E-3</c:v>
                </c:pt>
                <c:pt idx="440">
                  <c:v>-4.9360456309521794E-3</c:v>
                </c:pt>
                <c:pt idx="441">
                  <c:v>-4.9367821761769903E-3</c:v>
                </c:pt>
                <c:pt idx="442">
                  <c:v>-4.9382102736839073E-3</c:v>
                </c:pt>
                <c:pt idx="443">
                  <c:v>-4.9397969991282764E-3</c:v>
                </c:pt>
                <c:pt idx="444">
                  <c:v>-4.940568265938694E-3</c:v>
                </c:pt>
                <c:pt idx="445">
                  <c:v>-4.9413467174819203E-3</c:v>
                </c:pt>
                <c:pt idx="446">
                  <c:v>-4.9421324337739492E-3</c:v>
                </c:pt>
                <c:pt idx="447">
                  <c:v>-4.9436368761046623E-3</c:v>
                </c:pt>
                <c:pt idx="448">
                  <c:v>-4.9452517806347629E-3</c:v>
                </c:pt>
                <c:pt idx="449">
                  <c:v>-4.9460112747423679E-3</c:v>
                </c:pt>
                <c:pt idx="450">
                  <c:v>-4.9467623331578281E-3</c:v>
                </c:pt>
                <c:pt idx="451">
                  <c:v>-4.9475049375757862E-3</c:v>
                </c:pt>
                <c:pt idx="452">
                  <c:v>-4.9488938406350158E-3</c:v>
                </c:pt>
                <c:pt idx="453">
                  <c:v>-4.9503904468872761E-3</c:v>
                </c:pt>
                <c:pt idx="454">
                  <c:v>-4.9510905052985166E-3</c:v>
                </c:pt>
                <c:pt idx="455">
                  <c:v>-4.9517819992805912E-3</c:v>
                </c:pt>
                <c:pt idx="456">
                  <c:v>-4.9524649105281426E-3</c:v>
                </c:pt>
                <c:pt idx="457">
                  <c:v>-4.9537338653893315E-3</c:v>
                </c:pt>
                <c:pt idx="458">
                  <c:v>-4.9551103609069003E-3</c:v>
                </c:pt>
                <c:pt idx="459">
                  <c:v>-4.9557500829022771E-3</c:v>
                </c:pt>
                <c:pt idx="460">
                  <c:v>-4.9563811118114032E-3</c:v>
                </c:pt>
                <c:pt idx="461">
                  <c:v>-4.9570034293688892E-3</c:v>
                </c:pt>
                <c:pt idx="462">
                  <c:v>-4.9581506462637037E-3</c:v>
                </c:pt>
                <c:pt idx="463">
                  <c:v>-4.9594052182166948E-3</c:v>
                </c:pt>
                <c:pt idx="464">
                  <c:v>-4.9599837031966132E-3</c:v>
                </c:pt>
                <c:pt idx="465">
                  <c:v>-4.9605533663132917E-3</c:v>
                </c:pt>
                <c:pt idx="466">
                  <c:v>-4.9611141895811173E-3</c:v>
                </c:pt>
                <c:pt idx="467">
                  <c:v>-4.9621378790076776E-3</c:v>
                </c:pt>
                <c:pt idx="468">
                  <c:v>-4.9632687144596233E-3</c:v>
                </c:pt>
                <c:pt idx="469">
                  <c:v>-4.9637850616646162E-3</c:v>
                </c:pt>
                <c:pt idx="470">
                  <c:v>-4.9642924585890924E-3</c:v>
                </c:pt>
                <c:pt idx="471">
                  <c:v>-4.9647908868077906E-3</c:v>
                </c:pt>
                <c:pt idx="472">
                  <c:v>-4.9656892595040247E-3</c:v>
                </c:pt>
                <c:pt idx="473">
                  <c:v>-4.9666945450388411E-3</c:v>
                </c:pt>
                <c:pt idx="474">
                  <c:v>-4.9671478540691538E-3</c:v>
                </c:pt>
                <c:pt idx="475">
                  <c:v>-4.9675920840419607E-3</c:v>
                </c:pt>
                <c:pt idx="476">
                  <c:v>-4.9680272167318407E-3</c:v>
                </c:pt>
                <c:pt idx="477">
                  <c:v>-4.9687984834356769E-3</c:v>
                </c:pt>
                <c:pt idx="478">
                  <c:v>-4.9696764058371201E-3</c:v>
                </c:pt>
                <c:pt idx="479">
                  <c:v>-4.9700657759732536E-3</c:v>
                </c:pt>
                <c:pt idx="480">
                  <c:v>-4.9704459383148603E-3</c:v>
                </c:pt>
                <c:pt idx="481">
                  <c:v>-4.9708168747164549E-3</c:v>
                </c:pt>
                <c:pt idx="482">
                  <c:v>-4.9714592466987284E-3</c:v>
                </c:pt>
                <c:pt idx="483">
                  <c:v>-4.9722079923375517E-3</c:v>
                </c:pt>
                <c:pt idx="484">
                  <c:v>-4.9725325229399431E-3</c:v>
                </c:pt>
                <c:pt idx="485">
                  <c:v>-4.9728477170907226E-3</c:v>
                </c:pt>
                <c:pt idx="486">
                  <c:v>-4.9731535565644691E-3</c:v>
                </c:pt>
                <c:pt idx="487">
                  <c:v>-4.973665244976111E-3</c:v>
                </c:pt>
                <c:pt idx="488">
                  <c:v>-4.9742830001830995E-3</c:v>
                </c:pt>
                <c:pt idx="489">
                  <c:v>-4.9745417904123457E-3</c:v>
                </c:pt>
                <c:pt idx="490">
                  <c:v>-4.9747911158526392E-3</c:v>
                </c:pt>
                <c:pt idx="491">
                  <c:v>-4.9750309579188468E-3</c:v>
                </c:pt>
                <c:pt idx="492">
                  <c:v>-4.9754101741372736E-3</c:v>
                </c:pt>
                <c:pt idx="493">
                  <c:v>-4.975895124776919E-3</c:v>
                </c:pt>
                <c:pt idx="494">
                  <c:v>-4.9760872743132012E-3</c:v>
                </c:pt>
                <c:pt idx="495">
                  <c:v>-4.9762698302036057E-3</c:v>
                </c:pt>
                <c:pt idx="496">
                  <c:v>-4.9764427741427752E-3</c:v>
                </c:pt>
                <c:pt idx="497">
                  <c:v>-4.9766877299184387E-3</c:v>
                </c:pt>
                <c:pt idx="498">
                  <c:v>-4.9770380618419097E-3</c:v>
                </c:pt>
                <c:pt idx="499">
                  <c:v>-4.977162670005697E-3</c:v>
                </c:pt>
                <c:pt idx="500">
                  <c:v>-4.9772775557865856E-3</c:v>
                </c:pt>
                <c:pt idx="501">
                  <c:v>-4.9773827008792182E-3</c:v>
                </c:pt>
                <c:pt idx="502">
                  <c:v>-4.9774916081357645E-3</c:v>
                </c:pt>
                <c:pt idx="503">
                  <c:v>-4.9777055069810672E-3</c:v>
                </c:pt>
                <c:pt idx="504">
                  <c:v>-4.9777616730128926E-3</c:v>
                </c:pt>
                <c:pt idx="505">
                  <c:v>-4.9778079881646065E-3</c:v>
                </c:pt>
                <c:pt idx="506">
                  <c:v>-4.9778444338910433E-3</c:v>
                </c:pt>
                <c:pt idx="507">
                  <c:v>-4.9778155044588601E-3</c:v>
                </c:pt>
                <c:pt idx="508">
                  <c:v>-4.9778911559172911E-3</c:v>
                </c:pt>
                <c:pt idx="509">
                  <c:v>-4.9778779791376238E-3</c:v>
                </c:pt>
                <c:pt idx="510">
                  <c:v>-4.9778548228207598E-3</c:v>
                </c:pt>
                <c:pt idx="511">
                  <c:v>-4.9778216685814058E-3</c:v>
                </c:pt>
                <c:pt idx="512">
                  <c:v>-4.9776607113072302E-3</c:v>
                </c:pt>
                <c:pt idx="513">
                  <c:v>-4.9776200084528099E-3</c:v>
                </c:pt>
                <c:pt idx="514">
                  <c:v>-4.9775569869048297E-3</c:v>
                </c:pt>
                <c:pt idx="515">
                  <c:v>-4.9774890251885751E-3</c:v>
                </c:pt>
                <c:pt idx="516">
                  <c:v>-4.9774161324567245E-3</c:v>
                </c:pt>
                <c:pt idx="517">
                  <c:v>-4.9771851434288195E-3</c:v>
                </c:pt>
                <c:pt idx="518">
                  <c:v>-4.9764693285014872E-3</c:v>
                </c:pt>
                <c:pt idx="519">
                  <c:v>-4.97551644154548E-3</c:v>
                </c:pt>
                <c:pt idx="520">
                  <c:v>-4.9743296575011087E-3</c:v>
                </c:pt>
                <c:pt idx="521">
                  <c:v>-4.9729121514419106E-3</c:v>
                </c:pt>
                <c:pt idx="522">
                  <c:v>-4.9712670982016149E-3</c:v>
                </c:pt>
                <c:pt idx="523">
                  <c:v>-4.9693976728937272E-3</c:v>
                </c:pt>
                <c:pt idx="524">
                  <c:v>-4.9673070503919448E-3</c:v>
                </c:pt>
                <c:pt idx="525">
                  <c:v>-4.9649984057165142E-3</c:v>
                </c:pt>
                <c:pt idx="526">
                  <c:v>-4.9624749139276503E-3</c:v>
                </c:pt>
                <c:pt idx="527">
                  <c:v>-4.9597397497791462E-3</c:v>
                </c:pt>
                <c:pt idx="528">
                  <c:v>-4.9567960884644435E-3</c:v>
                </c:pt>
                <c:pt idx="529">
                  <c:v>-4.9536471048172714E-3</c:v>
                </c:pt>
                <c:pt idx="530">
                  <c:v>-4.9502959738711994E-3</c:v>
                </c:pt>
                <c:pt idx="531">
                  <c:v>-4.9467458705931833E-3</c:v>
                </c:pt>
                <c:pt idx="532">
                  <c:v>-4.9429999698968885E-3</c:v>
                </c:pt>
                <c:pt idx="533">
                  <c:v>-4.9390614468425298E-3</c:v>
                </c:pt>
                <c:pt idx="534">
                  <c:v>-4.9349334763437724E-3</c:v>
                </c:pt>
                <c:pt idx="535">
                  <c:v>-4.9306192333542498E-3</c:v>
                </c:pt>
                <c:pt idx="536">
                  <c:v>-4.9261218928942085E-3</c:v>
                </c:pt>
                <c:pt idx="537">
                  <c:v>-4.9214446298639913E-3</c:v>
                </c:pt>
                <c:pt idx="538">
                  <c:v>-4.9165906193238129E-3</c:v>
                </c:pt>
                <c:pt idx="539">
                  <c:v>-4.9115630361207252E-3</c:v>
                </c:pt>
                <c:pt idx="540">
                  <c:v>-4.9063650553149429E-3</c:v>
                </c:pt>
                <c:pt idx="541">
                  <c:v>-4.9009998518467768E-3</c:v>
                </c:pt>
                <c:pt idx="542">
                  <c:v>-4.8954706006831827E-3</c:v>
                </c:pt>
                <c:pt idx="543">
                  <c:v>-4.8897804767378261E-3</c:v>
                </c:pt>
                <c:pt idx="544">
                  <c:v>-4.8839326550709217E-3</c:v>
                </c:pt>
                <c:pt idx="545">
                  <c:v>-4.8753784069877071E-3</c:v>
                </c:pt>
                <c:pt idx="546">
                  <c:v>-4.8686775544148908E-3</c:v>
                </c:pt>
                <c:pt idx="547">
                  <c:v>-4.86279604375639E-3</c:v>
                </c:pt>
                <c:pt idx="548">
                  <c:v>-4.8562878133617815E-3</c:v>
                </c:pt>
                <c:pt idx="549">
                  <c:v>-4.8496391169683406E-3</c:v>
                </c:pt>
                <c:pt idx="550">
                  <c:v>-4.8428531301558664E-3</c:v>
                </c:pt>
                <c:pt idx="551">
                  <c:v>-4.8359330275449253E-3</c:v>
                </c:pt>
                <c:pt idx="552">
                  <c:v>-4.8288819843156361E-3</c:v>
                </c:pt>
                <c:pt idx="553">
                  <c:v>-4.8217031756081496E-3</c:v>
                </c:pt>
                <c:pt idx="554">
                  <c:v>-4.8143997764826807E-3</c:v>
                </c:pt>
                <c:pt idx="555">
                  <c:v>-4.8069749618795399E-3</c:v>
                </c:pt>
                <c:pt idx="556">
                  <c:v>-4.7994319070587821E-3</c:v>
                </c:pt>
                <c:pt idx="557">
                  <c:v>-4.7917737868807819E-3</c:v>
                </c:pt>
                <c:pt idx="558">
                  <c:v>-4.7840037766455623E-3</c:v>
                </c:pt>
                <c:pt idx="559">
                  <c:v>-4.7761250512934339E-3</c:v>
                </c:pt>
                <c:pt idx="560">
                  <c:v>-4.7681407858446434E-3</c:v>
                </c:pt>
                <c:pt idx="561">
                  <c:v>-4.7600541555192777E-3</c:v>
                </c:pt>
                <c:pt idx="562">
                  <c:v>-4.7518683351777113E-3</c:v>
                </c:pt>
                <c:pt idx="563">
                  <c:v>-4.7435865000799993E-3</c:v>
                </c:pt>
                <c:pt idx="564">
                  <c:v>-4.7352118251664521E-3</c:v>
                </c:pt>
                <c:pt idx="565">
                  <c:v>-4.7267474854573166E-3</c:v>
                </c:pt>
                <c:pt idx="566">
                  <c:v>-4.7181966562526156E-3</c:v>
                </c:pt>
                <c:pt idx="567">
                  <c:v>-4.7095625125326279E-3</c:v>
                </c:pt>
                <c:pt idx="568">
                  <c:v>-4.7008428805161984E-3</c:v>
                </c:pt>
                <c:pt idx="569">
                  <c:v>-4.6918897788161829E-3</c:v>
                </c:pt>
                <c:pt idx="570">
                  <c:v>-4.6826317274506479E-3</c:v>
                </c:pt>
                <c:pt idx="571">
                  <c:v>-4.6730661788174643E-3</c:v>
                </c:pt>
                <c:pt idx="572">
                  <c:v>-4.6631905847949184E-3</c:v>
                </c:pt>
                <c:pt idx="573">
                  <c:v>-4.6530023979807211E-3</c:v>
                </c:pt>
                <c:pt idx="574">
                  <c:v>-4.642499070612871E-3</c:v>
                </c:pt>
                <c:pt idx="575">
                  <c:v>-4.6316780547295267E-3</c:v>
                </c:pt>
                <c:pt idx="576">
                  <c:v>-4.6205368026885907E-3</c:v>
                </c:pt>
                <c:pt idx="577">
                  <c:v>-4.6090727668079978E-3</c:v>
                </c:pt>
                <c:pt idx="578">
                  <c:v>-4.5972833993257467E-3</c:v>
                </c:pt>
                <c:pt idx="579">
                  <c:v>-4.5851661523599319E-3</c:v>
                </c:pt>
                <c:pt idx="580">
                  <c:v>-4.5708528127130776E-3</c:v>
                </c:pt>
                <c:pt idx="581">
                  <c:v>-4.5589823930591855E-3</c:v>
                </c:pt>
                <c:pt idx="582">
                  <c:v>-4.5468216573008036E-3</c:v>
                </c:pt>
                <c:pt idx="583">
                  <c:v>-4.5333674150604963E-3</c:v>
                </c:pt>
                <c:pt idx="584">
                  <c:v>-4.5195725546465226E-3</c:v>
                </c:pt>
                <c:pt idx="585">
                  <c:v>-4.505434528216945E-3</c:v>
                </c:pt>
                <c:pt idx="586">
                  <c:v>-4.4909507879697941E-3</c:v>
                </c:pt>
                <c:pt idx="587">
                  <c:v>-4.4761187861430685E-3</c:v>
                </c:pt>
                <c:pt idx="588">
                  <c:v>-4.4609359750946709E-3</c:v>
                </c:pt>
                <c:pt idx="589">
                  <c:v>-4.445399807142536E-3</c:v>
                </c:pt>
                <c:pt idx="590">
                  <c:v>-4.4295077342049183E-3</c:v>
                </c:pt>
                <c:pt idx="591">
                  <c:v>-4.4132572085997523E-3</c:v>
                </c:pt>
                <c:pt idx="592">
                  <c:v>-4.3966456826050049E-3</c:v>
                </c:pt>
                <c:pt idx="593">
                  <c:v>-4.3796706085785786E-3</c:v>
                </c:pt>
                <c:pt idx="594">
                  <c:v>-4.3623294386785361E-3</c:v>
                </c:pt>
                <c:pt idx="595">
                  <c:v>-4.3446196248630997E-3</c:v>
                </c:pt>
                <c:pt idx="596">
                  <c:v>-4.3265386195301403E-3</c:v>
                </c:pt>
                <c:pt idx="597">
                  <c:v>-4.3080838750375605E-3</c:v>
                </c:pt>
                <c:pt idx="598">
                  <c:v>-4.2892528433835508E-3</c:v>
                </c:pt>
                <c:pt idx="599">
                  <c:v>-4.27004297700595E-3</c:v>
                </c:pt>
                <c:pt idx="600">
                  <c:v>-4.2504517279828846E-3</c:v>
                </c:pt>
                <c:pt idx="601">
                  <c:v>-4.2304765483525131E-3</c:v>
                </c:pt>
                <c:pt idx="602">
                  <c:v>-4.2101148905526742E-3</c:v>
                </c:pt>
                <c:pt idx="603">
                  <c:v>-4.1893642069013026E-3</c:v>
                </c:pt>
                <c:pt idx="604">
                  <c:v>-4.1682219493166528E-3</c:v>
                </c:pt>
                <c:pt idx="605">
                  <c:v>-4.1466855700367233E-3</c:v>
                </c:pt>
                <c:pt idx="606">
                  <c:v>-4.1247525213794489E-3</c:v>
                </c:pt>
                <c:pt idx="607">
                  <c:v>-4.1024202555428602E-3</c:v>
                </c:pt>
                <c:pt idx="608">
                  <c:v>-4.0796862246850196E-3</c:v>
                </c:pt>
                <c:pt idx="609">
                  <c:v>-4.056547881083894E-3</c:v>
                </c:pt>
                <c:pt idx="610">
                  <c:v>-4.0330026767376737E-3</c:v>
                </c:pt>
                <c:pt idx="611">
                  <c:v>-4.0090480640442294E-3</c:v>
                </c:pt>
                <c:pt idx="612">
                  <c:v>-3.9846814949617837E-3</c:v>
                </c:pt>
                <c:pt idx="613">
                  <c:v>-3.9599004219681433E-3</c:v>
                </c:pt>
                <c:pt idx="614">
                  <c:v>-3.9347022970614987E-3</c:v>
                </c:pt>
                <c:pt idx="615">
                  <c:v>-3.9090845724398804E-3</c:v>
                </c:pt>
                <c:pt idx="616">
                  <c:v>-3.8830447002613511E-3</c:v>
                </c:pt>
                <c:pt idx="617">
                  <c:v>-3.8565801328038773E-3</c:v>
                </c:pt>
                <c:pt idx="618">
                  <c:v>-3.8296883221455857E-3</c:v>
                </c:pt>
                <c:pt idx="619">
                  <c:v>-3.8023667204445388E-3</c:v>
                </c:pt>
                <c:pt idx="620">
                  <c:v>-3.7746127800586393E-3</c:v>
                </c:pt>
                <c:pt idx="621">
                  <c:v>-3.7464820258525933E-3</c:v>
                </c:pt>
                <c:pt idx="622">
                  <c:v>-3.7180493997190922E-3</c:v>
                </c:pt>
                <c:pt idx="623">
                  <c:v>-3.6893153657269195E-3</c:v>
                </c:pt>
                <c:pt idx="624">
                  <c:v>-3.6602799339879866E-3</c:v>
                </c:pt>
                <c:pt idx="625">
                  <c:v>-3.6309431141745563E-3</c:v>
                </c:pt>
                <c:pt idx="626">
                  <c:v>-3.6013049164784761E-3</c:v>
                </c:pt>
                <c:pt idx="627">
                  <c:v>-3.571365350691913E-3</c:v>
                </c:pt>
                <c:pt idx="628">
                  <c:v>-3.5411244268468423E-3</c:v>
                </c:pt>
                <c:pt idx="629">
                  <c:v>-3.5105821546554949E-3</c:v>
                </c:pt>
                <c:pt idx="630">
                  <c:v>-3.4797385444296225E-3</c:v>
                </c:pt>
                <c:pt idx="631">
                  <c:v>-3.4485936056816158E-3</c:v>
                </c:pt>
                <c:pt idx="632">
                  <c:v>-3.4171473486432902E-3</c:v>
                </c:pt>
                <c:pt idx="633">
                  <c:v>-3.3853997829069726E-3</c:v>
                </c:pt>
                <c:pt idx="634">
                  <c:v>-3.3533509186645105E-3</c:v>
                </c:pt>
                <c:pt idx="635">
                  <c:v>-3.321000765907911E-3</c:v>
                </c:pt>
                <c:pt idx="636">
                  <c:v>-3.2883493342694692E-3</c:v>
                </c:pt>
                <c:pt idx="637">
                  <c:v>-3.2553966340209683E-3</c:v>
                </c:pt>
                <c:pt idx="638">
                  <c:v>-3.2221426747547355E-3</c:v>
                </c:pt>
                <c:pt idx="639">
                  <c:v>-3.1885874665027458E-3</c:v>
                </c:pt>
                <c:pt idx="640">
                  <c:v>-3.1547310193369427E-3</c:v>
                </c:pt>
                <c:pt idx="641">
                  <c:v>-3.1205733430494931E-3</c:v>
                </c:pt>
                <c:pt idx="642">
                  <c:v>-3.0861144476324043E-3</c:v>
                </c:pt>
                <c:pt idx="643">
                  <c:v>-3.0513543427579393E-3</c:v>
                </c:pt>
                <c:pt idx="644">
                  <c:v>-3.0162930385779774E-3</c:v>
                </c:pt>
                <c:pt idx="645">
                  <c:v>-2.9809305449646217E-3</c:v>
                </c:pt>
                <c:pt idx="646">
                  <c:v>-2.9452668717899755E-3</c:v>
                </c:pt>
                <c:pt idx="647">
                  <c:v>-2.9093020290060778E-3</c:v>
                </c:pt>
                <c:pt idx="648">
                  <c:v>-2.873036026684872E-3</c:v>
                </c:pt>
                <c:pt idx="649">
                  <c:v>-2.836468874418685E-3</c:v>
                </c:pt>
                <c:pt idx="650">
                  <c:v>-2.7996005823194281E-3</c:v>
                </c:pt>
                <c:pt idx="651">
                  <c:v>-2.7624311602592044E-3</c:v>
                </c:pt>
                <c:pt idx="652">
                  <c:v>-2.7249606181500852E-3</c:v>
                </c:pt>
                <c:pt idx="653">
                  <c:v>-2.6871889660240456E-3</c:v>
                </c:pt>
                <c:pt idx="654">
                  <c:v>-2.6491162135533486E-3</c:v>
                </c:pt>
                <c:pt idx="655">
                  <c:v>-2.6107423708099375E-3</c:v>
                </c:pt>
                <c:pt idx="656">
                  <c:v>-2.5720674475859795E-3</c:v>
                </c:pt>
                <c:pt idx="657">
                  <c:v>-2.5330914538734817E-3</c:v>
                </c:pt>
                <c:pt idx="658">
                  <c:v>-2.4938143996244833E-3</c:v>
                </c:pt>
                <c:pt idx="659">
                  <c:v>-2.4542362946311513E-3</c:v>
                </c:pt>
                <c:pt idx="660">
                  <c:v>-2.4143571488854931E-3</c:v>
                </c:pt>
                <c:pt idx="661">
                  <c:v>-2.3741769722995798E-3</c:v>
                </c:pt>
                <c:pt idx="662">
                  <c:v>-2.3336957747055465E-3</c:v>
                </c:pt>
                <c:pt idx="663">
                  <c:v>-2.2929135660954003E-3</c:v>
                </c:pt>
                <c:pt idx="664">
                  <c:v>-2.2518303563412445E-3</c:v>
                </c:pt>
                <c:pt idx="665">
                  <c:v>-2.2104461552352461E-3</c:v>
                </c:pt>
                <c:pt idx="666">
                  <c:v>-2.1687609726495083E-3</c:v>
                </c:pt>
                <c:pt idx="667">
                  <c:v>-2.1267748187359103E-3</c:v>
                </c:pt>
                <c:pt idx="668">
                  <c:v>-2.0844877033265874E-3</c:v>
                </c:pt>
                <c:pt idx="669">
                  <c:v>-2.0418996361737385E-3</c:v>
                </c:pt>
                <c:pt idx="670">
                  <c:v>-1.9990106272294028E-3</c:v>
                </c:pt>
                <c:pt idx="671">
                  <c:v>-1.9558206864056515E-3</c:v>
                </c:pt>
                <c:pt idx="672">
                  <c:v>-1.9123298236944919E-3</c:v>
                </c:pt>
                <c:pt idx="673">
                  <c:v>-1.868553281223484E-3</c:v>
                </c:pt>
                <c:pt idx="674">
                  <c:v>-1.8245242756620428E-3</c:v>
                </c:pt>
                <c:pt idx="675">
                  <c:v>-1.7802447332693205E-3</c:v>
                </c:pt>
                <c:pt idx="676">
                  <c:v>-1.735715414716843E-3</c:v>
                </c:pt>
                <c:pt idx="677">
                  <c:v>-1.6909370808759761E-3</c:v>
                </c:pt>
                <c:pt idx="678">
                  <c:v>-1.6459104921384693E-3</c:v>
                </c:pt>
                <c:pt idx="679">
                  <c:v>-1.6006364093357206E-3</c:v>
                </c:pt>
                <c:pt idx="680">
                  <c:v>-1.5551155931792238E-3</c:v>
                </c:pt>
                <c:pt idx="681">
                  <c:v>-1.5093488042605685E-3</c:v>
                </c:pt>
                <c:pt idx="682">
                  <c:v>-1.4633368034511207E-3</c:v>
                </c:pt>
                <c:pt idx="683">
                  <c:v>-1.417080351222566E-3</c:v>
                </c:pt>
                <c:pt idx="684">
                  <c:v>-1.3705802083263663E-3</c:v>
                </c:pt>
                <c:pt idx="685">
                  <c:v>-1.3238371355139833E-3</c:v>
                </c:pt>
                <c:pt idx="686">
                  <c:v>-1.2768518933770068E-3</c:v>
                </c:pt>
                <c:pt idx="687">
                  <c:v>-1.2296252426668985E-3</c:v>
                </c:pt>
                <c:pt idx="688">
                  <c:v>-1.1821579440551844E-3</c:v>
                </c:pt>
                <c:pt idx="689">
                  <c:v>-1.1344507580934859E-3</c:v>
                </c:pt>
                <c:pt idx="690">
                  <c:v>-1.0865044458530093E-3</c:v>
                </c:pt>
                <c:pt idx="691">
                  <c:v>-1.0383197675656319E-3</c:v>
                </c:pt>
                <c:pt idx="692">
                  <c:v>-9.8989748410271972E-4</c:v>
                </c:pt>
                <c:pt idx="693">
                  <c:v>-9.4123835629567054E-4</c:v>
                </c:pt>
                <c:pt idx="694">
                  <c:v>-8.9234314457620201E-4</c:v>
                </c:pt>
                <c:pt idx="695">
                  <c:v>-8.4321260981568003E-4</c:v>
                </c:pt>
                <c:pt idx="696">
                  <c:v>-7.9384751256572628E-4</c:v>
                </c:pt>
                <c:pt idx="697">
                  <c:v>-7.4424861353783456E-4</c:v>
                </c:pt>
                <c:pt idx="698">
                  <c:v>-6.9441667352343472E-4</c:v>
                </c:pt>
                <c:pt idx="699">
                  <c:v>-6.4435245303418043E-4</c:v>
                </c:pt>
                <c:pt idx="700">
                  <c:v>-5.9405671290146955E-4</c:v>
                </c:pt>
                <c:pt idx="701">
                  <c:v>-5.4353021379682787E-4</c:v>
                </c:pt>
                <c:pt idx="702">
                  <c:v>-4.9277371627187705E-4</c:v>
                </c:pt>
                <c:pt idx="703">
                  <c:v>-4.4178798111804696E-4</c:v>
                </c:pt>
                <c:pt idx="704">
                  <c:v>-3.9057376900686336E-4</c:v>
                </c:pt>
                <c:pt idx="705">
                  <c:v>-3.3913184064982005E-4</c:v>
                </c:pt>
                <c:pt idx="706">
                  <c:v>-2.874629567184428E-4</c:v>
                </c:pt>
                <c:pt idx="707">
                  <c:v>-2.3556787776435328E-4</c:v>
                </c:pt>
                <c:pt idx="708">
                  <c:v>-1.8344736465891742E-4</c:v>
                </c:pt>
                <c:pt idx="709">
                  <c:v>-1.3110217803369295E-4</c:v>
                </c:pt>
                <c:pt idx="710">
                  <c:v>-7.8533078520237609E-5</c:v>
                </c:pt>
                <c:pt idx="711">
                  <c:v>-2.5740826909981251E-5</c:v>
                </c:pt>
                <c:pt idx="712">
                  <c:v>2.7273816245454441E-5</c:v>
                </c:pt>
                <c:pt idx="713">
                  <c:v>8.05100902745437E-5</c:v>
                </c:pt>
                <c:pt idx="714">
                  <c:v>1.3396723434588864E-4</c:v>
                </c:pt>
                <c:pt idx="715">
                  <c:v>1.8764448786789956E-4</c:v>
                </c:pt>
                <c:pt idx="716">
                  <c:v>2.4154109008911462E-4</c:v>
                </c:pt>
                <c:pt idx="717">
                  <c:v>2.9565628057781623E-4</c:v>
                </c:pt>
                <c:pt idx="718">
                  <c:v>3.499892983427344E-4</c:v>
                </c:pt>
                <c:pt idx="719">
                  <c:v>4.0453938271234335E-4</c:v>
                </c:pt>
                <c:pt idx="720">
                  <c:v>4.593057732549255E-4</c:v>
                </c:pt>
                <c:pt idx="721">
                  <c:v>5.1428770905914689E-4</c:v>
                </c:pt>
                <c:pt idx="722">
                  <c:v>5.6948442945348177E-4</c:v>
                </c:pt>
                <c:pt idx="723">
                  <c:v>6.2489517384634041E-4</c:v>
                </c:pt>
                <c:pt idx="724">
                  <c:v>6.8051918156619706E-4</c:v>
                </c:pt>
                <c:pt idx="725">
                  <c:v>7.3629085220794366E-4</c:v>
                </c:pt>
                <c:pt idx="726">
                  <c:v>7.9198016936565807E-4</c:v>
                </c:pt>
                <c:pt idx="727">
                  <c:v>8.4756228411642098E-4</c:v>
                </c:pt>
                <c:pt idx="728">
                  <c:v>9.030324567316228E-4</c:v>
                </c:pt>
                <c:pt idx="729">
                  <c:v>9.583859471629097E-4</c:v>
                </c:pt>
                <c:pt idx="730">
                  <c:v>1.013618015601736E-3</c:v>
                </c:pt>
                <c:pt idx="731">
                  <c:v>1.0687239218398759E-3</c:v>
                </c:pt>
                <c:pt idx="732">
                  <c:v>1.1236989263885278E-3</c:v>
                </c:pt>
                <c:pt idx="733">
                  <c:v>1.1785382889595297E-3</c:v>
                </c:pt>
                <c:pt idx="734">
                  <c:v>1.2332372699042082E-3</c:v>
                </c:pt>
                <c:pt idx="735">
                  <c:v>1.2877911293340816E-3</c:v>
                </c:pt>
                <c:pt idx="736">
                  <c:v>1.3421951269609877E-3</c:v>
                </c:pt>
                <c:pt idx="737">
                  <c:v>1.3964445231362532E-3</c:v>
                </c:pt>
                <c:pt idx="738">
                  <c:v>1.4505345779713963E-3</c:v>
                </c:pt>
                <c:pt idx="739">
                  <c:v>1.5044605514180631E-3</c:v>
                </c:pt>
                <c:pt idx="740">
                  <c:v>1.558217703587772E-3</c:v>
                </c:pt>
                <c:pt idx="741">
                  <c:v>1.611801294272297E-3</c:v>
                </c:pt>
                <c:pt idx="742">
                  <c:v>1.6652065839828367E-3</c:v>
                </c:pt>
                <c:pt idx="743">
                  <c:v>1.7184288325911012E-3</c:v>
                </c:pt>
                <c:pt idx="744">
                  <c:v>1.7714632999688007E-3</c:v>
                </c:pt>
                <c:pt idx="745">
                  <c:v>1.8243052463073894E-3</c:v>
                </c:pt>
                <c:pt idx="746">
                  <c:v>1.8769499317183858E-3</c:v>
                </c:pt>
                <c:pt idx="747">
                  <c:v>1.9293926162333719E-3</c:v>
                </c:pt>
                <c:pt idx="748">
                  <c:v>1.981628559803994E-3</c:v>
                </c:pt>
                <c:pt idx="749">
                  <c:v>2.0336530225417704E-3</c:v>
                </c:pt>
                <c:pt idx="750">
                  <c:v>2.0854612644782833E-3</c:v>
                </c:pt>
                <c:pt idx="751">
                  <c:v>2.1370485456451149E-3</c:v>
                </c:pt>
                <c:pt idx="752">
                  <c:v>2.1884101259939115E-3</c:v>
                </c:pt>
                <c:pt idx="753">
                  <c:v>2.2395412657161273E-3</c:v>
                </c:pt>
                <c:pt idx="754">
                  <c:v>2.2904372248433447E-3</c:v>
                </c:pt>
                <c:pt idx="755">
                  <c:v>2.3410932631673376E-3</c:v>
                </c:pt>
                <c:pt idx="756">
                  <c:v>2.3915046407996243E-3</c:v>
                </c:pt>
                <c:pt idx="757">
                  <c:v>2.4416666180115953E-3</c:v>
                </c:pt>
                <c:pt idx="758">
                  <c:v>2.4915744545150886E-3</c:v>
                </c:pt>
                <c:pt idx="759">
                  <c:v>2.5412234104216225E-3</c:v>
                </c:pt>
                <c:pt idx="760">
                  <c:v>2.5906087459226512E-3</c:v>
                </c:pt>
                <c:pt idx="761">
                  <c:v>2.6397257208099489E-3</c:v>
                </c:pt>
                <c:pt idx="762">
                  <c:v>2.6885695951950339E-3</c:v>
                </c:pt>
                <c:pt idx="763">
                  <c:v>2.7371356290295523E-3</c:v>
                </c:pt>
                <c:pt idx="764">
                  <c:v>2.7854190823450864E-3</c:v>
                </c:pt>
                <c:pt idx="765">
                  <c:v>2.8334152152531544E-3</c:v>
                </c:pt>
                <c:pt idx="766">
                  <c:v>2.8811192875455305E-3</c:v>
                </c:pt>
                <c:pt idx="767">
                  <c:v>2.9285265593337328E-3</c:v>
                </c:pt>
                <c:pt idx="768">
                  <c:v>2.9756322906493438E-3</c:v>
                </c:pt>
                <c:pt idx="769">
                  <c:v>3.0224317416038815E-3</c:v>
                </c:pt>
                <c:pt idx="770">
                  <c:v>3.0689201719891201E-3</c:v>
                </c:pt>
                <c:pt idx="771">
                  <c:v>3.1150928417567059E-3</c:v>
                </c:pt>
                <c:pt idx="772">
                  <c:v>3.1609450111780291E-3</c:v>
                </c:pt>
                <c:pt idx="773">
                  <c:v>3.2064719400448638E-3</c:v>
                </c:pt>
                <c:pt idx="774">
                  <c:v>3.2516688883887923E-3</c:v>
                </c:pt>
                <c:pt idx="775">
                  <c:v>3.2965311161614608E-3</c:v>
                </c:pt>
                <c:pt idx="776">
                  <c:v>3.3410538835543235E-3</c:v>
                </c:pt>
                <c:pt idx="777">
                  <c:v>3.3853185837795507E-3</c:v>
                </c:pt>
                <c:pt idx="778">
                  <c:v>3.429624684807564E-3</c:v>
                </c:pt>
                <c:pt idx="779">
                  <c:v>3.4739987112608617E-3</c:v>
                </c:pt>
                <c:pt idx="780">
                  <c:v>3.518440458583072E-3</c:v>
                </c:pt>
                <c:pt idx="781">
                  <c:v>3.5629497218980788E-3</c:v>
                </c:pt>
                <c:pt idx="782">
                  <c:v>3.6075262964896382E-3</c:v>
                </c:pt>
                <c:pt idx="783">
                  <c:v>3.6521699777214423E-3</c:v>
                </c:pt>
                <c:pt idx="784">
                  <c:v>3.6968805607173749E-3</c:v>
                </c:pt>
                <c:pt idx="785">
                  <c:v>3.7416578410010004E-3</c:v>
                </c:pt>
                <c:pt idx="786">
                  <c:v>3.7865016135363305E-3</c:v>
                </c:pt>
                <c:pt idx="787">
                  <c:v>3.8314116737669934E-3</c:v>
                </c:pt>
                <c:pt idx="788">
                  <c:v>3.8763878169767452E-3</c:v>
                </c:pt>
                <c:pt idx="789">
                  <c:v>3.9278697786304662E-3</c:v>
                </c:pt>
                <c:pt idx="790">
                  <c:v>3.9729868388782563E-3</c:v>
                </c:pt>
                <c:pt idx="791">
                  <c:v>4.0181693384599981E-3</c:v>
                </c:pt>
                <c:pt idx="792">
                  <c:v>4.0634170730591279E-3</c:v>
                </c:pt>
                <c:pt idx="793">
                  <c:v>4.1087298375597214E-3</c:v>
                </c:pt>
                <c:pt idx="794">
                  <c:v>4.154107427565279E-3</c:v>
                </c:pt>
                <c:pt idx="795">
                  <c:v>4.1995496380398123E-3</c:v>
                </c:pt>
                <c:pt idx="796">
                  <c:v>4.2450562645068857E-3</c:v>
                </c:pt>
                <c:pt idx="797">
                  <c:v>4.2906271022502551E-3</c:v>
                </c:pt>
                <c:pt idx="798">
                  <c:v>4.3362619462339325E-3</c:v>
                </c:pt>
                <c:pt idx="799">
                  <c:v>4.381960592141354E-3</c:v>
                </c:pt>
                <c:pt idx="800">
                  <c:v>4.4277228350164677E-3</c:v>
                </c:pt>
                <c:pt idx="801">
                  <c:v>4.4735484701430295E-3</c:v>
                </c:pt>
                <c:pt idx="802">
                  <c:v>4.5194372927248594E-3</c:v>
                </c:pt>
                <c:pt idx="803">
                  <c:v>4.5653890982855216E-3</c:v>
                </c:pt>
                <c:pt idx="804">
                  <c:v>4.6114036819489002E-3</c:v>
                </c:pt>
                <c:pt idx="805">
                  <c:v>4.6574808389188149E-3</c:v>
                </c:pt>
                <c:pt idx="806">
                  <c:v>4.703620364479022E-3</c:v>
                </c:pt>
                <c:pt idx="807">
                  <c:v>4.756427358056925E-3</c:v>
                </c:pt>
                <c:pt idx="808">
                  <c:v>4.802699841421898E-3</c:v>
                </c:pt>
                <c:pt idx="809">
                  <c:v>4.8490340499718343E-3</c:v>
                </c:pt>
                <c:pt idx="810">
                  <c:v>4.895429779150362E-3</c:v>
                </c:pt>
                <c:pt idx="811">
                  <c:v>4.941886823921493E-3</c:v>
                </c:pt>
                <c:pt idx="812">
                  <c:v>4.9884049798887276E-3</c:v>
                </c:pt>
                <c:pt idx="813">
                  <c:v>5.0349840420160774E-3</c:v>
                </c:pt>
                <c:pt idx="814">
                  <c:v>5.0816238059070429E-3</c:v>
                </c:pt>
                <c:pt idx="815">
                  <c:v>5.1283240665256358E-3</c:v>
                </c:pt>
                <c:pt idx="816">
                  <c:v>5.1750846193954203E-3</c:v>
                </c:pt>
                <c:pt idx="817">
                  <c:v>5.2219052596402804E-3</c:v>
                </c:pt>
                <c:pt idx="818">
                  <c:v>5.2687857826239082E-3</c:v>
                </c:pt>
                <c:pt idx="819">
                  <c:v>5.3157259834701875E-3</c:v>
                </c:pt>
                <c:pt idx="820">
                  <c:v>5.3627256576227467E-3</c:v>
                </c:pt>
                <c:pt idx="821">
                  <c:v>5.4097846001255334E-3</c:v>
                </c:pt>
                <c:pt idx="822">
                  <c:v>5.4569026066619841E-3</c:v>
                </c:pt>
                <c:pt idx="823">
                  <c:v>5.5040794720362385E-3</c:v>
                </c:pt>
                <c:pt idx="824">
                  <c:v>5.5513149918517968E-3</c:v>
                </c:pt>
                <c:pt idx="825">
                  <c:v>5.5986089612325429E-3</c:v>
                </c:pt>
                <c:pt idx="826">
                  <c:v>5.645961175462233E-3</c:v>
                </c:pt>
                <c:pt idx="827">
                  <c:v>5.693371429904559E-3</c:v>
                </c:pt>
                <c:pt idx="828">
                  <c:v>5.740839519683405E-3</c:v>
                </c:pt>
                <c:pt idx="829">
                  <c:v>5.7883154232918343E-3</c:v>
                </c:pt>
                <c:pt idx="830">
                  <c:v>5.8355013143263079E-3</c:v>
                </c:pt>
                <c:pt idx="831">
                  <c:v>5.882343547298774E-3</c:v>
                </c:pt>
                <c:pt idx="832">
                  <c:v>5.9288381328403972E-3</c:v>
                </c:pt>
                <c:pt idx="833">
                  <c:v>5.9749810819820226E-3</c:v>
                </c:pt>
                <c:pt idx="834">
                  <c:v>6.0207684049551347E-3</c:v>
                </c:pt>
                <c:pt idx="835">
                  <c:v>6.0661961127905784E-3</c:v>
                </c:pt>
                <c:pt idx="836">
                  <c:v>6.1112602162793905E-3</c:v>
                </c:pt>
                <c:pt idx="837">
                  <c:v>6.1559567256530556E-3</c:v>
                </c:pt>
                <c:pt idx="838">
                  <c:v>6.2002816519424186E-3</c:v>
                </c:pt>
                <c:pt idx="839">
                  <c:v>6.2442310055388361E-3</c:v>
                </c:pt>
                <c:pt idx="840">
                  <c:v>6.2878007974731531E-3</c:v>
                </c:pt>
                <c:pt idx="841">
                  <c:v>6.3433640832588623E-3</c:v>
                </c:pt>
                <c:pt idx="842">
                  <c:v>6.3860528072012812E-3</c:v>
                </c:pt>
                <c:pt idx="843">
                  <c:v>6.4283488575700432E-3</c:v>
                </c:pt>
                <c:pt idx="844">
                  <c:v>6.4702482447298593E-3</c:v>
                </c:pt>
                <c:pt idx="845">
                  <c:v>6.5117469788589233E-3</c:v>
                </c:pt>
                <c:pt idx="846">
                  <c:v>6.552841070215365E-3</c:v>
                </c:pt>
                <c:pt idx="847">
                  <c:v>6.5935265291638956E-3</c:v>
                </c:pt>
                <c:pt idx="848">
                  <c:v>6.6337993657761274E-3</c:v>
                </c:pt>
                <c:pt idx="849">
                  <c:v>6.6736555904167716E-3</c:v>
                </c:pt>
                <c:pt idx="850">
                  <c:v>6.7130912132906673E-3</c:v>
                </c:pt>
                <c:pt idx="851">
                  <c:v>6.7521022446825896E-3</c:v>
                </c:pt>
                <c:pt idx="852">
                  <c:v>6.7906846948240229E-3</c:v>
                </c:pt>
                <c:pt idx="853">
                  <c:v>6.8288345738931611E-3</c:v>
                </c:pt>
                <c:pt idx="854">
                  <c:v>6.8665478922813605E-3</c:v>
                </c:pt>
                <c:pt idx="855">
                  <c:v>6.9038206600602336E-3</c:v>
                </c:pt>
                <c:pt idx="856">
                  <c:v>6.940648887621137E-3</c:v>
                </c:pt>
                <c:pt idx="857">
                  <c:v>6.9923488656797872E-3</c:v>
                </c:pt>
                <c:pt idx="858">
                  <c:v>7.0280795205146518E-3</c:v>
                </c:pt>
                <c:pt idx="859">
                  <c:v>7.0633519669183187E-3</c:v>
                </c:pt>
                <c:pt idx="860">
                  <c:v>7.0981622153620805E-3</c:v>
                </c:pt>
                <c:pt idx="861">
                  <c:v>7.132506276636974E-3</c:v>
                </c:pt>
                <c:pt idx="862">
                  <c:v>7.166380161374164E-3</c:v>
                </c:pt>
                <c:pt idx="863">
                  <c:v>7.1997798801248791E-3</c:v>
                </c:pt>
                <c:pt idx="864">
                  <c:v>7.2327014439199644E-3</c:v>
                </c:pt>
                <c:pt idx="865">
                  <c:v>7.2651408629909042E-3</c:v>
                </c:pt>
                <c:pt idx="866">
                  <c:v>7.2970941483685436E-3</c:v>
                </c:pt>
                <c:pt idx="867">
                  <c:v>7.3285573104442392E-3</c:v>
                </c:pt>
                <c:pt idx="868">
                  <c:v>7.3595263602488359E-3</c:v>
                </c:pt>
                <c:pt idx="869">
                  <c:v>7.3899973081736903E-3</c:v>
                </c:pt>
                <c:pt idx="870">
                  <c:v>7.4199661649299031E-3</c:v>
                </c:pt>
                <c:pt idx="871">
                  <c:v>7.4494289412285752E-3</c:v>
                </c:pt>
                <c:pt idx="872">
                  <c:v>7.4783816477008713E-3</c:v>
                </c:pt>
                <c:pt idx="873">
                  <c:v>7.5068202952177643E-3</c:v>
                </c:pt>
                <c:pt idx="874">
                  <c:v>7.5347408942505467E-3</c:v>
                </c:pt>
                <c:pt idx="875">
                  <c:v>7.5621394555103194E-3</c:v>
                </c:pt>
                <c:pt idx="876">
                  <c:v>7.5890119897881192E-3</c:v>
                </c:pt>
                <c:pt idx="877">
                  <c:v>7.6153545077151108E-3</c:v>
                </c:pt>
                <c:pt idx="878">
                  <c:v>7.6411630199224589E-3</c:v>
                </c:pt>
                <c:pt idx="879">
                  <c:v>7.6664335371212644E-3</c:v>
                </c:pt>
                <c:pt idx="880">
                  <c:v>7.6911644119892486E-3</c:v>
                </c:pt>
                <c:pt idx="881">
                  <c:v>7.7157414880435482E-3</c:v>
                </c:pt>
                <c:pt idx="882">
                  <c:v>7.7404631735422669E-3</c:v>
                </c:pt>
                <c:pt idx="883">
                  <c:v>7.7653313389092204E-3</c:v>
                </c:pt>
                <c:pt idx="884">
                  <c:v>7.7903478544882887E-3</c:v>
                </c:pt>
                <c:pt idx="885">
                  <c:v>7.8155145910230317E-3</c:v>
                </c:pt>
                <c:pt idx="886">
                  <c:v>7.840833418617521E-3</c:v>
                </c:pt>
                <c:pt idx="887">
                  <c:v>7.8663062078554447E-3</c:v>
                </c:pt>
                <c:pt idx="888">
                  <c:v>7.8919348292405544E-3</c:v>
                </c:pt>
                <c:pt idx="889">
                  <c:v>7.9177211531167302E-3</c:v>
                </c:pt>
                <c:pt idx="890">
                  <c:v>7.9436670499077877E-3</c:v>
                </c:pt>
                <c:pt idx="891">
                  <c:v>7.9697743901174789E-3</c:v>
                </c:pt>
                <c:pt idx="892">
                  <c:v>7.9960450440896835E-3</c:v>
                </c:pt>
                <c:pt idx="893">
                  <c:v>8.0224808822482174E-3</c:v>
                </c:pt>
                <c:pt idx="894">
                  <c:v>8.0490837752567046E-3</c:v>
                </c:pt>
                <c:pt idx="895">
                  <c:v>8.0758555933790888E-3</c:v>
                </c:pt>
                <c:pt idx="896">
                  <c:v>8.1027982071990579E-3</c:v>
                </c:pt>
                <c:pt idx="897">
                  <c:v>8.1299134869805556E-3</c:v>
                </c:pt>
                <c:pt idx="898">
                  <c:v>8.1572033031473978E-3</c:v>
                </c:pt>
                <c:pt idx="899">
                  <c:v>8.1846695262832725E-3</c:v>
                </c:pt>
                <c:pt idx="900">
                  <c:v>8.2123140268919315E-3</c:v>
                </c:pt>
                <c:pt idx="901">
                  <c:v>8.2401386753172545E-3</c:v>
                </c:pt>
                <c:pt idx="902">
                  <c:v>8.2681453419031214E-3</c:v>
                </c:pt>
                <c:pt idx="903">
                  <c:v>8.2963358972332202E-3</c:v>
                </c:pt>
                <c:pt idx="904">
                  <c:v>8.3247122118113026E-3</c:v>
                </c:pt>
                <c:pt idx="905">
                  <c:v>8.3532761560611846E-3</c:v>
                </c:pt>
                <c:pt idx="906">
                  <c:v>8.3820296002468098E-3</c:v>
                </c:pt>
                <c:pt idx="907">
                  <c:v>8.4109744150318022E-3</c:v>
                </c:pt>
                <c:pt idx="908">
                  <c:v>8.4401124707600417E-3</c:v>
                </c:pt>
                <c:pt idx="909">
                  <c:v>8.46944563793528E-3</c:v>
                </c:pt>
                <c:pt idx="910">
                  <c:v>8.4989757870612692E-3</c:v>
                </c:pt>
                <c:pt idx="911">
                  <c:v>8.5287047883220168E-3</c:v>
                </c:pt>
                <c:pt idx="912">
                  <c:v>8.5586345127008912E-3</c:v>
                </c:pt>
                <c:pt idx="913">
                  <c:v>8.5887668301420916E-3</c:v>
                </c:pt>
                <c:pt idx="914">
                  <c:v>8.6191036113891784E-3</c:v>
                </c:pt>
                <c:pt idx="915">
                  <c:v>8.6496467268659671E-3</c:v>
                </c:pt>
                <c:pt idx="916">
                  <c:v>8.6803980469163378E-3</c:v>
                </c:pt>
                <c:pt idx="917">
                  <c:v>8.7113594421239782E-3</c:v>
                </c:pt>
                <c:pt idx="918">
                  <c:v>8.7425327827528321E-3</c:v>
                </c:pt>
                <c:pt idx="919">
                  <c:v>8.7739199396263956E-3</c:v>
                </c:pt>
                <c:pt idx="920">
                  <c:v>8.8055227829286764E-3</c:v>
                </c:pt>
                <c:pt idx="921">
                  <c:v>8.8373431833232985E-3</c:v>
                </c:pt>
                <c:pt idx="922">
                  <c:v>8.8693830109942695E-3</c:v>
                </c:pt>
                <c:pt idx="923">
                  <c:v>8.9016441366052135E-3</c:v>
                </c:pt>
                <c:pt idx="924">
                  <c:v>8.9341284305799462E-3</c:v>
                </c:pt>
                <c:pt idx="925">
                  <c:v>8.9668377634222196E-3</c:v>
                </c:pt>
                <c:pt idx="926">
                  <c:v>8.9997740055558495E-3</c:v>
                </c:pt>
                <c:pt idx="927">
                  <c:v>9.0329390275645238E-3</c:v>
                </c:pt>
                <c:pt idx="928">
                  <c:v>9.0663346997121863E-3</c:v>
                </c:pt>
                <c:pt idx="929">
                  <c:v>9.099962892742397E-3</c:v>
                </c:pt>
                <c:pt idx="930">
                  <c:v>9.1338254769190996E-3</c:v>
                </c:pt>
                <c:pt idx="931">
                  <c:v>9.1679243227460461E-3</c:v>
                </c:pt>
                <c:pt idx="932">
                  <c:v>9.2022613008069243E-3</c:v>
                </c:pt>
                <c:pt idx="933">
                  <c:v>9.2365349486467352E-3</c:v>
                </c:pt>
                <c:pt idx="934">
                  <c:v>9.2703473314603713E-3</c:v>
                </c:pt>
                <c:pt idx="935">
                  <c:v>9.3036925692313588E-3</c:v>
                </c:pt>
                <c:pt idx="936">
                  <c:v>9.3365671641976178E-3</c:v>
                </c:pt>
                <c:pt idx="937">
                  <c:v>9.3689676186770043E-3</c:v>
                </c:pt>
                <c:pt idx="938">
                  <c:v>9.4008904346676303E-3</c:v>
                </c:pt>
                <c:pt idx="939">
                  <c:v>9.4323321144074157E-3</c:v>
                </c:pt>
                <c:pt idx="940">
                  <c:v>9.4632891601342806E-3</c:v>
                </c:pt>
                <c:pt idx="941">
                  <c:v>9.4937580740861449E-3</c:v>
                </c:pt>
                <c:pt idx="942">
                  <c:v>9.5237353584209927E-3</c:v>
                </c:pt>
                <c:pt idx="943">
                  <c:v>9.5532175152168719E-3</c:v>
                </c:pt>
                <c:pt idx="944">
                  <c:v>9.5822010468715746E-3</c:v>
                </c:pt>
                <c:pt idx="945">
                  <c:v>9.6106824555430848E-3</c:v>
                </c:pt>
                <c:pt idx="946">
                  <c:v>9.6386582432295143E-3</c:v>
                </c:pt>
                <c:pt idx="947">
                  <c:v>9.6661249124085913E-3</c:v>
                </c:pt>
                <c:pt idx="948">
                  <c:v>9.6930789651583638E-3</c:v>
                </c:pt>
                <c:pt idx="949">
                  <c:v>9.7195169036368156E-3</c:v>
                </c:pt>
                <c:pt idx="950">
                  <c:v>9.745435230081867E-3</c:v>
                </c:pt>
                <c:pt idx="951">
                  <c:v>9.7708304467314377E-3</c:v>
                </c:pt>
                <c:pt idx="952">
                  <c:v>9.795699055823448E-3</c:v>
                </c:pt>
                <c:pt idx="953">
                  <c:v>9.8200375594359457E-3</c:v>
                </c:pt>
                <c:pt idx="954">
                  <c:v>9.8438424598867869E-3</c:v>
                </c:pt>
                <c:pt idx="955">
                  <c:v>9.8671102594138915E-3</c:v>
                </c:pt>
                <c:pt idx="956">
                  <c:v>9.8898374601752437E-3</c:v>
                </c:pt>
                <c:pt idx="957">
                  <c:v>9.9120205643288273E-3</c:v>
                </c:pt>
                <c:pt idx="958">
                  <c:v>9.9336560741924984E-3</c:v>
                </c:pt>
                <c:pt idx="959">
                  <c:v>9.954740491924241E-3</c:v>
                </c:pt>
                <c:pt idx="960">
                  <c:v>9.9752703197619752E-3</c:v>
                </c:pt>
                <c:pt idx="961">
                  <c:v>9.9952420598636849E-3</c:v>
                </c:pt>
                <c:pt idx="962">
                  <c:v>1.0014652214627162E-2</c:v>
                </c:pt>
                <c:pt idx="963">
                  <c:v>1.0033497286050519E-2</c:v>
                </c:pt>
                <c:pt idx="964">
                  <c:v>1.0051773776531547E-2</c:v>
                </c:pt>
                <c:pt idx="965">
                  <c:v>1.0069478188308167E-2</c:v>
                </c:pt>
                <c:pt idx="966">
                  <c:v>1.0086607023458427E-2</c:v>
                </c:pt>
                <c:pt idx="967">
                  <c:v>1.0103156784300182E-2</c:v>
                </c:pt>
                <c:pt idx="968">
                  <c:v>1.0119123973071353E-2</c:v>
                </c:pt>
                <c:pt idx="969">
                  <c:v>1.0134505092089796E-2</c:v>
                </c:pt>
                <c:pt idx="970">
                  <c:v>1.0149296643433559E-2</c:v>
                </c:pt>
                <c:pt idx="971">
                  <c:v>1.0163495129420497E-2</c:v>
                </c:pt>
                <c:pt idx="972">
                  <c:v>1.0177097052288531E-2</c:v>
                </c:pt>
                <c:pt idx="973">
                  <c:v>1.0190098914355517E-2</c:v>
                </c:pt>
                <c:pt idx="974">
                  <c:v>1.0202497217779438E-2</c:v>
                </c:pt>
                <c:pt idx="975">
                  <c:v>1.0214288464798216E-2</c:v>
                </c:pt>
                <c:pt idx="976">
                  <c:v>1.0225469157729705E-2</c:v>
                </c:pt>
                <c:pt idx="977">
                  <c:v>1.0236035798891763E-2</c:v>
                </c:pt>
                <c:pt idx="978">
                  <c:v>1.0245984890362436E-2</c:v>
                </c:pt>
                <c:pt idx="979">
                  <c:v>1.0255312934539518E-2</c:v>
                </c:pt>
                <c:pt idx="980">
                  <c:v>1.0264016433660927E-2</c:v>
                </c:pt>
                <c:pt idx="981">
                  <c:v>1.0272091889964585E-2</c:v>
                </c:pt>
                <c:pt idx="982">
                  <c:v>1.0279535805768347E-2</c:v>
                </c:pt>
                <c:pt idx="983">
                  <c:v>1.0286344683310134E-2</c:v>
                </c:pt>
                <c:pt idx="984">
                  <c:v>1.02925150249078E-2</c:v>
                </c:pt>
                <c:pt idx="985">
                  <c:v>1.0298273294049309E-2</c:v>
                </c:pt>
                <c:pt idx="986">
                  <c:v>1.0304114035299961E-2</c:v>
                </c:pt>
                <c:pt idx="987">
                  <c:v>1.0310056565128178E-2</c:v>
                </c:pt>
                <c:pt idx="988">
                  <c:v>1.0316102552279105E-2</c:v>
                </c:pt>
                <c:pt idx="989">
                  <c:v>1.0322253665817627E-2</c:v>
                </c:pt>
                <c:pt idx="990">
                  <c:v>1.0328511574488886E-2</c:v>
                </c:pt>
                <c:pt idx="991">
                  <c:v>1.0334877947357768E-2</c:v>
                </c:pt>
                <c:pt idx="992">
                  <c:v>1.0341354453329288E-2</c:v>
                </c:pt>
                <c:pt idx="993">
                  <c:v>1.0347942761228524E-2</c:v>
                </c:pt>
                <c:pt idx="994">
                  <c:v>1.0354644540120361E-2</c:v>
                </c:pt>
                <c:pt idx="995">
                  <c:v>1.0361461458749943E-2</c:v>
                </c:pt>
                <c:pt idx="996">
                  <c:v>1.0368395186182155E-2</c:v>
                </c:pt>
                <c:pt idx="997">
                  <c:v>1.0375447391322012E-2</c:v>
                </c:pt>
                <c:pt idx="998">
                  <c:v>1.0382619742914656E-2</c:v>
                </c:pt>
                <c:pt idx="999">
                  <c:v>1.0389913910184845E-2</c:v>
                </c:pt>
                <c:pt idx="1000">
                  <c:v>1.0397331561797785E-2</c:v>
                </c:pt>
                <c:pt idx="1001">
                  <c:v>1.0404874366738426E-2</c:v>
                </c:pt>
                <c:pt idx="1002">
                  <c:v>1.0412543993991719E-2</c:v>
                </c:pt>
                <c:pt idx="1003">
                  <c:v>1.0420342112382741E-2</c:v>
                </c:pt>
                <c:pt idx="1004">
                  <c:v>1.0428270390896444E-2</c:v>
                </c:pt>
                <c:pt idx="1005">
                  <c:v>1.0436330498517776E-2</c:v>
                </c:pt>
                <c:pt idx="1006">
                  <c:v>1.0444524103991881E-2</c:v>
                </c:pt>
                <c:pt idx="1007">
                  <c:v>1.0452852876383645E-2</c:v>
                </c:pt>
                <c:pt idx="1008">
                  <c:v>1.0461318484598081E-2</c:v>
                </c:pt>
                <c:pt idx="1009">
                  <c:v>1.0469922597540204E-2</c:v>
                </c:pt>
                <c:pt idx="1010">
                  <c:v>1.0478666884115029E-2</c:v>
                </c:pt>
                <c:pt idx="1011">
                  <c:v>1.0487553013147632E-2</c:v>
                </c:pt>
                <c:pt idx="1012">
                  <c:v>1.0496582653862774E-2</c:v>
                </c:pt>
                <c:pt idx="1013">
                  <c:v>1.0505757474845723E-2</c:v>
                </c:pt>
                <c:pt idx="1014">
                  <c:v>1.0515079145161366E-2</c:v>
                </c:pt>
                <c:pt idx="1015">
                  <c:v>1.0524549333874589E-2</c:v>
                </c:pt>
                <c:pt idx="1016">
                  <c:v>1.0534169709650598E-2</c:v>
                </c:pt>
                <c:pt idx="1017">
                  <c:v>1.054394194155428E-2</c:v>
                </c:pt>
                <c:pt idx="1018">
                  <c:v>1.0553867698570585E-2</c:v>
                </c:pt>
                <c:pt idx="1019">
                  <c:v>1.056394864952459E-2</c:v>
                </c:pt>
                <c:pt idx="1020">
                  <c:v>1.0574186463321311E-2</c:v>
                </c:pt>
                <c:pt idx="1021">
                  <c:v>1.0584582809025633E-2</c:v>
                </c:pt>
                <c:pt idx="1022">
                  <c:v>1.0595139355382699E-2</c:v>
                </c:pt>
                <c:pt idx="1023">
                  <c:v>1.0605857771457394E-2</c:v>
                </c:pt>
                <c:pt idx="1024">
                  <c:v>1.0616739726074798E-2</c:v>
                </c:pt>
                <c:pt idx="1025">
                  <c:v>1.0627786888379731E-2</c:v>
                </c:pt>
                <c:pt idx="1026">
                  <c:v>1.0639000927037401E-2</c:v>
                </c:pt>
                <c:pt idx="1027">
                  <c:v>1.0650383511032757E-2</c:v>
                </c:pt>
                <c:pt idx="1028">
                  <c:v>1.0661936309430686E-2</c:v>
                </c:pt>
                <c:pt idx="1029">
                  <c:v>1.0673660991056266E-2</c:v>
                </c:pt>
                <c:pt idx="1030">
                  <c:v>1.0685559224814511E-2</c:v>
                </c:pt>
                <c:pt idx="1031">
                  <c:v>1.0697632679770308E-2</c:v>
                </c:pt>
                <c:pt idx="1032">
                  <c:v>1.0709883024748734E-2</c:v>
                </c:pt>
                <c:pt idx="1033">
                  <c:v>1.0722311928654804E-2</c:v>
                </c:pt>
                <c:pt idx="1034">
                  <c:v>1.0734921060553404E-2</c:v>
                </c:pt>
                <c:pt idx="1035">
                  <c:v>1.0747712089189676E-2</c:v>
                </c:pt>
                <c:pt idx="1036">
                  <c:v>1.0760686683708443E-2</c:v>
                </c:pt>
                <c:pt idx="1037">
                  <c:v>1.0773785551938531E-2</c:v>
                </c:pt>
                <c:pt idx="1038">
                  <c:v>1.0786795659090131E-2</c:v>
                </c:pt>
                <c:pt idx="1039">
                  <c:v>1.0799697853363099E-2</c:v>
                </c:pt>
                <c:pt idx="1040">
                  <c:v>1.081249192964151E-2</c:v>
                </c:pt>
                <c:pt idx="1041">
                  <c:v>1.0825177682809439E-2</c:v>
                </c:pt>
                <c:pt idx="1042">
                  <c:v>1.0837754907910835E-2</c:v>
                </c:pt>
                <c:pt idx="1043">
                  <c:v>1.0850223399909709E-2</c:v>
                </c:pt>
                <c:pt idx="1044">
                  <c:v>1.0862582953690136E-2</c:v>
                </c:pt>
                <c:pt idx="1045">
                  <c:v>1.087483336421613E-2</c:v>
                </c:pt>
                <c:pt idx="1046">
                  <c:v>1.0886974426531637E-2</c:v>
                </c:pt>
                <c:pt idx="1047">
                  <c:v>1.0899005935440798E-2</c:v>
                </c:pt>
                <c:pt idx="1048">
                  <c:v>1.0910927685987559E-2</c:v>
                </c:pt>
                <c:pt idx="1049">
                  <c:v>1.0924417882787196E-2</c:v>
                </c:pt>
                <c:pt idx="1050">
                  <c:v>1.0936103746423953E-2</c:v>
                </c:pt>
                <c:pt idx="1051">
                  <c:v>1.0947679207253813E-2</c:v>
                </c:pt>
                <c:pt idx="1052">
                  <c:v>1.0959144060240789E-2</c:v>
                </c:pt>
                <c:pt idx="1053">
                  <c:v>1.0970498100348891E-2</c:v>
                </c:pt>
                <c:pt idx="1054">
                  <c:v>1.0981741122542132E-2</c:v>
                </c:pt>
                <c:pt idx="1055">
                  <c:v>1.0992872921704588E-2</c:v>
                </c:pt>
                <c:pt idx="1056">
                  <c:v>1.1003893292880207E-2</c:v>
                </c:pt>
                <c:pt idx="1057">
                  <c:v>1.1014802030953064E-2</c:v>
                </c:pt>
                <c:pt idx="1058">
                  <c:v>1.1025598931047043E-2</c:v>
                </c:pt>
                <c:pt idx="1059">
                  <c:v>1.1036283787886347E-2</c:v>
                </c:pt>
                <c:pt idx="1060">
                  <c:v>1.1046856396514926E-2</c:v>
                </c:pt>
                <c:pt idx="1061">
                  <c:v>1.105731655189679E-2</c:v>
                </c:pt>
                <c:pt idx="1062">
                  <c:v>1.1067664048995951E-2</c:v>
                </c:pt>
                <c:pt idx="1063">
                  <c:v>1.1077898682776421E-2</c:v>
                </c:pt>
                <c:pt idx="1064">
                  <c:v>1.1088020248202213E-2</c:v>
                </c:pt>
                <c:pt idx="1065">
                  <c:v>1.1098028540077465E-2</c:v>
                </c:pt>
                <c:pt idx="1066">
                  <c:v>1.1107923353605997E-2</c:v>
                </c:pt>
                <c:pt idx="1067">
                  <c:v>1.111770448359195E-2</c:v>
                </c:pt>
                <c:pt idx="1068">
                  <c:v>1.1127371725079271E-2</c:v>
                </c:pt>
                <c:pt idx="1069">
                  <c:v>1.1136924872952036E-2</c:v>
                </c:pt>
                <c:pt idx="1070">
                  <c:v>1.1146363722094321E-2</c:v>
                </c:pt>
                <c:pt idx="1071">
                  <c:v>1.115568806763001E-2</c:v>
                </c:pt>
                <c:pt idx="1072">
                  <c:v>1.1164897704363241E-2</c:v>
                </c:pt>
                <c:pt idx="1073">
                  <c:v>1.11739924274179E-2</c:v>
                </c:pt>
                <c:pt idx="1074">
                  <c:v>1.1182972031598126E-2</c:v>
                </c:pt>
                <c:pt idx="1075">
                  <c:v>1.1191836311947867E-2</c:v>
                </c:pt>
                <c:pt idx="1076">
                  <c:v>1.1200585063431134E-2</c:v>
                </c:pt>
                <c:pt idx="1077">
                  <c:v>1.1209218080932004E-2</c:v>
                </c:pt>
                <c:pt idx="1078">
                  <c:v>1.1217735159414488E-2</c:v>
                </c:pt>
                <c:pt idx="1079">
                  <c:v>1.1226136093922534E-2</c:v>
                </c:pt>
                <c:pt idx="1080">
                  <c:v>1.1234420679260282E-2</c:v>
                </c:pt>
                <c:pt idx="1081">
                  <c:v>1.1242588710471679E-2</c:v>
                </c:pt>
                <c:pt idx="1082">
                  <c:v>1.125063998268061E-2</c:v>
                </c:pt>
                <c:pt idx="1083">
                  <c:v>1.1258574290611278E-2</c:v>
                </c:pt>
                <c:pt idx="1084">
                  <c:v>1.1266391429227696E-2</c:v>
                </c:pt>
                <c:pt idx="1085">
                  <c:v>1.1274091193653746E-2</c:v>
                </c:pt>
                <c:pt idx="1086">
                  <c:v>1.1281673378693569E-2</c:v>
                </c:pt>
                <c:pt idx="1087">
                  <c:v>1.1289137779391112E-2</c:v>
                </c:pt>
                <c:pt idx="1088">
                  <c:v>1.1296484190630451E-2</c:v>
                </c:pt>
                <c:pt idx="1089">
                  <c:v>1.1303712407375599E-2</c:v>
                </c:pt>
                <c:pt idx="1090">
                  <c:v>1.1310822224670503E-2</c:v>
                </c:pt>
                <c:pt idx="1091">
                  <c:v>1.1317813437479174E-2</c:v>
                </c:pt>
                <c:pt idx="1092">
                  <c:v>1.1324685840685689E-2</c:v>
                </c:pt>
                <c:pt idx="1093">
                  <c:v>1.1331439229254059E-2</c:v>
                </c:pt>
                <c:pt idx="1094">
                  <c:v>1.1338073398148296E-2</c:v>
                </c:pt>
                <c:pt idx="1095">
                  <c:v>1.1344588142332412E-2</c:v>
                </c:pt>
                <c:pt idx="1096">
                  <c:v>1.1350983256770419E-2</c:v>
                </c:pt>
                <c:pt idx="1097">
                  <c:v>1.1357258536426329E-2</c:v>
                </c:pt>
                <c:pt idx="1098">
                  <c:v>1.1363413776264153E-2</c:v>
                </c:pt>
                <c:pt idx="1099">
                  <c:v>1.1369448771167967E-2</c:v>
                </c:pt>
                <c:pt idx="1100">
                  <c:v>1.1375363316261655E-2</c:v>
                </c:pt>
                <c:pt idx="1101">
                  <c:v>1.1381975043587289E-2</c:v>
                </c:pt>
                <c:pt idx="1102">
                  <c:v>1.1387630791217518E-2</c:v>
                </c:pt>
                <c:pt idx="1103">
                  <c:v>1.1393165444513187E-2</c:v>
                </c:pt>
                <c:pt idx="1104">
                  <c:v>1.1398578798518244E-2</c:v>
                </c:pt>
                <c:pt idx="1105">
                  <c:v>1.1403870648036829E-2</c:v>
                </c:pt>
                <c:pt idx="1106">
                  <c:v>1.140904078811289E-2</c:v>
                </c:pt>
                <c:pt idx="1107">
                  <c:v>1.1414089013710438E-2</c:v>
                </c:pt>
                <c:pt idx="1108">
                  <c:v>1.1419015119873421E-2</c:v>
                </c:pt>
                <c:pt idx="1109">
                  <c:v>1.142381890140598E-2</c:v>
                </c:pt>
                <c:pt idx="1110">
                  <c:v>1.1428500153272125E-2</c:v>
                </c:pt>
                <c:pt idx="1111">
                  <c:v>1.1433058670595742E-2</c:v>
                </c:pt>
                <c:pt idx="1112">
                  <c:v>1.1437494248101032E-2</c:v>
                </c:pt>
                <c:pt idx="1113">
                  <c:v>1.1441806680991817E-2</c:v>
                </c:pt>
                <c:pt idx="1114">
                  <c:v>1.1445995764072237E-2</c:v>
                </c:pt>
                <c:pt idx="1115">
                  <c:v>1.1450061292386238E-2</c:v>
                </c:pt>
                <c:pt idx="1116">
                  <c:v>1.1454003060817897E-2</c:v>
                </c:pt>
                <c:pt idx="1117">
                  <c:v>1.1459615833800285E-2</c:v>
                </c:pt>
                <c:pt idx="1118">
                  <c:v>1.1461514498050107E-2</c:v>
                </c:pt>
                <c:pt idx="1119">
                  <c:v>1.1465083756778682E-2</c:v>
                </c:pt>
                <c:pt idx="1120">
                  <c:v>1.1468528435401026E-2</c:v>
                </c:pt>
                <c:pt idx="1121">
                  <c:v>1.1471848329120959E-2</c:v>
                </c:pt>
                <c:pt idx="1122">
                  <c:v>1.1475043232662685E-2</c:v>
                </c:pt>
                <c:pt idx="1123">
                  <c:v>1.1478112941070151E-2</c:v>
                </c:pt>
                <c:pt idx="1124">
                  <c:v>1.1481057249387305E-2</c:v>
                </c:pt>
                <c:pt idx="1125">
                  <c:v>1.148387595257816E-2</c:v>
                </c:pt>
                <c:pt idx="1126">
                  <c:v>1.1486568845446854E-2</c:v>
                </c:pt>
                <c:pt idx="1127">
                  <c:v>1.1489135723117272E-2</c:v>
                </c:pt>
                <c:pt idx="1128">
                  <c:v>1.1491576380473489E-2</c:v>
                </c:pt>
                <c:pt idx="1129">
                  <c:v>1.1493890612479518E-2</c:v>
                </c:pt>
                <c:pt idx="1130">
                  <c:v>1.149607821409937E-2</c:v>
                </c:pt>
                <c:pt idx="1131">
                  <c:v>1.1498138980297057E-2</c:v>
                </c:pt>
                <c:pt idx="1132">
                  <c:v>1.150007270603659E-2</c:v>
                </c:pt>
                <c:pt idx="1133">
                  <c:v>1.1501879186361919E-2</c:v>
                </c:pt>
                <c:pt idx="1134">
                  <c:v>1.1503558216077181E-2</c:v>
                </c:pt>
                <c:pt idx="1135">
                  <c:v>1.1505109590306262E-2</c:v>
                </c:pt>
                <c:pt idx="1136">
                  <c:v>1.15065331038533E-2</c:v>
                </c:pt>
                <c:pt idx="1137">
                  <c:v>1.1507828551762245E-2</c:v>
                </c:pt>
                <c:pt idx="1138">
                  <c:v>1.1508995729077043E-2</c:v>
                </c:pt>
                <c:pt idx="1139">
                  <c:v>1.151003443068177E-2</c:v>
                </c:pt>
                <c:pt idx="1140">
                  <c:v>1.1510944451540439E-2</c:v>
                </c:pt>
                <c:pt idx="1141">
                  <c:v>1.1511725586537125E-2</c:v>
                </c:pt>
                <c:pt idx="1142">
                  <c:v>1.1512377630795712E-2</c:v>
                </c:pt>
                <c:pt idx="1143">
                  <c:v>1.1512900379200275E-2</c:v>
                </c:pt>
                <c:pt idx="1144">
                  <c:v>1.1513293626714827E-2</c:v>
                </c:pt>
                <c:pt idx="1145">
                  <c:v>1.1513557168303379E-2</c:v>
                </c:pt>
                <c:pt idx="1146">
                  <c:v>1.1513690798929943E-2</c:v>
                </c:pt>
                <c:pt idx="1147">
                  <c:v>1.1513694313558531E-2</c:v>
                </c:pt>
                <c:pt idx="1148">
                  <c:v>1.1513567507153155E-2</c:v>
                </c:pt>
                <c:pt idx="1149">
                  <c:v>1.1513310174677827E-2</c:v>
                </c:pt>
                <c:pt idx="1150">
                  <c:v>1.1512922111176493E-2</c:v>
                </c:pt>
                <c:pt idx="1151">
                  <c:v>1.1512403111453295E-2</c:v>
                </c:pt>
                <c:pt idx="1152">
                  <c:v>1.1511752970632116E-2</c:v>
                </c:pt>
                <c:pt idx="1153">
                  <c:v>1.1511091203271206E-2</c:v>
                </c:pt>
                <c:pt idx="1154">
                  <c:v>1.1510140479105146E-2</c:v>
                </c:pt>
                <c:pt idx="1155">
                  <c:v>1.1509057931640143E-2</c:v>
                </c:pt>
                <c:pt idx="1156">
                  <c:v>1.1507843355866854E-2</c:v>
                </c:pt>
                <c:pt idx="1157">
                  <c:v>1.1506496546775935E-2</c:v>
                </c:pt>
                <c:pt idx="1158">
                  <c:v>1.1505017299224818E-2</c:v>
                </c:pt>
                <c:pt idx="1159">
                  <c:v>1.150340540825745E-2</c:v>
                </c:pt>
                <c:pt idx="1160">
                  <c:v>1.1501660668811198E-2</c:v>
                </c:pt>
                <c:pt idx="1161">
                  <c:v>1.1499782875823428E-2</c:v>
                </c:pt>
                <c:pt idx="1162">
                  <c:v>1.1497771824231506E-2</c:v>
                </c:pt>
                <c:pt idx="1163">
                  <c:v>1.1495627309079381E-2</c:v>
                </c:pt>
                <c:pt idx="1164">
                  <c:v>1.1493349125251129E-2</c:v>
                </c:pt>
                <c:pt idx="1165">
                  <c:v>1.1490937067737406E-2</c:v>
                </c:pt>
                <c:pt idx="1166">
                  <c:v>1.1488390931475578E-2</c:v>
                </c:pt>
                <c:pt idx="1167">
                  <c:v>1.1485710511456304E-2</c:v>
                </c:pt>
                <c:pt idx="1168">
                  <c:v>1.148128273893434E-2</c:v>
                </c:pt>
                <c:pt idx="1169">
                  <c:v>1.1478275540683924E-2</c:v>
                </c:pt>
                <c:pt idx="1170">
                  <c:v>1.1475133364324819E-2</c:v>
                </c:pt>
                <c:pt idx="1171">
                  <c:v>1.1471856004661163E-2</c:v>
                </c:pt>
                <c:pt idx="1172">
                  <c:v>1.1468443256736904E-2</c:v>
                </c:pt>
                <c:pt idx="1173">
                  <c:v>1.1464894915436119E-2</c:v>
                </c:pt>
                <c:pt idx="1174">
                  <c:v>1.1461210775962627E-2</c:v>
                </c:pt>
                <c:pt idx="1175">
                  <c:v>1.1457390633040632E-2</c:v>
                </c:pt>
                <c:pt idx="1176">
                  <c:v>1.1453434281714081E-2</c:v>
                </c:pt>
                <c:pt idx="1177">
                  <c:v>1.1449341516946987E-2</c:v>
                </c:pt>
                <c:pt idx="1178">
                  <c:v>1.1445112133703361E-2</c:v>
                </c:pt>
                <c:pt idx="1179">
                  <c:v>1.1440745927027152E-2</c:v>
                </c:pt>
                <c:pt idx="1180">
                  <c:v>1.143624269188237E-2</c:v>
                </c:pt>
                <c:pt idx="1181">
                  <c:v>1.1431602223153092E-2</c:v>
                </c:pt>
                <c:pt idx="1182">
                  <c:v>1.1426824315883266E-2</c:v>
                </c:pt>
                <c:pt idx="1183">
                  <c:v>1.1421908764877031E-2</c:v>
                </c:pt>
                <c:pt idx="1184">
                  <c:v>1.1416855365338208E-2</c:v>
                </c:pt>
                <c:pt idx="1185">
                  <c:v>1.1411663912150871E-2</c:v>
                </c:pt>
                <c:pt idx="1186">
                  <c:v>1.1406334200279034E-2</c:v>
                </c:pt>
                <c:pt idx="1187">
                  <c:v>1.1400866024606771E-2</c:v>
                </c:pt>
                <c:pt idx="1188">
                  <c:v>1.1395259180257966E-2</c:v>
                </c:pt>
                <c:pt idx="1189">
                  <c:v>1.1389513462116696E-2</c:v>
                </c:pt>
                <c:pt idx="1190">
                  <c:v>1.1383628665146972E-2</c:v>
                </c:pt>
                <c:pt idx="1191">
                  <c:v>1.1377604584392742E-2</c:v>
                </c:pt>
                <c:pt idx="1192">
                  <c:v>1.1371441340317645E-2</c:v>
                </c:pt>
                <c:pt idx="1193">
                  <c:v>1.1365192856587214E-2</c:v>
                </c:pt>
                <c:pt idx="1194">
                  <c:v>1.1358900686522233E-2</c:v>
                </c:pt>
                <c:pt idx="1195">
                  <c:v>1.1352565113815771E-2</c:v>
                </c:pt>
                <c:pt idx="1196">
                  <c:v>1.1346186422480642E-2</c:v>
                </c:pt>
                <c:pt idx="1197">
                  <c:v>1.1339764896369786E-2</c:v>
                </c:pt>
                <c:pt idx="1198">
                  <c:v>1.1333300819416081E-2</c:v>
                </c:pt>
                <c:pt idx="1199">
                  <c:v>1.1326794475392532E-2</c:v>
                </c:pt>
                <c:pt idx="1200">
                  <c:v>1.1320246148311952E-2</c:v>
                </c:pt>
                <c:pt idx="1201">
                  <c:v>1.1313656121947346E-2</c:v>
                </c:pt>
                <c:pt idx="1202">
                  <c:v>1.1307024680231592E-2</c:v>
                </c:pt>
                <c:pt idx="1203">
                  <c:v>1.1300352107177503E-2</c:v>
                </c:pt>
                <c:pt idx="1204">
                  <c:v>1.1293638686478147E-2</c:v>
                </c:pt>
                <c:pt idx="1205">
                  <c:v>1.1286884702066402E-2</c:v>
                </c:pt>
                <c:pt idx="1206">
                  <c:v>1.1280090438035018E-2</c:v>
                </c:pt>
                <c:pt idx="1207">
                  <c:v>1.127325617791719E-2</c:v>
                </c:pt>
                <c:pt idx="1208">
                  <c:v>1.1266382205885606E-2</c:v>
                </c:pt>
                <c:pt idx="1209">
                  <c:v>1.1259468805713269E-2</c:v>
                </c:pt>
                <c:pt idx="1210">
                  <c:v>1.1252516261333056E-2</c:v>
                </c:pt>
                <c:pt idx="1211">
                  <c:v>1.124552485659791E-2</c:v>
                </c:pt>
                <c:pt idx="1212">
                  <c:v>1.1238494875360772E-2</c:v>
                </c:pt>
                <c:pt idx="1213">
                  <c:v>1.1231426601554517E-2</c:v>
                </c:pt>
                <c:pt idx="1214">
                  <c:v>1.1224320319112024E-2</c:v>
                </c:pt>
                <c:pt idx="1215">
                  <c:v>1.1217176311806298E-2</c:v>
                </c:pt>
                <c:pt idx="1216">
                  <c:v>1.1209994863570216E-2</c:v>
                </c:pt>
                <c:pt idx="1217">
                  <c:v>1.1202776258336655E-2</c:v>
                </c:pt>
                <c:pt idx="1218">
                  <c:v>1.1195520779958557E-2</c:v>
                </c:pt>
                <c:pt idx="1219">
                  <c:v>1.1188228712368797E-2</c:v>
                </c:pt>
                <c:pt idx="1220">
                  <c:v>1.1180900339420319E-2</c:v>
                </c:pt>
                <c:pt idx="1221">
                  <c:v>1.1173535944966062E-2</c:v>
                </c:pt>
                <c:pt idx="1222">
                  <c:v>1.1166135812938904E-2</c:v>
                </c:pt>
                <c:pt idx="1223">
                  <c:v>1.1158700227191787E-2</c:v>
                </c:pt>
                <c:pt idx="1224">
                  <c:v>1.1151229471657587E-2</c:v>
                </c:pt>
                <c:pt idx="1225">
                  <c:v>1.1143723830189245E-2</c:v>
                </c:pt>
                <c:pt idx="1226">
                  <c:v>1.1136183586639703E-2</c:v>
                </c:pt>
                <c:pt idx="1227">
                  <c:v>1.1128609024941838E-2</c:v>
                </c:pt>
                <c:pt idx="1228">
                  <c:v>1.1121000429028527E-2</c:v>
                </c:pt>
                <c:pt idx="1229">
                  <c:v>1.1113358082752711E-2</c:v>
                </c:pt>
                <c:pt idx="1230">
                  <c:v>1.1105682269967332E-2</c:v>
                </c:pt>
                <c:pt idx="1231">
                  <c:v>1.109797327452533E-2</c:v>
                </c:pt>
                <c:pt idx="1232">
                  <c:v>1.1090231380359583E-2</c:v>
                </c:pt>
                <c:pt idx="1233">
                  <c:v>1.1082456871402968E-2</c:v>
                </c:pt>
                <c:pt idx="1234">
                  <c:v>1.1074650031508426E-2</c:v>
                </c:pt>
                <c:pt idx="1235">
                  <c:v>1.1066811144528899E-2</c:v>
                </c:pt>
                <c:pt idx="1236">
                  <c:v>1.1058940494397262E-2</c:v>
                </c:pt>
                <c:pt idx="1237">
                  <c:v>1.1051038364966459E-2</c:v>
                </c:pt>
                <c:pt idx="1238">
                  <c:v>1.1043105040249301E-2</c:v>
                </c:pt>
                <c:pt idx="1239">
                  <c:v>1.1035140803938859E-2</c:v>
                </c:pt>
                <c:pt idx="1240">
                  <c:v>1.1027145940047944E-2</c:v>
                </c:pt>
                <c:pt idx="1241">
                  <c:v>1.1019120732349563E-2</c:v>
                </c:pt>
                <c:pt idx="1242">
                  <c:v>1.1011065464776593E-2</c:v>
                </c:pt>
                <c:pt idx="1243">
                  <c:v>1.1002980421341846E-2</c:v>
                </c:pt>
                <c:pt idx="1244">
                  <c:v>1.0994865885818328E-2</c:v>
                </c:pt>
                <c:pt idx="1245">
                  <c:v>1.0986722142138916E-2</c:v>
                </c:pt>
                <c:pt idx="1246">
                  <c:v>1.0978549474076615E-2</c:v>
                </c:pt>
                <c:pt idx="1247">
                  <c:v>1.0970348165644239E-2</c:v>
                </c:pt>
                <c:pt idx="1248">
                  <c:v>1.0962118500694729E-2</c:v>
                </c:pt>
                <c:pt idx="1249">
                  <c:v>1.0953860763081025E-2</c:v>
                </c:pt>
                <c:pt idx="1250">
                  <c:v>1.0945575236815941E-2</c:v>
                </c:pt>
                <c:pt idx="1251">
                  <c:v>1.0937262205592546E-2</c:v>
                </c:pt>
                <c:pt idx="1252">
                  <c:v>1.0928921953343718E-2</c:v>
                </c:pt>
                <c:pt idx="1253">
                  <c:v>1.0920554764082269E-2</c:v>
                </c:pt>
                <c:pt idx="1254">
                  <c:v>1.0912160921581204E-2</c:v>
                </c:pt>
                <c:pt idx="1255">
                  <c:v>1.0903740709773402E-2</c:v>
                </c:pt>
                <c:pt idx="1256">
                  <c:v>1.0895294412591738E-2</c:v>
                </c:pt>
                <c:pt idx="1257">
                  <c:v>1.0886822313809219E-2</c:v>
                </c:pt>
                <c:pt idx="1258">
                  <c:v>1.0878324697358721E-2</c:v>
                </c:pt>
                <c:pt idx="1259">
                  <c:v>1.0869801847093186E-2</c:v>
                </c:pt>
                <c:pt idx="1260">
                  <c:v>1.0861254047105362E-2</c:v>
                </c:pt>
                <c:pt idx="1261">
                  <c:v>1.0852681581008383E-2</c:v>
                </c:pt>
                <c:pt idx="1262">
                  <c:v>1.0844084732815062E-2</c:v>
                </c:pt>
                <c:pt idx="1263">
                  <c:v>1.0835463786378341E-2</c:v>
                </c:pt>
                <c:pt idx="1264">
                  <c:v>1.0826819025631096E-2</c:v>
                </c:pt>
                <c:pt idx="1265">
                  <c:v>1.0818150734426268E-2</c:v>
                </c:pt>
                <c:pt idx="1266">
                  <c:v>1.0809459196696736E-2</c:v>
                </c:pt>
                <c:pt idx="1267">
                  <c:v>1.0800744696215503E-2</c:v>
                </c:pt>
                <c:pt idx="1268">
                  <c:v>1.0792007516995383E-2</c:v>
                </c:pt>
                <c:pt idx="1269">
                  <c:v>1.0783247942889318E-2</c:v>
                </c:pt>
                <c:pt idx="1270">
                  <c:v>1.0774466257670312E-2</c:v>
                </c:pt>
                <c:pt idx="1271">
                  <c:v>1.0765662745351179E-2</c:v>
                </c:pt>
                <c:pt idx="1272">
                  <c:v>1.0756837689864795E-2</c:v>
                </c:pt>
                <c:pt idx="1273">
                  <c:v>1.0747991374904231E-2</c:v>
                </c:pt>
                <c:pt idx="1274">
                  <c:v>1.0739124084642171E-2</c:v>
                </c:pt>
                <c:pt idx="1275">
                  <c:v>1.0730236102611812E-2</c:v>
                </c:pt>
                <c:pt idx="1276">
                  <c:v>1.0721327712905904E-2</c:v>
                </c:pt>
                <c:pt idx="1277">
                  <c:v>1.0712399199457323E-2</c:v>
                </c:pt>
                <c:pt idx="1278">
                  <c:v>1.0703450846119011E-2</c:v>
                </c:pt>
                <c:pt idx="1279">
                  <c:v>1.0694482936584038E-2</c:v>
                </c:pt>
                <c:pt idx="1280">
                  <c:v>1.0685495754945151E-2</c:v>
                </c:pt>
                <c:pt idx="1281">
                  <c:v>1.0676489585135229E-2</c:v>
                </c:pt>
                <c:pt idx="1282">
                  <c:v>1.0667464710847341E-2</c:v>
                </c:pt>
                <c:pt idx="1283">
                  <c:v>1.0658421416094299E-2</c:v>
                </c:pt>
                <c:pt idx="1284">
                  <c:v>1.0649359984729045E-2</c:v>
                </c:pt>
                <c:pt idx="1285">
                  <c:v>1.0640280700604521E-2</c:v>
                </c:pt>
                <c:pt idx="1286">
                  <c:v>1.0631183847653602E-2</c:v>
                </c:pt>
                <c:pt idx="1287">
                  <c:v>1.0622069709809168E-2</c:v>
                </c:pt>
                <c:pt idx="1288">
                  <c:v>1.0612938570844221E-2</c:v>
                </c:pt>
                <c:pt idx="1289">
                  <c:v>1.0603790714691641E-2</c:v>
                </c:pt>
                <c:pt idx="1290">
                  <c:v>1.0594626425284304E-2</c:v>
                </c:pt>
                <c:pt idx="1291">
                  <c:v>1.0585445986315278E-2</c:v>
                </c:pt>
                <c:pt idx="1292">
                  <c:v>1.0576249682037187E-2</c:v>
                </c:pt>
                <c:pt idx="1293">
                  <c:v>1.0567037795983225E-2</c:v>
                </c:pt>
                <c:pt idx="1294">
                  <c:v>1.0557810612246143E-2</c:v>
                </c:pt>
                <c:pt idx="1295">
                  <c:v>1.0548568414678883E-2</c:v>
                </c:pt>
                <c:pt idx="1296">
                  <c:v>1.0539311487054448E-2</c:v>
                </c:pt>
                <c:pt idx="1297">
                  <c:v>1.0530040113305716E-2</c:v>
                </c:pt>
                <c:pt idx="1298">
                  <c:v>1.0520754577365565E-2</c:v>
                </c:pt>
                <c:pt idx="1299">
                  <c:v>1.0511455163166872E-2</c:v>
                </c:pt>
                <c:pt idx="1300">
                  <c:v>1.0502142154482641E-2</c:v>
                </c:pt>
                <c:pt idx="1301">
                  <c:v>1.049281583524575E-2</c:v>
                </c:pt>
                <c:pt idx="1302">
                  <c:v>1.0483476489389076E-2</c:v>
                </c:pt>
                <c:pt idx="1303">
                  <c:v>1.0474124400605689E-2</c:v>
                </c:pt>
                <c:pt idx="1304">
                  <c:v>1.0464759853068273E-2</c:v>
                </c:pt>
                <c:pt idx="1305">
                  <c:v>1.0455383130549833E-2</c:v>
                </c:pt>
                <c:pt idx="1306">
                  <c:v>1.0445994516823376E-2</c:v>
                </c:pt>
                <c:pt idx="1307">
                  <c:v>1.0436594295901713E-2</c:v>
                </c:pt>
                <c:pt idx="1308">
                  <c:v>1.0427182751477915E-2</c:v>
                </c:pt>
                <c:pt idx="1309">
                  <c:v>1.0417760167724666E-2</c:v>
                </c:pt>
                <c:pt idx="1310">
                  <c:v>1.0408326828414971E-2</c:v>
                </c:pt>
                <c:pt idx="1311">
                  <c:v>1.0398883017321836E-2</c:v>
                </c:pt>
                <c:pt idx="1312">
                  <c:v>1.0389429018378138E-2</c:v>
                </c:pt>
                <c:pt idx="1313">
                  <c:v>1.0379965115676626E-2</c:v>
                </c:pt>
                <c:pt idx="1314">
                  <c:v>1.0370491592750497E-2</c:v>
                </c:pt>
                <c:pt idx="1315">
                  <c:v>1.0361008733852373E-2</c:v>
                </c:pt>
                <c:pt idx="1316">
                  <c:v>1.035151682251545E-2</c:v>
                </c:pt>
                <c:pt idx="1317">
                  <c:v>1.0342016142832477E-2</c:v>
                </c:pt>
                <c:pt idx="1318">
                  <c:v>1.0332506978656397E-2</c:v>
                </c:pt>
                <c:pt idx="1319">
                  <c:v>1.0322989613920086E-2</c:v>
                </c:pt>
                <c:pt idx="1320">
                  <c:v>1.0313464332396549E-2</c:v>
                </c:pt>
                <c:pt idx="1321">
                  <c:v>1.0303931418018664E-2</c:v>
                </c:pt>
                <c:pt idx="1322">
                  <c:v>1.0294391154719307E-2</c:v>
                </c:pt>
                <c:pt idx="1323">
                  <c:v>1.0284843826271484E-2</c:v>
                </c:pt>
                <c:pt idx="1324">
                  <c:v>1.0275289716688008E-2</c:v>
                </c:pt>
                <c:pt idx="1325">
                  <c:v>1.0265729109741883E-2</c:v>
                </c:pt>
                <c:pt idx="1326">
                  <c:v>1.0256162289525861E-2</c:v>
                </c:pt>
                <c:pt idx="1327">
                  <c:v>1.0246589539573137E-2</c:v>
                </c:pt>
                <c:pt idx="1328">
                  <c:v>1.0237011144136332E-2</c:v>
                </c:pt>
                <c:pt idx="1329">
                  <c:v>1.0227427386748644E-2</c:v>
                </c:pt>
                <c:pt idx="1330">
                  <c:v>1.0217838551662695E-2</c:v>
                </c:pt>
                <c:pt idx="1331">
                  <c:v>1.0208244922491616E-2</c:v>
                </c:pt>
                <c:pt idx="1332">
                  <c:v>1.0198646783168286E-2</c:v>
                </c:pt>
                <c:pt idx="1333">
                  <c:v>1.0189044417625581E-2</c:v>
                </c:pt>
                <c:pt idx="1334">
                  <c:v>1.0179438109876315E-2</c:v>
                </c:pt>
                <c:pt idx="1335">
                  <c:v>1.0169828143533621E-2</c:v>
                </c:pt>
                <c:pt idx="1336">
                  <c:v>1.0160214802690248E-2</c:v>
                </c:pt>
                <c:pt idx="1337">
                  <c:v>1.0150598371119202E-2</c:v>
                </c:pt>
                <c:pt idx="1338">
                  <c:v>1.0140979132593486E-2</c:v>
                </c:pt>
                <c:pt idx="1339">
                  <c:v>1.0131357371365723E-2</c:v>
                </c:pt>
                <c:pt idx="1340">
                  <c:v>1.0121733371049046E-2</c:v>
                </c:pt>
                <c:pt idx="1341">
                  <c:v>1.0112107415496396E-2</c:v>
                </c:pt>
                <c:pt idx="1342">
                  <c:v>1.0102479788720586E-2</c:v>
                </c:pt>
                <c:pt idx="1343">
                  <c:v>1.0092850774654494E-2</c:v>
                </c:pt>
                <c:pt idx="1344">
                  <c:v>1.0083220656911251E-2</c:v>
                </c:pt>
                <c:pt idx="1345">
                  <c:v>1.0073589719743481E-2</c:v>
                </c:pt>
                <c:pt idx="1346">
                  <c:v>1.0063958246684379E-2</c:v>
                </c:pt>
                <c:pt idx="1347">
                  <c:v>1.0054326521826695E-2</c:v>
                </c:pt>
                <c:pt idx="1348">
                  <c:v>1.0044694829023371E-2</c:v>
                </c:pt>
                <c:pt idx="1349">
                  <c:v>1.0035063452127346E-2</c:v>
                </c:pt>
                <c:pt idx="1350">
                  <c:v>1.0025432675071499E-2</c:v>
                </c:pt>
                <c:pt idx="1351">
                  <c:v>1.0015802781708771E-2</c:v>
                </c:pt>
                <c:pt idx="1352">
                  <c:v>1.0006174055812167E-2</c:v>
                </c:pt>
                <c:pt idx="1353">
                  <c:v>9.9965467814744358E-3</c:v>
                </c:pt>
                <c:pt idx="1354">
                  <c:v>9.9869212424685827E-3</c:v>
                </c:pt>
                <c:pt idx="1355">
                  <c:v>9.977297722647549E-3</c:v>
                </c:pt>
                <c:pt idx="1356">
                  <c:v>9.9676765059442118E-3</c:v>
                </c:pt>
                <c:pt idx="1357">
                  <c:v>9.9580578762914485E-3</c:v>
                </c:pt>
                <c:pt idx="1358">
                  <c:v>9.9484421174622639E-3</c:v>
                </c:pt>
                <c:pt idx="1359">
                  <c:v>9.9388295134694715E-3</c:v>
                </c:pt>
                <c:pt idx="1360">
                  <c:v>9.9292203480061403E-3</c:v>
                </c:pt>
                <c:pt idx="1361">
                  <c:v>9.9182430194399984E-3</c:v>
                </c:pt>
                <c:pt idx="1362">
                  <c:v>9.9086421785177237E-3</c:v>
                </c:pt>
                <c:pt idx="1363">
                  <c:v>9.8990456683711869E-3</c:v>
                </c:pt>
                <c:pt idx="1364">
                  <c:v>9.8894537730132015E-3</c:v>
                </c:pt>
                <c:pt idx="1365">
                  <c:v>9.8798667762967085E-3</c:v>
                </c:pt>
                <c:pt idx="1366">
                  <c:v>9.8702849619947131E-3</c:v>
                </c:pt>
                <c:pt idx="1367">
                  <c:v>9.8607086141999645E-3</c:v>
                </c:pt>
                <c:pt idx="1368">
                  <c:v>9.8511380166055318E-3</c:v>
                </c:pt>
                <c:pt idx="1369">
                  <c:v>9.8415734532242283E-3</c:v>
                </c:pt>
                <c:pt idx="1370">
                  <c:v>9.832015207749123E-3</c:v>
                </c:pt>
                <c:pt idx="1371">
                  <c:v>9.8224635643529012E-3</c:v>
                </c:pt>
                <c:pt idx="1372">
                  <c:v>9.8129188066486961E-3</c:v>
                </c:pt>
                <c:pt idx="1373">
                  <c:v>9.8033812186493208E-3</c:v>
                </c:pt>
                <c:pt idx="1374">
                  <c:v>9.7938510842876525E-3</c:v>
                </c:pt>
                <c:pt idx="1375">
                  <c:v>9.7843286872567603E-3</c:v>
                </c:pt>
                <c:pt idx="1376">
                  <c:v>9.7748143116493935E-3</c:v>
                </c:pt>
                <c:pt idx="1377">
                  <c:v>9.7653082412385572E-3</c:v>
                </c:pt>
                <c:pt idx="1378">
                  <c:v>9.7558107599571287E-3</c:v>
                </c:pt>
                <c:pt idx="1379">
                  <c:v>9.7463221516580489E-3</c:v>
                </c:pt>
                <c:pt idx="1380">
                  <c:v>9.7368427002741953E-3</c:v>
                </c:pt>
                <c:pt idx="1381">
                  <c:v>9.7273726894986368E-3</c:v>
                </c:pt>
                <c:pt idx="1382">
                  <c:v>9.7179124035040587E-3</c:v>
                </c:pt>
                <c:pt idx="1383">
                  <c:v>9.7084621259035941E-3</c:v>
                </c:pt>
                <c:pt idx="1384">
                  <c:v>9.6990221407899924E-3</c:v>
                </c:pt>
                <c:pt idx="1385">
                  <c:v>9.6895927319362585E-3</c:v>
                </c:pt>
                <c:pt idx="1386">
                  <c:v>9.6801741832752697E-3</c:v>
                </c:pt>
                <c:pt idx="1387">
                  <c:v>9.6707667786599671E-3</c:v>
                </c:pt>
                <c:pt idx="1388">
                  <c:v>9.661370801943292E-3</c:v>
                </c:pt>
                <c:pt idx="1389">
                  <c:v>9.6519865371380575E-3</c:v>
                </c:pt>
                <c:pt idx="1390">
                  <c:v>9.6426142679373328E-3</c:v>
                </c:pt>
                <c:pt idx="1391">
                  <c:v>9.633254278353931E-3</c:v>
                </c:pt>
                <c:pt idx="1392">
                  <c:v>9.6239068522407933E-3</c:v>
                </c:pt>
                <c:pt idx="1393">
                  <c:v>9.614572273530797E-3</c:v>
                </c:pt>
                <c:pt idx="1394">
                  <c:v>9.6052508259969471E-3</c:v>
                </c:pt>
                <c:pt idx="1395">
                  <c:v>9.5959427934921848E-3</c:v>
                </c:pt>
                <c:pt idx="1396">
                  <c:v>9.5866484601092594E-3</c:v>
                </c:pt>
                <c:pt idx="1397">
                  <c:v>9.57736810954124E-3</c:v>
                </c:pt>
                <c:pt idx="1398">
                  <c:v>9.5681020258009397E-3</c:v>
                </c:pt>
                <c:pt idx="1399">
                  <c:v>9.5588504926613638E-3</c:v>
                </c:pt>
                <c:pt idx="1400">
                  <c:v>9.5496137941353254E-3</c:v>
                </c:pt>
                <c:pt idx="1401">
                  <c:v>9.5403922139158936E-3</c:v>
                </c:pt>
                <c:pt idx="1402">
                  <c:v>9.5311860360158818E-3</c:v>
                </c:pt>
                <c:pt idx="1403">
                  <c:v>9.5219955442882309E-3</c:v>
                </c:pt>
                <c:pt idx="1404">
                  <c:v>9.5128210226658183E-3</c:v>
                </c:pt>
                <c:pt idx="1405">
                  <c:v>9.503662754921649E-3</c:v>
                </c:pt>
                <c:pt idx="1406">
                  <c:v>9.4945210249886003E-3</c:v>
                </c:pt>
                <c:pt idx="1407">
                  <c:v>9.4853961168794854E-3</c:v>
                </c:pt>
                <c:pt idx="1408">
                  <c:v>9.4762883142873733E-3</c:v>
                </c:pt>
                <c:pt idx="1409">
                  <c:v>9.4671979011451413E-3</c:v>
                </c:pt>
                <c:pt idx="1410">
                  <c:v>9.4581251613856665E-3</c:v>
                </c:pt>
                <c:pt idx="1411">
                  <c:v>9.4490703788618902E-3</c:v>
                </c:pt>
                <c:pt idx="1412">
                  <c:v>9.4400338374267534E-3</c:v>
                </c:pt>
                <c:pt idx="1413">
                  <c:v>9.4297290617539886E-3</c:v>
                </c:pt>
                <c:pt idx="1414">
                  <c:v>9.4207325644468654E-3</c:v>
                </c:pt>
                <c:pt idx="1415">
                  <c:v>9.4117552003947225E-3</c:v>
                </c:pt>
                <c:pt idx="1416">
                  <c:v>9.4027972535304372E-3</c:v>
                </c:pt>
                <c:pt idx="1417">
                  <c:v>9.3938590077868867E-3</c:v>
                </c:pt>
                <c:pt idx="1418">
                  <c:v>9.384940746937076E-3</c:v>
                </c:pt>
                <c:pt idx="1419">
                  <c:v>9.3760427549938186E-3</c:v>
                </c:pt>
                <c:pt idx="1420">
                  <c:v>9.3671653158100554E-3</c:v>
                </c:pt>
                <c:pt idx="1421">
                  <c:v>9.3583087132387277E-3</c:v>
                </c:pt>
                <c:pt idx="1422">
                  <c:v>9.3494732311327766E-3</c:v>
                </c:pt>
                <c:pt idx="1423">
                  <c:v>9.3406591534250794E-3</c:v>
                </c:pt>
                <c:pt idx="1424">
                  <c:v>9.3318667639685771E-3</c:v>
                </c:pt>
                <c:pt idx="1425">
                  <c:v>9.3230963466162109E-3</c:v>
                </c:pt>
                <c:pt idx="1426">
                  <c:v>9.3143481853008581E-3</c:v>
                </c:pt>
                <c:pt idx="1427">
                  <c:v>9.3056225639553958E-3</c:v>
                </c:pt>
                <c:pt idx="1428">
                  <c:v>9.2949178956516221E-3</c:v>
                </c:pt>
                <c:pt idx="1429">
                  <c:v>9.2882400763460993E-3</c:v>
                </c:pt>
                <c:pt idx="1430">
                  <c:v>9.2795837780279555E-3</c:v>
                </c:pt>
                <c:pt idx="1431">
                  <c:v>9.2687278699621345E-3</c:v>
                </c:pt>
                <c:pt idx="1432">
                  <c:v>9.2601256631752449E-3</c:v>
                </c:pt>
                <c:pt idx="1433">
                  <c:v>9.25154778239623E-3</c:v>
                </c:pt>
                <c:pt idx="1434">
                  <c:v>9.242994511478031E-3</c:v>
                </c:pt>
                <c:pt idx="1435">
                  <c:v>9.234466134273589E-3</c:v>
                </c:pt>
                <c:pt idx="1436">
                  <c:v>9.2259629347690719E-3</c:v>
                </c:pt>
                <c:pt idx="1437">
                  <c:v>9.2174851967641303E-3</c:v>
                </c:pt>
                <c:pt idx="1438">
                  <c:v>9.2090332042449319E-3</c:v>
                </c:pt>
                <c:pt idx="1439">
                  <c:v>9.2006072409844819E-3</c:v>
                </c:pt>
                <c:pt idx="1440">
                  <c:v>9.1922075909689482E-3</c:v>
                </c:pt>
                <c:pt idx="1441">
                  <c:v>9.183834538051272E-3</c:v>
                </c:pt>
                <c:pt idx="1442">
                  <c:v>9.1754883661376851E-3</c:v>
                </c:pt>
                <c:pt idx="1443">
                  <c:v>9.1671693591610648E-3</c:v>
                </c:pt>
                <c:pt idx="1444">
                  <c:v>9.1588778009210614E-3</c:v>
                </c:pt>
                <c:pt idx="1445">
                  <c:v>9.1506139753771976E-3</c:v>
                </c:pt>
                <c:pt idx="1446">
                  <c:v>9.1423781663824144E-3</c:v>
                </c:pt>
                <c:pt idx="1447">
                  <c:v>9.1341706578695891E-3</c:v>
                </c:pt>
                <c:pt idx="1448">
                  <c:v>9.1259917336916629E-3</c:v>
                </c:pt>
                <c:pt idx="1449">
                  <c:v>9.117841677781513E-3</c:v>
                </c:pt>
                <c:pt idx="1450">
                  <c:v>9.1097207740187258E-3</c:v>
                </c:pt>
                <c:pt idx="1451">
                  <c:v>9.1016293062828879E-3</c:v>
                </c:pt>
                <c:pt idx="1452">
                  <c:v>9.0935675584535858E-3</c:v>
                </c:pt>
                <c:pt idx="1453">
                  <c:v>9.0855292889102657E-3</c:v>
                </c:pt>
                <c:pt idx="1454">
                  <c:v>9.0774929785997216E-3</c:v>
                </c:pt>
                <c:pt idx="1455">
                  <c:v>9.0694566227256246E-3</c:v>
                </c:pt>
                <c:pt idx="1456">
                  <c:v>9.0614203885674982E-3</c:v>
                </c:pt>
                <c:pt idx="1457">
                  <c:v>9.0533844434848021E-3</c:v>
                </c:pt>
                <c:pt idx="1458">
                  <c:v>9.0453489547570598E-3</c:v>
                </c:pt>
                <c:pt idx="1459">
                  <c:v>9.0373140896904403E-3</c:v>
                </c:pt>
                <c:pt idx="1460">
                  <c:v>9.0292800156177577E-3</c:v>
                </c:pt>
                <c:pt idx="1461">
                  <c:v>9.0212468998451811E-3</c:v>
                </c:pt>
                <c:pt idx="1462">
                  <c:v>9.013214909652234E-3</c:v>
                </c:pt>
                <c:pt idx="1463">
                  <c:v>9.0051842123717307E-3</c:v>
                </c:pt>
                <c:pt idx="1464">
                  <c:v>8.9971549753098401E-3</c:v>
                </c:pt>
                <c:pt idx="1465">
                  <c:v>8.9866097399582401E-3</c:v>
                </c:pt>
                <c:pt idx="1466">
                  <c:v>8.9785848681511737E-3</c:v>
                </c:pt>
                <c:pt idx="1467">
                  <c:v>8.9705620058566637E-3</c:v>
                </c:pt>
                <c:pt idx="1468">
                  <c:v>8.9625413202210069E-3</c:v>
                </c:pt>
                <c:pt idx="1469">
                  <c:v>8.9545229787901803E-3</c:v>
                </c:pt>
                <c:pt idx="1470">
                  <c:v>8.9465071486305447E-3</c:v>
                </c:pt>
                <c:pt idx="1471">
                  <c:v>8.9384939972880773E-3</c:v>
                </c:pt>
                <c:pt idx="1472">
                  <c:v>8.9304836918291386E-3</c:v>
                </c:pt>
                <c:pt idx="1473">
                  <c:v>8.9224763996398337E-3</c:v>
                </c:pt>
                <c:pt idx="1474">
                  <c:v>8.9144722881062677E-3</c:v>
                </c:pt>
                <c:pt idx="1475">
                  <c:v>8.9064715243747372E-3</c:v>
                </c:pt>
                <c:pt idx="1476">
                  <c:v>8.8984742759112834E-3</c:v>
                </c:pt>
                <c:pt idx="1477">
                  <c:v>8.8904807097822669E-3</c:v>
                </c:pt>
                <c:pt idx="1478">
                  <c:v>8.8824909935336649E-3</c:v>
                </c:pt>
                <c:pt idx="1479">
                  <c:v>8.8733648178784819E-3</c:v>
                </c:pt>
                <c:pt idx="1480">
                  <c:v>8.8653839145003133E-3</c:v>
                </c:pt>
                <c:pt idx="1481">
                  <c:v>8.8574073867420111E-3</c:v>
                </c:pt>
                <c:pt idx="1482">
                  <c:v>8.8494354018298083E-3</c:v>
                </c:pt>
                <c:pt idx="1483">
                  <c:v>8.8414681270698736E-3</c:v>
                </c:pt>
                <c:pt idx="1484">
                  <c:v>8.8335057298483122E-3</c:v>
                </c:pt>
                <c:pt idx="1485">
                  <c:v>8.8255483773913568E-3</c:v>
                </c:pt>
                <c:pt idx="1486">
                  <c:v>8.8175962370051764E-3</c:v>
                </c:pt>
                <c:pt idx="1487">
                  <c:v>8.8096494759959398E-3</c:v>
                </c:pt>
                <c:pt idx="1488">
                  <c:v>8.8017082615898801E-3</c:v>
                </c:pt>
                <c:pt idx="1489">
                  <c:v>8.7937727612530381E-3</c:v>
                </c:pt>
                <c:pt idx="1490">
                  <c:v>8.7858431422116468E-3</c:v>
                </c:pt>
                <c:pt idx="1491">
                  <c:v>8.7779195716919389E-3</c:v>
                </c:pt>
                <c:pt idx="1492">
                  <c:v>8.7700022170000835E-3</c:v>
                </c:pt>
                <c:pt idx="1493">
                  <c:v>8.7620912455221855E-3</c:v>
                </c:pt>
                <c:pt idx="1494">
                  <c:v>8.7541868245644139E-3</c:v>
                </c:pt>
                <c:pt idx="1495">
                  <c:v>8.7462891213530014E-3</c:v>
                </c:pt>
                <c:pt idx="1496">
                  <c:v>8.738398303194117E-3</c:v>
                </c:pt>
                <c:pt idx="1497">
                  <c:v>8.7305145374738657E-3</c:v>
                </c:pt>
                <c:pt idx="1498">
                  <c:v>8.7226379913385443E-3</c:v>
                </c:pt>
                <c:pt idx="1499">
                  <c:v>8.7147688322541939E-3</c:v>
                </c:pt>
                <c:pt idx="1500">
                  <c:v>8.7069072273671111E-3</c:v>
                </c:pt>
                <c:pt idx="1501">
                  <c:v>8.6990533441433371E-3</c:v>
                </c:pt>
                <c:pt idx="1502">
                  <c:v>8.6912073496492326E-3</c:v>
                </c:pt>
                <c:pt idx="1503">
                  <c:v>8.6833694115107107E-3</c:v>
                </c:pt>
                <c:pt idx="1504">
                  <c:v>8.6755396967141962E-3</c:v>
                </c:pt>
                <c:pt idx="1505">
                  <c:v>8.6677183727257301E-3</c:v>
                </c:pt>
                <c:pt idx="1506">
                  <c:v>8.6599056067715452E-3</c:v>
                </c:pt>
                <c:pt idx="1507">
                  <c:v>8.6521015662377465E-3</c:v>
                </c:pt>
                <c:pt idx="1508">
                  <c:v>8.6443064182706308E-3</c:v>
                </c:pt>
                <c:pt idx="1509">
                  <c:v>8.6365203303362392E-3</c:v>
                </c:pt>
                <c:pt idx="1510">
                  <c:v>8.6287434695808685E-3</c:v>
                </c:pt>
                <c:pt idx="1511">
                  <c:v>8.6209760035504956E-3</c:v>
                </c:pt>
                <c:pt idx="1512">
                  <c:v>8.6132180993114815E-3</c:v>
                </c:pt>
                <c:pt idx="1513">
                  <c:v>8.605469924169995E-3</c:v>
                </c:pt>
                <c:pt idx="1514">
                  <c:v>8.5977316455121411E-3</c:v>
                </c:pt>
                <c:pt idx="1515">
                  <c:v>8.5900034307240247E-3</c:v>
                </c:pt>
                <c:pt idx="1516">
                  <c:v>8.5822854468720067E-3</c:v>
                </c:pt>
                <c:pt idx="1517">
                  <c:v>8.574577861422128E-3</c:v>
                </c:pt>
                <c:pt idx="1518">
                  <c:v>8.5668808416805575E-3</c:v>
                </c:pt>
                <c:pt idx="1519">
                  <c:v>8.5591945548735282E-3</c:v>
                </c:pt>
                <c:pt idx="1520">
                  <c:v>8.5515191683072089E-3</c:v>
                </c:pt>
                <c:pt idx="1521">
                  <c:v>8.5438548492078326E-3</c:v>
                </c:pt>
                <c:pt idx="1522">
                  <c:v>8.5362017651213762E-3</c:v>
                </c:pt>
                <c:pt idx="1523">
                  <c:v>8.5285600830342645E-3</c:v>
                </c:pt>
                <c:pt idx="1524">
                  <c:v>8.5209299704924746E-3</c:v>
                </c:pt>
                <c:pt idx="1525">
                  <c:v>8.5133115946423032E-3</c:v>
                </c:pt>
                <c:pt idx="1526">
                  <c:v>8.5057051229497915E-3</c:v>
                </c:pt>
                <c:pt idx="1527">
                  <c:v>8.4981107225612362E-3</c:v>
                </c:pt>
                <c:pt idx="1528">
                  <c:v>8.4905285607828063E-3</c:v>
                </c:pt>
                <c:pt idx="1529">
                  <c:v>8.4829588049206706E-3</c:v>
                </c:pt>
                <c:pt idx="1530">
                  <c:v>8.4754016224408701E-3</c:v>
                </c:pt>
                <c:pt idx="1531">
                  <c:v>8.4678571804097658E-3</c:v>
                </c:pt>
                <c:pt idx="1532">
                  <c:v>8.4603256462134624E-3</c:v>
                </c:pt>
                <c:pt idx="1533">
                  <c:v>8.452807187238065E-3</c:v>
                </c:pt>
                <c:pt idx="1534">
                  <c:v>8.4453019706298704E-3</c:v>
                </c:pt>
                <c:pt idx="1535">
                  <c:v>8.4378101638549197E-3</c:v>
                </c:pt>
                <c:pt idx="1536">
                  <c:v>8.4303319339795735E-3</c:v>
                </c:pt>
                <c:pt idx="1537">
                  <c:v>8.422867448549809E-3</c:v>
                </c:pt>
                <c:pt idx="1538">
                  <c:v>8.4154168747119229E-3</c:v>
                </c:pt>
                <c:pt idx="1539">
                  <c:v>8.4079803797720842E-3</c:v>
                </c:pt>
                <c:pt idx="1540">
                  <c:v>8.400558131196334E-3</c:v>
                </c:pt>
                <c:pt idx="1541">
                  <c:v>8.3931502960510329E-3</c:v>
                </c:pt>
                <c:pt idx="1542">
                  <c:v>8.385757041802222E-3</c:v>
                </c:pt>
                <c:pt idx="1543">
                  <c:v>8.3783785355961982E-3</c:v>
                </c:pt>
                <c:pt idx="1544">
                  <c:v>8.3710149449789384E-3</c:v>
                </c:pt>
                <c:pt idx="1545">
                  <c:v>8.3636664369368674E-3</c:v>
                </c:pt>
                <c:pt idx="1546">
                  <c:v>8.3563331790159623E-3</c:v>
                </c:pt>
                <c:pt idx="1547">
                  <c:v>8.3490153383625199E-3</c:v>
                </c:pt>
                <c:pt idx="1548">
                  <c:v>8.3417130823626451E-3</c:v>
                </c:pt>
                <c:pt idx="1549">
                  <c:v>8.3344265783225069E-3</c:v>
                </c:pt>
                <c:pt idx="1550">
                  <c:v>8.3271559934683381E-3</c:v>
                </c:pt>
                <c:pt idx="1551">
                  <c:v>8.3199014951862438E-3</c:v>
                </c:pt>
                <c:pt idx="1552">
                  <c:v>8.3126632506225206E-3</c:v>
                </c:pt>
                <c:pt idx="1553">
                  <c:v>8.3054414272432098E-3</c:v>
                </c:pt>
                <c:pt idx="1554">
                  <c:v>8.2982361923544801E-3</c:v>
                </c:pt>
                <c:pt idx="1555">
                  <c:v>8.2910477130226923E-3</c:v>
                </c:pt>
                <c:pt idx="1556">
                  <c:v>8.2838761568737596E-3</c:v>
                </c:pt>
                <c:pt idx="1557">
                  <c:v>8.2767216909740426E-3</c:v>
                </c:pt>
                <c:pt idx="1558">
                  <c:v>8.2695844826297105E-3</c:v>
                </c:pt>
                <c:pt idx="1559">
                  <c:v>8.2624646993068041E-3</c:v>
                </c:pt>
                <c:pt idx="1560">
                  <c:v>8.2553625081516202E-3</c:v>
                </c:pt>
                <c:pt idx="1561">
                  <c:v>8.2482780764703278E-3</c:v>
                </c:pt>
                <c:pt idx="1562">
                  <c:v>8.2412115715690959E-3</c:v>
                </c:pt>
                <c:pt idx="1563">
                  <c:v>8.2341631608340293E-3</c:v>
                </c:pt>
                <c:pt idx="1564">
                  <c:v>8.227133011491361E-3</c:v>
                </c:pt>
                <c:pt idx="1565">
                  <c:v>8.2201212909271959E-3</c:v>
                </c:pt>
                <c:pt idx="1566">
                  <c:v>8.2131281662878308E-3</c:v>
                </c:pt>
                <c:pt idx="1567">
                  <c:v>8.2061538049593707E-3</c:v>
                </c:pt>
                <c:pt idx="1568">
                  <c:v>8.1991983741680485E-3</c:v>
                </c:pt>
                <c:pt idx="1569">
                  <c:v>8.1922620413799052E-3</c:v>
                </c:pt>
                <c:pt idx="1570">
                  <c:v>8.1853449737412376E-3</c:v>
                </c:pt>
                <c:pt idx="1571">
                  <c:v>8.1784473386381507E-3</c:v>
                </c:pt>
                <c:pt idx="1572">
                  <c:v>8.1715693032968773E-3</c:v>
                </c:pt>
                <c:pt idx="1573">
                  <c:v>8.1647110351035224E-3</c:v>
                </c:pt>
                <c:pt idx="1574">
                  <c:v>8.1578727011244467E-3</c:v>
                </c:pt>
                <c:pt idx="1575">
                  <c:v>8.1510544690654996E-3</c:v>
                </c:pt>
                <c:pt idx="1576">
                  <c:v>8.1442565058331695E-3</c:v>
                </c:pt>
                <c:pt idx="1577">
                  <c:v>8.1374789789734336E-3</c:v>
                </c:pt>
                <c:pt idx="1578">
                  <c:v>8.1307220556325888E-3</c:v>
                </c:pt>
                <c:pt idx="1579">
                  <c:v>8.1239859031967399E-3</c:v>
                </c:pt>
                <c:pt idx="1580">
                  <c:v>8.1172706890519919E-3</c:v>
                </c:pt>
                <c:pt idx="1581">
                  <c:v>8.1105765802647056E-3</c:v>
                </c:pt>
                <c:pt idx="1582">
                  <c:v>8.1039037443808581E-3</c:v>
                </c:pt>
                <c:pt idx="1583">
                  <c:v>8.0972523483868741E-3</c:v>
                </c:pt>
                <c:pt idx="1584">
                  <c:v>8.0906225598287307E-3</c:v>
                </c:pt>
                <c:pt idx="1585">
                  <c:v>8.0840145460925328E-3</c:v>
                </c:pt>
                <c:pt idx="1586">
                  <c:v>8.0774284741647051E-3</c:v>
                </c:pt>
                <c:pt idx="1587">
                  <c:v>8.0708645115912248E-3</c:v>
                </c:pt>
                <c:pt idx="1588">
                  <c:v>8.0643228255183885E-3</c:v>
                </c:pt>
                <c:pt idx="1589">
                  <c:v>8.0578035834122375E-3</c:v>
                </c:pt>
                <c:pt idx="1590">
                  <c:v>8.0513069524190684E-3</c:v>
                </c:pt>
                <c:pt idx="1591">
                  <c:v>8.0448330998450501E-3</c:v>
                </c:pt>
                <c:pt idx="1592">
                  <c:v>8.0383821931562238E-3</c:v>
                </c:pt>
                <c:pt idx="1593">
                  <c:v>8.0319543994189502E-3</c:v>
                </c:pt>
                <c:pt idx="1594">
                  <c:v>8.0255498860992702E-3</c:v>
                </c:pt>
                <c:pt idx="1595">
                  <c:v>8.0191688204234168E-3</c:v>
                </c:pt>
                <c:pt idx="1596">
                  <c:v>8.0128113696975589E-3</c:v>
                </c:pt>
                <c:pt idx="1597">
                  <c:v>8.0064777012278654E-3</c:v>
                </c:pt>
                <c:pt idx="1598">
                  <c:v>8.0001679823205052E-3</c:v>
                </c:pt>
                <c:pt idx="1599">
                  <c:v>7.9938823802017112E-3</c:v>
                </c:pt>
                <c:pt idx="1600">
                  <c:v>7.9876210623375243E-3</c:v>
                </c:pt>
                <c:pt idx="1601">
                  <c:v>7.9813841957943055E-3</c:v>
                </c:pt>
                <c:pt idx="1602">
                  <c:v>7.9751719481979677E-3</c:v>
                </c:pt>
                <c:pt idx="1603">
                  <c:v>7.9689844864549997E-3</c:v>
                </c:pt>
                <c:pt idx="1604">
                  <c:v>7.9628219781113785E-3</c:v>
                </c:pt>
                <c:pt idx="1605">
                  <c:v>7.956684590393337E-3</c:v>
                </c:pt>
                <c:pt idx="1606">
                  <c:v>7.9505724906869801E-3</c:v>
                </c:pt>
                <c:pt idx="1607">
                  <c:v>7.9444858462185408E-3</c:v>
                </c:pt>
                <c:pt idx="1608">
                  <c:v>7.9384248242142519E-3</c:v>
                </c:pt>
                <c:pt idx="1609">
                  <c:v>7.9323895920602183E-3</c:v>
                </c:pt>
                <c:pt idx="1610">
                  <c:v>7.926380317062609E-3</c:v>
                </c:pt>
                <c:pt idx="1611">
                  <c:v>7.920397166527593E-3</c:v>
                </c:pt>
                <c:pt idx="1612">
                  <c:v>7.9144403076014669E-3</c:v>
                </c:pt>
                <c:pt idx="1613">
                  <c:v>7.9085099078302079E-3</c:v>
                </c:pt>
                <c:pt idx="1614">
                  <c:v>7.9026061342801768E-3</c:v>
                </c:pt>
                <c:pt idx="1615">
                  <c:v>7.8967291544174145E-3</c:v>
                </c:pt>
                <c:pt idx="1616">
                  <c:v>7.8908791355480901E-3</c:v>
                </c:pt>
                <c:pt idx="1617">
                  <c:v>7.8850562447385641E-3</c:v>
                </c:pt>
                <c:pt idx="1618">
                  <c:v>7.8792606496147499E-3</c:v>
                </c:pt>
                <c:pt idx="1619">
                  <c:v>7.8734925171630721E-3</c:v>
                </c:pt>
                <c:pt idx="1620">
                  <c:v>7.8677520148495717E-3</c:v>
                </c:pt>
                <c:pt idx="1621">
                  <c:v>7.8620393099804176E-3</c:v>
                </c:pt>
                <c:pt idx="1622">
                  <c:v>7.8563545698617787E-3</c:v>
                </c:pt>
                <c:pt idx="1623">
                  <c:v>7.850697961719888E-3</c:v>
                </c:pt>
                <c:pt idx="1624">
                  <c:v>7.8450696528609143E-3</c:v>
                </c:pt>
                <c:pt idx="1625">
                  <c:v>7.8394698106709626E-3</c:v>
                </c:pt>
                <c:pt idx="1626">
                  <c:v>7.8338986022963297E-3</c:v>
                </c:pt>
                <c:pt idx="1627">
                  <c:v>7.8283561952829928E-3</c:v>
                </c:pt>
                <c:pt idx="1628">
                  <c:v>7.8228427566173764E-3</c:v>
                </c:pt>
                <c:pt idx="1629">
                  <c:v>7.8173584537655216E-3</c:v>
                </c:pt>
                <c:pt idx="1630">
                  <c:v>7.8119034540335974E-3</c:v>
                </c:pt>
                <c:pt idx="1631">
                  <c:v>7.8064779247277727E-3</c:v>
                </c:pt>
                <c:pt idx="1632">
                  <c:v>7.8010820330742803E-3</c:v>
                </c:pt>
                <c:pt idx="1633">
                  <c:v>7.7957159464592252E-3</c:v>
                </c:pt>
                <c:pt idx="1634">
                  <c:v>7.7903798320289042E-3</c:v>
                </c:pt>
                <c:pt idx="1635">
                  <c:v>7.7850738573292944E-3</c:v>
                </c:pt>
                <c:pt idx="1636">
                  <c:v>7.7797981893468204E-3</c:v>
                </c:pt>
                <c:pt idx="1637">
                  <c:v>7.7745529957073956E-3</c:v>
                </c:pt>
                <c:pt idx="1638">
                  <c:v>7.7693384434773805E-3</c:v>
                </c:pt>
                <c:pt idx="1639">
                  <c:v>7.7634166899898105E-3</c:v>
                </c:pt>
                <c:pt idx="1640">
                  <c:v>7.7582683614263459E-3</c:v>
                </c:pt>
                <c:pt idx="1641">
                  <c:v>7.7531512001716152E-3</c:v>
                </c:pt>
                <c:pt idx="1642">
                  <c:v>7.7480653735317873E-3</c:v>
                </c:pt>
                <c:pt idx="1643">
                  <c:v>7.7430110486531589E-3</c:v>
                </c:pt>
                <c:pt idx="1644">
                  <c:v>7.7379883930017712E-3</c:v>
                </c:pt>
                <c:pt idx="1645">
                  <c:v>7.732997573803857E-3</c:v>
                </c:pt>
                <c:pt idx="1646">
                  <c:v>7.7280387583655852E-3</c:v>
                </c:pt>
                <c:pt idx="1647">
                  <c:v>7.7231121139931247E-3</c:v>
                </c:pt>
                <c:pt idx="1648">
                  <c:v>7.7182178079926445E-3</c:v>
                </c:pt>
                <c:pt idx="1649">
                  <c:v>7.7133560076703134E-3</c:v>
                </c:pt>
                <c:pt idx="1650">
                  <c:v>7.7085268803323004E-3</c:v>
                </c:pt>
                <c:pt idx="1651">
                  <c:v>7.7037305932048383E-3</c:v>
                </c:pt>
                <c:pt idx="1652">
                  <c:v>7.6989673135940961E-3</c:v>
                </c:pt>
                <c:pt idx="1653">
                  <c:v>7.6942372088861788E-3</c:v>
                </c:pt>
                <c:pt idx="1654">
                  <c:v>7.6895404463073191E-3</c:v>
                </c:pt>
                <c:pt idx="1655">
                  <c:v>7.6848771931636861E-3</c:v>
                </c:pt>
                <c:pt idx="1656">
                  <c:v>7.6802476168413847E-3</c:v>
                </c:pt>
                <c:pt idx="1657">
                  <c:v>7.6756518844867117E-3</c:v>
                </c:pt>
                <c:pt idx="1658">
                  <c:v>7.6710901635657081E-3</c:v>
                </c:pt>
                <c:pt idx="1659">
                  <c:v>7.6665626211447346E-3</c:v>
                </c:pt>
                <c:pt idx="1660">
                  <c:v>7.6620694248497045E-3</c:v>
                </c:pt>
                <c:pt idx="1661">
                  <c:v>7.6576107416670425E-3</c:v>
                </c:pt>
                <c:pt idx="1662">
                  <c:v>7.6531867390627895E-3</c:v>
                </c:pt>
                <c:pt idx="1663">
                  <c:v>7.6487975842631784E-3</c:v>
                </c:pt>
                <c:pt idx="1664">
                  <c:v>7.6444434445743781E-3</c:v>
                </c:pt>
                <c:pt idx="1665">
                  <c:v>7.6401244873824936E-3</c:v>
                </c:pt>
                <c:pt idx="1666">
                  <c:v>7.6358408798338218E-3</c:v>
                </c:pt>
                <c:pt idx="1667">
                  <c:v>7.6315927894743396E-3</c:v>
                </c:pt>
                <c:pt idx="1668">
                  <c:v>7.6273803832904719E-3</c:v>
                </c:pt>
                <c:pt idx="1669">
                  <c:v>7.6232038287482595E-3</c:v>
                </c:pt>
                <c:pt idx="1670">
                  <c:v>7.6190632931538715E-3</c:v>
                </c:pt>
                <c:pt idx="1671">
                  <c:v>7.6149589438134768E-3</c:v>
                </c:pt>
                <c:pt idx="1672">
                  <c:v>7.6108909479533082E-3</c:v>
                </c:pt>
                <c:pt idx="1673">
                  <c:v>7.6062865390191803E-3</c:v>
                </c:pt>
                <c:pt idx="1674">
                  <c:v>7.6022970067946005E-3</c:v>
                </c:pt>
                <c:pt idx="1675">
                  <c:v>7.598344353949571E-3</c:v>
                </c:pt>
                <c:pt idx="1676">
                  <c:v>7.5944287478701966E-3</c:v>
                </c:pt>
                <c:pt idx="1677">
                  <c:v>7.5905503555429021E-3</c:v>
                </c:pt>
                <c:pt idx="1678">
                  <c:v>7.5867093444337286E-3</c:v>
                </c:pt>
                <c:pt idx="1679">
                  <c:v>7.5829058819287809E-3</c:v>
                </c:pt>
                <c:pt idx="1680">
                  <c:v>7.5791401351743559E-3</c:v>
                </c:pt>
                <c:pt idx="1681">
                  <c:v>7.5754122714766225E-3</c:v>
                </c:pt>
                <c:pt idx="1682">
                  <c:v>7.5717224582216858E-3</c:v>
                </c:pt>
                <c:pt idx="1683">
                  <c:v>7.5680708626357784E-3</c:v>
                </c:pt>
                <c:pt idx="1684">
                  <c:v>7.5644576521050055E-3</c:v>
                </c:pt>
                <c:pt idx="1685">
                  <c:v>7.5608829937756639E-3</c:v>
                </c:pt>
                <c:pt idx="1686">
                  <c:v>7.5573470551137945E-3</c:v>
                </c:pt>
                <c:pt idx="1687">
                  <c:v>7.5538500032656941E-3</c:v>
                </c:pt>
                <c:pt idx="1688">
                  <c:v>7.5503920056974039E-3</c:v>
                </c:pt>
                <c:pt idx="1689">
                  <c:v>7.5463208206603127E-3</c:v>
                </c:pt>
                <c:pt idx="1690">
                  <c:v>7.5435938422252491E-3</c:v>
                </c:pt>
                <c:pt idx="1691">
                  <c:v>7.5402540109337224E-3</c:v>
                </c:pt>
                <c:pt idx="1692">
                  <c:v>7.5369539030667454E-3</c:v>
                </c:pt>
                <c:pt idx="1693">
                  <c:v>7.533693685930487E-3</c:v>
                </c:pt>
                <c:pt idx="1694">
                  <c:v>7.5304735266712441E-3</c:v>
                </c:pt>
                <c:pt idx="1695">
                  <c:v>7.5272935927550577E-3</c:v>
                </c:pt>
                <c:pt idx="1696">
                  <c:v>7.5241540514081606E-3</c:v>
                </c:pt>
                <c:pt idx="1697">
                  <c:v>7.5210550698567857E-3</c:v>
                </c:pt>
                <c:pt idx="1698">
                  <c:v>7.5179968155669741E-3</c:v>
                </c:pt>
                <c:pt idx="1699">
                  <c:v>7.5149794556850225E-3</c:v>
                </c:pt>
                <c:pt idx="1700">
                  <c:v>7.5120031576769719E-3</c:v>
                </c:pt>
                <c:pt idx="1701">
                  <c:v>7.5090680885292471E-3</c:v>
                </c:pt>
                <c:pt idx="1702">
                  <c:v>7.5061744160276334E-3</c:v>
                </c:pt>
                <c:pt idx="1703">
                  <c:v>7.5033223069986832E-3</c:v>
                </c:pt>
                <c:pt idx="1704">
                  <c:v>7.5005119289084377E-3</c:v>
                </c:pt>
                <c:pt idx="1705">
                  <c:v>7.4977434491430017E-3</c:v>
                </c:pt>
                <c:pt idx="1706">
                  <c:v>7.4950170349286083E-3</c:v>
                </c:pt>
                <c:pt idx="1707">
                  <c:v>7.4923328536513623E-3</c:v>
                </c:pt>
                <c:pt idx="1708">
                  <c:v>7.4896910724575605E-3</c:v>
                </c:pt>
                <c:pt idx="1709">
                  <c:v>7.4870918586533719E-3</c:v>
                </c:pt>
                <c:pt idx="1710">
                  <c:v>7.4845353797048375E-3</c:v>
                </c:pt>
                <c:pt idx="1711">
                  <c:v>7.4820218027582541E-3</c:v>
                </c:pt>
                <c:pt idx="1712">
                  <c:v>7.4795512951997267E-3</c:v>
                </c:pt>
                <c:pt idx="1713">
                  <c:v>7.4772286430491164E-3</c:v>
                </c:pt>
                <c:pt idx="1714">
                  <c:v>7.4750175292770393E-3</c:v>
                </c:pt>
                <c:pt idx="1715">
                  <c:v>7.4728011043934117E-3</c:v>
                </c:pt>
                <c:pt idx="1716">
                  <c:v>7.4705793852647417E-3</c:v>
                </c:pt>
                <c:pt idx="1717">
                  <c:v>7.4683523882779212E-3</c:v>
                </c:pt>
                <c:pt idx="1718">
                  <c:v>7.4661201299797142E-3</c:v>
                </c:pt>
                <c:pt idx="1719">
                  <c:v>7.4638826269968206E-3</c:v>
                </c:pt>
                <c:pt idx="1720">
                  <c:v>7.4616398959559405E-3</c:v>
                </c:pt>
                <c:pt idx="1721">
                  <c:v>7.4593919534038378E-3</c:v>
                </c:pt>
                <c:pt idx="1722">
                  <c:v>7.4571388158073404E-3</c:v>
                </c:pt>
                <c:pt idx="1723">
                  <c:v>7.4548804997132123E-3</c:v>
                </c:pt>
                <c:pt idx="1724">
                  <c:v>7.4526170219080257E-3</c:v>
                </c:pt>
                <c:pt idx="1725">
                  <c:v>7.4498534053990539E-3</c:v>
                </c:pt>
                <c:pt idx="1726">
                  <c:v>7.4475780972438343E-3</c:v>
                </c:pt>
                <c:pt idx="1727">
                  <c:v>7.4452976814676219E-3</c:v>
                </c:pt>
                <c:pt idx="1728">
                  <c:v>7.4430121746971167E-3</c:v>
                </c:pt>
                <c:pt idx="1729">
                  <c:v>7.440721593425792E-3</c:v>
                </c:pt>
                <c:pt idx="1730">
                  <c:v>7.4384259543336384E-3</c:v>
                </c:pt>
                <c:pt idx="1731">
                  <c:v>7.4361252739141293E-3</c:v>
                </c:pt>
                <c:pt idx="1732">
                  <c:v>7.4338195687406738E-3</c:v>
                </c:pt>
                <c:pt idx="1733">
                  <c:v>7.4315088553866815E-3</c:v>
                </c:pt>
                <c:pt idx="1734">
                  <c:v>7.4291931504255615E-3</c:v>
                </c:pt>
                <c:pt idx="1735">
                  <c:v>7.4268724704307232E-3</c:v>
                </c:pt>
                <c:pt idx="1736">
                  <c:v>7.4245468319489305E-3</c:v>
                </c:pt>
                <c:pt idx="1737">
                  <c:v>7.4222162515802381E-3</c:v>
                </c:pt>
                <c:pt idx="1738">
                  <c:v>7.4198807458980554E-3</c:v>
                </c:pt>
                <c:pt idx="1739">
                  <c:v>7.4163830448892298E-3</c:v>
                </c:pt>
                <c:pt idx="1740">
                  <c:v>7.4140357431762283E-3</c:v>
                </c:pt>
                <c:pt idx="1741">
                  <c:v>7.4116835732773723E-3</c:v>
                </c:pt>
                <c:pt idx="1742">
                  <c:v>7.4093265514196816E-3</c:v>
                </c:pt>
                <c:pt idx="1743">
                  <c:v>7.4069646943897283E-3</c:v>
                </c:pt>
                <c:pt idx="1744">
                  <c:v>7.4045980187342764E-3</c:v>
                </c:pt>
                <c:pt idx="1745">
                  <c:v>7.4022265409201538E-3</c:v>
                </c:pt>
                <c:pt idx="1746">
                  <c:v>7.3998502776539965E-3</c:v>
                </c:pt>
                <c:pt idx="1747">
                  <c:v>7.3974692454825686E-3</c:v>
                </c:pt>
                <c:pt idx="1748">
                  <c:v>7.3950834608726979E-3</c:v>
                </c:pt>
                <c:pt idx="1749">
                  <c:v>7.3926929404510844E-3</c:v>
                </c:pt>
                <c:pt idx="1750">
                  <c:v>7.3902977007644921E-3</c:v>
                </c:pt>
                <c:pt idx="1751">
                  <c:v>7.3878977585195571E-3</c:v>
                </c:pt>
                <c:pt idx="1752">
                  <c:v>7.3854931301031712E-3</c:v>
                </c:pt>
                <c:pt idx="1753">
                  <c:v>7.3830838320620984E-3</c:v>
                </c:pt>
                <c:pt idx="1754">
                  <c:v>7.3806698811029747E-3</c:v>
                </c:pt>
                <c:pt idx="1755">
                  <c:v>7.3782512937725642E-3</c:v>
                </c:pt>
                <c:pt idx="1756">
                  <c:v>7.3758280866176307E-3</c:v>
                </c:pt>
                <c:pt idx="1757">
                  <c:v>7.3734002761050021E-3</c:v>
                </c:pt>
                <c:pt idx="1758">
                  <c:v>7.3709678789413147E-3</c:v>
                </c:pt>
                <c:pt idx="1759">
                  <c:v>7.3685309115933961E-3</c:v>
                </c:pt>
                <c:pt idx="1760">
                  <c:v>7.3660893908478187E-3</c:v>
                </c:pt>
                <c:pt idx="1761">
                  <c:v>7.3636433330115381E-3</c:v>
                </c:pt>
                <c:pt idx="1762">
                  <c:v>7.3611927546313183E-3</c:v>
                </c:pt>
                <c:pt idx="1763">
                  <c:v>7.3587376724137954E-3</c:v>
                </c:pt>
                <c:pt idx="1764">
                  <c:v>7.3562781030656055E-3</c:v>
                </c:pt>
                <c:pt idx="1765">
                  <c:v>7.3538140629736404E-3</c:v>
                </c:pt>
                <c:pt idx="1766">
                  <c:v>7.351345568604728E-3</c:v>
                </c:pt>
                <c:pt idx="1767">
                  <c:v>7.3488726365855683E-3</c:v>
                </c:pt>
                <c:pt idx="1768">
                  <c:v>7.3463952837027335E-3</c:v>
                </c:pt>
                <c:pt idx="1769">
                  <c:v>7.3439135263431154E-3</c:v>
                </c:pt>
                <c:pt idx="1770">
                  <c:v>7.341427381053478E-3</c:v>
                </c:pt>
                <c:pt idx="1771">
                  <c:v>7.3389368645404573E-3</c:v>
                </c:pt>
                <c:pt idx="1772">
                  <c:v>7.3364419931110092E-3</c:v>
                </c:pt>
                <c:pt idx="1773">
                  <c:v>7.3339427836316418E-3</c:v>
                </c:pt>
                <c:pt idx="1774">
                  <c:v>7.3314392524892469E-3</c:v>
                </c:pt>
                <c:pt idx="1775">
                  <c:v>7.3289314162305885E-3</c:v>
                </c:pt>
                <c:pt idx="1776">
                  <c:v>7.3264192916422388E-3</c:v>
                </c:pt>
                <c:pt idx="1777">
                  <c:v>7.3239028950311535E-3</c:v>
                </c:pt>
                <c:pt idx="1778">
                  <c:v>7.3213822431839048E-3</c:v>
                </c:pt>
                <c:pt idx="1779">
                  <c:v>7.3188573524074485E-3</c:v>
                </c:pt>
                <c:pt idx="1780">
                  <c:v>7.3163282395682927E-3</c:v>
                </c:pt>
                <c:pt idx="1781">
                  <c:v>7.3137949210533293E-3</c:v>
                </c:pt>
                <c:pt idx="1782">
                  <c:v>7.3112574134093222E-3</c:v>
                </c:pt>
                <c:pt idx="1783">
                  <c:v>7.3087157332629715E-3</c:v>
                </c:pt>
                <c:pt idx="1784">
                  <c:v>7.3061698972409772E-3</c:v>
                </c:pt>
                <c:pt idx="1785">
                  <c:v>7.3036199218101672E-3</c:v>
                </c:pt>
                <c:pt idx="1786">
                  <c:v>7.3010658236771775E-3</c:v>
                </c:pt>
                <c:pt idx="1787">
                  <c:v>7.298507619148964E-3</c:v>
                </c:pt>
                <c:pt idx="1788">
                  <c:v>7.2959453250920348E-3</c:v>
                </c:pt>
                <c:pt idx="1789">
                  <c:v>7.2933789578133457E-3</c:v>
                </c:pt>
                <c:pt idx="1790">
                  <c:v>7.2908085341794049E-3</c:v>
                </c:pt>
                <c:pt idx="1791">
                  <c:v>7.2882340704971682E-3</c:v>
                </c:pt>
                <c:pt idx="1792">
                  <c:v>7.2856555833133996E-3</c:v>
                </c:pt>
                <c:pt idx="1793">
                  <c:v>7.2830730894946072E-3</c:v>
                </c:pt>
                <c:pt idx="1794">
                  <c:v>7.2804866052678108E-3</c:v>
                </c:pt>
                <c:pt idx="1795">
                  <c:v>7.2778961474195825E-3</c:v>
                </c:pt>
                <c:pt idx="1796">
                  <c:v>7.2753017324966862E-3</c:v>
                </c:pt>
                <c:pt idx="1797">
                  <c:v>7.2727033769659499E-3</c:v>
                </c:pt>
                <c:pt idx="1798">
                  <c:v>7.2701010974540736E-3</c:v>
                </c:pt>
                <c:pt idx="1799">
                  <c:v>7.2674949105078213E-3</c:v>
                </c:pt>
                <c:pt idx="1800">
                  <c:v>7.2648848327538929E-3</c:v>
                </c:pt>
                <c:pt idx="1801">
                  <c:v>7.2622708806591163E-3</c:v>
                </c:pt>
                <c:pt idx="1802">
                  <c:v>7.2596530709301277E-3</c:v>
                </c:pt>
                <c:pt idx="1803">
                  <c:v>7.2570314200337549E-3</c:v>
                </c:pt>
                <c:pt idx="1804">
                  <c:v>7.2544059445167619E-3</c:v>
                </c:pt>
                <c:pt idx="1805">
                  <c:v>7.2517766610857848E-3</c:v>
                </c:pt>
                <c:pt idx="1806">
                  <c:v>7.2491435861277154E-3</c:v>
                </c:pt>
                <c:pt idx="1807">
                  <c:v>7.2465067362692537E-3</c:v>
                </c:pt>
                <c:pt idx="1808">
                  <c:v>7.2438661281370997E-3</c:v>
                </c:pt>
                <c:pt idx="1809">
                  <c:v>7.2412217782780175E-3</c:v>
                </c:pt>
                <c:pt idx="1810">
                  <c:v>7.2385737032387709E-3</c:v>
                </c:pt>
                <c:pt idx="1811">
                  <c:v>7.23592191964606E-3</c:v>
                </c:pt>
                <c:pt idx="1812">
                  <c:v>7.2332664439667127E-3</c:v>
                </c:pt>
                <c:pt idx="1813">
                  <c:v>7.230607292827429E-3</c:v>
                </c:pt>
                <c:pt idx="1814">
                  <c:v>7.2279444828549089E-3</c:v>
                </c:pt>
                <c:pt idx="1815">
                  <c:v>7.2252780304360442E-3</c:v>
                </c:pt>
                <c:pt idx="1816">
                  <c:v>7.2226079523574072E-3</c:v>
                </c:pt>
                <c:pt idx="1817">
                  <c:v>7.2199342650058895E-3</c:v>
                </c:pt>
                <c:pt idx="1818">
                  <c:v>7.2172569851680635E-3</c:v>
                </c:pt>
                <c:pt idx="1819">
                  <c:v>7.2145761290709487E-3</c:v>
                </c:pt>
                <c:pt idx="1820">
                  <c:v>7.2118917135810534E-3</c:v>
                </c:pt>
                <c:pt idx="1821">
                  <c:v>7.2092037551652055E-3</c:v>
                </c:pt>
                <c:pt idx="1822">
                  <c:v>7.2065122703701689E-3</c:v>
                </c:pt>
                <c:pt idx="1823">
                  <c:v>7.2038172758226438E-3</c:v>
                </c:pt>
                <c:pt idx="1824">
                  <c:v>7.2011187880693939E-3</c:v>
                </c:pt>
                <c:pt idx="1825">
                  <c:v>7.1984168236571833E-3</c:v>
                </c:pt>
                <c:pt idx="1826">
                  <c:v>7.1957113991327759E-3</c:v>
                </c:pt>
                <c:pt idx="1827">
                  <c:v>7.1930025311228718E-3</c:v>
                </c:pt>
                <c:pt idx="1828">
                  <c:v>7.1902902360942988E-3</c:v>
                </c:pt>
                <c:pt idx="1829">
                  <c:v>7.1875745308336292E-3</c:v>
                </c:pt>
                <c:pt idx="1830">
                  <c:v>7.1848554315678825E-3</c:v>
                </c:pt>
                <c:pt idx="1831">
                  <c:v>7.1821329552435031E-3</c:v>
                </c:pt>
                <c:pt idx="1832">
                  <c:v>7.1794071181674468E-3</c:v>
                </c:pt>
                <c:pt idx="1833">
                  <c:v>7.1766779368864775E-3</c:v>
                </c:pt>
                <c:pt idx="1834">
                  <c:v>7.1739454281871673E-3</c:v>
                </c:pt>
                <c:pt idx="1835">
                  <c:v>7.1712096085363441E-3</c:v>
                </c:pt>
                <c:pt idx="1836">
                  <c:v>7.1684704943208999E-3</c:v>
                </c:pt>
                <c:pt idx="1837">
                  <c:v>7.1657281024872788E-3</c:v>
                </c:pt>
                <c:pt idx="1838">
                  <c:v>7.1629824491825644E-3</c:v>
                </c:pt>
                <c:pt idx="1839">
                  <c:v>7.1602335512732651E-3</c:v>
                </c:pt>
                <c:pt idx="1840">
                  <c:v>7.1574814253061447E-3</c:v>
                </c:pt>
                <c:pt idx="1841">
                  <c:v>7.1547260875881591E-3</c:v>
                </c:pt>
                <c:pt idx="1842">
                  <c:v>7.1519675549858164E-3</c:v>
                </c:pt>
                <c:pt idx="1843">
                  <c:v>7.1492058439659445E-3</c:v>
                </c:pt>
                <c:pt idx="1844">
                  <c:v>7.1464409710753074E-3</c:v>
                </c:pt>
                <c:pt idx="1845">
                  <c:v>7.143672952780733E-3</c:v>
                </c:pt>
                <c:pt idx="1846">
                  <c:v>7.1409018059487295E-3</c:v>
                </c:pt>
                <c:pt idx="1847">
                  <c:v>7.1381275468862526E-3</c:v>
                </c:pt>
                <c:pt idx="1848">
                  <c:v>7.1353501921400664E-3</c:v>
                </c:pt>
                <c:pt idx="1849">
                  <c:v>7.1325697584967429E-3</c:v>
                </c:pt>
                <c:pt idx="1850">
                  <c:v>7.129786262263238E-3</c:v>
                </c:pt>
                <c:pt idx="1851">
                  <c:v>7.1269997203060598E-3</c:v>
                </c:pt>
                <c:pt idx="1852">
                  <c:v>7.1242101489321641E-3</c:v>
                </c:pt>
                <c:pt idx="1853">
                  <c:v>7.1214175647682509E-3</c:v>
                </c:pt>
                <c:pt idx="1854">
                  <c:v>7.1186219845209564E-3</c:v>
                </c:pt>
                <c:pt idx="1855">
                  <c:v>7.1158234246571084E-3</c:v>
                </c:pt>
                <c:pt idx="1856">
                  <c:v>7.1130219017234708E-3</c:v>
                </c:pt>
                <c:pt idx="1857">
                  <c:v>7.1102174322668077E-3</c:v>
                </c:pt>
                <c:pt idx="1858">
                  <c:v>7.1074100329937551E-3</c:v>
                </c:pt>
                <c:pt idx="1859">
                  <c:v>7.1045997202112687E-3</c:v>
                </c:pt>
                <c:pt idx="1860">
                  <c:v>7.1017865107059208E-3</c:v>
                </c:pt>
                <c:pt idx="1861">
                  <c:v>7.0989704211843474E-3</c:v>
                </c:pt>
                <c:pt idx="1862">
                  <c:v>7.0961514678735682E-3</c:v>
                </c:pt>
                <c:pt idx="1863">
                  <c:v>7.0933296674002833E-3</c:v>
                </c:pt>
                <c:pt idx="1864">
                  <c:v>7.0905050365510647E-3</c:v>
                </c:pt>
                <c:pt idx="1865">
                  <c:v>7.0876775917927404E-3</c:v>
                </c:pt>
                <c:pt idx="1866">
                  <c:v>7.0848473495921382E-3</c:v>
                </c:pt>
                <c:pt idx="1867">
                  <c:v>7.0820143265759583E-3</c:v>
                </c:pt>
                <c:pt idx="1868">
                  <c:v>7.0791785392909645E-3</c:v>
                </c:pt>
                <c:pt idx="1869">
                  <c:v>7.076340004523729E-3</c:v>
                </c:pt>
                <c:pt idx="1870">
                  <c:v>7.0734987385012715E-3</c:v>
                </c:pt>
                <c:pt idx="1871">
                  <c:v>7.0706547580101642E-3</c:v>
                </c:pt>
                <c:pt idx="1872">
                  <c:v>7.0678080794372988E-3</c:v>
                </c:pt>
                <c:pt idx="1873">
                  <c:v>7.0649587196491836E-3</c:v>
                </c:pt>
                <c:pt idx="1874">
                  <c:v>7.0621066949527744E-3</c:v>
                </c:pt>
                <c:pt idx="1875">
                  <c:v>7.0592520220547073E-3</c:v>
                </c:pt>
                <c:pt idx="1876">
                  <c:v>7.056394717341874E-3</c:v>
                </c:pt>
                <c:pt idx="1877">
                  <c:v>7.0535347975209106E-3</c:v>
                </c:pt>
                <c:pt idx="1878">
                  <c:v>7.0506722793783894E-3</c:v>
                </c:pt>
                <c:pt idx="1879">
                  <c:v>7.0478071789814578E-3</c:v>
                </c:pt>
                <c:pt idx="1880">
                  <c:v>7.0449395132765602E-3</c:v>
                </c:pt>
                <c:pt idx="1881">
                  <c:v>7.0420692986505884E-3</c:v>
                </c:pt>
                <c:pt idx="1882">
                  <c:v>7.0391965518901145E-3</c:v>
                </c:pt>
                <c:pt idx="1883">
                  <c:v>7.0363212893020943E-3</c:v>
                </c:pt>
                <c:pt idx="1884">
                  <c:v>7.0334435275931639E-3</c:v>
                </c:pt>
                <c:pt idx="1885">
                  <c:v>7.0305632833100873E-3</c:v>
                </c:pt>
                <c:pt idx="1886">
                  <c:v>7.0276805729996283E-3</c:v>
                </c:pt>
                <c:pt idx="1887">
                  <c:v>7.0247954132085511E-3</c:v>
                </c:pt>
                <c:pt idx="1888">
                  <c:v>7.0219078206434915E-3</c:v>
                </c:pt>
                <c:pt idx="1889">
                  <c:v>7.0190178116913415E-3</c:v>
                </c:pt>
                <c:pt idx="1890">
                  <c:v>7.0161254030587372E-3</c:v>
                </c:pt>
                <c:pt idx="1891">
                  <c:v>7.0132306112125065E-3</c:v>
                </c:pt>
                <c:pt idx="1892">
                  <c:v>7.0103334527793493E-3</c:v>
                </c:pt>
                <c:pt idx="1893">
                  <c:v>7.0074339443060296E-3</c:v>
                </c:pt>
                <c:pt idx="1894">
                  <c:v>7.0045321023393115E-3</c:v>
                </c:pt>
                <c:pt idx="1895">
                  <c:v>7.0016279435058948E-3</c:v>
                </c:pt>
                <c:pt idx="1896">
                  <c:v>6.9987214843525436E-3</c:v>
                </c:pt>
                <c:pt idx="1897">
                  <c:v>6.9958127413460858E-3</c:v>
                </c:pt>
                <c:pt idx="1898">
                  <c:v>6.9929017311931574E-3</c:v>
                </c:pt>
                <c:pt idx="1899">
                  <c:v>6.9899884704405224E-3</c:v>
                </c:pt>
                <c:pt idx="1900">
                  <c:v>6.9870729756349448E-3</c:v>
                </c:pt>
                <c:pt idx="1901">
                  <c:v>6.9841552633231885E-3</c:v>
                </c:pt>
                <c:pt idx="1902">
                  <c:v>6.9812353501319535E-3</c:v>
                </c:pt>
                <c:pt idx="1903">
                  <c:v>6.9783132524481317E-3</c:v>
                </c:pt>
                <c:pt idx="1904">
                  <c:v>6.9753889870582952E-3</c:v>
                </c:pt>
                <c:pt idx="1905">
                  <c:v>6.972462570429272E-3</c:v>
                </c:pt>
                <c:pt idx="1906">
                  <c:v>6.9695340191877619E-3</c:v>
                </c:pt>
                <c:pt idx="1907">
                  <c:v>6.9666033498805291E-3</c:v>
                </c:pt>
                <c:pt idx="1908">
                  <c:v>6.9636705788944653E-3</c:v>
                </c:pt>
                <c:pt idx="1909">
                  <c:v>6.9607357230960787E-3</c:v>
                </c:pt>
                <c:pt idx="1910">
                  <c:v>6.9577987989521972E-3</c:v>
                </c:pt>
                <c:pt idx="1911">
                  <c:v>6.9548598228497127E-3</c:v>
                </c:pt>
                <c:pt idx="1912">
                  <c:v>6.9519188116551334E-3</c:v>
                </c:pt>
                <c:pt idx="1913">
                  <c:v>6.948975781675415E-3</c:v>
                </c:pt>
                <c:pt idx="1914">
                  <c:v>6.9460307496171936E-3</c:v>
                </c:pt>
                <c:pt idx="1915">
                  <c:v>6.9430837320272332E-3</c:v>
                </c:pt>
                <c:pt idx="1916">
                  <c:v>6.9401347454522977E-3</c:v>
                </c:pt>
                <c:pt idx="1917">
                  <c:v>6.9371838065190872E-3</c:v>
                </c:pt>
                <c:pt idx="1918">
                  <c:v>6.9342309316944295E-3</c:v>
                </c:pt>
                <c:pt idx="1919">
                  <c:v>6.9312761375250886E-3</c:v>
                </c:pt>
                <c:pt idx="1920">
                  <c:v>6.9283194407976367E-3</c:v>
                </c:pt>
                <c:pt idx="1921">
                  <c:v>6.9253608578190295E-3</c:v>
                </c:pt>
                <c:pt idx="1922">
                  <c:v>6.9224004052959032E-3</c:v>
                </c:pt>
                <c:pt idx="1923">
                  <c:v>6.9194380997750216E-3</c:v>
                </c:pt>
                <c:pt idx="1924">
                  <c:v>6.9164739579630208E-3</c:v>
                </c:pt>
                <c:pt idx="1925">
                  <c:v>6.9135079960869206E-3</c:v>
                </c:pt>
                <c:pt idx="1926">
                  <c:v>6.9105402309332931E-3</c:v>
                </c:pt>
                <c:pt idx="1927">
                  <c:v>6.9075706791288383E-3</c:v>
                </c:pt>
                <c:pt idx="1928">
                  <c:v>6.9045993571403841E-3</c:v>
                </c:pt>
                <c:pt idx="1929">
                  <c:v>6.9016262815946305E-3</c:v>
                </c:pt>
                <c:pt idx="1930">
                  <c:v>6.8986514688784695E-3</c:v>
                </c:pt>
                <c:pt idx="1931">
                  <c:v>6.8956749359383451E-3</c:v>
                </c:pt>
                <c:pt idx="1932">
                  <c:v>6.8926966989213412E-3</c:v>
                </c:pt>
                <c:pt idx="1933">
                  <c:v>6.8892909343709618E-3</c:v>
                </c:pt>
                <c:pt idx="1934">
                  <c:v>6.8863091020698874E-3</c:v>
                </c:pt>
                <c:pt idx="1935">
                  <c:v>6.8833256178901792E-3</c:v>
                </c:pt>
                <c:pt idx="1936">
                  <c:v>6.880340498458537E-3</c:v>
                </c:pt>
                <c:pt idx="1937">
                  <c:v>6.877353760321725E-3</c:v>
                </c:pt>
                <c:pt idx="1938">
                  <c:v>6.874365420106443E-3</c:v>
                </c:pt>
                <c:pt idx="1939">
                  <c:v>6.8713754943594552E-3</c:v>
                </c:pt>
                <c:pt idx="1940">
                  <c:v>6.8683839995475893E-3</c:v>
                </c:pt>
                <c:pt idx="1941">
                  <c:v>6.8653909523774814E-3</c:v>
                </c:pt>
                <c:pt idx="1942">
                  <c:v>6.8623963693958956E-3</c:v>
                </c:pt>
                <c:pt idx="1943">
                  <c:v>6.8594002671495957E-3</c:v>
                </c:pt>
                <c:pt idx="1944">
                  <c:v>6.8564026621054097E-3</c:v>
                </c:pt>
                <c:pt idx="1945">
                  <c:v>6.8534035709699737E-3</c:v>
                </c:pt>
                <c:pt idx="1946">
                  <c:v>6.8504030102900515E-3</c:v>
                </c:pt>
                <c:pt idx="1947">
                  <c:v>6.8474009965324711E-3</c:v>
                </c:pt>
                <c:pt idx="1948">
                  <c:v>6.8443975463239326E-3</c:v>
                </c:pt>
                <c:pt idx="1949">
                  <c:v>6.841392676371072E-3</c:v>
                </c:pt>
                <c:pt idx="1950">
                  <c:v>6.838386403060781E-3</c:v>
                </c:pt>
                <c:pt idx="1951">
                  <c:v>6.8353787429398238E-3</c:v>
                </c:pt>
                <c:pt idx="1952">
                  <c:v>6.8323697127148364E-3</c:v>
                </c:pt>
                <c:pt idx="1953">
                  <c:v>6.8293593288526466E-3</c:v>
                </c:pt>
                <c:pt idx="1954">
                  <c:v>6.8263476079799545E-3</c:v>
                </c:pt>
                <c:pt idx="1955">
                  <c:v>6.8233345667234602E-3</c:v>
                </c:pt>
                <c:pt idx="1956">
                  <c:v>6.8203202215499914E-3</c:v>
                </c:pt>
                <c:pt idx="1957">
                  <c:v>6.8173045889263761E-3</c:v>
                </c:pt>
                <c:pt idx="1958">
                  <c:v>6.8142876856391865E-3</c:v>
                </c:pt>
                <c:pt idx="1959">
                  <c:v>6.8112695281552504E-3</c:v>
                </c:pt>
                <c:pt idx="1960">
                  <c:v>6.8082501330213319E-3</c:v>
                </c:pt>
                <c:pt idx="1961">
                  <c:v>6.8052295168641308E-3</c:v>
                </c:pt>
                <c:pt idx="1962">
                  <c:v>6.8022076962304112E-3</c:v>
                </c:pt>
                <c:pt idx="1963">
                  <c:v>6.7991846876669371E-3</c:v>
                </c:pt>
                <c:pt idx="1964">
                  <c:v>6.7961605076405363E-3</c:v>
                </c:pt>
                <c:pt idx="1965">
                  <c:v>6.7931351729377809E-3</c:v>
                </c:pt>
                <c:pt idx="1966">
                  <c:v>6.7901087000254989E-3</c:v>
                </c:pt>
                <c:pt idx="1967">
                  <c:v>6.7870811054504543E-3</c:v>
                </c:pt>
                <c:pt idx="1968">
                  <c:v>6.7840524057594109E-3</c:v>
                </c:pt>
                <c:pt idx="1969">
                  <c:v>6.7810226175790689E-3</c:v>
                </c:pt>
                <c:pt idx="1970">
                  <c:v>6.7779917575361281E-3</c:v>
                </c:pt>
                <c:pt idx="1971">
                  <c:v>6.7749598420174806E-3</c:v>
                </c:pt>
                <c:pt idx="1972">
                  <c:v>6.7719268877297623E-3</c:v>
                </c:pt>
                <c:pt idx="1973">
                  <c:v>6.769517263949254E-3</c:v>
                </c:pt>
                <c:pt idx="1974">
                  <c:v>6.7672721272327152E-3</c:v>
                </c:pt>
                <c:pt idx="1975">
                  <c:v>6.7650206190528195E-3</c:v>
                </c:pt>
                <c:pt idx="1976">
                  <c:v>6.7627627384503342E-3</c:v>
                </c:pt>
                <c:pt idx="1977">
                  <c:v>6.7604984842262184E-3</c:v>
                </c:pt>
                <c:pt idx="1978">
                  <c:v>6.7582278556610476E-3</c:v>
                </c:pt>
                <c:pt idx="1979">
                  <c:v>6.7559508513959088E-3</c:v>
                </c:pt>
                <c:pt idx="1980">
                  <c:v>6.7536674707113775E-3</c:v>
                </c:pt>
                <c:pt idx="1981">
                  <c:v>6.751377712568285E-3</c:v>
                </c:pt>
                <c:pt idx="1982">
                  <c:v>6.7490815756876543E-3</c:v>
                </c:pt>
                <c:pt idx="1983">
                  <c:v>6.7467790593500609E-3</c:v>
                </c:pt>
                <c:pt idx="1984">
                  <c:v>6.7444701625163361E-3</c:v>
                </c:pt>
                <c:pt idx="1985">
                  <c:v>6.7418236089000771E-3</c:v>
                </c:pt>
                <c:pt idx="1986">
                  <c:v>6.7395010360460361E-3</c:v>
                </c:pt>
                <c:pt idx="1987">
                  <c:v>6.7371720794184853E-3</c:v>
                </c:pt>
                <c:pt idx="1988">
                  <c:v>6.7348367379782559E-3</c:v>
                </c:pt>
                <c:pt idx="1989">
                  <c:v>6.7324950109259873E-3</c:v>
                </c:pt>
                <c:pt idx="1990">
                  <c:v>6.7301468969827027E-3</c:v>
                </c:pt>
                <c:pt idx="1991">
                  <c:v>6.7277923953490415E-3</c:v>
                </c:pt>
                <c:pt idx="1992">
                  <c:v>6.7254315049858349E-3</c:v>
                </c:pt>
                <c:pt idx="1993">
                  <c:v>6.723064224773978E-3</c:v>
                </c:pt>
                <c:pt idx="1994">
                  <c:v>6.7206905538341744E-3</c:v>
                </c:pt>
                <c:pt idx="1995">
                  <c:v>6.718310491047319E-3</c:v>
                </c:pt>
                <c:pt idx="1996">
                  <c:v>6.7159240354541794E-3</c:v>
                </c:pt>
                <c:pt idx="1997">
                  <c:v>6.7135311860955227E-3</c:v>
                </c:pt>
                <c:pt idx="1998">
                  <c:v>6.7111319418522442E-3</c:v>
                </c:pt>
                <c:pt idx="1999">
                  <c:v>6.7087263018450471E-3</c:v>
                </c:pt>
                <c:pt idx="2000">
                  <c:v>6.7058736183476242E-3</c:v>
                </c:pt>
                <c:pt idx="2001">
                  <c:v>6.7038958303022866E-3</c:v>
                </c:pt>
                <c:pt idx="2002">
                  <c:v>6.7014709966883856E-3</c:v>
                </c:pt>
                <c:pt idx="2003">
                  <c:v>6.6990397633137633E-3</c:v>
                </c:pt>
                <c:pt idx="2004">
                  <c:v>6.6966021289793787E-3</c:v>
                </c:pt>
                <c:pt idx="2005">
                  <c:v>6.6941580928059352E-3</c:v>
                </c:pt>
                <c:pt idx="2006">
                  <c:v>6.6917076536743281E-3</c:v>
                </c:pt>
                <c:pt idx="2007">
                  <c:v>6.6892508107851967E-3</c:v>
                </c:pt>
                <c:pt idx="2008">
                  <c:v>6.6867875629395002E-3</c:v>
                </c:pt>
                <c:pt idx="2009">
                  <c:v>6.6843179090980698E-3</c:v>
                </c:pt>
                <c:pt idx="2010">
                  <c:v>6.6818418484615449E-3</c:v>
                </c:pt>
                <c:pt idx="2011">
                  <c:v>6.6793593798308848E-3</c:v>
                </c:pt>
                <c:pt idx="2012">
                  <c:v>6.6768705021669206E-3</c:v>
                </c:pt>
                <c:pt idx="2013">
                  <c:v>6.6743752146702917E-3</c:v>
                </c:pt>
                <c:pt idx="2014">
                  <c:v>6.6718735162218934E-3</c:v>
                </c:pt>
                <c:pt idx="2015">
                  <c:v>6.6693654057825569E-3</c:v>
                </c:pt>
                <c:pt idx="2016">
                  <c:v>6.6668508823930495E-3</c:v>
                </c:pt>
                <c:pt idx="2017">
                  <c:v>6.6643299450142024E-3</c:v>
                </c:pt>
                <c:pt idx="2018">
                  <c:v>6.6618025925269109E-3</c:v>
                </c:pt>
                <c:pt idx="2019">
                  <c:v>6.6592688242916864E-3</c:v>
                </c:pt>
                <c:pt idx="2020">
                  <c:v>6.656728638789744E-3</c:v>
                </c:pt>
                <c:pt idx="2021">
                  <c:v>6.6541820354615311E-3</c:v>
                </c:pt>
                <c:pt idx="2022">
                  <c:v>6.6516290131080069E-3</c:v>
                </c:pt>
                <c:pt idx="2023">
                  <c:v>6.6490695705301306E-3</c:v>
                </c:pt>
                <c:pt idx="2024">
                  <c:v>6.6465037070884136E-3</c:v>
                </c:pt>
                <c:pt idx="2025">
                  <c:v>6.6439314215838152E-3</c:v>
                </c:pt>
                <c:pt idx="2026">
                  <c:v>6.6413527129771666E-3</c:v>
                </c:pt>
                <c:pt idx="2027">
                  <c:v>6.638767580309235E-3</c:v>
                </c:pt>
                <c:pt idx="2028">
                  <c:v>6.6361760226207878E-3</c:v>
                </c:pt>
                <c:pt idx="2029">
                  <c:v>6.6335780387927201E-3</c:v>
                </c:pt>
                <c:pt idx="2030">
                  <c:v>6.6309736279457354E-3</c:v>
                </c:pt>
                <c:pt idx="2031">
                  <c:v>6.6283627889607288E-3</c:v>
                </c:pt>
                <c:pt idx="2032">
                  <c:v>6.6257455207985316E-3</c:v>
                </c:pt>
                <c:pt idx="2033">
                  <c:v>6.6231218226597832E-3</c:v>
                </c:pt>
                <c:pt idx="2034">
                  <c:v>6.6204916932655067E-3</c:v>
                </c:pt>
                <c:pt idx="2035">
                  <c:v>6.6178551318163414E-3</c:v>
                </c:pt>
                <c:pt idx="2036">
                  <c:v>6.6152121371931827E-3</c:v>
                </c:pt>
                <c:pt idx="2037">
                  <c:v>6.611925936974572E-3</c:v>
                </c:pt>
                <c:pt idx="2038">
                  <c:v>6.6092681366747286E-3</c:v>
                </c:pt>
                <c:pt idx="2039">
                  <c:v>6.6066038996837051E-3</c:v>
                </c:pt>
                <c:pt idx="2040">
                  <c:v>6.6039332250422689E-3</c:v>
                </c:pt>
                <c:pt idx="2041">
                  <c:v>6.6012561117378965E-3</c:v>
                </c:pt>
                <c:pt idx="2042">
                  <c:v>6.5985725587314192E-3</c:v>
                </c:pt>
                <c:pt idx="2043">
                  <c:v>6.5958825651168951E-3</c:v>
                </c:pt>
                <c:pt idx="2044">
                  <c:v>6.5931861297485739E-3</c:v>
                </c:pt>
                <c:pt idx="2045">
                  <c:v>6.5904832516672229E-3</c:v>
                </c:pt>
                <c:pt idx="2046">
                  <c:v>6.5877739299136095E-3</c:v>
                </c:pt>
                <c:pt idx="2047">
                  <c:v>6.5850581634219196E-3</c:v>
                </c:pt>
                <c:pt idx="2048">
                  <c:v>6.5823359512329205E-3</c:v>
                </c:pt>
                <c:pt idx="2049">
                  <c:v>6.579607292280798E-3</c:v>
                </c:pt>
                <c:pt idx="2050">
                  <c:v>6.5768721856063195E-3</c:v>
                </c:pt>
                <c:pt idx="2051">
                  <c:v>6.5728337407211512E-3</c:v>
                </c:pt>
                <c:pt idx="2052">
                  <c:v>6.5700830715087477E-3</c:v>
                </c:pt>
                <c:pt idx="2053">
                  <c:v>6.5673259512166737E-3</c:v>
                </c:pt>
                <c:pt idx="2054">
                  <c:v>6.5645623789656327E-3</c:v>
                </c:pt>
                <c:pt idx="2055">
                  <c:v>6.5617923537164558E-3</c:v>
                </c:pt>
                <c:pt idx="2056">
                  <c:v>6.5590158744299742E-3</c:v>
                </c:pt>
                <c:pt idx="2057">
                  <c:v>6.5562329400670194E-3</c:v>
                </c:pt>
                <c:pt idx="2058">
                  <c:v>6.5534435496683585E-3</c:v>
                </c:pt>
                <c:pt idx="2059">
                  <c:v>6.5506477022747589E-3</c:v>
                </c:pt>
                <c:pt idx="2060">
                  <c:v>6.5478453966871797E-3</c:v>
                </c:pt>
                <c:pt idx="2061">
                  <c:v>6.5450366321861964E-3</c:v>
                </c:pt>
                <c:pt idx="2062">
                  <c:v>6.542221407492832E-3</c:v>
                </c:pt>
                <c:pt idx="2063">
                  <c:v>6.5393997217277899E-3</c:v>
                </c:pt>
                <c:pt idx="2064">
                  <c:v>6.5365715739318375E-3</c:v>
                </c:pt>
                <c:pt idx="2065">
                  <c:v>6.5337369629858699E-3</c:v>
                </c:pt>
                <c:pt idx="2066">
                  <c:v>6.5308958879306545E-3</c:v>
                </c:pt>
                <c:pt idx="2067">
                  <c:v>6.5280483478069584E-3</c:v>
                </c:pt>
                <c:pt idx="2068">
                  <c:v>6.525194341495677E-3</c:v>
                </c:pt>
                <c:pt idx="2069">
                  <c:v>6.5223338680375775E-3</c:v>
                </c:pt>
                <c:pt idx="2070">
                  <c:v>6.5194669263934912E-3</c:v>
                </c:pt>
                <c:pt idx="2071">
                  <c:v>6.5165935156841215E-3</c:v>
                </c:pt>
                <c:pt idx="2072">
                  <c:v>6.5137136347903635E-3</c:v>
                </c:pt>
                <c:pt idx="2073">
                  <c:v>6.5108272827529845E-3</c:v>
                </c:pt>
                <c:pt idx="2074">
                  <c:v>6.5079344585328158E-3</c:v>
                </c:pt>
                <c:pt idx="2075">
                  <c:v>6.5050351610107526E-3</c:v>
                </c:pt>
                <c:pt idx="2076">
                  <c:v>6.5021293893874343E-3</c:v>
                </c:pt>
                <c:pt idx="2077">
                  <c:v>6.4992171425437562E-3</c:v>
                </c:pt>
                <c:pt idx="2078">
                  <c:v>6.4962984195204854E-3</c:v>
                </c:pt>
                <c:pt idx="2079">
                  <c:v>6.4933732191985172E-3</c:v>
                </c:pt>
                <c:pt idx="2080">
                  <c:v>6.490441540778491E-3</c:v>
                </c:pt>
                <c:pt idx="2081">
                  <c:v>6.4875033829014939E-3</c:v>
                </c:pt>
                <c:pt idx="2082">
                  <c:v>6.4845587450079734E-3</c:v>
                </c:pt>
                <c:pt idx="2083">
                  <c:v>6.4816076258189526E-3</c:v>
                </c:pt>
                <c:pt idx="2084">
                  <c:v>6.4786500242153267E-3</c:v>
                </c:pt>
                <c:pt idx="2085">
                  <c:v>6.4756859394776711E-3</c:v>
                </c:pt>
                <c:pt idx="2086">
                  <c:v>6.4727153704069451E-3</c:v>
                </c:pt>
                <c:pt idx="2087">
                  <c:v>6.4697383160439159E-3</c:v>
                </c:pt>
                <c:pt idx="2088">
                  <c:v>6.4667547754293508E-3</c:v>
                </c:pt>
                <c:pt idx="2089">
                  <c:v>6.4637647475240811E-3</c:v>
                </c:pt>
                <c:pt idx="2090">
                  <c:v>6.460768231209002E-3</c:v>
                </c:pt>
                <c:pt idx="2091">
                  <c:v>6.4577652256048168E-3</c:v>
                </c:pt>
                <c:pt idx="2092">
                  <c:v>6.4547557296723568E-3</c:v>
                </c:pt>
                <c:pt idx="2093">
                  <c:v>6.4517397424523892E-3</c:v>
                </c:pt>
                <c:pt idx="2094">
                  <c:v>6.4487172629057454E-3</c:v>
                </c:pt>
                <c:pt idx="2095">
                  <c:v>6.4456882899133205E-3</c:v>
                </c:pt>
                <c:pt idx="2096">
                  <c:v>6.442652822595818E-3</c:v>
                </c:pt>
                <c:pt idx="2097">
                  <c:v>6.4396108599140689E-3</c:v>
                </c:pt>
                <c:pt idx="2098">
                  <c:v>6.4365624007489686E-3</c:v>
                </c:pt>
                <c:pt idx="2099">
                  <c:v>6.4335074443810925E-3</c:v>
                </c:pt>
                <c:pt idx="2100">
                  <c:v>6.4304459894515276E-3</c:v>
                </c:pt>
                <c:pt idx="2101">
                  <c:v>6.4273780351609133E-3</c:v>
                </c:pt>
                <c:pt idx="2102">
                  <c:v>6.424303580470081E-3</c:v>
                </c:pt>
                <c:pt idx="2103">
                  <c:v>6.4212226244197979E-3</c:v>
                </c:pt>
                <c:pt idx="2104">
                  <c:v>6.4181351658110231E-3</c:v>
                </c:pt>
                <c:pt idx="2105">
                  <c:v>6.415041203844396E-3</c:v>
                </c:pt>
                <c:pt idx="2106">
                  <c:v>6.4119407374008119E-3</c:v>
                </c:pt>
                <c:pt idx="2107">
                  <c:v>6.4088337656009742E-3</c:v>
                </c:pt>
                <c:pt idx="2108">
                  <c:v>6.4057202872458419E-3</c:v>
                </c:pt>
                <c:pt idx="2109">
                  <c:v>6.4026003013761823E-3</c:v>
                </c:pt>
                <c:pt idx="2110">
                  <c:v>6.3994738071126989E-3</c:v>
                </c:pt>
                <c:pt idx="2111">
                  <c:v>6.3963408033362867E-3</c:v>
                </c:pt>
                <c:pt idx="2112">
                  <c:v>6.3932012890077772E-3</c:v>
                </c:pt>
                <c:pt idx="2113">
                  <c:v>6.3900552631679375E-3</c:v>
                </c:pt>
                <c:pt idx="2114">
                  <c:v>6.386902724857535E-3</c:v>
                </c:pt>
                <c:pt idx="2115">
                  <c:v>6.3837436730374009E-3</c:v>
                </c:pt>
                <c:pt idx="2116">
                  <c:v>6.3805781066683664E-3</c:v>
                </c:pt>
                <c:pt idx="2117">
                  <c:v>6.377406024791199E-3</c:v>
                </c:pt>
                <c:pt idx="2118">
                  <c:v>6.3742274263667298E-3</c:v>
                </c:pt>
                <c:pt idx="2119">
                  <c:v>6.3710423103557901E-3</c:v>
                </c:pt>
                <c:pt idx="2120">
                  <c:v>6.3678506757991471E-3</c:v>
                </c:pt>
                <c:pt idx="2121">
                  <c:v>6.3646525216576322E-3</c:v>
                </c:pt>
                <c:pt idx="2122">
                  <c:v>6.3614478469720126E-3</c:v>
                </c:pt>
                <c:pt idx="2123">
                  <c:v>6.3582366505432475E-3</c:v>
                </c:pt>
                <c:pt idx="2124">
                  <c:v>6.3550189316519123E-3</c:v>
                </c:pt>
                <c:pt idx="2125">
                  <c:v>6.3517946891789023E-3</c:v>
                </c:pt>
                <c:pt idx="2126">
                  <c:v>6.3485639220850487E-3</c:v>
                </c:pt>
                <c:pt idx="2127">
                  <c:v>6.3453266292512467E-3</c:v>
                </c:pt>
                <c:pt idx="2128">
                  <c:v>6.3420828097981996E-3</c:v>
                </c:pt>
                <c:pt idx="2129">
                  <c:v>6.3388324627666748E-3</c:v>
                </c:pt>
                <c:pt idx="2130">
                  <c:v>6.3355755871974395E-3</c:v>
                </c:pt>
                <c:pt idx="2131">
                  <c:v>6.3323121817315808E-3</c:v>
                </c:pt>
                <c:pt idx="2132">
                  <c:v>6.3290422458095463E-3</c:v>
                </c:pt>
                <c:pt idx="2133">
                  <c:v>6.325765778072423E-3</c:v>
                </c:pt>
                <c:pt idx="2134">
                  <c:v>6.3224827776409143E-3</c:v>
                </c:pt>
                <c:pt idx="2135">
                  <c:v>6.3191932437156595E-3</c:v>
                </c:pt>
                <c:pt idx="2136">
                  <c:v>6.3158971749377457E-3</c:v>
                </c:pt>
                <c:pt idx="2137">
                  <c:v>6.3125945704278763E-3</c:v>
                </c:pt>
                <c:pt idx="2138">
                  <c:v>6.3092854293067546E-3</c:v>
                </c:pt>
                <c:pt idx="2139">
                  <c:v>6.3059697502954037E-3</c:v>
                </c:pt>
                <c:pt idx="2140">
                  <c:v>6.3026475327543352E-3</c:v>
                </c:pt>
                <c:pt idx="2141">
                  <c:v>6.299318775324636E-3</c:v>
                </c:pt>
                <c:pt idx="2142">
                  <c:v>6.2959834772069456E-3</c:v>
                </c:pt>
                <c:pt idx="2143">
                  <c:v>6.2926416374420313E-3</c:v>
                </c:pt>
                <c:pt idx="2144">
                  <c:v>6.2892932546709801E-3</c:v>
                </c:pt>
                <c:pt idx="2145">
                  <c:v>6.2859383282543035E-3</c:v>
                </c:pt>
                <c:pt idx="2146">
                  <c:v>6.2825768570728968E-3</c:v>
                </c:pt>
                <c:pt idx="2147">
                  <c:v>6.2792088400875912E-3</c:v>
                </c:pt>
                <c:pt idx="2148">
                  <c:v>6.2758342762592179E-3</c:v>
                </c:pt>
                <c:pt idx="2149">
                  <c:v>6.2724531646285442E-3</c:v>
                </c:pt>
                <c:pt idx="2150">
                  <c:v>6.2690655042363375E-3</c:v>
                </c:pt>
                <c:pt idx="2151">
                  <c:v>6.2656712940434289E-3</c:v>
                </c:pt>
                <c:pt idx="2152">
                  <c:v>6.2622705329307138E-3</c:v>
                </c:pt>
                <c:pt idx="2153">
                  <c:v>6.2588632200188954E-3</c:v>
                </c:pt>
                <c:pt idx="2154">
                  <c:v>6.255449354268805E-3</c:v>
                </c:pt>
                <c:pt idx="2155">
                  <c:v>6.2520289345613378E-3</c:v>
                </c:pt>
                <c:pt idx="2156">
                  <c:v>6.2486019600971332E-3</c:v>
                </c:pt>
                <c:pt idx="2157">
                  <c:v>6.2451684297570864E-3</c:v>
                </c:pt>
                <c:pt idx="2158">
                  <c:v>6.2417283425020287E-3</c:v>
                </c:pt>
                <c:pt idx="2159">
                  <c:v>6.2382816973727273E-3</c:v>
                </c:pt>
                <c:pt idx="2160">
                  <c:v>6.2348284933300135E-3</c:v>
                </c:pt>
                <c:pt idx="2161">
                  <c:v>6.2313687293347186E-3</c:v>
                </c:pt>
                <c:pt idx="2162">
                  <c:v>6.227902404507546E-3</c:v>
                </c:pt>
                <c:pt idx="2163">
                  <c:v>6.2244295177293907E-3</c:v>
                </c:pt>
                <c:pt idx="2164">
                  <c:v>6.2209500679610841E-3</c:v>
                </c:pt>
                <c:pt idx="2165">
                  <c:v>6.2174640543233295E-3</c:v>
                </c:pt>
                <c:pt idx="2166">
                  <c:v>6.2139714756970221E-3</c:v>
                </c:pt>
                <c:pt idx="2167">
                  <c:v>6.2104723312028653E-3</c:v>
                </c:pt>
                <c:pt idx="2168">
                  <c:v>6.2069666196418183E-3</c:v>
                </c:pt>
                <c:pt idx="2169">
                  <c:v>6.2034543400546482E-3</c:v>
                </c:pt>
                <c:pt idx="2170">
                  <c:v>6.1999354914821225E-3</c:v>
                </c:pt>
                <c:pt idx="2171">
                  <c:v>6.1964100730449445E-3</c:v>
                </c:pt>
                <c:pt idx="2172">
                  <c:v>6.1928780835440733E-3</c:v>
                </c:pt>
                <c:pt idx="2173">
                  <c:v>6.1893395221002123E-3</c:v>
                </c:pt>
                <c:pt idx="2174">
                  <c:v>6.1857943875942567E-3</c:v>
                </c:pt>
                <c:pt idx="2175">
                  <c:v>6.1822426789870377E-3</c:v>
                </c:pt>
                <c:pt idx="2176">
                  <c:v>6.1786843954791948E-3</c:v>
                </c:pt>
                <c:pt idx="2177">
                  <c:v>6.175119535791751E-3</c:v>
                </c:pt>
                <c:pt idx="2178">
                  <c:v>6.1715480992052818E-3</c:v>
                </c:pt>
                <c:pt idx="2179">
                  <c:v>6.1679700845207464E-3</c:v>
                </c:pt>
                <c:pt idx="2180">
                  <c:v>6.1643854906190398E-3</c:v>
                </c:pt>
                <c:pt idx="2181">
                  <c:v>6.1607943167807377E-3</c:v>
                </c:pt>
                <c:pt idx="2182">
                  <c:v>6.1571965618067992E-3</c:v>
                </c:pt>
                <c:pt idx="2183">
                  <c:v>6.1535922248179276E-3</c:v>
                </c:pt>
                <c:pt idx="2184">
                  <c:v>6.149981304695018E-3</c:v>
                </c:pt>
                <c:pt idx="2185">
                  <c:v>6.1463638004788379E-3</c:v>
                </c:pt>
                <c:pt idx="2186">
                  <c:v>6.1427397110502824E-3</c:v>
                </c:pt>
                <c:pt idx="2187">
                  <c:v>6.1391090355300548E-3</c:v>
                </c:pt>
                <c:pt idx="2188">
                  <c:v>6.1354717729589225E-3</c:v>
                </c:pt>
                <c:pt idx="2189">
                  <c:v>6.1318279221378447E-3</c:v>
                </c:pt>
                <c:pt idx="2190">
                  <c:v>6.1281774822674606E-3</c:v>
                </c:pt>
                <c:pt idx="2191">
                  <c:v>6.1245204522286656E-3</c:v>
                </c:pt>
                <c:pt idx="2192">
                  <c:v>6.1208568309023548E-3</c:v>
                </c:pt>
                <c:pt idx="2193">
                  <c:v>6.1171866174891676E-3</c:v>
                </c:pt>
                <c:pt idx="2194">
                  <c:v>6.1135098109499353E-3</c:v>
                </c:pt>
                <c:pt idx="2195">
                  <c:v>6.109826410085617E-3</c:v>
                </c:pt>
                <c:pt idx="2196">
                  <c:v>6.1061364140968521E-3</c:v>
                </c:pt>
                <c:pt idx="2197">
                  <c:v>6.102439821944472E-3</c:v>
                </c:pt>
                <c:pt idx="2198">
                  <c:v>6.0987366325093717E-3</c:v>
                </c:pt>
                <c:pt idx="2199">
                  <c:v>6.0950268448323186E-3</c:v>
                </c:pt>
                <c:pt idx="2200">
                  <c:v>6.09131045795408E-3</c:v>
                </c:pt>
                <c:pt idx="2201">
                  <c:v>6.0875874708354871E-3</c:v>
                </c:pt>
                <c:pt idx="2202">
                  <c:v>6.0838578825173073E-3</c:v>
                </c:pt>
                <c:pt idx="2203">
                  <c:v>6.0801216918004997E-3</c:v>
                </c:pt>
                <c:pt idx="2204">
                  <c:v>6.0763788979656397E-3</c:v>
                </c:pt>
                <c:pt idx="2205">
                  <c:v>6.0726294997337504E-3</c:v>
                </c:pt>
                <c:pt idx="2206">
                  <c:v>6.0688734963854074E-3</c:v>
                </c:pt>
                <c:pt idx="2207">
                  <c:v>6.0651108864817616E-3</c:v>
                </c:pt>
                <c:pt idx="2208">
                  <c:v>6.0613416695431965E-3</c:v>
                </c:pt>
                <c:pt idx="2209">
                  <c:v>6.0575658441308633E-3</c:v>
                </c:pt>
                <c:pt idx="2210">
                  <c:v>6.0537834095253373E-3</c:v>
                </c:pt>
                <c:pt idx="2211">
                  <c:v>6.0499943644476417E-3</c:v>
                </c:pt>
                <c:pt idx="2212">
                  <c:v>6.0461987080984159E-3</c:v>
                </c:pt>
                <c:pt idx="2213">
                  <c:v>6.042396439438491E-3</c:v>
                </c:pt>
                <c:pt idx="2214">
                  <c:v>6.0385875573487624E-3</c:v>
                </c:pt>
                <c:pt idx="2215">
                  <c:v>6.0347720610298694E-3</c:v>
                </c:pt>
                <c:pt idx="2216">
                  <c:v>6.0309499492827712E-3</c:v>
                </c:pt>
                <c:pt idx="2217">
                  <c:v>6.027121221148235E-3</c:v>
                </c:pt>
                <c:pt idx="2218">
                  <c:v>6.0232858756670282E-3</c:v>
                </c:pt>
                <c:pt idx="2219">
                  <c:v>6.019443911720046E-3</c:v>
                </c:pt>
                <c:pt idx="2220">
                  <c:v>6.0155953284279917E-3</c:v>
                </c:pt>
                <c:pt idx="2221">
                  <c:v>6.0117401246717606E-3</c:v>
                </c:pt>
                <c:pt idx="2222">
                  <c:v>6.0078782995720559E-3</c:v>
                </c:pt>
                <c:pt idx="2223">
                  <c:v>6.0040098520097729E-3</c:v>
                </c:pt>
                <c:pt idx="2224">
                  <c:v>6.0001347810256789E-3</c:v>
                </c:pt>
                <c:pt idx="2225">
                  <c:v>5.9962530855806051E-3</c:v>
                </c:pt>
                <c:pt idx="2226">
                  <c:v>5.9923647647952549E-3</c:v>
                </c:pt>
                <c:pt idx="2227">
                  <c:v>5.9884698173107154E-3</c:v>
                </c:pt>
                <c:pt idx="2228">
                  <c:v>5.984568242487498E-3</c:v>
                </c:pt>
                <c:pt idx="2229">
                  <c:v>5.980660039286434E-3</c:v>
                </c:pt>
                <c:pt idx="2230">
                  <c:v>5.9767452065084825E-3</c:v>
                </c:pt>
                <c:pt idx="2231">
                  <c:v>5.972823743274347E-3</c:v>
                </c:pt>
                <c:pt idx="2232">
                  <c:v>5.9688956484649225E-3</c:v>
                </c:pt>
                <c:pt idx="2233">
                  <c:v>5.9649609212009125E-3</c:v>
                </c:pt>
                <c:pt idx="2234">
                  <c:v>5.9610195604431482E-3</c:v>
                </c:pt>
                <c:pt idx="2235">
                  <c:v>5.9570715650725248E-3</c:v>
                </c:pt>
                <c:pt idx="2236">
                  <c:v>5.9531169342097456E-3</c:v>
                </c:pt>
                <c:pt idx="2237">
                  <c:v>5.9491556668955781E-3</c:v>
                </c:pt>
                <c:pt idx="2238">
                  <c:v>5.9451877619309812E-3</c:v>
                </c:pt>
                <c:pt idx="2239">
                  <c:v>5.9412132184366584E-3</c:v>
                </c:pt>
                <c:pt idx="2240">
                  <c:v>5.9372320352935049E-3</c:v>
                </c:pt>
                <c:pt idx="2241">
                  <c:v>5.93324421170216E-3</c:v>
                </c:pt>
                <c:pt idx="2242">
                  <c:v>5.929249746543519E-3</c:v>
                </c:pt>
                <c:pt idx="2243">
                  <c:v>5.9252486386984771E-3</c:v>
                </c:pt>
                <c:pt idx="2244">
                  <c:v>5.9212408872877376E-3</c:v>
                </c:pt>
                <c:pt idx="2245">
                  <c:v>5.9166524636466988E-3</c:v>
                </c:pt>
                <c:pt idx="2246">
                  <c:v>5.9126304725864998E-3</c:v>
                </c:pt>
                <c:pt idx="2247">
                  <c:v>5.9086018346832248E-3</c:v>
                </c:pt>
                <c:pt idx="2248">
                  <c:v>5.9045665489776411E-3</c:v>
                </c:pt>
                <c:pt idx="2249">
                  <c:v>5.9005246145105161E-3</c:v>
                </c:pt>
                <c:pt idx="2250">
                  <c:v>5.8964760304025532E-3</c:v>
                </c:pt>
                <c:pt idx="2251">
                  <c:v>5.8924207953747754E-3</c:v>
                </c:pt>
                <c:pt idx="2252">
                  <c:v>5.88835890846795E-3</c:v>
                </c:pt>
                <c:pt idx="2253">
                  <c:v>5.8842903688027803E-3</c:v>
                </c:pt>
                <c:pt idx="2254">
                  <c:v>5.8802151753400977E-3</c:v>
                </c:pt>
                <c:pt idx="2255">
                  <c:v>5.8761333270407334E-3</c:v>
                </c:pt>
                <c:pt idx="2256">
                  <c:v>5.8720448228655187E-3</c:v>
                </c:pt>
                <c:pt idx="2257">
                  <c:v>5.8679496618552207E-3</c:v>
                </c:pt>
                <c:pt idx="2258">
                  <c:v>5.8638478429706709E-3</c:v>
                </c:pt>
                <c:pt idx="2259">
                  <c:v>5.8597393651727003E-3</c:v>
                </c:pt>
                <c:pt idx="2260">
                  <c:v>5.8556242276619486E-3</c:v>
                </c:pt>
                <c:pt idx="2261">
                  <c:v>5.8515024290795026E-3</c:v>
                </c:pt>
                <c:pt idx="2262">
                  <c:v>5.8473739686260018E-3</c:v>
                </c:pt>
                <c:pt idx="2263">
                  <c:v>5.8426475695139146E-3</c:v>
                </c:pt>
                <c:pt idx="2264">
                  <c:v>5.8385048301623499E-3</c:v>
                </c:pt>
                <c:pt idx="2265">
                  <c:v>5.8343554259021602E-3</c:v>
                </c:pt>
                <c:pt idx="2266">
                  <c:v>5.8301993554543685E-3</c:v>
                </c:pt>
                <c:pt idx="2267">
                  <c:v>5.8260366179396783E-3</c:v>
                </c:pt>
                <c:pt idx="2268">
                  <c:v>5.8218672123189208E-3</c:v>
                </c:pt>
                <c:pt idx="2269">
                  <c:v>5.8176911376328633E-3</c:v>
                </c:pt>
                <c:pt idx="2270">
                  <c:v>5.813508392842337E-3</c:v>
                </c:pt>
                <c:pt idx="2271">
                  <c:v>5.8093189769081732E-3</c:v>
                </c:pt>
                <c:pt idx="2272">
                  <c:v>5.8051228888711393E-3</c:v>
                </c:pt>
                <c:pt idx="2273">
                  <c:v>5.8009201276920663E-3</c:v>
                </c:pt>
                <c:pt idx="2274">
                  <c:v>5.7967106924117218E-3</c:v>
                </c:pt>
                <c:pt idx="2275">
                  <c:v>5.7924945819909368E-3</c:v>
                </c:pt>
                <c:pt idx="2276">
                  <c:v>5.7882717953106066E-3</c:v>
                </c:pt>
                <c:pt idx="2277">
                  <c:v>5.7840423316513068E-3</c:v>
                </c:pt>
                <c:pt idx="2278">
                  <c:v>5.7798061896541242E-3</c:v>
                </c:pt>
                <c:pt idx="2279">
                  <c:v>5.7755633686795704E-3</c:v>
                </c:pt>
                <c:pt idx="2280">
                  <c:v>5.7713138672887965E-3</c:v>
                </c:pt>
                <c:pt idx="2281">
                  <c:v>5.7670576848423138E-3</c:v>
                </c:pt>
                <c:pt idx="2282">
                  <c:v>5.7627948201410817E-3</c:v>
                </c:pt>
                <c:pt idx="2283">
                  <c:v>5.7585252721459312E-3</c:v>
                </c:pt>
                <c:pt idx="2284">
                  <c:v>5.7542490400575019E-3</c:v>
                </c:pt>
                <c:pt idx="2285">
                  <c:v>5.7499661226767529E-3</c:v>
                </c:pt>
                <c:pt idx="2286">
                  <c:v>5.7456765191243875E-3</c:v>
                </c:pt>
                <c:pt idx="2287">
                  <c:v>5.7413802282813009E-3</c:v>
                </c:pt>
                <c:pt idx="2288">
                  <c:v>5.7370772491083244E-3</c:v>
                </c:pt>
                <c:pt idx="2289">
                  <c:v>5.7327675807261613E-3</c:v>
                </c:pt>
                <c:pt idx="2290">
                  <c:v>5.728451222175579E-3</c:v>
                </c:pt>
                <c:pt idx="2291">
                  <c:v>5.7241281723374726E-3</c:v>
                </c:pt>
                <c:pt idx="2292">
                  <c:v>5.7197984300128013E-3</c:v>
                </c:pt>
                <c:pt idx="2293">
                  <c:v>5.7154619945620766E-3</c:v>
                </c:pt>
                <c:pt idx="2294">
                  <c:v>5.7111188647063216E-3</c:v>
                </c:pt>
                <c:pt idx="2295">
                  <c:v>5.7067690396461757E-3</c:v>
                </c:pt>
                <c:pt idx="2296">
                  <c:v>5.702412518182598E-3</c:v>
                </c:pt>
                <c:pt idx="2297">
                  <c:v>5.696891538855553E-3</c:v>
                </c:pt>
                <c:pt idx="2298">
                  <c:v>5.6925195694823572E-3</c:v>
                </c:pt>
                <c:pt idx="2299">
                  <c:v>5.6881409003217698E-3</c:v>
                </c:pt>
                <c:pt idx="2300">
                  <c:v>5.6837555304145582E-3</c:v>
                </c:pt>
                <c:pt idx="2301">
                  <c:v>5.6793634587481989E-3</c:v>
                </c:pt>
                <c:pt idx="2302">
                  <c:v>5.674964684336814E-3</c:v>
                </c:pt>
                <c:pt idx="2303">
                  <c:v>5.6705592061412347E-3</c:v>
                </c:pt>
                <c:pt idx="2304">
                  <c:v>5.6661470231755828E-3</c:v>
                </c:pt>
                <c:pt idx="2305">
                  <c:v>5.6617281344273351E-3</c:v>
                </c:pt>
                <c:pt idx="2306">
                  <c:v>5.6573025389106135E-3</c:v>
                </c:pt>
                <c:pt idx="2307">
                  <c:v>5.6528702355329585E-3</c:v>
                </c:pt>
                <c:pt idx="2308">
                  <c:v>5.6484312233617828E-3</c:v>
                </c:pt>
                <c:pt idx="2309">
                  <c:v>5.643985501384563E-3</c:v>
                </c:pt>
                <c:pt idx="2310">
                  <c:v>5.6395330685887757E-3</c:v>
                </c:pt>
                <c:pt idx="2311">
                  <c:v>5.6330727092479549E-3</c:v>
                </c:pt>
                <c:pt idx="2312">
                  <c:v>5.6286041142339371E-3</c:v>
                </c:pt>
                <c:pt idx="2313">
                  <c:v>5.6241288052305549E-3</c:v>
                </c:pt>
                <c:pt idx="2314">
                  <c:v>5.6196467808788952E-3</c:v>
                </c:pt>
                <c:pt idx="2315">
                  <c:v>5.6151580404595336E-3</c:v>
                </c:pt>
                <c:pt idx="2316">
                  <c:v>5.6106625826934931E-3</c:v>
                </c:pt>
                <c:pt idx="2317">
                  <c:v>5.606160406781413E-3</c:v>
                </c:pt>
                <c:pt idx="2318">
                  <c:v>5.6016515116041887E-3</c:v>
                </c:pt>
                <c:pt idx="2319">
                  <c:v>5.5971358962825235E-3</c:v>
                </c:pt>
                <c:pt idx="2320">
                  <c:v>5.5926135596973126E-3</c:v>
                </c:pt>
                <c:pt idx="2321">
                  <c:v>5.5880845008093871E-3</c:v>
                </c:pt>
                <c:pt idx="2322">
                  <c:v>5.5835487187394506E-3</c:v>
                </c:pt>
                <c:pt idx="2323">
                  <c:v>5.5790062123683981E-3</c:v>
                </c:pt>
                <c:pt idx="2324">
                  <c:v>5.574456980736997E-3</c:v>
                </c:pt>
                <c:pt idx="2325">
                  <c:v>5.5699010227261425E-3</c:v>
                </c:pt>
                <c:pt idx="2326">
                  <c:v>5.5653383374565379E-3</c:v>
                </c:pt>
                <c:pt idx="2327">
                  <c:v>5.5607689239689506E-3</c:v>
                </c:pt>
                <c:pt idx="2328">
                  <c:v>5.5561927811442757E-3</c:v>
                </c:pt>
                <c:pt idx="2329">
                  <c:v>5.5516099080232806E-3</c:v>
                </c:pt>
                <c:pt idx="2330">
                  <c:v>5.5470203035667964E-3</c:v>
                </c:pt>
                <c:pt idx="2331">
                  <c:v>5.5424239667356545E-3</c:v>
                </c:pt>
                <c:pt idx="2332">
                  <c:v>5.5378208965706222E-3</c:v>
                </c:pt>
                <c:pt idx="2333">
                  <c:v>5.5332110921124666E-3</c:v>
                </c:pt>
                <c:pt idx="2334">
                  <c:v>5.5285945523220192E-3</c:v>
                </c:pt>
                <c:pt idx="2335">
                  <c:v>5.5239712761601112E-3</c:v>
                </c:pt>
                <c:pt idx="2336">
                  <c:v>5.5193412625076377E-3</c:v>
                </c:pt>
                <c:pt idx="2337">
                  <c:v>5.5147045105652381E-3</c:v>
                </c:pt>
                <c:pt idx="2338">
                  <c:v>5.5100610192937438E-3</c:v>
                </c:pt>
                <c:pt idx="2339">
                  <c:v>5.5054107874141778E-3</c:v>
                </c:pt>
                <c:pt idx="2340">
                  <c:v>5.5007538142870516E-3</c:v>
                </c:pt>
                <c:pt idx="2341">
                  <c:v>5.4960900987133243E-3</c:v>
                </c:pt>
                <c:pt idx="2342">
                  <c:v>5.4914196397337633E-3</c:v>
                </c:pt>
                <c:pt idx="2343">
                  <c:v>5.4867424363891359E-3</c:v>
                </c:pt>
                <c:pt idx="2344">
                  <c:v>5.4820584874804013E-3</c:v>
                </c:pt>
                <c:pt idx="2345">
                  <c:v>5.4773677922081987E-3</c:v>
                </c:pt>
                <c:pt idx="2346">
                  <c:v>5.4726703494534235E-3</c:v>
                </c:pt>
                <c:pt idx="2347">
                  <c:v>5.4679661582568428E-3</c:v>
                </c:pt>
                <c:pt idx="2348">
                  <c:v>5.4632552174993521E-3</c:v>
                </c:pt>
                <c:pt idx="2349">
                  <c:v>5.4585375263815905E-3</c:v>
                </c:pt>
                <c:pt idx="2350">
                  <c:v>5.4538130836245813E-3</c:v>
                </c:pt>
                <c:pt idx="2351">
                  <c:v>5.4490818885088999E-3</c:v>
                </c:pt>
                <c:pt idx="2352">
                  <c:v>5.4443439398355054E-3</c:v>
                </c:pt>
                <c:pt idx="2353">
                  <c:v>5.4395992366451651E-3</c:v>
                </c:pt>
                <c:pt idx="2354">
                  <c:v>5.4348477779786464E-3</c:v>
                </c:pt>
                <c:pt idx="2355">
                  <c:v>5.4300895627168444E-3</c:v>
                </c:pt>
                <c:pt idx="2356">
                  <c:v>5.4253245899804625E-3</c:v>
                </c:pt>
                <c:pt idx="2357">
                  <c:v>5.4205528585704599E-3</c:v>
                </c:pt>
                <c:pt idx="2358">
                  <c:v>5.4157743677674119E-3</c:v>
                </c:pt>
                <c:pt idx="2359">
                  <c:v>5.4109891162923418E-3</c:v>
                </c:pt>
                <c:pt idx="2360">
                  <c:v>5.4061971033458889E-3</c:v>
                </c:pt>
                <c:pt idx="2361">
                  <c:v>5.4013983277290123E-3</c:v>
                </c:pt>
                <c:pt idx="2362">
                  <c:v>5.3965927886423515E-3</c:v>
                </c:pt>
                <c:pt idx="2363">
                  <c:v>5.3917804848069295E-3</c:v>
                </c:pt>
                <c:pt idx="2364">
                  <c:v>5.3869614155033219E-3</c:v>
                </c:pt>
                <c:pt idx="2365">
                  <c:v>5.3821355794525516E-3</c:v>
                </c:pt>
                <c:pt idx="2366">
                  <c:v>5.3773029757753221E-3</c:v>
                </c:pt>
                <c:pt idx="2367">
                  <c:v>5.3724636035923368E-3</c:v>
                </c:pt>
                <c:pt idx="2368">
                  <c:v>5.3676174617045547E-3</c:v>
                </c:pt>
                <c:pt idx="2369">
                  <c:v>5.3627645491527431E-3</c:v>
                </c:pt>
                <c:pt idx="2370">
                  <c:v>5.3579048650576055E-3</c:v>
                </c:pt>
                <c:pt idx="2371">
                  <c:v>5.353038408220101E-3</c:v>
                </c:pt>
                <c:pt idx="2372">
                  <c:v>5.3481651776809969E-3</c:v>
                </c:pt>
                <c:pt idx="2373">
                  <c:v>5.3432851724810604E-3</c:v>
                </c:pt>
                <c:pt idx="2374">
                  <c:v>5.3383983915811228E-3</c:v>
                </c:pt>
                <c:pt idx="2375">
                  <c:v>5.3335048340219515E-3</c:v>
                </c:pt>
                <c:pt idx="2376">
                  <c:v>5.3286044987643777E-3</c:v>
                </c:pt>
                <c:pt idx="2377">
                  <c:v>5.3236973848491687E-3</c:v>
                </c:pt>
                <c:pt idx="2378">
                  <c:v>5.3187834910772835E-3</c:v>
                </c:pt>
                <c:pt idx="2379">
                  <c:v>5.3138628167292978E-3</c:v>
                </c:pt>
                <c:pt idx="2380">
                  <c:v>5.3089353605262346E-3</c:v>
                </c:pt>
                <c:pt idx="2381">
                  <c:v>5.3040011215887972E-3</c:v>
                </c:pt>
                <c:pt idx="2382">
                  <c:v>5.299060098957753E-3</c:v>
                </c:pt>
                <c:pt idx="2383">
                  <c:v>5.2941122915139971E-3</c:v>
                </c:pt>
                <c:pt idx="2384">
                  <c:v>5.2891576982982969E-3</c:v>
                </c:pt>
                <c:pt idx="2385">
                  <c:v>5.2841963183514196E-3</c:v>
                </c:pt>
                <c:pt idx="2386">
                  <c:v>5.2792281505542604E-3</c:v>
                </c:pt>
                <c:pt idx="2387">
                  <c:v>5.2742531939475867E-3</c:v>
                </c:pt>
                <c:pt idx="2388">
                  <c:v>5.2692714476521019E-3</c:v>
                </c:pt>
                <c:pt idx="2389">
                  <c:v>5.264282910468765E-3</c:v>
                </c:pt>
                <c:pt idx="2390">
                  <c:v>5.2592875815182794E-3</c:v>
                </c:pt>
                <c:pt idx="2391">
                  <c:v>5.2542854596815403E-3</c:v>
                </c:pt>
                <c:pt idx="2392">
                  <c:v>5.249276544079251E-3</c:v>
                </c:pt>
                <c:pt idx="2393">
                  <c:v>5.2442608335123708E-3</c:v>
                </c:pt>
                <c:pt idx="2394">
                  <c:v>5.239238327181539E-3</c:v>
                </c:pt>
                <c:pt idx="2395">
                  <c:v>5.2342090239676509E-3</c:v>
                </c:pt>
                <c:pt idx="2396">
                  <c:v>5.2291729229114736E-3</c:v>
                </c:pt>
                <c:pt idx="2397">
                  <c:v>5.2241300229738385E-3</c:v>
                </c:pt>
                <c:pt idx="2398">
                  <c:v>5.2190803230356408E-3</c:v>
                </c:pt>
                <c:pt idx="2399">
                  <c:v>5.214023822377456E-3</c:v>
                </c:pt>
                <c:pt idx="2400">
                  <c:v>5.208960519720307E-3</c:v>
                </c:pt>
                <c:pt idx="2401">
                  <c:v>5.2038904141049613E-3</c:v>
                </c:pt>
                <c:pt idx="2402">
                  <c:v>5.1988135046521222E-3</c:v>
                </c:pt>
                <c:pt idx="2403">
                  <c:v>5.1937297902426849E-3</c:v>
                </c:pt>
                <c:pt idx="2404">
                  <c:v>5.1886392699174166E-3</c:v>
                </c:pt>
                <c:pt idx="2405">
                  <c:v>5.1835419426371487E-3</c:v>
                </c:pt>
                <c:pt idx="2406">
                  <c:v>5.1784378074426485E-3</c:v>
                </c:pt>
                <c:pt idx="2407">
                  <c:v>5.1733268632947471E-3</c:v>
                </c:pt>
                <c:pt idx="2408">
                  <c:v>5.1682091090743398E-3</c:v>
                </c:pt>
                <c:pt idx="2409">
                  <c:v>5.1630845439820661E-3</c:v>
                </c:pt>
                <c:pt idx="2410">
                  <c:v>5.157953166898821E-3</c:v>
                </c:pt>
                <c:pt idx="2411">
                  <c:v>5.1528149767854359E-3</c:v>
                </c:pt>
                <c:pt idx="2412">
                  <c:v>5.147669972602742E-3</c:v>
                </c:pt>
                <c:pt idx="2413">
                  <c:v>5.1425181535513786E-3</c:v>
                </c:pt>
                <c:pt idx="2414">
                  <c:v>5.137359518352369E-3</c:v>
                </c:pt>
                <c:pt idx="2415">
                  <c:v>5.1321940662862886E-3</c:v>
                </c:pt>
                <c:pt idx="2416">
                  <c:v>5.1270217960741604E-3</c:v>
                </c:pt>
                <c:pt idx="2417">
                  <c:v>5.1218427067567518E-3</c:v>
                </c:pt>
                <c:pt idx="2418">
                  <c:v>5.1166567974547661E-3</c:v>
                </c:pt>
                <c:pt idx="2419">
                  <c:v>5.1114640671290346E-3</c:v>
                </c:pt>
                <c:pt idx="2420">
                  <c:v>5.1062645147403884E-3</c:v>
                </c:pt>
                <c:pt idx="2421">
                  <c:v>5.101058139249659E-3</c:v>
                </c:pt>
                <c:pt idx="2422">
                  <c:v>5.0958449396976135E-3</c:v>
                </c:pt>
                <c:pt idx="2423">
                  <c:v>5.0906249149651472E-3</c:v>
                </c:pt>
                <c:pt idx="2424">
                  <c:v>5.0853980642528995E-3</c:v>
                </c:pt>
                <c:pt idx="2425">
                  <c:v>5.0801643864417656E-3</c:v>
                </c:pt>
                <c:pt idx="2426">
                  <c:v>5.0749238804126406E-3</c:v>
                </c:pt>
                <c:pt idx="2427">
                  <c:v>5.0696765453661641E-3</c:v>
                </c:pt>
                <c:pt idx="2428">
                  <c:v>5.064422380023359E-3</c:v>
                </c:pt>
                <c:pt idx="2429">
                  <c:v>5.0591613836648008E-3</c:v>
                </c:pt>
                <c:pt idx="2430">
                  <c:v>5.0538935551713848E-3</c:v>
                </c:pt>
                <c:pt idx="2431">
                  <c:v>5.0486188934240062E-3</c:v>
                </c:pt>
                <c:pt idx="2432">
                  <c:v>5.0433373976233042E-3</c:v>
                </c:pt>
                <c:pt idx="2433">
                  <c:v>5.0380490665702382E-3</c:v>
                </c:pt>
                <c:pt idx="2434">
                  <c:v>5.0327538993055754E-3</c:v>
                </c:pt>
                <c:pt idx="2435">
                  <c:v>5.0274518949500191E-3</c:v>
                </c:pt>
                <c:pt idx="2436">
                  <c:v>5.0221430523045285E-3</c:v>
                </c:pt>
                <c:pt idx="2437">
                  <c:v>5.016827370489807E-3</c:v>
                </c:pt>
                <c:pt idx="2438">
                  <c:v>5.0115048483867497E-3</c:v>
                </c:pt>
                <c:pt idx="2439">
                  <c:v>5.0061754852759321E-3</c:v>
                </c:pt>
                <c:pt idx="2440">
                  <c:v>5.0008392797984413E-3</c:v>
                </c:pt>
                <c:pt idx="2441">
                  <c:v>4.9954962309950446E-3</c:v>
                </c:pt>
                <c:pt idx="2442">
                  <c:v>4.9901463379864452E-3</c:v>
                </c:pt>
                <c:pt idx="2443">
                  <c:v>4.9847895998134106E-3</c:v>
                </c:pt>
                <c:pt idx="2444">
                  <c:v>4.9794260153568359E-3</c:v>
                </c:pt>
                <c:pt idx="2445">
                  <c:v>4.9740555835775524E-3</c:v>
                </c:pt>
                <c:pt idx="2446">
                  <c:v>4.9686783035163273E-3</c:v>
                </c:pt>
                <c:pt idx="2447">
                  <c:v>4.963294174133992E-3</c:v>
                </c:pt>
                <c:pt idx="2448">
                  <c:v>4.9579031945512497E-3</c:v>
                </c:pt>
                <c:pt idx="2449">
                  <c:v>4.9525053636489957E-3</c:v>
                </c:pt>
                <c:pt idx="2450">
                  <c:v>4.9471006803880613E-3</c:v>
                </c:pt>
                <c:pt idx="2451">
                  <c:v>4.9416891437292776E-3</c:v>
                </c:pt>
                <c:pt idx="2452">
                  <c:v>4.936270752793348E-3</c:v>
                </c:pt>
                <c:pt idx="2453">
                  <c:v>4.9308455065411039E-3</c:v>
                </c:pt>
                <c:pt idx="2454">
                  <c:v>4.9254134040133124E-3</c:v>
                </c:pt>
                <c:pt idx="2455">
                  <c:v>4.9199744440109328E-3</c:v>
                </c:pt>
                <c:pt idx="2456">
                  <c:v>4.9145286257346044E-3</c:v>
                </c:pt>
                <c:pt idx="2457">
                  <c:v>4.9090759479852863E-3</c:v>
                </c:pt>
                <c:pt idx="2458">
                  <c:v>4.9036164099636181E-3</c:v>
                </c:pt>
                <c:pt idx="2459">
                  <c:v>4.8981500105504949E-3</c:v>
                </c:pt>
                <c:pt idx="2460">
                  <c:v>4.892676748706748E-3</c:v>
                </c:pt>
                <c:pt idx="2461">
                  <c:v>4.8871966233932085E-3</c:v>
                </c:pt>
                <c:pt idx="2462">
                  <c:v>4.8817096337305799E-3</c:v>
                </c:pt>
                <c:pt idx="2463">
                  <c:v>4.8762157786796934E-3</c:v>
                </c:pt>
                <c:pt idx="2464">
                  <c:v>4.8707150571214441E-3</c:v>
                </c:pt>
                <c:pt idx="2465">
                  <c:v>4.8652074681765356E-3</c:v>
                </c:pt>
                <c:pt idx="2466">
                  <c:v>4.859693010805799E-3</c:v>
                </c:pt>
                <c:pt idx="2467">
                  <c:v>4.8541716838901294E-3</c:v>
                </c:pt>
                <c:pt idx="2468">
                  <c:v>4.8486434866301664E-3</c:v>
                </c:pt>
                <c:pt idx="2469">
                  <c:v>4.8431084179068051E-3</c:v>
                </c:pt>
                <c:pt idx="2470">
                  <c:v>4.8375664765210047E-3</c:v>
                </c:pt>
                <c:pt idx="2471">
                  <c:v>4.8320176618332766E-3</c:v>
                </c:pt>
                <c:pt idx="2472">
                  <c:v>4.826461972564644E-3</c:v>
                </c:pt>
                <c:pt idx="2473">
                  <c:v>4.8208994077558742E-3</c:v>
                </c:pt>
                <c:pt idx="2474">
                  <c:v>4.8153299665276705E-3</c:v>
                </c:pt>
                <c:pt idx="2475">
                  <c:v>4.8097536477609282E-3</c:v>
                </c:pt>
                <c:pt idx="2476">
                  <c:v>4.8041704504964144E-3</c:v>
                </c:pt>
                <c:pt idx="2477">
                  <c:v>4.7985803735350885E-3</c:v>
                </c:pt>
                <c:pt idx="2478">
                  <c:v>4.7929834161575258E-3</c:v>
                </c:pt>
                <c:pt idx="2479">
                  <c:v>4.7873795772446215E-3</c:v>
                </c:pt>
                <c:pt idx="2480">
                  <c:v>4.7817688555973348E-3</c:v>
                </c:pt>
                <c:pt idx="2481">
                  <c:v>4.7761512505761772E-3</c:v>
                </c:pt>
                <c:pt idx="2482">
                  <c:v>4.7705267609021718E-3</c:v>
                </c:pt>
                <c:pt idx="2483">
                  <c:v>4.7648953856960219E-3</c:v>
                </c:pt>
                <c:pt idx="2484">
                  <c:v>4.7592571239185588E-3</c:v>
                </c:pt>
                <c:pt idx="2485">
                  <c:v>4.7536119745306138E-3</c:v>
                </c:pt>
                <c:pt idx="2486">
                  <c:v>4.747959936413082E-3</c:v>
                </c:pt>
                <c:pt idx="2487">
                  <c:v>4.7423010086866668E-3</c:v>
                </c:pt>
                <c:pt idx="2488">
                  <c:v>4.7366351903921355E-3</c:v>
                </c:pt>
                <c:pt idx="2489">
                  <c:v>4.7309624805702555E-3</c:v>
                </c:pt>
                <c:pt idx="2490">
                  <c:v>4.7252828778621137E-3</c:v>
                </c:pt>
                <c:pt idx="2491">
                  <c:v>4.7195963817880937E-3</c:v>
                </c:pt>
                <c:pt idx="2492">
                  <c:v>4.7139029907494745E-3</c:v>
                </c:pt>
                <c:pt idx="2493">
                  <c:v>4.7083194922858951E-3</c:v>
                </c:pt>
                <c:pt idx="2494">
                  <c:v>4.7028061668097365E-3</c:v>
                </c:pt>
                <c:pt idx="2495">
                  <c:v>4.6973008292638951E-3</c:v>
                </c:pt>
                <c:pt idx="2496">
                  <c:v>4.6918035065868224E-3</c:v>
                </c:pt>
                <c:pt idx="2497">
                  <c:v>4.6863142257169699E-3</c:v>
                </c:pt>
                <c:pt idx="2498">
                  <c:v>4.6808330134329168E-3</c:v>
                </c:pt>
                <c:pt idx="2499">
                  <c:v>4.6753598969129229E-3</c:v>
                </c:pt>
                <c:pt idx="2500">
                  <c:v>4.6698949029355674E-3</c:v>
                </c:pt>
                <c:pt idx="2501">
                  <c:v>4.664438058599174E-3</c:v>
                </c:pt>
                <c:pt idx="2502">
                  <c:v>4.658989390602386E-3</c:v>
                </c:pt>
                <c:pt idx="2503">
                  <c:v>4.6535489262833352E-3</c:v>
                </c:pt>
                <c:pt idx="2504">
                  <c:v>4.6481166921807926E-3</c:v>
                </c:pt>
                <c:pt idx="2505">
                  <c:v>4.6419185372315042E-3</c:v>
                </c:pt>
                <c:pt idx="2506">
                  <c:v>4.6365040304685579E-3</c:v>
                </c:pt>
                <c:pt idx="2507">
                  <c:v>4.6310978387342772E-3</c:v>
                </c:pt>
                <c:pt idx="2508">
                  <c:v>4.6256999889671135E-3</c:v>
                </c:pt>
                <c:pt idx="2509">
                  <c:v>4.6203105081055185E-3</c:v>
                </c:pt>
                <c:pt idx="2510">
                  <c:v>4.6149294231678795E-3</c:v>
                </c:pt>
                <c:pt idx="2511">
                  <c:v>4.6095567610127119E-3</c:v>
                </c:pt>
                <c:pt idx="2512">
                  <c:v>4.6041925485784674E-3</c:v>
                </c:pt>
                <c:pt idx="2513">
                  <c:v>4.5988368130434054E-3</c:v>
                </c:pt>
                <c:pt idx="2514">
                  <c:v>4.5934895809462972E-3</c:v>
                </c:pt>
                <c:pt idx="2515">
                  <c:v>4.5881508795453385E-3</c:v>
                </c:pt>
                <c:pt idx="2516">
                  <c:v>4.5828207356191086E-3</c:v>
                </c:pt>
                <c:pt idx="2517">
                  <c:v>4.5774991761859951E-3</c:v>
                </c:pt>
                <c:pt idx="2518">
                  <c:v>4.5721862281844494E-3</c:v>
                </c:pt>
                <c:pt idx="2519">
                  <c:v>4.566881918552923E-3</c:v>
                </c:pt>
                <c:pt idx="2520">
                  <c:v>4.5615862742298674E-3</c:v>
                </c:pt>
                <c:pt idx="2521">
                  <c:v>4.556299322073798E-3</c:v>
                </c:pt>
                <c:pt idx="2522">
                  <c:v>4.5510210891830383E-3</c:v>
                </c:pt>
                <c:pt idx="2523">
                  <c:v>4.5457516024161038E-3</c:v>
                </c:pt>
                <c:pt idx="2524">
                  <c:v>4.5404908887114459E-3</c:v>
                </c:pt>
                <c:pt idx="2525">
                  <c:v>4.5352389750075162E-3</c:v>
                </c:pt>
                <c:pt idx="2526">
                  <c:v>4.529995888242766E-3</c:v>
                </c:pt>
                <c:pt idx="2527">
                  <c:v>4.5247616553556469E-3</c:v>
                </c:pt>
                <c:pt idx="2528">
                  <c:v>4.5195363032846103E-3</c:v>
                </c:pt>
                <c:pt idx="2529">
                  <c:v>4.5143198590480438E-3</c:v>
                </c:pt>
                <c:pt idx="2530">
                  <c:v>4.5091123495044627E-3</c:v>
                </c:pt>
                <c:pt idx="2531">
                  <c:v>4.5039138016722546E-3</c:v>
                </c:pt>
                <c:pt idx="2532">
                  <c:v>4.498724242409935E-3</c:v>
                </c:pt>
                <c:pt idx="2533">
                  <c:v>4.4935436986559552E-3</c:v>
                </c:pt>
                <c:pt idx="2534">
                  <c:v>4.4883721975086388E-3</c:v>
                </c:pt>
                <c:pt idx="2535">
                  <c:v>4.4832097656666292E-3</c:v>
                </c:pt>
                <c:pt idx="2536">
                  <c:v>4.478056430308186E-3</c:v>
                </c:pt>
                <c:pt idx="2537">
                  <c:v>4.4729122182118886E-3</c:v>
                </c:pt>
                <c:pt idx="2538">
                  <c:v>4.4677771563161883E-3</c:v>
                </c:pt>
                <c:pt idx="2539">
                  <c:v>4.4626512717194089E-3</c:v>
                </c:pt>
                <c:pt idx="2540">
                  <c:v>4.4575345912001296E-3</c:v>
                </c:pt>
                <c:pt idx="2541">
                  <c:v>4.452427141776738E-3</c:v>
                </c:pt>
                <c:pt idx="2542">
                  <c:v>4.4473289503077496E-3</c:v>
                </c:pt>
                <c:pt idx="2543">
                  <c:v>4.4422400439714238E-3</c:v>
                </c:pt>
                <c:pt idx="2544">
                  <c:v>4.4371604494664041E-3</c:v>
                </c:pt>
                <c:pt idx="2545">
                  <c:v>4.4320901938110779E-3</c:v>
                </c:pt>
                <c:pt idx="2546">
                  <c:v>4.4270293039438968E-3</c:v>
                </c:pt>
                <c:pt idx="2547">
                  <c:v>4.4219778068033122E-3</c:v>
                </c:pt>
                <c:pt idx="2548">
                  <c:v>4.4169357294077116E-3</c:v>
                </c:pt>
                <c:pt idx="2549">
                  <c:v>4.4119030985356744E-3</c:v>
                </c:pt>
                <c:pt idx="2550">
                  <c:v>4.4068799412055881E-3</c:v>
                </c:pt>
                <c:pt idx="2551">
                  <c:v>4.4018662844358403E-3</c:v>
                </c:pt>
                <c:pt idx="2552">
                  <c:v>4.3968621552448184E-3</c:v>
                </c:pt>
                <c:pt idx="2553">
                  <c:v>4.3918675802512297E-3</c:v>
                </c:pt>
                <c:pt idx="2554">
                  <c:v>4.3868825867132699E-3</c:v>
                </c:pt>
                <c:pt idx="2555">
                  <c:v>4.3819072013295823E-3</c:v>
                </c:pt>
                <c:pt idx="2556">
                  <c:v>4.3769414512784266E-3</c:v>
                </c:pt>
                <c:pt idx="2557">
                  <c:v>4.371278141057644E-3</c:v>
                </c:pt>
                <c:pt idx="2558">
                  <c:v>4.3663331285781481E-3</c:v>
                </c:pt>
                <c:pt idx="2559">
                  <c:v>4.3613978360035333E-3</c:v>
                </c:pt>
                <c:pt idx="2560">
                  <c:v>4.3564722901923147E-3</c:v>
                </c:pt>
                <c:pt idx="2561">
                  <c:v>4.3515565181628801E-3</c:v>
                </c:pt>
                <c:pt idx="2562">
                  <c:v>4.346650546933617E-3</c:v>
                </c:pt>
                <c:pt idx="2563">
                  <c:v>4.3417544032831046E-3</c:v>
                </c:pt>
                <c:pt idx="2564">
                  <c:v>4.3368681142297305E-3</c:v>
                </c:pt>
                <c:pt idx="2565">
                  <c:v>4.3319917068718183E-3</c:v>
                </c:pt>
                <c:pt idx="2566">
                  <c:v>4.3271252077481392E-3</c:v>
                </c:pt>
                <c:pt idx="2567">
                  <c:v>4.3222686442767611E-3</c:v>
                </c:pt>
                <c:pt idx="2568">
                  <c:v>4.3174220429964549E-3</c:v>
                </c:pt>
                <c:pt idx="2569">
                  <c:v>4.3125854311654166E-3</c:v>
                </c:pt>
                <c:pt idx="2570">
                  <c:v>4.3077588354822893E-3</c:v>
                </c:pt>
                <c:pt idx="2571">
                  <c:v>4.3029422831253328E-3</c:v>
                </c:pt>
                <c:pt idx="2572">
                  <c:v>4.2968671486658394E-3</c:v>
                </c:pt>
                <c:pt idx="2573">
                  <c:v>4.2933394155841853E-3</c:v>
                </c:pt>
                <c:pt idx="2574">
                  <c:v>4.2885531543568334E-3</c:v>
                </c:pt>
                <c:pt idx="2575">
                  <c:v>4.283777044129522E-3</c:v>
                </c:pt>
                <c:pt idx="2576">
                  <c:v>4.2790111118407026E-3</c:v>
                </c:pt>
                <c:pt idx="2577">
                  <c:v>4.2742553843488906E-3</c:v>
                </c:pt>
                <c:pt idx="2578">
                  <c:v>4.2695098885925375E-3</c:v>
                </c:pt>
                <c:pt idx="2579">
                  <c:v>4.2647746515900309E-3</c:v>
                </c:pt>
                <c:pt idx="2580">
                  <c:v>4.2600497003597582E-3</c:v>
                </c:pt>
                <c:pt idx="2581">
                  <c:v>4.2553350616802987E-3</c:v>
                </c:pt>
                <c:pt idx="2582">
                  <c:v>4.2506307625700401E-3</c:v>
                </c:pt>
                <c:pt idx="2583">
                  <c:v>4.2459368299674338E-3</c:v>
                </c:pt>
                <c:pt idx="2584">
                  <c:v>4.2412532907309952E-3</c:v>
                </c:pt>
                <c:pt idx="2585">
                  <c:v>4.2365801719590479E-3</c:v>
                </c:pt>
                <c:pt idx="2586">
                  <c:v>4.2319175005900433E-3</c:v>
                </c:pt>
                <c:pt idx="2587">
                  <c:v>4.2272653034025609E-3</c:v>
                </c:pt>
                <c:pt idx="2588">
                  <c:v>4.222623607335052E-3</c:v>
                </c:pt>
                <c:pt idx="2589">
                  <c:v>4.2179924394858404E-3</c:v>
                </c:pt>
                <c:pt idx="2590">
                  <c:v>4.2133718267933773E-3</c:v>
                </c:pt>
                <c:pt idx="2591">
                  <c:v>4.2087617960362422E-3</c:v>
                </c:pt>
                <c:pt idx="2592">
                  <c:v>4.2041623743127587E-3</c:v>
                </c:pt>
                <c:pt idx="2593">
                  <c:v>4.1995735885613783E-3</c:v>
                </c:pt>
                <c:pt idx="2594">
                  <c:v>4.1949954654807442E-3</c:v>
                </c:pt>
                <c:pt idx="2595">
                  <c:v>4.1904280323290521E-3</c:v>
                </c:pt>
                <c:pt idx="2596">
                  <c:v>4.1858713160447536E-3</c:v>
                </c:pt>
                <c:pt idx="2597">
                  <c:v>4.1813253433264919E-3</c:v>
                </c:pt>
                <c:pt idx="2598">
                  <c:v>4.1767901412725905E-3</c:v>
                </c:pt>
                <c:pt idx="2599">
                  <c:v>4.172265736741565E-3</c:v>
                </c:pt>
                <c:pt idx="2600">
                  <c:v>4.1677521567518028E-3</c:v>
                </c:pt>
                <c:pt idx="2601">
                  <c:v>4.1632494281618193E-3</c:v>
                </c:pt>
                <c:pt idx="2602">
                  <c:v>4.1587575780699382E-3</c:v>
                </c:pt>
                <c:pt idx="2603">
                  <c:v>4.1542766333346748E-3</c:v>
                </c:pt>
                <c:pt idx="2604">
                  <c:v>4.1498066207346085E-3</c:v>
                </c:pt>
                <c:pt idx="2605">
                  <c:v>4.1453475674479989E-3</c:v>
                </c:pt>
                <c:pt idx="2606">
                  <c:v>4.1408995002534255E-3</c:v>
                </c:pt>
                <c:pt idx="2607">
                  <c:v>4.1364624463291477E-3</c:v>
                </c:pt>
                <c:pt idx="2608">
                  <c:v>4.132036432373809E-3</c:v>
                </c:pt>
                <c:pt idx="2609">
                  <c:v>4.1264094810422591E-3</c:v>
                </c:pt>
                <c:pt idx="2610">
                  <c:v>4.1220087019944174E-3</c:v>
                </c:pt>
                <c:pt idx="2611">
                  <c:v>4.117619051884347E-3</c:v>
                </c:pt>
                <c:pt idx="2612">
                  <c:v>4.1132405576771447E-3</c:v>
                </c:pt>
                <c:pt idx="2613">
                  <c:v>4.1088732462579713E-3</c:v>
                </c:pt>
                <c:pt idx="2614">
                  <c:v>4.1045171446452144E-3</c:v>
                </c:pt>
                <c:pt idx="2615">
                  <c:v>4.1001722797240348E-3</c:v>
                </c:pt>
                <c:pt idx="2616">
                  <c:v>4.0958386784062384E-3</c:v>
                </c:pt>
                <c:pt idx="2617">
                  <c:v>4.0915163677102129E-3</c:v>
                </c:pt>
                <c:pt idx="2618">
                  <c:v>4.0872053745477643E-3</c:v>
                </c:pt>
                <c:pt idx="2619">
                  <c:v>4.0829057258306989E-3</c:v>
                </c:pt>
                <c:pt idx="2620">
                  <c:v>4.078617448577404E-3</c:v>
                </c:pt>
                <c:pt idx="2621">
                  <c:v>4.0743405695931045E-3</c:v>
                </c:pt>
                <c:pt idx="2622">
                  <c:v>4.068204517500007E-3</c:v>
                </c:pt>
                <c:pt idx="2623">
                  <c:v>4.0639555281796191E-3</c:v>
                </c:pt>
                <c:pt idx="2624">
                  <c:v>4.0597180293477919E-3</c:v>
                </c:pt>
                <c:pt idx="2625">
                  <c:v>4.0554920477031686E-3</c:v>
                </c:pt>
                <c:pt idx="2626">
                  <c:v>4.0512776104240089E-3</c:v>
                </c:pt>
                <c:pt idx="2627">
                  <c:v>4.0470747442888921E-3</c:v>
                </c:pt>
                <c:pt idx="2628">
                  <c:v>4.0428834763162058E-3</c:v>
                </c:pt>
                <c:pt idx="2629">
                  <c:v>4.0387038334444014E-3</c:v>
                </c:pt>
                <c:pt idx="2630">
                  <c:v>4.0345358425319944E-3</c:v>
                </c:pt>
                <c:pt idx="2631">
                  <c:v>4.0303795305174361E-3</c:v>
                </c:pt>
                <c:pt idx="2632">
                  <c:v>4.0262349245789864E-3</c:v>
                </c:pt>
                <c:pt idx="2633">
                  <c:v>4.0221020513353523E-3</c:v>
                </c:pt>
                <c:pt idx="2634">
                  <c:v>4.0179809379647935E-3</c:v>
                </c:pt>
                <c:pt idx="2635">
                  <c:v>4.0138716113258255E-3</c:v>
                </c:pt>
                <c:pt idx="2636">
                  <c:v>4.0097740984368357E-3</c:v>
                </c:pt>
                <c:pt idx="2637">
                  <c:v>4.0056884259964676E-3</c:v>
                </c:pt>
                <c:pt idx="2638">
                  <c:v>4.0016146211829806E-3</c:v>
                </c:pt>
                <c:pt idx="2639">
                  <c:v>3.9975527107749542E-3</c:v>
                </c:pt>
                <c:pt idx="2640">
                  <c:v>3.993502721950648E-3</c:v>
                </c:pt>
                <c:pt idx="2641">
                  <c:v>3.9894646814886414E-3</c:v>
                </c:pt>
                <c:pt idx="2642">
                  <c:v>3.9854386162474498E-3</c:v>
                </c:pt>
                <c:pt idx="2643">
                  <c:v>3.9814245533253967E-3</c:v>
                </c:pt>
                <c:pt idx="2644">
                  <c:v>3.9774225196609336E-3</c:v>
                </c:pt>
                <c:pt idx="2645">
                  <c:v>3.973432542112576E-3</c:v>
                </c:pt>
                <c:pt idx="2646">
                  <c:v>3.9694546476987114E-3</c:v>
                </c:pt>
                <c:pt idx="2647">
                  <c:v>3.9654888632778551E-3</c:v>
                </c:pt>
                <c:pt idx="2648">
                  <c:v>3.9615352157884587E-3</c:v>
                </c:pt>
                <c:pt idx="2649">
                  <c:v>3.9575937323288457E-3</c:v>
                </c:pt>
                <c:pt idx="2650">
                  <c:v>3.9536644395976595E-3</c:v>
                </c:pt>
                <c:pt idx="2651">
                  <c:v>3.9497473646932235E-3</c:v>
                </c:pt>
                <c:pt idx="2652">
                  <c:v>3.9458425345539894E-3</c:v>
                </c:pt>
                <c:pt idx="2653">
                  <c:v>3.9419499761184085E-3</c:v>
                </c:pt>
                <c:pt idx="2654">
                  <c:v>3.9380697164048684E-3</c:v>
                </c:pt>
                <c:pt idx="2655">
                  <c:v>3.9342017821120123E-3</c:v>
                </c:pt>
                <c:pt idx="2656">
                  <c:v>3.9303462004181E-3</c:v>
                </c:pt>
                <c:pt idx="2657">
                  <c:v>3.9265029981017108E-3</c:v>
                </c:pt>
                <c:pt idx="2658">
                  <c:v>3.9226722022611682E-3</c:v>
                </c:pt>
                <c:pt idx="2659">
                  <c:v>3.9188538397549877E-3</c:v>
                </c:pt>
                <c:pt idx="2660">
                  <c:v>3.9150479374416847E-3</c:v>
                </c:pt>
                <c:pt idx="2661">
                  <c:v>3.9112545224195827E-3</c:v>
                </c:pt>
                <c:pt idx="2662">
                  <c:v>3.9074736215471972E-3</c:v>
                </c:pt>
                <c:pt idx="2663">
                  <c:v>3.9037052618429158E-3</c:v>
                </c:pt>
                <c:pt idx="2664">
                  <c:v>3.8999494701652537E-3</c:v>
                </c:pt>
                <c:pt idx="2665">
                  <c:v>3.8962062734526626E-3</c:v>
                </c:pt>
                <c:pt idx="2666">
                  <c:v>3.8924756986435938E-3</c:v>
                </c:pt>
                <c:pt idx="2667">
                  <c:v>3.8887577727564349E-3</c:v>
                </c:pt>
                <c:pt idx="2668">
                  <c:v>3.8850525226497012E-3</c:v>
                </c:pt>
                <c:pt idx="2669">
                  <c:v>3.8813599752618444E-3</c:v>
                </c:pt>
                <c:pt idx="2670">
                  <c:v>3.8776801576911879E-3</c:v>
                </c:pt>
                <c:pt idx="2671">
                  <c:v>3.8740130966363751E-3</c:v>
                </c:pt>
                <c:pt idx="2672">
                  <c:v>3.8703588191957294E-3</c:v>
                </c:pt>
                <c:pt idx="2673">
                  <c:v>3.8667173523077025E-3</c:v>
                </c:pt>
                <c:pt idx="2674">
                  <c:v>3.8630887229906818E-3</c:v>
                </c:pt>
                <c:pt idx="2675">
                  <c:v>3.8594729579433107E-3</c:v>
                </c:pt>
                <c:pt idx="2676">
                  <c:v>3.8558700843438487E-3</c:v>
                </c:pt>
                <c:pt idx="2677">
                  <c:v>3.8522801290508113E-3</c:v>
                </c:pt>
                <c:pt idx="2678">
                  <c:v>3.8487031188427778E-3</c:v>
                </c:pt>
                <c:pt idx="2679">
                  <c:v>3.845139080977944E-3</c:v>
                </c:pt>
                <c:pt idx="2680">
                  <c:v>3.8415880421549531E-3</c:v>
                </c:pt>
                <c:pt idx="2681">
                  <c:v>3.8380500293921926E-3</c:v>
                </c:pt>
                <c:pt idx="2682">
                  <c:v>3.8345250696281141E-3</c:v>
                </c:pt>
                <c:pt idx="2683">
                  <c:v>3.8310131898811051E-3</c:v>
                </c:pt>
                <c:pt idx="2684">
                  <c:v>3.8275144169297448E-3</c:v>
                </c:pt>
                <c:pt idx="2685">
                  <c:v>3.824028777872357E-3</c:v>
                </c:pt>
                <c:pt idx="2686">
                  <c:v>3.8205562995674569E-3</c:v>
                </c:pt>
                <c:pt idx="2687">
                  <c:v>3.8170970091133682E-3</c:v>
                </c:pt>
                <c:pt idx="2688">
                  <c:v>3.8136509331287982E-3</c:v>
                </c:pt>
                <c:pt idx="2689">
                  <c:v>3.8102180987920065E-3</c:v>
                </c:pt>
                <c:pt idx="2690">
                  <c:v>3.8067985330414444E-3</c:v>
                </c:pt>
                <c:pt idx="2691">
                  <c:v>3.8033922627356276E-3</c:v>
                </c:pt>
                <c:pt idx="2692">
                  <c:v>3.7999993148130073E-3</c:v>
                </c:pt>
                <c:pt idx="2693">
                  <c:v>3.7966197162120352E-3</c:v>
                </c:pt>
                <c:pt idx="2694">
                  <c:v>3.7932534941909068E-3</c:v>
                </c:pt>
                <c:pt idx="2695">
                  <c:v>3.7899006751285214E-3</c:v>
                </c:pt>
                <c:pt idx="2696">
                  <c:v>3.7865612864429465E-3</c:v>
                </c:pt>
                <c:pt idx="2697">
                  <c:v>3.7832353549127617E-3</c:v>
                </c:pt>
                <c:pt idx="2698">
                  <c:v>3.7799229073165463E-3</c:v>
                </c:pt>
                <c:pt idx="2699">
                  <c:v>3.77662397083256E-3</c:v>
                </c:pt>
                <c:pt idx="2700">
                  <c:v>3.773338572239382E-3</c:v>
                </c:pt>
                <c:pt idx="2701">
                  <c:v>3.7700667385553999E-3</c:v>
                </c:pt>
                <c:pt idx="2702">
                  <c:v>3.7668084968789373E-3</c:v>
                </c:pt>
                <c:pt idx="2703">
                  <c:v>3.7635638738287014E-3</c:v>
                </c:pt>
                <c:pt idx="2704">
                  <c:v>3.7603328965829519E-3</c:v>
                </c:pt>
                <c:pt idx="2705">
                  <c:v>3.7571155919202681E-3</c:v>
                </c:pt>
                <c:pt idx="2706">
                  <c:v>3.7539119870189097E-3</c:v>
                </c:pt>
                <c:pt idx="2707">
                  <c:v>3.7507221084975839E-3</c:v>
                </c:pt>
                <c:pt idx="2708">
                  <c:v>3.7475459835345504E-3</c:v>
                </c:pt>
                <c:pt idx="2709">
                  <c:v>3.7443836390682605E-3</c:v>
                </c:pt>
                <c:pt idx="2710">
                  <c:v>3.7412351019572299E-3</c:v>
                </c:pt>
                <c:pt idx="2711">
                  <c:v>3.7381003991399098E-3</c:v>
                </c:pt>
                <c:pt idx="2712">
                  <c:v>3.7349795577146239E-3</c:v>
                </c:pt>
                <c:pt idx="2713">
                  <c:v>3.7318726043800154E-3</c:v>
                </c:pt>
                <c:pt idx="2714">
                  <c:v>3.728779566154472E-3</c:v>
                </c:pt>
                <c:pt idx="2715">
                  <c:v>3.7257004701363172E-3</c:v>
                </c:pt>
                <c:pt idx="2716">
                  <c:v>3.7226353431041304E-3</c:v>
                </c:pt>
                <c:pt idx="2717">
                  <c:v>3.7195842119963629E-3</c:v>
                </c:pt>
                <c:pt idx="2718">
                  <c:v>3.7165471038314024E-3</c:v>
                </c:pt>
                <c:pt idx="2719">
                  <c:v>3.7135240456276364E-3</c:v>
                </c:pt>
                <c:pt idx="2720">
                  <c:v>3.7105150641636442E-3</c:v>
                </c:pt>
                <c:pt idx="2721">
                  <c:v>3.7075201863778773E-3</c:v>
                </c:pt>
                <c:pt idx="2722">
                  <c:v>3.7045394392887232E-3</c:v>
                </c:pt>
                <c:pt idx="2723">
                  <c:v>3.7015728499945055E-3</c:v>
                </c:pt>
                <c:pt idx="2724">
                  <c:v>3.6986204451139315E-3</c:v>
                </c:pt>
                <c:pt idx="2725">
                  <c:v>3.6956822518252608E-3</c:v>
                </c:pt>
                <c:pt idx="2726">
                  <c:v>3.6927582969070727E-3</c:v>
                </c:pt>
                <c:pt idx="2727">
                  <c:v>3.6898486074576908E-3</c:v>
                </c:pt>
                <c:pt idx="2728">
                  <c:v>3.6869532102556946E-3</c:v>
                </c:pt>
                <c:pt idx="2729">
                  <c:v>3.6840721324793435E-3</c:v>
                </c:pt>
                <c:pt idx="2730">
                  <c:v>3.681205400827281E-3</c:v>
                </c:pt>
                <c:pt idx="2731">
                  <c:v>3.6783530423978306E-3</c:v>
                </c:pt>
                <c:pt idx="2732">
                  <c:v>3.6755150840495077E-3</c:v>
                </c:pt>
                <c:pt idx="2733">
                  <c:v>3.6726915528006998E-3</c:v>
                </c:pt>
                <c:pt idx="2734">
                  <c:v>3.6698824755099224E-3</c:v>
                </c:pt>
                <c:pt idx="2735">
                  <c:v>3.6670878791156269E-3</c:v>
                </c:pt>
                <c:pt idx="2736">
                  <c:v>3.6643077906362009E-3</c:v>
                </c:pt>
                <c:pt idx="2737">
                  <c:v>3.6615422369301598E-3</c:v>
                </c:pt>
                <c:pt idx="2738">
                  <c:v>3.658791245015891E-3</c:v>
                </c:pt>
                <c:pt idx="2739">
                  <c:v>3.6560548418318461E-3</c:v>
                </c:pt>
                <c:pt idx="2740">
                  <c:v>3.6533330542365405E-3</c:v>
                </c:pt>
                <c:pt idx="2741">
                  <c:v>3.6506259092483617E-3</c:v>
                </c:pt>
                <c:pt idx="2742">
                  <c:v>3.6479334338057612E-3</c:v>
                </c:pt>
                <c:pt idx="2743">
                  <c:v>3.6452556548471904E-3</c:v>
                </c:pt>
                <c:pt idx="2744">
                  <c:v>3.6425925992311647E-3</c:v>
                </c:pt>
                <c:pt idx="2745">
                  <c:v>3.6399442941359439E-3</c:v>
                </c:pt>
                <c:pt idx="2746">
                  <c:v>3.6373107661802351E-3</c:v>
                </c:pt>
                <c:pt idx="2747">
                  <c:v>3.6346920424623619E-3</c:v>
                </c:pt>
                <c:pt idx="2748">
                  <c:v>3.6320881500007118E-3</c:v>
                </c:pt>
                <c:pt idx="2749">
                  <c:v>3.6294991155738643E-3</c:v>
                </c:pt>
                <c:pt idx="2750">
                  <c:v>3.6269249662801428E-3</c:v>
                </c:pt>
                <c:pt idx="2751">
                  <c:v>3.6243657289780629E-3</c:v>
                </c:pt>
                <c:pt idx="2752">
                  <c:v>3.6218214306860119E-3</c:v>
                </c:pt>
                <c:pt idx="2753">
                  <c:v>3.6192920981825694E-3</c:v>
                </c:pt>
                <c:pt idx="2754">
                  <c:v>3.6167777586459948E-3</c:v>
                </c:pt>
                <c:pt idx="2755">
                  <c:v>3.6142784386949955E-3</c:v>
                </c:pt>
                <c:pt idx="2756">
                  <c:v>3.6117941655877672E-3</c:v>
                </c:pt>
                <c:pt idx="2757">
                  <c:v>3.6093249661828253E-3</c:v>
                </c:pt>
                <c:pt idx="2758">
                  <c:v>3.6068708673386851E-3</c:v>
                </c:pt>
                <c:pt idx="2759">
                  <c:v>3.6044318959937982E-3</c:v>
                </c:pt>
                <c:pt idx="2760">
                  <c:v>3.602008079086616E-3</c:v>
                </c:pt>
                <c:pt idx="2761">
                  <c:v>3.5995994437154621E-3</c:v>
                </c:pt>
                <c:pt idx="2762">
                  <c:v>3.597206016738852E-3</c:v>
                </c:pt>
                <c:pt idx="2763">
                  <c:v>3.594827825015301E-3</c:v>
                </c:pt>
                <c:pt idx="2764">
                  <c:v>3.5924648955631966E-3</c:v>
                </c:pt>
                <c:pt idx="2765">
                  <c:v>3.5901172552410543E-3</c:v>
                </c:pt>
                <c:pt idx="2766">
                  <c:v>3.5877849310672616E-3</c:v>
                </c:pt>
                <c:pt idx="2767">
                  <c:v>3.585467950060206E-3</c:v>
                </c:pt>
                <c:pt idx="2768">
                  <c:v>3.583166339078403E-3</c:v>
                </c:pt>
                <c:pt idx="2769">
                  <c:v>3.580880125060304E-3</c:v>
                </c:pt>
                <c:pt idx="2770">
                  <c:v>3.5786093348644243E-3</c:v>
                </c:pt>
                <c:pt idx="2771">
                  <c:v>3.5763539955890877E-3</c:v>
                </c:pt>
                <c:pt idx="2772">
                  <c:v>3.5741141340928095E-3</c:v>
                </c:pt>
                <c:pt idx="2773">
                  <c:v>3.5718897772341052E-3</c:v>
                </c:pt>
                <c:pt idx="2774">
                  <c:v>3.5696809521112982E-3</c:v>
                </c:pt>
                <c:pt idx="2775">
                  <c:v>3.5674876856628401E-3</c:v>
                </c:pt>
                <c:pt idx="2776">
                  <c:v>3.5653100047472464E-3</c:v>
                </c:pt>
                <c:pt idx="2777">
                  <c:v>3.5631479363829044E-3</c:v>
                </c:pt>
                <c:pt idx="2778">
                  <c:v>3.5610015074283297E-3</c:v>
                </c:pt>
                <c:pt idx="2779">
                  <c:v>3.5588707447420376E-3</c:v>
                </c:pt>
                <c:pt idx="2780">
                  <c:v>3.5567556755822238E-3</c:v>
                </c:pt>
                <c:pt idx="2781">
                  <c:v>3.5546563264876596E-3</c:v>
                </c:pt>
                <c:pt idx="2782">
                  <c:v>3.5525727248764127E-3</c:v>
                </c:pt>
                <c:pt idx="2783">
                  <c:v>3.5505048972073183E-3</c:v>
                </c:pt>
                <c:pt idx="2784">
                  <c:v>3.5484528707385721E-3</c:v>
                </c:pt>
                <c:pt idx="2785">
                  <c:v>3.5464166722487533E-3</c:v>
                </c:pt>
                <c:pt idx="2786">
                  <c:v>3.5443963286763136E-3</c:v>
                </c:pt>
                <c:pt idx="2787">
                  <c:v>3.5423918671195764E-3</c:v>
                </c:pt>
                <c:pt idx="2788">
                  <c:v>3.5404033144370572E-3</c:v>
                </c:pt>
                <c:pt idx="2789">
                  <c:v>3.5384306974872715E-3</c:v>
                </c:pt>
                <c:pt idx="2790">
                  <c:v>3.5364740433685427E-3</c:v>
                </c:pt>
                <c:pt idx="2791">
                  <c:v>3.5345333789393862E-3</c:v>
                </c:pt>
                <c:pt idx="2792">
                  <c:v>3.5326087309783816E-3</c:v>
                </c:pt>
                <c:pt idx="2793">
                  <c:v>3.5307001268236604E-3</c:v>
                </c:pt>
                <c:pt idx="2794">
                  <c:v>3.52880759309393E-3</c:v>
                </c:pt>
                <c:pt idx="2795">
                  <c:v>3.5269311568075778E-3</c:v>
                </c:pt>
                <c:pt idx="2796">
                  <c:v>3.5250708449829915E-3</c:v>
                </c:pt>
                <c:pt idx="2797">
                  <c:v>3.5232266843987503E-3</c:v>
                </c:pt>
                <c:pt idx="2798">
                  <c:v>3.5213987022331139E-3</c:v>
                </c:pt>
                <c:pt idx="2799">
                  <c:v>3.5195869251847256E-3</c:v>
                </c:pt>
                <c:pt idx="2800">
                  <c:v>3.517791380351909E-3</c:v>
                </c:pt>
                <c:pt idx="2801">
                  <c:v>3.5160120945931794E-3</c:v>
                </c:pt>
                <c:pt idx="2802">
                  <c:v>3.5142490950068606E-3</c:v>
                </c:pt>
                <c:pt idx="2803">
                  <c:v>3.5125024083715317E-3</c:v>
                </c:pt>
                <c:pt idx="2804">
                  <c:v>3.5107720615457083E-3</c:v>
                </c:pt>
                <c:pt idx="2805">
                  <c:v>3.509058081787586E-3</c:v>
                </c:pt>
                <c:pt idx="2806">
                  <c:v>3.5073604957958082E-3</c:v>
                </c:pt>
                <c:pt idx="2807">
                  <c:v>3.5056793305088263E-3</c:v>
                </c:pt>
                <c:pt idx="2808">
                  <c:v>3.5040146129450278E-3</c:v>
                </c:pt>
                <c:pt idx="2809">
                  <c:v>3.5023663700428642E-3</c:v>
                </c:pt>
                <c:pt idx="2810">
                  <c:v>3.500734628740787E-3</c:v>
                </c:pt>
                <c:pt idx="2811">
                  <c:v>3.4991194160571837E-3</c:v>
                </c:pt>
                <c:pt idx="2812">
                  <c:v>3.4975207586906976E-3</c:v>
                </c:pt>
                <c:pt idx="2813">
                  <c:v>3.4959386838995243E-3</c:v>
                </c:pt>
                <c:pt idx="2814">
                  <c:v>3.4943732183023712E-3</c:v>
                </c:pt>
                <c:pt idx="2815">
                  <c:v>3.49282438923737E-3</c:v>
                </c:pt>
                <c:pt idx="2816">
                  <c:v>3.4912922232432919E-3</c:v>
                </c:pt>
                <c:pt idx="2817">
                  <c:v>3.4895616150265596E-3</c:v>
                </c:pt>
                <c:pt idx="2818">
                  <c:v>3.4880652466373618E-3</c:v>
                </c:pt>
                <c:pt idx="2819">
                  <c:v>3.4865856263710526E-3</c:v>
                </c:pt>
                <c:pt idx="2820">
                  <c:v>3.4851227808463392E-3</c:v>
                </c:pt>
                <c:pt idx="2821">
                  <c:v>3.4836767371615451E-3</c:v>
                </c:pt>
                <c:pt idx="2822">
                  <c:v>3.482247522335058E-3</c:v>
                </c:pt>
                <c:pt idx="2823">
                  <c:v>3.480835163065521E-3</c:v>
                </c:pt>
                <c:pt idx="2824">
                  <c:v>3.4794396863713217E-3</c:v>
                </c:pt>
                <c:pt idx="2825">
                  <c:v>3.4780611193507838E-3</c:v>
                </c:pt>
                <c:pt idx="2826">
                  <c:v>3.4766994889423586E-3</c:v>
                </c:pt>
                <c:pt idx="2827">
                  <c:v>3.4753548218446895E-3</c:v>
                </c:pt>
                <c:pt idx="2828">
                  <c:v>3.4740271451561E-3</c:v>
                </c:pt>
                <c:pt idx="2829">
                  <c:v>3.4727164858949777E-3</c:v>
                </c:pt>
                <c:pt idx="2830">
                  <c:v>3.471422870839902E-3</c:v>
                </c:pt>
                <c:pt idx="2831">
                  <c:v>3.4701463270092603E-3</c:v>
                </c:pt>
                <c:pt idx="2832">
                  <c:v>3.4688868814214402E-3</c:v>
                </c:pt>
                <c:pt idx="2833">
                  <c:v>3.4676445609349571E-3</c:v>
                </c:pt>
                <c:pt idx="2834">
                  <c:v>3.4664193924083264E-3</c:v>
                </c:pt>
                <c:pt idx="2835">
                  <c:v>3.4652114029398717E-3</c:v>
                </c:pt>
                <c:pt idx="2836">
                  <c:v>3.4640206194680445E-3</c:v>
                </c:pt>
                <c:pt idx="2837">
                  <c:v>3.4628470688513602E-3</c:v>
                </c:pt>
                <c:pt idx="2838">
                  <c:v>3.4616907780282702E-3</c:v>
                </c:pt>
                <c:pt idx="2839">
                  <c:v>3.4605517740171621E-3</c:v>
                </c:pt>
                <c:pt idx="2840">
                  <c:v>3.4594300836765512E-3</c:v>
                </c:pt>
                <c:pt idx="2841">
                  <c:v>3.4583257339448892E-3</c:v>
                </c:pt>
                <c:pt idx="2842">
                  <c:v>3.4572387518405634E-3</c:v>
                </c:pt>
                <c:pt idx="2843">
                  <c:v>3.4561691643020254E-3</c:v>
                </c:pt>
                <c:pt idx="2844">
                  <c:v>3.4551169981877905E-3</c:v>
                </c:pt>
                <c:pt idx="2845">
                  <c:v>3.4540822805961824E-3</c:v>
                </c:pt>
                <c:pt idx="2846">
                  <c:v>3.4530650382258443E-3</c:v>
                </c:pt>
                <c:pt idx="2847">
                  <c:v>3.4520652982550359E-3</c:v>
                </c:pt>
                <c:pt idx="2848">
                  <c:v>3.4510830875422727E-3</c:v>
                </c:pt>
                <c:pt idx="2849">
                  <c:v>3.4501184329460699E-3</c:v>
                </c:pt>
                <c:pt idx="2850">
                  <c:v>3.4491713614848152E-3</c:v>
                </c:pt>
                <c:pt idx="2851">
                  <c:v>3.44824190009696E-3</c:v>
                </c:pt>
                <c:pt idx="2852">
                  <c:v>3.4473300758008918E-3</c:v>
                </c:pt>
                <c:pt idx="2853">
                  <c:v>3.4464359154551261E-3</c:v>
                </c:pt>
                <c:pt idx="2854">
                  <c:v>3.4455594459181782E-3</c:v>
                </c:pt>
                <c:pt idx="2855">
                  <c:v>3.4447006943683078E-3</c:v>
                </c:pt>
                <c:pt idx="2856">
                  <c:v>3.4438596874242222E-3</c:v>
                </c:pt>
                <c:pt idx="2857">
                  <c:v>3.443036452264181E-3</c:v>
                </c:pt>
                <c:pt idx="2858">
                  <c:v>3.4422310158266356E-3</c:v>
                </c:pt>
                <c:pt idx="2859">
                  <c:v>3.4414434049701015E-3</c:v>
                </c:pt>
                <c:pt idx="2860">
                  <c:v>3.4406736467129662E-3</c:v>
                </c:pt>
                <c:pt idx="2861">
                  <c:v>3.439921767833809E-3</c:v>
                </c:pt>
                <c:pt idx="2862">
                  <c:v>3.4391877954309535E-3</c:v>
                </c:pt>
                <c:pt idx="2863">
                  <c:v>3.4384717564428513E-3</c:v>
                </c:pt>
                <c:pt idx="2864">
                  <c:v>3.4377736778079537E-3</c:v>
                </c:pt>
                <c:pt idx="2865">
                  <c:v>3.4370935864647123E-3</c:v>
                </c:pt>
                <c:pt idx="2866">
                  <c:v>3.4364315091917064E-3</c:v>
                </c:pt>
                <c:pt idx="2867">
                  <c:v>3.4357874731671956E-3</c:v>
                </c:pt>
                <c:pt idx="2868">
                  <c:v>3.4351615052496953E-3</c:v>
                </c:pt>
                <c:pt idx="2869">
                  <c:v>3.4344682720188757E-3</c:v>
                </c:pt>
                <c:pt idx="2870">
                  <c:v>3.4338811121781276E-3</c:v>
                </c:pt>
                <c:pt idx="2871">
                  <c:v>3.4333121050167392E-3</c:v>
                </c:pt>
                <c:pt idx="2872">
                  <c:v>3.4327612776330341E-3</c:v>
                </c:pt>
                <c:pt idx="2873">
                  <c:v>3.4322286568055915E-3</c:v>
                </c:pt>
                <c:pt idx="2874">
                  <c:v>3.4317142697126712E-3</c:v>
                </c:pt>
                <c:pt idx="2875">
                  <c:v>3.4312181429729804E-3</c:v>
                </c:pt>
                <c:pt idx="2876">
                  <c:v>3.4307403039246509E-3</c:v>
                </c:pt>
                <c:pt idx="2877">
                  <c:v>3.4302807791863899E-3</c:v>
                </c:pt>
                <c:pt idx="2878">
                  <c:v>3.4298395958565209E-3</c:v>
                </c:pt>
                <c:pt idx="2879">
                  <c:v>3.4294167807136233E-3</c:v>
                </c:pt>
                <c:pt idx="2880">
                  <c:v>3.4290123609359568E-3</c:v>
                </c:pt>
                <c:pt idx="2881">
                  <c:v>3.4286263633021008E-3</c:v>
                </c:pt>
                <c:pt idx="2882">
                  <c:v>3.4282588148304427E-3</c:v>
                </c:pt>
                <c:pt idx="2883">
                  <c:v>3.4278790604744813E-3</c:v>
                </c:pt>
                <c:pt idx="2884">
                  <c:v>3.4275791730475902E-3</c:v>
                </c:pt>
                <c:pt idx="2885">
                  <c:v>3.4272671336932348E-3</c:v>
                </c:pt>
                <c:pt idx="2886">
                  <c:v>3.4269736510950111E-3</c:v>
                </c:pt>
                <c:pt idx="2887">
                  <c:v>3.4266563698004404E-3</c:v>
                </c:pt>
                <c:pt idx="2888">
                  <c:v>3.4264053996224675E-3</c:v>
                </c:pt>
                <c:pt idx="2889">
                  <c:v>3.4261730752227493E-3</c:v>
                </c:pt>
                <c:pt idx="2890">
                  <c:v>3.4259594235663826E-3</c:v>
                </c:pt>
                <c:pt idx="2891">
                  <c:v>3.4257644715385283E-3</c:v>
                </c:pt>
                <c:pt idx="2892">
                  <c:v>3.4255882461842191E-3</c:v>
                </c:pt>
                <c:pt idx="2893">
                  <c:v>3.4254307743086798E-3</c:v>
                </c:pt>
                <c:pt idx="2894">
                  <c:v>3.4252920829835887E-3</c:v>
                </c:pt>
                <c:pt idx="2895">
                  <c:v>3.4251721990941064E-3</c:v>
                </c:pt>
                <c:pt idx="2896">
                  <c:v>3.4250711495520392E-3</c:v>
                </c:pt>
                <c:pt idx="2897">
                  <c:v>3.4249889613491291E-3</c:v>
                </c:pt>
                <c:pt idx="2898">
                  <c:v>3.4249256614238277E-3</c:v>
                </c:pt>
                <c:pt idx="2899">
                  <c:v>3.4248812767145864E-3</c:v>
                </c:pt>
                <c:pt idx="2900">
                  <c:v>3.4248558341865021E-3</c:v>
                </c:pt>
                <c:pt idx="2901">
                  <c:v>3.4248493606980901E-3</c:v>
                </c:pt>
                <c:pt idx="2902">
                  <c:v>3.4248618832943833E-3</c:v>
                </c:pt>
                <c:pt idx="2903">
                  <c:v>3.4248934288605426E-3</c:v>
                </c:pt>
                <c:pt idx="2904">
                  <c:v>3.424944024308374E-3</c:v>
                </c:pt>
                <c:pt idx="2905">
                  <c:v>3.4250136966829103E-3</c:v>
                </c:pt>
                <c:pt idx="2906">
                  <c:v>3.4251024728426671E-3</c:v>
                </c:pt>
                <c:pt idx="2907">
                  <c:v>3.4252103797260958E-3</c:v>
                </c:pt>
                <c:pt idx="2908">
                  <c:v>3.4253374443782292E-3</c:v>
                </c:pt>
                <c:pt idx="2909">
                  <c:v>3.4254836936309374E-3</c:v>
                </c:pt>
                <c:pt idx="2910">
                  <c:v>3.4256491544493173E-3</c:v>
                </c:pt>
                <c:pt idx="2911">
                  <c:v>3.4258338537984656E-3</c:v>
                </c:pt>
                <c:pt idx="2912">
                  <c:v>3.4260378186701246E-3</c:v>
                </c:pt>
                <c:pt idx="2913">
                  <c:v>3.4262610758695189E-3</c:v>
                </c:pt>
                <c:pt idx="2914">
                  <c:v>3.4265036524949721E-3</c:v>
                </c:pt>
                <c:pt idx="2915">
                  <c:v>3.4267655754316451E-3</c:v>
                </c:pt>
                <c:pt idx="2916">
                  <c:v>3.4270468715380531E-3</c:v>
                </c:pt>
                <c:pt idx="2917">
                  <c:v>3.4273475678592291E-3</c:v>
                </c:pt>
                <c:pt idx="2918">
                  <c:v>3.4276676913069792E-3</c:v>
                </c:pt>
                <c:pt idx="2919">
                  <c:v>3.4280072688464003E-3</c:v>
                </c:pt>
                <c:pt idx="2920">
                  <c:v>3.4283663273892984E-3</c:v>
                </c:pt>
                <c:pt idx="2921">
                  <c:v>3.4288238517277136E-3</c:v>
                </c:pt>
                <c:pt idx="2922">
                  <c:v>3.4292275316172294E-3</c:v>
                </c:pt>
                <c:pt idx="2923">
                  <c:v>3.4296507805731125E-3</c:v>
                </c:pt>
                <c:pt idx="2924">
                  <c:v>3.4300936256936865E-3</c:v>
                </c:pt>
                <c:pt idx="2925">
                  <c:v>3.4305560939174029E-3</c:v>
                </c:pt>
                <c:pt idx="2926">
                  <c:v>3.4310382121027772E-3</c:v>
                </c:pt>
                <c:pt idx="2927">
                  <c:v>3.4315400071882607E-3</c:v>
                </c:pt>
                <c:pt idx="2928">
                  <c:v>3.432061506192241E-3</c:v>
                </c:pt>
                <c:pt idx="2929">
                  <c:v>3.4326027360531697E-3</c:v>
                </c:pt>
                <c:pt idx="2930">
                  <c:v>3.4331637237094981E-3</c:v>
                </c:pt>
                <c:pt idx="2931">
                  <c:v>3.4337444960197416E-3</c:v>
                </c:pt>
                <c:pt idx="2932">
                  <c:v>3.4343450799223518E-3</c:v>
                </c:pt>
                <c:pt idx="2933">
                  <c:v>3.4349655024357162E-3</c:v>
                </c:pt>
                <c:pt idx="2934">
                  <c:v>3.4356988834716162E-3</c:v>
                </c:pt>
                <c:pt idx="2935">
                  <c:v>3.4363619079869068E-3</c:v>
                </c:pt>
                <c:pt idx="2936">
                  <c:v>3.4370448557652367E-3</c:v>
                </c:pt>
                <c:pt idx="2937">
                  <c:v>3.4377477537450574E-3</c:v>
                </c:pt>
                <c:pt idx="2938">
                  <c:v>3.4384706289447564E-3</c:v>
                </c:pt>
                <c:pt idx="2939">
                  <c:v>3.4392135082228492E-3</c:v>
                </c:pt>
                <c:pt idx="2940">
                  <c:v>3.4399764185177872E-3</c:v>
                </c:pt>
                <c:pt idx="2941">
                  <c:v>3.440759386768022E-3</c:v>
                </c:pt>
                <c:pt idx="2942">
                  <c:v>3.4415624399919409E-3</c:v>
                </c:pt>
                <c:pt idx="2943">
                  <c:v>3.4423856050480595E-3</c:v>
                </c:pt>
                <c:pt idx="2944">
                  <c:v>3.4432289088748291E-3</c:v>
                </c:pt>
                <c:pt idx="2945">
                  <c:v>3.4440923784906374E-3</c:v>
                </c:pt>
                <c:pt idx="2946">
                  <c:v>3.4449760408339358E-3</c:v>
                </c:pt>
                <c:pt idx="2947">
                  <c:v>3.4458799227632397E-3</c:v>
                </c:pt>
                <c:pt idx="2948">
                  <c:v>3.4468040513768727E-3</c:v>
                </c:pt>
                <c:pt idx="2949">
                  <c:v>3.4477484533734781E-3</c:v>
                </c:pt>
                <c:pt idx="2950">
                  <c:v>3.4487131559313156E-3</c:v>
                </c:pt>
                <c:pt idx="2951">
                  <c:v>3.4496981859089004E-3</c:v>
                </c:pt>
                <c:pt idx="2952">
                  <c:v>3.4507035701647482E-3</c:v>
                </c:pt>
                <c:pt idx="2953">
                  <c:v>3.4517293357172463E-3</c:v>
                </c:pt>
                <c:pt idx="2954">
                  <c:v>3.4527755095048462E-3</c:v>
                </c:pt>
                <c:pt idx="2955">
                  <c:v>3.4538421184659995E-3</c:v>
                </c:pt>
                <c:pt idx="2956">
                  <c:v>3.4549291895391576E-3</c:v>
                </c:pt>
                <c:pt idx="2957">
                  <c:v>3.456036749662772E-3</c:v>
                </c:pt>
                <c:pt idx="2958">
                  <c:v>3.457164825775294E-3</c:v>
                </c:pt>
                <c:pt idx="2959">
                  <c:v>3.4583134449750474E-3</c:v>
                </c:pt>
                <c:pt idx="2960">
                  <c:v>3.4594826339606755E-3</c:v>
                </c:pt>
                <c:pt idx="2961">
                  <c:v>3.4606724198305017E-3</c:v>
                </c:pt>
                <c:pt idx="2962">
                  <c:v>3.4618828294430415E-3</c:v>
                </c:pt>
                <c:pt idx="2963">
                  <c:v>3.4631138898166824E-3</c:v>
                </c:pt>
                <c:pt idx="2964">
                  <c:v>3.4643656277300039E-3</c:v>
                </c:pt>
                <c:pt idx="2965">
                  <c:v>3.4656380702813294E-3</c:v>
                </c:pt>
                <c:pt idx="2966">
                  <c:v>3.4669312444091105E-3</c:v>
                </c:pt>
                <c:pt idx="2967">
                  <c:v>3.4682451769718625E-3</c:v>
                </c:pt>
                <c:pt idx="2968">
                  <c:v>3.469579894987973E-3</c:v>
                </c:pt>
                <c:pt idx="2969">
                  <c:v>3.4709354255557656E-3</c:v>
                </c:pt>
                <c:pt idx="2970">
                  <c:v>3.4723117952140115E-3</c:v>
                </c:pt>
                <c:pt idx="2971">
                  <c:v>3.4737090312209062E-3</c:v>
                </c:pt>
                <c:pt idx="2972">
                  <c:v>3.4751271603550293E-3</c:v>
                </c:pt>
                <c:pt idx="2973">
                  <c:v>3.4765662097147043E-3</c:v>
                </c:pt>
                <c:pt idx="2974">
                  <c:v>3.4780262061584466E-3</c:v>
                </c:pt>
                <c:pt idx="2975">
                  <c:v>3.4795071766247077E-3</c:v>
                </c:pt>
                <c:pt idx="2976">
                  <c:v>3.481009148051939E-3</c:v>
                </c:pt>
                <c:pt idx="2977">
                  <c:v>3.4825321472986559E-3</c:v>
                </c:pt>
                <c:pt idx="2978">
                  <c:v>3.4840762015431181E-3</c:v>
                </c:pt>
                <c:pt idx="2979">
                  <c:v>3.485641337563905E-3</c:v>
                </c:pt>
                <c:pt idx="2980">
                  <c:v>3.487227582219532E-3</c:v>
                </c:pt>
                <c:pt idx="2981">
                  <c:v>3.4888349626083226E-3</c:v>
                </c:pt>
                <c:pt idx="2982">
                  <c:v>3.4904635057486644E-3</c:v>
                </c:pt>
                <c:pt idx="2983">
                  <c:v>3.4921132383392006E-3</c:v>
                </c:pt>
                <c:pt idx="2984">
                  <c:v>3.4937841873983189E-3</c:v>
                </c:pt>
                <c:pt idx="2985">
                  <c:v>3.4954763800243427E-3</c:v>
                </c:pt>
                <c:pt idx="2986">
                  <c:v>3.4971898429958514E-3</c:v>
                </c:pt>
                <c:pt idx="2987">
                  <c:v>3.4989246032512966E-3</c:v>
                </c:pt>
                <c:pt idx="2988">
                  <c:v>3.5006806878890018E-3</c:v>
                </c:pt>
                <c:pt idx="2989">
                  <c:v>3.5024581237674823E-3</c:v>
                </c:pt>
                <c:pt idx="2990">
                  <c:v>3.5042569376653177E-3</c:v>
                </c:pt>
                <c:pt idx="2991">
                  <c:v>3.5060771568407034E-3</c:v>
                </c:pt>
                <c:pt idx="2992">
                  <c:v>3.507918807992283E-3</c:v>
                </c:pt>
                <c:pt idx="2993">
                  <c:v>3.5097819182183798E-3</c:v>
                </c:pt>
                <c:pt idx="2994">
                  <c:v>3.5116665142176373E-3</c:v>
                </c:pt>
                <c:pt idx="2995">
                  <c:v>3.5135726232482511E-3</c:v>
                </c:pt>
                <c:pt idx="2996">
                  <c:v>3.5155002720888007E-3</c:v>
                </c:pt>
                <c:pt idx="2997">
                  <c:v>3.5174494875978013E-3</c:v>
                </c:pt>
                <c:pt idx="2998">
                  <c:v>3.5194202969535127E-3</c:v>
                </c:pt>
                <c:pt idx="2999">
                  <c:v>3.5214127268545781E-3</c:v>
                </c:pt>
                <c:pt idx="3000">
                  <c:v>3.5234268044792572E-3</c:v>
                </c:pt>
                <c:pt idx="3001">
                  <c:v>3.5254625564462572E-3</c:v>
                </c:pt>
                <c:pt idx="3002">
                  <c:v>3.5275200100937099E-3</c:v>
                </c:pt>
                <c:pt idx="3003">
                  <c:v>3.5295991920403225E-3</c:v>
                </c:pt>
                <c:pt idx="3004">
                  <c:v>3.5317001294643546E-3</c:v>
                </c:pt>
                <c:pt idx="3005">
                  <c:v>3.5338228491443857E-3</c:v>
                </c:pt>
                <c:pt idx="3006">
                  <c:v>3.5359673780188672E-3</c:v>
                </c:pt>
                <c:pt idx="3007">
                  <c:v>3.5381337431061866E-3</c:v>
                </c:pt>
                <c:pt idx="3008">
                  <c:v>3.5403219713447953E-3</c:v>
                </c:pt>
                <c:pt idx="3009">
                  <c:v>3.5425320896731449E-3</c:v>
                </c:pt>
                <c:pt idx="3010">
                  <c:v>3.5447641250296869E-3</c:v>
                </c:pt>
                <c:pt idx="3011">
                  <c:v>3.5470181043528726E-3</c:v>
                </c:pt>
                <c:pt idx="3012">
                  <c:v>3.5492940545811535E-3</c:v>
                </c:pt>
                <c:pt idx="3013">
                  <c:v>3.5515842749944682E-3</c:v>
                </c:pt>
                <c:pt idx="3014">
                  <c:v>3.5538721281014318E-3</c:v>
                </c:pt>
                <c:pt idx="3015">
                  <c:v>3.556157008466343E-3</c:v>
                </c:pt>
                <c:pt idx="3016">
                  <c:v>3.5584389047382814E-3</c:v>
                </c:pt>
                <c:pt idx="3017">
                  <c:v>3.5607178055663269E-3</c:v>
                </c:pt>
                <c:pt idx="3018">
                  <c:v>3.5629936996794953E-3</c:v>
                </c:pt>
                <c:pt idx="3019">
                  <c:v>3.5652665758068025E-3</c:v>
                </c:pt>
                <c:pt idx="3020">
                  <c:v>3.5675364225173922E-3</c:v>
                </c:pt>
                <c:pt idx="3021">
                  <c:v>3.5698032285402803E-3</c:v>
                </c:pt>
                <c:pt idx="3022">
                  <c:v>3.5720669826044826E-3</c:v>
                </c:pt>
                <c:pt idx="3023">
                  <c:v>3.574327673359079E-3</c:v>
                </c:pt>
                <c:pt idx="3024">
                  <c:v>3.5765852895330852E-3</c:v>
                </c:pt>
                <c:pt idx="3025">
                  <c:v>3.578839819695645E-3</c:v>
                </c:pt>
                <c:pt idx="3026">
                  <c:v>3.5810912526557104E-3</c:v>
                </c:pt>
                <c:pt idx="3027">
                  <c:v>3.5833395770623611E-3</c:v>
                </c:pt>
                <c:pt idx="3028">
                  <c:v>3.5855847814847408E-3</c:v>
                </c:pt>
                <c:pt idx="3029">
                  <c:v>3.5878268547318015E-3</c:v>
                </c:pt>
                <c:pt idx="3030">
                  <c:v>3.5900657855325591E-3</c:v>
                </c:pt>
                <c:pt idx="3031">
                  <c:v>3.5923015623762211E-3</c:v>
                </c:pt>
                <c:pt idx="3032">
                  <c:v>3.5945341741516756E-3</c:v>
                </c:pt>
                <c:pt idx="3033">
                  <c:v>3.5967636094280664E-3</c:v>
                </c:pt>
                <c:pt idx="3034">
                  <c:v>3.5989898568544731E-3</c:v>
                </c:pt>
                <c:pt idx="3035">
                  <c:v>3.6012129051599118E-3</c:v>
                </c:pt>
                <c:pt idx="3036">
                  <c:v>3.6034327430733981E-3</c:v>
                </c:pt>
                <c:pt idx="3037">
                  <c:v>3.605649359244012E-3</c:v>
                </c:pt>
                <c:pt idx="3038">
                  <c:v>3.6078627423208331E-3</c:v>
                </c:pt>
                <c:pt idx="3039">
                  <c:v>3.6100728811128135E-3</c:v>
                </c:pt>
                <c:pt idx="3040">
                  <c:v>3.6122797641091609E-3</c:v>
                </c:pt>
                <c:pt idx="3041">
                  <c:v>3.6144833800388909E-3</c:v>
                </c:pt>
                <c:pt idx="3042">
                  <c:v>3.6166837176310196E-3</c:v>
                </c:pt>
                <c:pt idx="3043">
                  <c:v>3.6188807657744348E-3</c:v>
                </c:pt>
                <c:pt idx="3044">
                  <c:v>3.6210745127185362E-3</c:v>
                </c:pt>
                <c:pt idx="3045">
                  <c:v>3.6232649474321477E-3</c:v>
                </c:pt>
                <c:pt idx="3046">
                  <c:v>3.6254520586442851E-3</c:v>
                </c:pt>
                <c:pt idx="3047">
                  <c:v>3.6276358348441562E-3</c:v>
                </c:pt>
                <c:pt idx="3048">
                  <c:v>3.6298162649206489E-3</c:v>
                </c:pt>
                <c:pt idx="3049">
                  <c:v>3.6319933372830349E-3</c:v>
                </c:pt>
                <c:pt idx="3050">
                  <c:v>3.6341670409001381E-3</c:v>
                </c:pt>
                <c:pt idx="3051">
                  <c:v>3.6363373642611663E-3</c:v>
                </c:pt>
                <c:pt idx="3052">
                  <c:v>3.6385042961750713E-3</c:v>
                </c:pt>
                <c:pt idx="3053">
                  <c:v>3.6406678251310609E-3</c:v>
                </c:pt>
                <c:pt idx="3054">
                  <c:v>3.642827940018023E-3</c:v>
                </c:pt>
                <c:pt idx="3055">
                  <c:v>3.6449846294850374E-3</c:v>
                </c:pt>
                <c:pt idx="3056">
                  <c:v>3.647137882181184E-3</c:v>
                </c:pt>
                <c:pt idx="3057">
                  <c:v>3.6492876866756063E-3</c:v>
                </c:pt>
                <c:pt idx="3058">
                  <c:v>3.6514340319371286E-3</c:v>
                </c:pt>
                <c:pt idx="3059">
                  <c:v>3.6535769062950862E-3</c:v>
                </c:pt>
                <c:pt idx="3060">
                  <c:v>3.6557162986383673E-3</c:v>
                </c:pt>
                <c:pt idx="3061">
                  <c:v>3.6578521977759237E-3</c:v>
                </c:pt>
                <c:pt idx="3062">
                  <c:v>3.6599845921170271E-3</c:v>
                </c:pt>
                <c:pt idx="3063">
                  <c:v>3.6621134704706293E-3</c:v>
                </c:pt>
                <c:pt idx="3064">
                  <c:v>3.6642388214858101E-3</c:v>
                </c:pt>
                <c:pt idx="3065">
                  <c:v>3.6663606338116494E-3</c:v>
                </c:pt>
                <c:pt idx="3066">
                  <c:v>3.6684788962570991E-3</c:v>
                </c:pt>
                <c:pt idx="3067">
                  <c:v>3.670593597551175E-3</c:v>
                </c:pt>
                <c:pt idx="3068">
                  <c:v>3.6727047261031487E-3</c:v>
                </c:pt>
                <c:pt idx="3069">
                  <c:v>3.6748122708019082E-3</c:v>
                </c:pt>
                <c:pt idx="3070">
                  <c:v>3.6769162203764694E-3</c:v>
                </c:pt>
                <c:pt idx="3071">
                  <c:v>3.6790165633160399E-3</c:v>
                </c:pt>
                <c:pt idx="3072">
                  <c:v>3.6811132883496356E-3</c:v>
                </c:pt>
                <c:pt idx="3073">
                  <c:v>3.6832063843661444E-3</c:v>
                </c:pt>
                <c:pt idx="3074">
                  <c:v>3.685295839694902E-3</c:v>
                </c:pt>
                <c:pt idx="3075">
                  <c:v>3.6873816434646045E-3</c:v>
                </c:pt>
                <c:pt idx="3076">
                  <c:v>3.6894637839246514E-3</c:v>
                </c:pt>
                <c:pt idx="3077">
                  <c:v>3.6915422500438666E-3</c:v>
                </c:pt>
                <c:pt idx="3078">
                  <c:v>3.6936170303114579E-3</c:v>
                </c:pt>
                <c:pt idx="3079">
                  <c:v>3.6956881136163133E-3</c:v>
                </c:pt>
                <c:pt idx="3080">
                  <c:v>3.6977554884476405E-3</c:v>
                </c:pt>
                <c:pt idx="3081">
                  <c:v>3.6998191435344552E-3</c:v>
                </c:pt>
                <c:pt idx="3082">
                  <c:v>3.7018790677656455E-3</c:v>
                </c:pt>
                <c:pt idx="3083">
                  <c:v>3.7039352495504829E-3</c:v>
                </c:pt>
                <c:pt idx="3084">
                  <c:v>3.7059876776179834E-3</c:v>
                </c:pt>
                <c:pt idx="3085">
                  <c:v>3.7080363407770989E-3</c:v>
                </c:pt>
                <c:pt idx="3086">
                  <c:v>3.710081227596973E-3</c:v>
                </c:pt>
                <c:pt idx="3087">
                  <c:v>3.7121223268865577E-3</c:v>
                </c:pt>
                <c:pt idx="3088">
                  <c:v>3.7141596272149968E-3</c:v>
                </c:pt>
                <c:pt idx="3089">
                  <c:v>3.7161931173113061E-3</c:v>
                </c:pt>
                <c:pt idx="3090">
                  <c:v>3.7182227858245653E-3</c:v>
                </c:pt>
                <c:pt idx="3091">
                  <c:v>3.7202486214038544E-3</c:v>
                </c:pt>
                <c:pt idx="3092">
                  <c:v>3.7222706129380612E-3</c:v>
                </c:pt>
                <c:pt idx="3093">
                  <c:v>3.7242887487565213E-3</c:v>
                </c:pt>
                <c:pt idx="3094">
                  <c:v>3.7263030179079948E-3</c:v>
                </c:pt>
                <c:pt idx="3095">
                  <c:v>3.7286002903602622E-3</c:v>
                </c:pt>
                <c:pt idx="3096">
                  <c:v>3.7306062352104874E-3</c:v>
                </c:pt>
                <c:pt idx="3097">
                  <c:v>3.7326082777422442E-3</c:v>
                </c:pt>
                <c:pt idx="3098">
                  <c:v>3.7346064065246765E-3</c:v>
                </c:pt>
                <c:pt idx="3099">
                  <c:v>3.736600610366736E-3</c:v>
                </c:pt>
                <c:pt idx="3100">
                  <c:v>3.7385908776776944E-3</c:v>
                </c:pt>
                <c:pt idx="3101">
                  <c:v>3.7405771973464397E-3</c:v>
                </c:pt>
                <c:pt idx="3102">
                  <c:v>3.7425595581019877E-3</c:v>
                </c:pt>
                <c:pt idx="3103">
                  <c:v>3.7445379485934183E-3</c:v>
                </c:pt>
                <c:pt idx="3104">
                  <c:v>3.7465123574698111E-3</c:v>
                </c:pt>
                <c:pt idx="3105">
                  <c:v>3.7484827733003101E-3</c:v>
                </c:pt>
                <c:pt idx="3106">
                  <c:v>3.7504491849738031E-3</c:v>
                </c:pt>
                <c:pt idx="3107">
                  <c:v>3.7524115809794978E-3</c:v>
                </c:pt>
                <c:pt idx="3108">
                  <c:v>3.7543699501263461E-3</c:v>
                </c:pt>
                <c:pt idx="3109">
                  <c:v>3.7563242811433639E-3</c:v>
                </c:pt>
                <c:pt idx="3110">
                  <c:v>3.7582745625996949E-3</c:v>
                </c:pt>
                <c:pt idx="3111">
                  <c:v>3.760220783144419E-3</c:v>
                </c:pt>
                <c:pt idx="3112">
                  <c:v>3.7621629315065519E-3</c:v>
                </c:pt>
                <c:pt idx="3113">
                  <c:v>3.7641009964950456E-3</c:v>
                </c:pt>
                <c:pt idx="3114">
                  <c:v>3.7660349666790438E-3</c:v>
                </c:pt>
                <c:pt idx="3115">
                  <c:v>3.7679648307076263E-3</c:v>
                </c:pt>
                <c:pt idx="3116">
                  <c:v>3.7698905773897451E-3</c:v>
                </c:pt>
                <c:pt idx="3117">
                  <c:v>3.7718121952945438E-3</c:v>
                </c:pt>
                <c:pt idx="3118">
                  <c:v>3.7737296730711023E-3</c:v>
                </c:pt>
                <c:pt idx="3119">
                  <c:v>3.7756429994484364E-3</c:v>
                </c:pt>
                <c:pt idx="3120">
                  <c:v>3.777552163235498E-3</c:v>
                </c:pt>
                <c:pt idx="3121">
                  <c:v>3.7794571529214949E-3</c:v>
                </c:pt>
                <c:pt idx="3122">
                  <c:v>3.7813579573153788E-3</c:v>
                </c:pt>
                <c:pt idx="3123">
                  <c:v>3.7832545650662297E-3</c:v>
                </c:pt>
                <c:pt idx="3124">
                  <c:v>3.7851469649030633E-3</c:v>
                </c:pt>
                <c:pt idx="3125">
                  <c:v>3.7870351453950235E-3</c:v>
                </c:pt>
                <c:pt idx="3126">
                  <c:v>3.788919095271126E-3</c:v>
                </c:pt>
                <c:pt idx="3127">
                  <c:v>3.7907988032603868E-3</c:v>
                </c:pt>
                <c:pt idx="3128">
                  <c:v>3.7926742579319495E-3</c:v>
                </c:pt>
                <c:pt idx="3129">
                  <c:v>3.7948124122255678E-3</c:v>
                </c:pt>
                <c:pt idx="3130">
                  <c:v>3.7966787148580039E-3</c:v>
                </c:pt>
                <c:pt idx="3131">
                  <c:v>3.7985407285212602E-3</c:v>
                </c:pt>
                <c:pt idx="3132">
                  <c:v>3.8003984421042247E-3</c:v>
                </c:pt>
                <c:pt idx="3133">
                  <c:v>3.8022518443359132E-3</c:v>
                </c:pt>
                <c:pt idx="3134">
                  <c:v>3.8041009237854695E-3</c:v>
                </c:pt>
                <c:pt idx="3135">
                  <c:v>3.8059456691019733E-3</c:v>
                </c:pt>
                <c:pt idx="3136">
                  <c:v>3.8077860690943766E-3</c:v>
                </c:pt>
                <c:pt idx="3137">
                  <c:v>3.8096221124117591E-3</c:v>
                </c:pt>
                <c:pt idx="3138">
                  <c:v>3.8114537875433285E-3</c:v>
                </c:pt>
                <c:pt idx="3139">
                  <c:v>3.813281083537845E-3</c:v>
                </c:pt>
                <c:pt idx="3140">
                  <c:v>3.8151039887246441E-3</c:v>
                </c:pt>
                <c:pt idx="3141">
                  <c:v>3.8169224919926137E-3</c:v>
                </c:pt>
                <c:pt idx="3142">
                  <c:v>3.8187365819908337E-3</c:v>
                </c:pt>
                <c:pt idx="3143">
                  <c:v>3.8205462472884477E-3</c:v>
                </c:pt>
                <c:pt idx="3144">
                  <c:v>3.8229475408364522E-3</c:v>
                </c:pt>
                <c:pt idx="3145">
                  <c:v>3.8241522589377297E-3</c:v>
                </c:pt>
                <c:pt idx="3146">
                  <c:v>3.8259485825076212E-3</c:v>
                </c:pt>
                <c:pt idx="3147">
                  <c:v>3.8277404362929701E-3</c:v>
                </c:pt>
                <c:pt idx="3148">
                  <c:v>3.8295278088629203E-3</c:v>
                </c:pt>
                <c:pt idx="3149">
                  <c:v>3.8313106888665516E-3</c:v>
                </c:pt>
                <c:pt idx="3150">
                  <c:v>3.8330890649529437E-3</c:v>
                </c:pt>
                <c:pt idx="3151">
                  <c:v>3.8348629260109846E-3</c:v>
                </c:pt>
                <c:pt idx="3152">
                  <c:v>3.836632260609818E-3</c:v>
                </c:pt>
                <c:pt idx="3153">
                  <c:v>3.8383970573985238E-3</c:v>
                </c:pt>
                <c:pt idx="3154">
                  <c:v>3.8401573050261817E-3</c:v>
                </c:pt>
                <c:pt idx="3155">
                  <c:v>3.8419129923017437E-3</c:v>
                </c:pt>
                <c:pt idx="3156">
                  <c:v>3.8436641078742895E-3</c:v>
                </c:pt>
                <c:pt idx="3157">
                  <c:v>3.8454106403928989E-3</c:v>
                </c:pt>
                <c:pt idx="3158">
                  <c:v>3.8471525785066518E-3</c:v>
                </c:pt>
                <c:pt idx="3159">
                  <c:v>3.8488899110245001E-3</c:v>
                </c:pt>
                <c:pt idx="3160">
                  <c:v>3.8506226263557153E-3</c:v>
                </c:pt>
                <c:pt idx="3161">
                  <c:v>3.8523507133891854E-3</c:v>
                </c:pt>
                <c:pt idx="3162">
                  <c:v>3.8540741608539264E-3</c:v>
                </c:pt>
                <c:pt idx="3163">
                  <c:v>3.855792957399018E-3</c:v>
                </c:pt>
                <c:pt idx="3164">
                  <c:v>3.8575070915936038E-3</c:v>
                </c:pt>
                <c:pt idx="3165">
                  <c:v>3.859216552246636E-3</c:v>
                </c:pt>
                <c:pt idx="3166">
                  <c:v>3.8609213280071941E-3</c:v>
                </c:pt>
                <c:pt idx="3167">
                  <c:v>3.8626214075243581E-3</c:v>
                </c:pt>
                <c:pt idx="3168">
                  <c:v>3.8643167794472078E-3</c:v>
                </c:pt>
                <c:pt idx="3169">
                  <c:v>3.8660074325846949E-3</c:v>
                </c:pt>
                <c:pt idx="3170">
                  <c:v>3.8676933554260273E-3</c:v>
                </c:pt>
                <c:pt idx="3171">
                  <c:v>3.8693745368600929E-3</c:v>
                </c:pt>
                <c:pt idx="3172">
                  <c:v>3.8710509655359715E-3</c:v>
                </c:pt>
                <c:pt idx="3173">
                  <c:v>3.8727226300228068E-3</c:v>
                </c:pt>
                <c:pt idx="3174">
                  <c:v>3.8743895190496147E-3</c:v>
                </c:pt>
                <c:pt idx="3175">
                  <c:v>3.876051621345411E-3</c:v>
                </c:pt>
                <c:pt idx="3176">
                  <c:v>3.8777089254793395E-3</c:v>
                </c:pt>
                <c:pt idx="3177">
                  <c:v>3.8793614203402882E-3</c:v>
                </c:pt>
                <c:pt idx="3178">
                  <c:v>3.8810090944174647E-3</c:v>
                </c:pt>
                <c:pt idx="3179">
                  <c:v>3.8826519364398848E-3</c:v>
                </c:pt>
                <c:pt idx="3180">
                  <c:v>3.8842899351365645E-3</c:v>
                </c:pt>
                <c:pt idx="3181">
                  <c:v>3.8864307210850768E-3</c:v>
                </c:pt>
                <c:pt idx="3182">
                  <c:v>3.8880576418698354E-3</c:v>
                </c:pt>
                <c:pt idx="3183">
                  <c:v>3.8896796819720691E-3</c:v>
                </c:pt>
                <c:pt idx="3184">
                  <c:v>3.8912968301474393E-3</c:v>
                </c:pt>
                <c:pt idx="3185">
                  <c:v>3.8929090750450257E-3</c:v>
                </c:pt>
                <c:pt idx="3186">
                  <c:v>3.8945164053938441E-3</c:v>
                </c:pt>
                <c:pt idx="3187">
                  <c:v>3.8961188098163291E-3</c:v>
                </c:pt>
                <c:pt idx="3188">
                  <c:v>3.8977162770681417E-3</c:v>
                </c:pt>
                <c:pt idx="3189">
                  <c:v>3.8993087957450712E-3</c:v>
                </c:pt>
                <c:pt idx="3190">
                  <c:v>3.9008963545761333E-3</c:v>
                </c:pt>
                <c:pt idx="3191">
                  <c:v>3.9024789422636985E-3</c:v>
                </c:pt>
                <c:pt idx="3192">
                  <c:v>3.9040565474568467E-3</c:v>
                </c:pt>
                <c:pt idx="3193">
                  <c:v>3.905629158831303E-3</c:v>
                </c:pt>
                <c:pt idx="3194">
                  <c:v>3.9078246756929502E-3</c:v>
                </c:pt>
                <c:pt idx="3195">
                  <c:v>3.9093850783000761E-3</c:v>
                </c:pt>
                <c:pt idx="3196">
                  <c:v>3.9109404484527488E-3</c:v>
                </c:pt>
                <c:pt idx="3197">
                  <c:v>3.9124907747201121E-3</c:v>
                </c:pt>
                <c:pt idx="3198">
                  <c:v>3.9140360459111179E-3</c:v>
                </c:pt>
                <c:pt idx="3199">
                  <c:v>3.9155762506748459E-3</c:v>
                </c:pt>
                <c:pt idx="3200">
                  <c:v>3.91711137758044E-3</c:v>
                </c:pt>
                <c:pt idx="3201">
                  <c:v>3.9186414155167881E-3</c:v>
                </c:pt>
                <c:pt idx="3202">
                  <c:v>3.9201663528931618E-3</c:v>
                </c:pt>
                <c:pt idx="3203">
                  <c:v>3.9216861785984491E-3</c:v>
                </c:pt>
                <c:pt idx="3204">
                  <c:v>3.9232008811218577E-3</c:v>
                </c:pt>
                <c:pt idx="3205">
                  <c:v>3.9247104495121476E-3</c:v>
                </c:pt>
                <c:pt idx="3206">
                  <c:v>3.9262148720187184E-3</c:v>
                </c:pt>
                <c:pt idx="3207">
                  <c:v>3.9277141375304581E-3</c:v>
                </c:pt>
                <c:pt idx="3208">
                  <c:v>3.9292082349362545E-3</c:v>
                </c:pt>
                <c:pt idx="3209">
                  <c:v>3.9306971525654433E-3</c:v>
                </c:pt>
                <c:pt idx="3210">
                  <c:v>3.9321808792269763E-3</c:v>
                </c:pt>
                <c:pt idx="3211">
                  <c:v>3.9336594037298056E-3</c:v>
                </c:pt>
                <c:pt idx="3212">
                  <c:v>3.9351327145631387E-3</c:v>
                </c:pt>
                <c:pt idx="3213">
                  <c:v>3.9366008004559916E-3</c:v>
                </c:pt>
                <c:pt idx="3214">
                  <c:v>3.93806365013738E-3</c:v>
                </c:pt>
                <c:pt idx="3215">
                  <c:v>3.9395212523363199E-3</c:v>
                </c:pt>
                <c:pt idx="3216">
                  <c:v>3.9409735956219549E-3</c:v>
                </c:pt>
                <c:pt idx="3217">
                  <c:v>3.942420668723301E-3</c:v>
                </c:pt>
                <c:pt idx="3218">
                  <c:v>3.9438624603693739E-3</c:v>
                </c:pt>
                <c:pt idx="3219">
                  <c:v>3.9452989592092536E-3</c:v>
                </c:pt>
                <c:pt idx="3220">
                  <c:v>3.9467301539719557E-3</c:v>
                </c:pt>
                <c:pt idx="3221">
                  <c:v>3.9481560332266241E-3</c:v>
                </c:pt>
                <c:pt idx="3222">
                  <c:v>3.9495765857822107E-3</c:v>
                </c:pt>
                <c:pt idx="3223">
                  <c:v>3.9509918002877953E-3</c:v>
                </c:pt>
                <c:pt idx="3224">
                  <c:v>3.9524016652325855E-3</c:v>
                </c:pt>
                <c:pt idx="3225">
                  <c:v>3.9538061695854054E-3</c:v>
                </c:pt>
                <c:pt idx="3226">
                  <c:v>3.9552053019153988E-3</c:v>
                </c:pt>
                <c:pt idx="3227">
                  <c:v>3.9565990509515814E-3</c:v>
                </c:pt>
                <c:pt idx="3228">
                  <c:v>3.9579874051831609E-3</c:v>
                </c:pt>
                <c:pt idx="3229">
                  <c:v>3.9593703534990254E-3</c:v>
                </c:pt>
                <c:pt idx="3230">
                  <c:v>3.9607478845482547E-3</c:v>
                </c:pt>
                <c:pt idx="3231">
                  <c:v>3.9621199869799284E-3</c:v>
                </c:pt>
                <c:pt idx="3232">
                  <c:v>3.9634866494431265E-3</c:v>
                </c:pt>
                <c:pt idx="3233">
                  <c:v>3.9648478606668647E-3</c:v>
                </c:pt>
                <c:pt idx="3234">
                  <c:v>3.9662036093801589E-3</c:v>
                </c:pt>
                <c:pt idx="3235">
                  <c:v>3.9675538841521529E-3</c:v>
                </c:pt>
                <c:pt idx="3236">
                  <c:v>3.9688986737118626E-3</c:v>
                </c:pt>
                <c:pt idx="3237">
                  <c:v>3.9702379667083676E-3</c:v>
                </c:pt>
                <c:pt idx="3238">
                  <c:v>3.971571752030556E-3</c:v>
                </c:pt>
                <c:pt idx="3239">
                  <c:v>3.9729000180876994E-3</c:v>
                </c:pt>
                <c:pt idx="3240">
                  <c:v>3.9742227536887498E-3</c:v>
                </c:pt>
                <c:pt idx="3241">
                  <c:v>3.9755399475627229E-3</c:v>
                </c:pt>
                <c:pt idx="3242">
                  <c:v>3.9768515881988264E-3</c:v>
                </c:pt>
                <c:pt idx="3243">
                  <c:v>3.9781576645658845E-3</c:v>
                </c:pt>
                <c:pt idx="3244">
                  <c:v>3.9794581650731686E-3</c:v>
                </c:pt>
                <c:pt idx="3245">
                  <c:v>3.9807530785296308E-3</c:v>
                </c:pt>
                <c:pt idx="3246">
                  <c:v>3.9820423937442229E-3</c:v>
                </c:pt>
                <c:pt idx="3247">
                  <c:v>3.9833260992061525E-3</c:v>
                </c:pt>
                <c:pt idx="3248">
                  <c:v>3.9846041835644996E-3</c:v>
                </c:pt>
                <c:pt idx="3249">
                  <c:v>3.985876635628216E-3</c:v>
                </c:pt>
                <c:pt idx="3250">
                  <c:v>3.9871434441263176E-3</c:v>
                </c:pt>
                <c:pt idx="3251">
                  <c:v>3.9884045976279481E-3</c:v>
                </c:pt>
                <c:pt idx="3252">
                  <c:v>3.9896600848621233E-3</c:v>
                </c:pt>
                <c:pt idx="3253">
                  <c:v>3.9909098944779231E-3</c:v>
                </c:pt>
                <c:pt idx="3254">
                  <c:v>3.9921540152043633E-3</c:v>
                </c:pt>
                <c:pt idx="3255">
                  <c:v>3.9933924356905237E-3</c:v>
                </c:pt>
                <c:pt idx="3256">
                  <c:v>3.9946251445854841E-3</c:v>
                </c:pt>
                <c:pt idx="3257">
                  <c:v>3.9958521306981964E-3</c:v>
                </c:pt>
                <c:pt idx="3258">
                  <c:v>3.9970733825978044E-3</c:v>
                </c:pt>
                <c:pt idx="3259">
                  <c:v>3.9982888890133239E-3</c:v>
                </c:pt>
                <c:pt idx="3260">
                  <c:v>3.9994986385938347E-3</c:v>
                </c:pt>
                <c:pt idx="3261">
                  <c:v>4.0007026199884166E-3</c:v>
                </c:pt>
                <c:pt idx="3262">
                  <c:v>4.0019008220859575E-3</c:v>
                </c:pt>
                <c:pt idx="3263">
                  <c:v>4.0030932332957292E-3</c:v>
                </c:pt>
                <c:pt idx="3264">
                  <c:v>4.0042798424266834E-3</c:v>
                </c:pt>
                <c:pt idx="3265">
                  <c:v>4.0054606381279001E-3</c:v>
                </c:pt>
                <c:pt idx="3266">
                  <c:v>4.0066356092882671E-3</c:v>
                </c:pt>
                <c:pt idx="3267">
                  <c:v>4.007804744157184E-3</c:v>
                </c:pt>
                <c:pt idx="3268">
                  <c:v>4.0089680318633469E-3</c:v>
                </c:pt>
                <c:pt idx="3269">
                  <c:v>4.0101254608160275E-3</c:v>
                </c:pt>
                <c:pt idx="3270">
                  <c:v>4.0112770198241776E-3</c:v>
                </c:pt>
                <c:pt idx="3271">
                  <c:v>4.012422697456941E-3</c:v>
                </c:pt>
                <c:pt idx="3272">
                  <c:v>4.0135624825232696E-3</c:v>
                </c:pt>
                <c:pt idx="3273">
                  <c:v>4.0146963636722433E-3</c:v>
                </c:pt>
                <c:pt idx="3274">
                  <c:v>4.0158243295529417E-3</c:v>
                </c:pt>
                <c:pt idx="3275">
                  <c:v>4.0169463688144447E-3</c:v>
                </c:pt>
                <c:pt idx="3276">
                  <c:v>4.0180624701857681E-3</c:v>
                </c:pt>
                <c:pt idx="3277">
                  <c:v>4.0191726223959279E-3</c:v>
                </c:pt>
                <c:pt idx="3278">
                  <c:v>4.0202768140940037E-3</c:v>
                </c:pt>
                <c:pt idx="3279">
                  <c:v>4.0213750339290755E-3</c:v>
                </c:pt>
                <c:pt idx="3280">
                  <c:v>4.0224672705502229E-3</c:v>
                </c:pt>
                <c:pt idx="3281">
                  <c:v>4.0235535127663979E-3</c:v>
                </c:pt>
                <c:pt idx="3282">
                  <c:v>4.0246337491467443E-3</c:v>
                </c:pt>
                <c:pt idx="3283">
                  <c:v>4.0257079684202779E-3</c:v>
                </c:pt>
                <c:pt idx="3284">
                  <c:v>4.0267761593160145E-3</c:v>
                </c:pt>
                <c:pt idx="3285">
                  <c:v>4.0278383103231619E-3</c:v>
                </c:pt>
                <c:pt idx="3286">
                  <c:v>4.028894410410544E-3</c:v>
                </c:pt>
                <c:pt idx="3287">
                  <c:v>4.0299444479874325E-3</c:v>
                </c:pt>
                <c:pt idx="3288">
                  <c:v>4.0309884120226513E-3</c:v>
                </c:pt>
                <c:pt idx="3289">
                  <c:v>4.0320262909254723E-3</c:v>
                </c:pt>
                <c:pt idx="3290">
                  <c:v>4.0330580735048471E-3</c:v>
                </c:pt>
                <c:pt idx="3291">
                  <c:v>4.0340837484897918E-3</c:v>
                </c:pt>
                <c:pt idx="3292">
                  <c:v>4.03510330444945E-3</c:v>
                </c:pt>
                <c:pt idx="3293">
                  <c:v>4.0361167301927736E-3</c:v>
                </c:pt>
                <c:pt idx="3294">
                  <c:v>4.0371240142889064E-3</c:v>
                </c:pt>
                <c:pt idx="3295">
                  <c:v>4.0381251455468004E-3</c:v>
                </c:pt>
                <c:pt idx="3296">
                  <c:v>4.039120112375727E-3</c:v>
                </c:pt>
                <c:pt idx="3297">
                  <c:v>4.0401089037445104E-3</c:v>
                </c:pt>
                <c:pt idx="3298">
                  <c:v>4.0410915083022303E-3</c:v>
                </c:pt>
                <c:pt idx="3299">
                  <c:v>4.0420679146979666E-3</c:v>
                </c:pt>
                <c:pt idx="3300">
                  <c:v>4.043038111580799E-3</c:v>
                </c:pt>
                <c:pt idx="3301">
                  <c:v>4.0440020875198712E-3</c:v>
                </c:pt>
                <c:pt idx="3302">
                  <c:v>4.0449598313241353E-3</c:v>
                </c:pt>
                <c:pt idx="3303">
                  <c:v>4.0459113318824791E-3</c:v>
                </c:pt>
                <c:pt idx="3304">
                  <c:v>4.0468565774443022E-3</c:v>
                </c:pt>
                <c:pt idx="3305">
                  <c:v>4.0477955569784285E-3</c:v>
                </c:pt>
                <c:pt idx="3306">
                  <c:v>4.048728259133938E-3</c:v>
                </c:pt>
                <c:pt idx="3307">
                  <c:v>4.0496546724799742E-3</c:v>
                </c:pt>
                <c:pt idx="3308">
                  <c:v>4.0505747859054253E-3</c:v>
                </c:pt>
                <c:pt idx="3309">
                  <c:v>4.0514885878195628E-3</c:v>
                </c:pt>
                <c:pt idx="3310">
                  <c:v>4.0523960671912107E-3</c:v>
                </c:pt>
                <c:pt idx="3311">
                  <c:v>4.0532972125895128E-3</c:v>
                </c:pt>
                <c:pt idx="3312">
                  <c:v>4.0541920125036768E-3</c:v>
                </c:pt>
                <c:pt idx="3313">
                  <c:v>4.0550804559824627E-3</c:v>
                </c:pt>
                <c:pt idx="3314">
                  <c:v>4.0559625313552061E-3</c:v>
                </c:pt>
                <c:pt idx="3315">
                  <c:v>4.056838227510795E-3</c:v>
                </c:pt>
                <c:pt idx="3316">
                  <c:v>4.0577075331782453E-3</c:v>
                </c:pt>
                <c:pt idx="3317">
                  <c:v>4.0585704369267006E-3</c:v>
                </c:pt>
                <c:pt idx="3318">
                  <c:v>4.0594269273253047E-3</c:v>
                </c:pt>
                <c:pt idx="3319">
                  <c:v>4.0602769932629457E-3</c:v>
                </c:pt>
                <c:pt idx="3320">
                  <c:v>4.0611206234686392E-3</c:v>
                </c:pt>
                <c:pt idx="3321">
                  <c:v>4.061957806351657E-3</c:v>
                </c:pt>
                <c:pt idx="3322">
                  <c:v>4.062788530720951E-3</c:v>
                </c:pt>
                <c:pt idx="3323">
                  <c:v>4.0636127853854731E-3</c:v>
                </c:pt>
                <c:pt idx="3324">
                  <c:v>4.064430558914367E-3</c:v>
                </c:pt>
                <c:pt idx="3325">
                  <c:v>4.0652418400366486E-3</c:v>
                </c:pt>
                <c:pt idx="3326">
                  <c:v>4.0660466173214616E-3</c:v>
                </c:pt>
                <c:pt idx="3327">
                  <c:v>4.0668448796576939E-3</c:v>
                </c:pt>
                <c:pt idx="3328">
                  <c:v>4.0676366155345534E-3</c:v>
                </c:pt>
                <c:pt idx="3329">
                  <c:v>4.0684218136810557E-3</c:v>
                </c:pt>
                <c:pt idx="3330">
                  <c:v>4.0692004628262168E-3</c:v>
                </c:pt>
                <c:pt idx="3331">
                  <c:v>4.0699725516191165E-3</c:v>
                </c:pt>
                <c:pt idx="3332">
                  <c:v>4.0707380687887706E-3</c:v>
                </c:pt>
                <c:pt idx="3333">
                  <c:v>4.0714970029043229E-3</c:v>
                </c:pt>
                <c:pt idx="3334">
                  <c:v>4.0722493427747253E-3</c:v>
                </c:pt>
                <c:pt idx="3335">
                  <c:v>4.0729950771289936E-3</c:v>
                </c:pt>
                <c:pt idx="3336">
                  <c:v>4.0737341943763994E-3</c:v>
                </c:pt>
                <c:pt idx="3337">
                  <c:v>4.0744666835657029E-3</c:v>
                </c:pt>
                <c:pt idx="3338">
                  <c:v>4.0751925330262395E-3</c:v>
                </c:pt>
                <c:pt idx="3339">
                  <c:v>4.0759117317268334E-3</c:v>
                </c:pt>
                <c:pt idx="3340">
                  <c:v>4.0766242682366283E-3</c:v>
                </c:pt>
                <c:pt idx="3341">
                  <c:v>4.0773301311247678E-3</c:v>
                </c:pt>
                <c:pt idx="3342">
                  <c:v>4.0780293093600761E-3</c:v>
                </c:pt>
                <c:pt idx="3343">
                  <c:v>4.0787217911919527E-3</c:v>
                </c:pt>
                <c:pt idx="3344">
                  <c:v>4.0794075657490936E-3</c:v>
                </c:pt>
                <c:pt idx="3345">
                  <c:v>4.0800866214407705E-3</c:v>
                </c:pt>
                <c:pt idx="3346">
                  <c:v>4.0807589470759353E-3</c:v>
                </c:pt>
                <c:pt idx="3347">
                  <c:v>4.0814245313836039E-3</c:v>
                </c:pt>
                <c:pt idx="3348">
                  <c:v>4.082083362773048E-3</c:v>
                </c:pt>
                <c:pt idx="3349">
                  <c:v>4.0827354302930274E-3</c:v>
                </c:pt>
                <c:pt idx="3350">
                  <c:v>4.083380722272878E-3</c:v>
                </c:pt>
                <c:pt idx="3351">
                  <c:v>4.0840192276814236E-3</c:v>
                </c:pt>
                <c:pt idx="3352">
                  <c:v>4.0846509350078719E-3</c:v>
                </c:pt>
                <c:pt idx="3353">
                  <c:v>4.085275833141111E-3</c:v>
                </c:pt>
                <c:pt idx="3354">
                  <c:v>4.0858939104904124E-3</c:v>
                </c:pt>
                <c:pt idx="3355">
                  <c:v>4.0865051560246002E-3</c:v>
                </c:pt>
                <c:pt idx="3356">
                  <c:v>4.087109558152946E-3</c:v>
                </c:pt>
                <c:pt idx="3357">
                  <c:v>4.0877071057643377E-3</c:v>
                </c:pt>
                <c:pt idx="3358">
                  <c:v>4.0882977874279192E-3</c:v>
                </c:pt>
                <c:pt idx="3359">
                  <c:v>4.0888815919526422E-3</c:v>
                </c:pt>
                <c:pt idx="3360">
                  <c:v>4.0894585079076506E-3</c:v>
                </c:pt>
                <c:pt idx="3361">
                  <c:v>4.0900285240219603E-3</c:v>
                </c:pt>
                <c:pt idx="3362">
                  <c:v>4.0905916288647148E-3</c:v>
                </c:pt>
                <c:pt idx="3363">
                  <c:v>4.0911478113248023E-3</c:v>
                </c:pt>
                <c:pt idx="3364">
                  <c:v>4.0916970598914304E-3</c:v>
                </c:pt>
                <c:pt idx="3365">
                  <c:v>4.092239363373551E-3</c:v>
                </c:pt>
                <c:pt idx="3366">
                  <c:v>4.0927747105001799E-3</c:v>
                </c:pt>
                <c:pt idx="3367">
                  <c:v>4.0933030896805889E-3</c:v>
                </c:pt>
                <c:pt idx="3368">
                  <c:v>4.0938244898836018E-3</c:v>
                </c:pt>
                <c:pt idx="3369">
                  <c:v>4.0943388996783625E-3</c:v>
                </c:pt>
                <c:pt idx="3370">
                  <c:v>4.0948463077139508E-3</c:v>
                </c:pt>
                <c:pt idx="3371">
                  <c:v>4.0953467027993185E-3</c:v>
                </c:pt>
                <c:pt idx="3372">
                  <c:v>4.0958400735036093E-3</c:v>
                </c:pt>
                <c:pt idx="3373">
                  <c:v>4.0963264085558393E-3</c:v>
                </c:pt>
                <c:pt idx="3374">
                  <c:v>4.0968056966050881E-3</c:v>
                </c:pt>
                <c:pt idx="3375">
                  <c:v>4.0972779263803716E-3</c:v>
                </c:pt>
                <c:pt idx="3376">
                  <c:v>4.0977430864508335E-3</c:v>
                </c:pt>
                <c:pt idx="3377">
                  <c:v>4.0982011657053619E-3</c:v>
                </c:pt>
                <c:pt idx="3378">
                  <c:v>4.0986521526331643E-3</c:v>
                </c:pt>
                <c:pt idx="3379">
                  <c:v>4.0990960361231288E-3</c:v>
                </c:pt>
                <c:pt idx="3380">
                  <c:v>4.099532804664463E-3</c:v>
                </c:pt>
                <c:pt idx="3381">
                  <c:v>4.0999624469062468E-3</c:v>
                </c:pt>
                <c:pt idx="3382">
                  <c:v>4.1003849517373681E-3</c:v>
                </c:pt>
                <c:pt idx="3383">
                  <c:v>4.1008003076470345E-3</c:v>
                </c:pt>
                <c:pt idx="3384">
                  <c:v>4.101208503364262E-3</c:v>
                </c:pt>
                <c:pt idx="3385">
                  <c:v>4.1016095277779385E-3</c:v>
                </c:pt>
                <c:pt idx="3386">
                  <c:v>4.1020033692973357E-3</c:v>
                </c:pt>
                <c:pt idx="3387">
                  <c:v>4.1023900167314054E-3</c:v>
                </c:pt>
                <c:pt idx="3388">
                  <c:v>4.1027694587292274E-3</c:v>
                </c:pt>
                <c:pt idx="3389">
                  <c:v>4.1031942692359991E-3</c:v>
                </c:pt>
                <c:pt idx="3390">
                  <c:v>4.1035582329751463E-3</c:v>
                </c:pt>
                <c:pt idx="3391">
                  <c:v>4.1039149556265642E-3</c:v>
                </c:pt>
                <c:pt idx="3392">
                  <c:v>4.1042644260791405E-3</c:v>
                </c:pt>
                <c:pt idx="3393">
                  <c:v>4.1046066328220832E-3</c:v>
                </c:pt>
                <c:pt idx="3394">
                  <c:v>4.10494156474428E-3</c:v>
                </c:pt>
                <c:pt idx="3395">
                  <c:v>4.1052692102550026E-3</c:v>
                </c:pt>
                <c:pt idx="3396">
                  <c:v>4.105589558243139E-3</c:v>
                </c:pt>
                <c:pt idx="3397">
                  <c:v>4.105902597357769E-3</c:v>
                </c:pt>
                <c:pt idx="3398">
                  <c:v>4.1062083163279084E-3</c:v>
                </c:pt>
                <c:pt idx="3399">
                  <c:v>4.1065067036427649E-3</c:v>
                </c:pt>
                <c:pt idx="3400">
                  <c:v>4.1067977481112905E-3</c:v>
                </c:pt>
                <c:pt idx="3401">
                  <c:v>4.107081438542437E-3</c:v>
                </c:pt>
                <c:pt idx="3402">
                  <c:v>4.1073577633454761E-3</c:v>
                </c:pt>
                <c:pt idx="3403">
                  <c:v>4.1076267114892318E-3</c:v>
                </c:pt>
                <c:pt idx="3404">
                  <c:v>4.1078882714629117E-3</c:v>
                </c:pt>
                <c:pt idx="3405">
                  <c:v>4.1081424319955318E-3</c:v>
                </c:pt>
                <c:pt idx="3406">
                  <c:v>4.1083891818161078E-3</c:v>
                </c:pt>
                <c:pt idx="3407">
                  <c:v>4.1086285094937836E-3</c:v>
                </c:pt>
                <c:pt idx="3408">
                  <c:v>4.1088604037575749E-3</c:v>
                </c:pt>
                <c:pt idx="3409">
                  <c:v>4.1090848534164337E-3</c:v>
                </c:pt>
                <c:pt idx="3410">
                  <c:v>4.1093018470395037E-3</c:v>
                </c:pt>
                <c:pt idx="3411">
                  <c:v>4.1095113732758648E-3</c:v>
                </c:pt>
                <c:pt idx="3412">
                  <c:v>4.1097134209344688E-3</c:v>
                </c:pt>
                <c:pt idx="3413">
                  <c:v>4.1099079785045234E-3</c:v>
                </c:pt>
                <c:pt idx="3414">
                  <c:v>4.1100950348749166E-3</c:v>
                </c:pt>
                <c:pt idx="3415">
                  <c:v>4.1102745786947281E-3</c:v>
                </c:pt>
                <c:pt idx="3416">
                  <c:v>4.1104465984531657E-3</c:v>
                </c:pt>
                <c:pt idx="3417">
                  <c:v>4.1106110831190534E-3</c:v>
                </c:pt>
                <c:pt idx="3418">
                  <c:v>4.1107680211016628E-3</c:v>
                </c:pt>
                <c:pt idx="3419">
                  <c:v>4.1109174012898819E-3</c:v>
                </c:pt>
                <c:pt idx="3420">
                  <c:v>4.1110592122528544E-3</c:v>
                </c:pt>
                <c:pt idx="3421">
                  <c:v>4.1111934427195962E-3</c:v>
                </c:pt>
                <c:pt idx="3422">
                  <c:v>4.1113200814191231E-3</c:v>
                </c:pt>
                <c:pt idx="3423">
                  <c:v>4.1114391168406428E-3</c:v>
                </c:pt>
                <c:pt idx="3424">
                  <c:v>4.1115505378730433E-3</c:v>
                </c:pt>
                <c:pt idx="3425">
                  <c:v>4.1116543331654043E-3</c:v>
                </c:pt>
                <c:pt idx="3426">
                  <c:v>4.1117504912868696E-3</c:v>
                </c:pt>
                <c:pt idx="3427">
                  <c:v>4.1118390011263273E-3</c:v>
                </c:pt>
                <c:pt idx="3428">
                  <c:v>4.1119198510930488E-3</c:v>
                </c:pt>
                <c:pt idx="3429">
                  <c:v>4.1119930299959861E-3</c:v>
                </c:pt>
                <c:pt idx="3430">
                  <c:v>4.1120585267240273E-3</c:v>
                </c:pt>
                <c:pt idx="3431">
                  <c:v>4.1121163296864438E-3</c:v>
                </c:pt>
                <c:pt idx="3432">
                  <c:v>4.1121664276122516E-3</c:v>
                </c:pt>
                <c:pt idx="3433">
                  <c:v>4.1122088092304665E-3</c:v>
                </c:pt>
                <c:pt idx="3434">
                  <c:v>4.1122434631901683E-3</c:v>
                </c:pt>
                <c:pt idx="3435">
                  <c:v>4.1122703782203729E-3</c:v>
                </c:pt>
                <c:pt idx="3436">
                  <c:v>4.1122895430500961E-3</c:v>
                </c:pt>
                <c:pt idx="3437">
                  <c:v>4.1123009461685456E-3</c:v>
                </c:pt>
                <c:pt idx="3438">
                  <c:v>4.1123045765445454E-3</c:v>
                </c:pt>
                <c:pt idx="3439">
                  <c:v>4.1123004225873672E-3</c:v>
                </c:pt>
                <c:pt idx="3440">
                  <c:v>4.1122884731059628E-3</c:v>
                </c:pt>
                <c:pt idx="3441">
                  <c:v>4.1122652565572793E-3</c:v>
                </c:pt>
                <c:pt idx="3442">
                  <c:v>4.1122365642287662E-3</c:v>
                </c:pt>
                <c:pt idx="3443">
                  <c:v>4.1122000409643533E-3</c:v>
                </c:pt>
                <c:pt idx="3444">
                  <c:v>4.1121556750933763E-3</c:v>
                </c:pt>
                <c:pt idx="3445">
                  <c:v>4.1121034555047231E-3</c:v>
                </c:pt>
                <c:pt idx="3446">
                  <c:v>4.1120433709274096E-3</c:v>
                </c:pt>
                <c:pt idx="3447">
                  <c:v>4.1119754100105155E-3</c:v>
                </c:pt>
                <c:pt idx="3448">
                  <c:v>4.1118995612432485E-3</c:v>
                </c:pt>
                <c:pt idx="3449">
                  <c:v>4.1118158135944327E-3</c:v>
                </c:pt>
                <c:pt idx="3450">
                  <c:v>4.1117241556332118E-3</c:v>
                </c:pt>
                <c:pt idx="3451">
                  <c:v>4.1116245759287295E-3</c:v>
                </c:pt>
                <c:pt idx="3452">
                  <c:v>4.1115170633698739E-3</c:v>
                </c:pt>
                <c:pt idx="3453">
                  <c:v>4.1114016064458525E-3</c:v>
                </c:pt>
                <c:pt idx="3454">
                  <c:v>4.1112781939656173E-3</c:v>
                </c:pt>
                <c:pt idx="3455">
                  <c:v>4.1112015466051588E-3</c:v>
                </c:pt>
                <c:pt idx="3456">
                  <c:v>4.1110074570926969E-3</c:v>
                </c:pt>
                <c:pt idx="3457">
                  <c:v>4.1108601099981712E-3</c:v>
                </c:pt>
                <c:pt idx="3458">
                  <c:v>4.1107047619437509E-3</c:v>
                </c:pt>
                <c:pt idx="3459">
                  <c:v>4.1105414018183239E-3</c:v>
                </c:pt>
                <c:pt idx="3460">
                  <c:v>4.110370018031162E-3</c:v>
                </c:pt>
                <c:pt idx="3461">
                  <c:v>4.110190599551089E-3</c:v>
                </c:pt>
                <c:pt idx="3462">
                  <c:v>4.1100031350271848E-3</c:v>
                </c:pt>
                <c:pt idx="3463">
                  <c:v>4.1098076129486572E-3</c:v>
                </c:pt>
                <c:pt idx="3464">
                  <c:v>4.1096040220445218E-3</c:v>
                </c:pt>
                <c:pt idx="3465">
                  <c:v>4.1093923511237307E-3</c:v>
                </c:pt>
                <c:pt idx="3466">
                  <c:v>4.1091725888353636E-3</c:v>
                </c:pt>
                <c:pt idx="3467">
                  <c:v>4.1089447238285004E-3</c:v>
                </c:pt>
                <c:pt idx="3468">
                  <c:v>4.1087087447522208E-3</c:v>
                </c:pt>
                <c:pt idx="3469">
                  <c:v>4.1084646403355407E-3</c:v>
                </c:pt>
                <c:pt idx="3470">
                  <c:v>4.1082123992275399E-3</c:v>
                </c:pt>
                <c:pt idx="3471">
                  <c:v>4.1079520102371703E-3</c:v>
                </c:pt>
                <c:pt idx="3472">
                  <c:v>4.1076834618536395E-3</c:v>
                </c:pt>
                <c:pt idx="3473">
                  <c:v>4.1074067428858996E-3</c:v>
                </c:pt>
                <c:pt idx="3474">
                  <c:v>4.1071218419030942E-3</c:v>
                </c:pt>
                <c:pt idx="3475">
                  <c:v>4.1068287477141752E-3</c:v>
                </c:pt>
                <c:pt idx="3476">
                  <c:v>4.1065274489682224E-3</c:v>
                </c:pt>
                <c:pt idx="3477">
                  <c:v>4.1062179343942518E-3</c:v>
                </c:pt>
                <c:pt idx="3478">
                  <c:v>4.1059001924814709E-3</c:v>
                </c:pt>
                <c:pt idx="3479">
                  <c:v>4.1055742121187677E-3</c:v>
                </c:pt>
                <c:pt idx="3480">
                  <c:v>4.105239981875286E-3</c:v>
                </c:pt>
                <c:pt idx="3481">
                  <c:v>4.1048974904800417E-3</c:v>
                </c:pt>
                <c:pt idx="3482">
                  <c:v>4.1045467266620506E-3</c:v>
                </c:pt>
                <c:pt idx="3483">
                  <c:v>4.1041876790703924E-3</c:v>
                </c:pt>
                <c:pt idx="3484">
                  <c:v>4.103820336354147E-3</c:v>
                </c:pt>
                <c:pt idx="3485">
                  <c:v>4.1034446871623942E-3</c:v>
                </c:pt>
                <c:pt idx="3486">
                  <c:v>4.1030607203040859E-3</c:v>
                </c:pt>
                <c:pt idx="3487">
                  <c:v>4.1026684242684297E-3</c:v>
                </c:pt>
                <c:pt idx="3488">
                  <c:v>4.1022677879443137E-3</c:v>
                </c:pt>
                <c:pt idx="3489">
                  <c:v>4.1018587999008815E-3</c:v>
                </c:pt>
                <c:pt idx="3490">
                  <c:v>4.1014414489470852E-3</c:v>
                </c:pt>
                <c:pt idx="3491">
                  <c:v>4.1010157234921962E-3</c:v>
                </c:pt>
                <c:pt idx="3492">
                  <c:v>4.1005816124251027E-3</c:v>
                </c:pt>
                <c:pt idx="3493">
                  <c:v>4.1000577674576988E-3</c:v>
                </c:pt>
                <c:pt idx="3494">
                  <c:v>4.0996044363250661E-3</c:v>
                </c:pt>
                <c:pt idx="3495">
                  <c:v>4.0991426821967991E-3</c:v>
                </c:pt>
                <c:pt idx="3496">
                  <c:v>4.0986724936953323E-3</c:v>
                </c:pt>
                <c:pt idx="3497">
                  <c:v>4.0981938596029721E-3</c:v>
                </c:pt>
                <c:pt idx="3498">
                  <c:v>4.0977067684888624E-3</c:v>
                </c:pt>
                <c:pt idx="3499">
                  <c:v>4.0972112091086643E-3</c:v>
                </c:pt>
                <c:pt idx="3500">
                  <c:v>4.0967071701114577E-3</c:v>
                </c:pt>
                <c:pt idx="3501">
                  <c:v>4.0961946401729676E-3</c:v>
                </c:pt>
                <c:pt idx="3502">
                  <c:v>4.0956736079955647E-3</c:v>
                </c:pt>
                <c:pt idx="3503">
                  <c:v>4.0951440622816193E-3</c:v>
                </c:pt>
                <c:pt idx="3504">
                  <c:v>4.094605991653566E-3</c:v>
                </c:pt>
                <c:pt idx="3505">
                  <c:v>4.0940593848670659E-3</c:v>
                </c:pt>
                <c:pt idx="3506">
                  <c:v>4.0935042305445535E-3</c:v>
                </c:pt>
                <c:pt idx="3507">
                  <c:v>4.0929405174150446E-3</c:v>
                </c:pt>
                <c:pt idx="3508">
                  <c:v>4.0923682341276191E-3</c:v>
                </c:pt>
                <c:pt idx="3509">
                  <c:v>4.0914893549981457E-3</c:v>
                </c:pt>
                <c:pt idx="3510">
                  <c:v>4.0908962249730507E-3</c:v>
                </c:pt>
                <c:pt idx="3511">
                  <c:v>4.0902944861542778E-3</c:v>
                </c:pt>
                <c:pt idx="3512">
                  <c:v>4.0896841272708429E-3</c:v>
                </c:pt>
                <c:pt idx="3513">
                  <c:v>4.0890651370517617E-3</c:v>
                </c:pt>
                <c:pt idx="3514">
                  <c:v>4.0884375039862419E-3</c:v>
                </c:pt>
                <c:pt idx="3515">
                  <c:v>4.0878012170431077E-3</c:v>
                </c:pt>
                <c:pt idx="3516">
                  <c:v>4.0871562647115667E-3</c:v>
                </c:pt>
                <c:pt idx="3517">
                  <c:v>4.0865026356406986E-3</c:v>
                </c:pt>
                <c:pt idx="3518">
                  <c:v>4.0858403186394554E-3</c:v>
                </c:pt>
                <c:pt idx="3519">
                  <c:v>4.0851693024368529E-3</c:v>
                </c:pt>
                <c:pt idx="3520">
                  <c:v>4.0844895754421628E-3</c:v>
                </c:pt>
                <c:pt idx="3521">
                  <c:v>4.0838011266242091E-3</c:v>
                </c:pt>
                <c:pt idx="3522">
                  <c:v>4.0831039445521355E-3</c:v>
                </c:pt>
                <c:pt idx="3523">
                  <c:v>4.0823980178750219E-3</c:v>
                </c:pt>
                <c:pt idx="3524">
                  <c:v>4.08168333540182E-3</c:v>
                </c:pt>
                <c:pt idx="3525">
                  <c:v>4.0809598857016738E-3</c:v>
                </c:pt>
                <c:pt idx="3526">
                  <c:v>4.0802276575035989E-3</c:v>
                </c:pt>
                <c:pt idx="3527">
                  <c:v>4.0794866395366114E-3</c:v>
                </c:pt>
                <c:pt idx="3528">
                  <c:v>4.0787368202899188E-3</c:v>
                </c:pt>
                <c:pt idx="3529">
                  <c:v>4.0779781885724731E-3</c:v>
                </c:pt>
                <c:pt idx="3530">
                  <c:v>4.0772107331932261E-3</c:v>
                </c:pt>
                <c:pt idx="3531">
                  <c:v>4.0764344426413857E-3</c:v>
                </c:pt>
                <c:pt idx="3532">
                  <c:v>4.0756493055660314E-3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556736"/>
        <c:axId val="243558272"/>
      </c:lineChart>
      <c:dateAx>
        <c:axId val="243556736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55827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243558272"/>
        <c:scaling>
          <c:orientation val="minMax"/>
          <c:max val="-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4355673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-3.7099999998949891E-3</c:v>
                </c:pt>
                <c:pt idx="1">
                  <c:v>-3.7267382722953653E-3</c:v>
                </c:pt>
                <c:pt idx="2">
                  <c:v>-3.732282496712994E-3</c:v>
                </c:pt>
                <c:pt idx="3">
                  <c:v>-3.7398561616280353E-3</c:v>
                </c:pt>
                <c:pt idx="4">
                  <c:v>-3.7441670099024049E-3</c:v>
                </c:pt>
                <c:pt idx="5">
                  <c:v>-3.7487548144989101E-3</c:v>
                </c:pt>
                <c:pt idx="6">
                  <c:v>-3.7588016412049723E-3</c:v>
                </c:pt>
                <c:pt idx="7">
                  <c:v>-3.7594699787425433E-3</c:v>
                </c:pt>
                <c:pt idx="8">
                  <c:v>-3.7595898111255433E-3</c:v>
                </c:pt>
                <c:pt idx="9">
                  <c:v>-3.7587391505790324E-3</c:v>
                </c:pt>
                <c:pt idx="10">
                  <c:v>-3.758091351597197E-3</c:v>
                </c:pt>
                <c:pt idx="11">
                  <c:v>-3.7595464284755388E-3</c:v>
                </c:pt>
                <c:pt idx="12">
                  <c:v>-3.7607183709025128E-3</c:v>
                </c:pt>
                <c:pt idx="13">
                  <c:v>-3.7623475627635021E-3</c:v>
                </c:pt>
                <c:pt idx="14">
                  <c:v>-3.7637438806369106E-3</c:v>
                </c:pt>
                <c:pt idx="15">
                  <c:v>-3.7651649958043497E-3</c:v>
                </c:pt>
                <c:pt idx="16">
                  <c:v>-3.7685144486678023E-3</c:v>
                </c:pt>
                <c:pt idx="17">
                  <c:v>-3.7692866076484287E-3</c:v>
                </c:pt>
                <c:pt idx="18">
                  <c:v>-3.7706611980891196E-3</c:v>
                </c:pt>
                <c:pt idx="19">
                  <c:v>-3.7709259058027467E-3</c:v>
                </c:pt>
                <c:pt idx="20">
                  <c:v>-3.7710461382638306E-3</c:v>
                </c:pt>
                <c:pt idx="21">
                  <c:v>-3.7721221048885312E-3</c:v>
                </c:pt>
                <c:pt idx="22">
                  <c:v>-3.7728995793919751E-3</c:v>
                </c:pt>
                <c:pt idx="23">
                  <c:v>-3.7738716486077628E-3</c:v>
                </c:pt>
                <c:pt idx="24">
                  <c:v>-3.7777123591720141E-3</c:v>
                </c:pt>
                <c:pt idx="25">
                  <c:v>-3.7778384183725115E-3</c:v>
                </c:pt>
                <c:pt idx="26">
                  <c:v>-3.7817741485994816E-3</c:v>
                </c:pt>
                <c:pt idx="27">
                  <c:v>-3.783969255715558E-3</c:v>
                </c:pt>
                <c:pt idx="28">
                  <c:v>-3.7863651338887472E-3</c:v>
                </c:pt>
                <c:pt idx="29">
                  <c:v>-3.7929726079878601E-3</c:v>
                </c:pt>
                <c:pt idx="30">
                  <c:v>-3.7937984495930014E-3</c:v>
                </c:pt>
                <c:pt idx="31">
                  <c:v>-3.8011560940534039E-3</c:v>
                </c:pt>
                <c:pt idx="32">
                  <c:v>-3.8046181304909332E-3</c:v>
                </c:pt>
                <c:pt idx="33">
                  <c:v>-3.8082224685536126E-3</c:v>
                </c:pt>
                <c:pt idx="34">
                  <c:v>-3.8162894190810204E-3</c:v>
                </c:pt>
                <c:pt idx="35">
                  <c:v>-3.8179686082804023E-3</c:v>
                </c:pt>
                <c:pt idx="36">
                  <c:v>-3.8278554607815707E-3</c:v>
                </c:pt>
                <c:pt idx="37">
                  <c:v>-3.8319812052982627E-3</c:v>
                </c:pt>
                <c:pt idx="38">
                  <c:v>-3.8361261371480104E-3</c:v>
                </c:pt>
                <c:pt idx="39">
                  <c:v>-3.8455366836390426E-3</c:v>
                </c:pt>
                <c:pt idx="40">
                  <c:v>-3.847784899905643E-3</c:v>
                </c:pt>
                <c:pt idx="41">
                  <c:v>-3.8562921637539382E-3</c:v>
                </c:pt>
                <c:pt idx="42">
                  <c:v>-3.8600258844465607E-3</c:v>
                </c:pt>
                <c:pt idx="43">
                  <c:v>-3.8635910343765012E-3</c:v>
                </c:pt>
                <c:pt idx="44">
                  <c:v>-3.8689638973889162E-3</c:v>
                </c:pt>
                <c:pt idx="45">
                  <c:v>-3.8710567710700896E-3</c:v>
                </c:pt>
                <c:pt idx="46">
                  <c:v>-3.8790865396491759E-3</c:v>
                </c:pt>
                <c:pt idx="47">
                  <c:v>-3.8813956155177524E-3</c:v>
                </c:pt>
                <c:pt idx="48">
                  <c:v>-3.8843266457844199E-3</c:v>
                </c:pt>
                <c:pt idx="49">
                  <c:v>-3.8858355702052483E-3</c:v>
                </c:pt>
                <c:pt idx="50">
                  <c:v>-3.8872780288883519E-3</c:v>
                </c:pt>
                <c:pt idx="51">
                  <c:v>-3.8917098985157667E-3</c:v>
                </c:pt>
                <c:pt idx="52">
                  <c:v>-3.8928961225895733E-3</c:v>
                </c:pt>
                <c:pt idx="53">
                  <c:v>-3.8941601650620654E-3</c:v>
                </c:pt>
                <c:pt idx="54">
                  <c:v>-3.8949660987709633E-3</c:v>
                </c:pt>
                <c:pt idx="55">
                  <c:v>-3.8956954875281379E-3</c:v>
                </c:pt>
                <c:pt idx="56">
                  <c:v>-3.8975568144388041E-3</c:v>
                </c:pt>
                <c:pt idx="57">
                  <c:v>-3.8980188023099885E-3</c:v>
                </c:pt>
                <c:pt idx="58">
                  <c:v>-3.898688561995863E-3</c:v>
                </c:pt>
                <c:pt idx="59">
                  <c:v>-3.898923083935496E-3</c:v>
                </c:pt>
                <c:pt idx="60">
                  <c:v>-3.8990994565638129E-3</c:v>
                </c:pt>
                <c:pt idx="61">
                  <c:v>-3.9003402561675212E-3</c:v>
                </c:pt>
                <c:pt idx="62">
                  <c:v>-3.901562817021365E-3</c:v>
                </c:pt>
                <c:pt idx="63">
                  <c:v>-3.9016071234236616E-3</c:v>
                </c:pt>
                <c:pt idx="64">
                  <c:v>-3.9021746212011821E-3</c:v>
                </c:pt>
                <c:pt idx="65">
                  <c:v>-3.9037417395424863E-3</c:v>
                </c:pt>
                <c:pt idx="66">
                  <c:v>-3.9046318340683135E-3</c:v>
                </c:pt>
                <c:pt idx="67">
                  <c:v>-3.9072713435940225E-3</c:v>
                </c:pt>
                <c:pt idx="68">
                  <c:v>-3.9075753422103399E-3</c:v>
                </c:pt>
                <c:pt idx="69">
                  <c:v>-3.907907568965841E-3</c:v>
                </c:pt>
                <c:pt idx="70">
                  <c:v>-3.9121168158678405E-3</c:v>
                </c:pt>
                <c:pt idx="71">
                  <c:v>-3.9137319729559156E-3</c:v>
                </c:pt>
                <c:pt idx="72">
                  <c:v>-3.9178547287816402E-3</c:v>
                </c:pt>
                <c:pt idx="73">
                  <c:v>-3.9185205561292902E-3</c:v>
                </c:pt>
                <c:pt idx="74">
                  <c:v>-3.9192237928940788E-3</c:v>
                </c:pt>
                <c:pt idx="75">
                  <c:v>-3.9256946841942902E-3</c:v>
                </c:pt>
                <c:pt idx="76">
                  <c:v>-3.9280703389098183E-3</c:v>
                </c:pt>
                <c:pt idx="77">
                  <c:v>-3.9336685102598816E-3</c:v>
                </c:pt>
                <c:pt idx="78">
                  <c:v>-3.9347400836003965E-3</c:v>
                </c:pt>
                <c:pt idx="79">
                  <c:v>-3.9358529757634979E-3</c:v>
                </c:pt>
                <c:pt idx="80">
                  <c:v>-3.9446128834478896E-3</c:v>
                </c:pt>
                <c:pt idx="81">
                  <c:v>-3.9477476353730247E-3</c:v>
                </c:pt>
                <c:pt idx="82">
                  <c:v>-3.9548100373573451E-3</c:v>
                </c:pt>
                <c:pt idx="83">
                  <c:v>-3.956279372720195E-3</c:v>
                </c:pt>
                <c:pt idx="84">
                  <c:v>-3.9577853147819732E-3</c:v>
                </c:pt>
                <c:pt idx="85">
                  <c:v>-3.964550575972072E-3</c:v>
                </c:pt>
                <c:pt idx="86">
                  <c:v>-3.9662005384680631E-3</c:v>
                </c:pt>
                <c:pt idx="87">
                  <c:v>-3.9699927221451391E-3</c:v>
                </c:pt>
                <c:pt idx="88">
                  <c:v>-3.9738789971241074E-3</c:v>
                </c:pt>
                <c:pt idx="89">
                  <c:v>-3.9778549527103024E-3</c:v>
                </c:pt>
                <c:pt idx="90">
                  <c:v>-3.9902744237047772E-3</c:v>
                </c:pt>
                <c:pt idx="91">
                  <c:v>-3.9945618315478139E-3</c:v>
                </c:pt>
                <c:pt idx="92">
                  <c:v>-3.998914494141026E-3</c:v>
                </c:pt>
                <c:pt idx="93">
                  <c:v>-4.0033270518573839E-3</c:v>
                </c:pt>
                <c:pt idx="94">
                  <c:v>-4.0077939869078072E-3</c:v>
                </c:pt>
                <c:pt idx="95">
                  <c:v>-4.0214635059188097E-3</c:v>
                </c:pt>
                <c:pt idx="96">
                  <c:v>-4.0260896094147991E-3</c:v>
                </c:pt>
                <c:pt idx="97">
                  <c:v>-4.0307401290370515E-3</c:v>
                </c:pt>
                <c:pt idx="98">
                  <c:v>-4.0354085981055198E-3</c:v>
                </c:pt>
                <c:pt idx="99">
                  <c:v>-4.0400883917695342E-3</c:v>
                </c:pt>
                <c:pt idx="100">
                  <c:v>-4.0541270997113922E-3</c:v>
                </c:pt>
                <c:pt idx="101">
                  <c:v>-4.0587827803766664E-3</c:v>
                </c:pt>
                <c:pt idx="102">
                  <c:v>-4.0634142892045522E-3</c:v>
                </c:pt>
                <c:pt idx="103">
                  <c:v>-4.0680140524562702E-3</c:v>
                </c:pt>
                <c:pt idx="104">
                  <c:v>-4.0725743382552526E-3</c:v>
                </c:pt>
                <c:pt idx="105">
                  <c:v>-4.085938639896306E-3</c:v>
                </c:pt>
                <c:pt idx="106">
                  <c:v>-4.0959006698070679E-3</c:v>
                </c:pt>
                <c:pt idx="107">
                  <c:v>-4.1034965396241126E-3</c:v>
                </c:pt>
                <c:pt idx="108">
                  <c:v>-4.105731401753826E-3</c:v>
                </c:pt>
                <c:pt idx="109">
                  <c:v>-4.1079430200995038E-3</c:v>
                </c:pt>
                <c:pt idx="110">
                  <c:v>-4.1192060619831663E-3</c:v>
                </c:pt>
                <c:pt idx="111">
                  <c:v>-4.1227820491102256E-3</c:v>
                </c:pt>
                <c:pt idx="112">
                  <c:v>-4.129098109535434E-3</c:v>
                </c:pt>
                <c:pt idx="113">
                  <c:v>-4.1310436823054075E-3</c:v>
                </c:pt>
                <c:pt idx="114">
                  <c:v>-4.132960447791538E-3</c:v>
                </c:pt>
                <c:pt idx="115">
                  <c:v>-4.1422943682190736E-3</c:v>
                </c:pt>
                <c:pt idx="116">
                  <c:v>-4.1495779046702352E-3</c:v>
                </c:pt>
                <c:pt idx="117">
                  <c:v>-4.1512100711116979E-3</c:v>
                </c:pt>
                <c:pt idx="118">
                  <c:v>-4.1528098443062563E-3</c:v>
                </c:pt>
                <c:pt idx="119">
                  <c:v>-4.1543768214499788E-3</c:v>
                </c:pt>
                <c:pt idx="120">
                  <c:v>-4.1606600868836531E-3</c:v>
                </c:pt>
                <c:pt idx="121">
                  <c:v>-4.1628827002505552E-3</c:v>
                </c:pt>
                <c:pt idx="122">
                  <c:v>-4.1664386408920865E-3</c:v>
                </c:pt>
                <c:pt idx="123">
                  <c:v>-4.1677037560708396E-3</c:v>
                </c:pt>
                <c:pt idx="124">
                  <c:v>-4.1689348479419467E-3</c:v>
                </c:pt>
                <c:pt idx="125">
                  <c:v>-4.1740522212825098E-3</c:v>
                </c:pt>
                <c:pt idx="126">
                  <c:v>-4.1755480704109447E-3</c:v>
                </c:pt>
                <c:pt idx="127">
                  <c:v>-4.1765450588036046E-3</c:v>
                </c:pt>
                <c:pt idx="128">
                  <c:v>-4.1775103541288406E-3</c:v>
                </c:pt>
                <c:pt idx="129">
                  <c:v>-4.1784446343851034E-3</c:v>
                </c:pt>
                <c:pt idx="130">
                  <c:v>-4.1824351601369436E-3</c:v>
                </c:pt>
                <c:pt idx="131">
                  <c:v>-4.1834213372076157E-3</c:v>
                </c:pt>
                <c:pt idx="132">
                  <c:v>-4.1843702807726757E-3</c:v>
                </c:pt>
                <c:pt idx="133">
                  <c:v>-4.1859878749560264E-3</c:v>
                </c:pt>
                <c:pt idx="134">
                  <c:v>-4.1865665475738743E-3</c:v>
                </c:pt>
                <c:pt idx="135">
                  <c:v>-4.1889811706745661E-3</c:v>
                </c:pt>
                <c:pt idx="136">
                  <c:v>-4.1899647441119292E-3</c:v>
                </c:pt>
                <c:pt idx="137">
                  <c:v>-4.1909992450848144E-3</c:v>
                </c:pt>
                <c:pt idx="138">
                  <c:v>-4.1937008346532023E-3</c:v>
                </c:pt>
                <c:pt idx="139">
                  <c:v>-4.1990487656269337E-3</c:v>
                </c:pt>
                <c:pt idx="140">
                  <c:v>-4.2008311166443768E-3</c:v>
                </c:pt>
                <c:pt idx="141">
                  <c:v>-4.2060194532259065E-3</c:v>
                </c:pt>
                <c:pt idx="142">
                  <c:v>-4.2066166053492202E-3</c:v>
                </c:pt>
                <c:pt idx="143">
                  <c:v>-4.212536156561697E-3</c:v>
                </c:pt>
                <c:pt idx="144">
                  <c:v>-4.2155465647124579E-3</c:v>
                </c:pt>
                <c:pt idx="145">
                  <c:v>-4.2188180959170651E-3</c:v>
                </c:pt>
                <c:pt idx="146">
                  <c:v>-4.2277723054104377E-3</c:v>
                </c:pt>
                <c:pt idx="147">
                  <c:v>-4.2350019000071308E-3</c:v>
                </c:pt>
                <c:pt idx="148">
                  <c:v>-4.248151896012858E-3</c:v>
                </c:pt>
                <c:pt idx="149">
                  <c:v>-4.2608051652104351E-3</c:v>
                </c:pt>
                <c:pt idx="150">
                  <c:v>-4.262990958466828E-3</c:v>
                </c:pt>
                <c:pt idx="151">
                  <c:v>-4.2652773175002167E-3</c:v>
                </c:pt>
                <c:pt idx="152">
                  <c:v>-4.2841400159086065E-3</c:v>
                </c:pt>
                <c:pt idx="153">
                  <c:v>-4.290707518067486E-3</c:v>
                </c:pt>
                <c:pt idx="154">
                  <c:v>-4.3046008676302224E-3</c:v>
                </c:pt>
                <c:pt idx="155">
                  <c:v>-4.3077108106744089E-3</c:v>
                </c:pt>
                <c:pt idx="156">
                  <c:v>-4.3109169592847607E-3</c:v>
                </c:pt>
                <c:pt idx="157">
                  <c:v>-4.3313657479484135E-3</c:v>
                </c:pt>
                <c:pt idx="158">
                  <c:v>-4.3381155435611735E-3</c:v>
                </c:pt>
                <c:pt idx="159">
                  <c:v>-4.3504526889808822E-3</c:v>
                </c:pt>
                <c:pt idx="160">
                  <c:v>-4.3540932791891196E-3</c:v>
                </c:pt>
                <c:pt idx="161">
                  <c:v>-4.3577920655870914E-3</c:v>
                </c:pt>
                <c:pt idx="162">
                  <c:v>-4.3760273516024739E-3</c:v>
                </c:pt>
                <c:pt idx="163">
                  <c:v>-4.3816523201759801E-3</c:v>
                </c:pt>
                <c:pt idx="164">
                  <c:v>-4.3898740280660809E-3</c:v>
                </c:pt>
                <c:pt idx="165">
                  <c:v>-4.3933305055196548E-3</c:v>
                </c:pt>
                <c:pt idx="166">
                  <c:v>-4.3967527926690488E-3</c:v>
                </c:pt>
                <c:pt idx="167">
                  <c:v>-4.408548790172993E-3</c:v>
                </c:pt>
                <c:pt idx="168">
                  <c:v>-4.4115997454626903E-3</c:v>
                </c:pt>
                <c:pt idx="169">
                  <c:v>-4.4142354402127992E-3</c:v>
                </c:pt>
                <c:pt idx="170">
                  <c:v>-4.4158370458173557E-3</c:v>
                </c:pt>
                <c:pt idx="171">
                  <c:v>-4.4179270951713858E-3</c:v>
                </c:pt>
                <c:pt idx="172">
                  <c:v>-4.4215152463666918E-3</c:v>
                </c:pt>
                <c:pt idx="173">
                  <c:v>-4.4218000819764569E-3</c:v>
                </c:pt>
                <c:pt idx="174">
                  <c:v>-4.4217660688987692E-3</c:v>
                </c:pt>
                <c:pt idx="175">
                  <c:v>-4.4191962655784622E-3</c:v>
                </c:pt>
                <c:pt idx="176">
                  <c:v>-4.4197124253956884E-3</c:v>
                </c:pt>
                <c:pt idx="177">
                  <c:v>-4.4179414108018733E-3</c:v>
                </c:pt>
                <c:pt idx="178">
                  <c:v>-4.416678553754938E-3</c:v>
                </c:pt>
                <c:pt idx="179">
                  <c:v>-4.4153298411799824E-3</c:v>
                </c:pt>
                <c:pt idx="180">
                  <c:v>-4.4125910135106583E-3</c:v>
                </c:pt>
                <c:pt idx="181">
                  <c:v>-4.411920704620007E-3</c:v>
                </c:pt>
                <c:pt idx="182">
                  <c:v>-4.4085554837276497E-3</c:v>
                </c:pt>
                <c:pt idx="183">
                  <c:v>-4.4074532269098299E-3</c:v>
                </c:pt>
                <c:pt idx="184">
                  <c:v>-4.4065238881505486E-3</c:v>
                </c:pt>
                <c:pt idx="185">
                  <c:v>-4.407237492705246E-3</c:v>
                </c:pt>
                <c:pt idx="186">
                  <c:v>-4.4062144143551842E-3</c:v>
                </c:pt>
                <c:pt idx="187">
                  <c:v>-4.4058569059650665E-3</c:v>
                </c:pt>
                <c:pt idx="188">
                  <c:v>-4.4068040055025293E-3</c:v>
                </c:pt>
                <c:pt idx="189">
                  <c:v>-4.4082085766592449E-3</c:v>
                </c:pt>
                <c:pt idx="190">
                  <c:v>-4.4155361564351958E-3</c:v>
                </c:pt>
                <c:pt idx="191">
                  <c:v>-4.415478504558536E-3</c:v>
                </c:pt>
                <c:pt idx="192">
                  <c:v>-4.42714984182293E-3</c:v>
                </c:pt>
                <c:pt idx="193">
                  <c:v>-4.4320767875826927E-3</c:v>
                </c:pt>
                <c:pt idx="194">
                  <c:v>-4.4459441912572924E-3</c:v>
                </c:pt>
                <c:pt idx="195">
                  <c:v>-4.4476341999795388E-3</c:v>
                </c:pt>
                <c:pt idx="196">
                  <c:v>-4.4495129839159089E-3</c:v>
                </c:pt>
                <c:pt idx="197">
                  <c:v>-4.4702241965060225E-3</c:v>
                </c:pt>
                <c:pt idx="198">
                  <c:v>-4.4776936110097103E-3</c:v>
                </c:pt>
                <c:pt idx="199">
                  <c:v>-4.4943064541692517E-3</c:v>
                </c:pt>
                <c:pt idx="200">
                  <c:v>-4.4977120796213521E-3</c:v>
                </c:pt>
                <c:pt idx="201">
                  <c:v>-4.501294700139183E-3</c:v>
                </c:pt>
                <c:pt idx="202">
                  <c:v>-4.5259019728451132E-3</c:v>
                </c:pt>
                <c:pt idx="203">
                  <c:v>-4.5341492090423064E-3</c:v>
                </c:pt>
                <c:pt idx="204">
                  <c:v>-4.5494318106076292E-3</c:v>
                </c:pt>
                <c:pt idx="205">
                  <c:v>-4.5538965030250678E-3</c:v>
                </c:pt>
                <c:pt idx="206">
                  <c:v>-4.5584711299441159E-3</c:v>
                </c:pt>
                <c:pt idx="207">
                  <c:v>-4.5813052284039034E-3</c:v>
                </c:pt>
                <c:pt idx="208">
                  <c:v>-4.5883905038940891E-3</c:v>
                </c:pt>
                <c:pt idx="209">
                  <c:v>-4.5987346821554165E-3</c:v>
                </c:pt>
                <c:pt idx="210">
                  <c:v>-4.6031209580996157E-3</c:v>
                </c:pt>
                <c:pt idx="211">
                  <c:v>-4.6074637970338096E-3</c:v>
                </c:pt>
                <c:pt idx="212">
                  <c:v>-4.6223351068612611E-3</c:v>
                </c:pt>
                <c:pt idx="213">
                  <c:v>-4.6261852312740942E-3</c:v>
                </c:pt>
                <c:pt idx="214">
                  <c:v>-4.6291229108536515E-3</c:v>
                </c:pt>
                <c:pt idx="215">
                  <c:v>-4.6319169119860004E-3</c:v>
                </c:pt>
                <c:pt idx="216">
                  <c:v>-4.6345222881331635E-3</c:v>
                </c:pt>
                <c:pt idx="217">
                  <c:v>-4.6385387225233998E-3</c:v>
                </c:pt>
                <c:pt idx="218">
                  <c:v>-4.6390317164710006E-3</c:v>
                </c:pt>
                <c:pt idx="219">
                  <c:v>-4.6367439421554383E-3</c:v>
                </c:pt>
                <c:pt idx="220">
                  <c:v>-4.6376317700065617E-3</c:v>
                </c:pt>
                <c:pt idx="221">
                  <c:v>-4.6383287852248866E-3</c:v>
                </c:pt>
                <c:pt idx="222">
                  <c:v>-4.6349051601665961E-3</c:v>
                </c:pt>
                <c:pt idx="223">
                  <c:v>-4.6332854131616872E-3</c:v>
                </c:pt>
                <c:pt idx="224">
                  <c:v>-4.6288365449771848E-3</c:v>
                </c:pt>
                <c:pt idx="225">
                  <c:v>-4.6281874469467077E-3</c:v>
                </c:pt>
                <c:pt idx="226">
                  <c:v>-4.6273813149668285E-3</c:v>
                </c:pt>
                <c:pt idx="227">
                  <c:v>-4.6205149381564701E-3</c:v>
                </c:pt>
                <c:pt idx="228">
                  <c:v>-4.6181501067947689E-3</c:v>
                </c:pt>
                <c:pt idx="229">
                  <c:v>-4.6142344525970909E-3</c:v>
                </c:pt>
                <c:pt idx="230">
                  <c:v>-4.6127760472615409E-3</c:v>
                </c:pt>
                <c:pt idx="231">
                  <c:v>-4.6112534770410335E-3</c:v>
                </c:pt>
                <c:pt idx="232">
                  <c:v>-4.6053114859031987E-3</c:v>
                </c:pt>
                <c:pt idx="233">
                  <c:v>-4.6036925058396388E-3</c:v>
                </c:pt>
                <c:pt idx="234">
                  <c:v>-4.6023206971406161E-3</c:v>
                </c:pt>
                <c:pt idx="235">
                  <c:v>-4.6010241819997135E-3</c:v>
                </c:pt>
                <c:pt idx="236">
                  <c:v>-4.6002946939458569E-3</c:v>
                </c:pt>
                <c:pt idx="237">
                  <c:v>-4.5985173773228638E-3</c:v>
                </c:pt>
                <c:pt idx="238">
                  <c:v>-4.5984757682346888E-3</c:v>
                </c:pt>
                <c:pt idx="239">
                  <c:v>-4.5986558039676773E-3</c:v>
                </c:pt>
                <c:pt idx="240">
                  <c:v>-4.6007461793659554E-3</c:v>
                </c:pt>
                <c:pt idx="241">
                  <c:v>-4.6005521906253202E-3</c:v>
                </c:pt>
                <c:pt idx="242">
                  <c:v>-4.602597733273317E-3</c:v>
                </c:pt>
                <c:pt idx="243">
                  <c:v>-4.603936242359552E-3</c:v>
                </c:pt>
                <c:pt idx="244">
                  <c:v>-4.6054381693769741E-3</c:v>
                </c:pt>
                <c:pt idx="245">
                  <c:v>-4.6095347233435224E-3</c:v>
                </c:pt>
                <c:pt idx="246">
                  <c:v>-4.6101450148596356E-3</c:v>
                </c:pt>
                <c:pt idx="247">
                  <c:v>-4.6150874076733572E-3</c:v>
                </c:pt>
                <c:pt idx="248">
                  <c:v>-4.6173812003851289E-3</c:v>
                </c:pt>
                <c:pt idx="249">
                  <c:v>-4.6197744354419257E-3</c:v>
                </c:pt>
                <c:pt idx="250">
                  <c:v>-4.624989812038599E-3</c:v>
                </c:pt>
                <c:pt idx="251">
                  <c:v>-4.6261947695539381E-3</c:v>
                </c:pt>
                <c:pt idx="252">
                  <c:v>-4.6328918381313144E-3</c:v>
                </c:pt>
                <c:pt idx="253">
                  <c:v>-4.635675840240161E-3</c:v>
                </c:pt>
                <c:pt idx="254">
                  <c:v>-4.6384895607900489E-3</c:v>
                </c:pt>
                <c:pt idx="255">
                  <c:v>-4.6440961846463957E-3</c:v>
                </c:pt>
                <c:pt idx="256">
                  <c:v>-4.6469358160464158E-3</c:v>
                </c:pt>
                <c:pt idx="257">
                  <c:v>-4.654065915061574E-3</c:v>
                </c:pt>
                <c:pt idx="258">
                  <c:v>-4.656900303045248E-3</c:v>
                </c:pt>
                <c:pt idx="259">
                  <c:v>-4.662490425045347E-3</c:v>
                </c:pt>
                <c:pt idx="260">
                  <c:v>-4.6639407676270228E-3</c:v>
                </c:pt>
                <c:pt idx="261">
                  <c:v>-4.665390525370434E-3</c:v>
                </c:pt>
                <c:pt idx="262">
                  <c:v>-4.6738603440955205E-3</c:v>
                </c:pt>
                <c:pt idx="263">
                  <c:v>-4.6766788626134521E-3</c:v>
                </c:pt>
                <c:pt idx="264">
                  <c:v>-4.6822339798170314E-3</c:v>
                </c:pt>
                <c:pt idx="265">
                  <c:v>-4.6836770845265496E-3</c:v>
                </c:pt>
                <c:pt idx="266">
                  <c:v>-4.685119494229035E-3</c:v>
                </c:pt>
                <c:pt idx="267">
                  <c:v>-4.693536748780462E-3</c:v>
                </c:pt>
                <c:pt idx="268">
                  <c:v>-4.6963370851406793E-3</c:v>
                </c:pt>
                <c:pt idx="269">
                  <c:v>-4.7018525732722694E-3</c:v>
                </c:pt>
                <c:pt idx="270">
                  <c:v>-4.7032872832251937E-3</c:v>
                </c:pt>
                <c:pt idx="271">
                  <c:v>-4.7047211879758964E-3</c:v>
                </c:pt>
                <c:pt idx="272">
                  <c:v>-4.7130789403073978E-3</c:v>
                </c:pt>
                <c:pt idx="273">
                  <c:v>-4.7158587818282409E-3</c:v>
                </c:pt>
                <c:pt idx="274">
                  <c:v>-4.7213300171046095E-3</c:v>
                </c:pt>
                <c:pt idx="275">
                  <c:v>-4.722755175199933E-3</c:v>
                </c:pt>
                <c:pt idx="276">
                  <c:v>-4.7241794178639E-3</c:v>
                </c:pt>
                <c:pt idx="277">
                  <c:v>-4.7324707299691779E-3</c:v>
                </c:pt>
                <c:pt idx="278">
                  <c:v>-4.7338895029467309E-3</c:v>
                </c:pt>
                <c:pt idx="279">
                  <c:v>-4.7366449755767981E-3</c:v>
                </c:pt>
                <c:pt idx="280">
                  <c:v>-4.7420645720351595E-3</c:v>
                </c:pt>
                <c:pt idx="281">
                  <c:v>-4.7434779952413367E-3</c:v>
                </c:pt>
                <c:pt idx="282">
                  <c:v>-4.7503693353974086E-3</c:v>
                </c:pt>
                <c:pt idx="283">
                  <c:v>-4.7531032763123982E-3</c:v>
                </c:pt>
                <c:pt idx="284">
                  <c:v>-4.7558334634181243E-3</c:v>
                </c:pt>
                <c:pt idx="285">
                  <c:v>-4.7611992854101892E-3</c:v>
                </c:pt>
                <c:pt idx="286">
                  <c:v>-4.762600731564798E-3</c:v>
                </c:pt>
                <c:pt idx="287">
                  <c:v>-4.769426439875879E-3</c:v>
                </c:pt>
                <c:pt idx="288">
                  <c:v>-4.7721331129735312E-3</c:v>
                </c:pt>
                <c:pt idx="289">
                  <c:v>-4.774835701880864E-3</c:v>
                </c:pt>
                <c:pt idx="290">
                  <c:v>-4.7801431271167483E-3</c:v>
                </c:pt>
                <c:pt idx="291">
                  <c:v>-4.7815314383824149E-3</c:v>
                </c:pt>
                <c:pt idx="292">
                  <c:v>-4.7882857316587923E-3</c:v>
                </c:pt>
                <c:pt idx="293">
                  <c:v>-4.7909628242850388E-3</c:v>
                </c:pt>
                <c:pt idx="294">
                  <c:v>-4.7936355023399102E-3</c:v>
                </c:pt>
                <c:pt idx="295">
                  <c:v>-4.8014493819717946E-3</c:v>
                </c:pt>
                <c:pt idx="296">
                  <c:v>-4.8028218684515915E-3</c:v>
                </c:pt>
                <c:pt idx="297">
                  <c:v>-4.8069310221849904E-3</c:v>
                </c:pt>
                <c:pt idx="298">
                  <c:v>-4.8095762216897597E-3</c:v>
                </c:pt>
                <c:pt idx="299">
                  <c:v>-4.812216676251424E-3</c:v>
                </c:pt>
                <c:pt idx="300">
                  <c:v>-4.8135791320282201E-3</c:v>
                </c:pt>
                <c:pt idx="301">
                  <c:v>-4.8200190655554864E-3</c:v>
                </c:pt>
                <c:pt idx="302">
                  <c:v>-4.8266070526003712E-3</c:v>
                </c:pt>
                <c:pt idx="303">
                  <c:v>-4.8292153596442688E-3</c:v>
                </c:pt>
                <c:pt idx="304">
                  <c:v>-4.8343240068827635E-3</c:v>
                </c:pt>
                <c:pt idx="305">
                  <c:v>-4.8356675415954509E-3</c:v>
                </c:pt>
                <c:pt idx="306">
                  <c:v>-4.8370094987783673E-3</c:v>
                </c:pt>
                <c:pt idx="307">
                  <c:v>-4.8447564738050078E-3</c:v>
                </c:pt>
                <c:pt idx="308">
                  <c:v>-4.8473280976569387E-3</c:v>
                </c:pt>
                <c:pt idx="309">
                  <c:v>-4.8523601399280188E-3</c:v>
                </c:pt>
                <c:pt idx="310">
                  <c:v>-4.853686016465103E-3</c:v>
                </c:pt>
                <c:pt idx="311">
                  <c:v>-4.8550102049994513E-3</c:v>
                </c:pt>
                <c:pt idx="312">
                  <c:v>-4.862642174932901E-3</c:v>
                </c:pt>
                <c:pt idx="313">
                  <c:v>-4.8651748030195049E-3</c:v>
                </c:pt>
                <c:pt idx="314">
                  <c:v>-4.8701256207175159E-3</c:v>
                </c:pt>
                <c:pt idx="315">
                  <c:v>-4.8714326800475272E-3</c:v>
                </c:pt>
                <c:pt idx="316">
                  <c:v>-4.8727379408709847E-3</c:v>
                </c:pt>
                <c:pt idx="317">
                  <c:v>-4.8876042618362092E-3</c:v>
                </c:pt>
                <c:pt idx="318">
                  <c:v>-4.8888913446865079E-3</c:v>
                </c:pt>
                <c:pt idx="319">
                  <c:v>-4.8925432091782226E-3</c:v>
                </c:pt>
                <c:pt idx="320">
                  <c:v>-4.9000053640845288E-3</c:v>
                </c:pt>
                <c:pt idx="321">
                  <c:v>-4.9047798759598912E-3</c:v>
                </c:pt>
                <c:pt idx="322">
                  <c:v>-4.9060458227907777E-3</c:v>
                </c:pt>
                <c:pt idx="323">
                  <c:v>-4.9073097499858203E-3</c:v>
                </c:pt>
                <c:pt idx="324">
                  <c:v>-4.9145550786428554E-3</c:v>
                </c:pt>
                <c:pt idx="325">
                  <c:v>-4.9169568441248352E-3</c:v>
                </c:pt>
                <c:pt idx="326">
                  <c:v>-4.9216362758479227E-3</c:v>
                </c:pt>
                <c:pt idx="327">
                  <c:v>-4.9228799268639933E-3</c:v>
                </c:pt>
                <c:pt idx="328">
                  <c:v>-4.9241214476236994E-3</c:v>
                </c:pt>
                <c:pt idx="329">
                  <c:v>-4.9312240206360099E-3</c:v>
                </c:pt>
                <c:pt idx="330">
                  <c:v>-4.9335775401752654E-3</c:v>
                </c:pt>
                <c:pt idx="331">
                  <c:v>-4.9381572743262781E-3</c:v>
                </c:pt>
                <c:pt idx="332">
                  <c:v>-4.9393774694697634E-3</c:v>
                </c:pt>
                <c:pt idx="333">
                  <c:v>-4.9405954236998954E-3</c:v>
                </c:pt>
                <c:pt idx="334">
                  <c:v>-4.9475483034930948E-3</c:v>
                </c:pt>
                <c:pt idx="335">
                  <c:v>-4.9498512645794425E-3</c:v>
                </c:pt>
                <c:pt idx="336">
                  <c:v>-4.9543266842851227E-3</c:v>
                </c:pt>
                <c:pt idx="337">
                  <c:v>-4.9555222632353957E-3</c:v>
                </c:pt>
                <c:pt idx="338">
                  <c:v>-4.9567154905760802E-3</c:v>
                </c:pt>
                <c:pt idx="339">
                  <c:v>-4.9624375091390505E-3</c:v>
                </c:pt>
                <c:pt idx="340">
                  <c:v>-4.9636186563364786E-3</c:v>
                </c:pt>
                <c:pt idx="341">
                  <c:v>-4.964797384624361E-3</c:v>
                </c:pt>
                <c:pt idx="342">
                  <c:v>-4.9670440508202997E-3</c:v>
                </c:pt>
                <c:pt idx="343">
                  <c:v>-4.9692829513709692E-3</c:v>
                </c:pt>
                <c:pt idx="344">
                  <c:v>-4.9759525871660515E-3</c:v>
                </c:pt>
                <c:pt idx="345">
                  <c:v>-4.9781599531588984E-3</c:v>
                </c:pt>
                <c:pt idx="346">
                  <c:v>-4.9803593175252415E-3</c:v>
                </c:pt>
                <c:pt idx="347">
                  <c:v>-4.9825506330656933E-3</c:v>
                </c:pt>
                <c:pt idx="348">
                  <c:v>-4.984733852580866E-3</c:v>
                </c:pt>
                <c:pt idx="349">
                  <c:v>-4.9912344630436457E-3</c:v>
                </c:pt>
                <c:pt idx="350">
                  <c:v>-4.9933848265095093E-3</c:v>
                </c:pt>
                <c:pt idx="351">
                  <c:v>-4.9955268579788504E-3</c:v>
                </c:pt>
                <c:pt idx="352">
                  <c:v>-4.9976605102465743E-3</c:v>
                </c:pt>
                <c:pt idx="353">
                  <c:v>-4.999785736120429E-3</c:v>
                </c:pt>
                <c:pt idx="354">
                  <c:v>-5.0061103834134601E-3</c:v>
                </c:pt>
                <c:pt idx="355">
                  <c:v>-5.0082014317493718E-3</c:v>
                </c:pt>
                <c:pt idx="356">
                  <c:v>-5.0102838177101816E-3</c:v>
                </c:pt>
                <c:pt idx="357">
                  <c:v>-5.0123574940979278E-3</c:v>
                </c:pt>
                <c:pt idx="358">
                  <c:v>-5.0144224137203619E-3</c:v>
                </c:pt>
                <c:pt idx="359">
                  <c:v>-5.0205641600290351E-3</c:v>
                </c:pt>
                <c:pt idx="360">
                  <c:v>-5.0225935806234656E-3</c:v>
                </c:pt>
                <c:pt idx="361">
                  <c:v>-5.025564227125209E-3</c:v>
                </c:pt>
                <c:pt idx="362">
                  <c:v>-5.0313212046033074E-3</c:v>
                </c:pt>
                <c:pt idx="363">
                  <c:v>-5.0323718475278612E-3</c:v>
                </c:pt>
                <c:pt idx="364">
                  <c:v>-5.0373496565190735E-3</c:v>
                </c:pt>
                <c:pt idx="365">
                  <c:v>-5.0393007043765406E-3</c:v>
                </c:pt>
                <c:pt idx="366">
                  <c:v>-5.0430533145668323E-3</c:v>
                </c:pt>
                <c:pt idx="367">
                  <c:v>-5.0440768145235126E-3</c:v>
                </c:pt>
                <c:pt idx="368">
                  <c:v>-5.0450972978772195E-3</c:v>
                </c:pt>
                <c:pt idx="369">
                  <c:v>-5.0508080752250054E-3</c:v>
                </c:pt>
                <c:pt idx="370">
                  <c:v>-5.0526923771794744E-3</c:v>
                </c:pt>
                <c:pt idx="371">
                  <c:v>-5.0563083705650932E-3</c:v>
                </c:pt>
                <c:pt idx="372">
                  <c:v>-5.0572991244979271E-3</c:v>
                </c:pt>
                <c:pt idx="373">
                  <c:v>-5.0582867508637778E-3</c:v>
                </c:pt>
                <c:pt idx="374">
                  <c:v>-5.0637923352083291E-3</c:v>
                </c:pt>
                <c:pt idx="375">
                  <c:v>-5.0656075787908744E-3</c:v>
                </c:pt>
                <c:pt idx="376">
                  <c:v>-5.0690823429940099E-3</c:v>
                </c:pt>
                <c:pt idx="377">
                  <c:v>-5.0700391884055118E-3</c:v>
                </c:pt>
                <c:pt idx="378">
                  <c:v>-5.0709927952326843E-3</c:v>
                </c:pt>
                <c:pt idx="379">
                  <c:v>-5.0762862491569097E-3</c:v>
                </c:pt>
                <c:pt idx="380">
                  <c:v>-5.0780301218947364E-3</c:v>
                </c:pt>
                <c:pt idx="381">
                  <c:v>-5.0813590451095148E-3</c:v>
                </c:pt>
                <c:pt idx="382">
                  <c:v>-5.0822808192070579E-3</c:v>
                </c:pt>
                <c:pt idx="383">
                  <c:v>-5.0891732108682142E-3</c:v>
                </c:pt>
                <c:pt idx="384">
                  <c:v>-5.0908381922090129E-3</c:v>
                </c:pt>
                <c:pt idx="385">
                  <c:v>-5.0940078298895852E-3</c:v>
                </c:pt>
                <c:pt idx="386">
                  <c:v>-5.0948899088909183E-3</c:v>
                </c:pt>
                <c:pt idx="387">
                  <c:v>-5.099001074484466E-3</c:v>
                </c:pt>
                <c:pt idx="388">
                  <c:v>-5.1006009156973064E-3</c:v>
                </c:pt>
                <c:pt idx="389">
                  <c:v>-5.1021897350427281E-3</c:v>
                </c:pt>
                <c:pt idx="390">
                  <c:v>-5.1052040334188808E-3</c:v>
                </c:pt>
                <c:pt idx="391">
                  <c:v>-5.1060486035753123E-3</c:v>
                </c:pt>
                <c:pt idx="392">
                  <c:v>-5.1099668519678509E-3</c:v>
                </c:pt>
                <c:pt idx="393">
                  <c:v>-5.1114885490308737E-3</c:v>
                </c:pt>
                <c:pt idx="394">
                  <c:v>-5.1129988938680704E-3</c:v>
                </c:pt>
                <c:pt idx="395">
                  <c:v>-5.1158532427694747E-3</c:v>
                </c:pt>
                <c:pt idx="396">
                  <c:v>-5.1166591404115625E-3</c:v>
                </c:pt>
                <c:pt idx="397">
                  <c:v>-5.1203786828639686E-3</c:v>
                </c:pt>
                <c:pt idx="398">
                  <c:v>-5.1218199232643258E-3</c:v>
                </c:pt>
                <c:pt idx="399">
                  <c:v>-5.1232494810804496E-3</c:v>
                </c:pt>
                <c:pt idx="400">
                  <c:v>-5.1259392708834228E-3</c:v>
                </c:pt>
                <c:pt idx="401">
                  <c:v>-5.1267053320669031E-3</c:v>
                </c:pt>
                <c:pt idx="402">
                  <c:v>-5.1308340726073254E-3</c:v>
                </c:pt>
                <c:pt idx="403">
                  <c:v>-5.1347169647049514E-3</c:v>
                </c:pt>
                <c:pt idx="404">
                  <c:v>-5.1354459306852951E-3</c:v>
                </c:pt>
                <c:pt idx="405">
                  <c:v>-5.1361709911866517E-3</c:v>
                </c:pt>
                <c:pt idx="406">
                  <c:v>-5.1400459767474644E-3</c:v>
                </c:pt>
                <c:pt idx="407">
                  <c:v>-5.1413130624483423E-3</c:v>
                </c:pt>
                <c:pt idx="408">
                  <c:v>-5.1436701229900066E-3</c:v>
                </c:pt>
                <c:pt idx="409">
                  <c:v>-5.1443570350734324E-3</c:v>
                </c:pt>
                <c:pt idx="410">
                  <c:v>-5.1450399303864724E-3</c:v>
                </c:pt>
                <c:pt idx="411">
                  <c:v>-5.1486542235015895E-3</c:v>
                </c:pt>
                <c:pt idx="412">
                  <c:v>-5.1498337510095145E-3</c:v>
                </c:pt>
                <c:pt idx="413">
                  <c:v>-5.1520127034407085E-3</c:v>
                </c:pt>
                <c:pt idx="414">
                  <c:v>-5.1526563968824768E-3</c:v>
                </c:pt>
                <c:pt idx="415">
                  <c:v>-5.1532959622252999E-3</c:v>
                </c:pt>
                <c:pt idx="416">
                  <c:v>-5.1566426254157438E-3</c:v>
                </c:pt>
                <c:pt idx="417">
                  <c:v>-5.1577322822334241E-3</c:v>
                </c:pt>
                <c:pt idx="418">
                  <c:v>-5.159728519150697E-3</c:v>
                </c:pt>
                <c:pt idx="419">
                  <c:v>-5.160327828925837E-3</c:v>
                </c:pt>
                <c:pt idx="420">
                  <c:v>-5.1609228992349947E-3</c:v>
                </c:pt>
                <c:pt idx="421">
                  <c:v>-5.1639949949856866E-3</c:v>
                </c:pt>
                <c:pt idx="422">
                  <c:v>-5.1649924686080961E-3</c:v>
                </c:pt>
                <c:pt idx="423">
                  <c:v>-5.1655572748794398E-3</c:v>
                </c:pt>
                <c:pt idx="424">
                  <c:v>-5.1661177540610346E-3</c:v>
                </c:pt>
                <c:pt idx="425">
                  <c:v>-5.1679045538726371E-3</c:v>
                </c:pt>
                <c:pt idx="426">
                  <c:v>-5.1703102811040402E-3</c:v>
                </c:pt>
                <c:pt idx="427">
                  <c:v>-5.1712202184295286E-3</c:v>
                </c:pt>
                <c:pt idx="428">
                  <c:v>-5.1721164909950268E-3</c:v>
                </c:pt>
                <c:pt idx="429">
                  <c:v>-5.1737221545844481E-3</c:v>
                </c:pt>
                <c:pt idx="430">
                  <c:v>-5.1742247385347115E-3</c:v>
                </c:pt>
                <c:pt idx="431">
                  <c:v>-5.176391230565347E-3</c:v>
                </c:pt>
                <c:pt idx="432">
                  <c:v>-5.1772045234650399E-3</c:v>
                </c:pt>
                <c:pt idx="433">
                  <c:v>-5.1780038212343449E-3</c:v>
                </c:pt>
                <c:pt idx="434">
                  <c:v>-5.1794126734630574E-3</c:v>
                </c:pt>
                <c:pt idx="435">
                  <c:v>-5.1798672655390563E-3</c:v>
                </c:pt>
                <c:pt idx="436">
                  <c:v>-5.1817887313077016E-3</c:v>
                </c:pt>
                <c:pt idx="437">
                  <c:v>-5.1825030671981409E-3</c:v>
                </c:pt>
                <c:pt idx="438">
                  <c:v>-5.1832030775917914E-3</c:v>
                </c:pt>
                <c:pt idx="439">
                  <c:v>-5.1844105130802176E-3</c:v>
                </c:pt>
                <c:pt idx="440">
                  <c:v>-5.1848159471248609E-3</c:v>
                </c:pt>
                <c:pt idx="441">
                  <c:v>-5.1864865952548911E-3</c:v>
                </c:pt>
                <c:pt idx="442">
                  <c:v>-5.1870996615539511E-3</c:v>
                </c:pt>
                <c:pt idx="443">
                  <c:v>-5.1876980719844923E-3</c:v>
                </c:pt>
                <c:pt idx="444">
                  <c:v>-5.1886994858471591E-3</c:v>
                </c:pt>
                <c:pt idx="445">
                  <c:v>-5.1892533856731649E-3</c:v>
                </c:pt>
                <c:pt idx="446">
                  <c:v>-5.1906497902714883E-3</c:v>
                </c:pt>
                <c:pt idx="447">
                  <c:v>-5.1911516599579431E-3</c:v>
                </c:pt>
                <c:pt idx="448">
                  <c:v>-5.1919548771340767E-3</c:v>
                </c:pt>
                <c:pt idx="449">
                  <c:v>-5.1922634040589555E-3</c:v>
                </c:pt>
                <c:pt idx="450">
                  <c:v>-5.1925670224883458E-3</c:v>
                </c:pt>
                <c:pt idx="451">
                  <c:v>-5.1938460241219807E-3</c:v>
                </c:pt>
                <c:pt idx="452">
                  <c:v>-5.1942418353341738E-3</c:v>
                </c:pt>
                <c:pt idx="453">
                  <c:v>-5.1948300994585465E-3</c:v>
                </c:pt>
                <c:pt idx="454">
                  <c:v>-5.1950860799057641E-3</c:v>
                </c:pt>
                <c:pt idx="455">
                  <c:v>-5.1953370402196648E-3</c:v>
                </c:pt>
                <c:pt idx="456">
                  <c:v>-5.1962929108642373E-3</c:v>
                </c:pt>
                <c:pt idx="457">
                  <c:v>-5.1965803510004467E-3</c:v>
                </c:pt>
                <c:pt idx="458">
                  <c:v>-5.1969490586460543E-3</c:v>
                </c:pt>
                <c:pt idx="459">
                  <c:v>-5.1971513254366053E-3</c:v>
                </c:pt>
                <c:pt idx="460">
                  <c:v>-5.197348460419097E-3</c:v>
                </c:pt>
                <c:pt idx="461">
                  <c:v>-5.1979742622307581E-3</c:v>
                </c:pt>
                <c:pt idx="462">
                  <c:v>-5.1981510186724991E-3</c:v>
                </c:pt>
                <c:pt idx="463">
                  <c:v>-5.1982955668794517E-3</c:v>
                </c:pt>
                <c:pt idx="464">
                  <c:v>-5.1984429525731013E-3</c:v>
                </c:pt>
                <c:pt idx="465">
                  <c:v>-5.1985850947482287E-3</c:v>
                </c:pt>
                <c:pt idx="466">
                  <c:v>-5.1988738898238237E-3</c:v>
                </c:pt>
                <c:pt idx="467">
                  <c:v>-5.1989376499281172E-3</c:v>
                </c:pt>
                <c:pt idx="468">
                  <c:v>-5.1988534361756648E-3</c:v>
                </c:pt>
                <c:pt idx="469">
                  <c:v>-5.1989447730795002E-3</c:v>
                </c:pt>
                <c:pt idx="470">
                  <c:v>-5.1990307547216692E-3</c:v>
                </c:pt>
                <c:pt idx="471">
                  <c:v>-5.1989756050884219E-3</c:v>
                </c:pt>
                <c:pt idx="472">
                  <c:v>-5.1989240561942365E-3</c:v>
                </c:pt>
                <c:pt idx="473">
                  <c:v>-5.198606478386901E-3</c:v>
                </c:pt>
                <c:pt idx="474">
                  <c:v>-5.198640598562676E-3</c:v>
                </c:pt>
                <c:pt idx="475">
                  <c:v>-5.1986692516928674E-3</c:v>
                </c:pt>
                <c:pt idx="476">
                  <c:v>-5.1982632193083786E-3</c:v>
                </c:pt>
                <c:pt idx="477">
                  <c:v>-5.198094048728898E-3</c:v>
                </c:pt>
                <c:pt idx="478">
                  <c:v>-5.1975385051921726E-3</c:v>
                </c:pt>
                <c:pt idx="479">
                  <c:v>-5.1975142404508956E-3</c:v>
                </c:pt>
                <c:pt idx="480">
                  <c:v>-5.1974843968502406E-3</c:v>
                </c:pt>
                <c:pt idx="481">
                  <c:v>-5.1967205436050682E-3</c:v>
                </c:pt>
                <c:pt idx="482">
                  <c:v>-5.1964314386251124E-3</c:v>
                </c:pt>
                <c:pt idx="483">
                  <c:v>-5.1956333280815548E-3</c:v>
                </c:pt>
                <c:pt idx="484">
                  <c:v>-5.1955495099988147E-3</c:v>
                </c:pt>
                <c:pt idx="485">
                  <c:v>-5.1954600012081532E-3</c:v>
                </c:pt>
                <c:pt idx="486">
                  <c:v>-5.194331388897448E-3</c:v>
                </c:pt>
                <c:pt idx="487">
                  <c:v>-5.1939200367773402E-3</c:v>
                </c:pt>
                <c:pt idx="488">
                  <c:v>-5.1937901422074439E-3</c:v>
                </c:pt>
                <c:pt idx="489">
                  <c:v>-5.1936544689059304E-3</c:v>
                </c:pt>
                <c:pt idx="490">
                  <c:v>-5.1935130048230693E-3</c:v>
                </c:pt>
                <c:pt idx="491">
                  <c:v>-5.1914328727824532E-3</c:v>
                </c:pt>
                <c:pt idx="492">
                  <c:v>-5.1909127047351511E-3</c:v>
                </c:pt>
                <c:pt idx="493">
                  <c:v>-5.1903772275792015E-3</c:v>
                </c:pt>
                <c:pt idx="494">
                  <c:v>-5.1891090088289349E-3</c:v>
                </c:pt>
                <c:pt idx="495">
                  <c:v>-5.1888988847915317E-3</c:v>
                </c:pt>
                <c:pt idx="496">
                  <c:v>-5.1874843899311074E-3</c:v>
                </c:pt>
                <c:pt idx="497">
                  <c:v>-5.1868656024272042E-3</c:v>
                </c:pt>
                <c:pt idx="498">
                  <c:v>-5.1862343762065777E-3</c:v>
                </c:pt>
                <c:pt idx="499">
                  <c:v>-5.1848045772190376E-3</c:v>
                </c:pt>
                <c:pt idx="500">
                  <c:v>-5.184540077243084E-3</c:v>
                </c:pt>
                <c:pt idx="501">
                  <c:v>-5.1829064342112652E-3</c:v>
                </c:pt>
                <c:pt idx="502">
                  <c:v>-5.1822094710307631E-3</c:v>
                </c:pt>
                <c:pt idx="503">
                  <c:v>-5.1815030565371956E-3</c:v>
                </c:pt>
                <c:pt idx="504">
                  <c:v>-5.179952678668609E-3</c:v>
                </c:pt>
                <c:pt idx="505">
                  <c:v>-5.1796441116720585E-3</c:v>
                </c:pt>
                <c:pt idx="506">
                  <c:v>-5.1778445691721409E-3</c:v>
                </c:pt>
                <c:pt idx="507">
                  <c:v>-5.1770906931265515E-3</c:v>
                </c:pt>
                <c:pt idx="508">
                  <c:v>-5.1763304701659685E-3</c:v>
                </c:pt>
                <c:pt idx="509">
                  <c:v>-5.1746926022679107E-3</c:v>
                </c:pt>
                <c:pt idx="510">
                  <c:v>-5.1734755506892653E-3</c:v>
                </c:pt>
                <c:pt idx="511">
                  <c:v>-5.1720034375786353E-3</c:v>
                </c:pt>
                <c:pt idx="512">
                  <c:v>-5.1712096621306831E-3</c:v>
                </c:pt>
                <c:pt idx="513">
                  <c:v>-5.1695075612165102E-3</c:v>
                </c:pt>
                <c:pt idx="514">
                  <c:v>-5.1691542245489719E-3</c:v>
                </c:pt>
                <c:pt idx="515">
                  <c:v>-5.1687992086216304E-3</c:v>
                </c:pt>
                <c:pt idx="516">
                  <c:v>-5.166345577476918E-3</c:v>
                </c:pt>
                <c:pt idx="517">
                  <c:v>-5.165518219422593E-3</c:v>
                </c:pt>
                <c:pt idx="518">
                  <c:v>-5.1595964874197719E-3</c:v>
                </c:pt>
                <c:pt idx="519">
                  <c:v>-5.1534528467925729E-3</c:v>
                </c:pt>
                <c:pt idx="520">
                  <c:v>-5.1470956781997411E-3</c:v>
                </c:pt>
                <c:pt idx="521">
                  <c:v>-5.1410556751729786E-3</c:v>
                </c:pt>
                <c:pt idx="522">
                  <c:v>-5.1343098385037145E-3</c:v>
                </c:pt>
                <c:pt idx="523">
                  <c:v>-5.1273750147351471E-3</c:v>
                </c:pt>
                <c:pt idx="524">
                  <c:v>-5.1202595847006371E-3</c:v>
                </c:pt>
                <c:pt idx="525">
                  <c:v>-5.1124002397587749E-3</c:v>
                </c:pt>
                <c:pt idx="526">
                  <c:v>-5.1049378978956245E-3</c:v>
                </c:pt>
                <c:pt idx="527">
                  <c:v>-5.0973206930055564E-3</c:v>
                </c:pt>
                <c:pt idx="528">
                  <c:v>-5.0867071765539618E-3</c:v>
                </c:pt>
                <c:pt idx="529">
                  <c:v>-5.0792878363571286E-3</c:v>
                </c:pt>
                <c:pt idx="530">
                  <c:v>-5.0736237078378762E-3</c:v>
                </c:pt>
                <c:pt idx="531">
                  <c:v>-5.0654708585892629E-3</c:v>
                </c:pt>
                <c:pt idx="532">
                  <c:v>-5.0572050502804789E-3</c:v>
                </c:pt>
                <c:pt idx="533">
                  <c:v>-5.0494762761501555E-3</c:v>
                </c:pt>
                <c:pt idx="534">
                  <c:v>-5.0423094621765419E-3</c:v>
                </c:pt>
                <c:pt idx="535">
                  <c:v>-5.0337715541930762E-3</c:v>
                </c:pt>
                <c:pt idx="536">
                  <c:v>-5.0251524119688485E-3</c:v>
                </c:pt>
                <c:pt idx="537">
                  <c:v>-5.0164604168066529E-3</c:v>
                </c:pt>
                <c:pt idx="538">
                  <c:v>-5.0057073892481865E-3</c:v>
                </c:pt>
                <c:pt idx="539">
                  <c:v>-4.9968855325436875E-3</c:v>
                </c:pt>
                <c:pt idx="540">
                  <c:v>-4.9853308700831579E-3</c:v>
                </c:pt>
                <c:pt idx="541">
                  <c:v>-4.9791124652870571E-3</c:v>
                </c:pt>
                <c:pt idx="542">
                  <c:v>-4.9708524108571517E-3</c:v>
                </c:pt>
                <c:pt idx="543">
                  <c:v>-4.9618978411807291E-3</c:v>
                </c:pt>
                <c:pt idx="544">
                  <c:v>-4.9529302855653157E-3</c:v>
                </c:pt>
                <c:pt idx="545">
                  <c:v>-4.9400465591671605E-3</c:v>
                </c:pt>
                <c:pt idx="546">
                  <c:v>-4.9304766651733327E-3</c:v>
                </c:pt>
                <c:pt idx="547">
                  <c:v>-4.9221361683841891E-3</c:v>
                </c:pt>
                <c:pt idx="548">
                  <c:v>-4.9132129776316424E-3</c:v>
                </c:pt>
                <c:pt idx="549">
                  <c:v>-4.904322298145275E-3</c:v>
                </c:pt>
                <c:pt idx="550">
                  <c:v>-4.8974575920624312E-3</c:v>
                </c:pt>
                <c:pt idx="551">
                  <c:v>-4.8866719976690953E-3</c:v>
                </c:pt>
                <c:pt idx="552">
                  <c:v>-4.877929139084497E-3</c:v>
                </c:pt>
                <c:pt idx="553">
                  <c:v>-4.8692523165877466E-3</c:v>
                </c:pt>
                <c:pt idx="554">
                  <c:v>-4.8606499114382806E-3</c:v>
                </c:pt>
                <c:pt idx="555">
                  <c:v>-4.8521303049355036E-3</c:v>
                </c:pt>
                <c:pt idx="556">
                  <c:v>-4.8437018783875629E-3</c:v>
                </c:pt>
                <c:pt idx="557">
                  <c:v>-4.8353730131388273E-3</c:v>
                </c:pt>
                <c:pt idx="558">
                  <c:v>-4.8271520905486531E-3</c:v>
                </c:pt>
                <c:pt idx="559">
                  <c:v>-4.8190474919976301E-3</c:v>
                </c:pt>
                <c:pt idx="560">
                  <c:v>-4.8110675988900786E-3</c:v>
                </c:pt>
                <c:pt idx="561">
                  <c:v>-4.8032207926440584E-3</c:v>
                </c:pt>
                <c:pt idx="562">
                  <c:v>-4.7955154547063561E-3</c:v>
                </c:pt>
                <c:pt idx="563">
                  <c:v>-4.7879599665337502E-3</c:v>
                </c:pt>
                <c:pt idx="564">
                  <c:v>-4.7805428950180306E-3</c:v>
                </c:pt>
                <c:pt idx="565">
                  <c:v>-4.7731725417078652E-3</c:v>
                </c:pt>
                <c:pt idx="566">
                  <c:v>-4.7657346242921395E-3</c:v>
                </c:pt>
                <c:pt idx="567">
                  <c:v>-4.7581118394063315E-3</c:v>
                </c:pt>
                <c:pt idx="568">
                  <c:v>-4.7501854167206203E-3</c:v>
                </c:pt>
                <c:pt idx="569">
                  <c:v>-4.7418852743572049E-3</c:v>
                </c:pt>
                <c:pt idx="570">
                  <c:v>-4.7332023232728171E-3</c:v>
                </c:pt>
                <c:pt idx="571">
                  <c:v>-4.7241311346550574E-3</c:v>
                </c:pt>
                <c:pt idx="572">
                  <c:v>-4.71688251160572E-3</c:v>
                </c:pt>
                <c:pt idx="573">
                  <c:v>-4.7048023292588226E-3</c:v>
                </c:pt>
                <c:pt idx="574">
                  <c:v>-4.694533854552041E-3</c:v>
                </c:pt>
                <c:pt idx="575">
                  <c:v>-4.6838554264577725E-3</c:v>
                </c:pt>
                <c:pt idx="576">
                  <c:v>-4.6727616158488694E-3</c:v>
                </c:pt>
                <c:pt idx="577">
                  <c:v>-4.6612469935394807E-3</c:v>
                </c:pt>
                <c:pt idx="578">
                  <c:v>-4.6493061302713135E-3</c:v>
                </c:pt>
                <c:pt idx="579">
                  <c:v>-4.6369335967173797E-3</c:v>
                </c:pt>
                <c:pt idx="580">
                  <c:v>-4.6176070073699815E-3</c:v>
                </c:pt>
                <c:pt idx="581">
                  <c:v>-4.6099616788487473E-3</c:v>
                </c:pt>
                <c:pt idx="582">
                  <c:v>-4.5971716799195206E-3</c:v>
                </c:pt>
                <c:pt idx="583">
                  <c:v>-4.5830181704301087E-3</c:v>
                </c:pt>
                <c:pt idx="584">
                  <c:v>-4.5684058428659136E-3</c:v>
                </c:pt>
                <c:pt idx="585">
                  <c:v>-4.5567587460567929E-3</c:v>
                </c:pt>
                <c:pt idx="586">
                  <c:v>-4.5413138543863628E-3</c:v>
                </c:pt>
                <c:pt idx="587">
                  <c:v>-4.5253950026723075E-3</c:v>
                </c:pt>
                <c:pt idx="588">
                  <c:v>-4.5089967608527085E-3</c:v>
                </c:pt>
                <c:pt idx="589">
                  <c:v>-4.4921136987884696E-3</c:v>
                </c:pt>
                <c:pt idx="590">
                  <c:v>-4.4707926230200257E-3</c:v>
                </c:pt>
                <c:pt idx="591">
                  <c:v>-4.4514580620511821E-3</c:v>
                </c:pt>
                <c:pt idx="592">
                  <c:v>-4.4343381771105861E-3</c:v>
                </c:pt>
                <c:pt idx="593">
                  <c:v>-4.4153521350870362E-3</c:v>
                </c:pt>
                <c:pt idx="594">
                  <c:v>-4.3958529728334306E-3</c:v>
                </c:pt>
                <c:pt idx="595">
                  <c:v>-4.3758352595939243E-3</c:v>
                </c:pt>
                <c:pt idx="596">
                  <c:v>-4.3552935644877722E-3</c:v>
                </c:pt>
                <c:pt idx="597">
                  <c:v>-4.334222456525566E-3</c:v>
                </c:pt>
                <c:pt idx="598">
                  <c:v>-4.3174532109184907E-3</c:v>
                </c:pt>
                <c:pt idx="599">
                  <c:v>-4.2904702775058146E-3</c:v>
                </c:pt>
                <c:pt idx="600">
                  <c:v>-4.2677783438874184E-3</c:v>
                </c:pt>
                <c:pt idx="601">
                  <c:v>-4.2445352722875196E-3</c:v>
                </c:pt>
                <c:pt idx="602">
                  <c:v>-4.2207356311134425E-3</c:v>
                </c:pt>
                <c:pt idx="603">
                  <c:v>-4.1963739886488605E-3</c:v>
                </c:pt>
                <c:pt idx="604">
                  <c:v>-4.1714449130475506E-3</c:v>
                </c:pt>
                <c:pt idx="605">
                  <c:v>-4.1459429723259E-3</c:v>
                </c:pt>
                <c:pt idx="606">
                  <c:v>-4.1198627343703997E-3</c:v>
                </c:pt>
                <c:pt idx="607">
                  <c:v>-4.0931987669201586E-3</c:v>
                </c:pt>
                <c:pt idx="608">
                  <c:v>-4.0659456375781444E-3</c:v>
                </c:pt>
                <c:pt idx="609">
                  <c:v>-4.0380979138036899E-3</c:v>
                </c:pt>
                <c:pt idx="610">
                  <c:v>-4.0096501629037495E-3</c:v>
                </c:pt>
                <c:pt idx="611">
                  <c:v>-3.9805969520353979E-3</c:v>
                </c:pt>
                <c:pt idx="612">
                  <c:v>-3.9509328482095762E-3</c:v>
                </c:pt>
                <c:pt idx="613">
                  <c:v>-3.9206524182736069E-3</c:v>
                </c:pt>
                <c:pt idx="614">
                  <c:v>-3.8897502289136909E-3</c:v>
                </c:pt>
                <c:pt idx="615">
                  <c:v>-3.8582208466649004E-3</c:v>
                </c:pt>
                <c:pt idx="616">
                  <c:v>-3.8260645438331631E-3</c:v>
                </c:pt>
                <c:pt idx="617">
                  <c:v>-3.7933380246822634E-3</c:v>
                </c:pt>
                <c:pt idx="618">
                  <c:v>-3.7601312940532816E-3</c:v>
                </c:pt>
                <c:pt idx="619">
                  <c:v>-3.7265365155192409E-3</c:v>
                </c:pt>
                <c:pt idx="620">
                  <c:v>-3.6926476024547183E-3</c:v>
                </c:pt>
                <c:pt idx="621">
                  <c:v>-3.6585370259975547E-3</c:v>
                </c:pt>
                <c:pt idx="622">
                  <c:v>-3.6242173442610492E-3</c:v>
                </c:pt>
                <c:pt idx="623">
                  <c:v>-3.5896913293927135E-3</c:v>
                </c:pt>
                <c:pt idx="624">
                  <c:v>-3.5549617535675371E-3</c:v>
                </c:pt>
                <c:pt idx="625">
                  <c:v>-3.5200313889792445E-3</c:v>
                </c:pt>
                <c:pt idx="626">
                  <c:v>-3.4849030078477894E-3</c:v>
                </c:pt>
                <c:pt idx="627">
                  <c:v>-3.4495793824206034E-3</c:v>
                </c:pt>
                <c:pt idx="628">
                  <c:v>-3.414063284960106E-3</c:v>
                </c:pt>
                <c:pt idx="629">
                  <c:v>-3.378357487764938E-3</c:v>
                </c:pt>
                <c:pt idx="630">
                  <c:v>-3.3424647631512261E-3</c:v>
                </c:pt>
                <c:pt idx="631">
                  <c:v>-3.3063878834650728E-3</c:v>
                </c:pt>
                <c:pt idx="632">
                  <c:v>-3.270129621072565E-3</c:v>
                </c:pt>
                <c:pt idx="633">
                  <c:v>-3.241586769644784E-3</c:v>
                </c:pt>
                <c:pt idx="634">
                  <c:v>-3.1970800378114395E-3</c:v>
                </c:pt>
                <c:pt idx="635">
                  <c:v>-3.1602942618161323E-3</c:v>
                </c:pt>
                <c:pt idx="636">
                  <c:v>-3.1233381928760795E-3</c:v>
                </c:pt>
                <c:pt idx="637">
                  <c:v>-3.0942492282649593E-3</c:v>
                </c:pt>
                <c:pt idx="638">
                  <c:v>-3.0596819315350677E-3</c:v>
                </c:pt>
                <c:pt idx="639">
                  <c:v>-3.0222757846065651E-3</c:v>
                </c:pt>
                <c:pt idx="640">
                  <c:v>-2.9847096530182565E-3</c:v>
                </c:pt>
                <c:pt idx="641">
                  <c:v>-2.9469863096820426E-3</c:v>
                </c:pt>
                <c:pt idx="642">
                  <c:v>-2.895446573884671E-3</c:v>
                </c:pt>
                <c:pt idx="643">
                  <c:v>-2.8601104024776614E-3</c:v>
                </c:pt>
                <c:pt idx="644">
                  <c:v>-2.8218918028563578E-3</c:v>
                </c:pt>
                <c:pt idx="645">
                  <c:v>-2.7835278639606886E-3</c:v>
                </c:pt>
                <c:pt idx="646">
                  <c:v>-2.7450213585814009E-3</c:v>
                </c:pt>
                <c:pt idx="647">
                  <c:v>-2.7063750595379688E-3</c:v>
                </c:pt>
                <c:pt idx="648">
                  <c:v>-2.6675917396748461E-3</c:v>
                </c:pt>
                <c:pt idx="649">
                  <c:v>-2.628674171885198E-3</c:v>
                </c:pt>
                <c:pt idx="650">
                  <c:v>-2.5896251290809247E-3</c:v>
                </c:pt>
                <c:pt idx="651">
                  <c:v>-2.5504473842138942E-3</c:v>
                </c:pt>
                <c:pt idx="652">
                  <c:v>-2.5111437102746936E-3</c:v>
                </c:pt>
                <c:pt idx="653">
                  <c:v>-2.4717168802788902E-3</c:v>
                </c:pt>
                <c:pt idx="654">
                  <c:v>-2.4321696672857662E-3</c:v>
                </c:pt>
                <c:pt idx="655">
                  <c:v>-2.3925048443833308E-3</c:v>
                </c:pt>
                <c:pt idx="656">
                  <c:v>-2.3527251846945652E-3</c:v>
                </c:pt>
                <c:pt idx="657">
                  <c:v>-2.3128334613861656E-3</c:v>
                </c:pt>
                <c:pt idx="658">
                  <c:v>-2.2728324476560535E-3</c:v>
                </c:pt>
                <c:pt idx="659">
                  <c:v>-2.2327249167321261E-3</c:v>
                </c:pt>
                <c:pt idx="660">
                  <c:v>-2.1925136418897428E-3</c:v>
                </c:pt>
                <c:pt idx="661">
                  <c:v>-2.152201396434239E-3</c:v>
                </c:pt>
                <c:pt idx="662">
                  <c:v>-2.1117909537071711E-3</c:v>
                </c:pt>
                <c:pt idx="663">
                  <c:v>-2.0712850870925614E-3</c:v>
                </c:pt>
                <c:pt idx="664">
                  <c:v>-2.0306865700081556E-3</c:v>
                </c:pt>
                <c:pt idx="665">
                  <c:v>-1.9899981759129159E-3</c:v>
                </c:pt>
                <c:pt idx="666">
                  <c:v>-1.9492226782970301E-3</c:v>
                </c:pt>
                <c:pt idx="667">
                  <c:v>-1.9083628506956496E-3</c:v>
                </c:pt>
                <c:pt idx="668">
                  <c:v>-1.8674203355124874E-3</c:v>
                </c:pt>
                <c:pt idx="669">
                  <c:v>-1.8263776851266955E-3</c:v>
                </c:pt>
                <c:pt idx="670">
                  <c:v>-1.7852012573242593E-3</c:v>
                </c:pt>
                <c:pt idx="671">
                  <c:v>-1.7438563774620219E-3</c:v>
                </c:pt>
                <c:pt idx="672">
                  <c:v>-1.7112793934800248E-3</c:v>
                </c:pt>
                <c:pt idx="673">
                  <c:v>-1.6605258499961806E-3</c:v>
                </c:pt>
                <c:pt idx="674">
                  <c:v>-1.6185046876639186E-3</c:v>
                </c:pt>
                <c:pt idx="675">
                  <c:v>-1.5762445544510728E-3</c:v>
                </c:pt>
                <c:pt idx="676">
                  <c:v>-1.5337456779768166E-3</c:v>
                </c:pt>
                <c:pt idx="677">
                  <c:v>-1.4910082858365925E-3</c:v>
                </c:pt>
                <c:pt idx="678">
                  <c:v>-1.448032605627092E-3</c:v>
                </c:pt>
                <c:pt idx="679">
                  <c:v>-1.4048188649250226E-3</c:v>
                </c:pt>
                <c:pt idx="680">
                  <c:v>-1.3613672912958508E-3</c:v>
                </c:pt>
                <c:pt idx="681">
                  <c:v>-1.3176781122962999E-3</c:v>
                </c:pt>
                <c:pt idx="682">
                  <c:v>-1.2737515554780976E-3</c:v>
                </c:pt>
                <c:pt idx="683">
                  <c:v>-1.2295878483642442E-3</c:v>
                </c:pt>
                <c:pt idx="684">
                  <c:v>-1.1851872184777401E-3</c:v>
                </c:pt>
                <c:pt idx="685">
                  <c:v>-1.1405498933353408E-3</c:v>
                </c:pt>
                <c:pt idx="686">
                  <c:v>-1.0956761004300708E-3</c:v>
                </c:pt>
                <c:pt idx="687">
                  <c:v>-1.0505660672512074E-3</c:v>
                </c:pt>
                <c:pt idx="688">
                  <c:v>-1.005220021276787E-3</c:v>
                </c:pt>
                <c:pt idx="689">
                  <c:v>-9.5963818997110706E-4</c:v>
                </c:pt>
                <c:pt idx="690">
                  <c:v>-9.2698828240763852E-4</c:v>
                </c:pt>
                <c:pt idx="691">
                  <c:v>-8.8100226813111625E-4</c:v>
                </c:pt>
                <c:pt idx="692">
                  <c:v>-8.3478110718531492E-4</c:v>
                </c:pt>
                <c:pt idx="693">
                  <c:v>-7.8832502736658761E-4</c:v>
                </c:pt>
                <c:pt idx="694">
                  <c:v>-7.2820021399355728E-4</c:v>
                </c:pt>
                <c:pt idx="695">
                  <c:v>-6.8120844685479187E-4</c:v>
                </c:pt>
                <c:pt idx="696">
                  <c:v>-6.3058677580334955E-4</c:v>
                </c:pt>
                <c:pt idx="697">
                  <c:v>-5.8652255981506141E-4</c:v>
                </c:pt>
                <c:pt idx="698">
                  <c:v>-5.4910620092678318E-4</c:v>
                </c:pt>
                <c:pt idx="699">
                  <c:v>-4.9090171822030459E-4</c:v>
                </c:pt>
                <c:pt idx="700">
                  <c:v>-4.4274125784810048E-4</c:v>
                </c:pt>
                <c:pt idx="701">
                  <c:v>-3.9434774087562796E-4</c:v>
                </c:pt>
                <c:pt idx="702">
                  <c:v>-3.4572139463104334E-4</c:v>
                </c:pt>
                <c:pt idx="703">
                  <c:v>-2.9686244642626591E-4</c:v>
                </c:pt>
                <c:pt idx="704">
                  <c:v>-2.4777112356696995E-4</c:v>
                </c:pt>
                <c:pt idx="705">
                  <c:v>-1.9844765334259273E-4</c:v>
                </c:pt>
                <c:pt idx="706">
                  <c:v>-1.4889226304257153E-4</c:v>
                </c:pt>
                <c:pt idx="707">
                  <c:v>-9.9105179932612586E-5</c:v>
                </c:pt>
                <c:pt idx="708">
                  <c:v>-4.9086631282169169E-5</c:v>
                </c:pt>
                <c:pt idx="709">
                  <c:v>1.163155661787485E-6</c:v>
                </c:pt>
                <c:pt idx="710">
                  <c:v>5.1643953653535135E-5</c:v>
                </c:pt>
                <c:pt idx="711">
                  <c:v>9.1433466913621702E-5</c:v>
                </c:pt>
                <c:pt idx="712">
                  <c:v>1.5329767386745852E-4</c:v>
                </c:pt>
                <c:pt idx="713">
                  <c:v>2.0447014165564381E-4</c:v>
                </c:pt>
                <c:pt idx="714">
                  <c:v>2.5587271162114122E-4</c:v>
                </c:pt>
                <c:pt idx="715">
                  <c:v>3.0750515657818056E-4</c:v>
                </c:pt>
                <c:pt idx="716">
                  <c:v>3.5936724934099162E-4</c:v>
                </c:pt>
                <c:pt idx="717">
                  <c:v>4.1145876273379622E-4</c:v>
                </c:pt>
                <c:pt idx="718">
                  <c:v>4.6377946960329819E-4</c:v>
                </c:pt>
                <c:pt idx="719">
                  <c:v>5.1632914278620934E-4</c:v>
                </c:pt>
                <c:pt idx="720">
                  <c:v>5.6910670395510232E-4</c:v>
                </c:pt>
                <c:pt idx="721">
                  <c:v>6.2208285317250089E-4</c:v>
                </c:pt>
                <c:pt idx="722">
                  <c:v>6.7519381357461494E-4</c:v>
                </c:pt>
                <c:pt idx="723">
                  <c:v>7.2837296786476546E-4</c:v>
                </c:pt>
                <c:pt idx="724">
                  <c:v>7.8155286945713609E-4</c:v>
                </c:pt>
                <c:pt idx="725">
                  <c:v>8.3467206149212547E-4</c:v>
                </c:pt>
                <c:pt idx="726">
                  <c:v>8.8771056124425929E-4</c:v>
                </c:pt>
                <c:pt idx="727">
                  <c:v>9.4066432047679172E-4</c:v>
                </c:pt>
                <c:pt idx="728">
                  <c:v>9.9352932234036961E-4</c:v>
                </c:pt>
                <c:pt idx="729">
                  <c:v>1.0463015499156958E-3</c:v>
                </c:pt>
                <c:pt idx="730">
                  <c:v>1.098976986211031E-3</c:v>
                </c:pt>
                <c:pt idx="731">
                  <c:v>1.151551614162194E-3</c:v>
                </c:pt>
                <c:pt idx="732">
                  <c:v>1.2077611228988872E-3</c:v>
                </c:pt>
                <c:pt idx="733">
                  <c:v>1.2563823763980797E-3</c:v>
                </c:pt>
                <c:pt idx="734">
                  <c:v>1.3086304761972256E-3</c:v>
                </c:pt>
                <c:pt idx="735">
                  <c:v>1.3607616986635596E-3</c:v>
                </c:pt>
                <c:pt idx="736">
                  <c:v>1.412772026378184E-3</c:v>
                </c:pt>
                <c:pt idx="737">
                  <c:v>1.4646574418497593E-3</c:v>
                </c:pt>
                <c:pt idx="738">
                  <c:v>1.5164139275070099E-3</c:v>
                </c:pt>
                <c:pt idx="739">
                  <c:v>1.5680374657212059E-3</c:v>
                </c:pt>
                <c:pt idx="740">
                  <c:v>1.6195240387886778E-3</c:v>
                </c:pt>
                <c:pt idx="741">
                  <c:v>1.6708696289383096E-3</c:v>
                </c:pt>
                <c:pt idx="742">
                  <c:v>1.7074705375968208E-3</c:v>
                </c:pt>
                <c:pt idx="743">
                  <c:v>1.7585649309873449E-3</c:v>
                </c:pt>
                <c:pt idx="744">
                  <c:v>1.8095074097940994E-3</c:v>
                </c:pt>
                <c:pt idx="745">
                  <c:v>1.8602939563394649E-3</c:v>
                </c:pt>
                <c:pt idx="746">
                  <c:v>1.9253422091611294E-3</c:v>
                </c:pt>
                <c:pt idx="747">
                  <c:v>1.9793482611244174E-3</c:v>
                </c:pt>
                <c:pt idx="748">
                  <c:v>2.0260037312813672E-3</c:v>
                </c:pt>
                <c:pt idx="749">
                  <c:v>2.0760768102470739E-3</c:v>
                </c:pt>
                <c:pt idx="750">
                  <c:v>2.11530532070872E-3</c:v>
                </c:pt>
                <c:pt idx="751">
                  <c:v>2.1756875121614616E-3</c:v>
                </c:pt>
                <c:pt idx="752">
                  <c:v>2.225217098196508E-3</c:v>
                </c:pt>
                <c:pt idx="753">
                  <c:v>2.274557482896955E-3</c:v>
                </c:pt>
                <c:pt idx="754">
                  <c:v>2.3237046476523582E-3</c:v>
                </c:pt>
                <c:pt idx="755">
                  <c:v>2.372654573789823E-3</c:v>
                </c:pt>
                <c:pt idx="756">
                  <c:v>2.4214032425765031E-3</c:v>
                </c:pt>
                <c:pt idx="757">
                  <c:v>2.4699466352195998E-3</c:v>
                </c:pt>
                <c:pt idx="758">
                  <c:v>2.5182807328688606E-3</c:v>
                </c:pt>
                <c:pt idx="759">
                  <c:v>2.5664015166215748E-3</c:v>
                </c:pt>
                <c:pt idx="760">
                  <c:v>2.6143049675075858E-3</c:v>
                </c:pt>
                <c:pt idx="761">
                  <c:v>2.6619870665067769E-3</c:v>
                </c:pt>
                <c:pt idx="762">
                  <c:v>2.7094437945515693E-3</c:v>
                </c:pt>
                <c:pt idx="763">
                  <c:v>2.7566711324994442E-3</c:v>
                </c:pt>
                <c:pt idx="764">
                  <c:v>2.8036650611779068E-3</c:v>
                </c:pt>
                <c:pt idx="765">
                  <c:v>2.8504215613470163E-3</c:v>
                </c:pt>
                <c:pt idx="766">
                  <c:v>2.8969366137168717E-3</c:v>
                </c:pt>
                <c:pt idx="767">
                  <c:v>2.9432061989551062E-3</c:v>
                </c:pt>
                <c:pt idx="768">
                  <c:v>2.9892262976644046E-3</c:v>
                </c:pt>
                <c:pt idx="769">
                  <c:v>3.0349928904124801E-3</c:v>
                </c:pt>
                <c:pt idx="770">
                  <c:v>3.0805019577095916E-3</c:v>
                </c:pt>
                <c:pt idx="771">
                  <c:v>3.1257494800235319E-3</c:v>
                </c:pt>
                <c:pt idx="772">
                  <c:v>3.1611152160213518E-3</c:v>
                </c:pt>
                <c:pt idx="773">
                  <c:v>3.2154830771338738E-3</c:v>
                </c:pt>
                <c:pt idx="774">
                  <c:v>3.2600760211787261E-3</c:v>
                </c:pt>
                <c:pt idx="775">
                  <c:v>3.304589504715405E-3</c:v>
                </c:pt>
                <c:pt idx="776">
                  <c:v>3.3491025886642212E-3</c:v>
                </c:pt>
                <c:pt idx="777">
                  <c:v>3.3936867490078071E-3</c:v>
                </c:pt>
                <c:pt idx="778">
                  <c:v>3.4383618488373346E-3</c:v>
                </c:pt>
                <c:pt idx="779">
                  <c:v>3.4831279444777485E-3</c:v>
                </c:pt>
                <c:pt idx="780">
                  <c:v>3.5279850531402812E-3</c:v>
                </c:pt>
                <c:pt idx="781">
                  <c:v>3.5729331920511531E-3</c:v>
                </c:pt>
                <c:pt idx="782">
                  <c:v>3.6179723784340867E-3</c:v>
                </c:pt>
                <c:pt idx="783">
                  <c:v>3.6631026295202984E-3</c:v>
                </c:pt>
                <c:pt idx="784">
                  <c:v>3.71484012316635E-3</c:v>
                </c:pt>
                <c:pt idx="785">
                  <c:v>3.7438463717204078E-3</c:v>
                </c:pt>
                <c:pt idx="786">
                  <c:v>3.7990399432957789E-3</c:v>
                </c:pt>
                <c:pt idx="787">
                  <c:v>3.8445346255172597E-3</c:v>
                </c:pt>
                <c:pt idx="788">
                  <c:v>3.8901204586105909E-3</c:v>
                </c:pt>
                <c:pt idx="789">
                  <c:v>3.9456239008731327E-3</c:v>
                </c:pt>
                <c:pt idx="790">
                  <c:v>3.9848113650158496E-3</c:v>
                </c:pt>
                <c:pt idx="791">
                  <c:v>4.0306767579394659E-3</c:v>
                </c:pt>
                <c:pt idx="792">
                  <c:v>4.0766333650837745E-3</c:v>
                </c:pt>
                <c:pt idx="793">
                  <c:v>4.1226812036685503E-3</c:v>
                </c:pt>
                <c:pt idx="794">
                  <c:v>4.1688202909058317E-3</c:v>
                </c:pt>
                <c:pt idx="795">
                  <c:v>4.2150506440308622E-3</c:v>
                </c:pt>
                <c:pt idx="796">
                  <c:v>4.2613722802582613E-3</c:v>
                </c:pt>
                <c:pt idx="797">
                  <c:v>4.3077852168181153E-3</c:v>
                </c:pt>
                <c:pt idx="798">
                  <c:v>4.357645951343081E-3</c:v>
                </c:pt>
                <c:pt idx="799">
                  <c:v>4.4008850598606999E-3</c:v>
                </c:pt>
                <c:pt idx="800">
                  <c:v>4.4475720008087648E-3</c:v>
                </c:pt>
                <c:pt idx="801">
                  <c:v>4.494350311019954E-3</c:v>
                </c:pt>
                <c:pt idx="802">
                  <c:v>4.564655464193379E-3</c:v>
                </c:pt>
                <c:pt idx="803">
                  <c:v>4.5881811082113602E-3</c:v>
                </c:pt>
                <c:pt idx="804">
                  <c:v>4.6352336296672271E-3</c:v>
                </c:pt>
                <c:pt idx="805">
                  <c:v>4.6823775893658779E-3</c:v>
                </c:pt>
                <c:pt idx="806">
                  <c:v>4.7296130045477152E-3</c:v>
                </c:pt>
                <c:pt idx="807">
                  <c:v>4.7972508505711086E-3</c:v>
                </c:pt>
                <c:pt idx="808">
                  <c:v>4.8447084437657079E-3</c:v>
                </c:pt>
                <c:pt idx="809">
                  <c:v>4.8922575516064902E-3</c:v>
                </c:pt>
                <c:pt idx="810">
                  <c:v>4.939898191351909E-3</c:v>
                </c:pt>
                <c:pt idx="811">
                  <c:v>4.9841786641779962E-3</c:v>
                </c:pt>
                <c:pt idx="812">
                  <c:v>5.0319952125734702E-3</c:v>
                </c:pt>
                <c:pt idx="813">
                  <c:v>5.0799033357940004E-3</c:v>
                </c:pt>
                <c:pt idx="814">
                  <c:v>5.127903051068472E-3</c:v>
                </c:pt>
                <c:pt idx="815">
                  <c:v>5.1794749729032613E-3</c:v>
                </c:pt>
                <c:pt idx="816">
                  <c:v>5.2276651666638774E-3</c:v>
                </c:pt>
                <c:pt idx="817">
                  <c:v>5.2759470132156573E-3</c:v>
                </c:pt>
                <c:pt idx="818">
                  <c:v>5.3243205298428384E-3</c:v>
                </c:pt>
                <c:pt idx="819">
                  <c:v>5.3727857338193461E-3</c:v>
                </c:pt>
                <c:pt idx="820">
                  <c:v>5.421342642429417E-3</c:v>
                </c:pt>
                <c:pt idx="821">
                  <c:v>5.4699912729650269E-3</c:v>
                </c:pt>
                <c:pt idx="822">
                  <c:v>5.5187316427129929E-3</c:v>
                </c:pt>
                <c:pt idx="823">
                  <c:v>5.5675637689601319E-3</c:v>
                </c:pt>
                <c:pt idx="824">
                  <c:v>5.6129411745367008E-3</c:v>
                </c:pt>
                <c:pt idx="825">
                  <c:v>5.6619147331877784E-3</c:v>
                </c:pt>
                <c:pt idx="826">
                  <c:v>5.7108518828057342E-3</c:v>
                </c:pt>
                <c:pt idx="827">
                  <c:v>5.7596518983329403E-3</c:v>
                </c:pt>
                <c:pt idx="828">
                  <c:v>5.8116990949514729E-3</c:v>
                </c:pt>
                <c:pt idx="829">
                  <c:v>5.8599114447929306E-3</c:v>
                </c:pt>
                <c:pt idx="830">
                  <c:v>5.9077780929064991E-3</c:v>
                </c:pt>
                <c:pt idx="831">
                  <c:v>5.9552949834345932E-3</c:v>
                </c:pt>
                <c:pt idx="832">
                  <c:v>6.0024580604809488E-3</c:v>
                </c:pt>
                <c:pt idx="833">
                  <c:v>6.0459000019212894E-3</c:v>
                </c:pt>
                <c:pt idx="834">
                  <c:v>6.0923686975247193E-3</c:v>
                </c:pt>
                <c:pt idx="835">
                  <c:v>6.1384717017016754E-3</c:v>
                </c:pt>
                <c:pt idx="836">
                  <c:v>6.1907748067688284E-3</c:v>
                </c:pt>
                <c:pt idx="837">
                  <c:v>6.2328242847451134E-3</c:v>
                </c:pt>
                <c:pt idx="838">
                  <c:v>6.2777793052383865E-3</c:v>
                </c:pt>
                <c:pt idx="839">
                  <c:v>6.3223521200916179E-3</c:v>
                </c:pt>
                <c:pt idx="840">
                  <c:v>6.3665386731738957E-3</c:v>
                </c:pt>
                <c:pt idx="841">
                  <c:v>6.4165594141502563E-3</c:v>
                </c:pt>
                <c:pt idx="842">
                  <c:v>6.4599046049236778E-3</c:v>
                </c:pt>
                <c:pt idx="843">
                  <c:v>6.5028507859402514E-3</c:v>
                </c:pt>
                <c:pt idx="844">
                  <c:v>6.5453939009736542E-3</c:v>
                </c:pt>
                <c:pt idx="845">
                  <c:v>6.5875298937924064E-3</c:v>
                </c:pt>
                <c:pt idx="846">
                  <c:v>6.6202282966495597E-3</c:v>
                </c:pt>
                <c:pt idx="847">
                  <c:v>6.6616255162247184E-3</c:v>
                </c:pt>
                <c:pt idx="848">
                  <c:v>6.7026043230839728E-3</c:v>
                </c:pt>
                <c:pt idx="849">
                  <c:v>6.7431606615829332E-3</c:v>
                </c:pt>
                <c:pt idx="850">
                  <c:v>6.7919610552624387E-3</c:v>
                </c:pt>
                <c:pt idx="851">
                  <c:v>6.8315691329858749E-3</c:v>
                </c:pt>
                <c:pt idx="852">
                  <c:v>6.8820173833477683E-3</c:v>
                </c:pt>
                <c:pt idx="853">
                  <c:v>6.9094746833424864E-3</c:v>
                </c:pt>
                <c:pt idx="854">
                  <c:v>6.9477640433244659E-3</c:v>
                </c:pt>
                <c:pt idx="855">
                  <c:v>6.982873387696209E-3</c:v>
                </c:pt>
                <c:pt idx="856">
                  <c:v>7.0202952052769163E-3</c:v>
                </c:pt>
                <c:pt idx="857">
                  <c:v>7.0730540650607021E-3</c:v>
                </c:pt>
                <c:pt idx="858">
                  <c:v>7.1118941252370791E-3</c:v>
                </c:pt>
                <c:pt idx="859">
                  <c:v>7.1452078244829687E-3</c:v>
                </c:pt>
                <c:pt idx="860">
                  <c:v>7.1805826003890072E-3</c:v>
                </c:pt>
                <c:pt idx="861">
                  <c:v>7.2154838983781722E-3</c:v>
                </c:pt>
                <c:pt idx="862">
                  <c:v>7.2499076619253477E-3</c:v>
                </c:pt>
                <c:pt idx="863">
                  <c:v>7.2838498345129121E-3</c:v>
                </c:pt>
                <c:pt idx="864">
                  <c:v>7.3173063596382315E-3</c:v>
                </c:pt>
                <c:pt idx="865">
                  <c:v>7.3502731808161581E-3</c:v>
                </c:pt>
                <c:pt idx="866">
                  <c:v>7.3827462415690381E-3</c:v>
                </c:pt>
                <c:pt idx="867">
                  <c:v>7.4147214854466958E-3</c:v>
                </c:pt>
                <c:pt idx="868">
                  <c:v>7.4461948560139435E-3</c:v>
                </c:pt>
                <c:pt idx="869">
                  <c:v>7.4771622968605733E-3</c:v>
                </c:pt>
                <c:pt idx="870">
                  <c:v>7.5076197515913656E-3</c:v>
                </c:pt>
                <c:pt idx="871">
                  <c:v>7.5310344193084073E-3</c:v>
                </c:pt>
                <c:pt idx="872">
                  <c:v>7.5669884772844309E-3</c:v>
                </c:pt>
                <c:pt idx="873">
                  <c:v>7.5958916355986505E-3</c:v>
                </c:pt>
                <c:pt idx="874">
                  <c:v>7.624268582510918E-3</c:v>
                </c:pt>
                <c:pt idx="875">
                  <c:v>7.6521152617708976E-3</c:v>
                </c:pt>
                <c:pt idx="876">
                  <c:v>7.6794401742211194E-3</c:v>
                </c:pt>
                <c:pt idx="877">
                  <c:v>7.706329585773497E-3</c:v>
                </c:pt>
                <c:pt idx="878">
                  <c:v>7.7329001869227976E-3</c:v>
                </c:pt>
                <c:pt idx="879">
                  <c:v>7.7592697446127179E-3</c:v>
                </c:pt>
                <c:pt idx="880">
                  <c:v>7.7855565796963733E-3</c:v>
                </c:pt>
                <c:pt idx="881">
                  <c:v>7.8118394703577398E-3</c:v>
                </c:pt>
                <c:pt idx="882">
                  <c:v>7.8381262574173105E-3</c:v>
                </c:pt>
                <c:pt idx="883">
                  <c:v>7.8644175391140436E-3</c:v>
                </c:pt>
                <c:pt idx="884">
                  <c:v>7.8848186674262584E-3</c:v>
                </c:pt>
                <c:pt idx="885">
                  <c:v>7.9170159793723327E-3</c:v>
                </c:pt>
                <c:pt idx="886">
                  <c:v>7.9433243344317894E-3</c:v>
                </c:pt>
                <c:pt idx="887">
                  <c:v>7.9696395771267081E-3</c:v>
                </c:pt>
                <c:pt idx="888">
                  <c:v>7.9959623057160312E-3</c:v>
                </c:pt>
                <c:pt idx="889">
                  <c:v>8.022293118471191E-3</c:v>
                </c:pt>
                <c:pt idx="890">
                  <c:v>8.0486326136661179E-3</c:v>
                </c:pt>
                <c:pt idx="891">
                  <c:v>8.0749813895797384E-3</c:v>
                </c:pt>
                <c:pt idx="892">
                  <c:v>8.1144312601690079E-3</c:v>
                </c:pt>
                <c:pt idx="893">
                  <c:v>8.1295007413209695E-3</c:v>
                </c:pt>
                <c:pt idx="894">
                  <c:v>8.1540893845344353E-3</c:v>
                </c:pt>
                <c:pt idx="895">
                  <c:v>8.1804812662494841E-3</c:v>
                </c:pt>
                <c:pt idx="896">
                  <c:v>8.2068854201702846E-3</c:v>
                </c:pt>
                <c:pt idx="897">
                  <c:v>8.2273564905721193E-3</c:v>
                </c:pt>
                <c:pt idx="898">
                  <c:v>8.2517989152594163E-3</c:v>
                </c:pt>
                <c:pt idx="899">
                  <c:v>8.2782368461553624E-3</c:v>
                </c:pt>
                <c:pt idx="900">
                  <c:v>8.304689262492726E-3</c:v>
                </c:pt>
                <c:pt idx="901">
                  <c:v>8.3311567625472226E-3</c:v>
                </c:pt>
                <c:pt idx="902">
                  <c:v>8.3675924852281858E-3</c:v>
                </c:pt>
                <c:pt idx="903">
                  <c:v>8.3921083785412631E-3</c:v>
                </c:pt>
                <c:pt idx="904">
                  <c:v>8.4186322499155142E-3</c:v>
                </c:pt>
                <c:pt idx="905">
                  <c:v>8.4451737785304348E-3</c:v>
                </c:pt>
                <c:pt idx="906">
                  <c:v>8.4717335627523815E-3</c:v>
                </c:pt>
                <c:pt idx="907">
                  <c:v>8.4983122009477108E-3</c:v>
                </c:pt>
                <c:pt idx="908">
                  <c:v>8.524910291500265E-3</c:v>
                </c:pt>
                <c:pt idx="909">
                  <c:v>8.5515284327938867E-3</c:v>
                </c:pt>
                <c:pt idx="910">
                  <c:v>8.5721477554077784E-3</c:v>
                </c:pt>
                <c:pt idx="911">
                  <c:v>8.6048272611471965E-3</c:v>
                </c:pt>
                <c:pt idx="912">
                  <c:v>8.6315091450045456E-3</c:v>
                </c:pt>
                <c:pt idx="913">
                  <c:v>8.65821347319079E-3</c:v>
                </c:pt>
                <c:pt idx="914">
                  <c:v>8.6849408441122544E-3</c:v>
                </c:pt>
                <c:pt idx="915">
                  <c:v>8.7116918561902512E-3</c:v>
                </c:pt>
                <c:pt idx="916">
                  <c:v>8.7384671078485909E-3</c:v>
                </c:pt>
                <c:pt idx="917">
                  <c:v>8.7652671975135821E-3</c:v>
                </c:pt>
                <c:pt idx="918">
                  <c:v>8.7920927236215252E-3</c:v>
                </c:pt>
                <c:pt idx="919">
                  <c:v>8.8189442846137167E-3</c:v>
                </c:pt>
                <c:pt idx="920">
                  <c:v>8.8458224789364492E-3</c:v>
                </c:pt>
                <c:pt idx="921">
                  <c:v>8.8727279050460073E-3</c:v>
                </c:pt>
                <c:pt idx="922">
                  <c:v>8.8996611613961774E-3</c:v>
                </c:pt>
                <c:pt idx="923">
                  <c:v>8.926622846453236E-3</c:v>
                </c:pt>
                <c:pt idx="924">
                  <c:v>8.9536135586859578E-3</c:v>
                </c:pt>
                <c:pt idx="925">
                  <c:v>8.9806338965756072E-3</c:v>
                </c:pt>
                <c:pt idx="926">
                  <c:v>9.0076844586009508E-3</c:v>
                </c:pt>
                <c:pt idx="927">
                  <c:v>9.0347658432482492E-3</c:v>
                </c:pt>
                <c:pt idx="928">
                  <c:v>9.0618763119082457E-3</c:v>
                </c:pt>
                <c:pt idx="929">
                  <c:v>9.0889911042896232E-3</c:v>
                </c:pt>
                <c:pt idx="930">
                  <c:v>9.1160721845004455E-3</c:v>
                </c:pt>
                <c:pt idx="931">
                  <c:v>9.1430810723816536E-3</c:v>
                </c:pt>
                <c:pt idx="932">
                  <c:v>9.1699790114777024E-3</c:v>
                </c:pt>
                <c:pt idx="933">
                  <c:v>9.1967364564024545E-3</c:v>
                </c:pt>
                <c:pt idx="934">
                  <c:v>9.223348631196282E-3</c:v>
                </c:pt>
                <c:pt idx="935">
                  <c:v>9.2498147862962732E-3</c:v>
                </c:pt>
                <c:pt idx="936">
                  <c:v>9.2761341721420143E-3</c:v>
                </c:pt>
                <c:pt idx="937">
                  <c:v>9.3023060391755896E-3</c:v>
                </c:pt>
                <c:pt idx="938">
                  <c:v>9.3283296378290914E-3</c:v>
                </c:pt>
                <c:pt idx="939">
                  <c:v>9.3542042185446039E-3</c:v>
                </c:pt>
                <c:pt idx="940">
                  <c:v>9.3799290317517214E-3</c:v>
                </c:pt>
                <c:pt idx="941">
                  <c:v>9.4055033278875322E-3</c:v>
                </c:pt>
                <c:pt idx="942">
                  <c:v>9.4309263573841284E-3</c:v>
                </c:pt>
                <c:pt idx="943">
                  <c:v>9.4561973706761004E-3</c:v>
                </c:pt>
                <c:pt idx="944">
                  <c:v>9.4813156181955405E-3</c:v>
                </c:pt>
                <c:pt idx="945">
                  <c:v>9.500591712524712E-3</c:v>
                </c:pt>
                <c:pt idx="946">
                  <c:v>9.5310908176376996E-3</c:v>
                </c:pt>
                <c:pt idx="947">
                  <c:v>9.5557462704246032E-3</c:v>
                </c:pt>
                <c:pt idx="948">
                  <c:v>9.5802459591623479E-3</c:v>
                </c:pt>
                <c:pt idx="949">
                  <c:v>9.5990265748686476E-3</c:v>
                </c:pt>
                <c:pt idx="950">
                  <c:v>9.6213989158308189E-3</c:v>
                </c:pt>
                <c:pt idx="951">
                  <c:v>9.6454696151759833E-3</c:v>
                </c:pt>
                <c:pt idx="952">
                  <c:v>9.6693817769523596E-3</c:v>
                </c:pt>
                <c:pt idx="953">
                  <c:v>9.6931346517993757E-3</c:v>
                </c:pt>
                <c:pt idx="954">
                  <c:v>9.7239310707086801E-3</c:v>
                </c:pt>
                <c:pt idx="955">
                  <c:v>9.7473194231809113E-3</c:v>
                </c:pt>
                <c:pt idx="956">
                  <c:v>9.7705460150557255E-3</c:v>
                </c:pt>
                <c:pt idx="957">
                  <c:v>9.7936100967702111E-3</c:v>
                </c:pt>
                <c:pt idx="958">
                  <c:v>9.8165109187589583E-3</c:v>
                </c:pt>
                <c:pt idx="959">
                  <c:v>9.8392477314565574E-3</c:v>
                </c:pt>
                <c:pt idx="960">
                  <c:v>9.8618197853000966E-3</c:v>
                </c:pt>
                <c:pt idx="961">
                  <c:v>9.8842263307291622E-3</c:v>
                </c:pt>
                <c:pt idx="962">
                  <c:v>9.9064666181808425E-3</c:v>
                </c:pt>
                <c:pt idx="963">
                  <c:v>9.9285398980972217E-3</c:v>
                </c:pt>
                <c:pt idx="964">
                  <c:v>9.9504454209228821E-3</c:v>
                </c:pt>
                <c:pt idx="965">
                  <c:v>9.9721824370999079E-3</c:v>
                </c:pt>
                <c:pt idx="966">
                  <c:v>9.9937501970753795E-3</c:v>
                </c:pt>
                <c:pt idx="967">
                  <c:v>1.0015147951296377E-2</c:v>
                </c:pt>
                <c:pt idx="968">
                  <c:v>1.0036374950212479E-2</c:v>
                </c:pt>
                <c:pt idx="969">
                  <c:v>1.0057430444273263E-2</c:v>
                </c:pt>
                <c:pt idx="970">
                  <c:v>1.0078313683935802E-2</c:v>
                </c:pt>
                <c:pt idx="971">
                  <c:v>1.0099023919657169E-2</c:v>
                </c:pt>
                <c:pt idx="972">
                  <c:v>1.0119560401894434E-2</c:v>
                </c:pt>
                <c:pt idx="973">
                  <c:v>1.0139922381107169E-2</c:v>
                </c:pt>
                <c:pt idx="974">
                  <c:v>1.0160109107764936E-2</c:v>
                </c:pt>
                <c:pt idx="975">
                  <c:v>1.0180119832329804E-2</c:v>
                </c:pt>
                <c:pt idx="976">
                  <c:v>1.0199953805273831E-2</c:v>
                </c:pt>
                <c:pt idx="977">
                  <c:v>1.021961027706908E-2</c:v>
                </c:pt>
                <c:pt idx="978">
                  <c:v>1.0239088498190108E-2</c:v>
                </c:pt>
                <c:pt idx="979">
                  <c:v>1.0258387719118967E-2</c:v>
                </c:pt>
                <c:pt idx="980">
                  <c:v>1.0277507190335211E-2</c:v>
                </c:pt>
                <c:pt idx="981">
                  <c:v>1.0296446162328388E-2</c:v>
                </c:pt>
                <c:pt idx="982">
                  <c:v>1.0315203885583046E-2</c:v>
                </c:pt>
                <c:pt idx="983">
                  <c:v>1.0333779610598726E-2</c:v>
                </c:pt>
                <c:pt idx="984">
                  <c:v>1.0347829146169094E-2</c:v>
                </c:pt>
                <c:pt idx="985">
                  <c:v>1.0370382067898809E-2</c:v>
                </c:pt>
                <c:pt idx="986">
                  <c:v>1.0388407301184788E-2</c:v>
                </c:pt>
                <c:pt idx="987">
                  <c:v>1.0406247538247426E-2</c:v>
                </c:pt>
                <c:pt idx="988">
                  <c:v>1.0423902029593757E-2</c:v>
                </c:pt>
                <c:pt idx="989">
                  <c:v>1.04413700257458E-2</c:v>
                </c:pt>
                <c:pt idx="990">
                  <c:v>1.0458650777223077E-2</c:v>
                </c:pt>
                <c:pt idx="991">
                  <c:v>1.0475743534555104E-2</c:v>
                </c:pt>
                <c:pt idx="992">
                  <c:v>1.0492647548278888E-2</c:v>
                </c:pt>
                <c:pt idx="993">
                  <c:v>1.0509362068923944E-2</c:v>
                </c:pt>
                <c:pt idx="994">
                  <c:v>1.0525886347037272E-2</c:v>
                </c:pt>
                <c:pt idx="995">
                  <c:v>1.0542219633165872E-2</c:v>
                </c:pt>
                <c:pt idx="996">
                  <c:v>1.0558361177864239E-2</c:v>
                </c:pt>
                <c:pt idx="997">
                  <c:v>1.0574310231691864E-2</c:v>
                </c:pt>
                <c:pt idx="998">
                  <c:v>1.0590066045208235E-2</c:v>
                </c:pt>
                <c:pt idx="999">
                  <c:v>1.060562786899033E-2</c:v>
                </c:pt>
                <c:pt idx="1000">
                  <c:v>1.0620994953607632E-2</c:v>
                </c:pt>
                <c:pt idx="1001">
                  <c:v>1.063616654964461E-2</c:v>
                </c:pt>
                <c:pt idx="1002">
                  <c:v>1.0647507840158917E-2</c:v>
                </c:pt>
                <c:pt idx="1003">
                  <c:v>1.0662327286686774E-2</c:v>
                </c:pt>
                <c:pt idx="1004">
                  <c:v>1.0676949172747334E-2</c:v>
                </c:pt>
                <c:pt idx="1005">
                  <c:v>1.0691372749080634E-2</c:v>
                </c:pt>
                <c:pt idx="1006">
                  <c:v>1.0709065971935827E-2</c:v>
                </c:pt>
                <c:pt idx="1007">
                  <c:v>1.0723048899067E-2</c:v>
                </c:pt>
                <c:pt idx="1008">
                  <c:v>1.0737956782888733E-2</c:v>
                </c:pt>
                <c:pt idx="1009">
                  <c:v>1.0750411800976301E-2</c:v>
                </c:pt>
                <c:pt idx="1010">
                  <c:v>1.0760489761362426E-2</c:v>
                </c:pt>
                <c:pt idx="1011">
                  <c:v>1.0776965770686875E-2</c:v>
                </c:pt>
                <c:pt idx="1012">
                  <c:v>1.0789937532591498E-2</c:v>
                </c:pt>
                <c:pt idx="1013">
                  <c:v>1.0802704813416553E-2</c:v>
                </c:pt>
                <c:pt idx="1014">
                  <c:v>1.0815266863831441E-2</c:v>
                </c:pt>
                <c:pt idx="1015">
                  <c:v>1.0827622934518055E-2</c:v>
                </c:pt>
                <c:pt idx="1016">
                  <c:v>1.0839772276158288E-2</c:v>
                </c:pt>
                <c:pt idx="1017">
                  <c:v>1.0851714139451518E-2</c:v>
                </c:pt>
                <c:pt idx="1018">
                  <c:v>1.0863447775099622E-2</c:v>
                </c:pt>
                <c:pt idx="1019">
                  <c:v>1.0874972433821961E-2</c:v>
                </c:pt>
                <c:pt idx="1020">
                  <c:v>1.0886287366327907E-2</c:v>
                </c:pt>
                <c:pt idx="1021">
                  <c:v>1.0897391823359304E-2</c:v>
                </c:pt>
                <c:pt idx="1022">
                  <c:v>1.0908285055645506E-2</c:v>
                </c:pt>
                <c:pt idx="1023">
                  <c:v>1.091896631393835E-2</c:v>
                </c:pt>
                <c:pt idx="1024">
                  <c:v>1.0929434848994668E-2</c:v>
                </c:pt>
                <c:pt idx="1025">
                  <c:v>1.0939689911576289E-2</c:v>
                </c:pt>
                <c:pt idx="1026">
                  <c:v>1.0949730752462528E-2</c:v>
                </c:pt>
                <c:pt idx="1027">
                  <c:v>1.0959556622435196E-2</c:v>
                </c:pt>
                <c:pt idx="1028">
                  <c:v>1.0969166772291095E-2</c:v>
                </c:pt>
                <c:pt idx="1029">
                  <c:v>1.097856045283202E-2</c:v>
                </c:pt>
                <c:pt idx="1030">
                  <c:v>1.0987736914874757E-2</c:v>
                </c:pt>
                <c:pt idx="1031">
                  <c:v>1.0996695409243584E-2</c:v>
                </c:pt>
                <c:pt idx="1032">
                  <c:v>1.1003110636603867E-2</c:v>
                </c:pt>
                <c:pt idx="1033">
                  <c:v>1.1013969191400741E-2</c:v>
                </c:pt>
                <c:pt idx="1034">
                  <c:v>1.1022322976172172E-2</c:v>
                </c:pt>
                <c:pt idx="1035">
                  <c:v>1.1030524623915627E-2</c:v>
                </c:pt>
                <c:pt idx="1036">
                  <c:v>1.1038602028101141E-2</c:v>
                </c:pt>
                <c:pt idx="1037">
                  <c:v>1.1046580306898757E-2</c:v>
                </c:pt>
                <c:pt idx="1038">
                  <c:v>1.105446647392816E-2</c:v>
                </c:pt>
                <c:pt idx="1039">
                  <c:v>1.1062260615290476E-2</c:v>
                </c:pt>
                <c:pt idx="1040">
                  <c:v>1.106996280343775E-2</c:v>
                </c:pt>
                <c:pt idx="1041">
                  <c:v>1.1077573110824523E-2</c:v>
                </c:pt>
                <c:pt idx="1042">
                  <c:v>1.108509160990534E-2</c:v>
                </c:pt>
                <c:pt idx="1043">
                  <c:v>1.1092518373134741E-2</c:v>
                </c:pt>
                <c:pt idx="1044">
                  <c:v>1.1101225784889897E-2</c:v>
                </c:pt>
                <c:pt idx="1045">
                  <c:v>1.1105053047569008E-2</c:v>
                </c:pt>
                <c:pt idx="1046">
                  <c:v>1.1114248972344809E-2</c:v>
                </c:pt>
                <c:pt idx="1047">
                  <c:v>1.1121309516806399E-2</c:v>
                </c:pt>
                <c:pt idx="1048">
                  <c:v>1.1128278687739246E-2</c:v>
                </c:pt>
                <c:pt idx="1049">
                  <c:v>1.1136785674362413E-2</c:v>
                </c:pt>
                <c:pt idx="1050">
                  <c:v>1.1142256976281229E-2</c:v>
                </c:pt>
                <c:pt idx="1051">
                  <c:v>1.1148945742230085E-2</c:v>
                </c:pt>
                <c:pt idx="1052">
                  <c:v>1.115554343242813E-2</c:v>
                </c:pt>
                <c:pt idx="1053">
                  <c:v>1.1162050119364475E-2</c:v>
                </c:pt>
                <c:pt idx="1054">
                  <c:v>1.1166592980765357E-2</c:v>
                </c:pt>
                <c:pt idx="1055">
                  <c:v>1.1172936740982489E-2</c:v>
                </c:pt>
                <c:pt idx="1056">
                  <c:v>1.1179189707989525E-2</c:v>
                </c:pt>
                <c:pt idx="1057">
                  <c:v>1.1185351954288476E-2</c:v>
                </c:pt>
                <c:pt idx="1058">
                  <c:v>1.1193819034294172E-2</c:v>
                </c:pt>
                <c:pt idx="1059">
                  <c:v>1.1199183231856442E-2</c:v>
                </c:pt>
                <c:pt idx="1060">
                  <c:v>1.1205054925707576E-2</c:v>
                </c:pt>
                <c:pt idx="1061">
                  <c:v>1.121083619624858E-2</c:v>
                </c:pt>
                <c:pt idx="1062">
                  <c:v>1.1219168631584786E-2</c:v>
                </c:pt>
                <c:pt idx="1063">
                  <c:v>1.1222127757441738E-2</c:v>
                </c:pt>
                <c:pt idx="1064">
                  <c:v>1.1227638193108215E-2</c:v>
                </c:pt>
                <c:pt idx="1065">
                  <c:v>1.12330584955061E-2</c:v>
                </c:pt>
                <c:pt idx="1066">
                  <c:v>1.1238388737142557E-2</c:v>
                </c:pt>
                <c:pt idx="1067">
                  <c:v>1.1243628990540218E-2</c:v>
                </c:pt>
                <c:pt idx="1068">
                  <c:v>1.1248779328216559E-2</c:v>
                </c:pt>
                <c:pt idx="1069">
                  <c:v>1.1253839822689056E-2</c:v>
                </c:pt>
                <c:pt idx="1070">
                  <c:v>1.1258810546480341E-2</c:v>
                </c:pt>
                <c:pt idx="1071">
                  <c:v>1.1263691572120782E-2</c:v>
                </c:pt>
                <c:pt idx="1072">
                  <c:v>1.1268482972135596E-2</c:v>
                </c:pt>
                <c:pt idx="1073">
                  <c:v>1.1273184819052567E-2</c:v>
                </c:pt>
                <c:pt idx="1074">
                  <c:v>1.1277797185402066E-2</c:v>
                </c:pt>
                <c:pt idx="1075">
                  <c:v>1.1282811754407263E-2</c:v>
                </c:pt>
                <c:pt idx="1076">
                  <c:v>1.1286753766543332E-2</c:v>
                </c:pt>
                <c:pt idx="1077">
                  <c:v>1.129109812641131E-2</c:v>
                </c:pt>
                <c:pt idx="1078">
                  <c:v>1.1295353295859074E-2</c:v>
                </c:pt>
                <c:pt idx="1079">
                  <c:v>1.1299519347435049E-2</c:v>
                </c:pt>
                <c:pt idx="1080">
                  <c:v>1.1303596353679913E-2</c:v>
                </c:pt>
                <c:pt idx="1081">
                  <c:v>1.1307584387144668E-2</c:v>
                </c:pt>
                <c:pt idx="1082">
                  <c:v>1.1311483520372572E-2</c:v>
                </c:pt>
                <c:pt idx="1083">
                  <c:v>1.1315293825919781E-2</c:v>
                </c:pt>
                <c:pt idx="1084">
                  <c:v>1.1317705149049522E-2</c:v>
                </c:pt>
                <c:pt idx="1085">
                  <c:v>1.1322648244178684E-2</c:v>
                </c:pt>
                <c:pt idx="1086">
                  <c:v>1.1326192502005266E-2</c:v>
                </c:pt>
                <c:pt idx="1087">
                  <c:v>1.132964822237577E-2</c:v>
                </c:pt>
                <c:pt idx="1088">
                  <c:v>1.1333836367850772E-2</c:v>
                </c:pt>
                <c:pt idx="1089">
                  <c:v>1.133629434099122E-2</c:v>
                </c:pt>
                <c:pt idx="1090">
                  <c:v>1.1339484884371682E-2</c:v>
                </c:pt>
                <c:pt idx="1091">
                  <c:v>1.1342587180551629E-2</c:v>
                </c:pt>
                <c:pt idx="1092">
                  <c:v>1.1345601302102687E-2</c:v>
                </c:pt>
                <c:pt idx="1093">
                  <c:v>1.1348527321601638E-2</c:v>
                </c:pt>
                <c:pt idx="1094">
                  <c:v>1.1351365311620112E-2</c:v>
                </c:pt>
                <c:pt idx="1095">
                  <c:v>1.135411534473231E-2</c:v>
                </c:pt>
                <c:pt idx="1096">
                  <c:v>1.1356777493522754E-2</c:v>
                </c:pt>
                <c:pt idx="1097">
                  <c:v>1.1359351830563068E-2</c:v>
                </c:pt>
                <c:pt idx="1098">
                  <c:v>1.1361838428442928E-2</c:v>
                </c:pt>
                <c:pt idx="1099">
                  <c:v>1.1364237359744277E-2</c:v>
                </c:pt>
                <c:pt idx="1100">
                  <c:v>1.136654869705421E-2</c:v>
                </c:pt>
                <c:pt idx="1101">
                  <c:v>1.136969880264478E-2</c:v>
                </c:pt>
                <c:pt idx="1102">
                  <c:v>1.1371797713898613E-2</c:v>
                </c:pt>
                <c:pt idx="1103">
                  <c:v>1.1373809280045815E-2</c:v>
                </c:pt>
                <c:pt idx="1104">
                  <c:v>1.1375733573681218E-2</c:v>
                </c:pt>
                <c:pt idx="1105">
                  <c:v>1.1377570667402236E-2</c:v>
                </c:pt>
                <c:pt idx="1106">
                  <c:v>1.1378426766612191E-2</c:v>
                </c:pt>
                <c:pt idx="1107">
                  <c:v>1.1380108156462398E-2</c:v>
                </c:pt>
                <c:pt idx="1108">
                  <c:v>1.1381702556871241E-2</c:v>
                </c:pt>
                <c:pt idx="1109">
                  <c:v>1.1383210040440643E-2</c:v>
                </c:pt>
                <c:pt idx="1110">
                  <c:v>1.1385450678345352E-2</c:v>
                </c:pt>
                <c:pt idx="1111">
                  <c:v>1.1386766097241742E-2</c:v>
                </c:pt>
                <c:pt idx="1112">
                  <c:v>1.1387994824464936E-2</c:v>
                </c:pt>
                <c:pt idx="1113">
                  <c:v>1.1389136932625239E-2</c:v>
                </c:pt>
                <c:pt idx="1114">
                  <c:v>1.1390192494338114E-2</c:v>
                </c:pt>
                <c:pt idx="1115">
                  <c:v>1.1390919552366263E-2</c:v>
                </c:pt>
                <c:pt idx="1116">
                  <c:v>1.1391808376268742E-2</c:v>
                </c:pt>
                <c:pt idx="1117">
                  <c:v>1.1392824306243554E-2</c:v>
                </c:pt>
                <c:pt idx="1118">
                  <c:v>1.1393327103562001E-2</c:v>
                </c:pt>
                <c:pt idx="1119">
                  <c:v>1.1394174647907589E-2</c:v>
                </c:pt>
                <c:pt idx="1120">
                  <c:v>1.1394712455981792E-2</c:v>
                </c:pt>
                <c:pt idx="1121">
                  <c:v>1.1395164225973531E-2</c:v>
                </c:pt>
                <c:pt idx="1122">
                  <c:v>1.1395530030516316E-2</c:v>
                </c:pt>
                <c:pt idx="1123">
                  <c:v>1.1395616941241471E-2</c:v>
                </c:pt>
                <c:pt idx="1124">
                  <c:v>1.1395817150282816E-2</c:v>
                </c:pt>
                <c:pt idx="1125">
                  <c:v>1.139593160930108E-2</c:v>
                </c:pt>
                <c:pt idx="1126">
                  <c:v>1.1395960390934157E-2</c:v>
                </c:pt>
                <c:pt idx="1127">
                  <c:v>1.1396072113671454E-2</c:v>
                </c:pt>
                <c:pt idx="1128">
                  <c:v>1.1395923650862956E-2</c:v>
                </c:pt>
                <c:pt idx="1129">
                  <c:v>1.139568973107619E-2</c:v>
                </c:pt>
                <c:pt idx="1130">
                  <c:v>1.1395370426952402E-2</c:v>
                </c:pt>
                <c:pt idx="1131">
                  <c:v>1.139496581114316E-2</c:v>
                </c:pt>
                <c:pt idx="1132">
                  <c:v>1.139447595629744E-2</c:v>
                </c:pt>
                <c:pt idx="1133">
                  <c:v>1.1393900935066809E-2</c:v>
                </c:pt>
                <c:pt idx="1134">
                  <c:v>1.1393240820107986E-2</c:v>
                </c:pt>
                <c:pt idx="1135">
                  <c:v>1.1392495684069952E-2</c:v>
                </c:pt>
                <c:pt idx="1136">
                  <c:v>1.1391551932351973E-2</c:v>
                </c:pt>
                <c:pt idx="1137">
                  <c:v>1.1390643057262118E-2</c:v>
                </c:pt>
                <c:pt idx="1138">
                  <c:v>1.1389649376564392E-2</c:v>
                </c:pt>
                <c:pt idx="1139">
                  <c:v>1.1388570962920674E-2</c:v>
                </c:pt>
                <c:pt idx="1140">
                  <c:v>1.1387497230844434E-2</c:v>
                </c:pt>
                <c:pt idx="1141">
                  <c:v>1.1386243494227974E-2</c:v>
                </c:pt>
                <c:pt idx="1142">
                  <c:v>1.1384905245178333E-2</c:v>
                </c:pt>
                <c:pt idx="1143">
                  <c:v>1.1383482556362547E-2</c:v>
                </c:pt>
                <c:pt idx="1144">
                  <c:v>1.1381975500455381E-2</c:v>
                </c:pt>
                <c:pt idx="1145">
                  <c:v>1.1380325158308224E-2</c:v>
                </c:pt>
                <c:pt idx="1146">
                  <c:v>1.137865564864704E-2</c:v>
                </c:pt>
                <c:pt idx="1147">
                  <c:v>1.1376901987380172E-2</c:v>
                </c:pt>
                <c:pt idx="1148">
                  <c:v>1.1375145295720035E-2</c:v>
                </c:pt>
                <c:pt idx="1149">
                  <c:v>1.1373177258181294E-2</c:v>
                </c:pt>
                <c:pt idx="1150">
                  <c:v>1.1371165525934699E-2</c:v>
                </c:pt>
                <c:pt idx="1151">
                  <c:v>1.1369069935348478E-2</c:v>
                </c:pt>
                <c:pt idx="1152">
                  <c:v>1.1366890559107714E-2</c:v>
                </c:pt>
                <c:pt idx="1153">
                  <c:v>1.136429734197765E-2</c:v>
                </c:pt>
                <c:pt idx="1154">
                  <c:v>1.1361938669824576E-2</c:v>
                </c:pt>
                <c:pt idx="1155">
                  <c:v>1.1359496440474211E-2</c:v>
                </c:pt>
                <c:pt idx="1156">
                  <c:v>1.1356970726616795E-2</c:v>
                </c:pt>
                <c:pt idx="1157">
                  <c:v>1.1354361600955466E-2</c:v>
                </c:pt>
                <c:pt idx="1158">
                  <c:v>1.1351728857029095E-2</c:v>
                </c:pt>
                <c:pt idx="1159">
                  <c:v>1.134897121231937E-2</c:v>
                </c:pt>
                <c:pt idx="1160">
                  <c:v>1.1346130366115377E-2</c:v>
                </c:pt>
                <c:pt idx="1161">
                  <c:v>1.1343206391113254E-2</c:v>
                </c:pt>
                <c:pt idx="1162">
                  <c:v>1.1340067339952223E-2</c:v>
                </c:pt>
                <c:pt idx="1163">
                  <c:v>1.1336751132121339E-2</c:v>
                </c:pt>
                <c:pt idx="1164">
                  <c:v>1.1333768297415617E-2</c:v>
                </c:pt>
                <c:pt idx="1165">
                  <c:v>1.1330494494512009E-2</c:v>
                </c:pt>
                <c:pt idx="1166">
                  <c:v>1.1327137934137848E-2</c:v>
                </c:pt>
                <c:pt idx="1167">
                  <c:v>1.1323773335283782E-2</c:v>
                </c:pt>
                <c:pt idx="1168">
                  <c:v>1.1319072483204351E-2</c:v>
                </c:pt>
                <c:pt idx="1169">
                  <c:v>1.1315438515687448E-2</c:v>
                </c:pt>
                <c:pt idx="1170">
                  <c:v>1.1311280261099933E-2</c:v>
                </c:pt>
                <c:pt idx="1171">
                  <c:v>1.130792332378866E-2</c:v>
                </c:pt>
                <c:pt idx="1172">
                  <c:v>1.1304042244857926E-2</c:v>
                </c:pt>
                <c:pt idx="1173">
                  <c:v>1.1300078940907898E-2</c:v>
                </c:pt>
                <c:pt idx="1174">
                  <c:v>1.12960334846679E-2</c:v>
                </c:pt>
                <c:pt idx="1175">
                  <c:v>1.129190594887225E-2</c:v>
                </c:pt>
                <c:pt idx="1176">
                  <c:v>1.1287696406250269E-2</c:v>
                </c:pt>
                <c:pt idx="1177">
                  <c:v>1.1283404929541274E-2</c:v>
                </c:pt>
                <c:pt idx="1178">
                  <c:v>1.1279031591477084E-2</c:v>
                </c:pt>
                <c:pt idx="1179">
                  <c:v>1.1274576464797015E-2</c:v>
                </c:pt>
                <c:pt idx="1180">
                  <c:v>1.1270039622242878E-2</c:v>
                </c:pt>
                <c:pt idx="1181">
                  <c:v>1.1265421136553988E-2</c:v>
                </c:pt>
                <c:pt idx="1182">
                  <c:v>1.1260721080472158E-2</c:v>
                </c:pt>
                <c:pt idx="1183">
                  <c:v>1.1256455869829035E-2</c:v>
                </c:pt>
                <c:pt idx="1184">
                  <c:v>1.1251076548116912E-2</c:v>
                </c:pt>
                <c:pt idx="1185">
                  <c:v>1.1246132217334615E-2</c:v>
                </c:pt>
                <c:pt idx="1186">
                  <c:v>1.1241106607151607E-2</c:v>
                </c:pt>
                <c:pt idx="1187">
                  <c:v>1.1235999790314699E-2</c:v>
                </c:pt>
                <c:pt idx="1188">
                  <c:v>1.1230812689778102E-2</c:v>
                </c:pt>
                <c:pt idx="1189">
                  <c:v>1.1225551486355179E-2</c:v>
                </c:pt>
                <c:pt idx="1190">
                  <c:v>1.122022439661835E-2</c:v>
                </c:pt>
                <c:pt idx="1191">
                  <c:v>1.1214839682426314E-2</c:v>
                </c:pt>
                <c:pt idx="1192">
                  <c:v>1.1209405615507373E-2</c:v>
                </c:pt>
                <c:pt idx="1193">
                  <c:v>1.1203927763820121E-2</c:v>
                </c:pt>
                <c:pt idx="1194">
                  <c:v>1.1198406880162382E-2</c:v>
                </c:pt>
                <c:pt idx="1195">
                  <c:v>1.1192843226307259E-2</c:v>
                </c:pt>
                <c:pt idx="1196">
                  <c:v>1.1187927133118948E-2</c:v>
                </c:pt>
                <c:pt idx="1197">
                  <c:v>1.1181588655122254E-2</c:v>
                </c:pt>
                <c:pt idx="1198">
                  <c:v>1.1175898261341077E-2</c:v>
                </c:pt>
                <c:pt idx="1199">
                  <c:v>1.1170166144464921E-2</c:v>
                </c:pt>
                <c:pt idx="1200">
                  <c:v>1.1164392566274384E-2</c:v>
                </c:pt>
                <c:pt idx="1201">
                  <c:v>1.1158577788540069E-2</c:v>
                </c:pt>
                <c:pt idx="1202">
                  <c:v>1.1152722073040078E-2</c:v>
                </c:pt>
                <c:pt idx="1203">
                  <c:v>1.114682568155001E-2</c:v>
                </c:pt>
                <c:pt idx="1204">
                  <c:v>1.1137735306437519E-2</c:v>
                </c:pt>
                <c:pt idx="1205">
                  <c:v>1.1134313467344153E-2</c:v>
                </c:pt>
                <c:pt idx="1206">
                  <c:v>1.1128895068875377E-2</c:v>
                </c:pt>
                <c:pt idx="1207">
                  <c:v>1.1122838591163531E-2</c:v>
                </c:pt>
                <c:pt idx="1208">
                  <c:v>1.1116742746334618E-2</c:v>
                </c:pt>
                <c:pt idx="1209">
                  <c:v>1.1111417466935702E-2</c:v>
                </c:pt>
                <c:pt idx="1210">
                  <c:v>1.1105252504511005E-2</c:v>
                </c:pt>
                <c:pt idx="1211">
                  <c:v>1.1099048907445994E-2</c:v>
                </c:pt>
                <c:pt idx="1212">
                  <c:v>1.1092806937492667E-2</c:v>
                </c:pt>
                <c:pt idx="1213">
                  <c:v>1.1085400058767096E-2</c:v>
                </c:pt>
                <c:pt idx="1214">
                  <c:v>1.1079355627231502E-2</c:v>
                </c:pt>
                <c:pt idx="1215">
                  <c:v>1.1072991542247501E-2</c:v>
                </c:pt>
                <c:pt idx="1216">
                  <c:v>1.106659018433126E-2</c:v>
                </c:pt>
                <c:pt idx="1217">
                  <c:v>1.1060151815260877E-2</c:v>
                </c:pt>
                <c:pt idx="1218">
                  <c:v>1.105367669680446E-2</c:v>
                </c:pt>
                <c:pt idx="1219">
                  <c:v>1.104716509073761E-2</c:v>
                </c:pt>
                <c:pt idx="1220">
                  <c:v>1.1040617258830931E-2</c:v>
                </c:pt>
                <c:pt idx="1221">
                  <c:v>1.1034033462857529E-2</c:v>
                </c:pt>
                <c:pt idx="1222">
                  <c:v>1.1027413964588006E-2</c:v>
                </c:pt>
                <c:pt idx="1223">
                  <c:v>1.1020759025790472E-2</c:v>
                </c:pt>
                <c:pt idx="1224">
                  <c:v>1.1014068908240526E-2</c:v>
                </c:pt>
                <c:pt idx="1225">
                  <c:v>1.1007343873706277E-2</c:v>
                </c:pt>
                <c:pt idx="1226">
                  <c:v>1.1000584183958328E-2</c:v>
                </c:pt>
                <c:pt idx="1227">
                  <c:v>1.0993790100769785E-2</c:v>
                </c:pt>
                <c:pt idx="1228">
                  <c:v>1.0986961885906255E-2</c:v>
                </c:pt>
                <c:pt idx="1229">
                  <c:v>1.0980099801135845E-2</c:v>
                </c:pt>
                <c:pt idx="1230">
                  <c:v>1.0973204108234158E-2</c:v>
                </c:pt>
                <c:pt idx="1231">
                  <c:v>1.0966275068964304E-2</c:v>
                </c:pt>
                <c:pt idx="1232">
                  <c:v>1.0959312945096888E-2</c:v>
                </c:pt>
                <c:pt idx="1233">
                  <c:v>1.0952317998400019E-2</c:v>
                </c:pt>
                <c:pt idx="1234">
                  <c:v>1.0945290490636805E-2</c:v>
                </c:pt>
                <c:pt idx="1235">
                  <c:v>1.0938230683580352E-2</c:v>
                </c:pt>
                <c:pt idx="1236">
                  <c:v>1.0931138838998766E-2</c:v>
                </c:pt>
                <c:pt idx="1237">
                  <c:v>1.0924015218652661E-2</c:v>
                </c:pt>
                <c:pt idx="1238">
                  <c:v>1.0916860084315139E-2</c:v>
                </c:pt>
                <c:pt idx="1239">
                  <c:v>1.0909673697744315E-2</c:v>
                </c:pt>
                <c:pt idx="1240">
                  <c:v>1.0902456320708298E-2</c:v>
                </c:pt>
                <c:pt idx="1241">
                  <c:v>1.0895208214975194E-2</c:v>
                </c:pt>
                <c:pt idx="1242">
                  <c:v>1.0887929642305616E-2</c:v>
                </c:pt>
                <c:pt idx="1243">
                  <c:v>1.0880620864465174E-2</c:v>
                </c:pt>
                <c:pt idx="1244">
                  <c:v>1.0874369274927751E-2</c:v>
                </c:pt>
                <c:pt idx="1245">
                  <c:v>1.0865913740326638E-2</c:v>
                </c:pt>
                <c:pt idx="1246">
                  <c:v>1.0858515917552269E-2</c:v>
                </c:pt>
                <c:pt idx="1247">
                  <c:v>1.0851088936659481E-2</c:v>
                </c:pt>
                <c:pt idx="1248">
                  <c:v>1.0843633059411384E-2</c:v>
                </c:pt>
                <c:pt idx="1249">
                  <c:v>1.0836148547566093E-2</c:v>
                </c:pt>
                <c:pt idx="1250">
                  <c:v>1.0828635662886721E-2</c:v>
                </c:pt>
                <c:pt idx="1251">
                  <c:v>1.0821094667131381E-2</c:v>
                </c:pt>
                <c:pt idx="1252">
                  <c:v>1.0813525822060688E-2</c:v>
                </c:pt>
                <c:pt idx="1253">
                  <c:v>1.0805929389437752E-2</c:v>
                </c:pt>
                <c:pt idx="1254">
                  <c:v>1.079830563101819E-2</c:v>
                </c:pt>
                <c:pt idx="1255">
                  <c:v>1.079065480855762E-2</c:v>
                </c:pt>
                <c:pt idx="1256">
                  <c:v>1.0782977183816655E-2</c:v>
                </c:pt>
                <c:pt idx="1257">
                  <c:v>1.0775273018555909E-2</c:v>
                </c:pt>
                <c:pt idx="1258">
                  <c:v>1.0767542574528499E-2</c:v>
                </c:pt>
                <c:pt idx="1259">
                  <c:v>1.0759786113490044E-2</c:v>
                </c:pt>
                <c:pt idx="1260">
                  <c:v>1.0752003897198659E-2</c:v>
                </c:pt>
                <c:pt idx="1261">
                  <c:v>1.0744196187407462E-2</c:v>
                </c:pt>
                <c:pt idx="1262">
                  <c:v>1.0737968476070479E-2</c:v>
                </c:pt>
                <c:pt idx="1263">
                  <c:v>1.0730118554609052E-2</c:v>
                </c:pt>
                <c:pt idx="1264">
                  <c:v>1.0722243852393034E-2</c:v>
                </c:pt>
                <c:pt idx="1265">
                  <c:v>1.0714344631138786E-2</c:v>
                </c:pt>
                <c:pt idx="1266">
                  <c:v>1.0704784397373435E-2</c:v>
                </c:pt>
                <c:pt idx="1267">
                  <c:v>1.0696829223418858E-2</c:v>
                </c:pt>
                <c:pt idx="1268">
                  <c:v>1.0688436897360825E-2</c:v>
                </c:pt>
                <c:pt idx="1269">
                  <c:v>1.0680848153578892E-2</c:v>
                </c:pt>
                <c:pt idx="1270">
                  <c:v>1.0674073397215144E-2</c:v>
                </c:pt>
                <c:pt idx="1271">
                  <c:v>1.0664774532829491E-2</c:v>
                </c:pt>
                <c:pt idx="1272">
                  <c:v>1.0656703670236245E-2</c:v>
                </c:pt>
                <c:pt idx="1273">
                  <c:v>1.0648610455163132E-2</c:v>
                </c:pt>
                <c:pt idx="1274">
                  <c:v>1.0640495149358276E-2</c:v>
                </c:pt>
                <c:pt idx="1275">
                  <c:v>1.06323580145673E-2</c:v>
                </c:pt>
                <c:pt idx="1276">
                  <c:v>1.0624199312535831E-2</c:v>
                </c:pt>
                <c:pt idx="1277">
                  <c:v>1.0616019305009494E-2</c:v>
                </c:pt>
                <c:pt idx="1278">
                  <c:v>1.0607818253733914E-2</c:v>
                </c:pt>
                <c:pt idx="1279">
                  <c:v>1.0599596420457214E-2</c:v>
                </c:pt>
                <c:pt idx="1280">
                  <c:v>1.0591354066915026E-2</c:v>
                </c:pt>
                <c:pt idx="1281">
                  <c:v>1.0583091454857974E-2</c:v>
                </c:pt>
                <c:pt idx="1282">
                  <c:v>1.0574808846026684E-2</c:v>
                </c:pt>
                <c:pt idx="1283">
                  <c:v>1.0567825053538921E-2</c:v>
                </c:pt>
                <c:pt idx="1284">
                  <c:v>1.0558184685003913E-2</c:v>
                </c:pt>
                <c:pt idx="1285">
                  <c:v>1.0549843656293689E-2</c:v>
                </c:pt>
                <c:pt idx="1286">
                  <c:v>1.0541483677774244E-2</c:v>
                </c:pt>
                <c:pt idx="1287">
                  <c:v>1.053310501118121E-2</c:v>
                </c:pt>
                <c:pt idx="1288">
                  <c:v>1.052470791825022E-2</c:v>
                </c:pt>
                <c:pt idx="1289">
                  <c:v>1.05162926607269E-2</c:v>
                </c:pt>
                <c:pt idx="1290">
                  <c:v>1.0507859500344385E-2</c:v>
                </c:pt>
                <c:pt idx="1291">
                  <c:v>1.0499408698838308E-2</c:v>
                </c:pt>
                <c:pt idx="1292">
                  <c:v>1.0490940517941805E-2</c:v>
                </c:pt>
                <c:pt idx="1293">
                  <c:v>1.0482455219395503E-2</c:v>
                </c:pt>
                <c:pt idx="1294">
                  <c:v>1.0473953064930042E-2</c:v>
                </c:pt>
                <c:pt idx="1295">
                  <c:v>1.0465434316281053E-2</c:v>
                </c:pt>
                <c:pt idx="1296">
                  <c:v>1.0456899235181671E-2</c:v>
                </c:pt>
                <c:pt idx="1297">
                  <c:v>1.0448348083360037E-2</c:v>
                </c:pt>
                <c:pt idx="1298">
                  <c:v>1.0439781122549285E-2</c:v>
                </c:pt>
                <c:pt idx="1299">
                  <c:v>1.0431198614482551E-2</c:v>
                </c:pt>
                <c:pt idx="1300">
                  <c:v>1.0422600820887973E-2</c:v>
                </c:pt>
                <c:pt idx="1301">
                  <c:v>1.041398800349369E-2</c:v>
                </c:pt>
                <c:pt idx="1302">
                  <c:v>1.0405360424027843E-2</c:v>
                </c:pt>
                <c:pt idx="1303">
                  <c:v>1.0396718344221068E-2</c:v>
                </c:pt>
                <c:pt idx="1304">
                  <c:v>1.0387592222547553E-2</c:v>
                </c:pt>
                <c:pt idx="1305">
                  <c:v>1.0379391730484799E-2</c:v>
                </c:pt>
                <c:pt idx="1306">
                  <c:v>1.0370707720011585E-2</c:v>
                </c:pt>
                <c:pt idx="1307">
                  <c:v>1.0362010256095011E-2</c:v>
                </c:pt>
                <c:pt idx="1308">
                  <c:v>1.0353299600463217E-2</c:v>
                </c:pt>
                <c:pt idx="1309">
                  <c:v>1.0344576014839346E-2</c:v>
                </c:pt>
                <c:pt idx="1310">
                  <c:v>1.0335839760946541E-2</c:v>
                </c:pt>
                <c:pt idx="1311">
                  <c:v>1.0327091100505448E-2</c:v>
                </c:pt>
                <c:pt idx="1312">
                  <c:v>1.0318330295234213E-2</c:v>
                </c:pt>
                <c:pt idx="1313">
                  <c:v>1.0309557606858477E-2</c:v>
                </c:pt>
                <c:pt idx="1314">
                  <c:v>1.0302697042805191E-2</c:v>
                </c:pt>
                <c:pt idx="1315">
                  <c:v>1.0293905544504409E-2</c:v>
                </c:pt>
                <c:pt idx="1316">
                  <c:v>1.0285102873894836E-2</c:v>
                </c:pt>
                <c:pt idx="1317">
                  <c:v>1.0276289292655718E-2</c:v>
                </c:pt>
                <c:pt idx="1318">
                  <c:v>1.0265525078509974E-2</c:v>
                </c:pt>
                <c:pt idx="1319">
                  <c:v>1.0256200373762233E-2</c:v>
                </c:pt>
                <c:pt idx="1320">
                  <c:v>1.0247838045534252E-2</c:v>
                </c:pt>
                <c:pt idx="1321">
                  <c:v>1.0238979714125851E-2</c:v>
                </c:pt>
                <c:pt idx="1322">
                  <c:v>1.0231578270330326E-2</c:v>
                </c:pt>
                <c:pt idx="1323">
                  <c:v>1.0221234730036222E-2</c:v>
                </c:pt>
                <c:pt idx="1324">
                  <c:v>1.0212348600778798E-2</c:v>
                </c:pt>
                <c:pt idx="1325">
                  <c:v>1.0203453728992173E-2</c:v>
                </c:pt>
                <c:pt idx="1326">
                  <c:v>1.01945503763895E-2</c:v>
                </c:pt>
                <c:pt idx="1327">
                  <c:v>1.0185638804676433E-2</c:v>
                </c:pt>
                <c:pt idx="1328">
                  <c:v>1.017671927556113E-2</c:v>
                </c:pt>
                <c:pt idx="1329">
                  <c:v>1.0167792050754243E-2</c:v>
                </c:pt>
                <c:pt idx="1330">
                  <c:v>1.0158857391958931E-2</c:v>
                </c:pt>
                <c:pt idx="1331">
                  <c:v>1.0149915560880851E-2</c:v>
                </c:pt>
                <c:pt idx="1332">
                  <c:v>1.0140966819228159E-2</c:v>
                </c:pt>
                <c:pt idx="1333">
                  <c:v>1.0132011428701515E-2</c:v>
                </c:pt>
                <c:pt idx="1334">
                  <c:v>1.0123049651004079E-2</c:v>
                </c:pt>
                <c:pt idx="1335">
                  <c:v>1.0114081747844006E-2</c:v>
                </c:pt>
                <c:pt idx="1336">
                  <c:v>1.0105107980916961E-2</c:v>
                </c:pt>
                <c:pt idx="1337">
                  <c:v>1.0096128611923605E-2</c:v>
                </c:pt>
                <c:pt idx="1338">
                  <c:v>1.0087143902567097E-2</c:v>
                </c:pt>
                <c:pt idx="1339">
                  <c:v>1.0078154114545601E-2</c:v>
                </c:pt>
                <c:pt idx="1340">
                  <c:v>1.0069159509557279E-2</c:v>
                </c:pt>
                <c:pt idx="1341">
                  <c:v>1.0060160349300296E-2</c:v>
                </c:pt>
                <c:pt idx="1342">
                  <c:v>1.0051156895467817E-2</c:v>
                </c:pt>
                <c:pt idx="1343">
                  <c:v>1.0042149409758006E-2</c:v>
                </c:pt>
                <c:pt idx="1344">
                  <c:v>1.0034650539463286E-2</c:v>
                </c:pt>
                <c:pt idx="1345">
                  <c:v>1.0024123389491546E-2</c:v>
                </c:pt>
                <c:pt idx="1346">
                  <c:v>1.0015105378318734E-2</c:v>
                </c:pt>
                <c:pt idx="1347">
                  <c:v>1.0006084382041258E-2</c:v>
                </c:pt>
                <c:pt idx="1348">
                  <c:v>9.9970606623547842E-3</c:v>
                </c:pt>
                <c:pt idx="1349">
                  <c:v>9.988034480949981E-3</c:v>
                </c:pt>
                <c:pt idx="1350">
                  <c:v>9.9790060995125218E-3</c:v>
                </c:pt>
                <c:pt idx="1351">
                  <c:v>9.9699757797380717E-3</c:v>
                </c:pt>
                <c:pt idx="1352">
                  <c:v>9.9609437833073078E-3</c:v>
                </c:pt>
                <c:pt idx="1353">
                  <c:v>9.9519103719133972E-3</c:v>
                </c:pt>
                <c:pt idx="1354">
                  <c:v>9.9428758072420131E-3</c:v>
                </c:pt>
                <c:pt idx="1355">
                  <c:v>9.9338403509763307E-3</c:v>
                </c:pt>
                <c:pt idx="1356">
                  <c:v>9.9237867906373962E-3</c:v>
                </c:pt>
                <c:pt idx="1357">
                  <c:v>9.9172945325702623E-3</c:v>
                </c:pt>
                <c:pt idx="1358">
                  <c:v>9.9067312494727222E-3</c:v>
                </c:pt>
                <c:pt idx="1359">
                  <c:v>9.8976948436790835E-3</c:v>
                </c:pt>
                <c:pt idx="1360">
                  <c:v>9.888658854707022E-3</c:v>
                </c:pt>
                <c:pt idx="1361">
                  <c:v>9.8778230480458338E-3</c:v>
                </c:pt>
                <c:pt idx="1362">
                  <c:v>9.8698085807634763E-3</c:v>
                </c:pt>
                <c:pt idx="1363">
                  <c:v>9.860775741615849E-3</c:v>
                </c:pt>
                <c:pt idx="1364">
                  <c:v>9.8517443844363169E-3</c:v>
                </c:pt>
                <c:pt idx="1365">
                  <c:v>9.8427147708917001E-3</c:v>
                </c:pt>
                <c:pt idx="1366">
                  <c:v>9.8352181802420693E-3</c:v>
                </c:pt>
                <c:pt idx="1367">
                  <c:v>9.826193030894206E-3</c:v>
                </c:pt>
                <c:pt idx="1368">
                  <c:v>9.8171703532377655E-3</c:v>
                </c:pt>
                <c:pt idx="1369">
                  <c:v>9.8061084921838293E-3</c:v>
                </c:pt>
                <c:pt idx="1370">
                  <c:v>9.7976020161160172E-3</c:v>
                </c:pt>
                <c:pt idx="1371">
                  <c:v>9.7885883594175677E-3</c:v>
                </c:pt>
                <c:pt idx="1372">
                  <c:v>9.7795782780243298E-3</c:v>
                </c:pt>
                <c:pt idx="1373">
                  <c:v>9.7654274316354636E-3</c:v>
                </c:pt>
                <c:pt idx="1374">
                  <c:v>9.7615698878104496E-3</c:v>
                </c:pt>
                <c:pt idx="1375">
                  <c:v>9.752572102313126E-3</c:v>
                </c:pt>
                <c:pt idx="1376">
                  <c:v>9.743578938772814E-3</c:v>
                </c:pt>
                <c:pt idx="1377">
                  <c:v>9.7345906588485933E-3</c:v>
                </c:pt>
                <c:pt idx="1378">
                  <c:v>9.7256075241969695E-3</c:v>
                </c:pt>
                <c:pt idx="1379">
                  <c:v>9.716629796482178E-3</c:v>
                </c:pt>
                <c:pt idx="1380">
                  <c:v>9.7076577373607226E-3</c:v>
                </c:pt>
                <c:pt idx="1381">
                  <c:v>9.6986916084916865E-3</c:v>
                </c:pt>
                <c:pt idx="1382">
                  <c:v>9.6897316715264144E-3</c:v>
                </c:pt>
                <c:pt idx="1383">
                  <c:v>9.6807781881265657E-3</c:v>
                </c:pt>
                <c:pt idx="1384">
                  <c:v>9.671831419940909E-3</c:v>
                </c:pt>
                <c:pt idx="1385">
                  <c:v>9.6628916286285241E-3</c:v>
                </c:pt>
                <c:pt idx="1386">
                  <c:v>9.6539590758433352E-3</c:v>
                </c:pt>
                <c:pt idx="1387">
                  <c:v>9.6445263819019966E-3</c:v>
                </c:pt>
                <c:pt idx="1388">
                  <c:v>9.6361167324547775E-3</c:v>
                </c:pt>
                <c:pt idx="1389">
                  <c:v>9.627207465154098E-3</c:v>
                </c:pt>
                <c:pt idx="1390">
                  <c:v>9.6183064829859985E-3</c:v>
                </c:pt>
                <c:pt idx="1391">
                  <c:v>9.6094140475992459E-3</c:v>
                </c:pt>
                <c:pt idx="1392">
                  <c:v>9.6005304206400292E-3</c:v>
                </c:pt>
                <c:pt idx="1393">
                  <c:v>9.5916558637571155E-3</c:v>
                </c:pt>
                <c:pt idx="1394">
                  <c:v>9.5827906385992732E-3</c:v>
                </c:pt>
                <c:pt idx="1395">
                  <c:v>9.573935006812688E-3</c:v>
                </c:pt>
                <c:pt idx="1396">
                  <c:v>9.5666011493606672E-3</c:v>
                </c:pt>
                <c:pt idx="1397">
                  <c:v>9.5562535699277341E-3</c:v>
                </c:pt>
                <c:pt idx="1398">
                  <c:v>9.5474282881217419E-3</c:v>
                </c:pt>
                <c:pt idx="1399">
                  <c:v>9.5386136462614502E-3</c:v>
                </c:pt>
                <c:pt idx="1400">
                  <c:v>9.5288064916240513E-3</c:v>
                </c:pt>
                <c:pt idx="1401">
                  <c:v>9.5210173289549793E-3</c:v>
                </c:pt>
                <c:pt idx="1402">
                  <c:v>9.5122361767908635E-3</c:v>
                </c:pt>
                <c:pt idx="1403">
                  <c:v>9.5034667111391514E-3</c:v>
                </c:pt>
                <c:pt idx="1404">
                  <c:v>9.4947091936408729E-3</c:v>
                </c:pt>
                <c:pt idx="1405">
                  <c:v>9.4859638859319043E-3</c:v>
                </c:pt>
                <c:pt idx="1406">
                  <c:v>9.4772310496558532E-3</c:v>
                </c:pt>
                <c:pt idx="1407">
                  <c:v>9.4685109464408591E-3</c:v>
                </c:pt>
                <c:pt idx="1408">
                  <c:v>9.4598038379331111E-3</c:v>
                </c:pt>
                <c:pt idx="1409">
                  <c:v>9.4511099857607483E-3</c:v>
                </c:pt>
                <c:pt idx="1410">
                  <c:v>9.4424296515647991E-3</c:v>
                </c:pt>
                <c:pt idx="1411">
                  <c:v>9.4337630969734063E-3</c:v>
                </c:pt>
                <c:pt idx="1412">
                  <c:v>9.4251105836250185E-3</c:v>
                </c:pt>
                <c:pt idx="1413">
                  <c:v>9.4127747262159091E-3</c:v>
                </c:pt>
                <c:pt idx="1414">
                  <c:v>9.4041574022698821E-3</c:v>
                </c:pt>
                <c:pt idx="1415">
                  <c:v>9.3955550165860952E-3</c:v>
                </c:pt>
                <c:pt idx="1416">
                  <c:v>9.386967830800421E-3</c:v>
                </c:pt>
                <c:pt idx="1417">
                  <c:v>9.3783961065384228E-3</c:v>
                </c:pt>
                <c:pt idx="1418">
                  <c:v>9.3708159264707172E-3</c:v>
                </c:pt>
                <c:pt idx="1419">
                  <c:v>9.3622740282171667E-3</c:v>
                </c:pt>
                <c:pt idx="1420">
                  <c:v>9.3537483377545885E-3</c:v>
                </c:pt>
                <c:pt idx="1421">
                  <c:v>9.3452391166944041E-3</c:v>
                </c:pt>
                <c:pt idx="1422">
                  <c:v>9.3357785650838663E-3</c:v>
                </c:pt>
                <c:pt idx="1423">
                  <c:v>9.3273051041522434E-3</c:v>
                </c:pt>
                <c:pt idx="1424">
                  <c:v>9.3188489361335294E-3</c:v>
                </c:pt>
                <c:pt idx="1425">
                  <c:v>9.3104103226481251E-3</c:v>
                </c:pt>
                <c:pt idx="1426">
                  <c:v>9.3024693192154118E-3</c:v>
                </c:pt>
                <c:pt idx="1427">
                  <c:v>9.2940655031297226E-3</c:v>
                </c:pt>
                <c:pt idx="1428">
                  <c:v>9.2832875526003278E-3</c:v>
                </c:pt>
                <c:pt idx="1429">
                  <c:v>9.2773130927241709E-3</c:v>
                </c:pt>
                <c:pt idx="1430">
                  <c:v>9.2689650216311037E-3</c:v>
                </c:pt>
                <c:pt idx="1431">
                  <c:v>9.2589738296761266E-3</c:v>
                </c:pt>
                <c:pt idx="1432">
                  <c:v>9.2506682141285483E-3</c:v>
                </c:pt>
                <c:pt idx="1433">
                  <c:v>9.2423822834566335E-3</c:v>
                </c:pt>
                <c:pt idx="1434">
                  <c:v>9.234116299283366E-3</c:v>
                </c:pt>
                <c:pt idx="1435">
                  <c:v>9.2263395706115858E-3</c:v>
                </c:pt>
                <c:pt idx="1436">
                  <c:v>9.2181129905730685E-3</c:v>
                </c:pt>
                <c:pt idx="1437">
                  <c:v>9.2099071224733819E-3</c:v>
                </c:pt>
                <c:pt idx="1438">
                  <c:v>9.2017222279272559E-3</c:v>
                </c:pt>
                <c:pt idx="1439">
                  <c:v>9.1930947324251576E-3</c:v>
                </c:pt>
                <c:pt idx="1440">
                  <c:v>9.1849539211665051E-3</c:v>
                </c:pt>
                <c:pt idx="1441">
                  <c:v>9.1768348877080581E-3</c:v>
                </c:pt>
                <c:pt idx="1442">
                  <c:v>9.1687378936702243E-3</c:v>
                </c:pt>
                <c:pt idx="1443">
                  <c:v>9.1606632006579324E-3</c:v>
                </c:pt>
                <c:pt idx="1444">
                  <c:v>9.152611070289007E-3</c:v>
                </c:pt>
                <c:pt idx="1445">
                  <c:v>9.1445817641683785E-3</c:v>
                </c:pt>
                <c:pt idx="1446">
                  <c:v>9.1365755439112937E-3</c:v>
                </c:pt>
                <c:pt idx="1447">
                  <c:v>9.1285926711252626E-3</c:v>
                </c:pt>
                <c:pt idx="1448">
                  <c:v>9.1210843586120305E-3</c:v>
                </c:pt>
                <c:pt idx="1449">
                  <c:v>9.1131453651041028E-3</c:v>
                </c:pt>
                <c:pt idx="1450">
                  <c:v>9.1052228614083575E-3</c:v>
                </c:pt>
                <c:pt idx="1451">
                  <c:v>9.0973111557017816E-3</c:v>
                </c:pt>
                <c:pt idx="1452">
                  <c:v>9.0889544887166294E-3</c:v>
                </c:pt>
                <c:pt idx="1453">
                  <c:v>9.0810479681789937E-3</c:v>
                </c:pt>
                <c:pt idx="1454">
                  <c:v>9.0731409723492935E-3</c:v>
                </c:pt>
                <c:pt idx="1455">
                  <c:v>9.0652336657462505E-3</c:v>
                </c:pt>
                <c:pt idx="1456">
                  <c:v>9.0573262128989009E-3</c:v>
                </c:pt>
                <c:pt idx="1457">
                  <c:v>9.0498698598020511E-3</c:v>
                </c:pt>
                <c:pt idx="1458">
                  <c:v>9.0419627795848001E-3</c:v>
                </c:pt>
                <c:pt idx="1459">
                  <c:v>9.0340560347472731E-3</c:v>
                </c:pt>
                <c:pt idx="1460">
                  <c:v>9.0243434252945676E-3</c:v>
                </c:pt>
                <c:pt idx="1461">
                  <c:v>9.0177925131476339E-3</c:v>
                </c:pt>
                <c:pt idx="1462">
                  <c:v>9.0098876377353223E-3</c:v>
                </c:pt>
                <c:pt idx="1463">
                  <c:v>9.0019837677123328E-3</c:v>
                </c:pt>
                <c:pt idx="1464">
                  <c:v>8.9940810675973835E-3</c:v>
                </c:pt>
                <c:pt idx="1465">
                  <c:v>8.9855031851451272E-3</c:v>
                </c:pt>
                <c:pt idx="1466">
                  <c:v>8.976246963142193E-3</c:v>
                </c:pt>
                <c:pt idx="1467">
                  <c:v>8.9683488897347868E-3</c:v>
                </c:pt>
                <c:pt idx="1468">
                  <c:v>8.9604526917484092E-3</c:v>
                </c:pt>
                <c:pt idx="1469">
                  <c:v>8.9539156335494141E-3</c:v>
                </c:pt>
                <c:pt idx="1470">
                  <c:v>8.9469284941433094E-3</c:v>
                </c:pt>
                <c:pt idx="1471">
                  <c:v>8.9390389815943317E-3</c:v>
                </c:pt>
                <c:pt idx="1472">
                  <c:v>8.9311519426266937E-3</c:v>
                </c:pt>
                <c:pt idx="1473">
                  <c:v>8.9232675417402364E-3</c:v>
                </c:pt>
                <c:pt idx="1474">
                  <c:v>8.9126717195414321E-3</c:v>
                </c:pt>
                <c:pt idx="1475">
                  <c:v>8.9052456375087793E-3</c:v>
                </c:pt>
                <c:pt idx="1476">
                  <c:v>8.8973703656850239E-3</c:v>
                </c:pt>
                <c:pt idx="1477">
                  <c:v>8.8894984499790757E-3</c:v>
                </c:pt>
                <c:pt idx="1478">
                  <c:v>8.8816300549041868E-3</c:v>
                </c:pt>
                <c:pt idx="1479">
                  <c:v>8.8730941903505944E-3</c:v>
                </c:pt>
                <c:pt idx="1480">
                  <c:v>8.8652337958552985E-3</c:v>
                </c:pt>
                <c:pt idx="1481">
                  <c:v>8.857377427032298E-3</c:v>
                </c:pt>
                <c:pt idx="1482">
                  <c:v>8.8508804866429987E-3</c:v>
                </c:pt>
                <c:pt idx="1483">
                  <c:v>8.8416774244468033E-3</c:v>
                </c:pt>
                <c:pt idx="1484">
                  <c:v>8.8338341197111148E-3</c:v>
                </c:pt>
                <c:pt idx="1485">
                  <c:v>8.8259954986988354E-3</c:v>
                </c:pt>
                <c:pt idx="1486">
                  <c:v>8.818161725915874E-3</c:v>
                </c:pt>
                <c:pt idx="1487">
                  <c:v>8.8103329658806295E-3</c:v>
                </c:pt>
                <c:pt idx="1488">
                  <c:v>8.8025093830990109E-3</c:v>
                </c:pt>
                <c:pt idx="1489">
                  <c:v>8.7946911420819229E-3</c:v>
                </c:pt>
                <c:pt idx="1490">
                  <c:v>8.7868784073452666E-3</c:v>
                </c:pt>
                <c:pt idx="1491">
                  <c:v>8.7790713433874568E-3</c:v>
                </c:pt>
                <c:pt idx="1492">
                  <c:v>8.7712701147293903E-3</c:v>
                </c:pt>
                <c:pt idx="1493">
                  <c:v>8.7634748858719802E-3</c:v>
                </c:pt>
                <c:pt idx="1494">
                  <c:v>8.7556858213261313E-3</c:v>
                </c:pt>
                <c:pt idx="1495">
                  <c:v>8.7479030855977524E-3</c:v>
                </c:pt>
                <c:pt idx="1496">
                  <c:v>8.7401268431977486E-3</c:v>
                </c:pt>
                <c:pt idx="1497">
                  <c:v>8.7323572586295306E-3</c:v>
                </c:pt>
                <c:pt idx="1498">
                  <c:v>8.7245944964015054E-3</c:v>
                </c:pt>
                <c:pt idx="1499">
                  <c:v>8.7168387210195819E-3</c:v>
                </c:pt>
                <c:pt idx="1500">
                  <c:v>8.709090096987171E-3</c:v>
                </c:pt>
                <c:pt idx="1501">
                  <c:v>8.7013487888101815E-3</c:v>
                </c:pt>
                <c:pt idx="1502">
                  <c:v>8.6936149609970204E-3</c:v>
                </c:pt>
                <c:pt idx="1503">
                  <c:v>8.6858887780436045E-3</c:v>
                </c:pt>
                <c:pt idx="1504">
                  <c:v>8.6781704044658348E-3</c:v>
                </c:pt>
                <c:pt idx="1505">
                  <c:v>8.6704600047546321E-3</c:v>
                </c:pt>
                <c:pt idx="1506">
                  <c:v>8.6627577434233993E-3</c:v>
                </c:pt>
                <c:pt idx="1507">
                  <c:v>8.6550637849655554E-3</c:v>
                </c:pt>
                <c:pt idx="1508">
                  <c:v>8.6473782938895072E-3</c:v>
                </c:pt>
                <c:pt idx="1509">
                  <c:v>8.6397014346936696E-3</c:v>
                </c:pt>
                <c:pt idx="1510">
                  <c:v>8.6320333718814535E-3</c:v>
                </c:pt>
                <c:pt idx="1511">
                  <c:v>8.6243742699512738E-3</c:v>
                </c:pt>
                <c:pt idx="1512">
                  <c:v>8.6167242934065413E-3</c:v>
                </c:pt>
                <c:pt idx="1513">
                  <c:v>8.6090836067431731E-3</c:v>
                </c:pt>
                <c:pt idx="1514">
                  <c:v>8.6014523744645799E-3</c:v>
                </c:pt>
                <c:pt idx="1515">
                  <c:v>8.5938307610666786E-3</c:v>
                </c:pt>
                <c:pt idx="1516">
                  <c:v>8.5862189310478843E-3</c:v>
                </c:pt>
                <c:pt idx="1517">
                  <c:v>8.5799369434802486E-3</c:v>
                </c:pt>
                <c:pt idx="1518">
                  <c:v>8.5710252791487695E-3</c:v>
                </c:pt>
                <c:pt idx="1519">
                  <c:v>8.563443786262781E-3</c:v>
                </c:pt>
                <c:pt idx="1520">
                  <c:v>8.5558727347445629E-3</c:v>
                </c:pt>
                <c:pt idx="1521">
                  <c:v>8.5496253093975128E-3</c:v>
                </c:pt>
                <c:pt idx="1522">
                  <c:v>8.542510997386581E-3</c:v>
                </c:pt>
                <c:pt idx="1523">
                  <c:v>8.5349697976247873E-3</c:v>
                </c:pt>
                <c:pt idx="1524">
                  <c:v>8.527439648540509E-3</c:v>
                </c:pt>
                <c:pt idx="1525">
                  <c:v>8.51992071461646E-3</c:v>
                </c:pt>
                <c:pt idx="1526">
                  <c:v>8.5106749062222042E-3</c:v>
                </c:pt>
                <c:pt idx="1527">
                  <c:v>8.5031815501840358E-3</c:v>
                </c:pt>
                <c:pt idx="1528">
                  <c:v>8.4956999514784748E-3</c:v>
                </c:pt>
                <c:pt idx="1529">
                  <c:v>8.4877978877981076E-3</c:v>
                </c:pt>
                <c:pt idx="1530">
                  <c:v>8.4807726840388509E-3</c:v>
                </c:pt>
                <c:pt idx="1531">
                  <c:v>8.4733273442866297E-3</c:v>
                </c:pt>
                <c:pt idx="1532">
                  <c:v>8.4658944198381936E-3</c:v>
                </c:pt>
                <c:pt idx="1533">
                  <c:v>8.4584740751869614E-3</c:v>
                </c:pt>
                <c:pt idx="1534">
                  <c:v>8.451066474821356E-3</c:v>
                </c:pt>
                <c:pt idx="1535">
                  <c:v>8.4436717832322983E-3</c:v>
                </c:pt>
                <c:pt idx="1536">
                  <c:v>8.4362901649107092E-3</c:v>
                </c:pt>
                <c:pt idx="1537">
                  <c:v>8.4289217843450115E-3</c:v>
                </c:pt>
                <c:pt idx="1538">
                  <c:v>8.4215668060286242E-3</c:v>
                </c:pt>
                <c:pt idx="1539">
                  <c:v>8.4142253944474721E-3</c:v>
                </c:pt>
                <c:pt idx="1540">
                  <c:v>8.4068977140949741E-3</c:v>
                </c:pt>
                <c:pt idx="1541">
                  <c:v>8.3995839294545571E-3</c:v>
                </c:pt>
                <c:pt idx="1542">
                  <c:v>8.392284205017142E-3</c:v>
                </c:pt>
                <c:pt idx="1543">
                  <c:v>8.3849987052736497E-3</c:v>
                </c:pt>
                <c:pt idx="1544">
                  <c:v>8.3777275947050089E-3</c:v>
                </c:pt>
                <c:pt idx="1545">
                  <c:v>8.3704710378046387E-3</c:v>
                </c:pt>
                <c:pt idx="1546">
                  <c:v>8.363229199053468E-3</c:v>
                </c:pt>
                <c:pt idx="1547">
                  <c:v>8.3560022429424174E-3</c:v>
                </c:pt>
                <c:pt idx="1548">
                  <c:v>8.3487903339574121E-3</c:v>
                </c:pt>
                <c:pt idx="1549">
                  <c:v>8.3415936365793808E-3</c:v>
                </c:pt>
                <c:pt idx="1550">
                  <c:v>8.3344123152992444E-3</c:v>
                </c:pt>
                <c:pt idx="1551">
                  <c:v>8.3272465346004299E-3</c:v>
                </c:pt>
                <c:pt idx="1552">
                  <c:v>8.320096458966364E-3</c:v>
                </c:pt>
                <c:pt idx="1553">
                  <c:v>8.3129622528829716E-3</c:v>
                </c:pt>
                <c:pt idx="1554">
                  <c:v>8.3058440808311818E-3</c:v>
                </c:pt>
                <c:pt idx="1555">
                  <c:v>8.2987421072969192E-3</c:v>
                </c:pt>
                <c:pt idx="1556">
                  <c:v>8.2928843979123874E-3</c:v>
                </c:pt>
                <c:pt idx="1557">
                  <c:v>8.2845874137121855E-3</c:v>
                </c:pt>
                <c:pt idx="1558">
                  <c:v>8.2775350226285682E-3</c:v>
                </c:pt>
                <c:pt idx="1559">
                  <c:v>8.2704994879911897E-3</c:v>
                </c:pt>
                <c:pt idx="1560">
                  <c:v>8.2634809742834769E-3</c:v>
                </c:pt>
                <c:pt idx="1561">
                  <c:v>8.2564796459888568E-3</c:v>
                </c:pt>
                <c:pt idx="1562">
                  <c:v>8.249495667583262E-3</c:v>
                </c:pt>
                <c:pt idx="1563">
                  <c:v>8.2425292035526176E-3</c:v>
                </c:pt>
                <c:pt idx="1564">
                  <c:v>8.2355804183778525E-3</c:v>
                </c:pt>
                <c:pt idx="1565">
                  <c:v>8.2286494765348994E-3</c:v>
                </c:pt>
                <c:pt idx="1566">
                  <c:v>8.2217365425071853E-3</c:v>
                </c:pt>
                <c:pt idx="1567">
                  <c:v>8.2148417807731411E-3</c:v>
                </c:pt>
                <c:pt idx="1568">
                  <c:v>8.2079653558111976E-3</c:v>
                </c:pt>
                <c:pt idx="1569">
                  <c:v>8.2011074321022837E-3</c:v>
                </c:pt>
                <c:pt idx="1570">
                  <c:v>8.1942681741223322E-3</c:v>
                </c:pt>
                <c:pt idx="1571">
                  <c:v>8.1874477463522721E-3</c:v>
                </c:pt>
                <c:pt idx="1572">
                  <c:v>8.1806463132680363E-3</c:v>
                </c:pt>
                <c:pt idx="1573">
                  <c:v>8.1738640393505535E-3</c:v>
                </c:pt>
                <c:pt idx="1574">
                  <c:v>8.1686567744188032E-3</c:v>
                </c:pt>
                <c:pt idx="1575">
                  <c:v>8.161908305960466E-3</c:v>
                </c:pt>
                <c:pt idx="1576">
                  <c:v>8.1551794408268076E-3</c:v>
                </c:pt>
                <c:pt idx="1577">
                  <c:v>8.1484703434777008E-3</c:v>
                </c:pt>
                <c:pt idx="1578">
                  <c:v>8.1402458139220868E-3</c:v>
                </c:pt>
                <c:pt idx="1579">
                  <c:v>8.1331997069433726E-3</c:v>
                </c:pt>
                <c:pt idx="1580">
                  <c:v>8.1269383945931084E-3</c:v>
                </c:pt>
                <c:pt idx="1581">
                  <c:v>8.1203153151532259E-3</c:v>
                </c:pt>
                <c:pt idx="1582">
                  <c:v>8.1148483821286716E-3</c:v>
                </c:pt>
                <c:pt idx="1583">
                  <c:v>8.1071312391048367E-3</c:v>
                </c:pt>
                <c:pt idx="1584">
                  <c:v>8.1005705714407017E-3</c:v>
                </c:pt>
                <c:pt idx="1585">
                  <c:v>8.0940310366545143E-3</c:v>
                </c:pt>
                <c:pt idx="1586">
                  <c:v>8.0875127992172113E-3</c:v>
                </c:pt>
                <c:pt idx="1587">
                  <c:v>8.0810160235997297E-3</c:v>
                </c:pt>
                <c:pt idx="1588">
                  <c:v>8.0745408742805003E-3</c:v>
                </c:pt>
                <c:pt idx="1589">
                  <c:v>8.0680875157304599E-3</c:v>
                </c:pt>
                <c:pt idx="1590">
                  <c:v>8.0616561124255415E-3</c:v>
                </c:pt>
                <c:pt idx="1591">
                  <c:v>8.0552468288341839E-3</c:v>
                </c:pt>
                <c:pt idx="1592">
                  <c:v>8.0488598294298219E-3</c:v>
                </c:pt>
                <c:pt idx="1593">
                  <c:v>8.0424952786858905E-3</c:v>
                </c:pt>
                <c:pt idx="1594">
                  <c:v>8.0361533410733266E-3</c:v>
                </c:pt>
                <c:pt idx="1595">
                  <c:v>8.0309141173543208E-3</c:v>
                </c:pt>
                <c:pt idx="1596">
                  <c:v>8.0235379631360404E-3</c:v>
                </c:pt>
                <c:pt idx="1597">
                  <c:v>8.0172648517531919E-3</c:v>
                </c:pt>
                <c:pt idx="1598">
                  <c:v>8.0110150113854584E-3</c:v>
                </c:pt>
                <c:pt idx="1599">
                  <c:v>8.0047886065087726E-3</c:v>
                </c:pt>
                <c:pt idx="1600">
                  <c:v>7.9985858015915734E-3</c:v>
                </c:pt>
                <c:pt idx="1601">
                  <c:v>7.9924067611047978E-3</c:v>
                </c:pt>
                <c:pt idx="1602">
                  <c:v>7.9862516495193825E-3</c:v>
                </c:pt>
                <c:pt idx="1603">
                  <c:v>7.9801206313037665E-3</c:v>
                </c:pt>
                <c:pt idx="1604">
                  <c:v>7.9740138709288866E-3</c:v>
                </c:pt>
                <c:pt idx="1605">
                  <c:v>7.9679315328656797E-3</c:v>
                </c:pt>
                <c:pt idx="1606">
                  <c:v>7.9618737815800866E-3</c:v>
                </c:pt>
                <c:pt idx="1607">
                  <c:v>7.9558407815455423E-3</c:v>
                </c:pt>
                <c:pt idx="1608">
                  <c:v>7.9498326972304856E-3</c:v>
                </c:pt>
                <c:pt idx="1609">
                  <c:v>7.9438496930983593E-3</c:v>
                </c:pt>
                <c:pt idx="1610">
                  <c:v>7.9378919336250964E-3</c:v>
                </c:pt>
                <c:pt idx="1611">
                  <c:v>7.9319595832741396E-3</c:v>
                </c:pt>
                <c:pt idx="1612">
                  <c:v>7.926052806516426E-3</c:v>
                </c:pt>
                <c:pt idx="1613">
                  <c:v>7.9201717678203942E-3</c:v>
                </c:pt>
                <c:pt idx="1614">
                  <c:v>7.9143166316519853E-3</c:v>
                </c:pt>
                <c:pt idx="1615">
                  <c:v>7.908487562482136E-3</c:v>
                </c:pt>
                <c:pt idx="1616">
                  <c:v>7.9023594146826973E-3</c:v>
                </c:pt>
                <c:pt idx="1617">
                  <c:v>7.896908282999382E-3</c:v>
                </c:pt>
                <c:pt idx="1618">
                  <c:v>7.8911584016258529E-3</c:v>
                </c:pt>
                <c:pt idx="1619">
                  <c:v>7.885435245117145E-3</c:v>
                </c:pt>
                <c:pt idx="1620">
                  <c:v>7.8797389779416971E-3</c:v>
                </c:pt>
                <c:pt idx="1621">
                  <c:v>7.874069764567948E-3</c:v>
                </c:pt>
                <c:pt idx="1622">
                  <c:v>7.8684277694618387E-3</c:v>
                </c:pt>
                <c:pt idx="1623">
                  <c:v>7.8628131570893101E-3</c:v>
                </c:pt>
                <c:pt idx="1624">
                  <c:v>7.8572260919188008E-3</c:v>
                </c:pt>
                <c:pt idx="1625">
                  <c:v>7.851666738413754E-3</c:v>
                </c:pt>
                <c:pt idx="1626">
                  <c:v>7.8470573456106175E-3</c:v>
                </c:pt>
                <c:pt idx="1627">
                  <c:v>7.8415482207219236E-3</c:v>
                </c:pt>
                <c:pt idx="1628">
                  <c:v>7.8360672635634458E-3</c:v>
                </c:pt>
                <c:pt idx="1629">
                  <c:v>7.8306146385967342E-3</c:v>
                </c:pt>
                <c:pt idx="1630">
                  <c:v>7.8239920614044754E-3</c:v>
                </c:pt>
                <c:pt idx="1631">
                  <c:v>7.8189017725008303E-3</c:v>
                </c:pt>
                <c:pt idx="1632">
                  <c:v>7.81354100571785E-3</c:v>
                </c:pt>
                <c:pt idx="1633">
                  <c:v>7.8082092663278591E-3</c:v>
                </c:pt>
                <c:pt idx="1634">
                  <c:v>7.8029067187992962E-3</c:v>
                </c:pt>
                <c:pt idx="1635">
                  <c:v>7.7976335275956044E-3</c:v>
                </c:pt>
                <c:pt idx="1636">
                  <c:v>7.7923898571852224E-3</c:v>
                </c:pt>
                <c:pt idx="1637">
                  <c:v>7.7871758720265971E-3</c:v>
                </c:pt>
                <c:pt idx="1638">
                  <c:v>7.7819917365906655E-3</c:v>
                </c:pt>
                <c:pt idx="1639">
                  <c:v>7.7763850284754662E-3</c:v>
                </c:pt>
                <c:pt idx="1640">
                  <c:v>7.7712633495390232E-3</c:v>
                </c:pt>
                <c:pt idx="1641">
                  <c:v>7.7661720247372695E-3</c:v>
                </c:pt>
                <c:pt idx="1642">
                  <c:v>7.7611112185347764E-3</c:v>
                </c:pt>
                <c:pt idx="1643">
                  <c:v>7.7560810953961144E-3</c:v>
                </c:pt>
                <c:pt idx="1644">
                  <c:v>7.751081819780699E-3</c:v>
                </c:pt>
                <c:pt idx="1645">
                  <c:v>7.7461135561530991E-3</c:v>
                </c:pt>
                <c:pt idx="1646">
                  <c:v>7.7411764689753089E-3</c:v>
                </c:pt>
                <c:pt idx="1647">
                  <c:v>7.7360063036990834E-3</c:v>
                </c:pt>
                <c:pt idx="1648">
                  <c:v>7.7313964818171233E-3</c:v>
                </c:pt>
                <c:pt idx="1649">
                  <c:v>7.726553910760714E-3</c:v>
                </c:pt>
                <c:pt idx="1650">
                  <c:v>7.7217431740046619E-3</c:v>
                </c:pt>
                <c:pt idx="1651">
                  <c:v>7.7169644360109589E-3</c:v>
                </c:pt>
                <c:pt idx="1652">
                  <c:v>7.7122178612415975E-3</c:v>
                </c:pt>
                <c:pt idx="1653">
                  <c:v>7.7075036141559918E-3</c:v>
                </c:pt>
                <c:pt idx="1654">
                  <c:v>7.7028218592212925E-3</c:v>
                </c:pt>
                <c:pt idx="1655">
                  <c:v>7.6981727608969111E-3</c:v>
                </c:pt>
                <c:pt idx="1656">
                  <c:v>7.6942913240242638E-3</c:v>
                </c:pt>
                <c:pt idx="1657">
                  <c:v>7.6889731919373913E-3</c:v>
                </c:pt>
                <c:pt idx="1658">
                  <c:v>7.6844230502210792E-3</c:v>
                </c:pt>
                <c:pt idx="1659">
                  <c:v>7.6799062229682136E-3</c:v>
                </c:pt>
                <c:pt idx="1660">
                  <c:v>7.674952387127283E-3</c:v>
                </c:pt>
                <c:pt idx="1661">
                  <c:v>7.6709731696956327E-3</c:v>
                </c:pt>
                <c:pt idx="1662">
                  <c:v>7.6665572725999019E-3</c:v>
                </c:pt>
                <c:pt idx="1663">
                  <c:v>7.6621753478181651E-3</c:v>
                </c:pt>
                <c:pt idx="1664">
                  <c:v>7.6578275598072586E-3</c:v>
                </c:pt>
                <c:pt idx="1665">
                  <c:v>7.6535140730369091E-3</c:v>
                </c:pt>
                <c:pt idx="1666">
                  <c:v>7.6492350519613743E-3</c:v>
                </c:pt>
                <c:pt idx="1667">
                  <c:v>7.6449906610529597E-3</c:v>
                </c:pt>
                <c:pt idx="1668">
                  <c:v>7.6407810647685023E-3</c:v>
                </c:pt>
                <c:pt idx="1669">
                  <c:v>7.6366064275725717E-3</c:v>
                </c:pt>
                <c:pt idx="1670">
                  <c:v>7.6324669139271606E-3</c:v>
                </c:pt>
                <c:pt idx="1671">
                  <c:v>7.6283626882994188E-3</c:v>
                </c:pt>
                <c:pt idx="1672">
                  <c:v>7.6242939151461818E-3</c:v>
                </c:pt>
                <c:pt idx="1673">
                  <c:v>7.6185432073188281E-3</c:v>
                </c:pt>
                <c:pt idx="1674">
                  <c:v>7.6145612177472019E-3</c:v>
                </c:pt>
                <c:pt idx="1675">
                  <c:v>7.610615244526768E-3</c:v>
                </c:pt>
                <c:pt idx="1676">
                  <c:v>7.6067054521220968E-3</c:v>
                </c:pt>
                <c:pt idx="1677">
                  <c:v>7.602832005002916E-3</c:v>
                </c:pt>
                <c:pt idx="1678">
                  <c:v>7.5995680753823281E-3</c:v>
                </c:pt>
                <c:pt idx="1679">
                  <c:v>7.5957601558826072E-3</c:v>
                </c:pt>
                <c:pt idx="1680">
                  <c:v>7.5919890373622933E-3</c:v>
                </c:pt>
                <c:pt idx="1681">
                  <c:v>7.5882548842812602E-3</c:v>
                </c:pt>
                <c:pt idx="1682">
                  <c:v>7.5840157048307471E-3</c:v>
                </c:pt>
                <c:pt idx="1683">
                  <c:v>7.5803637831366672E-3</c:v>
                </c:pt>
                <c:pt idx="1684">
                  <c:v>7.5767493579749177E-3</c:v>
                </c:pt>
                <c:pt idx="1685">
                  <c:v>7.5731725938049128E-3</c:v>
                </c:pt>
                <c:pt idx="1686">
                  <c:v>7.5696336550989595E-3</c:v>
                </c:pt>
                <c:pt idx="1687">
                  <c:v>7.5663000360703947E-3</c:v>
                </c:pt>
                <c:pt idx="1688">
                  <c:v>7.5628345751788117E-3</c:v>
                </c:pt>
                <c:pt idx="1689">
                  <c:v>7.558435292382093E-3</c:v>
                </c:pt>
                <c:pt idx="1690">
                  <c:v>7.5560187366692233E-3</c:v>
                </c:pt>
                <c:pt idx="1691">
                  <c:v>7.5525120997615809E-3</c:v>
                </c:pt>
                <c:pt idx="1692">
                  <c:v>7.5492035675933473E-3</c:v>
                </c:pt>
                <c:pt idx="1693">
                  <c:v>7.5459340121463193E-3</c:v>
                </c:pt>
                <c:pt idx="1694">
                  <c:v>7.5427035978876461E-3</c:v>
                </c:pt>
                <c:pt idx="1695">
                  <c:v>7.5396581344975289E-3</c:v>
                </c:pt>
                <c:pt idx="1696">
                  <c:v>7.5365037287635772E-3</c:v>
                </c:pt>
                <c:pt idx="1697">
                  <c:v>7.5333889450179825E-3</c:v>
                </c:pt>
                <c:pt idx="1698">
                  <c:v>7.5303139477185255E-3</c:v>
                </c:pt>
                <c:pt idx="1699">
                  <c:v>7.5271444007595258E-3</c:v>
                </c:pt>
                <c:pt idx="1700">
                  <c:v>7.5241522874385453E-3</c:v>
                </c:pt>
                <c:pt idx="1701">
                  <c:v>7.5212004665785454E-3</c:v>
                </c:pt>
                <c:pt idx="1702">
                  <c:v>7.5182891026466751E-3</c:v>
                </c:pt>
                <c:pt idx="1703">
                  <c:v>7.5154183601126631E-3</c:v>
                </c:pt>
                <c:pt idx="1704">
                  <c:v>7.5125884034436593E-3</c:v>
                </c:pt>
                <c:pt idx="1705">
                  <c:v>7.5097993971093915E-3</c:v>
                </c:pt>
                <c:pt idx="1706">
                  <c:v>7.5070515055821671E-3</c:v>
                </c:pt>
                <c:pt idx="1707">
                  <c:v>7.5043448933265556E-3</c:v>
                </c:pt>
                <c:pt idx="1708">
                  <c:v>7.5017883718864198E-3</c:v>
                </c:pt>
                <c:pt idx="1709">
                  <c:v>7.4991582666754653E-3</c:v>
                </c:pt>
                <c:pt idx="1710">
                  <c:v>7.4965566443099263E-3</c:v>
                </c:pt>
                <c:pt idx="1711">
                  <c:v>7.4939733084793403E-3</c:v>
                </c:pt>
                <c:pt idx="1712">
                  <c:v>7.4912919334987086E-3</c:v>
                </c:pt>
                <c:pt idx="1713">
                  <c:v>7.4887159662243826E-3</c:v>
                </c:pt>
                <c:pt idx="1714">
                  <c:v>7.4861378318757943E-3</c:v>
                </c:pt>
                <c:pt idx="1715">
                  <c:v>7.4835575595290403E-3</c:v>
                </c:pt>
                <c:pt idx="1716">
                  <c:v>7.4809751782602173E-3</c:v>
                </c:pt>
                <c:pt idx="1717">
                  <c:v>7.4784978342972153E-3</c:v>
                </c:pt>
                <c:pt idx="1718">
                  <c:v>7.4759115201343818E-3</c:v>
                </c:pt>
                <c:pt idx="1719">
                  <c:v>7.4733231822303736E-3</c:v>
                </c:pt>
                <c:pt idx="1720">
                  <c:v>7.4705174216654902E-3</c:v>
                </c:pt>
                <c:pt idx="1721">
                  <c:v>7.4680326558283728E-3</c:v>
                </c:pt>
                <c:pt idx="1722">
                  <c:v>7.4654382316612583E-3</c:v>
                </c:pt>
                <c:pt idx="1723">
                  <c:v>7.4628419021099063E-3</c:v>
                </c:pt>
                <c:pt idx="1724">
                  <c:v>7.4602436962581484E-3</c:v>
                </c:pt>
                <c:pt idx="1725">
                  <c:v>7.4572720579240354E-3</c:v>
                </c:pt>
                <c:pt idx="1726">
                  <c:v>7.4546699293288575E-3</c:v>
                </c:pt>
                <c:pt idx="1727">
                  <c:v>7.4520660158156598E-3</c:v>
                </c:pt>
                <c:pt idx="1728">
                  <c:v>7.4494603464579602E-3</c:v>
                </c:pt>
                <c:pt idx="1729">
                  <c:v>7.4468529503395903E-3</c:v>
                </c:pt>
                <c:pt idx="1730">
                  <c:v>7.4445724578902396E-3</c:v>
                </c:pt>
                <c:pt idx="1731">
                  <c:v>7.4419622080682379E-3</c:v>
                </c:pt>
                <c:pt idx="1732">
                  <c:v>7.4393503125226778E-3</c:v>
                </c:pt>
                <c:pt idx="1733">
                  <c:v>7.4367368003303014E-3</c:v>
                </c:pt>
                <c:pt idx="1734">
                  <c:v>7.4333500284170994E-3</c:v>
                </c:pt>
                <c:pt idx="1735">
                  <c:v>7.4311739398109792E-3</c:v>
                </c:pt>
                <c:pt idx="1736">
                  <c:v>7.4285552704728324E-3</c:v>
                </c:pt>
                <c:pt idx="1737">
                  <c:v>7.4259351069802075E-3</c:v>
                </c:pt>
                <c:pt idx="1738">
                  <c:v>7.4233134784117806E-3</c:v>
                </c:pt>
                <c:pt idx="1739">
                  <c:v>7.4198296341307368E-3</c:v>
                </c:pt>
                <c:pt idx="1740">
                  <c:v>7.4172046146964155E-3</c:v>
                </c:pt>
                <c:pt idx="1741">
                  <c:v>7.4145782277909578E-3</c:v>
                </c:pt>
                <c:pt idx="1742">
                  <c:v>7.4116865471772087E-3</c:v>
                </c:pt>
                <c:pt idx="1743">
                  <c:v>7.4093214678710995E-3</c:v>
                </c:pt>
                <c:pt idx="1744">
                  <c:v>7.4066911530101809E-3</c:v>
                </c:pt>
                <c:pt idx="1745">
                  <c:v>7.404059586990086E-3</c:v>
                </c:pt>
                <c:pt idx="1746">
                  <c:v>7.4014267988800619E-3</c:v>
                </c:pt>
                <c:pt idx="1747">
                  <c:v>7.3987928177618456E-3</c:v>
                </c:pt>
                <c:pt idx="1748">
                  <c:v>7.3961576727096801E-3</c:v>
                </c:pt>
                <c:pt idx="1749">
                  <c:v>7.3935213928028043E-3</c:v>
                </c:pt>
                <c:pt idx="1750">
                  <c:v>7.3908840071154613E-3</c:v>
                </c:pt>
                <c:pt idx="1751">
                  <c:v>7.3882455447243922E-3</c:v>
                </c:pt>
                <c:pt idx="1752">
                  <c:v>7.3856060347113339E-3</c:v>
                </c:pt>
                <c:pt idx="1753">
                  <c:v>7.3829655061455335E-3</c:v>
                </c:pt>
                <c:pt idx="1754">
                  <c:v>7.3803239881112259E-3</c:v>
                </c:pt>
                <c:pt idx="1755">
                  <c:v>7.3780212073950267E-3</c:v>
                </c:pt>
                <c:pt idx="1756">
                  <c:v>7.3750380999340615E-3</c:v>
                </c:pt>
                <c:pt idx="1757">
                  <c:v>7.3723937879421886E-3</c:v>
                </c:pt>
                <c:pt idx="1758">
                  <c:v>7.3697486027837766E-3</c:v>
                </c:pt>
                <c:pt idx="1759">
                  <c:v>7.3671025735380646E-3</c:v>
                </c:pt>
                <c:pt idx="1760">
                  <c:v>7.3644557292817936E-3</c:v>
                </c:pt>
                <c:pt idx="1761">
                  <c:v>7.3618080990892065E-3</c:v>
                </c:pt>
                <c:pt idx="1762">
                  <c:v>7.3591597120345464E-3</c:v>
                </c:pt>
                <c:pt idx="1763">
                  <c:v>7.3565105971995504E-3</c:v>
                </c:pt>
                <c:pt idx="1764">
                  <c:v>7.3538607836584613E-3</c:v>
                </c:pt>
                <c:pt idx="1765">
                  <c:v>7.3512103004880203E-3</c:v>
                </c:pt>
                <c:pt idx="1766">
                  <c:v>7.3485591767624703E-3</c:v>
                </c:pt>
                <c:pt idx="1767">
                  <c:v>7.3459074415610504E-3</c:v>
                </c:pt>
                <c:pt idx="1768">
                  <c:v>7.3435989503309795E-3</c:v>
                </c:pt>
                <c:pt idx="1769">
                  <c:v>7.3406022530325687E-3</c:v>
                </c:pt>
                <c:pt idx="1770">
                  <c:v>7.3379488578589891E-3</c:v>
                </c:pt>
                <c:pt idx="1771">
                  <c:v>7.3352949675115076E-3</c:v>
                </c:pt>
                <c:pt idx="1772">
                  <c:v>7.3326406110693632E-3</c:v>
                </c:pt>
                <c:pt idx="1773">
                  <c:v>7.3299858176092969E-3</c:v>
                </c:pt>
                <c:pt idx="1774">
                  <c:v>7.3273306162030538E-3</c:v>
                </c:pt>
                <c:pt idx="1775">
                  <c:v>7.3246750359323709E-3</c:v>
                </c:pt>
                <c:pt idx="1776">
                  <c:v>7.3206166177834072E-3</c:v>
                </c:pt>
                <c:pt idx="1777">
                  <c:v>7.3190987403854418E-3</c:v>
                </c:pt>
                <c:pt idx="1778">
                  <c:v>7.3167063126786114E-3</c:v>
                </c:pt>
                <c:pt idx="1779">
                  <c:v>7.3140495077025913E-3</c:v>
                </c:pt>
                <c:pt idx="1780">
                  <c:v>7.3113924692358445E-3</c:v>
                </c:pt>
                <c:pt idx="1781">
                  <c:v>7.3090821243018585E-3</c:v>
                </c:pt>
                <c:pt idx="1782">
                  <c:v>7.3065405801995909E-3</c:v>
                </c:pt>
                <c:pt idx="1783">
                  <c:v>7.3038832642580154E-3</c:v>
                </c:pt>
                <c:pt idx="1784">
                  <c:v>7.3012258227597316E-3</c:v>
                </c:pt>
                <c:pt idx="1785">
                  <c:v>7.2985682847729171E-3</c:v>
                </c:pt>
                <c:pt idx="1786">
                  <c:v>7.2954469634825547E-3</c:v>
                </c:pt>
                <c:pt idx="1787">
                  <c:v>7.2927891047394611E-3</c:v>
                </c:pt>
                <c:pt idx="1788">
                  <c:v>7.2901312451145728E-3</c:v>
                </c:pt>
                <c:pt idx="1789">
                  <c:v>7.2874734136871289E-3</c:v>
                </c:pt>
                <c:pt idx="1790">
                  <c:v>7.2848156395313723E-3</c:v>
                </c:pt>
                <c:pt idx="1791">
                  <c:v>7.2821579517240442E-3</c:v>
                </c:pt>
                <c:pt idx="1792">
                  <c:v>7.2795003793393875E-3</c:v>
                </c:pt>
                <c:pt idx="1793">
                  <c:v>7.2768429514541433E-3</c:v>
                </c:pt>
                <c:pt idx="1794">
                  <c:v>7.2745346056243155E-3</c:v>
                </c:pt>
                <c:pt idx="1795">
                  <c:v>7.2715286454838601E-3</c:v>
                </c:pt>
                <c:pt idx="1796">
                  <c:v>7.2688718255498053E-3</c:v>
                </c:pt>
                <c:pt idx="1797">
                  <c:v>7.2662152664171309E-3</c:v>
                </c:pt>
                <c:pt idx="1798">
                  <c:v>7.263558997162578E-3</c:v>
                </c:pt>
                <c:pt idx="1799">
                  <c:v>7.2609030468603897E-3</c:v>
                </c:pt>
                <c:pt idx="1800">
                  <c:v>7.2582474445873069E-3</c:v>
                </c:pt>
                <c:pt idx="1801">
                  <c:v>7.2555922194150746E-3</c:v>
                </c:pt>
                <c:pt idx="1802">
                  <c:v>7.2529374004229319E-3</c:v>
                </c:pt>
                <c:pt idx="1803">
                  <c:v>7.2502830166851218E-3</c:v>
                </c:pt>
                <c:pt idx="1804">
                  <c:v>7.2476290972758872E-3</c:v>
                </c:pt>
                <c:pt idx="1805">
                  <c:v>7.2449756712719693E-3</c:v>
                </c:pt>
                <c:pt idx="1806">
                  <c:v>7.242322767750109E-3</c:v>
                </c:pt>
                <c:pt idx="1807">
                  <c:v>7.2396704157795533E-3</c:v>
                </c:pt>
                <c:pt idx="1808">
                  <c:v>7.2370186444445372E-3</c:v>
                </c:pt>
                <c:pt idx="1809">
                  <c:v>7.2343674828143079E-3</c:v>
                </c:pt>
                <c:pt idx="1810">
                  <c:v>7.2317169599656062E-3</c:v>
                </c:pt>
                <c:pt idx="1811">
                  <c:v>7.2290671049726751E-3</c:v>
                </c:pt>
                <c:pt idx="1812">
                  <c:v>7.2264179469097578E-3</c:v>
                </c:pt>
                <c:pt idx="1813">
                  <c:v>7.2237695148560932E-3</c:v>
                </c:pt>
                <c:pt idx="1814">
                  <c:v>7.2211218378859243E-3</c:v>
                </c:pt>
                <c:pt idx="1815">
                  <c:v>7.2184749450684982E-3</c:v>
                </c:pt>
                <c:pt idx="1816">
                  <c:v>7.2158288654830538E-3</c:v>
                </c:pt>
                <c:pt idx="1817">
                  <c:v>7.2131836282063322E-3</c:v>
                </c:pt>
                <c:pt idx="1818">
                  <c:v>7.2105392623100784E-3</c:v>
                </c:pt>
                <c:pt idx="1819">
                  <c:v>7.2078957968735313E-3</c:v>
                </c:pt>
                <c:pt idx="1820">
                  <c:v>7.2052532609659381E-3</c:v>
                </c:pt>
                <c:pt idx="1821">
                  <c:v>7.2026116836665377E-3</c:v>
                </c:pt>
                <c:pt idx="1822">
                  <c:v>7.1999710940470751E-3</c:v>
                </c:pt>
                <c:pt idx="1823">
                  <c:v>7.1973315211842914E-3</c:v>
                </c:pt>
                <c:pt idx="1824">
                  <c:v>7.1946929941524296E-3</c:v>
                </c:pt>
                <c:pt idx="1825">
                  <c:v>7.1920555420282306E-3</c:v>
                </c:pt>
                <c:pt idx="1826">
                  <c:v>7.1894191938859375E-3</c:v>
                </c:pt>
                <c:pt idx="1827">
                  <c:v>7.1867839787947974E-3</c:v>
                </c:pt>
                <c:pt idx="1828">
                  <c:v>7.1841499258365471E-3</c:v>
                </c:pt>
                <c:pt idx="1829">
                  <c:v>7.1818660819944861E-3</c:v>
                </c:pt>
                <c:pt idx="1830">
                  <c:v>7.1788854226081944E-3</c:v>
                </c:pt>
                <c:pt idx="1831">
                  <c:v>7.176255030486578E-3</c:v>
                </c:pt>
                <c:pt idx="1832">
                  <c:v>7.1736259167948235E-3</c:v>
                </c:pt>
                <c:pt idx="1833">
                  <c:v>7.1709981106071741E-3</c:v>
                </c:pt>
                <c:pt idx="1834">
                  <c:v>7.1687200401559297E-3</c:v>
                </c:pt>
                <c:pt idx="1835">
                  <c:v>7.1660947933470239E-3</c:v>
                </c:pt>
                <c:pt idx="1836">
                  <c:v>7.1634709348951334E-3</c:v>
                </c:pt>
                <c:pt idx="1837">
                  <c:v>7.1608484938721758E-3</c:v>
                </c:pt>
                <c:pt idx="1838">
                  <c:v>7.157879709824011E-3</c:v>
                </c:pt>
                <c:pt idx="1839">
                  <c:v>7.1552603592225927E-3</c:v>
                </c:pt>
                <c:pt idx="1840">
                  <c:v>7.1525267125642378E-3</c:v>
                </c:pt>
                <c:pt idx="1841">
                  <c:v>7.1500262201604214E-3</c:v>
                </c:pt>
                <c:pt idx="1842">
                  <c:v>7.1477585677443192E-3</c:v>
                </c:pt>
                <c:pt idx="1843">
                  <c:v>7.1447983577949126E-3</c:v>
                </c:pt>
                <c:pt idx="1844">
                  <c:v>7.1421868530574528E-3</c:v>
                </c:pt>
                <c:pt idx="1845">
                  <c:v>7.1395770047175122E-3</c:v>
                </c:pt>
                <c:pt idx="1846">
                  <c:v>7.1369688418468358E-3</c:v>
                </c:pt>
                <c:pt idx="1847">
                  <c:v>7.1343623935221645E-3</c:v>
                </c:pt>
                <c:pt idx="1848">
                  <c:v>7.1317576888152434E-3</c:v>
                </c:pt>
                <c:pt idx="1849">
                  <c:v>7.1291547568003155E-3</c:v>
                </c:pt>
                <c:pt idx="1850">
                  <c:v>7.1265536265516238E-3</c:v>
                </c:pt>
                <c:pt idx="1851">
                  <c:v>7.1239543271459094E-3</c:v>
                </c:pt>
                <c:pt idx="1852">
                  <c:v>7.1213568876549171E-3</c:v>
                </c:pt>
                <c:pt idx="1853">
                  <c:v>7.1187613371553882E-3</c:v>
                </c:pt>
                <c:pt idx="1854">
                  <c:v>7.1161677047165695E-3</c:v>
                </c:pt>
                <c:pt idx="1855">
                  <c:v>7.1139200787403694E-3</c:v>
                </c:pt>
                <c:pt idx="1856">
                  <c:v>7.1109863103230309E-3</c:v>
                </c:pt>
                <c:pt idx="1857">
                  <c:v>7.108398606519295E-3</c:v>
                </c:pt>
                <c:pt idx="1858">
                  <c:v>7.1058129370732415E-3</c:v>
                </c:pt>
                <c:pt idx="1859">
                  <c:v>7.1032293310641093E-3</c:v>
                </c:pt>
                <c:pt idx="1860">
                  <c:v>7.1006478175561494E-3</c:v>
                </c:pt>
                <c:pt idx="1861">
                  <c:v>7.0980684256335969E-3</c:v>
                </c:pt>
                <c:pt idx="1862">
                  <c:v>7.0954911843607027E-3</c:v>
                </c:pt>
                <c:pt idx="1863">
                  <c:v>7.0929161228217019E-3</c:v>
                </c:pt>
                <c:pt idx="1864">
                  <c:v>7.0903432700808455E-3</c:v>
                </c:pt>
                <c:pt idx="1865">
                  <c:v>7.0877726552173725E-3</c:v>
                </c:pt>
                <c:pt idx="1866">
                  <c:v>7.085204307303028E-3</c:v>
                </c:pt>
                <c:pt idx="1867">
                  <c:v>7.0826382554120548E-3</c:v>
                </c:pt>
                <c:pt idx="1868">
                  <c:v>7.0800745286186961E-3</c:v>
                </c:pt>
                <c:pt idx="1869">
                  <c:v>7.0775131559946969E-3</c:v>
                </c:pt>
                <c:pt idx="1870">
                  <c:v>7.0749541666167981E-3</c:v>
                </c:pt>
                <c:pt idx="1871">
                  <c:v>7.0723975895567448E-3</c:v>
                </c:pt>
                <c:pt idx="1872">
                  <c:v>7.069843453886282E-3</c:v>
                </c:pt>
                <c:pt idx="1873">
                  <c:v>7.0672917886821507E-3</c:v>
                </c:pt>
                <c:pt idx="1874">
                  <c:v>7.0647426230135979E-3</c:v>
                </c:pt>
                <c:pt idx="1875">
                  <c:v>7.0621959859598626E-3</c:v>
                </c:pt>
                <c:pt idx="1876">
                  <c:v>7.0595396311500351E-3</c:v>
                </c:pt>
                <c:pt idx="1877">
                  <c:v>7.0571104139813268E-3</c:v>
                </c:pt>
                <c:pt idx="1878">
                  <c:v>7.0545715372025142E-3</c:v>
                </c:pt>
                <c:pt idx="1879">
                  <c:v>7.0520353053304952E-3</c:v>
                </c:pt>
                <c:pt idx="1880">
                  <c:v>7.0495017474370147E-3</c:v>
                </c:pt>
                <c:pt idx="1881">
                  <c:v>7.0469708925963159E-3</c:v>
                </c:pt>
                <c:pt idx="1882">
                  <c:v>7.0444427698801437E-3</c:v>
                </c:pt>
                <c:pt idx="1883">
                  <c:v>7.0419174083652392E-3</c:v>
                </c:pt>
                <c:pt idx="1884">
                  <c:v>7.0393948371208492E-3</c:v>
                </c:pt>
                <c:pt idx="1885">
                  <c:v>7.036875085221217E-3</c:v>
                </c:pt>
                <c:pt idx="1886">
                  <c:v>7.0348015264722263E-3</c:v>
                </c:pt>
                <c:pt idx="1887">
                  <c:v>7.0322868659210081E-3</c:v>
                </c:pt>
                <c:pt idx="1888">
                  <c:v>7.0297751033288058E-3</c:v>
                </c:pt>
                <c:pt idx="1889">
                  <c:v>7.0272662677723597E-3</c:v>
                </c:pt>
                <c:pt idx="1890">
                  <c:v>7.0243196334729419E-3</c:v>
                </c:pt>
                <c:pt idx="1891">
                  <c:v>7.0217074234634295E-3</c:v>
                </c:pt>
                <c:pt idx="1892">
                  <c:v>7.0193182057559644E-3</c:v>
                </c:pt>
                <c:pt idx="1893">
                  <c:v>7.0168220552546678E-3</c:v>
                </c:pt>
                <c:pt idx="1894">
                  <c:v>7.0146574832316662E-3</c:v>
                </c:pt>
                <c:pt idx="1895">
                  <c:v>7.011839026337674E-3</c:v>
                </c:pt>
                <c:pt idx="1896">
                  <c:v>7.0093522060679647E-3</c:v>
                </c:pt>
                <c:pt idx="1897">
                  <c:v>7.0068685540214393E-3</c:v>
                </c:pt>
                <c:pt idx="1898">
                  <c:v>7.0043880992673446E-3</c:v>
                </c:pt>
                <c:pt idx="1899">
                  <c:v>7.0019108708849198E-3</c:v>
                </c:pt>
                <c:pt idx="1900">
                  <c:v>6.9994368979434118E-3</c:v>
                </c:pt>
                <c:pt idx="1901">
                  <c:v>6.9969662095145657E-3</c:v>
                </c:pt>
                <c:pt idx="1902">
                  <c:v>6.9944988346751225E-3</c:v>
                </c:pt>
                <c:pt idx="1903">
                  <c:v>6.9920348024943291E-3</c:v>
                </c:pt>
                <c:pt idx="1904">
                  <c:v>6.9895741420464286E-3</c:v>
                </c:pt>
                <c:pt idx="1905">
                  <c:v>6.987116882403166E-3</c:v>
                </c:pt>
                <c:pt idx="1906">
                  <c:v>6.9846630526412823E-3</c:v>
                </c:pt>
                <c:pt idx="1907">
                  <c:v>6.9822126818275265E-3</c:v>
                </c:pt>
                <c:pt idx="1908">
                  <c:v>6.9797657990386397E-3</c:v>
                </c:pt>
                <c:pt idx="1909">
                  <c:v>6.9773224333463668E-3</c:v>
                </c:pt>
                <c:pt idx="1910">
                  <c:v>6.9748826138224529E-3</c:v>
                </c:pt>
                <c:pt idx="1911">
                  <c:v>6.9724463695411409E-3</c:v>
                </c:pt>
                <c:pt idx="1912">
                  <c:v>6.970013729574176E-3</c:v>
                </c:pt>
                <c:pt idx="1913">
                  <c:v>6.967584722995801E-3</c:v>
                </c:pt>
                <c:pt idx="1914">
                  <c:v>6.965159378875263E-3</c:v>
                </c:pt>
                <c:pt idx="1915">
                  <c:v>6.9627377262868051E-3</c:v>
                </c:pt>
                <c:pt idx="1916">
                  <c:v>6.9606351824471682E-3</c:v>
                </c:pt>
                <c:pt idx="1917">
                  <c:v>6.9579056119981053E-3</c:v>
                </c:pt>
                <c:pt idx="1918">
                  <c:v>6.9554952084413535E-3</c:v>
                </c:pt>
                <c:pt idx="1919">
                  <c:v>6.9530886127086577E-3</c:v>
                </c:pt>
                <c:pt idx="1920">
                  <c:v>6.9506858538667671E-3</c:v>
                </c:pt>
                <c:pt idx="1921">
                  <c:v>6.9482869609974185E-3</c:v>
                </c:pt>
                <c:pt idx="1922">
                  <c:v>6.945891963164863E-3</c:v>
                </c:pt>
                <c:pt idx="1923">
                  <c:v>6.9435008894458417E-3</c:v>
                </c:pt>
                <c:pt idx="1924">
                  <c:v>6.9411137689071034E-3</c:v>
                </c:pt>
                <c:pt idx="1925">
                  <c:v>6.9387306306303853E-3</c:v>
                </c:pt>
                <c:pt idx="1926">
                  <c:v>6.9363515036799384E-3</c:v>
                </c:pt>
                <c:pt idx="1927">
                  <c:v>6.9339764171300056E-3</c:v>
                </c:pt>
                <c:pt idx="1928">
                  <c:v>6.9314009032945692E-3</c:v>
                </c:pt>
                <c:pt idx="1929">
                  <c:v>6.9295446465193417E-3</c:v>
                </c:pt>
                <c:pt idx="1930">
                  <c:v>6.9268756906157303E-3</c:v>
                </c:pt>
                <c:pt idx="1931">
                  <c:v>6.9245170563927982E-3</c:v>
                </c:pt>
                <c:pt idx="1932">
                  <c:v>6.9221626079365994E-3</c:v>
                </c:pt>
                <c:pt idx="1933">
                  <c:v>6.9193760212751055E-3</c:v>
                </c:pt>
                <c:pt idx="1934">
                  <c:v>6.917232305139044E-3</c:v>
                </c:pt>
                <c:pt idx="1935">
                  <c:v>6.9148909381368294E-3</c:v>
                </c:pt>
                <c:pt idx="1936">
                  <c:v>6.9125538751652954E-3</c:v>
                </c:pt>
                <c:pt idx="1937">
                  <c:v>6.9102211452979597E-3</c:v>
                </c:pt>
                <c:pt idx="1938">
                  <c:v>6.9081918704158186E-3</c:v>
                </c:pt>
                <c:pt idx="1939">
                  <c:v>6.9058670799385501E-3</c:v>
                </c:pt>
                <c:pt idx="1940">
                  <c:v>6.9035467032506148E-3</c:v>
                </c:pt>
                <c:pt idx="1941">
                  <c:v>6.9008353116001286E-3</c:v>
                </c:pt>
                <c:pt idx="1942">
                  <c:v>6.8986235099813362E-3</c:v>
                </c:pt>
                <c:pt idx="1943">
                  <c:v>6.8963173892263334E-3</c:v>
                </c:pt>
                <c:pt idx="1944">
                  <c:v>6.8940158050746813E-3</c:v>
                </c:pt>
                <c:pt idx="1945">
                  <c:v>6.8904082656874631E-3</c:v>
                </c:pt>
                <c:pt idx="1946">
                  <c:v>6.8894263628626086E-3</c:v>
                </c:pt>
                <c:pt idx="1947">
                  <c:v>6.8871385629466451E-3</c:v>
                </c:pt>
                <c:pt idx="1948">
                  <c:v>6.8848554159177894E-3</c:v>
                </c:pt>
                <c:pt idx="1949">
                  <c:v>6.882576950852138E-3</c:v>
                </c:pt>
                <c:pt idx="1950">
                  <c:v>6.8803031968180514E-3</c:v>
                </c:pt>
                <c:pt idx="1951">
                  <c:v>6.8780341828838893E-3</c:v>
                </c:pt>
                <c:pt idx="1952">
                  <c:v>6.8757699381257502E-3</c:v>
                </c:pt>
                <c:pt idx="1953">
                  <c:v>6.8735104916119935E-3</c:v>
                </c:pt>
                <c:pt idx="1954">
                  <c:v>6.8712558724161365E-3</c:v>
                </c:pt>
                <c:pt idx="1955">
                  <c:v>6.8690061096065404E-3</c:v>
                </c:pt>
                <c:pt idx="1956">
                  <c:v>6.8667612322593019E-3</c:v>
                </c:pt>
                <c:pt idx="1957">
                  <c:v>6.8645212694427816E-3</c:v>
                </c:pt>
                <c:pt idx="1958">
                  <c:v>6.8622862502253391E-3</c:v>
                </c:pt>
                <c:pt idx="1959">
                  <c:v>6.859962719883983E-3</c:v>
                </c:pt>
                <c:pt idx="1960">
                  <c:v>6.8578311588869184E-3</c:v>
                </c:pt>
                <c:pt idx="1961">
                  <c:v>6.8556111449052399E-3</c:v>
                </c:pt>
                <c:pt idx="1962">
                  <c:v>6.8533961908115535E-3</c:v>
                </c:pt>
                <c:pt idx="1963">
                  <c:v>6.8511863256742207E-3</c:v>
                </c:pt>
                <c:pt idx="1964">
                  <c:v>6.8489815785693371E-3</c:v>
                </c:pt>
                <c:pt idx="1965">
                  <c:v>6.8467819785626854E-3</c:v>
                </c:pt>
                <c:pt idx="1966">
                  <c:v>6.844587554727782E-3</c:v>
                </c:pt>
                <c:pt idx="1967">
                  <c:v>6.8423983361355677E-3</c:v>
                </c:pt>
                <c:pt idx="1968">
                  <c:v>6.840486178345857E-3</c:v>
                </c:pt>
                <c:pt idx="1969">
                  <c:v>6.8380343112083332E-3</c:v>
                </c:pt>
                <c:pt idx="1970">
                  <c:v>6.8358557144163326E-3</c:v>
                </c:pt>
                <c:pt idx="1971">
                  <c:v>6.8336758279823901E-3</c:v>
                </c:pt>
                <c:pt idx="1972">
                  <c:v>6.8313083526120016E-3</c:v>
                </c:pt>
                <c:pt idx="1973">
                  <c:v>6.8293018125228835E-3</c:v>
                </c:pt>
                <c:pt idx="1974">
                  <c:v>6.82710497068154E-3</c:v>
                </c:pt>
                <c:pt idx="1975">
                  <c:v>6.8249014199203255E-3</c:v>
                </c:pt>
                <c:pt idx="1976">
                  <c:v>6.8226911586069978E-3</c:v>
                </c:pt>
                <c:pt idx="1977">
                  <c:v>6.8204741851015764E-3</c:v>
                </c:pt>
                <c:pt idx="1978">
                  <c:v>6.8182504977692421E-3</c:v>
                </c:pt>
                <c:pt idx="1979">
                  <c:v>6.8160200949674366E-3</c:v>
                </c:pt>
                <c:pt idx="1980">
                  <c:v>6.813782975061339E-3</c:v>
                </c:pt>
                <c:pt idx="1981">
                  <c:v>6.8115391364187072E-3</c:v>
                </c:pt>
                <c:pt idx="1982">
                  <c:v>6.8092885773969828E-3</c:v>
                </c:pt>
                <c:pt idx="1983">
                  <c:v>6.8070312963587664E-3</c:v>
                </c:pt>
                <c:pt idx="1984">
                  <c:v>6.8047672916718158E-3</c:v>
                </c:pt>
                <c:pt idx="1985">
                  <c:v>6.801521332531632E-3</c:v>
                </c:pt>
                <c:pt idx="1986">
                  <c:v>6.7992409921557506E-3</c:v>
                </c:pt>
                <c:pt idx="1987">
                  <c:v>6.7969539225175603E-3</c:v>
                </c:pt>
                <c:pt idx="1988">
                  <c:v>6.7946601219745044E-3</c:v>
                </c:pt>
                <c:pt idx="1989">
                  <c:v>6.7923595888917622E-3</c:v>
                </c:pt>
                <c:pt idx="1990">
                  <c:v>6.790356226476264E-3</c:v>
                </c:pt>
                <c:pt idx="1991">
                  <c:v>6.788043797976151E-3</c:v>
                </c:pt>
                <c:pt idx="1992">
                  <c:v>6.7857246327077524E-3</c:v>
                </c:pt>
                <c:pt idx="1993">
                  <c:v>6.7833987290409426E-3</c:v>
                </c:pt>
                <c:pt idx="1994">
                  <c:v>6.7807558780814828E-3</c:v>
                </c:pt>
                <c:pt idx="1995">
                  <c:v>6.7784149153829552E-3</c:v>
                </c:pt>
                <c:pt idx="1996">
                  <c:v>6.7760672086829427E-3</c:v>
                </c:pt>
                <c:pt idx="1997">
                  <c:v>6.7737127563466211E-3</c:v>
                </c:pt>
                <c:pt idx="1998">
                  <c:v>6.7713515567391714E-3</c:v>
                </c:pt>
                <c:pt idx="1999">
                  <c:v>6.7690896933010336E-3</c:v>
                </c:pt>
                <c:pt idx="2000">
                  <c:v>6.7660359462005104E-3</c:v>
                </c:pt>
                <c:pt idx="2001">
                  <c:v>6.7643345970962443E-3</c:v>
                </c:pt>
                <c:pt idx="2002">
                  <c:v>6.7619469194246662E-3</c:v>
                </c:pt>
                <c:pt idx="2003">
                  <c:v>6.7594442922976287E-3</c:v>
                </c:pt>
                <c:pt idx="2004">
                  <c:v>6.7570425746754292E-3</c:v>
                </c:pt>
                <c:pt idx="2005">
                  <c:v>6.7546340983177227E-3</c:v>
                </c:pt>
                <c:pt idx="2006">
                  <c:v>6.7522188615896884E-3</c:v>
                </c:pt>
                <c:pt idx="2007">
                  <c:v>6.7499071698646773E-3</c:v>
                </c:pt>
                <c:pt idx="2008">
                  <c:v>6.7474789362558241E-3</c:v>
                </c:pt>
                <c:pt idx="2009">
                  <c:v>6.7450439375917881E-3</c:v>
                </c:pt>
                <c:pt idx="2010">
                  <c:v>6.7426021722392093E-3</c:v>
                </c:pt>
                <c:pt idx="2011">
                  <c:v>6.7400412151345929E-3</c:v>
                </c:pt>
                <c:pt idx="2012">
                  <c:v>6.7375853818172418E-3</c:v>
                </c:pt>
                <c:pt idx="2013">
                  <c:v>6.7351227766780791E-3</c:v>
                </c:pt>
                <c:pt idx="2014">
                  <c:v>6.7326533980719668E-3</c:v>
                </c:pt>
                <c:pt idx="2015">
                  <c:v>6.7301772443666636E-3</c:v>
                </c:pt>
                <c:pt idx="2016">
                  <c:v>6.7276943139247692E-3</c:v>
                </c:pt>
                <c:pt idx="2017">
                  <c:v>6.7252046051063047E-3</c:v>
                </c:pt>
                <c:pt idx="2018">
                  <c:v>6.7227081162764494E-3</c:v>
                </c:pt>
                <c:pt idx="2019">
                  <c:v>6.7202048458029602E-3</c:v>
                </c:pt>
                <c:pt idx="2020">
                  <c:v>6.7178119906889933E-3</c:v>
                </c:pt>
                <c:pt idx="2021">
                  <c:v>6.7152956837182032E-3</c:v>
                </c:pt>
                <c:pt idx="2022">
                  <c:v>6.7127725904159163E-3</c:v>
                </c:pt>
                <c:pt idx="2023">
                  <c:v>6.7102427091434436E-3</c:v>
                </c:pt>
                <c:pt idx="2024">
                  <c:v>6.7075867114255979E-3</c:v>
                </c:pt>
                <c:pt idx="2025">
                  <c:v>6.7050427166945939E-3</c:v>
                </c:pt>
                <c:pt idx="2026">
                  <c:v>6.7024919288555789E-3</c:v>
                </c:pt>
                <c:pt idx="2027">
                  <c:v>6.6999343462788878E-3</c:v>
                </c:pt>
                <c:pt idx="2028">
                  <c:v>6.6973699673245424E-3</c:v>
                </c:pt>
                <c:pt idx="2029">
                  <c:v>6.6949207825173218E-3</c:v>
                </c:pt>
                <c:pt idx="2030">
                  <c:v>6.6923433396368637E-3</c:v>
                </c:pt>
                <c:pt idx="2031">
                  <c:v>6.6897590956953579E-3</c:v>
                </c:pt>
                <c:pt idx="2032">
                  <c:v>6.6869208085090781E-3</c:v>
                </c:pt>
                <c:pt idx="2033">
                  <c:v>6.6844460696022148E-3</c:v>
                </c:pt>
                <c:pt idx="2034">
                  <c:v>6.6818408780145964E-3</c:v>
                </c:pt>
                <c:pt idx="2035">
                  <c:v>6.6792288785901032E-3</c:v>
                </c:pt>
                <c:pt idx="2036">
                  <c:v>6.6766100696990715E-3</c:v>
                </c:pt>
                <c:pt idx="2037">
                  <c:v>6.6736088050248672E-3</c:v>
                </c:pt>
                <c:pt idx="2038">
                  <c:v>6.6709753988994456E-3</c:v>
                </c:pt>
                <c:pt idx="2039">
                  <c:v>6.6683351781606356E-3</c:v>
                </c:pt>
                <c:pt idx="2040">
                  <c:v>6.6656881411710353E-3</c:v>
                </c:pt>
                <c:pt idx="2041">
                  <c:v>6.6630342862984025E-3</c:v>
                </c:pt>
                <c:pt idx="2042">
                  <c:v>6.660631609045696E-3</c:v>
                </c:pt>
                <c:pt idx="2043">
                  <c:v>6.6579651868288788E-3</c:v>
                </c:pt>
                <c:pt idx="2044">
                  <c:v>6.6552919422679935E-3</c:v>
                </c:pt>
                <c:pt idx="2045">
                  <c:v>6.6526118737174579E-3</c:v>
                </c:pt>
                <c:pt idx="2046">
                  <c:v>6.6491374661369817E-3</c:v>
                </c:pt>
                <c:pt idx="2047">
                  <c:v>6.646967889798747E-3</c:v>
                </c:pt>
                <c:pt idx="2048">
                  <c:v>6.6442662639028486E-3</c:v>
                </c:pt>
                <c:pt idx="2049">
                  <c:v>6.6415578070247181E-3</c:v>
                </c:pt>
                <c:pt idx="2050">
                  <c:v>6.638975842180983E-3</c:v>
                </c:pt>
                <c:pt idx="2051">
                  <c:v>6.6352073187012084E-3</c:v>
                </c:pt>
                <c:pt idx="2052">
                  <c:v>6.6324758668864781E-3</c:v>
                </c:pt>
                <c:pt idx="2053">
                  <c:v>6.6297375768592515E-3</c:v>
                </c:pt>
                <c:pt idx="2054">
                  <c:v>6.6273993487531158E-3</c:v>
                </c:pt>
                <c:pt idx="2055">
                  <c:v>6.6242404756225448E-3</c:v>
                </c:pt>
                <c:pt idx="2056">
                  <c:v>6.6214816611431804E-3</c:v>
                </c:pt>
                <c:pt idx="2057">
                  <c:v>6.618716001906555E-3</c:v>
                </c:pt>
                <c:pt idx="2058">
                  <c:v>6.6159434962764774E-3</c:v>
                </c:pt>
                <c:pt idx="2059">
                  <c:v>6.6131641426192544E-3</c:v>
                </c:pt>
                <c:pt idx="2060">
                  <c:v>6.610377939296197E-3</c:v>
                </c:pt>
                <c:pt idx="2061">
                  <c:v>6.6075848846736118E-3</c:v>
                </c:pt>
                <c:pt idx="2062">
                  <c:v>6.6047849771128098E-3</c:v>
                </c:pt>
                <c:pt idx="2063">
                  <c:v>6.6019782149800976E-3</c:v>
                </c:pt>
                <c:pt idx="2064">
                  <c:v>6.5991645966392842E-3</c:v>
                </c:pt>
                <c:pt idx="2065">
                  <c:v>6.5963441204516804E-3</c:v>
                </c:pt>
                <c:pt idx="2066">
                  <c:v>6.5935167847860909E-3</c:v>
                </c:pt>
                <c:pt idx="2067">
                  <c:v>6.5906825880013287E-3</c:v>
                </c:pt>
                <c:pt idx="2068">
                  <c:v>6.5878415284661984E-3</c:v>
                </c:pt>
                <c:pt idx="2069">
                  <c:v>6.584993604539513E-3</c:v>
                </c:pt>
                <c:pt idx="2070">
                  <c:v>6.5821388145900772E-3</c:v>
                </c:pt>
                <c:pt idx="2071">
                  <c:v>6.5792771569816999E-3</c:v>
                </c:pt>
                <c:pt idx="2072">
                  <c:v>6.5764086300756919E-3</c:v>
                </c:pt>
                <c:pt idx="2073">
                  <c:v>6.5735332322383599E-3</c:v>
                </c:pt>
                <c:pt idx="2074">
                  <c:v>6.5706509618310149E-3</c:v>
                </c:pt>
                <c:pt idx="2075">
                  <c:v>6.5677618172224617E-3</c:v>
                </c:pt>
                <c:pt idx="2076">
                  <c:v>6.5648657967715129E-3</c:v>
                </c:pt>
                <c:pt idx="2077">
                  <c:v>6.5619628988469736E-3</c:v>
                </c:pt>
                <c:pt idx="2078">
                  <c:v>6.5590531218101544E-3</c:v>
                </c:pt>
                <c:pt idx="2079">
                  <c:v>6.5561364640273623E-3</c:v>
                </c:pt>
                <c:pt idx="2080">
                  <c:v>6.5532129238624059E-3</c:v>
                </c:pt>
                <c:pt idx="2081">
                  <c:v>6.5502824996790943E-3</c:v>
                </c:pt>
                <c:pt idx="2082">
                  <c:v>6.547345189838738E-3</c:v>
                </c:pt>
                <c:pt idx="2083">
                  <c:v>6.5444009927101421E-3</c:v>
                </c:pt>
                <c:pt idx="2084">
                  <c:v>6.5414499066546172E-3</c:v>
                </c:pt>
                <c:pt idx="2085">
                  <c:v>6.5384919300409683E-3</c:v>
                </c:pt>
                <c:pt idx="2086">
                  <c:v>6.5355270612280081E-3</c:v>
                </c:pt>
                <c:pt idx="2087">
                  <c:v>6.5325552985820434E-3</c:v>
                </c:pt>
                <c:pt idx="2088">
                  <c:v>6.5295766404693811E-3</c:v>
                </c:pt>
                <c:pt idx="2089">
                  <c:v>6.527055019074586E-3</c:v>
                </c:pt>
                <c:pt idx="2090">
                  <c:v>6.5235986312942029E-3</c:v>
                </c:pt>
                <c:pt idx="2091">
                  <c:v>6.5205992769618026E-3</c:v>
                </c:pt>
                <c:pt idx="2092">
                  <c:v>6.51759302061794E-3</c:v>
                </c:pt>
                <c:pt idx="2093">
                  <c:v>6.5150503635373657E-3</c:v>
                </c:pt>
                <c:pt idx="2094">
                  <c:v>6.5121892162161334E-3</c:v>
                </c:pt>
                <c:pt idx="2095">
                  <c:v>6.509164436700703E-3</c:v>
                </c:pt>
                <c:pt idx="2096">
                  <c:v>6.5061327494994204E-3</c:v>
                </c:pt>
                <c:pt idx="2097">
                  <c:v>6.503094152970742E-3</c:v>
                </c:pt>
                <c:pt idx="2098">
                  <c:v>6.4994104487373083E-3</c:v>
                </c:pt>
                <c:pt idx="2099">
                  <c:v>6.4963558325223381E-3</c:v>
                </c:pt>
                <c:pt idx="2100">
                  <c:v>6.4931335180765364E-3</c:v>
                </c:pt>
                <c:pt idx="2101">
                  <c:v>6.4902258531732149E-3</c:v>
                </c:pt>
                <c:pt idx="2102">
                  <c:v>6.4871504867691776E-3</c:v>
                </c:pt>
                <c:pt idx="2103">
                  <c:v>6.484068200360571E-3</c:v>
                </c:pt>
                <c:pt idx="2104">
                  <c:v>6.4809789923161998E-3</c:v>
                </c:pt>
                <c:pt idx="2105">
                  <c:v>6.4778828609973749E-3</c:v>
                </c:pt>
                <c:pt idx="2106">
                  <c:v>6.474779804772901E-3</c:v>
                </c:pt>
                <c:pt idx="2107">
                  <c:v>6.4716698220065871E-3</c:v>
                </c:pt>
                <c:pt idx="2108">
                  <c:v>6.468552911062242E-3</c:v>
                </c:pt>
                <c:pt idx="2109">
                  <c:v>6.4654290703011763E-3</c:v>
                </c:pt>
                <c:pt idx="2110">
                  <c:v>6.462298298092195E-3</c:v>
                </c:pt>
                <c:pt idx="2111">
                  <c:v>6.4591605928016049E-3</c:v>
                </c:pt>
                <c:pt idx="2112">
                  <c:v>6.4560159527882188E-3</c:v>
                </c:pt>
                <c:pt idx="2113">
                  <c:v>6.4528643764208415E-3</c:v>
                </c:pt>
                <c:pt idx="2114">
                  <c:v>6.4497058620632819E-3</c:v>
                </c:pt>
                <c:pt idx="2115">
                  <c:v>6.4465404080793487E-3</c:v>
                </c:pt>
                <c:pt idx="2116">
                  <c:v>6.4433680128353488E-3</c:v>
                </c:pt>
                <c:pt idx="2117">
                  <c:v>6.4401886746975889E-3</c:v>
                </c:pt>
                <c:pt idx="2118">
                  <c:v>6.437002392024882E-3</c:v>
                </c:pt>
                <c:pt idx="2119">
                  <c:v>6.4338091631885308E-3</c:v>
                </c:pt>
                <c:pt idx="2120">
                  <c:v>6.4306089865498461E-3</c:v>
                </c:pt>
                <c:pt idx="2121">
                  <c:v>6.4274018604726368E-3</c:v>
                </c:pt>
                <c:pt idx="2122">
                  <c:v>6.4241877833257077E-3</c:v>
                </c:pt>
                <c:pt idx="2123">
                  <c:v>6.4209667534728676E-3</c:v>
                </c:pt>
                <c:pt idx="2124">
                  <c:v>6.4177387692754273E-3</c:v>
                </c:pt>
                <c:pt idx="2125">
                  <c:v>6.4145038291021916E-3</c:v>
                </c:pt>
                <c:pt idx="2126">
                  <c:v>6.4112619313144714E-3</c:v>
                </c:pt>
                <c:pt idx="2127">
                  <c:v>6.4080130742810715E-3</c:v>
                </c:pt>
                <c:pt idx="2128">
                  <c:v>6.4052856789213403E-3</c:v>
                </c:pt>
                <c:pt idx="2129">
                  <c:v>6.4014944759299697E-3</c:v>
                </c:pt>
                <c:pt idx="2130">
                  <c:v>6.3982247313448815E-3</c:v>
                </c:pt>
                <c:pt idx="2131">
                  <c:v>6.3949480209693488E-3</c:v>
                </c:pt>
                <c:pt idx="2132">
                  <c:v>6.3916643431746745E-3</c:v>
                </c:pt>
                <c:pt idx="2133">
                  <c:v>6.3883736963196713E-3</c:v>
                </c:pt>
                <c:pt idx="2134">
                  <c:v>6.3850760787731442E-3</c:v>
                </c:pt>
                <c:pt idx="2135">
                  <c:v>6.3817714888964039E-3</c:v>
                </c:pt>
                <c:pt idx="2136">
                  <c:v>6.3784599250607532E-3</c:v>
                </c:pt>
                <c:pt idx="2137">
                  <c:v>6.375141385625005E-3</c:v>
                </c:pt>
                <c:pt idx="2138">
                  <c:v>6.371815868957964E-3</c:v>
                </c:pt>
                <c:pt idx="2139">
                  <c:v>6.3684833734234392E-3</c:v>
                </c:pt>
                <c:pt idx="2140">
                  <c:v>6.3651438973877372E-3</c:v>
                </c:pt>
                <c:pt idx="2141">
                  <c:v>6.361797439214667E-3</c:v>
                </c:pt>
                <c:pt idx="2142">
                  <c:v>6.3584439972705353E-3</c:v>
                </c:pt>
                <c:pt idx="2143">
                  <c:v>6.355083569919151E-3</c:v>
                </c:pt>
                <c:pt idx="2144">
                  <c:v>6.3517161555243229E-3</c:v>
                </c:pt>
                <c:pt idx="2145">
                  <c:v>6.3483417524548558E-3</c:v>
                </c:pt>
                <c:pt idx="2146">
                  <c:v>6.3457049324914094E-3</c:v>
                </c:pt>
                <c:pt idx="2147">
                  <c:v>6.3423187840012342E-3</c:v>
                </c:pt>
                <c:pt idx="2148">
                  <c:v>6.338925642758968E-3</c:v>
                </c:pt>
                <c:pt idx="2149">
                  <c:v>6.3355255071344853E-3</c:v>
                </c:pt>
                <c:pt idx="2150">
                  <c:v>6.3313648497412278E-3</c:v>
                </c:pt>
                <c:pt idx="2151">
                  <c:v>6.3277593998612896E-3</c:v>
                </c:pt>
                <c:pt idx="2152">
                  <c:v>6.3245251107035827E-3</c:v>
                </c:pt>
                <c:pt idx="2153">
                  <c:v>6.3210947393740891E-3</c:v>
                </c:pt>
                <c:pt idx="2154">
                  <c:v>6.3182293166478389E-3</c:v>
                </c:pt>
                <c:pt idx="2155">
                  <c:v>6.3142129849053097E-3</c:v>
                </c:pt>
                <c:pt idx="2156">
                  <c:v>6.3107615985011356E-3</c:v>
                </c:pt>
                <c:pt idx="2157">
                  <c:v>6.3073032038055143E-3</c:v>
                </c:pt>
                <c:pt idx="2158">
                  <c:v>6.3038377991822547E-3</c:v>
                </c:pt>
                <c:pt idx="2159">
                  <c:v>6.3003653829951656E-3</c:v>
                </c:pt>
                <c:pt idx="2160">
                  <c:v>6.2968859536105537E-3</c:v>
                </c:pt>
                <c:pt idx="2161">
                  <c:v>6.2933995093972239E-3</c:v>
                </c:pt>
                <c:pt idx="2162">
                  <c:v>6.2899060487164871E-3</c:v>
                </c:pt>
                <c:pt idx="2163">
                  <c:v>6.2864055699346499E-3</c:v>
                </c:pt>
                <c:pt idx="2164">
                  <c:v>6.2828980714180194E-3</c:v>
                </c:pt>
                <c:pt idx="2165">
                  <c:v>6.2793835515354002E-3</c:v>
                </c:pt>
                <c:pt idx="2166">
                  <c:v>6.2758620086431072E-3</c:v>
                </c:pt>
                <c:pt idx="2167">
                  <c:v>6.2729273156780013E-3</c:v>
                </c:pt>
                <c:pt idx="2168">
                  <c:v>6.268797847317209E-3</c:v>
                </c:pt>
                <c:pt idx="2169">
                  <c:v>6.2652552256087235E-3</c:v>
                </c:pt>
                <c:pt idx="2170">
                  <c:v>6.2617055743582895E-3</c:v>
                </c:pt>
                <c:pt idx="2171">
                  <c:v>6.2581488919297157E-3</c:v>
                </c:pt>
                <c:pt idx="2172">
                  <c:v>6.254585176694305E-3</c:v>
                </c:pt>
                <c:pt idx="2173">
                  <c:v>6.2510144270133683E-3</c:v>
                </c:pt>
                <c:pt idx="2174">
                  <c:v>6.2474366412482163E-3</c:v>
                </c:pt>
                <c:pt idx="2175">
                  <c:v>6.2438518177751479E-3</c:v>
                </c:pt>
                <c:pt idx="2176">
                  <c:v>6.2402599549529758E-3</c:v>
                </c:pt>
                <c:pt idx="2177">
                  <c:v>6.2366610511455089E-3</c:v>
                </c:pt>
                <c:pt idx="2178">
                  <c:v>6.2330551047215521E-3</c:v>
                </c:pt>
                <c:pt idx="2179">
                  <c:v>6.2294421140474121E-3</c:v>
                </c:pt>
                <c:pt idx="2180">
                  <c:v>6.2258220774893958E-3</c:v>
                </c:pt>
                <c:pt idx="2181">
                  <c:v>6.2221949934113119E-3</c:v>
                </c:pt>
                <c:pt idx="2182">
                  <c:v>6.2185608601769693E-3</c:v>
                </c:pt>
                <c:pt idx="2183">
                  <c:v>6.2149196761576708E-3</c:v>
                </c:pt>
                <c:pt idx="2184">
                  <c:v>6.2112714397122293E-3</c:v>
                </c:pt>
                <c:pt idx="2185">
                  <c:v>6.2076161492119475E-3</c:v>
                </c:pt>
                <c:pt idx="2186">
                  <c:v>6.2039538030231323E-3</c:v>
                </c:pt>
                <c:pt idx="2187">
                  <c:v>6.2002843995070944E-3</c:v>
                </c:pt>
                <c:pt idx="2188">
                  <c:v>6.1963979885612279E-3</c:v>
                </c:pt>
                <c:pt idx="2189">
                  <c:v>6.1929244139635742E-3</c:v>
                </c:pt>
                <c:pt idx="2190">
                  <c:v>6.1892338286712034E-3</c:v>
                </c:pt>
                <c:pt idx="2191">
                  <c:v>6.1855361795118413E-3</c:v>
                </c:pt>
                <c:pt idx="2192">
                  <c:v>6.1818314648592887E-3</c:v>
                </c:pt>
                <c:pt idx="2193">
                  <c:v>6.1781196830773544E-3</c:v>
                </c:pt>
                <c:pt idx="2194">
                  <c:v>6.1744008325323452E-3</c:v>
                </c:pt>
                <c:pt idx="2195">
                  <c:v>6.1706749115905679E-3</c:v>
                </c:pt>
                <c:pt idx="2196">
                  <c:v>6.1669419186133334E-3</c:v>
                </c:pt>
                <c:pt idx="2197">
                  <c:v>6.1632018519719445E-3</c:v>
                </c:pt>
                <c:pt idx="2198">
                  <c:v>6.160316686802312E-3</c:v>
                </c:pt>
                <c:pt idx="2199">
                  <c:v>6.1565647470919671E-3</c:v>
                </c:pt>
                <c:pt idx="2200">
                  <c:v>6.1528057296061124E-3</c:v>
                </c:pt>
                <c:pt idx="2201">
                  <c:v>6.1490396327117704E-3</c:v>
                </c:pt>
                <c:pt idx="2202">
                  <c:v>6.1441774399728652E-3</c:v>
                </c:pt>
                <c:pt idx="2203">
                  <c:v>6.1406128136395899E-3</c:v>
                </c:pt>
                <c:pt idx="2204">
                  <c:v>6.1368231855857269E-3</c:v>
                </c:pt>
                <c:pt idx="2205">
                  <c:v>6.1330264707956661E-3</c:v>
                </c:pt>
                <c:pt idx="2206">
                  <c:v>6.1298829272168603E-3</c:v>
                </c:pt>
                <c:pt idx="2207">
                  <c:v>6.1254117744646841E-3</c:v>
                </c:pt>
                <c:pt idx="2208">
                  <c:v>6.1215937896588746E-3</c:v>
                </c:pt>
                <c:pt idx="2209">
                  <c:v>6.1177687115820945E-3</c:v>
                </c:pt>
                <c:pt idx="2210">
                  <c:v>6.1139365385931566E-3</c:v>
                </c:pt>
                <c:pt idx="2211">
                  <c:v>6.1100972690658617E-3</c:v>
                </c:pt>
                <c:pt idx="2212">
                  <c:v>6.1062509013665167E-3</c:v>
                </c:pt>
                <c:pt idx="2213">
                  <c:v>6.1023974338589304E-3</c:v>
                </c:pt>
                <c:pt idx="2214">
                  <c:v>6.0985368649069116E-3</c:v>
                </c:pt>
                <c:pt idx="2215">
                  <c:v>6.0946691928817631E-3</c:v>
                </c:pt>
                <c:pt idx="2216">
                  <c:v>6.0907944161447958E-3</c:v>
                </c:pt>
                <c:pt idx="2217">
                  <c:v>6.0869125330673124E-3</c:v>
                </c:pt>
                <c:pt idx="2218">
                  <c:v>6.0830235420106238E-3</c:v>
                </c:pt>
                <c:pt idx="2219">
                  <c:v>6.0791274413460328E-3</c:v>
                </c:pt>
                <c:pt idx="2220">
                  <c:v>6.0752242294348502E-3</c:v>
                </c:pt>
                <c:pt idx="2221">
                  <c:v>6.0713139046483788E-3</c:v>
                </c:pt>
                <c:pt idx="2222">
                  <c:v>6.0673964653479295E-3</c:v>
                </c:pt>
                <c:pt idx="2223">
                  <c:v>6.0634719099073031E-3</c:v>
                </c:pt>
                <c:pt idx="2224">
                  <c:v>6.0595402366853124E-3</c:v>
                </c:pt>
                <c:pt idx="2225">
                  <c:v>6.0556014440507622E-3</c:v>
                </c:pt>
                <c:pt idx="2226">
                  <c:v>6.0516555303699593E-3</c:v>
                </c:pt>
                <c:pt idx="2227">
                  <c:v>6.0477024940117086E-3</c:v>
                </c:pt>
                <c:pt idx="2228">
                  <c:v>6.0444404399714585E-3</c:v>
                </c:pt>
                <c:pt idx="2229">
                  <c:v>6.0397750467205968E-3</c:v>
                </c:pt>
                <c:pt idx="2230">
                  <c:v>6.0358006325228475E-3</c:v>
                </c:pt>
                <c:pt idx="2231">
                  <c:v>6.0318190891128776E-3</c:v>
                </c:pt>
                <c:pt idx="2232">
                  <c:v>6.0278304148544959E-3</c:v>
                </c:pt>
                <c:pt idx="2233">
                  <c:v>6.0238346081140093E-3</c:v>
                </c:pt>
                <c:pt idx="2234">
                  <c:v>6.0198316672652186E-3</c:v>
                </c:pt>
                <c:pt idx="2235">
                  <c:v>6.0158215906644386E-3</c:v>
                </c:pt>
                <c:pt idx="2236">
                  <c:v>6.0118043766829721E-3</c:v>
                </c:pt>
                <c:pt idx="2237">
                  <c:v>6.0077800236946199E-3</c:v>
                </c:pt>
                <c:pt idx="2238">
                  <c:v>6.003748530050701E-3</c:v>
                </c:pt>
                <c:pt idx="2239">
                  <c:v>5.999709894130012E-3</c:v>
                </c:pt>
                <c:pt idx="2240">
                  <c:v>5.9951845798402476E-3</c:v>
                </c:pt>
                <c:pt idx="2241">
                  <c:v>5.9923317916482834E-3</c:v>
                </c:pt>
                <c:pt idx="2242">
                  <c:v>5.9875511163504092E-3</c:v>
                </c:pt>
                <c:pt idx="2243">
                  <c:v>5.9834838949732183E-3</c:v>
                </c:pt>
                <c:pt idx="2244">
                  <c:v>5.9794095231482935E-3</c:v>
                </c:pt>
                <c:pt idx="2245">
                  <c:v>5.974501627428388E-3</c:v>
                </c:pt>
                <c:pt idx="2246">
                  <c:v>5.9708978749218123E-3</c:v>
                </c:pt>
                <c:pt idx="2247">
                  <c:v>5.9668015987854586E-3</c:v>
                </c:pt>
                <c:pt idx="2248">
                  <c:v>5.9626981656205865E-3</c:v>
                </c:pt>
                <c:pt idx="2249">
                  <c:v>5.958587573802689E-3</c:v>
                </c:pt>
                <c:pt idx="2250">
                  <c:v>5.954469821691788E-3</c:v>
                </c:pt>
                <c:pt idx="2251">
                  <c:v>5.9503449076556405E-3</c:v>
                </c:pt>
                <c:pt idx="2252">
                  <c:v>5.9462128300620037E-3</c:v>
                </c:pt>
                <c:pt idx="2253">
                  <c:v>5.9420735872760568E-3</c:v>
                </c:pt>
                <c:pt idx="2254">
                  <c:v>5.937927177662978E-3</c:v>
                </c:pt>
                <c:pt idx="2255">
                  <c:v>5.933773599595682E-3</c:v>
                </c:pt>
                <c:pt idx="2256">
                  <c:v>5.9296128514316118E-3</c:v>
                </c:pt>
                <c:pt idx="2257">
                  <c:v>5.9251953163369508E-3</c:v>
                </c:pt>
                <c:pt idx="2258">
                  <c:v>5.9210196418757466E-3</c:v>
                </c:pt>
                <c:pt idx="2259">
                  <c:v>5.9170875700621127E-3</c:v>
                </c:pt>
                <c:pt idx="2260">
                  <c:v>5.9128981252014098E-3</c:v>
                </c:pt>
                <c:pt idx="2261">
                  <c:v>5.9065524237276179E-3</c:v>
                </c:pt>
                <c:pt idx="2262">
                  <c:v>5.9044976990712201E-3</c:v>
                </c:pt>
                <c:pt idx="2263">
                  <c:v>5.8984798080470085E-3</c:v>
                </c:pt>
                <c:pt idx="2264">
                  <c:v>5.8942585613554607E-3</c:v>
                </c:pt>
                <c:pt idx="2265">
                  <c:v>5.8900301291755783E-3</c:v>
                </c:pt>
                <c:pt idx="2266">
                  <c:v>5.8857945098725415E-3</c:v>
                </c:pt>
                <c:pt idx="2267">
                  <c:v>5.8818073290742845E-3</c:v>
                </c:pt>
                <c:pt idx="2268">
                  <c:v>5.8775579137479994E-3</c:v>
                </c:pt>
                <c:pt idx="2269">
                  <c:v>5.8733013065852546E-3</c:v>
                </c:pt>
                <c:pt idx="2270">
                  <c:v>5.8690375059446964E-3</c:v>
                </c:pt>
                <c:pt idx="2271">
                  <c:v>5.8645085493351286E-3</c:v>
                </c:pt>
                <c:pt idx="2272">
                  <c:v>5.8602297729902809E-3</c:v>
                </c:pt>
                <c:pt idx="2273">
                  <c:v>5.8559437980914225E-3</c:v>
                </c:pt>
                <c:pt idx="2274">
                  <c:v>5.8516506230063096E-3</c:v>
                </c:pt>
                <c:pt idx="2275">
                  <c:v>5.8473502460975437E-3</c:v>
                </c:pt>
                <c:pt idx="2276">
                  <c:v>5.8430426657354604E-3</c:v>
                </c:pt>
                <c:pt idx="2277">
                  <c:v>5.8387278802852381E-3</c:v>
                </c:pt>
                <c:pt idx="2278">
                  <c:v>5.834405888114633E-3</c:v>
                </c:pt>
                <c:pt idx="2279">
                  <c:v>5.8300766875888262E-3</c:v>
                </c:pt>
                <c:pt idx="2280">
                  <c:v>5.8260034992452248E-3</c:v>
                </c:pt>
                <c:pt idx="2281">
                  <c:v>5.8216604626135648E-3</c:v>
                </c:pt>
                <c:pt idx="2282">
                  <c:v>5.8173102129090992E-3</c:v>
                </c:pt>
                <c:pt idx="2283">
                  <c:v>5.8129527485011323E-3</c:v>
                </c:pt>
                <c:pt idx="2284">
                  <c:v>5.8083225025161401E-3</c:v>
                </c:pt>
                <c:pt idx="2285">
                  <c:v>5.803950017582017E-3</c:v>
                </c:pt>
                <c:pt idx="2286">
                  <c:v>5.7995703128618341E-3</c:v>
                </c:pt>
                <c:pt idx="2287">
                  <c:v>5.7951833867285075E-3</c:v>
                </c:pt>
                <c:pt idx="2288">
                  <c:v>5.7907892375420565E-3</c:v>
                </c:pt>
                <c:pt idx="2289">
                  <c:v>5.7866563618036437E-3</c:v>
                </c:pt>
                <c:pt idx="2290">
                  <c:v>5.7822483487397491E-3</c:v>
                </c:pt>
                <c:pt idx="2291">
                  <c:v>5.7778331079054723E-3</c:v>
                </c:pt>
                <c:pt idx="2292">
                  <c:v>5.7728700587869608E-3</c:v>
                </c:pt>
                <c:pt idx="2293">
                  <c:v>5.7687100887411861E-3</c:v>
                </c:pt>
                <c:pt idx="2294">
                  <c:v>5.7642725669717907E-3</c:v>
                </c:pt>
                <c:pt idx="2295">
                  <c:v>5.7598278107261515E-3</c:v>
                </c:pt>
                <c:pt idx="2296">
                  <c:v>5.7553758183720256E-3</c:v>
                </c:pt>
                <c:pt idx="2297">
                  <c:v>5.7502789644705132E-3</c:v>
                </c:pt>
                <c:pt idx="2298">
                  <c:v>5.7458114606636201E-3</c:v>
                </c:pt>
                <c:pt idx="2299">
                  <c:v>5.7413367156168614E-3</c:v>
                </c:pt>
                <c:pt idx="2300">
                  <c:v>5.7368547276954156E-3</c:v>
                </c:pt>
                <c:pt idx="2301">
                  <c:v>5.7323654952644611E-3</c:v>
                </c:pt>
                <c:pt idx="2302">
                  <c:v>5.7286975255447081E-3</c:v>
                </c:pt>
                <c:pt idx="2303">
                  <c:v>5.7241955674726596E-3</c:v>
                </c:pt>
                <c:pt idx="2304">
                  <c:v>5.7196863605219707E-3</c:v>
                </c:pt>
                <c:pt idx="2305">
                  <c:v>5.715169903062518E-3</c:v>
                </c:pt>
                <c:pt idx="2306">
                  <c:v>5.7086956667029244E-3</c:v>
                </c:pt>
                <c:pt idx="2307">
                  <c:v>5.7052778746121439E-3</c:v>
                </c:pt>
                <c:pt idx="2308">
                  <c:v>5.7007378849221486E-3</c:v>
                </c:pt>
                <c:pt idx="2309">
                  <c:v>5.6961906376621248E-3</c:v>
                </c:pt>
                <c:pt idx="2310">
                  <c:v>5.691636131204986E-3</c:v>
                </c:pt>
                <c:pt idx="2311">
                  <c:v>5.6854878998882641E-3</c:v>
                </c:pt>
                <c:pt idx="2312">
                  <c:v>5.680916203761599E-3</c:v>
                </c:pt>
                <c:pt idx="2313">
                  <c:v>5.6763372428961234E-3</c:v>
                </c:pt>
                <c:pt idx="2314">
                  <c:v>5.671378873439571E-3</c:v>
                </c:pt>
                <c:pt idx="2315">
                  <c:v>5.6671575204264579E-3</c:v>
                </c:pt>
                <c:pt idx="2316">
                  <c:v>5.6625567555573797E-3</c:v>
                </c:pt>
                <c:pt idx="2317">
                  <c:v>5.6579487194247102E-3</c:v>
                </c:pt>
                <c:pt idx="2318">
                  <c:v>5.6533334103972543E-3</c:v>
                </c:pt>
                <c:pt idx="2319">
                  <c:v>5.6487108268363229E-3</c:v>
                </c:pt>
                <c:pt idx="2320">
                  <c:v>5.6440809671182146E-3</c:v>
                </c:pt>
                <c:pt idx="2321">
                  <c:v>5.6394438296042404E-3</c:v>
                </c:pt>
                <c:pt idx="2322">
                  <c:v>5.6347994126682011E-3</c:v>
                </c:pt>
                <c:pt idx="2323">
                  <c:v>5.6301477146714074E-3</c:v>
                </c:pt>
                <c:pt idx="2324">
                  <c:v>5.6254887339901583E-3</c:v>
                </c:pt>
                <c:pt idx="2325">
                  <c:v>5.6208224689857644E-3</c:v>
                </c:pt>
                <c:pt idx="2326">
                  <c:v>5.6161489180295288E-3</c:v>
                </c:pt>
                <c:pt idx="2327">
                  <c:v>5.6123416389172055E-3</c:v>
                </c:pt>
                <c:pt idx="2328">
                  <c:v>5.6067799517292571E-3</c:v>
                </c:pt>
                <c:pt idx="2329">
                  <c:v>5.6020845331228308E-3</c:v>
                </c:pt>
                <c:pt idx="2330">
                  <c:v>5.597381822034786E-3</c:v>
                </c:pt>
                <c:pt idx="2331">
                  <c:v>5.5926718168364253E-3</c:v>
                </c:pt>
                <c:pt idx="2332">
                  <c:v>5.5879545158940558E-3</c:v>
                </c:pt>
                <c:pt idx="2333">
                  <c:v>5.5832299175739841E-3</c:v>
                </c:pt>
                <c:pt idx="2334">
                  <c:v>5.5784980202475132E-3</c:v>
                </c:pt>
                <c:pt idx="2335">
                  <c:v>5.5737588222834478E-3</c:v>
                </c:pt>
                <c:pt idx="2336">
                  <c:v>5.5690123220480947E-3</c:v>
                </c:pt>
                <c:pt idx="2337">
                  <c:v>5.5642585179077608E-3</c:v>
                </c:pt>
                <c:pt idx="2338">
                  <c:v>5.5594974082337489E-3</c:v>
                </c:pt>
                <c:pt idx="2339">
                  <c:v>5.5547289913948639E-3</c:v>
                </c:pt>
                <c:pt idx="2340">
                  <c:v>5.550850022839538E-3</c:v>
                </c:pt>
                <c:pt idx="2341">
                  <c:v>5.5451702296901995E-3</c:v>
                </c:pt>
                <c:pt idx="2342">
                  <c:v>5.5403798815645278E-3</c:v>
                </c:pt>
                <c:pt idx="2343">
                  <c:v>5.5355822197417082E-3</c:v>
                </c:pt>
                <c:pt idx="2344">
                  <c:v>5.5307772425955415E-3</c:v>
                </c:pt>
                <c:pt idx="2345">
                  <c:v>5.5259649484973306E-3</c:v>
                </c:pt>
                <c:pt idx="2346">
                  <c:v>5.5211453358083862E-3</c:v>
                </c:pt>
                <c:pt idx="2347">
                  <c:v>5.5163184029000112E-3</c:v>
                </c:pt>
                <c:pt idx="2348">
                  <c:v>5.5090225216471566E-3</c:v>
                </c:pt>
                <c:pt idx="2349">
                  <c:v>5.5062547520774944E-3</c:v>
                </c:pt>
                <c:pt idx="2350">
                  <c:v>5.5017936665463507E-3</c:v>
                </c:pt>
                <c:pt idx="2351">
                  <c:v>5.4969374364483015E-3</c:v>
                </c:pt>
                <c:pt idx="2352">
                  <c:v>5.4920738779723477E-3</c:v>
                </c:pt>
                <c:pt idx="2353">
                  <c:v>5.4881230283057867E-3</c:v>
                </c:pt>
                <c:pt idx="2354">
                  <c:v>5.4835537600290375E-3</c:v>
                </c:pt>
                <c:pt idx="2355">
                  <c:v>5.4786705996900942E-3</c:v>
                </c:pt>
                <c:pt idx="2356">
                  <c:v>5.4737801050979452E-3</c:v>
                </c:pt>
                <c:pt idx="2357">
                  <c:v>5.4688822746167577E-3</c:v>
                </c:pt>
                <c:pt idx="2358">
                  <c:v>5.4627385398436923E-3</c:v>
                </c:pt>
                <c:pt idx="2359">
                  <c:v>5.4578236370514399E-3</c:v>
                </c:pt>
                <c:pt idx="2360">
                  <c:v>5.4529013928317216E-3</c:v>
                </c:pt>
                <c:pt idx="2361">
                  <c:v>5.4479718055533422E-3</c:v>
                </c:pt>
                <c:pt idx="2362">
                  <c:v>5.4430348735826084E-3</c:v>
                </c:pt>
                <c:pt idx="2363">
                  <c:v>5.4380905952883252E-3</c:v>
                </c:pt>
                <c:pt idx="2364">
                  <c:v>5.4331389690442933E-3</c:v>
                </c:pt>
                <c:pt idx="2365">
                  <c:v>5.4281799932168195E-3</c:v>
                </c:pt>
                <c:pt idx="2366">
                  <c:v>5.4241570690288206E-3</c:v>
                </c:pt>
                <c:pt idx="2367">
                  <c:v>5.4182399862817698E-3</c:v>
                </c:pt>
                <c:pt idx="2368">
                  <c:v>5.4132589519093055E-3</c:v>
                </c:pt>
                <c:pt idx="2369">
                  <c:v>5.4082705614336146E-3</c:v>
                </c:pt>
                <c:pt idx="2370">
                  <c:v>5.40327481321351E-3</c:v>
                </c:pt>
                <c:pt idx="2371">
                  <c:v>5.3982717056227925E-3</c:v>
                </c:pt>
                <c:pt idx="2372">
                  <c:v>5.3932612370302668E-3</c:v>
                </c:pt>
                <c:pt idx="2373">
                  <c:v>5.3882434058047379E-3</c:v>
                </c:pt>
                <c:pt idx="2374">
                  <c:v>5.3832182103150106E-3</c:v>
                </c:pt>
                <c:pt idx="2375">
                  <c:v>5.3781856489273916E-3</c:v>
                </c:pt>
                <c:pt idx="2376">
                  <c:v>5.3731457200156818E-3</c:v>
                </c:pt>
                <c:pt idx="2377">
                  <c:v>5.36809842194369E-3</c:v>
                </c:pt>
                <c:pt idx="2378">
                  <c:v>5.3630437530802211E-3</c:v>
                </c:pt>
                <c:pt idx="2379">
                  <c:v>5.3579817118015738E-3</c:v>
                </c:pt>
                <c:pt idx="2380">
                  <c:v>5.352912296469059E-3</c:v>
                </c:pt>
                <c:pt idx="2381">
                  <c:v>5.3478355054539795E-3</c:v>
                </c:pt>
                <c:pt idx="2382">
                  <c:v>5.3427513371301361E-3</c:v>
                </c:pt>
                <c:pt idx="2383">
                  <c:v>5.3376597898588396E-3</c:v>
                </c:pt>
                <c:pt idx="2384">
                  <c:v>5.3325608620138909E-3</c:v>
                </c:pt>
                <c:pt idx="2385">
                  <c:v>5.3274545519640948E-3</c:v>
                </c:pt>
                <c:pt idx="2386">
                  <c:v>5.3223408580757581E-3</c:v>
                </c:pt>
                <c:pt idx="2387">
                  <c:v>5.3172197787226816E-3</c:v>
                </c:pt>
                <c:pt idx="2388">
                  <c:v>5.3120913122686741E-3</c:v>
                </c:pt>
                <c:pt idx="2389">
                  <c:v>5.3069554570875366E-3</c:v>
                </c:pt>
                <c:pt idx="2390">
                  <c:v>5.3018122115455757E-3</c:v>
                </c:pt>
                <c:pt idx="2391">
                  <c:v>5.2966615740115963E-3</c:v>
                </c:pt>
                <c:pt idx="2392">
                  <c:v>5.2915035428593993E-3</c:v>
                </c:pt>
                <c:pt idx="2393">
                  <c:v>5.2863381164502954E-3</c:v>
                </c:pt>
                <c:pt idx="2394">
                  <c:v>5.2811652931630815E-3</c:v>
                </c:pt>
                <c:pt idx="2395">
                  <c:v>5.2759850713590684E-3</c:v>
                </c:pt>
                <c:pt idx="2396">
                  <c:v>5.2707974494095589E-3</c:v>
                </c:pt>
                <c:pt idx="2397">
                  <c:v>5.2656024256908518E-3</c:v>
                </c:pt>
                <c:pt idx="2398">
                  <c:v>5.260399998559262E-3</c:v>
                </c:pt>
                <c:pt idx="2399">
                  <c:v>5.2551901663960843E-3</c:v>
                </c:pt>
                <c:pt idx="2400">
                  <c:v>5.2499729275626295E-3</c:v>
                </c:pt>
                <c:pt idx="2401">
                  <c:v>5.2457549811841652E-3</c:v>
                </c:pt>
                <c:pt idx="2402">
                  <c:v>5.2395162233750958E-3</c:v>
                </c:pt>
                <c:pt idx="2403">
                  <c:v>5.2342767547586266E-3</c:v>
                </c:pt>
                <c:pt idx="2404">
                  <c:v>5.2290298729520956E-3</c:v>
                </c:pt>
                <c:pt idx="2405">
                  <c:v>5.2247895466012734E-3</c:v>
                </c:pt>
                <c:pt idx="2406">
                  <c:v>5.2198681262240398E-3</c:v>
                </c:pt>
                <c:pt idx="2407">
                  <c:v>5.2146014202698278E-3</c:v>
                </c:pt>
                <c:pt idx="2408">
                  <c:v>5.209327295193157E-3</c:v>
                </c:pt>
                <c:pt idx="2409">
                  <c:v>5.2040457493610481E-3</c:v>
                </c:pt>
                <c:pt idx="2410">
                  <c:v>5.1973928138221437E-3</c:v>
                </c:pt>
                <c:pt idx="2411">
                  <c:v>5.192093994036695E-3</c:v>
                </c:pt>
                <c:pt idx="2412">
                  <c:v>5.186445389455876E-3</c:v>
                </c:pt>
                <c:pt idx="2413">
                  <c:v>5.1814740741307208E-3</c:v>
                </c:pt>
                <c:pt idx="2414">
                  <c:v>5.1761529707503029E-3</c:v>
                </c:pt>
                <c:pt idx="2415">
                  <c:v>5.1708244362466682E-3</c:v>
                </c:pt>
                <c:pt idx="2416">
                  <c:v>5.1654884689886216E-3</c:v>
                </c:pt>
                <c:pt idx="2417">
                  <c:v>5.1601450673449678E-3</c:v>
                </c:pt>
                <c:pt idx="2418">
                  <c:v>5.1547942296870097E-3</c:v>
                </c:pt>
                <c:pt idx="2419">
                  <c:v>5.1494359543810542E-3</c:v>
                </c:pt>
                <c:pt idx="2420">
                  <c:v>5.1440702398009019E-3</c:v>
                </c:pt>
                <c:pt idx="2421">
                  <c:v>5.1386970843103619E-3</c:v>
                </c:pt>
                <c:pt idx="2422">
                  <c:v>5.1333164862882308E-3</c:v>
                </c:pt>
                <c:pt idx="2423">
                  <c:v>5.1279284440933215E-3</c:v>
                </c:pt>
                <c:pt idx="2424">
                  <c:v>5.1225329561069288E-3</c:v>
                </c:pt>
                <c:pt idx="2425">
                  <c:v>5.1171300206878656E-3</c:v>
                </c:pt>
                <c:pt idx="2426">
                  <c:v>5.1117196362149286E-3</c:v>
                </c:pt>
                <c:pt idx="2427">
                  <c:v>5.1063018010544248E-3</c:v>
                </c:pt>
                <c:pt idx="2428">
                  <c:v>5.1008765135751588E-3</c:v>
                </c:pt>
                <c:pt idx="2429">
                  <c:v>5.0954437721509316E-3</c:v>
                </c:pt>
                <c:pt idx="2430">
                  <c:v>5.0900035751430539E-3</c:v>
                </c:pt>
                <c:pt idx="2431">
                  <c:v>5.0845559209303226E-3</c:v>
                </c:pt>
                <c:pt idx="2432">
                  <c:v>5.0791008078765465E-3</c:v>
                </c:pt>
                <c:pt idx="2433">
                  <c:v>5.0736382343580244E-3</c:v>
                </c:pt>
                <c:pt idx="2434">
                  <c:v>5.0681681987410632E-3</c:v>
                </c:pt>
                <c:pt idx="2435">
                  <c:v>5.0626906993944676E-3</c:v>
                </c:pt>
                <c:pt idx="2436">
                  <c:v>5.0572057346895405E-3</c:v>
                </c:pt>
                <c:pt idx="2437">
                  <c:v>5.0517133029975847E-3</c:v>
                </c:pt>
                <c:pt idx="2438">
                  <c:v>5.046213402684907E-3</c:v>
                </c:pt>
                <c:pt idx="2439">
                  <c:v>5.0407060321253083E-3</c:v>
                </c:pt>
                <c:pt idx="2440">
                  <c:v>5.0362690635176975E-3</c:v>
                </c:pt>
                <c:pt idx="2441">
                  <c:v>5.029668873743065E-3</c:v>
                </c:pt>
                <c:pt idx="2442">
                  <c:v>5.0241390826580301E-3</c:v>
                </c:pt>
                <c:pt idx="2443">
                  <c:v>5.0186018148062894E-3</c:v>
                </c:pt>
                <c:pt idx="2444">
                  <c:v>5.0130570685566478E-3</c:v>
                </c:pt>
                <c:pt idx="2445">
                  <c:v>5.007504842280408E-3</c:v>
                </c:pt>
                <c:pt idx="2446">
                  <c:v>5.001945134348873E-3</c:v>
                </c:pt>
                <c:pt idx="2447">
                  <c:v>4.9963779431283495E-3</c:v>
                </c:pt>
                <c:pt idx="2448">
                  <c:v>4.9908032669901403E-3</c:v>
                </c:pt>
                <c:pt idx="2449">
                  <c:v>4.9852211043055483E-3</c:v>
                </c:pt>
                <c:pt idx="2450">
                  <c:v>4.9796314534433783E-3</c:v>
                </c:pt>
                <c:pt idx="2451">
                  <c:v>4.9740343127749331E-3</c:v>
                </c:pt>
                <c:pt idx="2452">
                  <c:v>4.9684296806740136E-3</c:v>
                </c:pt>
                <c:pt idx="2453">
                  <c:v>4.9628175555044285E-3</c:v>
                </c:pt>
                <c:pt idx="2454">
                  <c:v>4.9571979356424767E-3</c:v>
                </c:pt>
                <c:pt idx="2455">
                  <c:v>4.951570819454465E-3</c:v>
                </c:pt>
                <c:pt idx="2456">
                  <c:v>4.9459362053116962E-3</c:v>
                </c:pt>
                <c:pt idx="2457">
                  <c:v>4.9402940915854732E-3</c:v>
                </c:pt>
                <c:pt idx="2458">
                  <c:v>4.9357554129535802E-3</c:v>
                </c:pt>
                <c:pt idx="2459">
                  <c:v>4.9301001357470514E-3</c:v>
                </c:pt>
                <c:pt idx="2460">
                  <c:v>4.9244373544604066E-3</c:v>
                </c:pt>
                <c:pt idx="2461">
                  <c:v>4.9187670674590914E-3</c:v>
                </c:pt>
                <c:pt idx="2462">
                  <c:v>4.9115980814013428E-3</c:v>
                </c:pt>
                <c:pt idx="2463">
                  <c:v>4.9062838267036057E-3</c:v>
                </c:pt>
                <c:pt idx="2464">
                  <c:v>4.900589170259706E-3</c:v>
                </c:pt>
                <c:pt idx="2465">
                  <c:v>4.8948870011977785E-3</c:v>
                </c:pt>
                <c:pt idx="2466">
                  <c:v>4.8903029896994596E-3</c:v>
                </c:pt>
                <c:pt idx="2467">
                  <c:v>4.8834601186925619E-3</c:v>
                </c:pt>
                <c:pt idx="2468">
                  <c:v>4.8777354019893804E-3</c:v>
                </c:pt>
                <c:pt idx="2469">
                  <c:v>4.8720031661508845E-3</c:v>
                </c:pt>
                <c:pt idx="2470">
                  <c:v>4.866263409543381E-3</c:v>
                </c:pt>
                <c:pt idx="2471">
                  <c:v>4.8605161305406708E-3</c:v>
                </c:pt>
                <c:pt idx="2472">
                  <c:v>4.8547613275115586E-3</c:v>
                </c:pt>
                <c:pt idx="2473">
                  <c:v>4.8489989988248494E-3</c:v>
                </c:pt>
                <c:pt idx="2474">
                  <c:v>4.8432291428568419E-3</c:v>
                </c:pt>
                <c:pt idx="2475">
                  <c:v>4.837451757973843E-3</c:v>
                </c:pt>
                <c:pt idx="2476">
                  <c:v>4.8316668425446574E-3</c:v>
                </c:pt>
                <c:pt idx="2477">
                  <c:v>4.825874394945584E-3</c:v>
                </c:pt>
                <c:pt idx="2478">
                  <c:v>4.8200744135454276E-3</c:v>
                </c:pt>
                <c:pt idx="2479">
                  <c:v>4.8142668967129931E-3</c:v>
                </c:pt>
                <c:pt idx="2480">
                  <c:v>4.8084518428220813E-3</c:v>
                </c:pt>
                <c:pt idx="2481">
                  <c:v>4.8026292502389989E-3</c:v>
                </c:pt>
                <c:pt idx="2482">
                  <c:v>4.7967991173375468E-3</c:v>
                </c:pt>
                <c:pt idx="2483">
                  <c:v>4.7909614424915259E-3</c:v>
                </c:pt>
                <c:pt idx="2484">
                  <c:v>4.7851162240672429E-3</c:v>
                </c:pt>
                <c:pt idx="2485">
                  <c:v>4.7792634604360007E-3</c:v>
                </c:pt>
                <c:pt idx="2486">
                  <c:v>4.7734031499691021E-3</c:v>
                </c:pt>
                <c:pt idx="2487">
                  <c:v>4.7675352910403479E-3</c:v>
                </c:pt>
                <c:pt idx="2488">
                  <c:v>4.7628262015065141E-3</c:v>
                </c:pt>
                <c:pt idx="2489">
                  <c:v>4.7557786067667362E-3</c:v>
                </c:pt>
                <c:pt idx="2490">
                  <c:v>4.7498946919688478E-3</c:v>
                </c:pt>
                <c:pt idx="2491">
                  <c:v>4.744011660656744E-3</c:v>
                </c:pt>
                <c:pt idx="2492">
                  <c:v>4.7381329970133668E-3</c:v>
                </c:pt>
                <c:pt idx="2493">
                  <c:v>4.7322618278899942E-3</c:v>
                </c:pt>
                <c:pt idx="2494">
                  <c:v>4.7263990388632382E-3</c:v>
                </c:pt>
                <c:pt idx="2495">
                  <c:v>4.7205446603337808E-3</c:v>
                </c:pt>
                <c:pt idx="2496">
                  <c:v>4.7146987210161528E-3</c:v>
                </c:pt>
                <c:pt idx="2497">
                  <c:v>4.708861249629881E-3</c:v>
                </c:pt>
                <c:pt idx="2498">
                  <c:v>4.7030322748919939E-3</c:v>
                </c:pt>
                <c:pt idx="2499">
                  <c:v>4.6972118255220185E-3</c:v>
                </c:pt>
                <c:pt idx="2500">
                  <c:v>4.6906324301509983E-3</c:v>
                </c:pt>
                <c:pt idx="2501">
                  <c:v>4.6867466091205338E-3</c:v>
                </c:pt>
                <c:pt idx="2502">
                  <c:v>4.6798019167748617E-3</c:v>
                </c:pt>
                <c:pt idx="2503">
                  <c:v>4.6740158560368283E-3</c:v>
                </c:pt>
                <c:pt idx="2504">
                  <c:v>4.6682384642518504E-3</c:v>
                </c:pt>
                <c:pt idx="2505">
                  <c:v>4.6612654107504948E-3</c:v>
                </c:pt>
                <c:pt idx="2506">
                  <c:v>4.6562681334627598E-3</c:v>
                </c:pt>
                <c:pt idx="2507">
                  <c:v>4.6505176200734204E-3</c:v>
                </c:pt>
                <c:pt idx="2508">
                  <c:v>4.6447758923478894E-3</c:v>
                </c:pt>
                <c:pt idx="2509">
                  <c:v>4.6390429790064205E-3</c:v>
                </c:pt>
                <c:pt idx="2510">
                  <c:v>4.6344539326656099E-3</c:v>
                </c:pt>
                <c:pt idx="2511">
                  <c:v>4.628737047006456E-3</c:v>
                </c:pt>
                <c:pt idx="2512">
                  <c:v>4.623029055113026E-3</c:v>
                </c:pt>
                <c:pt idx="2513">
                  <c:v>4.6173299857023486E-3</c:v>
                </c:pt>
                <c:pt idx="2514">
                  <c:v>4.6105116331063645E-3</c:v>
                </c:pt>
                <c:pt idx="2515">
                  <c:v>4.6048322091068834E-3</c:v>
                </c:pt>
                <c:pt idx="2516">
                  <c:v>4.5991618005048638E-3</c:v>
                </c:pt>
                <c:pt idx="2517">
                  <c:v>4.5931261826948067E-3</c:v>
                </c:pt>
                <c:pt idx="2518">
                  <c:v>4.5878481443613209E-3</c:v>
                </c:pt>
                <c:pt idx="2519">
                  <c:v>4.5822049542551448E-3</c:v>
                </c:pt>
                <c:pt idx="2520">
                  <c:v>4.5765708944145445E-3</c:v>
                </c:pt>
                <c:pt idx="2521">
                  <c:v>4.5681075303063423E-3</c:v>
                </c:pt>
                <c:pt idx="2522">
                  <c:v>4.5653302803930294E-3</c:v>
                </c:pt>
                <c:pt idx="2523">
                  <c:v>4.5597237836423046E-3</c:v>
                </c:pt>
                <c:pt idx="2524">
                  <c:v>4.5541265320226919E-3</c:v>
                </c:pt>
                <c:pt idx="2525">
                  <c:v>4.5485385542518644E-3</c:v>
                </c:pt>
                <c:pt idx="2526">
                  <c:v>4.5429598790423398E-3</c:v>
                </c:pt>
                <c:pt idx="2527">
                  <c:v>4.5373905351117896E-3</c:v>
                </c:pt>
                <c:pt idx="2528">
                  <c:v>4.53183055117531E-3</c:v>
                </c:pt>
                <c:pt idx="2529">
                  <c:v>4.5262799559531519E-3</c:v>
                </c:pt>
                <c:pt idx="2530">
                  <c:v>4.5207387781578331E-3</c:v>
                </c:pt>
                <c:pt idx="2531">
                  <c:v>4.5148410995013433E-3</c:v>
                </c:pt>
                <c:pt idx="2532">
                  <c:v>4.5096847897132461E-3</c:v>
                </c:pt>
                <c:pt idx="2533">
                  <c:v>4.5041720364941678E-3</c:v>
                </c:pt>
                <c:pt idx="2534">
                  <c:v>4.4986688155700429E-3</c:v>
                </c:pt>
                <c:pt idx="2535">
                  <c:v>4.493175155653388E-3</c:v>
                </c:pt>
                <c:pt idx="2536">
                  <c:v>4.487691085459297E-3</c:v>
                </c:pt>
                <c:pt idx="2537">
                  <c:v>4.4822166337054438E-3</c:v>
                </c:pt>
                <c:pt idx="2538">
                  <c:v>4.4767518291043452E-3</c:v>
                </c:pt>
                <c:pt idx="2539">
                  <c:v>4.4712967003788309E-3</c:v>
                </c:pt>
                <c:pt idx="2540">
                  <c:v>4.466932739842301E-3</c:v>
                </c:pt>
                <c:pt idx="2541">
                  <c:v>4.4604155854020434E-3</c:v>
                </c:pt>
                <c:pt idx="2542">
                  <c:v>4.454989656583537E-3</c:v>
                </c:pt>
                <c:pt idx="2543">
                  <c:v>4.449573518498417E-3</c:v>
                </c:pt>
                <c:pt idx="2544">
                  <c:v>4.4434515812516199E-3</c:v>
                </c:pt>
                <c:pt idx="2545">
                  <c:v>4.4387707293964468E-3</c:v>
                </c:pt>
                <c:pt idx="2546">
                  <c:v>4.4333841358097873E-3</c:v>
                </c:pt>
                <c:pt idx="2547">
                  <c:v>4.4280074478194702E-3</c:v>
                </c:pt>
                <c:pt idx="2548">
                  <c:v>4.4226406941431703E-3</c:v>
                </c:pt>
                <c:pt idx="2549">
                  <c:v>4.4172839034934035E-3</c:v>
                </c:pt>
                <c:pt idx="2550">
                  <c:v>4.4119371045878422E-3</c:v>
                </c:pt>
                <c:pt idx="2551">
                  <c:v>4.4066003261441604E-3</c:v>
                </c:pt>
                <c:pt idx="2552">
                  <c:v>4.4012735968748749E-3</c:v>
                </c:pt>
                <c:pt idx="2553">
                  <c:v>4.3959569454950801E-3</c:v>
                </c:pt>
                <c:pt idx="2554">
                  <c:v>4.3906504007198708E-3</c:v>
                </c:pt>
                <c:pt idx="2555">
                  <c:v>4.3853539912669199E-3</c:v>
                </c:pt>
                <c:pt idx="2556">
                  <c:v>4.3800677458487453E-3</c:v>
                </c:pt>
                <c:pt idx="2557">
                  <c:v>4.3725336551013417E-3</c:v>
                </c:pt>
                <c:pt idx="2558">
                  <c:v>4.3672722133235977E-3</c:v>
                </c:pt>
                <c:pt idx="2559">
                  <c:v>4.3620210340334885E-3</c:v>
                </c:pt>
                <c:pt idx="2560">
                  <c:v>4.3567801459486856E-3</c:v>
                </c:pt>
                <c:pt idx="2561">
                  <c:v>4.3515495777817076E-3</c:v>
                </c:pt>
                <c:pt idx="2562">
                  <c:v>4.3473668030765845E-3</c:v>
                </c:pt>
                <c:pt idx="2563">
                  <c:v>4.3421549191121778E-3</c:v>
                </c:pt>
                <c:pt idx="2564">
                  <c:v>4.336953434454901E-3</c:v>
                </c:pt>
                <c:pt idx="2565">
                  <c:v>4.3317623778274927E-3</c:v>
                </c:pt>
                <c:pt idx="2566">
                  <c:v>4.325552540778585E-3</c:v>
                </c:pt>
                <c:pt idx="2567">
                  <c:v>4.320384495148431E-3</c:v>
                </c:pt>
                <c:pt idx="2568">
                  <c:v>4.3152269704443431E-3</c:v>
                </c:pt>
                <c:pt idx="2569">
                  <c:v>4.3100799953814158E-3</c:v>
                </c:pt>
                <c:pt idx="2570">
                  <c:v>4.304943598672166E-3</c:v>
                </c:pt>
                <c:pt idx="2571">
                  <c:v>4.3001573535583759E-3</c:v>
                </c:pt>
                <c:pt idx="2572">
                  <c:v>4.2935817829050649E-3</c:v>
                </c:pt>
                <c:pt idx="2573">
                  <c:v>4.2899363059447637E-3</c:v>
                </c:pt>
                <c:pt idx="2574">
                  <c:v>4.2848418042282788E-3</c:v>
                </c:pt>
                <c:pt idx="2575">
                  <c:v>4.2794212954929082E-3</c:v>
                </c:pt>
                <c:pt idx="2576">
                  <c:v>4.2743489719330244E-3</c:v>
                </c:pt>
                <c:pt idx="2577">
                  <c:v>4.2692874277350601E-3</c:v>
                </c:pt>
                <c:pt idx="2578">
                  <c:v>4.2642366916115313E-3</c:v>
                </c:pt>
                <c:pt idx="2579">
                  <c:v>4.2595306651449505E-3</c:v>
                </c:pt>
                <c:pt idx="2580">
                  <c:v>4.2545009122321176E-3</c:v>
                </c:pt>
                <c:pt idx="2581">
                  <c:v>4.2494820512892773E-3</c:v>
                </c:pt>
                <c:pt idx="2582">
                  <c:v>4.244474111032126E-3</c:v>
                </c:pt>
                <c:pt idx="2583">
                  <c:v>4.2391461371387379E-3</c:v>
                </c:pt>
                <c:pt idx="2584">
                  <c:v>4.2341608524762344E-3</c:v>
                </c:pt>
                <c:pt idx="2585">
                  <c:v>4.2291865768938298E-3</c:v>
                </c:pt>
                <c:pt idx="2586">
                  <c:v>4.2242233391040409E-3</c:v>
                </c:pt>
                <c:pt idx="2587">
                  <c:v>4.21927116782454E-3</c:v>
                </c:pt>
                <c:pt idx="2588">
                  <c:v>4.2143300917652669E-3</c:v>
                </c:pt>
                <c:pt idx="2589">
                  <c:v>4.2094001396438922E-3</c:v>
                </c:pt>
                <c:pt idx="2590">
                  <c:v>4.2044813401755131E-3</c:v>
                </c:pt>
                <c:pt idx="2591">
                  <c:v>4.1995737220726446E-3</c:v>
                </c:pt>
                <c:pt idx="2592">
                  <c:v>4.1950016633869325E-3</c:v>
                </c:pt>
                <c:pt idx="2593">
                  <c:v>4.190115745841716E-3</c:v>
                </c:pt>
                <c:pt idx="2594">
                  <c:v>4.1852410935545592E-3</c:v>
                </c:pt>
                <c:pt idx="2595">
                  <c:v>4.1803777352491522E-3</c:v>
                </c:pt>
                <c:pt idx="2596">
                  <c:v>4.1752043570718635E-3</c:v>
                </c:pt>
                <c:pt idx="2597">
                  <c:v>4.1703644301764736E-3</c:v>
                </c:pt>
                <c:pt idx="2598">
                  <c:v>4.1655358856471005E-3</c:v>
                </c:pt>
                <c:pt idx="2599">
                  <c:v>4.1607187522065756E-3</c:v>
                </c:pt>
                <c:pt idx="2600">
                  <c:v>4.1559130585596786E-3</c:v>
                </c:pt>
                <c:pt idx="2601">
                  <c:v>4.1514363669392651E-3</c:v>
                </c:pt>
                <c:pt idx="2602">
                  <c:v>4.1466528704816596E-3</c:v>
                </c:pt>
                <c:pt idx="2603">
                  <c:v>4.1418808977153887E-3</c:v>
                </c:pt>
                <c:pt idx="2604">
                  <c:v>4.1364901065282789E-3</c:v>
                </c:pt>
                <c:pt idx="2605">
                  <c:v>4.1320571923017793E-3</c:v>
                </c:pt>
                <c:pt idx="2606">
                  <c:v>4.1273207404439599E-3</c:v>
                </c:pt>
                <c:pt idx="2607">
                  <c:v>4.1225959293880107E-3</c:v>
                </c:pt>
                <c:pt idx="2608">
                  <c:v>4.1178827878438698E-3</c:v>
                </c:pt>
                <c:pt idx="2609">
                  <c:v>4.1125106663994042E-3</c:v>
                </c:pt>
                <c:pt idx="2610">
                  <c:v>4.1078226276447883E-3</c:v>
                </c:pt>
                <c:pt idx="2611">
                  <c:v>4.1031463486497898E-3</c:v>
                </c:pt>
                <c:pt idx="2612">
                  <c:v>4.0984818581269256E-3</c:v>
                </c:pt>
                <c:pt idx="2613">
                  <c:v>4.0938291847938688E-3</c:v>
                </c:pt>
                <c:pt idx="2614">
                  <c:v>4.0901103380832004E-3</c:v>
                </c:pt>
                <c:pt idx="2615">
                  <c:v>4.0854789917082225E-3</c:v>
                </c:pt>
                <c:pt idx="2616">
                  <c:v>4.0808595419283833E-3</c:v>
                </c:pt>
                <c:pt idx="2617">
                  <c:v>4.0762520174521455E-3</c:v>
                </c:pt>
                <c:pt idx="2618">
                  <c:v>4.0707440809214981E-3</c:v>
                </c:pt>
                <c:pt idx="2619">
                  <c:v>4.0661629137081759E-3</c:v>
                </c:pt>
                <c:pt idx="2620">
                  <c:v>4.0615937646825894E-3</c:v>
                </c:pt>
                <c:pt idx="2621">
                  <c:v>4.0570366625572538E-3</c:v>
                </c:pt>
                <c:pt idx="2622">
                  <c:v>4.0508947816503271E-3</c:v>
                </c:pt>
                <c:pt idx="2623">
                  <c:v>4.0463661400211293E-3</c:v>
                </c:pt>
                <c:pt idx="2624">
                  <c:v>4.041849641885642E-3</c:v>
                </c:pt>
                <c:pt idx="2625">
                  <c:v>4.0373453159558981E-3</c:v>
                </c:pt>
                <c:pt idx="2626">
                  <c:v>4.0325095549581342E-3</c:v>
                </c:pt>
                <c:pt idx="2627">
                  <c:v>4.0283732955767593E-3</c:v>
                </c:pt>
                <c:pt idx="2628">
                  <c:v>4.0239056585514299E-3</c:v>
                </c:pt>
                <c:pt idx="2629">
                  <c:v>4.0194503085924649E-3</c:v>
                </c:pt>
                <c:pt idx="2630">
                  <c:v>4.015007274406901E-3</c:v>
                </c:pt>
                <c:pt idx="2631">
                  <c:v>4.0105765847142649E-3</c:v>
                </c:pt>
                <c:pt idx="2632">
                  <c:v>4.0061582682240915E-3</c:v>
                </c:pt>
                <c:pt idx="2633">
                  <c:v>4.0017523536559074E-3</c:v>
                </c:pt>
                <c:pt idx="2634">
                  <c:v>3.9973588697192475E-3</c:v>
                </c:pt>
                <c:pt idx="2635">
                  <c:v>3.9929778451286424E-3</c:v>
                </c:pt>
                <c:pt idx="2636">
                  <c:v>3.988609308601121E-3</c:v>
                </c:pt>
                <c:pt idx="2637">
                  <c:v>3.9842532888487159E-3</c:v>
                </c:pt>
                <c:pt idx="2638">
                  <c:v>3.9799098145834599E-3</c:v>
                </c:pt>
                <c:pt idx="2639">
                  <c:v>3.9764380673288661E-3</c:v>
                </c:pt>
                <c:pt idx="2640">
                  <c:v>3.9712606173825105E-3</c:v>
                </c:pt>
                <c:pt idx="2641">
                  <c:v>3.9669549518683844E-3</c:v>
                </c:pt>
                <c:pt idx="2642">
                  <c:v>3.9626619467045265E-3</c:v>
                </c:pt>
                <c:pt idx="2643">
                  <c:v>3.9583816305954755E-3</c:v>
                </c:pt>
                <c:pt idx="2644">
                  <c:v>3.9541140322607582E-3</c:v>
                </c:pt>
                <c:pt idx="2645">
                  <c:v>3.9498591804174032E-3</c:v>
                </c:pt>
                <c:pt idx="2646">
                  <c:v>3.9456171037699495E-3</c:v>
                </c:pt>
                <c:pt idx="2647">
                  <c:v>3.9413878310429196E-3</c:v>
                </c:pt>
                <c:pt idx="2648">
                  <c:v>3.9371713909433503E-3</c:v>
                </c:pt>
                <c:pt idx="2649">
                  <c:v>3.9329678121882705E-3</c:v>
                </c:pt>
                <c:pt idx="2650">
                  <c:v>3.9287771234897129E-3</c:v>
                </c:pt>
                <c:pt idx="2651">
                  <c:v>3.9245993535622081E-3</c:v>
                </c:pt>
                <c:pt idx="2652">
                  <c:v>3.9212598218278704E-3</c:v>
                </c:pt>
                <c:pt idx="2653">
                  <c:v>3.9162826848809784E-3</c:v>
                </c:pt>
                <c:pt idx="2654">
                  <c:v>3.9121438435538169E-3</c:v>
                </c:pt>
                <c:pt idx="2655">
                  <c:v>3.9080180358508354E-3</c:v>
                </c:pt>
                <c:pt idx="2656">
                  <c:v>3.9039052904940585E-3</c:v>
                </c:pt>
                <c:pt idx="2657">
                  <c:v>3.8998056361930211E-3</c:v>
                </c:pt>
                <c:pt idx="2658">
                  <c:v>3.8957191016597559E-3</c:v>
                </c:pt>
                <c:pt idx="2659">
                  <c:v>3.8916457156112916E-3</c:v>
                </c:pt>
                <c:pt idx="2660">
                  <c:v>3.8855386782454815E-3</c:v>
                </c:pt>
                <c:pt idx="2661">
                  <c:v>3.8832282878013599E-3</c:v>
                </c:pt>
                <c:pt idx="2662">
                  <c:v>3.8795047355100198E-3</c:v>
                </c:pt>
                <c:pt idx="2663">
                  <c:v>3.8754842305385728E-3</c:v>
                </c:pt>
                <c:pt idx="2664">
                  <c:v>3.8714770176195845E-3</c:v>
                </c:pt>
                <c:pt idx="2665">
                  <c:v>3.8682734182348476E-3</c:v>
                </c:pt>
                <c:pt idx="2666">
                  <c:v>3.864290136395305E-3</c:v>
                </c:pt>
                <c:pt idx="2667">
                  <c:v>3.8603202260389931E-3</c:v>
                </c:pt>
                <c:pt idx="2668">
                  <c:v>3.8563637158767396E-3</c:v>
                </c:pt>
                <c:pt idx="2669">
                  <c:v>3.8524206346276396E-3</c:v>
                </c:pt>
                <c:pt idx="2670">
                  <c:v>3.8477144812409936E-3</c:v>
                </c:pt>
                <c:pt idx="2671">
                  <c:v>3.8438011166960773E-3</c:v>
                </c:pt>
                <c:pt idx="2672">
                  <c:v>3.8396444546337253E-3</c:v>
                </c:pt>
                <c:pt idx="2673">
                  <c:v>3.8360149816293876E-3</c:v>
                </c:pt>
                <c:pt idx="2674">
                  <c:v>3.8321422685266837E-3</c:v>
                </c:pt>
                <c:pt idx="2675">
                  <c:v>3.8282831633387748E-3</c:v>
                </c:pt>
                <c:pt idx="2676">
                  <c:v>3.8244376947726977E-3</c:v>
                </c:pt>
                <c:pt idx="2677">
                  <c:v>3.820605891542983E-3</c:v>
                </c:pt>
                <c:pt idx="2678">
                  <c:v>3.8167877823691576E-3</c:v>
                </c:pt>
                <c:pt idx="2679">
                  <c:v>3.8129833959582582E-3</c:v>
                </c:pt>
                <c:pt idx="2680">
                  <c:v>3.8091927610298115E-3</c:v>
                </c:pt>
                <c:pt idx="2681">
                  <c:v>3.8054159062958504E-3</c:v>
                </c:pt>
                <c:pt idx="2682">
                  <c:v>3.8016528604709054E-3</c:v>
                </c:pt>
                <c:pt idx="2683">
                  <c:v>3.7979036522670095E-3</c:v>
                </c:pt>
                <c:pt idx="2684">
                  <c:v>3.7941683104036894E-3</c:v>
                </c:pt>
                <c:pt idx="2685">
                  <c:v>3.7904468635904798E-3</c:v>
                </c:pt>
                <c:pt idx="2686">
                  <c:v>3.7867393405444094E-3</c:v>
                </c:pt>
                <c:pt idx="2687">
                  <c:v>3.7830457699775111E-3</c:v>
                </c:pt>
                <c:pt idx="2688">
                  <c:v>3.7793661806068135E-3</c:v>
                </c:pt>
                <c:pt idx="2689">
                  <c:v>3.7757006011443495E-3</c:v>
                </c:pt>
                <c:pt idx="2690">
                  <c:v>3.7720490603071477E-3</c:v>
                </c:pt>
                <c:pt idx="2691">
                  <c:v>3.768411586804743E-3</c:v>
                </c:pt>
                <c:pt idx="2692">
                  <c:v>3.764788209356662E-3</c:v>
                </c:pt>
                <c:pt idx="2693">
                  <c:v>3.7611789566724396E-3</c:v>
                </c:pt>
                <c:pt idx="2694">
                  <c:v>3.7575838574716025E-3</c:v>
                </c:pt>
                <c:pt idx="2695">
                  <c:v>3.7540029404661834E-3</c:v>
                </c:pt>
                <c:pt idx="2696">
                  <c:v>3.7504362343707132E-3</c:v>
                </c:pt>
                <c:pt idx="2697">
                  <c:v>3.7468837678972244E-3</c:v>
                </c:pt>
                <c:pt idx="2698">
                  <c:v>3.743345569765244E-3</c:v>
                </c:pt>
                <c:pt idx="2699">
                  <c:v>3.7398216686843067E-3</c:v>
                </c:pt>
                <c:pt idx="2700">
                  <c:v>3.7370025221368074E-3</c:v>
                </c:pt>
                <c:pt idx="2701">
                  <c:v>3.7328168725436761E-3</c:v>
                </c:pt>
                <c:pt idx="2702">
                  <c:v>3.7293360349105464E-3</c:v>
                </c:pt>
                <c:pt idx="2703">
                  <c:v>3.7258696091890808E-3</c:v>
                </c:pt>
                <c:pt idx="2704">
                  <c:v>3.7224176240938101E-3</c:v>
                </c:pt>
                <c:pt idx="2705">
                  <c:v>3.7189801083392648E-3</c:v>
                </c:pt>
                <c:pt idx="2706">
                  <c:v>3.715557090642474E-3</c:v>
                </c:pt>
                <c:pt idx="2707">
                  <c:v>3.7121485997104742E-3</c:v>
                </c:pt>
                <c:pt idx="2708">
                  <c:v>3.7087546642652902E-3</c:v>
                </c:pt>
                <c:pt idx="2709">
                  <c:v>3.7053753130214528E-3</c:v>
                </c:pt>
                <c:pt idx="2710">
                  <c:v>3.7020105746909948E-3</c:v>
                </c:pt>
                <c:pt idx="2711">
                  <c:v>3.6986604779859489E-3</c:v>
                </c:pt>
                <c:pt idx="2712">
                  <c:v>3.6953250516283398E-3</c:v>
                </c:pt>
                <c:pt idx="2713">
                  <c:v>3.6920043243277023E-3</c:v>
                </c:pt>
                <c:pt idx="2714">
                  <c:v>3.6886983248010652E-3</c:v>
                </c:pt>
                <c:pt idx="2715">
                  <c:v>3.6854070817604612E-3</c:v>
                </c:pt>
                <c:pt idx="2716">
                  <c:v>3.682130623925417E-3</c:v>
                </c:pt>
                <c:pt idx="2717">
                  <c:v>3.6788689800054675E-3</c:v>
                </c:pt>
                <c:pt idx="2718">
                  <c:v>3.6764702017344497E-3</c:v>
                </c:pt>
                <c:pt idx="2719">
                  <c:v>3.6732341461652241E-3</c:v>
                </c:pt>
                <c:pt idx="2720">
                  <c:v>3.6700129817328936E-3</c:v>
                </c:pt>
                <c:pt idx="2721">
                  <c:v>3.6668067371487772E-3</c:v>
                </c:pt>
                <c:pt idx="2722">
                  <c:v>3.6627839742006674E-3</c:v>
                </c:pt>
                <c:pt idx="2723">
                  <c:v>3.6594052351231329E-3</c:v>
                </c:pt>
                <c:pt idx="2724">
                  <c:v>3.6564546743264592E-3</c:v>
                </c:pt>
                <c:pt idx="2725">
                  <c:v>3.6533125754903417E-3</c:v>
                </c:pt>
                <c:pt idx="2726">
                  <c:v>3.6507964772411949E-3</c:v>
                </c:pt>
                <c:pt idx="2727">
                  <c:v>3.6470736235902357E-3</c:v>
                </c:pt>
                <c:pt idx="2728">
                  <c:v>3.6439768279553086E-3</c:v>
                </c:pt>
                <c:pt idx="2729">
                  <c:v>3.6408951908198373E-3</c:v>
                </c:pt>
                <c:pt idx="2730">
                  <c:v>3.6378287408983523E-3</c:v>
                </c:pt>
                <c:pt idx="2731">
                  <c:v>3.6347775069078825E-3</c:v>
                </c:pt>
                <c:pt idx="2732">
                  <c:v>3.6317415175579626E-3</c:v>
                </c:pt>
                <c:pt idx="2733">
                  <c:v>3.6287208015681194E-3</c:v>
                </c:pt>
                <c:pt idx="2734">
                  <c:v>3.6257153876553816E-3</c:v>
                </c:pt>
                <c:pt idx="2735">
                  <c:v>3.62272530453428E-3</c:v>
                </c:pt>
                <c:pt idx="2736">
                  <c:v>3.6197505809143493E-3</c:v>
                </c:pt>
                <c:pt idx="2737">
                  <c:v>3.6167912455176143E-3</c:v>
                </c:pt>
                <c:pt idx="2738">
                  <c:v>3.6138473270611038E-3</c:v>
                </c:pt>
                <c:pt idx="2739">
                  <c:v>3.6114883350268907E-3</c:v>
                </c:pt>
                <c:pt idx="2740">
                  <c:v>3.608005855814389E-3</c:v>
                </c:pt>
                <c:pt idx="2741">
                  <c:v>3.6051083604582423E-3</c:v>
                </c:pt>
                <c:pt idx="2742">
                  <c:v>3.6022263969004431E-3</c:v>
                </c:pt>
                <c:pt idx="2743">
                  <c:v>3.5993599938580201E-3</c:v>
                </c:pt>
                <c:pt idx="2744">
                  <c:v>3.596509180048002E-3</c:v>
                </c:pt>
                <c:pt idx="2745">
                  <c:v>3.5936739841824217E-3</c:v>
                </c:pt>
                <c:pt idx="2746">
                  <c:v>3.5908544349783078E-3</c:v>
                </c:pt>
                <c:pt idx="2747">
                  <c:v>3.5880505611526892E-3</c:v>
                </c:pt>
                <c:pt idx="2748">
                  <c:v>3.5852623914200965E-3</c:v>
                </c:pt>
                <c:pt idx="2749">
                  <c:v>3.5824899544975586E-3</c:v>
                </c:pt>
                <c:pt idx="2750">
                  <c:v>3.5797332791021041E-3</c:v>
                </c:pt>
                <c:pt idx="2751">
                  <c:v>3.576992393943268E-3</c:v>
                </c:pt>
                <c:pt idx="2752">
                  <c:v>3.5742673277455728E-3</c:v>
                </c:pt>
                <c:pt idx="2753">
                  <c:v>3.5715581092210513E-3</c:v>
                </c:pt>
                <c:pt idx="2754">
                  <c:v>3.5688647670842344E-3</c:v>
                </c:pt>
                <c:pt idx="2755">
                  <c:v>3.5661873300546487E-3</c:v>
                </c:pt>
                <c:pt idx="2756">
                  <c:v>3.5635258268468251E-3</c:v>
                </c:pt>
                <c:pt idx="2757">
                  <c:v>3.5608802861777922E-3</c:v>
                </c:pt>
                <c:pt idx="2758">
                  <c:v>3.5582507367570848E-3</c:v>
                </c:pt>
                <c:pt idx="2759">
                  <c:v>3.5556372073117237E-3</c:v>
                </c:pt>
                <c:pt idx="2760">
                  <c:v>3.5528732256497686E-3</c:v>
                </c:pt>
                <c:pt idx="2761">
                  <c:v>3.5504583231976694E-3</c:v>
                </c:pt>
                <c:pt idx="2762">
                  <c:v>3.5478930259605357E-3</c:v>
                </c:pt>
                <c:pt idx="2763">
                  <c:v>3.5453438635593693E-3</c:v>
                </c:pt>
                <c:pt idx="2764">
                  <c:v>3.5428108647111989E-3</c:v>
                </c:pt>
                <c:pt idx="2765">
                  <c:v>3.5402940581330533E-3</c:v>
                </c:pt>
                <c:pt idx="2766">
                  <c:v>3.5377934725394633E-3</c:v>
                </c:pt>
                <c:pt idx="2767">
                  <c:v>3.5353091366474576E-3</c:v>
                </c:pt>
                <c:pt idx="2768">
                  <c:v>3.532841079174065E-3</c:v>
                </c:pt>
                <c:pt idx="2769">
                  <c:v>3.5303893288363142E-3</c:v>
                </c:pt>
                <c:pt idx="2770">
                  <c:v>3.5285755745952307E-3</c:v>
                </c:pt>
                <c:pt idx="2771">
                  <c:v>3.5261519352745652E-3</c:v>
                </c:pt>
                <c:pt idx="2772">
                  <c:v>3.5237446803277578E-3</c:v>
                </c:pt>
                <c:pt idx="2773">
                  <c:v>3.5213538384746912E-3</c:v>
                </c:pt>
                <c:pt idx="2774">
                  <c:v>3.518376189273198E-3</c:v>
                </c:pt>
                <c:pt idx="2775">
                  <c:v>3.5160228848019059E-3</c:v>
                </c:pt>
                <c:pt idx="2776">
                  <c:v>3.513686088485457E-3</c:v>
                </c:pt>
                <c:pt idx="2777">
                  <c:v>3.511365829038382E-3</c:v>
                </c:pt>
                <c:pt idx="2778">
                  <c:v>3.5095004918217101E-3</c:v>
                </c:pt>
                <c:pt idx="2779">
                  <c:v>3.5067750356279626E-3</c:v>
                </c:pt>
                <c:pt idx="2780">
                  <c:v>3.5045045590961776E-3</c:v>
                </c:pt>
                <c:pt idx="2781">
                  <c:v>3.5022507343093756E-3</c:v>
                </c:pt>
                <c:pt idx="2782">
                  <c:v>3.5000135899770912E-3</c:v>
                </c:pt>
                <c:pt idx="2783">
                  <c:v>3.4977931548163532E-3</c:v>
                </c:pt>
                <c:pt idx="2784">
                  <c:v>3.4955894575491864E-3</c:v>
                </c:pt>
                <c:pt idx="2785">
                  <c:v>3.4934025268926194E-3</c:v>
                </c:pt>
                <c:pt idx="2786">
                  <c:v>3.4912323915586851E-3</c:v>
                </c:pt>
                <c:pt idx="2787">
                  <c:v>3.4890790802744043E-3</c:v>
                </c:pt>
                <c:pt idx="2788">
                  <c:v>3.4869426217518096E-3</c:v>
                </c:pt>
                <c:pt idx="2789">
                  <c:v>3.4848230447079298E-3</c:v>
                </c:pt>
                <c:pt idx="2790">
                  <c:v>3.4827203778622917E-3</c:v>
                </c:pt>
                <c:pt idx="2791">
                  <c:v>3.4806346499294261E-3</c:v>
                </c:pt>
                <c:pt idx="2792">
                  <c:v>3.4785658896338556E-3</c:v>
                </c:pt>
                <c:pt idx="2793">
                  <c:v>3.4765141256876131E-3</c:v>
                </c:pt>
                <c:pt idx="2794">
                  <c:v>3.4744793868102253E-3</c:v>
                </c:pt>
                <c:pt idx="2795">
                  <c:v>3.4724617017212189E-3</c:v>
                </c:pt>
                <c:pt idx="2796">
                  <c:v>3.4704610991351248E-3</c:v>
                </c:pt>
                <c:pt idx="2797">
                  <c:v>3.4684776077739676E-3</c:v>
                </c:pt>
                <c:pt idx="2798">
                  <c:v>3.4665112563572742E-3</c:v>
                </c:pt>
                <c:pt idx="2799">
                  <c:v>3.4645620735995752E-3</c:v>
                </c:pt>
                <c:pt idx="2800">
                  <c:v>3.4629899925738721E-3</c:v>
                </c:pt>
                <c:pt idx="2801">
                  <c:v>3.4607153289342718E-3</c:v>
                </c:pt>
                <c:pt idx="2802">
                  <c:v>3.4588178244682188E-3</c:v>
                </c:pt>
                <c:pt idx="2803">
                  <c:v>3.4569376035317734E-3</c:v>
                </c:pt>
                <c:pt idx="2804">
                  <c:v>3.4550746948494582E-3</c:v>
                </c:pt>
                <c:pt idx="2805">
                  <c:v>3.453229127138302E-3</c:v>
                </c:pt>
                <c:pt idx="2806">
                  <c:v>3.4514009291153336E-3</c:v>
                </c:pt>
                <c:pt idx="2807">
                  <c:v>3.4495901295000797E-3</c:v>
                </c:pt>
                <c:pt idx="2808">
                  <c:v>3.4477967570145651E-3</c:v>
                </c:pt>
                <c:pt idx="2809">
                  <c:v>3.4460208403733206E-3</c:v>
                </c:pt>
                <c:pt idx="2810">
                  <c:v>3.4442624083008688E-3</c:v>
                </c:pt>
                <c:pt idx="2811">
                  <c:v>3.4425214895067446E-3</c:v>
                </c:pt>
                <c:pt idx="2812">
                  <c:v>3.4405882009472095E-3</c:v>
                </c:pt>
                <c:pt idx="2813">
                  <c:v>3.4394043327128517E-3</c:v>
                </c:pt>
                <c:pt idx="2814">
                  <c:v>3.437404100027075E-3</c:v>
                </c:pt>
                <c:pt idx="2815">
                  <c:v>3.4357335215615126E-3</c:v>
                </c:pt>
                <c:pt idx="2816">
                  <c:v>3.4340805999769075E-3</c:v>
                </c:pt>
                <c:pt idx="2817">
                  <c:v>3.432114597931731E-3</c:v>
                </c:pt>
                <c:pt idx="2818">
                  <c:v>3.4306956878383415E-3</c:v>
                </c:pt>
                <c:pt idx="2819">
                  <c:v>3.4290971913547752E-3</c:v>
                </c:pt>
                <c:pt idx="2820">
                  <c:v>3.4275164685092542E-3</c:v>
                </c:pt>
                <c:pt idx="2821">
                  <c:v>3.4259535480142948E-3</c:v>
                </c:pt>
                <c:pt idx="2822">
                  <c:v>3.424686494750695E-3</c:v>
                </c:pt>
                <c:pt idx="2823">
                  <c:v>3.4231554749597493E-3</c:v>
                </c:pt>
                <c:pt idx="2824">
                  <c:v>3.4216423369962507E-3</c:v>
                </c:pt>
                <c:pt idx="2825">
                  <c:v>3.4201471095829383E-3</c:v>
                </c:pt>
                <c:pt idx="2826">
                  <c:v>3.4184069860170524E-3</c:v>
                </c:pt>
                <c:pt idx="2827">
                  <c:v>3.4169514827533318E-3</c:v>
                </c:pt>
                <c:pt idx="2828">
                  <c:v>3.415429160004424E-3</c:v>
                </c:pt>
                <c:pt idx="2829">
                  <c:v>3.4140945151231181E-3</c:v>
                </c:pt>
                <c:pt idx="2830">
                  <c:v>3.4126931081945506E-3</c:v>
                </c:pt>
                <c:pt idx="2831">
                  <c:v>3.4113097908190647E-3</c:v>
                </c:pt>
                <c:pt idx="2832">
                  <c:v>3.409251711882888E-3</c:v>
                </c:pt>
                <c:pt idx="2833">
                  <c:v>3.4085975396083443E-3</c:v>
                </c:pt>
                <c:pt idx="2834">
                  <c:v>3.407268663213614E-3</c:v>
                </c:pt>
                <c:pt idx="2835">
                  <c:v>3.4059579912529728E-3</c:v>
                </c:pt>
                <c:pt idx="2836">
                  <c:v>3.4046655524492516E-3</c:v>
                </c:pt>
                <c:pt idx="2837">
                  <c:v>3.4033913755175445E-3</c:v>
                </c:pt>
                <c:pt idx="2838">
                  <c:v>3.4021354891858404E-3</c:v>
                </c:pt>
                <c:pt idx="2839">
                  <c:v>3.4008979221718115E-3</c:v>
                </c:pt>
                <c:pt idx="2840">
                  <c:v>3.3996787031931319E-3</c:v>
                </c:pt>
                <c:pt idx="2841">
                  <c:v>3.3984778609777891E-3</c:v>
                </c:pt>
                <c:pt idx="2842">
                  <c:v>3.3972954242434566E-3</c:v>
                </c:pt>
                <c:pt idx="2843">
                  <c:v>3.396065990768915E-3</c:v>
                </c:pt>
                <c:pt idx="2844">
                  <c:v>3.3949858820988303E-3</c:v>
                </c:pt>
                <c:pt idx="2845">
                  <c:v>3.3938588341316193E-3</c:v>
                </c:pt>
                <c:pt idx="2846">
                  <c:v>3.392750306531583E-3</c:v>
                </c:pt>
                <c:pt idx="2847">
                  <c:v>3.3916603280189747E-3</c:v>
                </c:pt>
                <c:pt idx="2848">
                  <c:v>3.3905889273140454E-3</c:v>
                </c:pt>
                <c:pt idx="2849">
                  <c:v>3.3895361331396259E-3</c:v>
                </c:pt>
                <c:pt idx="2850">
                  <c:v>3.3885019742185469E-3</c:v>
                </c:pt>
                <c:pt idx="2851">
                  <c:v>3.3874864792710607E-3</c:v>
                </c:pt>
                <c:pt idx="2852">
                  <c:v>3.3866511001767741E-3</c:v>
                </c:pt>
                <c:pt idx="2853">
                  <c:v>3.3855115961907659E-3</c:v>
                </c:pt>
                <c:pt idx="2854">
                  <c:v>3.384552265495883E-3</c:v>
                </c:pt>
                <c:pt idx="2855">
                  <c:v>3.3836117136659145E-3</c:v>
                </c:pt>
                <c:pt idx="2856">
                  <c:v>3.382593658989499E-3</c:v>
                </c:pt>
                <c:pt idx="2857">
                  <c:v>3.3817870614817301E-3</c:v>
                </c:pt>
                <c:pt idx="2858">
                  <c:v>3.3809030185705962E-3</c:v>
                </c:pt>
                <c:pt idx="2859">
                  <c:v>3.3800378694131212E-3</c:v>
                </c:pt>
                <c:pt idx="2860">
                  <c:v>3.3791916427295559E-3</c:v>
                </c:pt>
                <c:pt idx="2861">
                  <c:v>3.3783643672401532E-3</c:v>
                </c:pt>
                <c:pt idx="2862">
                  <c:v>3.377556071672901E-3</c:v>
                </c:pt>
                <c:pt idx="2863">
                  <c:v>3.3767667847480502E-3</c:v>
                </c:pt>
                <c:pt idx="2864">
                  <c:v>3.375996535185854E-3</c:v>
                </c:pt>
                <c:pt idx="2865">
                  <c:v>3.3752453517117208E-3</c:v>
                </c:pt>
                <c:pt idx="2866">
                  <c:v>3.3745132630510597E-3</c:v>
                </c:pt>
                <c:pt idx="2867">
                  <c:v>3.373800297924123E-3</c:v>
                </c:pt>
                <c:pt idx="2868">
                  <c:v>3.3731064850537414E-3</c:v>
                </c:pt>
                <c:pt idx="2869">
                  <c:v>3.3721486040585733E-3</c:v>
                </c:pt>
                <c:pt idx="2870">
                  <c:v>3.3715014233985426E-3</c:v>
                </c:pt>
                <c:pt idx="2871">
                  <c:v>3.3708734934737119E-3</c:v>
                </c:pt>
                <c:pt idx="2872">
                  <c:v>3.3702648430120681E-3</c:v>
                </c:pt>
                <c:pt idx="2873">
                  <c:v>3.3696755007338632E-3</c:v>
                </c:pt>
                <c:pt idx="2874">
                  <c:v>3.3691522356407611E-3</c:v>
                </c:pt>
                <c:pt idx="2875">
                  <c:v>3.368598835051959E-3</c:v>
                </c:pt>
                <c:pt idx="2876">
                  <c:v>3.3680648243542286E-3</c:v>
                </c:pt>
                <c:pt idx="2877">
                  <c:v>3.3675502322694224E-3</c:v>
                </c:pt>
                <c:pt idx="2878">
                  <c:v>3.3670194174631194E-3</c:v>
                </c:pt>
                <c:pt idx="2879">
                  <c:v>3.3665465275010921E-3</c:v>
                </c:pt>
                <c:pt idx="2880">
                  <c:v>3.3660931467900533E-3</c:v>
                </c:pt>
                <c:pt idx="2881">
                  <c:v>3.3656593040605701E-3</c:v>
                </c:pt>
                <c:pt idx="2882">
                  <c:v>3.3652572256634983E-3</c:v>
                </c:pt>
                <c:pt idx="2883">
                  <c:v>3.3647515839829722E-3</c:v>
                </c:pt>
                <c:pt idx="2884">
                  <c:v>3.3644846895484193E-3</c:v>
                </c:pt>
                <c:pt idx="2885">
                  <c:v>3.3641278830893739E-3</c:v>
                </c:pt>
                <c:pt idx="2886">
                  <c:v>3.3637907559977975E-3</c:v>
                </c:pt>
                <c:pt idx="2887">
                  <c:v>3.3634246199557107E-3</c:v>
                </c:pt>
                <c:pt idx="2888">
                  <c:v>3.363131169574297E-3</c:v>
                </c:pt>
                <c:pt idx="2889">
                  <c:v>3.3628574910725003E-3</c:v>
                </c:pt>
                <c:pt idx="2890">
                  <c:v>3.3626036131757307E-3</c:v>
                </c:pt>
                <c:pt idx="2891">
                  <c:v>3.3623688935060514E-3</c:v>
                </c:pt>
                <c:pt idx="2892">
                  <c:v>3.3621532841356938E-3</c:v>
                </c:pt>
                <c:pt idx="2893">
                  <c:v>3.3619575593126783E-3</c:v>
                </c:pt>
                <c:pt idx="2894">
                  <c:v>3.3617817477606948E-3</c:v>
                </c:pt>
                <c:pt idx="2895">
                  <c:v>3.3616322381875429E-3</c:v>
                </c:pt>
                <c:pt idx="2896">
                  <c:v>3.3614977671648388E-3</c:v>
                </c:pt>
                <c:pt idx="2897">
                  <c:v>3.3613832978301827E-3</c:v>
                </c:pt>
                <c:pt idx="2898">
                  <c:v>3.3612888589064048E-3</c:v>
                </c:pt>
                <c:pt idx="2899">
                  <c:v>3.3612144791189142E-3</c:v>
                </c:pt>
                <c:pt idx="2900">
                  <c:v>3.3611601872008561E-3</c:v>
                </c:pt>
                <c:pt idx="2901">
                  <c:v>3.3611260118724825E-3</c:v>
                </c:pt>
                <c:pt idx="2902">
                  <c:v>3.3611119818617811E-3</c:v>
                </c:pt>
                <c:pt idx="2903">
                  <c:v>3.361118125896739E-3</c:v>
                </c:pt>
                <c:pt idx="2904">
                  <c:v>3.3611251817804444E-3</c:v>
                </c:pt>
                <c:pt idx="2905">
                  <c:v>3.3611703121119163E-3</c:v>
                </c:pt>
                <c:pt idx="2906">
                  <c:v>3.3612357004306759E-3</c:v>
                </c:pt>
                <c:pt idx="2907">
                  <c:v>3.3613213754577487E-3</c:v>
                </c:pt>
                <c:pt idx="2908">
                  <c:v>3.3614524621766906E-3</c:v>
                </c:pt>
                <c:pt idx="2909">
                  <c:v>3.3615802537424072E-3</c:v>
                </c:pt>
                <c:pt idx="2910">
                  <c:v>3.3617284204419621E-3</c:v>
                </c:pt>
                <c:pt idx="2911">
                  <c:v>3.3618969910059211E-3</c:v>
                </c:pt>
                <c:pt idx="2912">
                  <c:v>3.3620859941545368E-3</c:v>
                </c:pt>
                <c:pt idx="2913">
                  <c:v>3.3622630552612165E-3</c:v>
                </c:pt>
                <c:pt idx="2914">
                  <c:v>3.3624915416217149E-3</c:v>
                </c:pt>
                <c:pt idx="2915">
                  <c:v>3.3627405445120218E-3</c:v>
                </c:pt>
                <c:pt idx="2916">
                  <c:v>3.3631581950555045E-3</c:v>
                </c:pt>
                <c:pt idx="2917">
                  <c:v>3.3633385042218119E-3</c:v>
                </c:pt>
                <c:pt idx="2918">
                  <c:v>3.3636507061918946E-3</c:v>
                </c:pt>
                <c:pt idx="2919">
                  <c:v>3.3639835418502839E-3</c:v>
                </c:pt>
                <c:pt idx="2920">
                  <c:v>3.3643370399198099E-3</c:v>
                </c:pt>
                <c:pt idx="2921">
                  <c:v>3.3647219519048477E-3</c:v>
                </c:pt>
                <c:pt idx="2922">
                  <c:v>3.3652564931096023E-3</c:v>
                </c:pt>
                <c:pt idx="2923">
                  <c:v>3.3656780952518906E-3</c:v>
                </c:pt>
                <c:pt idx="2924">
                  <c:v>3.3661204833198869E-3</c:v>
                </c:pt>
                <c:pt idx="2925">
                  <c:v>3.3664321094883931E-3</c:v>
                </c:pt>
                <c:pt idx="2926">
                  <c:v>3.366808341006714E-3</c:v>
                </c:pt>
                <c:pt idx="2927">
                  <c:v>3.3673057709011317E-3</c:v>
                </c:pt>
                <c:pt idx="2928">
                  <c:v>3.3678240903998813E-3</c:v>
                </c:pt>
                <c:pt idx="2929">
                  <c:v>3.3683633282342662E-3</c:v>
                </c:pt>
                <c:pt idx="2930">
                  <c:v>3.3692129250795237E-3</c:v>
                </c:pt>
                <c:pt idx="2931">
                  <c:v>3.3698016190773154E-3</c:v>
                </c:pt>
                <c:pt idx="2932">
                  <c:v>3.3704113288460492E-3</c:v>
                </c:pt>
                <c:pt idx="2933">
                  <c:v>3.3710420831142588E-3</c:v>
                </c:pt>
                <c:pt idx="2934">
                  <c:v>3.371724322303038E-3</c:v>
                </c:pt>
                <c:pt idx="2935">
                  <c:v>3.3723987522424337E-3</c:v>
                </c:pt>
                <c:pt idx="2936">
                  <c:v>3.3730943147275427E-3</c:v>
                </c:pt>
                <c:pt idx="2937">
                  <c:v>3.3738110384903819E-3</c:v>
                </c:pt>
                <c:pt idx="2938">
                  <c:v>3.3743383031803078E-3</c:v>
                </c:pt>
                <c:pt idx="2939">
                  <c:v>3.3753080847673256E-3</c:v>
                </c:pt>
                <c:pt idx="2940">
                  <c:v>3.3760884647454636E-3</c:v>
                </c:pt>
                <c:pt idx="2941">
                  <c:v>3.3768901209269009E-3</c:v>
                </c:pt>
                <c:pt idx="2942">
                  <c:v>3.3777130820411561E-3</c:v>
                </c:pt>
                <c:pt idx="2943">
                  <c:v>3.3785573768227439E-3</c:v>
                </c:pt>
                <c:pt idx="2944">
                  <c:v>3.3794230339986853E-3</c:v>
                </c:pt>
                <c:pt idx="2945">
                  <c:v>3.3803100823059928E-3</c:v>
                </c:pt>
                <c:pt idx="2946">
                  <c:v>3.3812185504716874E-3</c:v>
                </c:pt>
                <c:pt idx="2947">
                  <c:v>3.3821484672327817E-3</c:v>
                </c:pt>
                <c:pt idx="2948">
                  <c:v>3.3830998613162966E-3</c:v>
                </c:pt>
                <c:pt idx="2949">
                  <c:v>3.3840727614617427E-3</c:v>
                </c:pt>
                <c:pt idx="2950">
                  <c:v>3.385067196396141E-3</c:v>
                </c:pt>
                <c:pt idx="2951">
                  <c:v>3.386083194856504E-3</c:v>
                </c:pt>
                <c:pt idx="2952">
                  <c:v>3.3871207855698526E-3</c:v>
                </c:pt>
                <c:pt idx="2953">
                  <c:v>3.3881799972756976E-3</c:v>
                </c:pt>
                <c:pt idx="2954">
                  <c:v>3.3892608587010598E-3</c:v>
                </c:pt>
                <c:pt idx="2955">
                  <c:v>3.3903633985854498E-3</c:v>
                </c:pt>
                <c:pt idx="2956">
                  <c:v>3.3914876456583865E-3</c:v>
                </c:pt>
                <c:pt idx="2957">
                  <c:v>3.3926336286543846E-3</c:v>
                </c:pt>
                <c:pt idx="2958">
                  <c:v>3.3938013763054609E-3</c:v>
                </c:pt>
                <c:pt idx="2959">
                  <c:v>3.3949909173461301E-3</c:v>
                </c:pt>
                <c:pt idx="2960">
                  <c:v>3.3962022805159031E-3</c:v>
                </c:pt>
                <c:pt idx="2961">
                  <c:v>3.3974354945393026E-3</c:v>
                </c:pt>
                <c:pt idx="2962">
                  <c:v>3.3986905881583374E-3</c:v>
                </c:pt>
                <c:pt idx="2963">
                  <c:v>3.3999675901050241E-3</c:v>
                </c:pt>
                <c:pt idx="2964">
                  <c:v>3.4012665291138777E-3</c:v>
                </c:pt>
                <c:pt idx="2965">
                  <c:v>3.4025874339194129E-3</c:v>
                </c:pt>
                <c:pt idx="2966">
                  <c:v>3.4039303332536464E-3</c:v>
                </c:pt>
                <c:pt idx="2967">
                  <c:v>3.4052952558560889E-3</c:v>
                </c:pt>
                <c:pt idx="2968">
                  <c:v>3.4066822304587574E-3</c:v>
                </c:pt>
                <c:pt idx="2969">
                  <c:v>3.4080912858011625E-3</c:v>
                </c:pt>
                <c:pt idx="2970">
                  <c:v>3.409522450612823E-3</c:v>
                </c:pt>
                <c:pt idx="2971">
                  <c:v>3.4109757536332497E-3</c:v>
                </c:pt>
                <c:pt idx="2972">
                  <c:v>3.4124512235969573E-3</c:v>
                </c:pt>
                <c:pt idx="2973">
                  <c:v>3.4135740854862018E-3</c:v>
                </c:pt>
                <c:pt idx="2974">
                  <c:v>3.4154687792972704E-3</c:v>
                </c:pt>
                <c:pt idx="2975">
                  <c:v>3.4170109225103995E-3</c:v>
                </c:pt>
                <c:pt idx="2976">
                  <c:v>3.4185753476048686E-3</c:v>
                </c:pt>
                <c:pt idx="2977">
                  <c:v>3.419767989237476E-3</c:v>
                </c:pt>
                <c:pt idx="2978">
                  <c:v>3.4212395561047538E-3</c:v>
                </c:pt>
                <c:pt idx="2979">
                  <c:v>3.4228645378253653E-3</c:v>
                </c:pt>
                <c:pt idx="2980">
                  <c:v>3.4245119072862096E-3</c:v>
                </c:pt>
                <c:pt idx="2981">
                  <c:v>3.4261816932242995E-3</c:v>
                </c:pt>
                <c:pt idx="2982">
                  <c:v>3.4284314270799365E-3</c:v>
                </c:pt>
                <c:pt idx="2983">
                  <c:v>3.4302940197150637E-3</c:v>
                </c:pt>
                <c:pt idx="2984">
                  <c:v>3.4318963447427242E-3</c:v>
                </c:pt>
                <c:pt idx="2985">
                  <c:v>3.4336625999872861E-3</c:v>
                </c:pt>
                <c:pt idx="2986">
                  <c:v>3.4354514244883116E-3</c:v>
                </c:pt>
                <c:pt idx="2987">
                  <c:v>3.4372628469878097E-3</c:v>
                </c:pt>
                <c:pt idx="2988">
                  <c:v>3.439096896220295E-3</c:v>
                </c:pt>
                <c:pt idx="2989">
                  <c:v>3.4409536009277764E-3</c:v>
                </c:pt>
                <c:pt idx="2990">
                  <c:v>3.4428329898472665E-3</c:v>
                </c:pt>
                <c:pt idx="2991">
                  <c:v>3.4447350917157782E-3</c:v>
                </c:pt>
                <c:pt idx="2992">
                  <c:v>3.4466599352728222E-3</c:v>
                </c:pt>
                <c:pt idx="2993">
                  <c:v>3.4486075492579094E-3</c:v>
                </c:pt>
                <c:pt idx="2994">
                  <c:v>3.4505779624080524E-3</c:v>
                </c:pt>
                <c:pt idx="2995">
                  <c:v>3.45257120346526E-3</c:v>
                </c:pt>
                <c:pt idx="2996">
                  <c:v>3.4545873011690431E-3</c:v>
                </c:pt>
                <c:pt idx="2997">
                  <c:v>3.4566262842564144E-3</c:v>
                </c:pt>
                <c:pt idx="2998">
                  <c:v>3.4586881814668846E-3</c:v>
                </c:pt>
                <c:pt idx="2999">
                  <c:v>3.4607730215424626E-3</c:v>
                </c:pt>
                <c:pt idx="3000">
                  <c:v>3.4628808332251571E-3</c:v>
                </c:pt>
                <c:pt idx="3001">
                  <c:v>3.4650116452494828E-3</c:v>
                </c:pt>
                <c:pt idx="3002">
                  <c:v>3.4671654863574486E-3</c:v>
                </c:pt>
                <c:pt idx="3003">
                  <c:v>3.4693423852910632E-3</c:v>
                </c:pt>
                <c:pt idx="3004">
                  <c:v>3.4715423707923354E-3</c:v>
                </c:pt>
                <c:pt idx="3005">
                  <c:v>3.473765471598278E-3</c:v>
                </c:pt>
                <c:pt idx="3006">
                  <c:v>3.4760117164533977E-3</c:v>
                </c:pt>
                <c:pt idx="3007">
                  <c:v>3.4782811340972053E-3</c:v>
                </c:pt>
                <c:pt idx="3008">
                  <c:v>3.4805735742773902E-3</c:v>
                </c:pt>
                <c:pt idx="3009">
                  <c:v>3.4828858787852579E-3</c:v>
                </c:pt>
                <c:pt idx="3010">
                  <c:v>3.4852123878956198E-3</c:v>
                </c:pt>
                <c:pt idx="3011">
                  <c:v>3.4875473575632365E-3</c:v>
                </c:pt>
                <c:pt idx="3012">
                  <c:v>3.489333903290196E-3</c:v>
                </c:pt>
                <c:pt idx="3013">
                  <c:v>3.492220617734576E-3</c:v>
                </c:pt>
                <c:pt idx="3014">
                  <c:v>3.4945531356708748E-3</c:v>
                </c:pt>
                <c:pt idx="3015">
                  <c:v>3.496882577125604E-3</c:v>
                </c:pt>
                <c:pt idx="3016">
                  <c:v>3.4992089304855534E-3</c:v>
                </c:pt>
                <c:pt idx="3017">
                  <c:v>3.5015321841475044E-3</c:v>
                </c:pt>
                <c:pt idx="3018">
                  <c:v>3.5038523265007449E-3</c:v>
                </c:pt>
                <c:pt idx="3019">
                  <c:v>3.5061693459370602E-3</c:v>
                </c:pt>
                <c:pt idx="3020">
                  <c:v>3.5084832308457381E-3</c:v>
                </c:pt>
                <c:pt idx="3021">
                  <c:v>3.5107939696235602E-3</c:v>
                </c:pt>
                <c:pt idx="3022">
                  <c:v>3.513101550657316E-3</c:v>
                </c:pt>
                <c:pt idx="3023">
                  <c:v>3.5154059623437872E-3</c:v>
                </c:pt>
                <c:pt idx="3024">
                  <c:v>3.5177071930672654E-3</c:v>
                </c:pt>
                <c:pt idx="3025">
                  <c:v>3.5200052312245322E-3</c:v>
                </c:pt>
                <c:pt idx="3026">
                  <c:v>3.5223000652048753E-3</c:v>
                </c:pt>
                <c:pt idx="3027">
                  <c:v>3.5245916834050761E-3</c:v>
                </c:pt>
                <c:pt idx="3028">
                  <c:v>3.5268800742069284E-3</c:v>
                </c:pt>
                <c:pt idx="3029">
                  <c:v>3.5291652260097117E-3</c:v>
                </c:pt>
                <c:pt idx="3030">
                  <c:v>3.5307269026794786E-3</c:v>
                </c:pt>
                <c:pt idx="3031">
                  <c:v>3.5330063878229773E-3</c:v>
                </c:pt>
                <c:pt idx="3032">
                  <c:v>3.5352826025311247E-3</c:v>
                </c:pt>
                <c:pt idx="3033">
                  <c:v>3.5375555351903542E-3</c:v>
                </c:pt>
                <c:pt idx="3034">
                  <c:v>3.540721150337686E-3</c:v>
                </c:pt>
                <c:pt idx="3035">
                  <c:v>3.5428074677110177E-3</c:v>
                </c:pt>
                <c:pt idx="3036">
                  <c:v>3.5450696214628374E-3</c:v>
                </c:pt>
                <c:pt idx="3037">
                  <c:v>3.5473284433448771E-3</c:v>
                </c:pt>
                <c:pt idx="3038">
                  <c:v>3.5490489309714674E-3</c:v>
                </c:pt>
                <c:pt idx="3039">
                  <c:v>3.5518360450667585E-3</c:v>
                </c:pt>
                <c:pt idx="3040">
                  <c:v>3.5540848016876736E-3</c:v>
                </c:pt>
                <c:pt idx="3041">
                  <c:v>3.556330180003453E-3</c:v>
                </c:pt>
                <c:pt idx="3042">
                  <c:v>3.5585721684083804E-3</c:v>
                </c:pt>
                <c:pt idx="3043">
                  <c:v>3.5608107552942414E-3</c:v>
                </c:pt>
                <c:pt idx="3044">
                  <c:v>3.5630459290453276E-3</c:v>
                </c:pt>
                <c:pt idx="3045">
                  <c:v>3.5652776780609186E-3</c:v>
                </c:pt>
                <c:pt idx="3046">
                  <c:v>3.5675059907278039E-3</c:v>
                </c:pt>
                <c:pt idx="3047">
                  <c:v>3.5697308554402674E-3</c:v>
                </c:pt>
                <c:pt idx="3048">
                  <c:v>3.5719522605875964E-3</c:v>
                </c:pt>
                <c:pt idx="3049">
                  <c:v>3.5741701945590787E-3</c:v>
                </c:pt>
                <c:pt idx="3050">
                  <c:v>3.5763846457514958E-3</c:v>
                </c:pt>
                <c:pt idx="3051">
                  <c:v>3.578069326616651E-3</c:v>
                </c:pt>
                <c:pt idx="3052">
                  <c:v>3.5808030533587831E-3</c:v>
                </c:pt>
                <c:pt idx="3053">
                  <c:v>3.5830069865547265E-3</c:v>
                </c:pt>
                <c:pt idx="3054">
                  <c:v>3.5852073905337511E-3</c:v>
                </c:pt>
                <c:pt idx="3055">
                  <c:v>3.5874042536901407E-3</c:v>
                </c:pt>
                <c:pt idx="3056">
                  <c:v>3.5895975644106848E-3</c:v>
                </c:pt>
                <c:pt idx="3057">
                  <c:v>3.591787311087169E-3</c:v>
                </c:pt>
                <c:pt idx="3058">
                  <c:v>3.5939734821163749E-3</c:v>
                </c:pt>
                <c:pt idx="3059">
                  <c:v>3.5961560658850922E-3</c:v>
                </c:pt>
                <c:pt idx="3060">
                  <c:v>3.5983350507826084E-3</c:v>
                </c:pt>
                <c:pt idx="3061">
                  <c:v>3.6005104252057052E-3</c:v>
                </c:pt>
                <c:pt idx="3062">
                  <c:v>3.6026821775411721E-3</c:v>
                </c:pt>
                <c:pt idx="3063">
                  <c:v>3.6048502961832929E-3</c:v>
                </c:pt>
                <c:pt idx="3064">
                  <c:v>3.607014769523853E-3</c:v>
                </c:pt>
                <c:pt idx="3065">
                  <c:v>3.6091755859496422E-3</c:v>
                </c:pt>
                <c:pt idx="3066">
                  <c:v>3.6113327338574419E-3</c:v>
                </c:pt>
                <c:pt idx="3067">
                  <c:v>3.6134862016340419E-3</c:v>
                </c:pt>
                <c:pt idx="3068">
                  <c:v>3.6156359776737257E-3</c:v>
                </c:pt>
                <c:pt idx="3069">
                  <c:v>3.6177820503657809E-3</c:v>
                </c:pt>
                <c:pt idx="3070">
                  <c:v>3.6199244081019932E-3</c:v>
                </c:pt>
                <c:pt idx="3071">
                  <c:v>3.6220630392716502E-3</c:v>
                </c:pt>
                <c:pt idx="3072">
                  <c:v>3.6243683163822934E-3</c:v>
                </c:pt>
                <c:pt idx="3073">
                  <c:v>3.6263290754909305E-3</c:v>
                </c:pt>
                <c:pt idx="3074">
                  <c:v>3.6284564573166311E-3</c:v>
                </c:pt>
                <c:pt idx="3075">
                  <c:v>3.6305800661454168E-3</c:v>
                </c:pt>
                <c:pt idx="3076">
                  <c:v>3.6326998903640773E-3</c:v>
                </c:pt>
                <c:pt idx="3077">
                  <c:v>3.634815918366896E-3</c:v>
                </c:pt>
                <c:pt idx="3078">
                  <c:v>3.6369281385406627E-3</c:v>
                </c:pt>
                <c:pt idx="3079">
                  <c:v>3.6390365392821589E-3</c:v>
                </c:pt>
                <c:pt idx="3080">
                  <c:v>3.6411411089831702E-3</c:v>
                </c:pt>
                <c:pt idx="3081">
                  <c:v>3.6432418360279883E-3</c:v>
                </c:pt>
                <c:pt idx="3082">
                  <c:v>3.6448349566619363E-3</c:v>
                </c:pt>
                <c:pt idx="3083">
                  <c:v>3.6469287311536522E-3</c:v>
                </c:pt>
                <c:pt idx="3084">
                  <c:v>3.6490186307394546E-3</c:v>
                </c:pt>
                <c:pt idx="3085">
                  <c:v>3.6511046438038076E-3</c:v>
                </c:pt>
                <c:pt idx="3086">
                  <c:v>3.6536874251691387E-3</c:v>
                </c:pt>
                <c:pt idx="3087">
                  <c:v>3.6557648525167852E-3</c:v>
                </c:pt>
                <c:pt idx="3088">
                  <c:v>3.6578383559507377E-3</c:v>
                </c:pt>
                <c:pt idx="3089">
                  <c:v>3.6600739846177018E-3</c:v>
                </c:pt>
                <c:pt idx="3090">
                  <c:v>3.6619735446422053E-3</c:v>
                </c:pt>
                <c:pt idx="3091">
                  <c:v>3.6640352066807935E-3</c:v>
                </c:pt>
                <c:pt idx="3092">
                  <c:v>3.6660928983728303E-3</c:v>
                </c:pt>
                <c:pt idx="3093">
                  <c:v>3.6681466081051051E-3</c:v>
                </c:pt>
                <c:pt idx="3094">
                  <c:v>3.6701963242694036E-3</c:v>
                </c:pt>
                <c:pt idx="3095">
                  <c:v>3.6723694900964526E-3</c:v>
                </c:pt>
                <c:pt idx="3096">
                  <c:v>3.6744108767381147E-3</c:v>
                </c:pt>
                <c:pt idx="3097">
                  <c:v>3.6764482341873138E-3</c:v>
                </c:pt>
                <c:pt idx="3098">
                  <c:v>3.6784815508352706E-3</c:v>
                </c:pt>
                <c:pt idx="3099">
                  <c:v>3.6805108150706283E-3</c:v>
                </c:pt>
                <c:pt idx="3100">
                  <c:v>3.6825360152897657E-3</c:v>
                </c:pt>
                <c:pt idx="3101">
                  <c:v>3.6845571398761686E-3</c:v>
                </c:pt>
                <c:pt idx="3102">
                  <c:v>3.686574177231373E-3</c:v>
                </c:pt>
                <c:pt idx="3103">
                  <c:v>3.6887494159448808E-3</c:v>
                </c:pt>
                <c:pt idx="3104">
                  <c:v>3.6905959437898645E-3</c:v>
                </c:pt>
                <c:pt idx="3105">
                  <c:v>3.6926006497755948E-3</c:v>
                </c:pt>
                <c:pt idx="3106">
                  <c:v>3.6946012220950126E-3</c:v>
                </c:pt>
                <c:pt idx="3107">
                  <c:v>3.6965976491341824E-3</c:v>
                </c:pt>
                <c:pt idx="3108">
                  <c:v>3.698589919281747E-3</c:v>
                </c:pt>
                <c:pt idx="3109">
                  <c:v>3.7005780209340851E-3</c:v>
                </c:pt>
                <c:pt idx="3110">
                  <c:v>3.7025619424772612E-3</c:v>
                </c:pt>
                <c:pt idx="3111">
                  <c:v>3.7045416723050758E-3</c:v>
                </c:pt>
                <c:pt idx="3112">
                  <c:v>3.7060376371316523E-3</c:v>
                </c:pt>
                <c:pt idx="3113">
                  <c:v>3.7084885103820832E-3</c:v>
                </c:pt>
                <c:pt idx="3114">
                  <c:v>3.7104555954137197E-3</c:v>
                </c:pt>
                <c:pt idx="3115">
                  <c:v>3.7124184422948803E-3</c:v>
                </c:pt>
                <c:pt idx="3116">
                  <c:v>3.7146943531851666E-3</c:v>
                </c:pt>
                <c:pt idx="3117">
                  <c:v>3.7163313751706608E-3</c:v>
                </c:pt>
                <c:pt idx="3118">
                  <c:v>3.7182814379451449E-3</c:v>
                </c:pt>
                <c:pt idx="3119">
                  <c:v>3.7202272161391968E-3</c:v>
                </c:pt>
                <c:pt idx="3120">
                  <c:v>3.7221686981388806E-3</c:v>
                </c:pt>
                <c:pt idx="3121">
                  <c:v>3.7241058723328393E-3</c:v>
                </c:pt>
                <c:pt idx="3122">
                  <c:v>3.7260387271148732E-3</c:v>
                </c:pt>
                <c:pt idx="3123">
                  <c:v>3.7279672508787826E-3</c:v>
                </c:pt>
                <c:pt idx="3124">
                  <c:v>3.7298914320132099E-3</c:v>
                </c:pt>
                <c:pt idx="3125">
                  <c:v>3.7318112589093768E-3</c:v>
                </c:pt>
                <c:pt idx="3126">
                  <c:v>3.7337267199559262E-3</c:v>
                </c:pt>
                <c:pt idx="3127">
                  <c:v>3.7356378035518162E-3</c:v>
                </c:pt>
                <c:pt idx="3128">
                  <c:v>3.7375444980805314E-3</c:v>
                </c:pt>
                <c:pt idx="3129">
                  <c:v>3.74026071071341E-3</c:v>
                </c:pt>
                <c:pt idx="3130">
                  <c:v>3.742156697755615E-3</c:v>
                </c:pt>
                <c:pt idx="3131">
                  <c:v>3.7440482559302248E-3</c:v>
                </c:pt>
                <c:pt idx="3132">
                  <c:v>3.7459353736336181E-3</c:v>
                </c:pt>
                <c:pt idx="3133">
                  <c:v>3.7478180392518596E-3</c:v>
                </c:pt>
                <c:pt idx="3134">
                  <c:v>3.7492362541351782E-3</c:v>
                </c:pt>
                <c:pt idx="3135">
                  <c:v>3.7511108839008828E-3</c:v>
                </c:pt>
                <c:pt idx="3136">
                  <c:v>3.7529810293536669E-3</c:v>
                </c:pt>
                <c:pt idx="3137">
                  <c:v>3.754846678888527E-3</c:v>
                </c:pt>
                <c:pt idx="3138">
                  <c:v>3.7571641797843227E-3</c:v>
                </c:pt>
                <c:pt idx="3139">
                  <c:v>3.7590198891176178E-3</c:v>
                </c:pt>
                <c:pt idx="3140">
                  <c:v>3.7608710651043115E-3</c:v>
                </c:pt>
                <c:pt idx="3141">
                  <c:v>3.762717696138204E-3</c:v>
                </c:pt>
                <c:pt idx="3142">
                  <c:v>3.7645597706079384E-3</c:v>
                </c:pt>
                <c:pt idx="3143">
                  <c:v>3.7662467168697589E-3</c:v>
                </c:pt>
                <c:pt idx="3144">
                  <c:v>3.7686028912293779E-3</c:v>
                </c:pt>
                <c:pt idx="3145">
                  <c:v>3.7699085972500157E-3</c:v>
                </c:pt>
                <c:pt idx="3146">
                  <c:v>3.7717326400494855E-3</c:v>
                </c:pt>
                <c:pt idx="3147">
                  <c:v>3.7737013882101975E-3</c:v>
                </c:pt>
                <c:pt idx="3148">
                  <c:v>3.7755158795183701E-3</c:v>
                </c:pt>
                <c:pt idx="3149">
                  <c:v>3.7773257330009358E-3</c:v>
                </c:pt>
                <c:pt idx="3150">
                  <c:v>3.779130937051694E-3</c:v>
                </c:pt>
                <c:pt idx="3151">
                  <c:v>3.7807834157996822E-3</c:v>
                </c:pt>
                <c:pt idx="3152">
                  <c:v>3.7825796020367619E-3</c:v>
                </c:pt>
                <c:pt idx="3153">
                  <c:v>3.78437110488683E-3</c:v>
                </c:pt>
                <c:pt idx="3154">
                  <c:v>3.786157912737842E-3</c:v>
                </c:pt>
                <c:pt idx="3155">
                  <c:v>3.7880868094901871E-3</c:v>
                </c:pt>
                <c:pt idx="3156">
                  <c:v>3.7898638731528609E-3</c:v>
                </c:pt>
                <c:pt idx="3157">
                  <c:v>3.7916362061197E-3</c:v>
                </c:pt>
                <c:pt idx="3158">
                  <c:v>3.7934037967845037E-3</c:v>
                </c:pt>
                <c:pt idx="3159">
                  <c:v>3.7951666335333373E-3</c:v>
                </c:pt>
                <c:pt idx="3160">
                  <c:v>3.7969247047625787E-3</c:v>
                </c:pt>
                <c:pt idx="3161">
                  <c:v>3.7986779988608715E-3</c:v>
                </c:pt>
                <c:pt idx="3162">
                  <c:v>3.800426504219437E-3</c:v>
                </c:pt>
                <c:pt idx="3163">
                  <c:v>3.802170209226918E-3</c:v>
                </c:pt>
                <c:pt idx="3164">
                  <c:v>3.8037652123668053E-3</c:v>
                </c:pt>
                <c:pt idx="3165">
                  <c:v>3.8054996090517434E-3</c:v>
                </c:pt>
                <c:pt idx="3166">
                  <c:v>3.807229171435722E-3</c:v>
                </c:pt>
                <c:pt idx="3167">
                  <c:v>3.808953887909361E-3</c:v>
                </c:pt>
                <c:pt idx="3168">
                  <c:v>3.8108163227346475E-3</c:v>
                </c:pt>
                <c:pt idx="3169">
                  <c:v>3.8125309818693247E-3</c:v>
                </c:pt>
                <c:pt idx="3170">
                  <c:v>3.8142407593888899E-3</c:v>
                </c:pt>
                <c:pt idx="3171">
                  <c:v>3.8159456436897216E-3</c:v>
                </c:pt>
                <c:pt idx="3172">
                  <c:v>3.81764562316562E-3</c:v>
                </c:pt>
                <c:pt idx="3173">
                  <c:v>3.8191997725007809E-3</c:v>
                </c:pt>
                <c:pt idx="3174">
                  <c:v>3.8208902425473923E-3</c:v>
                </c:pt>
                <c:pt idx="3175">
                  <c:v>3.822575773808623E-3</c:v>
                </c:pt>
                <c:pt idx="3176">
                  <c:v>3.8245361353508867E-3</c:v>
                </c:pt>
                <c:pt idx="3177">
                  <c:v>3.8260715417994017E-3</c:v>
                </c:pt>
                <c:pt idx="3178">
                  <c:v>3.8277418485181455E-3</c:v>
                </c:pt>
                <c:pt idx="3179">
                  <c:v>3.82940716914535E-3</c:v>
                </c:pt>
                <c:pt idx="3180">
                  <c:v>3.8310674920722359E-3</c:v>
                </c:pt>
                <c:pt idx="3181">
                  <c:v>3.832958869467583E-3</c:v>
                </c:pt>
                <c:pt idx="3182">
                  <c:v>3.8346084439497543E-3</c:v>
                </c:pt>
                <c:pt idx="3183">
                  <c:v>3.8362529842472432E-3</c:v>
                </c:pt>
                <c:pt idx="3184">
                  <c:v>3.837892478751272E-3</c:v>
                </c:pt>
                <c:pt idx="3185">
                  <c:v>3.8395269158530616E-3</c:v>
                </c:pt>
                <c:pt idx="3186">
                  <c:v>3.840746866856965E-3</c:v>
                </c:pt>
                <c:pt idx="3187">
                  <c:v>3.8423721937300543E-3</c:v>
                </c:pt>
                <c:pt idx="3188">
                  <c:v>3.8439924310058288E-3</c:v>
                </c:pt>
                <c:pt idx="3189">
                  <c:v>3.8456075670764301E-3</c:v>
                </c:pt>
                <c:pt idx="3190">
                  <c:v>3.8476228340263378E-3</c:v>
                </c:pt>
                <c:pt idx="3191">
                  <c:v>3.8492266829303463E-3</c:v>
                </c:pt>
                <c:pt idx="3192">
                  <c:v>3.8508253931680879E-3</c:v>
                </c:pt>
                <c:pt idx="3193">
                  <c:v>3.8524189531359419E-3</c:v>
                </c:pt>
                <c:pt idx="3194">
                  <c:v>3.8545937392217566E-3</c:v>
                </c:pt>
                <c:pt idx="3195">
                  <c:v>3.8561751296403712E-3</c:v>
                </c:pt>
                <c:pt idx="3196">
                  <c:v>3.8577513307624933E-3</c:v>
                </c:pt>
                <c:pt idx="3197">
                  <c:v>3.8593223309824065E-3</c:v>
                </c:pt>
                <c:pt idx="3198">
                  <c:v>3.860979338653803E-3</c:v>
                </c:pt>
                <c:pt idx="3199">
                  <c:v>3.8624486822752546E-3</c:v>
                </c:pt>
                <c:pt idx="3200">
                  <c:v>3.8640040101317608E-3</c:v>
                </c:pt>
                <c:pt idx="3201">
                  <c:v>3.8655540906457064E-3</c:v>
                </c:pt>
                <c:pt idx="3202">
                  <c:v>3.8670989122163713E-3</c:v>
                </c:pt>
                <c:pt idx="3203">
                  <c:v>3.8686384632230508E-3</c:v>
                </c:pt>
                <c:pt idx="3204">
                  <c:v>3.8701727320675228E-3</c:v>
                </c:pt>
                <c:pt idx="3205">
                  <c:v>3.8717017071390747E-3</c:v>
                </c:pt>
                <c:pt idx="3206">
                  <c:v>3.8732253768195002E-3</c:v>
                </c:pt>
                <c:pt idx="3207">
                  <c:v>3.8747437295080789E-3</c:v>
                </c:pt>
                <c:pt idx="3208">
                  <c:v>3.8762567535940984E-3</c:v>
                </c:pt>
                <c:pt idx="3209">
                  <c:v>3.8777644374693443E-3</c:v>
                </c:pt>
                <c:pt idx="3210">
                  <c:v>3.8792667695231042E-3</c:v>
                </c:pt>
                <c:pt idx="3211">
                  <c:v>3.8803815141758968E-3</c:v>
                </c:pt>
                <c:pt idx="3212">
                  <c:v>3.8822553317308106E-3</c:v>
                </c:pt>
                <c:pt idx="3213">
                  <c:v>3.8837415386683283E-3</c:v>
                </c:pt>
                <c:pt idx="3214">
                  <c:v>3.8852223473490044E-3</c:v>
                </c:pt>
                <c:pt idx="3215">
                  <c:v>3.8866977461621266E-3</c:v>
                </c:pt>
                <c:pt idx="3216">
                  <c:v>3.8881677235019785E-3</c:v>
                </c:pt>
                <c:pt idx="3217">
                  <c:v>3.8896322677553496E-3</c:v>
                </c:pt>
                <c:pt idx="3218">
                  <c:v>3.8910913673165237E-3</c:v>
                </c:pt>
                <c:pt idx="3219">
                  <c:v>3.8925450105747883E-3</c:v>
                </c:pt>
                <c:pt idx="3220">
                  <c:v>3.893993185924427E-3</c:v>
                </c:pt>
                <c:pt idx="3221">
                  <c:v>3.8954358817497314E-3</c:v>
                </c:pt>
                <c:pt idx="3222">
                  <c:v>3.8968730864474832E-3</c:v>
                </c:pt>
                <c:pt idx="3223">
                  <c:v>3.8983047884094679E-3</c:v>
                </c:pt>
                <c:pt idx="3224">
                  <c:v>3.8993633403722767E-3</c:v>
                </c:pt>
                <c:pt idx="3225">
                  <c:v>3.9011516376782907E-3</c:v>
                </c:pt>
                <c:pt idx="3226">
                  <c:v>3.9025667617662019E-3</c:v>
                </c:pt>
                <c:pt idx="3227">
                  <c:v>3.9039763366829905E-3</c:v>
                </c:pt>
                <c:pt idx="3228">
                  <c:v>3.9053803508179441E-3</c:v>
                </c:pt>
                <c:pt idx="3229">
                  <c:v>3.9067787925578523E-3</c:v>
                </c:pt>
                <c:pt idx="3230">
                  <c:v>3.9081716502994968E-3</c:v>
                </c:pt>
                <c:pt idx="3231">
                  <c:v>3.909558912427169E-3</c:v>
                </c:pt>
                <c:pt idx="3232">
                  <c:v>3.9116083411487364E-3</c:v>
                </c:pt>
                <c:pt idx="3233">
                  <c:v>3.9123937209099621E-3</c:v>
                </c:pt>
                <c:pt idx="3234">
                  <c:v>3.9136870090616949E-3</c:v>
                </c:pt>
                <c:pt idx="3235">
                  <c:v>3.9150517726588285E-3</c:v>
                </c:pt>
                <c:pt idx="3236">
                  <c:v>3.9164108826009181E-3</c:v>
                </c:pt>
                <c:pt idx="3237">
                  <c:v>3.9174117278382081E-3</c:v>
                </c:pt>
                <c:pt idx="3238">
                  <c:v>3.9186434564013918E-3</c:v>
                </c:pt>
                <c:pt idx="3239">
                  <c:v>3.9199871060529336E-3</c:v>
                </c:pt>
                <c:pt idx="3240">
                  <c:v>3.9213250591583837E-3</c:v>
                </c:pt>
                <c:pt idx="3241">
                  <c:v>3.922657304107029E-3</c:v>
                </c:pt>
                <c:pt idx="3242">
                  <c:v>3.9244461653900609E-3</c:v>
                </c:pt>
                <c:pt idx="3243">
                  <c:v>3.9257653746918586E-3</c:v>
                </c:pt>
                <c:pt idx="3244">
                  <c:v>3.927193535694878E-3</c:v>
                </c:pt>
                <c:pt idx="3245">
                  <c:v>3.928386542109974E-3</c:v>
                </c:pt>
                <c:pt idx="3246">
                  <c:v>3.9296884770048668E-3</c:v>
                </c:pt>
                <c:pt idx="3247">
                  <c:v>3.9309846305443652E-3</c:v>
                </c:pt>
                <c:pt idx="3248">
                  <c:v>3.9322749911227528E-3</c:v>
                </c:pt>
                <c:pt idx="3249">
                  <c:v>3.9335595471293172E-3</c:v>
                </c:pt>
                <c:pt idx="3250">
                  <c:v>3.9345011728586891E-3</c:v>
                </c:pt>
                <c:pt idx="3251">
                  <c:v>3.9361111989916209E-3</c:v>
                </c:pt>
                <c:pt idx="3252">
                  <c:v>3.9373782716284333E-3</c:v>
                </c:pt>
                <c:pt idx="3253">
                  <c:v>3.9386394932555691E-3</c:v>
                </c:pt>
                <c:pt idx="3254">
                  <c:v>3.9398948522673116E-3</c:v>
                </c:pt>
                <c:pt idx="3255">
                  <c:v>3.9411443370554466E-3</c:v>
                </c:pt>
                <c:pt idx="3256">
                  <c:v>3.9423879360067637E-3</c:v>
                </c:pt>
                <c:pt idx="3257">
                  <c:v>3.9436256375180445E-3</c:v>
                </c:pt>
                <c:pt idx="3258">
                  <c:v>3.9448574299760786E-3</c:v>
                </c:pt>
                <c:pt idx="3259">
                  <c:v>3.9460833017726515E-3</c:v>
                </c:pt>
                <c:pt idx="3260">
                  <c:v>3.947303241297051E-3</c:v>
                </c:pt>
                <c:pt idx="3261">
                  <c:v>3.9485172369435606E-3</c:v>
                </c:pt>
                <c:pt idx="3262">
                  <c:v>3.9497252771039659E-3</c:v>
                </c:pt>
                <c:pt idx="3263">
                  <c:v>3.9509273501650566E-3</c:v>
                </c:pt>
                <c:pt idx="3264">
                  <c:v>3.9521234445236142E-3</c:v>
                </c:pt>
                <c:pt idx="3265">
                  <c:v>3.9533135485664284E-3</c:v>
                </c:pt>
                <c:pt idx="3266">
                  <c:v>3.9544976506827867E-3</c:v>
                </c:pt>
                <c:pt idx="3267">
                  <c:v>3.9556757392719688E-3</c:v>
                </c:pt>
                <c:pt idx="3268">
                  <c:v>3.9568478027182663E-3</c:v>
                </c:pt>
                <c:pt idx="3269">
                  <c:v>3.9580138294134648E-3</c:v>
                </c:pt>
                <c:pt idx="3270">
                  <c:v>3.9591738077493499E-3</c:v>
                </c:pt>
                <c:pt idx="3271">
                  <c:v>3.9603277261202052E-3</c:v>
                </c:pt>
                <c:pt idx="3272">
                  <c:v>3.9614755729128204E-3</c:v>
                </c:pt>
                <c:pt idx="3273">
                  <c:v>3.962617336518981E-3</c:v>
                </c:pt>
                <c:pt idx="3274">
                  <c:v>3.9637530053329706E-3</c:v>
                </c:pt>
                <c:pt idx="3275">
                  <c:v>3.9648825677440769E-3</c:v>
                </c:pt>
                <c:pt idx="3276">
                  <c:v>3.9660060121440854E-3</c:v>
                </c:pt>
                <c:pt idx="3277">
                  <c:v>3.9671233269222839E-3</c:v>
                </c:pt>
                <c:pt idx="3278">
                  <c:v>3.9682345004679598E-3</c:v>
                </c:pt>
                <c:pt idx="3279">
                  <c:v>3.9693395211803928E-3</c:v>
                </c:pt>
                <c:pt idx="3280">
                  <c:v>3.9704383774413765E-3</c:v>
                </c:pt>
                <c:pt idx="3281">
                  <c:v>3.9715310576501905E-3</c:v>
                </c:pt>
                <c:pt idx="3282">
                  <c:v>3.9726175501911265E-3</c:v>
                </c:pt>
                <c:pt idx="3283">
                  <c:v>3.973697843460966E-3</c:v>
                </c:pt>
                <c:pt idx="3284">
                  <c:v>3.9747719258464986E-3</c:v>
                </c:pt>
                <c:pt idx="3285">
                  <c:v>3.9755466050235121E-3</c:v>
                </c:pt>
                <c:pt idx="3286">
                  <c:v>3.9769014115392798E-3</c:v>
                </c:pt>
                <c:pt idx="3287">
                  <c:v>3.9779567916276015E-3</c:v>
                </c:pt>
                <c:pt idx="3288">
                  <c:v>3.9790059143962608E-3</c:v>
                </c:pt>
                <c:pt idx="3289">
                  <c:v>3.9800487682395413E-3</c:v>
                </c:pt>
                <c:pt idx="3290">
                  <c:v>3.9807987049260843E-3</c:v>
                </c:pt>
                <c:pt idx="3291">
                  <c:v>3.9818303029744481E-3</c:v>
                </c:pt>
                <c:pt idx="3292">
                  <c:v>3.9828555999528014E-3</c:v>
                </c:pt>
                <c:pt idx="3293">
                  <c:v>3.9838745842621466E-3</c:v>
                </c:pt>
                <c:pt idx="3294">
                  <c:v>3.9851685972677742E-3</c:v>
                </c:pt>
                <c:pt idx="3295">
                  <c:v>3.9862668524664521E-3</c:v>
                </c:pt>
                <c:pt idx="3296">
                  <c:v>3.9871722400894316E-3</c:v>
                </c:pt>
                <c:pt idx="3297">
                  <c:v>3.9881645246089836E-3</c:v>
                </c:pt>
                <c:pt idx="3298">
                  <c:v>3.9888744094229329E-3</c:v>
                </c:pt>
                <c:pt idx="3299">
                  <c:v>3.9901299618319563E-3</c:v>
                </c:pt>
                <c:pt idx="3300">
                  <c:v>3.9911030913114542E-3</c:v>
                </c:pt>
                <c:pt idx="3301">
                  <c:v>3.9920698125645027E-3</c:v>
                </c:pt>
                <c:pt idx="3302">
                  <c:v>3.9930301139778912E-3</c:v>
                </c:pt>
                <c:pt idx="3303">
                  <c:v>3.9939839839409075E-3</c:v>
                </c:pt>
                <c:pt idx="3304">
                  <c:v>3.9949314108478351E-3</c:v>
                </c:pt>
                <c:pt idx="3305">
                  <c:v>3.9958723830904597E-3</c:v>
                </c:pt>
                <c:pt idx="3306">
                  <c:v>3.9968068890605668E-3</c:v>
                </c:pt>
                <c:pt idx="3307">
                  <c:v>3.9977349171474441E-3</c:v>
                </c:pt>
                <c:pt idx="3308">
                  <c:v>3.9986564557403792E-3</c:v>
                </c:pt>
                <c:pt idx="3309">
                  <c:v>3.9995714932361537E-3</c:v>
                </c:pt>
                <c:pt idx="3310">
                  <c:v>4.0004800180240552E-3</c:v>
                </c:pt>
                <c:pt idx="3311">
                  <c:v>4.0011236014973793E-3</c:v>
                </c:pt>
                <c:pt idx="3312">
                  <c:v>4.0022774830383856E-3</c:v>
                </c:pt>
                <c:pt idx="3313">
                  <c:v>4.0031664000508838E-3</c:v>
                </c:pt>
                <c:pt idx="3314">
                  <c:v>4.0040487579201534E-3</c:v>
                </c:pt>
                <c:pt idx="3315">
                  <c:v>4.00492454503798E-3</c:v>
                </c:pt>
                <c:pt idx="3316">
                  <c:v>4.0057937497961493E-3</c:v>
                </c:pt>
                <c:pt idx="3317">
                  <c:v>4.0066563605839489E-3</c:v>
                </c:pt>
                <c:pt idx="3318">
                  <c:v>4.0075123657956624E-3</c:v>
                </c:pt>
                <c:pt idx="3319">
                  <c:v>4.0083617538230754E-3</c:v>
                </c:pt>
                <c:pt idx="3320">
                  <c:v>4.0092045130554754E-3</c:v>
                </c:pt>
                <c:pt idx="3321">
                  <c:v>4.0100406318871462E-3</c:v>
                </c:pt>
                <c:pt idx="3322">
                  <c:v>4.0108700987048773E-3</c:v>
                </c:pt>
                <c:pt idx="3323">
                  <c:v>4.0116929019029524E-3</c:v>
                </c:pt>
                <c:pt idx="3324">
                  <c:v>4.0125090298781529E-3</c:v>
                </c:pt>
                <c:pt idx="3325">
                  <c:v>4.0133184710147707E-3</c:v>
                </c:pt>
                <c:pt idx="3326">
                  <c:v>4.0141212137045912E-3</c:v>
                </c:pt>
                <c:pt idx="3327">
                  <c:v>4.0149172463418981E-3</c:v>
                </c:pt>
                <c:pt idx="3328">
                  <c:v>4.0157065573159789E-3</c:v>
                </c:pt>
                <c:pt idx="3329">
                  <c:v>4.0164891350236154E-3</c:v>
                </c:pt>
                <c:pt idx="3330">
                  <c:v>4.017264967846601E-3</c:v>
                </c:pt>
                <c:pt idx="3331">
                  <c:v>4.0180340441867135E-3</c:v>
                </c:pt>
                <c:pt idx="3332">
                  <c:v>4.0188725985283603E-3</c:v>
                </c:pt>
                <c:pt idx="3333">
                  <c:v>4.0195518809704733E-3</c:v>
                </c:pt>
                <c:pt idx="3334">
                  <c:v>4.0203006181976919E-3</c:v>
                </c:pt>
                <c:pt idx="3335">
                  <c:v>4.0210425525041837E-3</c:v>
                </c:pt>
                <c:pt idx="3336">
                  <c:v>4.0217776722817344E-3</c:v>
                </c:pt>
                <c:pt idx="3337">
                  <c:v>4.0225059659196316E-3</c:v>
                </c:pt>
                <c:pt idx="3338">
                  <c:v>4.0232274218146569E-3</c:v>
                </c:pt>
                <c:pt idx="3339">
                  <c:v>4.0239420283535998E-3</c:v>
                </c:pt>
                <c:pt idx="3340">
                  <c:v>4.0246497739307441E-3</c:v>
                </c:pt>
                <c:pt idx="3341">
                  <c:v>4.0253506469328793E-3</c:v>
                </c:pt>
                <c:pt idx="3342">
                  <c:v>4.0257584336808195E-3</c:v>
                </c:pt>
                <c:pt idx="3343">
                  <c:v>4.0264474696776499E-3</c:v>
                </c:pt>
                <c:pt idx="3344">
                  <c:v>4.0271296018969316E-3</c:v>
                </c:pt>
                <c:pt idx="3345">
                  <c:v>4.0278048187365146E-3</c:v>
                </c:pt>
                <c:pt idx="3346">
                  <c:v>4.0287515171058552E-3</c:v>
                </c:pt>
                <c:pt idx="3347">
                  <c:v>4.0294109109104137E-3</c:v>
                </c:pt>
                <c:pt idx="3348">
                  <c:v>4.0300633508849604E-3</c:v>
                </c:pt>
                <c:pt idx="3349">
                  <c:v>4.0307088254237788E-3</c:v>
                </c:pt>
                <c:pt idx="3350">
                  <c:v>4.0311444748129281E-3</c:v>
                </c:pt>
                <c:pt idx="3351">
                  <c:v>4.0319788317563776E-3</c:v>
                </c:pt>
                <c:pt idx="3352">
                  <c:v>4.0326033403312311E-3</c:v>
                </c:pt>
                <c:pt idx="3353">
                  <c:v>4.0332208370374989E-3</c:v>
                </c:pt>
                <c:pt idx="3354">
                  <c:v>4.0338313102644685E-3</c:v>
                </c:pt>
                <c:pt idx="3355">
                  <c:v>4.0344347484064236E-3</c:v>
                </c:pt>
                <c:pt idx="3356">
                  <c:v>4.0350311398501537E-3</c:v>
                </c:pt>
                <c:pt idx="3357">
                  <c:v>4.0356204729949385E-3</c:v>
                </c:pt>
                <c:pt idx="3358">
                  <c:v>4.0362027362275676E-3</c:v>
                </c:pt>
                <c:pt idx="3359">
                  <c:v>4.0367779179398267E-3</c:v>
                </c:pt>
                <c:pt idx="3360">
                  <c:v>4.0373460065235012E-3</c:v>
                </c:pt>
                <c:pt idx="3361">
                  <c:v>4.0379069903703768E-3</c:v>
                </c:pt>
                <c:pt idx="3362">
                  <c:v>4.0384608578772352E-3</c:v>
                </c:pt>
                <c:pt idx="3363">
                  <c:v>4.0390075974283679E-3</c:v>
                </c:pt>
                <c:pt idx="3364">
                  <c:v>4.0395471974230546E-3</c:v>
                </c:pt>
                <c:pt idx="3365">
                  <c:v>4.0400796462480848E-3</c:v>
                </c:pt>
                <c:pt idx="3366">
                  <c:v>4.0406049322952442E-3</c:v>
                </c:pt>
                <c:pt idx="3367">
                  <c:v>4.0411230439588164E-3</c:v>
                </c:pt>
                <c:pt idx="3368">
                  <c:v>4.041633969633085E-3</c:v>
                </c:pt>
                <c:pt idx="3369">
                  <c:v>4.0421376977023415E-3</c:v>
                </c:pt>
                <c:pt idx="3370">
                  <c:v>4.0426342165658657E-3</c:v>
                </c:pt>
                <c:pt idx="3371">
                  <c:v>4.0431235146129452E-3</c:v>
                </c:pt>
                <c:pt idx="3372">
                  <c:v>4.0434359010097813E-3</c:v>
                </c:pt>
                <c:pt idx="3373">
                  <c:v>4.0440804018249121E-3</c:v>
                </c:pt>
                <c:pt idx="3374">
                  <c:v>4.0445479677733709E-3</c:v>
                </c:pt>
                <c:pt idx="3375">
                  <c:v>4.0450082664750253E-3</c:v>
                </c:pt>
                <c:pt idx="3376">
                  <c:v>4.045461286319163E-3</c:v>
                </c:pt>
                <c:pt idx="3377">
                  <c:v>4.0459070157000676E-3</c:v>
                </c:pt>
                <c:pt idx="3378">
                  <c:v>4.0463454430070267E-3</c:v>
                </c:pt>
                <c:pt idx="3379">
                  <c:v>4.0467765566343239E-3</c:v>
                </c:pt>
                <c:pt idx="3380">
                  <c:v>4.0472003449762428E-3</c:v>
                </c:pt>
                <c:pt idx="3381">
                  <c:v>4.0476167964170751E-3</c:v>
                </c:pt>
                <c:pt idx="3382">
                  <c:v>4.0480258993561002E-3</c:v>
                </c:pt>
                <c:pt idx="3383">
                  <c:v>4.048427642185104E-3</c:v>
                </c:pt>
                <c:pt idx="3384">
                  <c:v>4.0489224527598235E-3</c:v>
                </c:pt>
                <c:pt idx="3385">
                  <c:v>4.0490595422617648E-3</c:v>
                </c:pt>
                <c:pt idx="3386">
                  <c:v>4.0495885939198506E-3</c:v>
                </c:pt>
                <c:pt idx="3387">
                  <c:v>4.0499607802216286E-3</c:v>
                </c:pt>
                <c:pt idx="3388">
                  <c:v>4.0503255483748113E-3</c:v>
                </c:pt>
                <c:pt idx="3389">
                  <c:v>4.0507808672295524E-3</c:v>
                </c:pt>
                <c:pt idx="3390">
                  <c:v>4.0510351003655229E-3</c:v>
                </c:pt>
                <c:pt idx="3391">
                  <c:v>4.0513770083951527E-3</c:v>
                </c:pt>
                <c:pt idx="3392">
                  <c:v>4.0517114510932048E-3</c:v>
                </c:pt>
                <c:pt idx="3393">
                  <c:v>4.0520384168586353E-3</c:v>
                </c:pt>
                <c:pt idx="3394">
                  <c:v>4.052222781776622E-3</c:v>
                </c:pt>
                <c:pt idx="3395">
                  <c:v>4.0525363581557705E-3</c:v>
                </c:pt>
                <c:pt idx="3396">
                  <c:v>4.0528424255243624E-3</c:v>
                </c:pt>
                <c:pt idx="3397">
                  <c:v>4.0531409722659763E-3</c:v>
                </c:pt>
                <c:pt idx="3398">
                  <c:v>4.0535606853943761E-3</c:v>
                </c:pt>
                <c:pt idx="3399">
                  <c:v>4.053842545792624E-3</c:v>
                </c:pt>
                <c:pt idx="3400">
                  <c:v>4.0541585711514894E-3</c:v>
                </c:pt>
                <c:pt idx="3401">
                  <c:v>4.0543835804135991E-3</c:v>
                </c:pt>
                <c:pt idx="3402">
                  <c:v>4.0546427314239273E-3</c:v>
                </c:pt>
                <c:pt idx="3403">
                  <c:v>4.0548942894241642E-3</c:v>
                </c:pt>
                <c:pt idx="3404">
                  <c:v>4.0552349218039296E-3</c:v>
                </c:pt>
                <c:pt idx="3405">
                  <c:v>4.0553745799644068E-3</c:v>
                </c:pt>
                <c:pt idx="3406">
                  <c:v>4.0556032892894341E-3</c:v>
                </c:pt>
                <c:pt idx="3407">
                  <c:v>4.0558243591744128E-3</c:v>
                </c:pt>
                <c:pt idx="3408">
                  <c:v>4.0560377780131428E-3</c:v>
                </c:pt>
                <c:pt idx="3409">
                  <c:v>4.056243534194268E-3</c:v>
                </c:pt>
                <c:pt idx="3410">
                  <c:v>4.0564416161167453E-3</c:v>
                </c:pt>
                <c:pt idx="3411">
                  <c:v>4.056632012169218E-3</c:v>
                </c:pt>
                <c:pt idx="3412">
                  <c:v>4.0568147107454856E-3</c:v>
                </c:pt>
                <c:pt idx="3413">
                  <c:v>4.05698970023677E-3</c:v>
                </c:pt>
                <c:pt idx="3414">
                  <c:v>4.0571569690368717E-3</c:v>
                </c:pt>
                <c:pt idx="3415">
                  <c:v>4.0573500510993066E-3</c:v>
                </c:pt>
                <c:pt idx="3416">
                  <c:v>4.057468298133568E-3</c:v>
                </c:pt>
                <c:pt idx="3417">
                  <c:v>4.0576123352177628E-3</c:v>
                </c:pt>
                <c:pt idx="3418">
                  <c:v>4.0577486051782399E-3</c:v>
                </c:pt>
                <c:pt idx="3419">
                  <c:v>4.0578770964165341E-3</c:v>
                </c:pt>
                <c:pt idx="3420">
                  <c:v>4.0579977973161322E-3</c:v>
                </c:pt>
                <c:pt idx="3421">
                  <c:v>4.0581106962734115E-3</c:v>
                </c:pt>
                <c:pt idx="3422">
                  <c:v>4.0582157816821734E-3</c:v>
                </c:pt>
                <c:pt idx="3423">
                  <c:v>4.0583130419362175E-3</c:v>
                </c:pt>
                <c:pt idx="3424">
                  <c:v>4.0583165261685672E-3</c:v>
                </c:pt>
                <c:pt idx="3425">
                  <c:v>4.0584840405450389E-3</c:v>
                </c:pt>
                <c:pt idx="3426">
                  <c:v>4.0585577556848376E-3</c:v>
                </c:pt>
                <c:pt idx="3427">
                  <c:v>4.0586235992425401E-3</c:v>
                </c:pt>
                <c:pt idx="3428">
                  <c:v>4.0587340891917734E-3</c:v>
                </c:pt>
                <c:pt idx="3429">
                  <c:v>4.0587316251739667E-3</c:v>
                </c:pt>
                <c:pt idx="3430">
                  <c:v>4.0587737843327115E-3</c:v>
                </c:pt>
                <c:pt idx="3431">
                  <c:v>4.0588080254819817E-3</c:v>
                </c:pt>
                <c:pt idx="3432">
                  <c:v>4.0588343370104221E-3</c:v>
                </c:pt>
                <c:pt idx="3433">
                  <c:v>4.0588527073066741E-3</c:v>
                </c:pt>
                <c:pt idx="3434">
                  <c:v>4.0588631247748521E-3</c:v>
                </c:pt>
                <c:pt idx="3435">
                  <c:v>4.0588655778010215E-3</c:v>
                </c:pt>
                <c:pt idx="3436">
                  <c:v>4.0588600547764031E-3</c:v>
                </c:pt>
                <c:pt idx="3437">
                  <c:v>4.0588465440973762E-3</c:v>
                </c:pt>
                <c:pt idx="3438">
                  <c:v>4.0588250341577403E-3</c:v>
                </c:pt>
                <c:pt idx="3439">
                  <c:v>4.058795513351296E-3</c:v>
                </c:pt>
                <c:pt idx="3440">
                  <c:v>4.0587579700666855E-3</c:v>
                </c:pt>
                <c:pt idx="3441">
                  <c:v>4.0586903972522443E-3</c:v>
                </c:pt>
                <c:pt idx="3442">
                  <c:v>4.058633322491843E-3</c:v>
                </c:pt>
                <c:pt idx="3443">
                  <c:v>4.058568185458012E-3</c:v>
                </c:pt>
                <c:pt idx="3444">
                  <c:v>4.0584949745497085E-3</c:v>
                </c:pt>
                <c:pt idx="3445">
                  <c:v>4.0584136781581541E-3</c:v>
                </c:pt>
                <c:pt idx="3446">
                  <c:v>4.058276725779868E-3</c:v>
                </c:pt>
                <c:pt idx="3447">
                  <c:v>4.0581809671417068E-3</c:v>
                </c:pt>
                <c:pt idx="3448">
                  <c:v>4.0580770909540553E-3</c:v>
                </c:pt>
                <c:pt idx="3449">
                  <c:v>4.0579650856204753E-3</c:v>
                </c:pt>
                <c:pt idx="3450">
                  <c:v>4.057885507690792E-3</c:v>
                </c:pt>
                <c:pt idx="3451">
                  <c:v>4.0577554546489076E-3</c:v>
                </c:pt>
                <c:pt idx="3452">
                  <c:v>4.0576172348803742E-3</c:v>
                </c:pt>
                <c:pt idx="3453">
                  <c:v>4.0574708367712544E-3</c:v>
                </c:pt>
                <c:pt idx="3454">
                  <c:v>4.0573162487153504E-3</c:v>
                </c:pt>
                <c:pt idx="3455">
                  <c:v>4.0570950749740931E-3</c:v>
                </c:pt>
                <c:pt idx="3456">
                  <c:v>4.0569725127683753E-3</c:v>
                </c:pt>
                <c:pt idx="3457">
                  <c:v>4.0567938757245514E-3</c:v>
                </c:pt>
                <c:pt idx="3458">
                  <c:v>4.0566070032310719E-3</c:v>
                </c:pt>
                <c:pt idx="3459">
                  <c:v>4.0564200530479955E-3</c:v>
                </c:pt>
                <c:pt idx="3460">
                  <c:v>4.0562160815889184E-3</c:v>
                </c:pt>
                <c:pt idx="3461">
                  <c:v>4.0560038389396563E-3</c:v>
                </c:pt>
                <c:pt idx="3462">
                  <c:v>4.055783313491431E-3</c:v>
                </c:pt>
                <c:pt idx="3463">
                  <c:v>4.0555487027997827E-3</c:v>
                </c:pt>
                <c:pt idx="3464">
                  <c:v>4.0553121738780007E-3</c:v>
                </c:pt>
                <c:pt idx="3465">
                  <c:v>4.0550673282622185E-3</c:v>
                </c:pt>
                <c:pt idx="3466">
                  <c:v>4.0548141543457206E-3</c:v>
                </c:pt>
                <c:pt idx="3467">
                  <c:v>4.0545560380746536E-3</c:v>
                </c:pt>
                <c:pt idx="3468">
                  <c:v>4.054285572112769E-3</c:v>
                </c:pt>
                <c:pt idx="3469">
                  <c:v>4.0540067421059433E-3</c:v>
                </c:pt>
                <c:pt idx="3470">
                  <c:v>4.0537195364505566E-3</c:v>
                </c:pt>
                <c:pt idx="3471">
                  <c:v>4.0534239435429864E-3</c:v>
                </c:pt>
                <c:pt idx="3472">
                  <c:v>4.0531199517718757E-3</c:v>
                </c:pt>
                <c:pt idx="3473">
                  <c:v>4.0528075495336038E-3</c:v>
                </c:pt>
                <c:pt idx="3474">
                  <c:v>4.0524867252245489E-3</c:v>
                </c:pt>
                <c:pt idx="3475">
                  <c:v>4.0521574672333551E-3</c:v>
                </c:pt>
                <c:pt idx="3476">
                  <c:v>4.0518218052945087E-3</c:v>
                </c:pt>
                <c:pt idx="3477">
                  <c:v>4.0514762540668769E-3</c:v>
                </c:pt>
                <c:pt idx="3478">
                  <c:v>4.0511222352606069E-3</c:v>
                </c:pt>
                <c:pt idx="3479">
                  <c:v>4.0507597372769766E-3</c:v>
                </c:pt>
                <c:pt idx="3480">
                  <c:v>4.0503842658695484E-3</c:v>
                </c:pt>
                <c:pt idx="3481">
                  <c:v>4.0500041620707902E-3</c:v>
                </c:pt>
                <c:pt idx="3482">
                  <c:v>4.0496155433464923E-3</c:v>
                </c:pt>
                <c:pt idx="3483">
                  <c:v>4.0492183980981918E-3</c:v>
                </c:pt>
                <c:pt idx="3484">
                  <c:v>4.0488127147145312E-3</c:v>
                </c:pt>
                <c:pt idx="3485">
                  <c:v>4.0484060366452468E-3</c:v>
                </c:pt>
                <c:pt idx="3486">
                  <c:v>4.0479838594293938E-3</c:v>
                </c:pt>
                <c:pt idx="3487">
                  <c:v>4.0475531101851203E-3</c:v>
                </c:pt>
                <c:pt idx="3488">
                  <c:v>4.0470948989743127E-3</c:v>
                </c:pt>
                <c:pt idx="3489">
                  <c:v>4.046655819548833E-3</c:v>
                </c:pt>
                <c:pt idx="3490">
                  <c:v>4.0461986636253942E-3</c:v>
                </c:pt>
                <c:pt idx="3491">
                  <c:v>4.0457328883283525E-3</c:v>
                </c:pt>
                <c:pt idx="3492">
                  <c:v>4.045258482046352E-3</c:v>
                </c:pt>
                <c:pt idx="3493">
                  <c:v>4.044705719998605E-3</c:v>
                </c:pt>
                <c:pt idx="3494">
                  <c:v>4.0442127796726278E-3</c:v>
                </c:pt>
                <c:pt idx="3495">
                  <c:v>4.043711171890221E-3</c:v>
                </c:pt>
                <c:pt idx="3496">
                  <c:v>4.0432008850400268E-3</c:v>
                </c:pt>
                <c:pt idx="3497">
                  <c:v>4.0426819075210021E-3</c:v>
                </c:pt>
                <c:pt idx="3498">
                  <c:v>4.0421856505328405E-3</c:v>
                </c:pt>
                <c:pt idx="3499">
                  <c:v>4.0416505156061246E-3</c:v>
                </c:pt>
                <c:pt idx="3500">
                  <c:v>4.0411066570451796E-3</c:v>
                </c:pt>
                <c:pt idx="3501">
                  <c:v>4.0405540632427392E-3</c:v>
                </c:pt>
                <c:pt idx="3502">
                  <c:v>4.0399562536790196E-3</c:v>
                </c:pt>
                <c:pt idx="3503">
                  <c:v>4.039384888419398E-3</c:v>
                </c:pt>
                <c:pt idx="3504">
                  <c:v>4.0387260175869244E-3</c:v>
                </c:pt>
                <c:pt idx="3505">
                  <c:v>4.038215830567583E-3</c:v>
                </c:pt>
                <c:pt idx="3506">
                  <c:v>4.0376389174943128E-3</c:v>
                </c:pt>
                <c:pt idx="3507">
                  <c:v>4.0370330317953673E-3</c:v>
                </c:pt>
                <c:pt idx="3508">
                  <c:v>4.0364183286882849E-3</c:v>
                </c:pt>
                <c:pt idx="3509">
                  <c:v>4.0355691628263246E-3</c:v>
                </c:pt>
                <c:pt idx="3510">
                  <c:v>4.0350035978616357E-3</c:v>
                </c:pt>
                <c:pt idx="3511">
                  <c:v>4.0342879442301083E-3</c:v>
                </c:pt>
                <c:pt idx="3512">
                  <c:v>4.0336340372390533E-3</c:v>
                </c:pt>
                <c:pt idx="3513">
                  <c:v>4.032971249641748E-3</c:v>
                </c:pt>
                <c:pt idx="3514">
                  <c:v>4.032299569837472E-3</c:v>
                </c:pt>
                <c:pt idx="3515">
                  <c:v>4.0316189862230067E-3</c:v>
                </c:pt>
                <c:pt idx="3516">
                  <c:v>4.03092948718764E-3</c:v>
                </c:pt>
                <c:pt idx="3517">
                  <c:v>4.0302310611281533E-3</c:v>
                </c:pt>
                <c:pt idx="3518">
                  <c:v>4.0295236964363323E-3</c:v>
                </c:pt>
                <c:pt idx="3519">
                  <c:v>4.0288073815114567E-3</c:v>
                </c:pt>
                <c:pt idx="3520">
                  <c:v>4.0280821047453119E-3</c:v>
                </c:pt>
                <c:pt idx="3521">
                  <c:v>4.0273478545346797E-3</c:v>
                </c:pt>
                <c:pt idx="3522">
                  <c:v>4.0266046192713456E-3</c:v>
                </c:pt>
                <c:pt idx="3523">
                  <c:v>4.0258523873495933E-3</c:v>
                </c:pt>
                <c:pt idx="3524">
                  <c:v>4.0250911471687023E-3</c:v>
                </c:pt>
                <c:pt idx="3525">
                  <c:v>4.0243208871204583E-3</c:v>
                </c:pt>
                <c:pt idx="3526">
                  <c:v>4.0235415956016429E-3</c:v>
                </c:pt>
                <c:pt idx="3527">
                  <c:v>4.0227532610040417E-3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410752"/>
        <c:axId val="258809856"/>
      </c:lineChart>
      <c:dateAx>
        <c:axId val="258410752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9856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258809856"/>
        <c:scaling>
          <c:orientation val="minMax"/>
          <c:max val="-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5841075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-3.6031081848131308E-3</c:v>
                </c:pt>
                <c:pt idx="1">
                  <c:v>-3.6031081847331947E-3</c:v>
                </c:pt>
                <c:pt idx="2">
                  <c:v>-3.6031081847731627E-3</c:v>
                </c:pt>
                <c:pt idx="3">
                  <c:v>-3.6666247173666733E-3</c:v>
                </c:pt>
                <c:pt idx="4">
                  <c:v>-3.7478777201327418E-3</c:v>
                </c:pt>
                <c:pt idx="5">
                  <c:v>-3.7756535986099848E-3</c:v>
                </c:pt>
                <c:pt idx="6">
                  <c:v>-3.7880765834108487E-3</c:v>
                </c:pt>
                <c:pt idx="7">
                  <c:v>-3.7800441920587957E-3</c:v>
                </c:pt>
                <c:pt idx="8">
                  <c:v>-3.7504789893461066E-3</c:v>
                </c:pt>
                <c:pt idx="9">
                  <c:v>-3.7291309224585234E-3</c:v>
                </c:pt>
                <c:pt idx="10">
                  <c:v>-3.7220491257894395E-3</c:v>
                </c:pt>
                <c:pt idx="11">
                  <c:v>-3.7189095706535724E-3</c:v>
                </c:pt>
                <c:pt idx="12">
                  <c:v>-3.7208957087075945E-3</c:v>
                </c:pt>
                <c:pt idx="13">
                  <c:v>-3.7358464311276762E-3</c:v>
                </c:pt>
                <c:pt idx="14">
                  <c:v>-3.7509404200264385E-3</c:v>
                </c:pt>
                <c:pt idx="15">
                  <c:v>-3.7575752733332024E-3</c:v>
                </c:pt>
                <c:pt idx="16">
                  <c:v>-3.7634520355700474E-3</c:v>
                </c:pt>
                <c:pt idx="17">
                  <c:v>-3.7684224154777013E-3</c:v>
                </c:pt>
                <c:pt idx="18">
                  <c:v>-3.7745608676109654E-3</c:v>
                </c:pt>
                <c:pt idx="19">
                  <c:v>-3.7765079358109688E-3</c:v>
                </c:pt>
                <c:pt idx="20">
                  <c:v>-3.7761823514115278E-3</c:v>
                </c:pt>
                <c:pt idx="21">
                  <c:v>-3.7756815886602624E-3</c:v>
                </c:pt>
                <c:pt idx="22">
                  <c:v>-3.7750325944019281E-3</c:v>
                </c:pt>
                <c:pt idx="23">
                  <c:v>-3.7733356835500942E-3</c:v>
                </c:pt>
                <c:pt idx="24">
                  <c:v>-3.7714932365551235E-3</c:v>
                </c:pt>
                <c:pt idx="25">
                  <c:v>-3.7705072853944088E-3</c:v>
                </c:pt>
                <c:pt idx="26">
                  <c:v>-3.7695347830757342E-3</c:v>
                </c:pt>
                <c:pt idx="27">
                  <c:v>-3.768602676244015E-3</c:v>
                </c:pt>
                <c:pt idx="28">
                  <c:v>-3.7669684303187623E-3</c:v>
                </c:pt>
                <c:pt idx="29">
                  <c:v>-3.7658171382037864E-3</c:v>
                </c:pt>
                <c:pt idx="30">
                  <c:v>-3.7654912095996806E-3</c:v>
                </c:pt>
                <c:pt idx="31">
                  <c:v>-3.7653673567916712E-3</c:v>
                </c:pt>
                <c:pt idx="32">
                  <c:v>-3.7654725265046096E-3</c:v>
                </c:pt>
                <c:pt idx="33">
                  <c:v>-3.7665415993881624E-3</c:v>
                </c:pt>
                <c:pt idx="34">
                  <c:v>-3.7687223649029988E-3</c:v>
                </c:pt>
                <c:pt idx="35">
                  <c:v>-3.7703768480534805E-3</c:v>
                </c:pt>
                <c:pt idx="36">
                  <c:v>-3.7724220338342107E-3</c:v>
                </c:pt>
                <c:pt idx="37">
                  <c:v>-3.7748848692897852E-3</c:v>
                </c:pt>
                <c:pt idx="38">
                  <c:v>-3.781297720673038E-3</c:v>
                </c:pt>
                <c:pt idx="39">
                  <c:v>-3.7894516401193457E-3</c:v>
                </c:pt>
                <c:pt idx="40">
                  <c:v>-3.7944069236228728E-3</c:v>
                </c:pt>
                <c:pt idx="41">
                  <c:v>-3.7998392602833775E-3</c:v>
                </c:pt>
                <c:pt idx="42">
                  <c:v>-3.8053532935533596E-3</c:v>
                </c:pt>
                <c:pt idx="43">
                  <c:v>-3.8162200813030012E-3</c:v>
                </c:pt>
                <c:pt idx="44">
                  <c:v>-3.8269837341120549E-3</c:v>
                </c:pt>
                <c:pt idx="45">
                  <c:v>-3.8322217000530401E-3</c:v>
                </c:pt>
                <c:pt idx="46">
                  <c:v>-3.8373665199031848E-3</c:v>
                </c:pt>
                <c:pt idx="47">
                  <c:v>-3.8424055494967746E-3</c:v>
                </c:pt>
                <c:pt idx="48">
                  <c:v>-3.852026535464681E-3</c:v>
                </c:pt>
                <c:pt idx="49">
                  <c:v>-3.8612508803126389E-3</c:v>
                </c:pt>
                <c:pt idx="50">
                  <c:v>-3.8655712951385368E-3</c:v>
                </c:pt>
                <c:pt idx="51">
                  <c:v>-3.8697100543139129E-3</c:v>
                </c:pt>
                <c:pt idx="52">
                  <c:v>-3.8736545137929568E-3</c:v>
                </c:pt>
                <c:pt idx="53">
                  <c:v>-3.8807907099736028E-3</c:v>
                </c:pt>
                <c:pt idx="54">
                  <c:v>-3.8872364692332795E-3</c:v>
                </c:pt>
                <c:pt idx="55">
                  <c:v>-3.8900197664260006E-3</c:v>
                </c:pt>
                <c:pt idx="56">
                  <c:v>-3.8925328987282626E-3</c:v>
                </c:pt>
                <c:pt idx="57">
                  <c:v>-3.8947632217345429E-3</c:v>
                </c:pt>
                <c:pt idx="58">
                  <c:v>-3.8987510097943101E-3</c:v>
                </c:pt>
                <c:pt idx="59">
                  <c:v>-3.9012301499274926E-3</c:v>
                </c:pt>
                <c:pt idx="60">
                  <c:v>-3.9014980888385509E-3</c:v>
                </c:pt>
                <c:pt idx="61">
                  <c:v>-3.901394708853978E-3</c:v>
                </c:pt>
                <c:pt idx="62">
                  <c:v>-3.90047120236936E-3</c:v>
                </c:pt>
                <c:pt idx="63">
                  <c:v>-3.8996379745359633E-3</c:v>
                </c:pt>
                <c:pt idx="64">
                  <c:v>-3.8992492507627929E-3</c:v>
                </c:pt>
                <c:pt idx="65">
                  <c:v>-3.8988976310694312E-3</c:v>
                </c:pt>
                <c:pt idx="66">
                  <c:v>-3.8985882433140162E-3</c:v>
                </c:pt>
                <c:pt idx="67">
                  <c:v>-3.8980936703714164E-3</c:v>
                </c:pt>
                <c:pt idx="68">
                  <c:v>-3.8978755676755128E-3</c:v>
                </c:pt>
                <c:pt idx="69">
                  <c:v>-3.8978542568024466E-3</c:v>
                </c:pt>
                <c:pt idx="70">
                  <c:v>-3.8979059447363795E-3</c:v>
                </c:pt>
                <c:pt idx="71">
                  <c:v>-3.8980357594953219E-3</c:v>
                </c:pt>
                <c:pt idx="72">
                  <c:v>-3.8985392310930678E-3</c:v>
                </c:pt>
                <c:pt idx="73">
                  <c:v>-3.8994388415458658E-3</c:v>
                </c:pt>
                <c:pt idx="74">
                  <c:v>-3.90003620702295E-3</c:v>
                </c:pt>
                <c:pt idx="75">
                  <c:v>-3.900742466234064E-3</c:v>
                </c:pt>
                <c:pt idx="76">
                  <c:v>-3.9015627467975378E-3</c:v>
                </c:pt>
                <c:pt idx="77">
                  <c:v>-3.9035666906084288E-3</c:v>
                </c:pt>
                <c:pt idx="78">
                  <c:v>-3.9060866404172501E-3</c:v>
                </c:pt>
                <c:pt idx="79">
                  <c:v>-3.9075539456945307E-3</c:v>
                </c:pt>
                <c:pt idx="80">
                  <c:v>-3.9091660393530958E-3</c:v>
                </c:pt>
                <c:pt idx="81">
                  <c:v>-3.9109280493709875E-3</c:v>
                </c:pt>
                <c:pt idx="82">
                  <c:v>-3.9149348542455442E-3</c:v>
                </c:pt>
                <c:pt idx="83">
                  <c:v>-3.9195607410924538E-3</c:v>
                </c:pt>
                <c:pt idx="84">
                  <c:v>-3.9220457375810369E-3</c:v>
                </c:pt>
                <c:pt idx="85">
                  <c:v>-3.9246048529406607E-3</c:v>
                </c:pt>
                <c:pt idx="86">
                  <c:v>-3.9272398844936163E-3</c:v>
                </c:pt>
                <c:pt idx="87">
                  <c:v>-3.9327290276203186E-3</c:v>
                </c:pt>
                <c:pt idx="88">
                  <c:v>-3.9385751277576375E-3</c:v>
                </c:pt>
                <c:pt idx="89">
                  <c:v>-3.9416167062666929E-3</c:v>
                </c:pt>
                <c:pt idx="90">
                  <c:v>-3.9447449871810036E-3</c:v>
                </c:pt>
                <c:pt idx="91">
                  <c:v>-3.9479617681426049E-3</c:v>
                </c:pt>
                <c:pt idx="92">
                  <c:v>-3.9546558757175276E-3</c:v>
                </c:pt>
                <c:pt idx="93">
                  <c:v>-3.9617498469413093E-3</c:v>
                </c:pt>
                <c:pt idx="94">
                  <c:v>-3.9654360938090605E-3</c:v>
                </c:pt>
                <c:pt idx="95">
                  <c:v>-3.9692216266962177E-3</c:v>
                </c:pt>
                <c:pt idx="96">
                  <c:v>-3.9731082436444964E-3</c:v>
                </c:pt>
                <c:pt idx="97">
                  <c:v>-3.9811833838943045E-3</c:v>
                </c:pt>
                <c:pt idx="98">
                  <c:v>-3.9897015033707461E-3</c:v>
                </c:pt>
                <c:pt idx="99">
                  <c:v>-3.9941205048554806E-3</c:v>
                </c:pt>
                <c:pt idx="100">
                  <c:v>-3.9986513762935161E-3</c:v>
                </c:pt>
                <c:pt idx="101">
                  <c:v>-4.0032959152469516E-3</c:v>
                </c:pt>
                <c:pt idx="102">
                  <c:v>-4.0129281408907147E-3</c:v>
                </c:pt>
                <c:pt idx="103">
                  <c:v>-4.0230467013735449E-3</c:v>
                </c:pt>
                <c:pt idx="104">
                  <c:v>-4.0282584884954176E-3</c:v>
                </c:pt>
                <c:pt idx="105">
                  <c:v>-4.033452975855667E-3</c:v>
                </c:pt>
                <c:pt idx="106">
                  <c:v>-4.0385998455061412E-3</c:v>
                </c:pt>
                <c:pt idx="107">
                  <c:v>-4.0486761641123081E-3</c:v>
                </c:pt>
                <c:pt idx="108">
                  <c:v>-4.0586585024016131E-3</c:v>
                </c:pt>
                <c:pt idx="109">
                  <c:v>-4.0635278008460674E-3</c:v>
                </c:pt>
                <c:pt idx="110">
                  <c:v>-4.0683336887736843E-3</c:v>
                </c:pt>
                <c:pt idx="111">
                  <c:v>-4.0730735339300495E-3</c:v>
                </c:pt>
                <c:pt idx="112">
                  <c:v>-4.0822736292822626E-3</c:v>
                </c:pt>
                <c:pt idx="113">
                  <c:v>-4.091319846351027E-3</c:v>
                </c:pt>
                <c:pt idx="114">
                  <c:v>-4.0956899966726468E-3</c:v>
                </c:pt>
                <c:pt idx="115">
                  <c:v>-4.099978311855601E-3</c:v>
                </c:pt>
                <c:pt idx="116">
                  <c:v>-4.1041821596055073E-3</c:v>
                </c:pt>
                <c:pt idx="117">
                  <c:v>-4.1122481619915163E-3</c:v>
                </c:pt>
                <c:pt idx="118">
                  <c:v>-4.1201002347834859E-3</c:v>
                </c:pt>
                <c:pt idx="119">
                  <c:v>-4.1238422641898254E-3</c:v>
                </c:pt>
                <c:pt idx="120">
                  <c:v>-4.1274840334759588E-3</c:v>
                </c:pt>
                <c:pt idx="121">
                  <c:v>-4.131022910667248E-3</c:v>
                </c:pt>
                <c:pt idx="122">
                  <c:v>-4.1376969729034485E-3</c:v>
                </c:pt>
                <c:pt idx="123">
                  <c:v>-4.1440968563932756E-3</c:v>
                </c:pt>
                <c:pt idx="124">
                  <c:v>-4.1470817914524005E-3</c:v>
                </c:pt>
                <c:pt idx="125">
                  <c:v>-4.1499480418094592E-3</c:v>
                </c:pt>
                <c:pt idx="126">
                  <c:v>-4.1527000935559499E-3</c:v>
                </c:pt>
                <c:pt idx="127">
                  <c:v>-4.1578692535093609E-3</c:v>
                </c:pt>
                <c:pt idx="128">
                  <c:v>-4.1628531510307099E-3</c:v>
                </c:pt>
                <c:pt idx="129">
                  <c:v>-4.1651762008232396E-3</c:v>
                </c:pt>
                <c:pt idx="130">
                  <c:v>-4.1674097777866237E-3</c:v>
                </c:pt>
                <c:pt idx="131">
                  <c:v>-4.1695521885953823E-3</c:v>
                </c:pt>
                <c:pt idx="132">
                  <c:v>-4.1734762714940032E-3</c:v>
                </c:pt>
                <c:pt idx="133">
                  <c:v>-4.1771763006170914E-3</c:v>
                </c:pt>
                <c:pt idx="134">
                  <c:v>-4.1788374785323157E-3</c:v>
                </c:pt>
                <c:pt idx="135">
                  <c:v>-4.1803973295806429E-3</c:v>
                </c:pt>
                <c:pt idx="136">
                  <c:v>-4.1842466164059289E-3</c:v>
                </c:pt>
                <c:pt idx="137">
                  <c:v>-4.1875337374452926E-3</c:v>
                </c:pt>
                <c:pt idx="138">
                  <c:v>-4.1883368833950385E-3</c:v>
                </c:pt>
                <c:pt idx="139">
                  <c:v>-4.1890251549148161E-3</c:v>
                </c:pt>
                <c:pt idx="140">
                  <c:v>-4.1899615485707642E-3</c:v>
                </c:pt>
                <c:pt idx="141">
                  <c:v>-4.1905956266274913E-3</c:v>
                </c:pt>
                <c:pt idx="142">
                  <c:v>-4.1906841237171477E-3</c:v>
                </c:pt>
                <c:pt idx="143">
                  <c:v>-4.190647585464724E-3</c:v>
                </c:pt>
                <c:pt idx="144">
                  <c:v>-4.1904843187046126E-3</c:v>
                </c:pt>
                <c:pt idx="145">
                  <c:v>-4.1903411446719829E-3</c:v>
                </c:pt>
                <c:pt idx="146">
                  <c:v>-4.19150528493617E-3</c:v>
                </c:pt>
                <c:pt idx="147">
                  <c:v>-4.1924484360933434E-3</c:v>
                </c:pt>
                <c:pt idx="148">
                  <c:v>-4.1936541062970178E-3</c:v>
                </c:pt>
                <c:pt idx="149">
                  <c:v>-4.1969176917389106E-3</c:v>
                </c:pt>
                <c:pt idx="150">
                  <c:v>-4.2012064197116672E-3</c:v>
                </c:pt>
                <c:pt idx="151">
                  <c:v>-4.2038030166891005E-3</c:v>
                </c:pt>
                <c:pt idx="152">
                  <c:v>-4.2066934652496002E-3</c:v>
                </c:pt>
                <c:pt idx="153">
                  <c:v>-4.2098829874559485E-3</c:v>
                </c:pt>
                <c:pt idx="154">
                  <c:v>-4.2172356509473374E-3</c:v>
                </c:pt>
                <c:pt idx="155">
                  <c:v>-4.2257362555542244E-3</c:v>
                </c:pt>
                <c:pt idx="156">
                  <c:v>-4.230499477650973E-3</c:v>
                </c:pt>
                <c:pt idx="157">
                  <c:v>-4.2355931060900076E-3</c:v>
                </c:pt>
                <c:pt idx="158">
                  <c:v>-4.2410223627742383E-3</c:v>
                </c:pt>
                <c:pt idx="159">
                  <c:v>-4.2529755028253291E-3</c:v>
                </c:pt>
                <c:pt idx="160">
                  <c:v>-4.2662001144178063E-3</c:v>
                </c:pt>
                <c:pt idx="161">
                  <c:v>-4.2733858439492067E-3</c:v>
                </c:pt>
                <c:pt idx="162">
                  <c:v>-4.2809385342623685E-3</c:v>
                </c:pt>
                <c:pt idx="163">
                  <c:v>-4.2888634073401377E-3</c:v>
                </c:pt>
                <c:pt idx="164">
                  <c:v>-4.3059283698498874E-3</c:v>
                </c:pt>
                <c:pt idx="165">
                  <c:v>-4.3243891700717185E-3</c:v>
                </c:pt>
                <c:pt idx="166">
                  <c:v>-4.334123222995423E-3</c:v>
                </c:pt>
                <c:pt idx="167">
                  <c:v>-4.343606181054227E-3</c:v>
                </c:pt>
                <c:pt idx="168">
                  <c:v>-4.3527014254118868E-3</c:v>
                </c:pt>
                <c:pt idx="169">
                  <c:v>-4.3695083794270673E-3</c:v>
                </c:pt>
                <c:pt idx="170">
                  <c:v>-4.3850527876410084E-3</c:v>
                </c:pt>
                <c:pt idx="171">
                  <c:v>-4.3920951050901991E-3</c:v>
                </c:pt>
                <c:pt idx="172">
                  <c:v>-4.3987039655490889E-3</c:v>
                </c:pt>
                <c:pt idx="173">
                  <c:v>-4.40487174527604E-3</c:v>
                </c:pt>
                <c:pt idx="174">
                  <c:v>-4.4156447539345223E-3</c:v>
                </c:pt>
                <c:pt idx="175">
                  <c:v>-4.4249795783946055E-3</c:v>
                </c:pt>
                <c:pt idx="176">
                  <c:v>-4.428827595979179E-3</c:v>
                </c:pt>
                <c:pt idx="177">
                  <c:v>-4.4321887893827849E-3</c:v>
                </c:pt>
                <c:pt idx="178">
                  <c:v>-4.4350555349836895E-3</c:v>
                </c:pt>
                <c:pt idx="179">
                  <c:v>-4.4390480093481344E-3</c:v>
                </c:pt>
                <c:pt idx="180">
                  <c:v>-4.4414255604907638E-3</c:v>
                </c:pt>
                <c:pt idx="181">
                  <c:v>-4.4417057081957978E-3</c:v>
                </c:pt>
                <c:pt idx="182">
                  <c:v>-4.4414456647690059E-3</c:v>
                </c:pt>
                <c:pt idx="183">
                  <c:v>-4.440637806188974E-3</c:v>
                </c:pt>
                <c:pt idx="184">
                  <c:v>-4.4371032295309476E-3</c:v>
                </c:pt>
                <c:pt idx="185">
                  <c:v>-4.4317757429856997E-3</c:v>
                </c:pt>
                <c:pt idx="186">
                  <c:v>-4.4281144504365599E-3</c:v>
                </c:pt>
                <c:pt idx="187">
                  <c:v>-4.4238595994050556E-3</c:v>
                </c:pt>
                <c:pt idx="188">
                  <c:v>-4.4190035659097404E-3</c:v>
                </c:pt>
                <c:pt idx="189">
                  <c:v>-4.4088296321875831E-3</c:v>
                </c:pt>
                <c:pt idx="190">
                  <c:v>-4.4001755671896348E-3</c:v>
                </c:pt>
                <c:pt idx="191">
                  <c:v>-4.3966373627002397E-3</c:v>
                </c:pt>
                <c:pt idx="192">
                  <c:v>-4.3936009014577948E-3</c:v>
                </c:pt>
                <c:pt idx="193">
                  <c:v>-4.3910743490904736E-3</c:v>
                </c:pt>
                <c:pt idx="194">
                  <c:v>-4.3877082881138563E-3</c:v>
                </c:pt>
                <c:pt idx="195">
                  <c:v>-4.3862305345010455E-3</c:v>
                </c:pt>
                <c:pt idx="196">
                  <c:v>-4.386376006575432E-3</c:v>
                </c:pt>
                <c:pt idx="197">
                  <c:v>-4.3870803796552948E-3</c:v>
                </c:pt>
                <c:pt idx="198">
                  <c:v>-4.3883518191289994E-3</c:v>
                </c:pt>
                <c:pt idx="199">
                  <c:v>-4.3927721440084611E-3</c:v>
                </c:pt>
                <c:pt idx="200">
                  <c:v>-4.3992715485696721E-3</c:v>
                </c:pt>
                <c:pt idx="201">
                  <c:v>-4.403500800678195E-3</c:v>
                </c:pt>
                <c:pt idx="202">
                  <c:v>-4.4083461111910083E-3</c:v>
                </c:pt>
                <c:pt idx="203">
                  <c:v>-4.4138156457362854E-3</c:v>
                </c:pt>
                <c:pt idx="204">
                  <c:v>-4.426821851595264E-3</c:v>
                </c:pt>
                <c:pt idx="205">
                  <c:v>-4.4420993302907164E-3</c:v>
                </c:pt>
                <c:pt idx="206">
                  <c:v>-4.4508124645847857E-3</c:v>
                </c:pt>
                <c:pt idx="207">
                  <c:v>-4.4601988150017036E-3</c:v>
                </c:pt>
                <c:pt idx="208">
                  <c:v>-4.470266546490187E-3</c:v>
                </c:pt>
                <c:pt idx="209">
                  <c:v>-4.4926580396831284E-3</c:v>
                </c:pt>
                <c:pt idx="210">
                  <c:v>-4.517313324603478E-3</c:v>
                </c:pt>
                <c:pt idx="211">
                  <c:v>-4.5296975580422227E-3</c:v>
                </c:pt>
                <c:pt idx="212">
                  <c:v>-4.5415847629026729E-3</c:v>
                </c:pt>
                <c:pt idx="213">
                  <c:v>-4.5529672672017796E-3</c:v>
                </c:pt>
                <c:pt idx="214">
                  <c:v>-4.5739534648614466E-3</c:v>
                </c:pt>
                <c:pt idx="215">
                  <c:v>-4.5932968372053296E-3</c:v>
                </c:pt>
                <c:pt idx="216">
                  <c:v>-4.6020407578328815E-3</c:v>
                </c:pt>
                <c:pt idx="217">
                  <c:v>-4.6102339458009567E-3</c:v>
                </c:pt>
                <c:pt idx="218">
                  <c:v>-4.6178687287667941E-3</c:v>
                </c:pt>
                <c:pt idx="219">
                  <c:v>-4.6311790068465086E-3</c:v>
                </c:pt>
                <c:pt idx="220">
                  <c:v>-4.6426703721857976E-3</c:v>
                </c:pt>
                <c:pt idx="221">
                  <c:v>-4.6473980505945534E-3</c:v>
                </c:pt>
                <c:pt idx="222">
                  <c:v>-4.6515212919828741E-3</c:v>
                </c:pt>
                <c:pt idx="223">
                  <c:v>-4.6550324242078389E-3</c:v>
                </c:pt>
                <c:pt idx="224">
                  <c:v>-4.6599156447157952E-3</c:v>
                </c:pt>
                <c:pt idx="225">
                  <c:v>-4.6628024214134811E-3</c:v>
                </c:pt>
                <c:pt idx="226">
                  <c:v>-4.6631379274764129E-3</c:v>
                </c:pt>
                <c:pt idx="227">
                  <c:v>-4.6628152920380472E-3</c:v>
                </c:pt>
                <c:pt idx="228">
                  <c:v>-4.6618268430353993E-3</c:v>
                </c:pt>
                <c:pt idx="229">
                  <c:v>-4.6575319479824628E-3</c:v>
                </c:pt>
                <c:pt idx="230">
                  <c:v>-4.6510614707617748E-3</c:v>
                </c:pt>
                <c:pt idx="231">
                  <c:v>-4.6466288731927818E-3</c:v>
                </c:pt>
                <c:pt idx="232">
                  <c:v>-4.6416400046345174E-3</c:v>
                </c:pt>
                <c:pt idx="233">
                  <c:v>-4.6367132089830676E-3</c:v>
                </c:pt>
                <c:pt idx="234">
                  <c:v>-4.6275398982587035E-3</c:v>
                </c:pt>
                <c:pt idx="235">
                  <c:v>-4.61924269095082E-3</c:v>
                </c:pt>
                <c:pt idx="236">
                  <c:v>-4.6154515955532105E-3</c:v>
                </c:pt>
                <c:pt idx="237">
                  <c:v>-4.611898061206432E-3</c:v>
                </c:pt>
                <c:pt idx="238">
                  <c:v>-4.6085855613720028E-3</c:v>
                </c:pt>
                <c:pt idx="239">
                  <c:v>-4.6027225297784469E-3</c:v>
                </c:pt>
                <c:pt idx="240">
                  <c:v>-4.5978153801051747E-3</c:v>
                </c:pt>
                <c:pt idx="241">
                  <c:v>-4.5957601573132223E-3</c:v>
                </c:pt>
                <c:pt idx="242">
                  <c:v>-4.5939668108418985E-3</c:v>
                </c:pt>
                <c:pt idx="243">
                  <c:v>-4.5924388143525618E-3</c:v>
                </c:pt>
                <c:pt idx="244">
                  <c:v>-4.5902261593866456E-3</c:v>
                </c:pt>
                <c:pt idx="245">
                  <c:v>-4.589049799283984E-3</c:v>
                </c:pt>
                <c:pt idx="246">
                  <c:v>-4.5889006565458246E-3</c:v>
                </c:pt>
                <c:pt idx="247">
                  <c:v>-4.5890377052781872E-3</c:v>
                </c:pt>
                <c:pt idx="248">
                  <c:v>-4.5894644191823986E-3</c:v>
                </c:pt>
                <c:pt idx="249">
                  <c:v>-4.5912422105232054E-3</c:v>
                </c:pt>
                <c:pt idx="250">
                  <c:v>-4.5941373994651258E-3</c:v>
                </c:pt>
                <c:pt idx="251">
                  <c:v>-4.5960645437492786E-3</c:v>
                </c:pt>
                <c:pt idx="252">
                  <c:v>-4.5983021947337832E-3</c:v>
                </c:pt>
                <c:pt idx="253">
                  <c:v>-4.6008538264397103E-3</c:v>
                </c:pt>
                <c:pt idx="254">
                  <c:v>-4.6064775599186092E-3</c:v>
                </c:pt>
                <c:pt idx="255">
                  <c:v>-4.612268183099566E-3</c:v>
                </c:pt>
                <c:pt idx="256">
                  <c:v>-4.6151317781406576E-3</c:v>
                </c:pt>
                <c:pt idx="257">
                  <c:v>-4.6179939557955407E-3</c:v>
                </c:pt>
                <c:pt idx="258">
                  <c:v>-4.6208546688220054E-3</c:v>
                </c:pt>
                <c:pt idx="259">
                  <c:v>-4.6265115185306627E-3</c:v>
                </c:pt>
                <c:pt idx="260">
                  <c:v>-4.6322819310784524E-3</c:v>
                </c:pt>
                <c:pt idx="261">
                  <c:v>-4.6351346130890647E-3</c:v>
                </c:pt>
                <c:pt idx="262">
                  <c:v>-4.6379855470579656E-3</c:v>
                </c:pt>
                <c:pt idx="263">
                  <c:v>-4.6408346860227212E-3</c:v>
                </c:pt>
                <c:pt idx="264">
                  <c:v>-4.6464667716206165E-3</c:v>
                </c:pt>
                <c:pt idx="265">
                  <c:v>-4.652212346436535E-3</c:v>
                </c:pt>
                <c:pt idx="266">
                  <c:v>-4.6550518015875397E-3</c:v>
                </c:pt>
                <c:pt idx="267">
                  <c:v>-4.6578891784010423E-3</c:v>
                </c:pt>
                <c:pt idx="268">
                  <c:v>-4.6607244295149286E-3</c:v>
                </c:pt>
                <c:pt idx="269">
                  <c:v>-4.6663271239166804E-3</c:v>
                </c:pt>
                <c:pt idx="270">
                  <c:v>-4.6720432334090845E-3</c:v>
                </c:pt>
                <c:pt idx="271">
                  <c:v>-4.6748671481111614E-3</c:v>
                </c:pt>
                <c:pt idx="272">
                  <c:v>-4.6776886538602014E-3</c:v>
                </c:pt>
                <c:pt idx="273">
                  <c:v>-4.6805077034539622E-3</c:v>
                </c:pt>
                <c:pt idx="274">
                  <c:v>-4.6860763801070959E-3</c:v>
                </c:pt>
                <c:pt idx="275">
                  <c:v>-4.6917583961114673E-3</c:v>
                </c:pt>
                <c:pt idx="276">
                  <c:v>-4.6945644567353284E-3</c:v>
                </c:pt>
                <c:pt idx="277">
                  <c:v>-4.6973677778705536E-3</c:v>
                </c:pt>
                <c:pt idx="278">
                  <c:v>-4.7001683123548688E-3</c:v>
                </c:pt>
                <c:pt idx="279">
                  <c:v>-4.7056983448667822E-3</c:v>
                </c:pt>
                <c:pt idx="280">
                  <c:v>-4.7113416389787943E-3</c:v>
                </c:pt>
                <c:pt idx="281">
                  <c:v>-4.7141275317752473E-3</c:v>
                </c:pt>
                <c:pt idx="282">
                  <c:v>-4.7169103545474655E-3</c:v>
                </c:pt>
                <c:pt idx="283">
                  <c:v>-4.7196900601331748E-3</c:v>
                </c:pt>
                <c:pt idx="284">
                  <c:v>-4.7251768229505942E-3</c:v>
                </c:pt>
                <c:pt idx="285">
                  <c:v>-4.7307767660864641E-3</c:v>
                </c:pt>
                <c:pt idx="286">
                  <c:v>-4.7335401774661889E-3</c:v>
                </c:pt>
                <c:pt idx="287">
                  <c:v>-4.736300188206144E-3</c:v>
                </c:pt>
                <c:pt idx="288">
                  <c:v>-4.7390567513039272E-3</c:v>
                </c:pt>
                <c:pt idx="289">
                  <c:v>-4.7444956190467735E-3</c:v>
                </c:pt>
                <c:pt idx="290">
                  <c:v>-4.7500475818296195E-3</c:v>
                </c:pt>
                <c:pt idx="291">
                  <c:v>-4.7527861980034558E-3</c:v>
                </c:pt>
                <c:pt idx="292">
                  <c:v>-4.7555210831218275E-3</c:v>
                </c:pt>
                <c:pt idx="293">
                  <c:v>-4.7582521899025565E-3</c:v>
                </c:pt>
                <c:pt idx="294">
                  <c:v>-4.7636385379368207E-3</c:v>
                </c:pt>
                <c:pt idx="295">
                  <c:v>-4.7691378904435311E-3</c:v>
                </c:pt>
                <c:pt idx="296">
                  <c:v>-4.7718493977022547E-3</c:v>
                </c:pt>
                <c:pt idx="297">
                  <c:v>-4.7745568434498509E-3</c:v>
                </c:pt>
                <c:pt idx="298">
                  <c:v>-4.7772601803641734E-3</c:v>
                </c:pt>
                <c:pt idx="299">
                  <c:v>-4.7825893843356226E-3</c:v>
                </c:pt>
                <c:pt idx="300">
                  <c:v>-4.7880314960435655E-3</c:v>
                </c:pt>
                <c:pt idx="301">
                  <c:v>-4.7907135808378243E-3</c:v>
                </c:pt>
                <c:pt idx="302">
                  <c:v>-4.7933912735453887E-3</c:v>
                </c:pt>
                <c:pt idx="303">
                  <c:v>-4.7960645269640167E-3</c:v>
                </c:pt>
                <c:pt idx="304">
                  <c:v>-4.8013319629847118E-3</c:v>
                </c:pt>
                <c:pt idx="305">
                  <c:v>-4.8067122030248655E-3</c:v>
                </c:pt>
                <c:pt idx="306">
                  <c:v>-4.8093625517253713E-3</c:v>
                </c:pt>
                <c:pt idx="307">
                  <c:v>-4.8120081775637757E-3</c:v>
                </c:pt>
                <c:pt idx="308">
                  <c:v>-4.814649033777485E-3</c:v>
                </c:pt>
                <c:pt idx="309">
                  <c:v>-4.8198500786655885E-3</c:v>
                </c:pt>
                <c:pt idx="310">
                  <c:v>-4.8251638157026377E-3</c:v>
                </c:pt>
                <c:pt idx="311">
                  <c:v>-4.8277801143603583E-3</c:v>
                </c:pt>
                <c:pt idx="312">
                  <c:v>-4.8303913600600268E-3</c:v>
                </c:pt>
                <c:pt idx="313">
                  <c:v>-4.8329975051997209E-3</c:v>
                </c:pt>
                <c:pt idx="314">
                  <c:v>-4.8406493949535445E-3</c:v>
                </c:pt>
                <c:pt idx="315">
                  <c:v>-4.8485246248697322E-3</c:v>
                </c:pt>
                <c:pt idx="316">
                  <c:v>-4.8510937455059633E-3</c:v>
                </c:pt>
                <c:pt idx="317">
                  <c:v>-4.8573906670901223E-3</c:v>
                </c:pt>
                <c:pt idx="318">
                  <c:v>-4.8638562327729673E-3</c:v>
                </c:pt>
                <c:pt idx="319">
                  <c:v>-4.866391776587875E-3</c:v>
                </c:pt>
                <c:pt idx="320">
                  <c:v>-4.8689215588915147E-3</c:v>
                </c:pt>
                <c:pt idx="321">
                  <c:v>-4.8738956956873025E-3</c:v>
                </c:pt>
                <c:pt idx="322">
                  <c:v>-4.8789821299477509E-3</c:v>
                </c:pt>
                <c:pt idx="323">
                  <c:v>-4.8814823969811627E-3</c:v>
                </c:pt>
                <c:pt idx="324">
                  <c:v>-4.8839766193697898E-3</c:v>
                </c:pt>
                <c:pt idx="325">
                  <c:v>-4.8864647497914859E-3</c:v>
                </c:pt>
                <c:pt idx="326">
                  <c:v>-4.8913540072703654E-3</c:v>
                </c:pt>
                <c:pt idx="327">
                  <c:v>-4.8963554078040872E-3</c:v>
                </c:pt>
                <c:pt idx="328">
                  <c:v>-4.8988123701976249E-3</c:v>
                </c:pt>
                <c:pt idx="329">
                  <c:v>-4.9012629575306832E-3</c:v>
                </c:pt>
                <c:pt idx="330">
                  <c:v>-4.9037071222812756E-3</c:v>
                </c:pt>
                <c:pt idx="331">
                  <c:v>-4.9085068798460085E-3</c:v>
                </c:pt>
                <c:pt idx="332">
                  <c:v>-4.9134186125332491E-3</c:v>
                </c:pt>
                <c:pt idx="333">
                  <c:v>-4.9158299568174968E-3</c:v>
                </c:pt>
                <c:pt idx="334">
                  <c:v>-4.918234595305826E-3</c:v>
                </c:pt>
                <c:pt idx="335">
                  <c:v>-4.9206324807560264E-3</c:v>
                </c:pt>
                <c:pt idx="336">
                  <c:v>-4.9253381182357003E-3</c:v>
                </c:pt>
                <c:pt idx="337">
                  <c:v>-4.9301555486103155E-3</c:v>
                </c:pt>
                <c:pt idx="338">
                  <c:v>-4.9325189609561448E-3</c:v>
                </c:pt>
                <c:pt idx="339">
                  <c:v>-4.9348753369304887E-3</c:v>
                </c:pt>
                <c:pt idx="340">
                  <c:v>-4.9372246295309452E-3</c:v>
                </c:pt>
                <c:pt idx="341">
                  <c:v>-4.9418315271809732E-3</c:v>
                </c:pt>
                <c:pt idx="342">
                  <c:v>-4.946550020270557E-3</c:v>
                </c:pt>
                <c:pt idx="343">
                  <c:v>-4.9488631868888078E-3</c:v>
                </c:pt>
                <c:pt idx="344">
                  <c:v>-4.9511689868397823E-3</c:v>
                </c:pt>
                <c:pt idx="345">
                  <c:v>-4.9534673728413026E-3</c:v>
                </c:pt>
                <c:pt idx="346">
                  <c:v>-4.9579709115565862E-3</c:v>
                </c:pt>
                <c:pt idx="347">
                  <c:v>-4.9625858317492444E-3</c:v>
                </c:pt>
                <c:pt idx="348">
                  <c:v>-4.9648464390505964E-3</c:v>
                </c:pt>
                <c:pt idx="349">
                  <c:v>-4.9670993493489135E-3</c:v>
                </c:pt>
                <c:pt idx="350">
                  <c:v>-4.9693445148024651E-3</c:v>
                </c:pt>
                <c:pt idx="351">
                  <c:v>-4.9737400762372985E-3</c:v>
                </c:pt>
                <c:pt idx="352">
                  <c:v>-4.9782467871617442E-3</c:v>
                </c:pt>
                <c:pt idx="353">
                  <c:v>-4.9804525217966855E-3</c:v>
                </c:pt>
                <c:pt idx="354">
                  <c:v>-4.9826502284133767E-3</c:v>
                </c:pt>
                <c:pt idx="355">
                  <c:v>-4.9848398600493837E-3</c:v>
                </c:pt>
                <c:pt idx="356">
                  <c:v>-4.9891228259513198E-3</c:v>
                </c:pt>
                <c:pt idx="357">
                  <c:v>-4.9935166912229434E-3</c:v>
                </c:pt>
                <c:pt idx="358">
                  <c:v>-4.9956652391225376E-3</c:v>
                </c:pt>
                <c:pt idx="359">
                  <c:v>-4.9978054286281548E-3</c:v>
                </c:pt>
                <c:pt idx="360">
                  <c:v>-4.9999372126574571E-3</c:v>
                </c:pt>
                <c:pt idx="361">
                  <c:v>-5.0041029656000546E-3</c:v>
                </c:pt>
                <c:pt idx="362">
                  <c:v>-5.0083793478883365E-3</c:v>
                </c:pt>
                <c:pt idx="363">
                  <c:v>-5.0104683955431994E-3</c:v>
                </c:pt>
                <c:pt idx="364">
                  <c:v>-5.0125487542684866E-3</c:v>
                </c:pt>
                <c:pt idx="365">
                  <c:v>-5.0146203769019237E-3</c:v>
                </c:pt>
                <c:pt idx="366">
                  <c:v>-5.018664300018294E-3</c:v>
                </c:pt>
                <c:pt idx="367">
                  <c:v>-5.0228185615930343E-3</c:v>
                </c:pt>
                <c:pt idx="368">
                  <c:v>-5.0248457952140058E-3</c:v>
                </c:pt>
                <c:pt idx="369">
                  <c:v>-5.0268640095696426E-3</c:v>
                </c:pt>
                <c:pt idx="370">
                  <c:v>-5.0288731570580225E-3</c:v>
                </c:pt>
                <c:pt idx="371">
                  <c:v>-5.0327906340941198E-3</c:v>
                </c:pt>
                <c:pt idx="372">
                  <c:v>-5.0368181364923714E-3</c:v>
                </c:pt>
                <c:pt idx="373">
                  <c:v>-5.0387812426500034E-3</c:v>
                </c:pt>
                <c:pt idx="374">
                  <c:v>-5.0407349986070216E-3</c:v>
                </c:pt>
                <c:pt idx="375">
                  <c:v>-5.0426793576008322E-3</c:v>
                </c:pt>
                <c:pt idx="376">
                  <c:v>-5.0464657726090323E-3</c:v>
                </c:pt>
                <c:pt idx="377">
                  <c:v>-5.0503618770614267E-3</c:v>
                </c:pt>
                <c:pt idx="378">
                  <c:v>-5.0522585418466548E-3</c:v>
                </c:pt>
                <c:pt idx="379">
                  <c:v>-5.0541455261754464E-3</c:v>
                </c:pt>
                <c:pt idx="380">
                  <c:v>-5.0595958289605392E-3</c:v>
                </c:pt>
                <c:pt idx="381">
                  <c:v>-5.0652614972390708E-3</c:v>
                </c:pt>
                <c:pt idx="382">
                  <c:v>-5.0670793960705396E-3</c:v>
                </c:pt>
                <c:pt idx="383">
                  <c:v>-5.0688872366277948E-3</c:v>
                </c:pt>
                <c:pt idx="384">
                  <c:v>-5.0723976824151862E-3</c:v>
                </c:pt>
                <c:pt idx="385">
                  <c:v>-5.0760170721098063E-3</c:v>
                </c:pt>
                <c:pt idx="386">
                  <c:v>-5.0777739132623623E-3</c:v>
                </c:pt>
                <c:pt idx="387">
                  <c:v>-5.0795204128073479E-3</c:v>
                </c:pt>
                <c:pt idx="388">
                  <c:v>-5.0812565236624252E-3</c:v>
                </c:pt>
                <c:pt idx="389">
                  <c:v>-5.0846220634692685E-3</c:v>
                </c:pt>
                <c:pt idx="390">
                  <c:v>-5.0880961351795762E-3</c:v>
                </c:pt>
                <c:pt idx="391">
                  <c:v>-5.0897795939919277E-3</c:v>
                </c:pt>
                <c:pt idx="392">
                  <c:v>-5.0914523807410461E-3</c:v>
                </c:pt>
                <c:pt idx="393">
                  <c:v>-5.0931144481847213E-3</c:v>
                </c:pt>
                <c:pt idx="394">
                  <c:v>-5.0963304683948607E-3</c:v>
                </c:pt>
                <c:pt idx="395">
                  <c:v>-5.0996545809800509E-3</c:v>
                </c:pt>
                <c:pt idx="396">
                  <c:v>-5.1012623437829419E-3</c:v>
                </c:pt>
                <c:pt idx="397">
                  <c:v>-5.1028591040669369E-3</c:v>
                </c:pt>
                <c:pt idx="398">
                  <c:v>-5.1044448145098897E-3</c:v>
                </c:pt>
                <c:pt idx="399">
                  <c:v>-5.1075067020400766E-3</c:v>
                </c:pt>
                <c:pt idx="400">
                  <c:v>-5.1114048031752901E-3</c:v>
                </c:pt>
                <c:pt idx="401">
                  <c:v>-5.1137243871002269E-3</c:v>
                </c:pt>
                <c:pt idx="402">
                  <c:v>-5.1152314268332333E-3</c:v>
                </c:pt>
                <c:pt idx="403">
                  <c:v>-5.118134569292998E-3</c:v>
                </c:pt>
                <c:pt idx="404">
                  <c:v>-5.121144838153846E-3</c:v>
                </c:pt>
                <c:pt idx="405">
                  <c:v>-5.1225942678501113E-3</c:v>
                </c:pt>
                <c:pt idx="406">
                  <c:v>-5.1240320341161549E-3</c:v>
                </c:pt>
                <c:pt idx="407">
                  <c:v>-5.1254580894699586E-3</c:v>
                </c:pt>
                <c:pt idx="408">
                  <c:v>-5.1281978750017387E-3</c:v>
                </c:pt>
                <c:pt idx="409">
                  <c:v>-5.1310442579977078E-3</c:v>
                </c:pt>
                <c:pt idx="410">
                  <c:v>-5.1324110508366161E-3</c:v>
                </c:pt>
                <c:pt idx="411">
                  <c:v>-5.1337658494299276E-3</c:v>
                </c:pt>
                <c:pt idx="412">
                  <c:v>-5.1351086067352725E-3</c:v>
                </c:pt>
                <c:pt idx="413">
                  <c:v>-5.1376804240144125E-3</c:v>
                </c:pt>
                <c:pt idx="414">
                  <c:v>-5.1403582777531653E-3</c:v>
                </c:pt>
                <c:pt idx="415">
                  <c:v>-5.1416401199055883E-3</c:v>
                </c:pt>
                <c:pt idx="416">
                  <c:v>-5.1429096373967198E-3</c:v>
                </c:pt>
                <c:pt idx="417">
                  <c:v>-5.1441667829443816E-3</c:v>
                </c:pt>
                <c:pt idx="418">
                  <c:v>-5.1465660211658104E-3</c:v>
                </c:pt>
                <c:pt idx="419">
                  <c:v>-5.1490707017753934E-3</c:v>
                </c:pt>
                <c:pt idx="420">
                  <c:v>-5.150265279652011E-3</c:v>
                </c:pt>
                <c:pt idx="421">
                  <c:v>-5.1514472022118341E-3</c:v>
                </c:pt>
                <c:pt idx="422">
                  <c:v>-5.1526164222925885E-3</c:v>
                </c:pt>
                <c:pt idx="423">
                  <c:v>-5.1548384713040463E-3</c:v>
                </c:pt>
                <c:pt idx="424">
                  <c:v>-5.1571653344195667E-3</c:v>
                </c:pt>
                <c:pt idx="425">
                  <c:v>-5.1582703341512826E-3</c:v>
                </c:pt>
                <c:pt idx="426">
                  <c:v>-5.1593623481904771E-3</c:v>
                </c:pt>
                <c:pt idx="427">
                  <c:v>-5.1604413292949403E-3</c:v>
                </c:pt>
                <c:pt idx="428">
                  <c:v>-5.1624815792905565E-3</c:v>
                </c:pt>
                <c:pt idx="429">
                  <c:v>-5.1646259797211158E-3</c:v>
                </c:pt>
                <c:pt idx="430">
                  <c:v>-5.1656390878784819E-3</c:v>
                </c:pt>
                <c:pt idx="431">
                  <c:v>-5.1666388796478557E-3</c:v>
                </c:pt>
                <c:pt idx="432">
                  <c:v>-5.1676253080268353E-3</c:v>
                </c:pt>
                <c:pt idx="433">
                  <c:v>-5.1694791498801962E-3</c:v>
                </c:pt>
                <c:pt idx="434">
                  <c:v>-5.1714364422350556E-3</c:v>
                </c:pt>
                <c:pt idx="435">
                  <c:v>-5.1723553449889437E-3</c:v>
                </c:pt>
                <c:pt idx="436">
                  <c:v>-5.1732606008592086E-3</c:v>
                </c:pt>
                <c:pt idx="437">
                  <c:v>-5.1741521627635123E-3</c:v>
                </c:pt>
                <c:pt idx="438">
                  <c:v>-5.1758149880143378E-3</c:v>
                </c:pt>
                <c:pt idx="439">
                  <c:v>-5.1775805261167207E-3</c:v>
                </c:pt>
                <c:pt idx="440">
                  <c:v>-5.1784029097579065E-3</c:v>
                </c:pt>
                <c:pt idx="441">
                  <c:v>-5.1792113160598063E-3</c:v>
                </c:pt>
                <c:pt idx="442">
                  <c:v>-5.1800056979001141E-3</c:v>
                </c:pt>
                <c:pt idx="443">
                  <c:v>-5.1814728984744818E-3</c:v>
                </c:pt>
                <c:pt idx="444">
                  <c:v>-5.1830420356013818E-3</c:v>
                </c:pt>
                <c:pt idx="445">
                  <c:v>-5.1837655865805132E-3</c:v>
                </c:pt>
                <c:pt idx="446">
                  <c:v>-5.1844748296847598E-3</c:v>
                </c:pt>
                <c:pt idx="447">
                  <c:v>-5.1851697177118794E-3</c:v>
                </c:pt>
                <c:pt idx="448">
                  <c:v>-5.1864366860288058E-3</c:v>
                </c:pt>
                <c:pt idx="449">
                  <c:v>-5.1878047750442136E-3</c:v>
                </c:pt>
                <c:pt idx="450">
                  <c:v>-5.1884271796520665E-3</c:v>
                </c:pt>
                <c:pt idx="451">
                  <c:v>-5.1890349458494356E-3</c:v>
                </c:pt>
                <c:pt idx="452">
                  <c:v>-5.1896280265140149E-3</c:v>
                </c:pt>
                <c:pt idx="453">
                  <c:v>-5.1906901554588103E-3</c:v>
                </c:pt>
                <c:pt idx="454">
                  <c:v>-5.1918525488003908E-3</c:v>
                </c:pt>
                <c:pt idx="455">
                  <c:v>-5.192371493327741E-3</c:v>
                </c:pt>
                <c:pt idx="456">
                  <c:v>-5.1928754688690404E-3</c:v>
                </c:pt>
                <c:pt idx="457">
                  <c:v>-5.1933644283819191E-3</c:v>
                </c:pt>
                <c:pt idx="458">
                  <c:v>-5.1942171116392544E-3</c:v>
                </c:pt>
                <c:pt idx="459">
                  <c:v>-5.1951691610252482E-3</c:v>
                </c:pt>
                <c:pt idx="460">
                  <c:v>-5.1955823316829353E-3</c:v>
                </c:pt>
                <c:pt idx="461">
                  <c:v>-5.1959802030587809E-3</c:v>
                </c:pt>
                <c:pt idx="462">
                  <c:v>-5.196362727750703E-3</c:v>
                </c:pt>
                <c:pt idx="463">
                  <c:v>-5.1970013593383158E-3</c:v>
                </c:pt>
                <c:pt idx="464">
                  <c:v>-5.1977384159540563E-3</c:v>
                </c:pt>
                <c:pt idx="465">
                  <c:v>-5.1980434992726643E-3</c:v>
                </c:pt>
                <c:pt idx="466">
                  <c:v>-5.1983329526539279E-3</c:v>
                </c:pt>
                <c:pt idx="467">
                  <c:v>-5.198606728855637E-3</c:v>
                </c:pt>
                <c:pt idx="468">
                  <c:v>-5.1990267032575588E-3</c:v>
                </c:pt>
                <c:pt idx="469">
                  <c:v>-5.1995441179419899E-3</c:v>
                </c:pt>
                <c:pt idx="470">
                  <c:v>-5.1997388002122946E-3</c:v>
                </c:pt>
                <c:pt idx="471">
                  <c:v>-5.199917521849784E-3</c:v>
                </c:pt>
                <c:pt idx="472">
                  <c:v>-5.20008023597196E-3</c:v>
                </c:pt>
                <c:pt idx="473">
                  <c:v>-5.2002769482450972E-3</c:v>
                </c:pt>
                <c:pt idx="474">
                  <c:v>-5.2005700712243197E-3</c:v>
                </c:pt>
                <c:pt idx="475">
                  <c:v>-5.2006520386571609E-3</c:v>
                </c:pt>
                <c:pt idx="476">
                  <c:v>-5.2007177150814599E-3</c:v>
                </c:pt>
                <c:pt idx="477">
                  <c:v>-5.2007670533749106E-3</c:v>
                </c:pt>
                <c:pt idx="478">
                  <c:v>-5.2007358989492047E-3</c:v>
                </c:pt>
                <c:pt idx="479">
                  <c:v>-5.2008000800363163E-3</c:v>
                </c:pt>
                <c:pt idx="480">
                  <c:v>-5.2007670190423738E-3</c:v>
                </c:pt>
                <c:pt idx="481">
                  <c:v>-5.2007173364643222E-3</c:v>
                </c:pt>
                <c:pt idx="482">
                  <c:v>-5.2006509852997596E-3</c:v>
                </c:pt>
                <c:pt idx="483">
                  <c:v>-5.2003873601513817E-3</c:v>
                </c:pt>
                <c:pt idx="484">
                  <c:v>-5.2002179486931865E-3</c:v>
                </c:pt>
                <c:pt idx="485">
                  <c:v>-5.2000675455232681E-3</c:v>
                </c:pt>
                <c:pt idx="486">
                  <c:v>-5.1999001903535458E-3</c:v>
                </c:pt>
                <c:pt idx="487">
                  <c:v>-5.1997158359018414E-3</c:v>
                </c:pt>
                <c:pt idx="488">
                  <c:v>-5.1992151365531925E-3</c:v>
                </c:pt>
                <c:pt idx="489">
                  <c:v>-5.1988074813102969E-3</c:v>
                </c:pt>
                <c:pt idx="490">
                  <c:v>-5.1985374223351144E-3</c:v>
                </c:pt>
                <c:pt idx="491">
                  <c:v>-5.1982500808245291E-3</c:v>
                </c:pt>
                <c:pt idx="492">
                  <c:v>-5.1979454095762989E-3</c:v>
                </c:pt>
                <c:pt idx="493">
                  <c:v>-5.1972030328428787E-3</c:v>
                </c:pt>
                <c:pt idx="494">
                  <c:v>-5.1965524822827902E-3</c:v>
                </c:pt>
                <c:pt idx="495">
                  <c:v>-5.1961604537931194E-3</c:v>
                </c:pt>
                <c:pt idx="496">
                  <c:v>-5.195750812272415E-3</c:v>
                </c:pt>
                <c:pt idx="497">
                  <c:v>-5.1953235105184348E-3</c:v>
                </c:pt>
                <c:pt idx="498">
                  <c:v>-5.1943348536687139E-3</c:v>
                </c:pt>
                <c:pt idx="499">
                  <c:v>-5.1934367558059691E-3</c:v>
                </c:pt>
                <c:pt idx="500">
                  <c:v>-5.1929204440526178E-3</c:v>
                </c:pt>
                <c:pt idx="501">
                  <c:v>-5.1923861889324741E-3</c:v>
                </c:pt>
                <c:pt idx="502">
                  <c:v>-5.1918339428036475E-3</c:v>
                </c:pt>
                <c:pt idx="503">
                  <c:v>-5.1905944037455853E-3</c:v>
                </c:pt>
                <c:pt idx="504">
                  <c:v>-5.1894441059152641E-3</c:v>
                </c:pt>
                <c:pt idx="505">
                  <c:v>-5.1888011974687842E-3</c:v>
                </c:pt>
                <c:pt idx="506">
                  <c:v>-5.1881400148001688E-3</c:v>
                </c:pt>
                <c:pt idx="507">
                  <c:v>-5.187460510907016E-3</c:v>
                </c:pt>
                <c:pt idx="508">
                  <c:v>-5.1859851316615746E-3</c:v>
                </c:pt>
                <c:pt idx="509">
                  <c:v>-5.1846392892507254E-3</c:v>
                </c:pt>
                <c:pt idx="510">
                  <c:v>-5.1839202201264811E-3</c:v>
                </c:pt>
                <c:pt idx="511">
                  <c:v>-5.18319591139349E-3</c:v>
                </c:pt>
                <c:pt idx="512">
                  <c:v>-5.1824663876720578E-3</c:v>
                </c:pt>
                <c:pt idx="513">
                  <c:v>-5.1809155160409404E-3</c:v>
                </c:pt>
                <c:pt idx="514">
                  <c:v>-5.1794966304319345E-3</c:v>
                </c:pt>
                <c:pt idx="515">
                  <c:v>-5.1787413979553776E-3</c:v>
                </c:pt>
                <c:pt idx="516">
                  <c:v>-5.1779810968932694E-3</c:v>
                </c:pt>
                <c:pt idx="517">
                  <c:v>-5.1772157518659156E-3</c:v>
                </c:pt>
                <c:pt idx="518">
                  <c:v>-5.1717191591249545E-3</c:v>
                </c:pt>
                <c:pt idx="519">
                  <c:v>-5.1659849939023061E-3</c:v>
                </c:pt>
                <c:pt idx="520">
                  <c:v>-5.1600216408509425E-3</c:v>
                </c:pt>
                <c:pt idx="521">
                  <c:v>-5.1538374845438994E-3</c:v>
                </c:pt>
                <c:pt idx="522">
                  <c:v>-5.1474409095941809E-3</c:v>
                </c:pt>
                <c:pt idx="523">
                  <c:v>-5.1408403005348546E-3</c:v>
                </c:pt>
                <c:pt idx="524">
                  <c:v>-5.1340440420988287E-3</c:v>
                </c:pt>
                <c:pt idx="525">
                  <c:v>-5.1270605187792029E-3</c:v>
                </c:pt>
                <c:pt idx="526">
                  <c:v>-5.1198981153488532E-3</c:v>
                </c:pt>
                <c:pt idx="527">
                  <c:v>-5.1125652163008795E-3</c:v>
                </c:pt>
                <c:pt idx="528">
                  <c:v>-5.1001337755840481E-3</c:v>
                </c:pt>
                <c:pt idx="529">
                  <c:v>-5.0951359679896058E-3</c:v>
                </c:pt>
                <c:pt idx="530">
                  <c:v>-5.0896273915013168E-3</c:v>
                </c:pt>
                <c:pt idx="531">
                  <c:v>-5.0816963560329498E-3</c:v>
                </c:pt>
                <c:pt idx="532">
                  <c:v>-5.0736367480119782E-3</c:v>
                </c:pt>
                <c:pt idx="533">
                  <c:v>-5.065456952131342E-3</c:v>
                </c:pt>
                <c:pt idx="534">
                  <c:v>-5.0571653528441729E-3</c:v>
                </c:pt>
                <c:pt idx="535">
                  <c:v>-5.0487703347634749E-3</c:v>
                </c:pt>
                <c:pt idx="536">
                  <c:v>-5.040280282662124E-3</c:v>
                </c:pt>
                <c:pt idx="537">
                  <c:v>-5.031703580993252E-3</c:v>
                </c:pt>
                <c:pt idx="538">
                  <c:v>-5.0230486144897668E-3</c:v>
                </c:pt>
                <c:pt idx="539">
                  <c:v>-5.0143237676447683E-3</c:v>
                </c:pt>
                <c:pt idx="540">
                  <c:v>-5.0055374251511964E-3</c:v>
                </c:pt>
                <c:pt idx="541">
                  <c:v>-4.996697971662023E-3</c:v>
                </c:pt>
                <c:pt idx="542">
                  <c:v>-4.987813791670348E-3</c:v>
                </c:pt>
                <c:pt idx="543">
                  <c:v>-4.9788932699090793E-3</c:v>
                </c:pt>
                <c:pt idx="544">
                  <c:v>-4.9672466896248935E-3</c:v>
                </c:pt>
                <c:pt idx="545">
                  <c:v>-4.9558465776344818E-3</c:v>
                </c:pt>
                <c:pt idx="546">
                  <c:v>-4.9455815522447821E-3</c:v>
                </c:pt>
                <c:pt idx="547">
                  <c:v>-4.9378848293457622E-3</c:v>
                </c:pt>
                <c:pt idx="548">
                  <c:v>-4.9289153216092174E-3</c:v>
                </c:pt>
                <c:pt idx="549">
                  <c:v>-4.9199645710285012E-3</c:v>
                </c:pt>
                <c:pt idx="550">
                  <c:v>-4.9110409622565854E-3</c:v>
                </c:pt>
                <c:pt idx="551">
                  <c:v>-4.902152879906474E-3</c:v>
                </c:pt>
                <c:pt idx="552">
                  <c:v>-4.8933087083513627E-3</c:v>
                </c:pt>
                <c:pt idx="553">
                  <c:v>-4.8845168326039357E-3</c:v>
                </c:pt>
                <c:pt idx="554">
                  <c:v>-4.8757856369974206E-3</c:v>
                </c:pt>
                <c:pt idx="555">
                  <c:v>-4.8671235063046936E-3</c:v>
                </c:pt>
                <c:pt idx="556">
                  <c:v>-4.8585388252586625E-3</c:v>
                </c:pt>
                <c:pt idx="557">
                  <c:v>-4.8500399781126191E-3</c:v>
                </c:pt>
                <c:pt idx="558">
                  <c:v>-4.8416353498392795E-3</c:v>
                </c:pt>
                <c:pt idx="559">
                  <c:v>-4.8333333250516475E-3</c:v>
                </c:pt>
                <c:pt idx="560">
                  <c:v>-4.825142288282791E-3</c:v>
                </c:pt>
                <c:pt idx="561">
                  <c:v>-4.8170706241057459E-3</c:v>
                </c:pt>
                <c:pt idx="562">
                  <c:v>-4.8091267172534202E-3</c:v>
                </c:pt>
                <c:pt idx="563">
                  <c:v>-4.8013189523787858E-3</c:v>
                </c:pt>
                <c:pt idx="564">
                  <c:v>-4.7936557139749425E-3</c:v>
                </c:pt>
                <c:pt idx="565">
                  <c:v>-4.7861453868147663E-3</c:v>
                </c:pt>
                <c:pt idx="566">
                  <c:v>-4.7787963555112611E-3</c:v>
                </c:pt>
                <c:pt idx="567">
                  <c:v>-4.7716151654686456E-3</c:v>
                </c:pt>
                <c:pt idx="568">
                  <c:v>-4.7643023191401568E-3</c:v>
                </c:pt>
                <c:pt idx="569">
                  <c:v>-4.7566208652272124E-3</c:v>
                </c:pt>
                <c:pt idx="570">
                  <c:v>-4.7485653733936317E-3</c:v>
                </c:pt>
                <c:pt idx="571">
                  <c:v>-4.7401304134231381E-3</c:v>
                </c:pt>
                <c:pt idx="572">
                  <c:v>-4.7313105552593271E-3</c:v>
                </c:pt>
                <c:pt idx="573">
                  <c:v>-4.722100368765858E-3</c:v>
                </c:pt>
                <c:pt idx="574">
                  <c:v>-4.7124944236864863E-3</c:v>
                </c:pt>
                <c:pt idx="575">
                  <c:v>-4.7024872898848713E-3</c:v>
                </c:pt>
                <c:pt idx="576">
                  <c:v>-4.6920735371447364E-3</c:v>
                </c:pt>
                <c:pt idx="577">
                  <c:v>-4.681247735289773E-3</c:v>
                </c:pt>
                <c:pt idx="578">
                  <c:v>-4.6700044542635766E-3</c:v>
                </c:pt>
                <c:pt idx="579">
                  <c:v>-4.6583382638099025E-3</c:v>
                </c:pt>
                <c:pt idx="580">
                  <c:v>-4.6409278935843901E-3</c:v>
                </c:pt>
                <c:pt idx="581">
                  <c:v>-4.6318899503106081E-3</c:v>
                </c:pt>
                <c:pt idx="582">
                  <c:v>-4.6207479340010238E-3</c:v>
                </c:pt>
                <c:pt idx="583">
                  <c:v>-4.6073358039944168E-3</c:v>
                </c:pt>
                <c:pt idx="584">
                  <c:v>-4.593473613638821E-3</c:v>
                </c:pt>
                <c:pt idx="585">
                  <c:v>-4.5791559326779918E-3</c:v>
                </c:pt>
                <c:pt idx="586">
                  <c:v>-4.5643773310954927E-3</c:v>
                </c:pt>
                <c:pt idx="587">
                  <c:v>-4.5491323785151749E-3</c:v>
                </c:pt>
                <c:pt idx="588">
                  <c:v>-4.5334156448406659E-3</c:v>
                </c:pt>
                <c:pt idx="589">
                  <c:v>-4.517221699695817E-3</c:v>
                </c:pt>
                <c:pt idx="590">
                  <c:v>-4.5005451131441276E-3</c:v>
                </c:pt>
                <c:pt idx="591">
                  <c:v>-4.4833804548094491E-3</c:v>
                </c:pt>
                <c:pt idx="592">
                  <c:v>-4.4657222944355368E-3</c:v>
                </c:pt>
                <c:pt idx="593">
                  <c:v>-4.4475652020059542E-3</c:v>
                </c:pt>
                <c:pt idx="594">
                  <c:v>-4.4289037470646164E-3</c:v>
                </c:pt>
                <c:pt idx="595">
                  <c:v>-4.4041606049693982E-3</c:v>
                </c:pt>
                <c:pt idx="596">
                  <c:v>-4.3900460292212173E-3</c:v>
                </c:pt>
                <c:pt idx="597">
                  <c:v>-4.3698389057267306E-3</c:v>
                </c:pt>
                <c:pt idx="598">
                  <c:v>-4.3461005501654881E-3</c:v>
                </c:pt>
                <c:pt idx="599">
                  <c:v>-4.3278409787506078E-3</c:v>
                </c:pt>
                <c:pt idx="600">
                  <c:v>-4.3060393146765463E-3</c:v>
                </c:pt>
                <c:pt idx="601">
                  <c:v>-4.2836952766966974E-3</c:v>
                </c:pt>
                <c:pt idx="602">
                  <c:v>-4.2608034343150081E-3</c:v>
                </c:pt>
                <c:pt idx="603">
                  <c:v>-4.237358357515042E-3</c:v>
                </c:pt>
                <c:pt idx="604">
                  <c:v>-4.2133546159606183E-3</c:v>
                </c:pt>
                <c:pt idx="605">
                  <c:v>-4.1887867792356204E-3</c:v>
                </c:pt>
                <c:pt idx="606">
                  <c:v>-4.1636494173236116E-3</c:v>
                </c:pt>
                <c:pt idx="607">
                  <c:v>-4.1379370998484433E-3</c:v>
                </c:pt>
                <c:pt idx="608">
                  <c:v>-4.1116443965538707E-3</c:v>
                </c:pt>
                <c:pt idx="609">
                  <c:v>-4.0847658771836493E-3</c:v>
                </c:pt>
                <c:pt idx="610">
                  <c:v>-4.0572961113616302E-3</c:v>
                </c:pt>
                <c:pt idx="611">
                  <c:v>-4.0292296689914409E-3</c:v>
                </c:pt>
                <c:pt idx="612">
                  <c:v>-4.0005611196569646E-3</c:v>
                </c:pt>
                <c:pt idx="613">
                  <c:v>-3.9712850329420846E-3</c:v>
                </c:pt>
                <c:pt idx="614">
                  <c:v>-3.9413959788703323E-3</c:v>
                </c:pt>
                <c:pt idx="615">
                  <c:v>-3.9108885267458149E-3</c:v>
                </c:pt>
                <c:pt idx="616">
                  <c:v>-3.8797572466719998E-3</c:v>
                </c:pt>
                <c:pt idx="617">
                  <c:v>-3.8479967079929622E-3</c:v>
                </c:pt>
                <c:pt idx="618">
                  <c:v>-3.8156014806922656E-3</c:v>
                </c:pt>
                <c:pt idx="619">
                  <c:v>-3.7825661341539529E-3</c:v>
                </c:pt>
                <c:pt idx="620">
                  <c:v>-3.7490184231048218E-3</c:v>
                </c:pt>
                <c:pt idx="621">
                  <c:v>-3.7152441295429384E-3</c:v>
                </c:pt>
                <c:pt idx="622">
                  <c:v>-3.6812562071464328E-3</c:v>
                </c:pt>
                <c:pt idx="623">
                  <c:v>-3.6470574304559022E-3</c:v>
                </c:pt>
                <c:pt idx="624">
                  <c:v>-3.6126505745315285E-3</c:v>
                </c:pt>
                <c:pt idx="625">
                  <c:v>-3.578038414233653E-3</c:v>
                </c:pt>
                <c:pt idx="626">
                  <c:v>-3.5432237243027132E-3</c:v>
                </c:pt>
                <c:pt idx="627">
                  <c:v>-3.5082092797189546E-3</c:v>
                </c:pt>
                <c:pt idx="628">
                  <c:v>-3.4729978552627827E-3</c:v>
                </c:pt>
                <c:pt idx="629">
                  <c:v>-3.4375922259544112E-3</c:v>
                </c:pt>
                <c:pt idx="630">
                  <c:v>-3.4019951664143733E-3</c:v>
                </c:pt>
                <c:pt idx="631">
                  <c:v>-3.3662094516229146E-3</c:v>
                </c:pt>
                <c:pt idx="632">
                  <c:v>-3.3250840452625496E-3</c:v>
                </c:pt>
                <c:pt idx="633">
                  <c:v>-3.2889034132521644E-3</c:v>
                </c:pt>
                <c:pt idx="634">
                  <c:v>-3.2577481248230455E-3</c:v>
                </c:pt>
                <c:pt idx="635">
                  <c:v>-3.221235537789191E-3</c:v>
                </c:pt>
                <c:pt idx="636">
                  <c:v>-3.1845481700454314E-3</c:v>
                </c:pt>
                <c:pt idx="637">
                  <c:v>-3.147688796092396E-3</c:v>
                </c:pt>
                <c:pt idx="638">
                  <c:v>-3.1106601911101706E-3</c:v>
                </c:pt>
                <c:pt idx="639">
                  <c:v>-3.0734651298791604E-3</c:v>
                </c:pt>
                <c:pt idx="640">
                  <c:v>-3.0361063871797711E-3</c:v>
                </c:pt>
                <c:pt idx="641">
                  <c:v>-2.9985867378723441E-3</c:v>
                </c:pt>
                <c:pt idx="642">
                  <c:v>-2.9609089570570291E-3</c:v>
                </c:pt>
                <c:pt idx="643">
                  <c:v>-2.9230758195541995E-3</c:v>
                </c:pt>
                <c:pt idx="644">
                  <c:v>-2.8850901000643248E-3</c:v>
                </c:pt>
                <c:pt idx="645">
                  <c:v>-2.8469545734877144E-3</c:v>
                </c:pt>
                <c:pt idx="646">
                  <c:v>-2.7977075234097981E-3</c:v>
                </c:pt>
                <c:pt idx="647">
                  <c:v>-2.7702451989553012E-3</c:v>
                </c:pt>
                <c:pt idx="648">
                  <c:v>-2.7316769007601494E-3</c:v>
                </c:pt>
                <c:pt idx="649">
                  <c:v>-2.6929698950795E-3</c:v>
                </c:pt>
                <c:pt idx="650">
                  <c:v>-2.6541269566937586E-3</c:v>
                </c:pt>
                <c:pt idx="651">
                  <c:v>-2.6151508606631069E-3</c:v>
                </c:pt>
                <c:pt idx="652">
                  <c:v>-2.5760443818079182E-3</c:v>
                </c:pt>
                <c:pt idx="653">
                  <c:v>-2.5368102949885341E-3</c:v>
                </c:pt>
                <c:pt idx="654">
                  <c:v>-2.4974513751452321E-3</c:v>
                </c:pt>
                <c:pt idx="655">
                  <c:v>-2.4579703970983857E-3</c:v>
                </c:pt>
                <c:pt idx="656">
                  <c:v>-2.4183701358282406E-3</c:v>
                </c:pt>
                <c:pt idx="657">
                  <c:v>-2.3786533661551701E-3</c:v>
                </c:pt>
                <c:pt idx="658">
                  <c:v>-2.3388228630194519E-3</c:v>
                </c:pt>
                <c:pt idx="659">
                  <c:v>-2.2988814012414593E-3</c:v>
                </c:pt>
                <c:pt idx="660">
                  <c:v>-2.2588317558414062E-3</c:v>
                </c:pt>
                <c:pt idx="661">
                  <c:v>-2.2186767015996978E-3</c:v>
                </c:pt>
                <c:pt idx="662">
                  <c:v>-2.1784190134166437E-3</c:v>
                </c:pt>
                <c:pt idx="663">
                  <c:v>-2.1380614663124575E-3</c:v>
                </c:pt>
                <c:pt idx="664">
                  <c:v>-2.0976068350675448E-3</c:v>
                </c:pt>
                <c:pt idx="665">
                  <c:v>-2.0570578946221829E-3</c:v>
                </c:pt>
                <c:pt idx="666">
                  <c:v>-2.0164174198367135E-3</c:v>
                </c:pt>
                <c:pt idx="667">
                  <c:v>-1.9756881856514141E-3</c:v>
                </c:pt>
                <c:pt idx="668">
                  <c:v>-1.9348729670864984E-3</c:v>
                </c:pt>
                <c:pt idx="669">
                  <c:v>-1.8939745387624995E-3</c:v>
                </c:pt>
                <c:pt idx="670">
                  <c:v>-1.8529956758595034E-3</c:v>
                </c:pt>
                <c:pt idx="671">
                  <c:v>-1.8119391531579154E-3</c:v>
                </c:pt>
                <c:pt idx="672">
                  <c:v>-1.7707732009908383E-3</c:v>
                </c:pt>
                <c:pt idx="673">
                  <c:v>-1.7293782628735599E-3</c:v>
                </c:pt>
                <c:pt idx="674">
                  <c:v>-1.6877438650642063E-3</c:v>
                </c:pt>
                <c:pt idx="675">
                  <c:v>-1.6458702378185919E-3</c:v>
                </c:pt>
                <c:pt idx="676">
                  <c:v>-1.6037576112726271E-3</c:v>
                </c:pt>
                <c:pt idx="677">
                  <c:v>-1.5614062157220943E-3</c:v>
                </c:pt>
                <c:pt idx="678">
                  <c:v>-1.5188162814228079E-3</c:v>
                </c:pt>
                <c:pt idx="679">
                  <c:v>-1.4759880387904545E-3</c:v>
                </c:pt>
                <c:pt idx="680">
                  <c:v>-1.4329217178010722E-3</c:v>
                </c:pt>
                <c:pt idx="681">
                  <c:v>-1.3896175487904117E-3</c:v>
                </c:pt>
                <c:pt idx="682">
                  <c:v>-1.3460757620142871E-3</c:v>
                </c:pt>
                <c:pt idx="683">
                  <c:v>-1.3022965878084491E-3</c:v>
                </c:pt>
                <c:pt idx="684">
                  <c:v>-1.2582802564686801E-3</c:v>
                </c:pt>
                <c:pt idx="685">
                  <c:v>-1.2140269980109863E-3</c:v>
                </c:pt>
                <c:pt idx="686">
                  <c:v>-1.1695370428110863E-3</c:v>
                </c:pt>
                <c:pt idx="687">
                  <c:v>-1.1248106212047304E-3</c:v>
                </c:pt>
                <c:pt idx="688">
                  <c:v>-1.0798479634077651E-3</c:v>
                </c:pt>
                <c:pt idx="689">
                  <c:v>-1.0346492995161327E-3</c:v>
                </c:pt>
                <c:pt idx="690">
                  <c:v>-9.8921485994551972E-4</c:v>
                </c:pt>
                <c:pt idx="691">
                  <c:v>-9.4354487491177252E-4</c:v>
                </c:pt>
                <c:pt idx="692">
                  <c:v>-8.9763957463073751E-4</c:v>
                </c:pt>
                <c:pt idx="693">
                  <c:v>-8.5149918931826107E-4</c:v>
                </c:pt>
                <c:pt idx="694">
                  <c:v>-8.0512394923015762E-4</c:v>
                </c:pt>
                <c:pt idx="695">
                  <c:v>-7.585140846622096E-4</c:v>
                </c:pt>
                <c:pt idx="696">
                  <c:v>-7.1166982587023142E-4</c:v>
                </c:pt>
                <c:pt idx="697">
                  <c:v>-6.6459140303010145E-4</c:v>
                </c:pt>
                <c:pt idx="698">
                  <c:v>-6.1727904639763409E-4</c:v>
                </c:pt>
                <c:pt idx="699">
                  <c:v>-5.6973298634854785E-4</c:v>
                </c:pt>
                <c:pt idx="700">
                  <c:v>-5.0825930704156974E-4</c:v>
                </c:pt>
                <c:pt idx="701">
                  <c:v>-4.7394067654416006E-4</c:v>
                </c:pt>
                <c:pt idx="702">
                  <c:v>-4.2569488730048732E-4</c:v>
                </c:pt>
                <c:pt idx="703">
                  <c:v>-3.7721631554354929E-4</c:v>
                </c:pt>
                <c:pt idx="704">
                  <c:v>-3.2850519152916036E-4</c:v>
                </c:pt>
                <c:pt idx="705">
                  <c:v>-2.7956174543319889E-4</c:v>
                </c:pt>
                <c:pt idx="706">
                  <c:v>-2.3038620759141537E-4</c:v>
                </c:pt>
                <c:pt idx="707">
                  <c:v>-1.8097880809975209E-4</c:v>
                </c:pt>
                <c:pt idx="708">
                  <c:v>-1.3133977729395951E-4</c:v>
                </c:pt>
                <c:pt idx="709">
                  <c:v>-8.1469345429852069E-5</c:v>
                </c:pt>
                <c:pt idx="710">
                  <c:v>-3.1367742683308109E-5</c:v>
                </c:pt>
                <c:pt idx="711">
                  <c:v>1.8964800609921895E-5</c:v>
                </c:pt>
                <c:pt idx="712">
                  <c:v>6.9528054273959583E-5</c:v>
                </c:pt>
                <c:pt idx="713">
                  <c:v>1.2032178805299054E-4</c:v>
                </c:pt>
                <c:pt idx="714">
                  <c:v>1.7134577173116838E-4</c:v>
                </c:pt>
                <c:pt idx="715">
                  <c:v>2.2259977517258278E-4</c:v>
                </c:pt>
                <c:pt idx="716">
                  <c:v>2.7408356784164312E-4</c:v>
                </c:pt>
                <c:pt idx="717">
                  <c:v>3.2579691968237512E-4</c:v>
                </c:pt>
                <c:pt idx="718">
                  <c:v>3.7773960055886846E-4</c:v>
                </c:pt>
                <c:pt idx="719">
                  <c:v>4.2991138009540464E-4</c:v>
                </c:pt>
                <c:pt idx="720">
                  <c:v>4.8231202791626515E-4</c:v>
                </c:pt>
                <c:pt idx="721">
                  <c:v>5.3494131412534784E-4</c:v>
                </c:pt>
                <c:pt idx="722">
                  <c:v>5.8779900826699816E-4</c:v>
                </c:pt>
                <c:pt idx="723">
                  <c:v>6.408848801253697E-4</c:v>
                </c:pt>
                <c:pt idx="724">
                  <c:v>6.9416134544475483E-4</c:v>
                </c:pt>
                <c:pt idx="725">
                  <c:v>7.4740465528577715E-4</c:v>
                </c:pt>
                <c:pt idx="726">
                  <c:v>8.0057360125174171E-4</c:v>
                </c:pt>
                <c:pt idx="727">
                  <c:v>8.5366416791465838E-4</c:v>
                </c:pt>
                <c:pt idx="728">
                  <c:v>9.0667234008634523E-4</c:v>
                </c:pt>
                <c:pt idx="729">
                  <c:v>9.5959410241874821E-4</c:v>
                </c:pt>
                <c:pt idx="730">
                  <c:v>1.0124254394039411E-3</c:v>
                </c:pt>
                <c:pt idx="731">
                  <c:v>1.065162335773806E-3</c:v>
                </c:pt>
                <c:pt idx="732">
                  <c:v>1.1178007761802888E-3</c:v>
                </c:pt>
                <c:pt idx="733">
                  <c:v>1.1703367453552715E-3</c:v>
                </c:pt>
                <c:pt idx="734">
                  <c:v>1.2227662278707641E-3</c:v>
                </c:pt>
                <c:pt idx="735">
                  <c:v>1.2750852083787123E-3</c:v>
                </c:pt>
                <c:pt idx="736">
                  <c:v>1.3347378696693113E-3</c:v>
                </c:pt>
                <c:pt idx="737">
                  <c:v>1.379375602139632E-3</c:v>
                </c:pt>
                <c:pt idx="738">
                  <c:v>1.4313389844566871E-3</c:v>
                </c:pt>
                <c:pt idx="739">
                  <c:v>1.4831758034539178E-3</c:v>
                </c:pt>
                <c:pt idx="740">
                  <c:v>1.5348820437033339E-3</c:v>
                </c:pt>
                <c:pt idx="741">
                  <c:v>1.5864536896970094E-3</c:v>
                </c:pt>
                <c:pt idx="742">
                  <c:v>1.6378867261668262E-3</c:v>
                </c:pt>
                <c:pt idx="743">
                  <c:v>1.6891771377647302E-3</c:v>
                </c:pt>
                <c:pt idx="744">
                  <c:v>1.7403209091426675E-3</c:v>
                </c:pt>
                <c:pt idx="745">
                  <c:v>1.7913140247927117E-3</c:v>
                </c:pt>
                <c:pt idx="746">
                  <c:v>1.842152469446745E-3</c:v>
                </c:pt>
                <c:pt idx="747">
                  <c:v>1.8928322276767773E-3</c:v>
                </c:pt>
                <c:pt idx="748">
                  <c:v>1.9433492842146904E-3</c:v>
                </c:pt>
                <c:pt idx="749">
                  <c:v>1.9936996234726223E-3</c:v>
                </c:pt>
                <c:pt idx="750">
                  <c:v>2.0438792301824549E-3</c:v>
                </c:pt>
                <c:pt idx="751">
                  <c:v>2.1081385329413393E-3</c:v>
                </c:pt>
                <c:pt idx="752">
                  <c:v>2.1437101844057338E-3</c:v>
                </c:pt>
                <c:pt idx="753">
                  <c:v>2.1933535010631999E-3</c:v>
                </c:pt>
                <c:pt idx="754">
                  <c:v>2.2498597585762781E-3</c:v>
                </c:pt>
                <c:pt idx="755">
                  <c:v>2.2920757368893874E-3</c:v>
                </c:pt>
                <c:pt idx="756">
                  <c:v>2.3411466250422563E-3</c:v>
                </c:pt>
                <c:pt idx="757">
                  <c:v>2.3900186728909034E-3</c:v>
                </c:pt>
                <c:pt idx="758">
                  <c:v>2.4386878650872745E-3</c:v>
                </c:pt>
                <c:pt idx="759">
                  <c:v>2.4871501861234435E-3</c:v>
                </c:pt>
                <c:pt idx="760">
                  <c:v>2.5354016206513563E-3</c:v>
                </c:pt>
                <c:pt idx="761">
                  <c:v>2.5834381532430228E-3</c:v>
                </c:pt>
                <c:pt idx="762">
                  <c:v>2.6312557684704529E-3</c:v>
                </c:pt>
                <c:pt idx="763">
                  <c:v>2.6788504510655287E-3</c:v>
                </c:pt>
                <c:pt idx="764">
                  <c:v>2.7262181854403877E-3</c:v>
                </c:pt>
                <c:pt idx="765">
                  <c:v>2.7733549562469761E-3</c:v>
                </c:pt>
                <c:pt idx="766">
                  <c:v>2.8202567480573038E-3</c:v>
                </c:pt>
                <c:pt idx="767">
                  <c:v>2.8669195456032526E-3</c:v>
                </c:pt>
                <c:pt idx="768">
                  <c:v>2.9133393332170243E-3</c:v>
                </c:pt>
                <c:pt idx="769">
                  <c:v>2.9595120955505649E-3</c:v>
                </c:pt>
                <c:pt idx="770">
                  <c:v>3.0054338173357564E-3</c:v>
                </c:pt>
                <c:pt idx="771">
                  <c:v>3.0511004829847366E-3</c:v>
                </c:pt>
                <c:pt idx="772">
                  <c:v>3.0965080771494513E-3</c:v>
                </c:pt>
                <c:pt idx="773">
                  <c:v>3.1416525843219745E-3</c:v>
                </c:pt>
                <c:pt idx="774">
                  <c:v>3.186529989154252E-3</c:v>
                </c:pt>
                <c:pt idx="775">
                  <c:v>3.2311362762982299E-3</c:v>
                </c:pt>
                <c:pt idx="776">
                  <c:v>3.2755138125040162E-3</c:v>
                </c:pt>
                <c:pt idx="777">
                  <c:v>3.3199358756519359E-3</c:v>
                </c:pt>
                <c:pt idx="778">
                  <c:v>3.3644486928441353E-3</c:v>
                </c:pt>
                <c:pt idx="779">
                  <c:v>3.409052280307634E-3</c:v>
                </c:pt>
                <c:pt idx="780">
                  <c:v>3.4537466539497075E-3</c:v>
                </c:pt>
                <c:pt idx="781">
                  <c:v>3.4985318303171198E-3</c:v>
                </c:pt>
                <c:pt idx="782">
                  <c:v>3.5434078253171464E-3</c:v>
                </c:pt>
                <c:pt idx="783">
                  <c:v>3.5883746550968709E-3</c:v>
                </c:pt>
                <c:pt idx="784">
                  <c:v>3.6334323359632492E-3</c:v>
                </c:pt>
                <c:pt idx="785">
                  <c:v>3.6785808839834289E-3</c:v>
                </c:pt>
                <c:pt idx="786">
                  <c:v>3.7238203154643656E-3</c:v>
                </c:pt>
                <c:pt idx="787">
                  <c:v>3.7691506463133351E-3</c:v>
                </c:pt>
                <c:pt idx="788">
                  <c:v>3.8275660931130773E-3</c:v>
                </c:pt>
                <c:pt idx="789">
                  <c:v>3.8731042551543027E-3</c:v>
                </c:pt>
                <c:pt idx="790">
                  <c:v>3.9122093555921111E-3</c:v>
                </c:pt>
                <c:pt idx="791">
                  <c:v>3.9579164424274893E-3</c:v>
                </c:pt>
                <c:pt idx="792">
                  <c:v>4.0037145119242723E-3</c:v>
                </c:pt>
                <c:pt idx="793">
                  <c:v>4.0496035803894159E-3</c:v>
                </c:pt>
                <c:pt idx="794">
                  <c:v>4.0955836637301957E-3</c:v>
                </c:pt>
                <c:pt idx="795">
                  <c:v>4.1416547782535673E-3</c:v>
                </c:pt>
                <c:pt idx="796">
                  <c:v>4.1878169400266785E-3</c:v>
                </c:pt>
                <c:pt idx="797">
                  <c:v>4.2340701652765489E-3</c:v>
                </c:pt>
                <c:pt idx="798">
                  <c:v>4.2804144703101343E-3</c:v>
                </c:pt>
                <c:pt idx="799">
                  <c:v>4.3268498711146464E-3</c:v>
                </c:pt>
                <c:pt idx="800">
                  <c:v>4.3733763839171047E-3</c:v>
                </c:pt>
                <c:pt idx="801">
                  <c:v>4.419994024784657E-3</c:v>
                </c:pt>
                <c:pt idx="802">
                  <c:v>4.4800649202425546E-3</c:v>
                </c:pt>
                <c:pt idx="803">
                  <c:v>4.5135027557829943E-3</c:v>
                </c:pt>
                <c:pt idx="804">
                  <c:v>4.5603938781280107E-3</c:v>
                </c:pt>
                <c:pt idx="805">
                  <c:v>4.6073761932863277E-3</c:v>
                </c:pt>
                <c:pt idx="806">
                  <c:v>4.6578459676460682E-3</c:v>
                </c:pt>
                <c:pt idx="807">
                  <c:v>4.7083597360941809E-3</c:v>
                </c:pt>
                <c:pt idx="808">
                  <c:v>4.7556287624672677E-3</c:v>
                </c:pt>
                <c:pt idx="809">
                  <c:v>4.8029890487999438E-3</c:v>
                </c:pt>
                <c:pt idx="810">
                  <c:v>4.8504406109195486E-3</c:v>
                </c:pt>
                <c:pt idx="811">
                  <c:v>4.897983465372846E-3</c:v>
                </c:pt>
                <c:pt idx="812">
                  <c:v>4.9456176279072395E-3</c:v>
                </c:pt>
                <c:pt idx="813">
                  <c:v>4.9933431150694929E-3</c:v>
                </c:pt>
                <c:pt idx="814">
                  <c:v>5.0411599428468179E-3</c:v>
                </c:pt>
                <c:pt idx="815">
                  <c:v>5.0890681273862981E-3</c:v>
                </c:pt>
                <c:pt idx="816">
                  <c:v>5.1370676848350172E-3</c:v>
                </c:pt>
                <c:pt idx="817">
                  <c:v>5.1851586314999309E-3</c:v>
                </c:pt>
                <c:pt idx="818">
                  <c:v>5.2333409832883149E-3</c:v>
                </c:pt>
                <c:pt idx="819">
                  <c:v>5.2816147567469329E-3</c:v>
                </c:pt>
                <c:pt idx="820">
                  <c:v>5.3299799677830606E-3</c:v>
                </c:pt>
                <c:pt idx="821">
                  <c:v>5.3784366326237176E-3</c:v>
                </c:pt>
                <c:pt idx="822">
                  <c:v>5.4269847674159877E-3</c:v>
                </c:pt>
                <c:pt idx="823">
                  <c:v>5.4756243884668265E-3</c:v>
                </c:pt>
                <c:pt idx="824">
                  <c:v>5.5243555116035736E-3</c:v>
                </c:pt>
                <c:pt idx="825">
                  <c:v>5.5731781533729929E-3</c:v>
                </c:pt>
                <c:pt idx="826">
                  <c:v>5.622092329762296E-3</c:v>
                </c:pt>
                <c:pt idx="827">
                  <c:v>5.6710980569985026E-3</c:v>
                </c:pt>
                <c:pt idx="828">
                  <c:v>5.7201678992679916E-3</c:v>
                </c:pt>
                <c:pt idx="829">
                  <c:v>5.7689914368808104E-3</c:v>
                </c:pt>
                <c:pt idx="830">
                  <c:v>5.8174767701490993E-3</c:v>
                </c:pt>
                <c:pt idx="831">
                  <c:v>5.8656198495121714E-3</c:v>
                </c:pt>
                <c:pt idx="832">
                  <c:v>5.913416625249468E-3</c:v>
                </c:pt>
                <c:pt idx="833">
                  <c:v>5.9608630476404301E-3</c:v>
                </c:pt>
                <c:pt idx="834">
                  <c:v>6.0079550668845627E-3</c:v>
                </c:pt>
                <c:pt idx="835">
                  <c:v>6.0546886334211791E-3</c:v>
                </c:pt>
                <c:pt idx="836">
                  <c:v>6.1010596973698483E-3</c:v>
                </c:pt>
                <c:pt idx="837">
                  <c:v>6.1470642090899474E-3</c:v>
                </c:pt>
                <c:pt idx="838">
                  <c:v>6.1926981187809815E-3</c:v>
                </c:pt>
                <c:pt idx="839">
                  <c:v>6.2379573768822638E-3</c:v>
                </c:pt>
                <c:pt idx="840">
                  <c:v>6.3020632286558964E-3</c:v>
                </c:pt>
                <c:pt idx="841">
                  <c:v>6.3463972882793485E-3</c:v>
                </c:pt>
                <c:pt idx="842">
                  <c:v>6.3777165040335149E-3</c:v>
                </c:pt>
                <c:pt idx="843">
                  <c:v>6.4213804917390149E-3</c:v>
                </c:pt>
                <c:pt idx="844">
                  <c:v>6.4646490005149104E-3</c:v>
                </c:pt>
                <c:pt idx="845">
                  <c:v>6.5075179808005146E-3</c:v>
                </c:pt>
                <c:pt idx="846">
                  <c:v>6.5499833827153964E-3</c:v>
                </c:pt>
                <c:pt idx="847">
                  <c:v>6.592041156618933E-3</c:v>
                </c:pt>
                <c:pt idx="848">
                  <c:v>6.6336872528705015E-3</c:v>
                </c:pt>
                <c:pt idx="849">
                  <c:v>6.674917621509735E-3</c:v>
                </c:pt>
                <c:pt idx="850">
                  <c:v>6.7157282129759466E-3</c:v>
                </c:pt>
                <c:pt idx="851">
                  <c:v>6.7561149773887053E-3</c:v>
                </c:pt>
                <c:pt idx="852">
                  <c:v>6.7960738651873243E-3</c:v>
                </c:pt>
                <c:pt idx="853">
                  <c:v>6.8356008265713086E-3</c:v>
                </c:pt>
                <c:pt idx="854">
                  <c:v>6.8746918118200995E-3</c:v>
                </c:pt>
                <c:pt idx="855">
                  <c:v>6.9133427712131379E-3</c:v>
                </c:pt>
                <c:pt idx="856">
                  <c:v>6.9626439155801023E-3</c:v>
                </c:pt>
                <c:pt idx="857">
                  <c:v>7.0106820891790989E-3</c:v>
                </c:pt>
                <c:pt idx="858">
                  <c:v>7.0529834710963968E-3</c:v>
                </c:pt>
                <c:pt idx="859">
                  <c:v>7.0843163088607497E-3</c:v>
                </c:pt>
                <c:pt idx="860">
                  <c:v>7.1204415606906934E-3</c:v>
                </c:pt>
                <c:pt idx="861">
                  <c:v>7.1561001740327868E-3</c:v>
                </c:pt>
                <c:pt idx="862">
                  <c:v>7.1912880991664707E-3</c:v>
                </c:pt>
                <c:pt idx="863">
                  <c:v>7.2260012865310586E-3</c:v>
                </c:pt>
                <c:pt idx="864">
                  <c:v>7.2602356863260553E-3</c:v>
                </c:pt>
                <c:pt idx="865">
                  <c:v>7.293987248750966E-3</c:v>
                </c:pt>
                <c:pt idx="866">
                  <c:v>7.3272519240852318E-3</c:v>
                </c:pt>
                <c:pt idx="867">
                  <c:v>7.3600256627681659E-3</c:v>
                </c:pt>
                <c:pt idx="868">
                  <c:v>7.3923044148394013E-3</c:v>
                </c:pt>
                <c:pt idx="869">
                  <c:v>7.424084130738251E-3</c:v>
                </c:pt>
                <c:pt idx="870">
                  <c:v>7.4553607605842842E-3</c:v>
                </c:pt>
                <c:pt idx="871">
                  <c:v>7.486130254816814E-3</c:v>
                </c:pt>
                <c:pt idx="872">
                  <c:v>7.5163885636353456E-3</c:v>
                </c:pt>
                <c:pt idx="873">
                  <c:v>7.5461316373193199E-3</c:v>
                </c:pt>
                <c:pt idx="874">
                  <c:v>7.57535542590837E-3</c:v>
                </c:pt>
                <c:pt idx="875">
                  <c:v>7.6040558801615532E-3</c:v>
                </c:pt>
                <c:pt idx="876">
                  <c:v>7.6322289500385665E-3</c:v>
                </c:pt>
                <c:pt idx="877">
                  <c:v>7.6598705858188509E-3</c:v>
                </c:pt>
                <c:pt idx="878">
                  <c:v>7.6869767379417198E-3</c:v>
                </c:pt>
                <c:pt idx="879">
                  <c:v>7.7135433564468059E-3</c:v>
                </c:pt>
                <c:pt idx="880">
                  <c:v>7.7398026878761073E-3</c:v>
                </c:pt>
                <c:pt idx="881">
                  <c:v>7.7660624186659533E-3</c:v>
                </c:pt>
                <c:pt idx="882">
                  <c:v>7.7923250016542767E-3</c:v>
                </c:pt>
                <c:pt idx="883">
                  <c:v>7.8185910347627896E-3</c:v>
                </c:pt>
                <c:pt idx="884">
                  <c:v>7.84486111559346E-3</c:v>
                </c:pt>
                <c:pt idx="885">
                  <c:v>7.8711358423078082E-3</c:v>
                </c:pt>
                <c:pt idx="886">
                  <c:v>7.8974158124278659E-3</c:v>
                </c:pt>
                <c:pt idx="887">
                  <c:v>7.9237016236355373E-3</c:v>
                </c:pt>
                <c:pt idx="888">
                  <c:v>7.9499938740923426E-3</c:v>
                </c:pt>
                <c:pt idx="889">
                  <c:v>7.9762931614801857E-3</c:v>
                </c:pt>
                <c:pt idx="890">
                  <c:v>8.0026000835609068E-3</c:v>
                </c:pt>
                <c:pt idx="891">
                  <c:v>8.0289152380963458E-3</c:v>
                </c:pt>
                <c:pt idx="892">
                  <c:v>8.064733255768175E-3</c:v>
                </c:pt>
                <c:pt idx="893">
                  <c:v>8.0853353565135677E-3</c:v>
                </c:pt>
                <c:pt idx="894">
                  <c:v>8.1079160748487311E-3</c:v>
                </c:pt>
                <c:pt idx="895">
                  <c:v>8.1342701374609305E-3</c:v>
                </c:pt>
                <c:pt idx="896">
                  <c:v>8.1606354216567922E-3</c:v>
                </c:pt>
                <c:pt idx="897">
                  <c:v>8.1870125251182202E-3</c:v>
                </c:pt>
                <c:pt idx="898">
                  <c:v>8.2134020458468626E-3</c:v>
                </c:pt>
                <c:pt idx="899">
                  <c:v>8.2398045813647514E-3</c:v>
                </c:pt>
                <c:pt idx="900">
                  <c:v>8.2662207298334067E-3</c:v>
                </c:pt>
                <c:pt idx="901">
                  <c:v>8.2926510886949245E-3</c:v>
                </c:pt>
                <c:pt idx="902">
                  <c:v>8.319096256110825E-3</c:v>
                </c:pt>
                <c:pt idx="903">
                  <c:v>8.3455568295232041E-3</c:v>
                </c:pt>
                <c:pt idx="904">
                  <c:v>8.372033407093582E-3</c:v>
                </c:pt>
                <c:pt idx="905">
                  <c:v>8.3985265864239267E-3</c:v>
                </c:pt>
                <c:pt idx="906">
                  <c:v>8.4326146021140858E-3</c:v>
                </c:pt>
                <c:pt idx="907">
                  <c:v>8.4515651416516846E-3</c:v>
                </c:pt>
                <c:pt idx="908">
                  <c:v>8.4781117133125861E-3</c:v>
                </c:pt>
                <c:pt idx="909">
                  <c:v>8.5046772779406865E-3</c:v>
                </c:pt>
                <c:pt idx="910">
                  <c:v>8.5350619468815836E-3</c:v>
                </c:pt>
                <c:pt idx="911">
                  <c:v>8.5578677775455247E-3</c:v>
                </c:pt>
                <c:pt idx="912">
                  <c:v>8.5844939081258786E-3</c:v>
                </c:pt>
                <c:pt idx="913">
                  <c:v>8.6111414229605998E-3</c:v>
                </c:pt>
                <c:pt idx="914">
                  <c:v>8.6378109198914643E-3</c:v>
                </c:pt>
                <c:pt idx="915">
                  <c:v>8.6645029966803122E-3</c:v>
                </c:pt>
                <c:pt idx="916">
                  <c:v>8.6912182513287917E-3</c:v>
                </c:pt>
                <c:pt idx="917">
                  <c:v>8.7179572813589346E-3</c:v>
                </c:pt>
                <c:pt idx="918">
                  <c:v>8.7447206848523251E-3</c:v>
                </c:pt>
                <c:pt idx="919">
                  <c:v>8.7715090594109313E-3</c:v>
                </c:pt>
                <c:pt idx="920">
                  <c:v>8.7983230027965931E-3</c:v>
                </c:pt>
                <c:pt idx="921">
                  <c:v>8.8251631130908947E-3</c:v>
                </c:pt>
                <c:pt idx="922">
                  <c:v>8.8520299879757403E-3</c:v>
                </c:pt>
                <c:pt idx="923">
                  <c:v>8.8789242252129696E-3</c:v>
                </c:pt>
                <c:pt idx="924">
                  <c:v>8.9058464225644229E-3</c:v>
                </c:pt>
                <c:pt idx="925">
                  <c:v>8.9327971779518123E-3</c:v>
                </c:pt>
                <c:pt idx="926">
                  <c:v>8.9597770892169137E-3</c:v>
                </c:pt>
                <c:pt idx="927">
                  <c:v>8.9867867541215674E-3</c:v>
                </c:pt>
                <c:pt idx="928">
                  <c:v>9.0138267704276132E-3</c:v>
                </c:pt>
                <c:pt idx="929">
                  <c:v>9.0408977359768272E-3</c:v>
                </c:pt>
                <c:pt idx="930">
                  <c:v>9.0680002486909217E-3</c:v>
                </c:pt>
                <c:pt idx="931">
                  <c:v>9.0951349061718645E-3</c:v>
                </c:pt>
                <c:pt idx="932">
                  <c:v>9.1222478682073671E-3</c:v>
                </c:pt>
                <c:pt idx="933">
                  <c:v>9.1492217673216913E-3</c:v>
                </c:pt>
                <c:pt idx="934">
                  <c:v>9.1760516787342539E-3</c:v>
                </c:pt>
                <c:pt idx="935">
                  <c:v>9.2027368547231703E-3</c:v>
                </c:pt>
                <c:pt idx="936">
                  <c:v>9.2292765470869398E-3</c:v>
                </c:pt>
                <c:pt idx="937">
                  <c:v>9.255670008023742E-3</c:v>
                </c:pt>
                <c:pt idx="938">
                  <c:v>9.2819164894120121E-3</c:v>
                </c:pt>
                <c:pt idx="939">
                  <c:v>9.3080152434499297E-3</c:v>
                </c:pt>
                <c:pt idx="940">
                  <c:v>9.3339655220159301E-3</c:v>
                </c:pt>
                <c:pt idx="941">
                  <c:v>9.3597665773081928E-3</c:v>
                </c:pt>
                <c:pt idx="942">
                  <c:v>9.3854176612051532E-3</c:v>
                </c:pt>
                <c:pt idx="943">
                  <c:v>9.4109180258250547E-3</c:v>
                </c:pt>
                <c:pt idx="944">
                  <c:v>9.4398757860147953E-3</c:v>
                </c:pt>
                <c:pt idx="945">
                  <c:v>9.465050662038621E-3</c:v>
                </c:pt>
                <c:pt idx="946">
                  <c:v>9.4865073244054798E-3</c:v>
                </c:pt>
                <c:pt idx="947">
                  <c:v>9.5113973322202838E-3</c:v>
                </c:pt>
                <c:pt idx="948">
                  <c:v>9.536132880949566E-3</c:v>
                </c:pt>
                <c:pt idx="949">
                  <c:v>9.5607132226316338E-3</c:v>
                </c:pt>
                <c:pt idx="950">
                  <c:v>9.5851376093047946E-3</c:v>
                </c:pt>
                <c:pt idx="951">
                  <c:v>9.6094052928474838E-3</c:v>
                </c:pt>
                <c:pt idx="952">
                  <c:v>9.6335155254578808E-3</c:v>
                </c:pt>
                <c:pt idx="953">
                  <c:v>9.6574675591742931E-3</c:v>
                </c:pt>
                <c:pt idx="954">
                  <c:v>9.6812606459550921E-3</c:v>
                </c:pt>
                <c:pt idx="955">
                  <c:v>9.7048940378385851E-3</c:v>
                </c:pt>
                <c:pt idx="956">
                  <c:v>9.7283669868630795E-3</c:v>
                </c:pt>
                <c:pt idx="957">
                  <c:v>9.7583095363429351E-3</c:v>
                </c:pt>
                <c:pt idx="958">
                  <c:v>9.7748285647281108E-3</c:v>
                </c:pt>
                <c:pt idx="959">
                  <c:v>9.7978156974853903E-3</c:v>
                </c:pt>
                <c:pt idx="960">
                  <c:v>9.8206393955369009E-3</c:v>
                </c:pt>
                <c:pt idx="961">
                  <c:v>9.8432989109209501E-3</c:v>
                </c:pt>
                <c:pt idx="962">
                  <c:v>9.8657934956758453E-3</c:v>
                </c:pt>
                <c:pt idx="963">
                  <c:v>9.8881224018398939E-3</c:v>
                </c:pt>
                <c:pt idx="964">
                  <c:v>9.9102848815313394E-3</c:v>
                </c:pt>
                <c:pt idx="965">
                  <c:v>9.932280186628617E-3</c:v>
                </c:pt>
                <c:pt idx="966">
                  <c:v>9.9541075692499703E-3</c:v>
                </c:pt>
                <c:pt idx="967">
                  <c:v>9.9757662814337067E-3</c:v>
                </c:pt>
                <c:pt idx="968">
                  <c:v>9.9972555751381975E-3</c:v>
                </c:pt>
                <c:pt idx="969">
                  <c:v>1.0018574702561622E-2</c:v>
                </c:pt>
                <c:pt idx="970">
                  <c:v>1.0039722915582416E-2</c:v>
                </c:pt>
                <c:pt idx="971">
                  <c:v>1.0060699466238887E-2</c:v>
                </c:pt>
                <c:pt idx="972">
                  <c:v>1.0081503606649278E-2</c:v>
                </c:pt>
                <c:pt idx="973">
                  <c:v>1.0102134588851897E-2</c:v>
                </c:pt>
                <c:pt idx="974">
                  <c:v>1.0122591664805114E-2</c:v>
                </c:pt>
                <c:pt idx="975">
                  <c:v>1.0142874086627174E-2</c:v>
                </c:pt>
                <c:pt idx="976">
                  <c:v>1.0162981106356384E-2</c:v>
                </c:pt>
                <c:pt idx="977">
                  <c:v>1.0182911975951114E-2</c:v>
                </c:pt>
                <c:pt idx="978">
                  <c:v>1.0202665947449674E-2</c:v>
                </c:pt>
                <c:pt idx="979">
                  <c:v>1.0222242272890369E-2</c:v>
                </c:pt>
                <c:pt idx="980">
                  <c:v>1.0241640204391445E-2</c:v>
                </c:pt>
                <c:pt idx="981">
                  <c:v>1.0260858993991206E-2</c:v>
                </c:pt>
                <c:pt idx="982">
                  <c:v>1.0279897893568091E-2</c:v>
                </c:pt>
                <c:pt idx="983">
                  <c:v>1.0298756155320277E-2</c:v>
                </c:pt>
                <c:pt idx="984">
                  <c:v>1.0317433031286072E-2</c:v>
                </c:pt>
                <c:pt idx="985">
                  <c:v>1.0335927773343911E-2</c:v>
                </c:pt>
                <c:pt idx="986">
                  <c:v>1.0354239633612039E-2</c:v>
                </c:pt>
                <c:pt idx="987">
                  <c:v>1.0372367864208698E-2</c:v>
                </c:pt>
                <c:pt idx="988">
                  <c:v>1.0390311717172196E-2</c:v>
                </c:pt>
                <c:pt idx="989">
                  <c:v>1.0408070444380968E-2</c:v>
                </c:pt>
                <c:pt idx="990">
                  <c:v>1.0425643297953258E-2</c:v>
                </c:pt>
                <c:pt idx="991">
                  <c:v>1.0443029529927372E-2</c:v>
                </c:pt>
                <c:pt idx="992">
                  <c:v>1.0460228392421556E-2</c:v>
                </c:pt>
                <c:pt idx="993">
                  <c:v>1.0477239137394179E-2</c:v>
                </c:pt>
                <c:pt idx="994">
                  <c:v>1.0494061016883549E-2</c:v>
                </c:pt>
                <c:pt idx="995">
                  <c:v>1.0510693282927974E-2</c:v>
                </c:pt>
                <c:pt idx="996">
                  <c:v>1.0527135187565761E-2</c:v>
                </c:pt>
                <c:pt idx="997">
                  <c:v>1.0543385982835218E-2</c:v>
                </c:pt>
                <c:pt idx="998">
                  <c:v>1.0559444920854588E-2</c:v>
                </c:pt>
                <c:pt idx="999">
                  <c:v>1.0575311253582242E-2</c:v>
                </c:pt>
                <c:pt idx="1000">
                  <c:v>1.0590984233056489E-2</c:v>
                </c:pt>
                <c:pt idx="1001">
                  <c:v>1.0606463111315634E-2</c:v>
                </c:pt>
                <c:pt idx="1002">
                  <c:v>1.062174714031805E-2</c:v>
                </c:pt>
                <c:pt idx="1003">
                  <c:v>1.0636835572261916E-2</c:v>
                </c:pt>
                <c:pt idx="1004">
                  <c:v>1.0651727659185539E-2</c:v>
                </c:pt>
                <c:pt idx="1005">
                  <c:v>1.0666422653047292E-2</c:v>
                </c:pt>
                <c:pt idx="1006">
                  <c:v>1.0680919805805544E-2</c:v>
                </c:pt>
                <c:pt idx="1007">
                  <c:v>1.0695218369658477E-2</c:v>
                </c:pt>
                <c:pt idx="1008">
                  <c:v>1.0709317596644397E-2</c:v>
                </c:pt>
                <c:pt idx="1009">
                  <c:v>1.0723216738721675E-2</c:v>
                </c:pt>
                <c:pt idx="1010">
                  <c:v>1.0736915047928619E-2</c:v>
                </c:pt>
                <c:pt idx="1011">
                  <c:v>1.0750411776303537E-2</c:v>
                </c:pt>
                <c:pt idx="1012">
                  <c:v>1.0767467308729906E-2</c:v>
                </c:pt>
                <c:pt idx="1013">
                  <c:v>1.0776797498870394E-2</c:v>
                </c:pt>
                <c:pt idx="1014">
                  <c:v>1.079150938593898E-2</c:v>
                </c:pt>
                <c:pt idx="1015">
                  <c:v>1.0802367922728706E-2</c:v>
                </c:pt>
                <c:pt idx="1016">
                  <c:v>1.081484552775791E-2</c:v>
                </c:pt>
                <c:pt idx="1017">
                  <c:v>1.0827117064264868E-2</c:v>
                </c:pt>
                <c:pt idx="1018">
                  <c:v>1.0839181784207952E-2</c:v>
                </c:pt>
                <c:pt idx="1019">
                  <c:v>1.0851038939705404E-2</c:v>
                </c:pt>
                <c:pt idx="1020">
                  <c:v>1.0862687782795533E-2</c:v>
                </c:pt>
                <c:pt idx="1021">
                  <c:v>1.0874127565516645E-2</c:v>
                </c:pt>
                <c:pt idx="1022">
                  <c:v>1.0885357539907048E-2</c:v>
                </c:pt>
                <c:pt idx="1023">
                  <c:v>1.0896376957925114E-2</c:v>
                </c:pt>
                <c:pt idx="1024">
                  <c:v>1.0907185071769021E-2</c:v>
                </c:pt>
                <c:pt idx="1025">
                  <c:v>1.0917781133397142E-2</c:v>
                </c:pt>
                <c:pt idx="1026">
                  <c:v>1.0928164394847784E-2</c:v>
                </c:pt>
                <c:pt idx="1027">
                  <c:v>1.0938334108239189E-2</c:v>
                </c:pt>
                <c:pt idx="1028">
                  <c:v>1.0948289525529731E-2</c:v>
                </c:pt>
                <c:pt idx="1029">
                  <c:v>1.0958029898837651E-2</c:v>
                </c:pt>
                <c:pt idx="1030">
                  <c:v>1.0967554480121322E-2</c:v>
                </c:pt>
                <c:pt idx="1031">
                  <c:v>1.0976862521498987E-2</c:v>
                </c:pt>
                <c:pt idx="1032">
                  <c:v>1.0985953275008953E-2</c:v>
                </c:pt>
                <c:pt idx="1033">
                  <c:v>1.0994825992689528E-2</c:v>
                </c:pt>
                <c:pt idx="1034">
                  <c:v>1.1003479926579018E-2</c:v>
                </c:pt>
                <c:pt idx="1035">
                  <c:v>1.1011914328715733E-2</c:v>
                </c:pt>
                <c:pt idx="1036">
                  <c:v>1.1020144628997031E-2</c:v>
                </c:pt>
                <c:pt idx="1037">
                  <c:v>1.1028266578589907E-2</c:v>
                </c:pt>
                <c:pt idx="1038">
                  <c:v>1.1036296392923362E-2</c:v>
                </c:pt>
                <c:pt idx="1039">
                  <c:v>1.1044234144579335E-2</c:v>
                </c:pt>
                <c:pt idx="1040">
                  <c:v>1.1052079906219703E-2</c:v>
                </c:pt>
                <c:pt idx="1041">
                  <c:v>1.1059833750346471E-2</c:v>
                </c:pt>
                <c:pt idx="1042">
                  <c:v>1.1067495749461642E-2</c:v>
                </c:pt>
                <c:pt idx="1043">
                  <c:v>1.1075065976227094E-2</c:v>
                </c:pt>
                <c:pt idx="1044">
                  <c:v>1.1082544503144831E-2</c:v>
                </c:pt>
                <c:pt idx="1045">
                  <c:v>1.1089931402876729E-2</c:v>
                </c:pt>
                <c:pt idx="1046">
                  <c:v>1.1097226747924793E-2</c:v>
                </c:pt>
                <c:pt idx="1047">
                  <c:v>1.1104430610791027E-2</c:v>
                </c:pt>
                <c:pt idx="1048">
                  <c:v>1.1113558414344027E-2</c:v>
                </c:pt>
                <c:pt idx="1049">
                  <c:v>1.1120553447696579E-2</c:v>
                </c:pt>
                <c:pt idx="1050">
                  <c:v>1.1126476565372911E-2</c:v>
                </c:pt>
                <c:pt idx="1051">
                  <c:v>1.1133302203987228E-2</c:v>
                </c:pt>
                <c:pt idx="1052">
                  <c:v>1.1140036733721104E-2</c:v>
                </c:pt>
                <c:pt idx="1053">
                  <c:v>1.1146680227076544E-2</c:v>
                </c:pt>
                <c:pt idx="1054">
                  <c:v>1.1153232756635489E-2</c:v>
                </c:pt>
                <c:pt idx="1055">
                  <c:v>1.115969439497988E-2</c:v>
                </c:pt>
                <c:pt idx="1056">
                  <c:v>1.1166065214691656E-2</c:v>
                </c:pt>
                <c:pt idx="1057">
                  <c:v>1.1172345288272822E-2</c:v>
                </c:pt>
                <c:pt idx="1058">
                  <c:v>1.1178534688385255E-2</c:v>
                </c:pt>
                <c:pt idx="1059">
                  <c:v>1.1184633487610895E-2</c:v>
                </c:pt>
                <c:pt idx="1060">
                  <c:v>1.1190641758371811E-2</c:v>
                </c:pt>
                <c:pt idx="1061">
                  <c:v>1.1196559573249942E-2</c:v>
                </c:pt>
                <c:pt idx="1062">
                  <c:v>1.1204035394651868E-2</c:v>
                </c:pt>
                <c:pt idx="1063">
                  <c:v>1.1208124126085295E-2</c:v>
                </c:pt>
                <c:pt idx="1064">
                  <c:v>1.1213771008966589E-2</c:v>
                </c:pt>
                <c:pt idx="1065">
                  <c:v>1.1219327726452732E-2</c:v>
                </c:pt>
                <c:pt idx="1066">
                  <c:v>1.1225567946953063E-2</c:v>
                </c:pt>
                <c:pt idx="1067">
                  <c:v>1.1230170954927843E-2</c:v>
                </c:pt>
                <c:pt idx="1068">
                  <c:v>1.123545761108069E-2</c:v>
                </c:pt>
                <c:pt idx="1069">
                  <c:v>1.1240654392006277E-2</c:v>
                </c:pt>
                <c:pt idx="1070">
                  <c:v>1.1245761370286544E-2</c:v>
                </c:pt>
                <c:pt idx="1071">
                  <c:v>1.125077861834356E-2</c:v>
                </c:pt>
                <c:pt idx="1072">
                  <c:v>1.1255706208919136E-2</c:v>
                </c:pt>
                <c:pt idx="1073">
                  <c:v>1.1260544214435342E-2</c:v>
                </c:pt>
                <c:pt idx="1074">
                  <c:v>1.1265292707554053E-2</c:v>
                </c:pt>
                <c:pt idx="1075">
                  <c:v>1.1269951760857211E-2</c:v>
                </c:pt>
                <c:pt idx="1076">
                  <c:v>1.1274521446766883E-2</c:v>
                </c:pt>
                <c:pt idx="1077">
                  <c:v>1.1279001838024882E-2</c:v>
                </c:pt>
                <c:pt idx="1078">
                  <c:v>1.1283393007133213E-2</c:v>
                </c:pt>
                <c:pt idx="1079">
                  <c:v>1.1287695026673816E-2</c:v>
                </c:pt>
                <c:pt idx="1080">
                  <c:v>1.1291907969148696E-2</c:v>
                </c:pt>
                <c:pt idx="1081">
                  <c:v>1.1296031907299664E-2</c:v>
                </c:pt>
                <c:pt idx="1082">
                  <c:v>1.1300066913468854E-2</c:v>
                </c:pt>
                <c:pt idx="1083">
                  <c:v>1.1304013060318141E-2</c:v>
                </c:pt>
                <c:pt idx="1084">
                  <c:v>1.1307870420509403E-2</c:v>
                </c:pt>
                <c:pt idx="1085">
                  <c:v>1.1311639066464707E-2</c:v>
                </c:pt>
                <c:pt idx="1086">
                  <c:v>1.1315319070845931E-2</c:v>
                </c:pt>
                <c:pt idx="1087">
                  <c:v>1.1318910506235014E-2</c:v>
                </c:pt>
                <c:pt idx="1088">
                  <c:v>1.1322413445133961E-2</c:v>
                </c:pt>
                <c:pt idx="1089">
                  <c:v>1.1325827960124712E-2</c:v>
                </c:pt>
                <c:pt idx="1090">
                  <c:v>1.1329154123789209E-2</c:v>
                </c:pt>
                <c:pt idx="1091">
                  <c:v>1.1332392008789327E-2</c:v>
                </c:pt>
                <c:pt idx="1092">
                  <c:v>1.1335541687547135E-2</c:v>
                </c:pt>
                <c:pt idx="1093">
                  <c:v>1.1338603232644573E-2</c:v>
                </c:pt>
                <c:pt idx="1094">
                  <c:v>1.1341576716823454E-2</c:v>
                </c:pt>
                <c:pt idx="1095">
                  <c:v>1.134446221242591E-2</c:v>
                </c:pt>
                <c:pt idx="1096">
                  <c:v>1.1347259792193753E-2</c:v>
                </c:pt>
                <c:pt idx="1097">
                  <c:v>1.1349969528628989E-2</c:v>
                </c:pt>
                <c:pt idx="1098">
                  <c:v>1.1352591494233621E-2</c:v>
                </c:pt>
                <c:pt idx="1099">
                  <c:v>1.1355125761669527E-2</c:v>
                </c:pt>
                <c:pt idx="1100">
                  <c:v>1.1358255359770197E-2</c:v>
                </c:pt>
                <c:pt idx="1101">
                  <c:v>1.1360589446773872E-2</c:v>
                </c:pt>
                <c:pt idx="1102">
                  <c:v>1.1362520479067939E-2</c:v>
                </c:pt>
                <c:pt idx="1103">
                  <c:v>1.1364692198592152E-2</c:v>
                </c:pt>
                <c:pt idx="1104">
                  <c:v>1.1366776593169092E-2</c:v>
                </c:pt>
                <c:pt idx="1105">
                  <c:v>1.1368773735300763E-2</c:v>
                </c:pt>
                <c:pt idx="1106">
                  <c:v>1.1370683697569106E-2</c:v>
                </c:pt>
                <c:pt idx="1107">
                  <c:v>1.1372506552635997E-2</c:v>
                </c:pt>
                <c:pt idx="1108">
                  <c:v>1.1374242372923504E-2</c:v>
                </c:pt>
                <c:pt idx="1109">
                  <c:v>1.1375891231253377E-2</c:v>
                </c:pt>
                <c:pt idx="1110">
                  <c:v>1.137745319988781E-2</c:v>
                </c:pt>
                <c:pt idx="1111">
                  <c:v>1.1378928351568618E-2</c:v>
                </c:pt>
                <c:pt idx="1112">
                  <c:v>1.1380316758957676E-2</c:v>
                </c:pt>
                <c:pt idx="1113">
                  <c:v>1.1381618494397117E-2</c:v>
                </c:pt>
                <c:pt idx="1114">
                  <c:v>1.1382833630628753E-2</c:v>
                </c:pt>
                <c:pt idx="1115">
                  <c:v>1.1383962240154588E-2</c:v>
                </c:pt>
                <c:pt idx="1116">
                  <c:v>1.1385004395556564E-2</c:v>
                </c:pt>
                <c:pt idx="1117">
                  <c:v>1.138670291392252E-2</c:v>
                </c:pt>
                <c:pt idx="1118">
                  <c:v>1.1386946802272035E-2</c:v>
                </c:pt>
                <c:pt idx="1119">
                  <c:v>1.1387612862838736E-2</c:v>
                </c:pt>
                <c:pt idx="1120">
                  <c:v>1.1388309927564677E-2</c:v>
                </c:pt>
                <c:pt idx="1121">
                  <c:v>1.1388920900916588E-2</c:v>
                </c:pt>
                <c:pt idx="1122">
                  <c:v>1.1389445855636282E-2</c:v>
                </c:pt>
                <c:pt idx="1123">
                  <c:v>1.1389884864225763E-2</c:v>
                </c:pt>
                <c:pt idx="1124">
                  <c:v>1.1390237999266972E-2</c:v>
                </c:pt>
                <c:pt idx="1125">
                  <c:v>1.1390505333421785E-2</c:v>
                </c:pt>
                <c:pt idx="1126">
                  <c:v>1.1390686939032335E-2</c:v>
                </c:pt>
                <c:pt idx="1127">
                  <c:v>1.139078288892037E-2</c:v>
                </c:pt>
                <c:pt idx="1128">
                  <c:v>1.1390793255507958E-2</c:v>
                </c:pt>
                <c:pt idx="1129">
                  <c:v>1.1390718111377041E-2</c:v>
                </c:pt>
                <c:pt idx="1130">
                  <c:v>1.1390557529269429E-2</c:v>
                </c:pt>
                <c:pt idx="1131">
                  <c:v>1.1390311581527257E-2</c:v>
                </c:pt>
                <c:pt idx="1132">
                  <c:v>1.13899803408124E-2</c:v>
                </c:pt>
                <c:pt idx="1133">
                  <c:v>1.1389563879706799E-2</c:v>
                </c:pt>
                <c:pt idx="1134">
                  <c:v>1.1389062270792394E-2</c:v>
                </c:pt>
                <c:pt idx="1135">
                  <c:v>1.138847558657119E-2</c:v>
                </c:pt>
                <c:pt idx="1136">
                  <c:v>1.1387803899784998E-2</c:v>
                </c:pt>
                <c:pt idx="1137">
                  <c:v>1.1387047282775953E-2</c:v>
                </c:pt>
                <c:pt idx="1138">
                  <c:v>1.1386205808285865E-2</c:v>
                </c:pt>
                <c:pt idx="1139">
                  <c:v>1.1385279548896676E-2</c:v>
                </c:pt>
                <c:pt idx="1140">
                  <c:v>1.1384268577030454E-2</c:v>
                </c:pt>
                <c:pt idx="1141">
                  <c:v>1.1383172965349075E-2</c:v>
                </c:pt>
                <c:pt idx="1142">
                  <c:v>1.1381992786514417E-2</c:v>
                </c:pt>
                <c:pt idx="1143">
                  <c:v>1.1380728112948546E-2</c:v>
                </c:pt>
                <c:pt idx="1144">
                  <c:v>1.137937901731334E-2</c:v>
                </c:pt>
                <c:pt idx="1145">
                  <c:v>1.1377945572110804E-2</c:v>
                </c:pt>
                <c:pt idx="1146">
                  <c:v>1.1376427850082749E-2</c:v>
                </c:pt>
                <c:pt idx="1147">
                  <c:v>1.1374825923571308E-2</c:v>
                </c:pt>
                <c:pt idx="1148">
                  <c:v>1.1373139865238358E-2</c:v>
                </c:pt>
                <c:pt idx="1149">
                  <c:v>1.1371369747745774E-2</c:v>
                </c:pt>
                <c:pt idx="1150">
                  <c:v>1.1369515643595562E-2</c:v>
                </c:pt>
                <c:pt idx="1151">
                  <c:v>1.1367577625289726E-2</c:v>
                </c:pt>
                <c:pt idx="1152">
                  <c:v>1.1365021806053477E-2</c:v>
                </c:pt>
                <c:pt idx="1153">
                  <c:v>1.1362880163883204E-2</c:v>
                </c:pt>
                <c:pt idx="1154">
                  <c:v>1.1360941222982035E-2</c:v>
                </c:pt>
                <c:pt idx="1155">
                  <c:v>1.1358656333824158E-2</c:v>
                </c:pt>
                <c:pt idx="1156">
                  <c:v>1.1356287903812046E-2</c:v>
                </c:pt>
                <c:pt idx="1157">
                  <c:v>1.1353836005447704E-2</c:v>
                </c:pt>
                <c:pt idx="1158">
                  <c:v>1.1351300711472945E-2</c:v>
                </c:pt>
                <c:pt idx="1159">
                  <c:v>1.1348682094389773E-2</c:v>
                </c:pt>
                <c:pt idx="1160">
                  <c:v>1.1345980226700192E-2</c:v>
                </c:pt>
                <c:pt idx="1161">
                  <c:v>1.1343195181146015E-2</c:v>
                </c:pt>
                <c:pt idx="1162">
                  <c:v>1.1340327029989439E-2</c:v>
                </c:pt>
                <c:pt idx="1163">
                  <c:v>1.1337375846212083E-2</c:v>
                </c:pt>
                <c:pt idx="1164">
                  <c:v>1.1334341702076145E-2</c:v>
                </c:pt>
                <c:pt idx="1165">
                  <c:v>1.13312246702435E-2</c:v>
                </c:pt>
                <c:pt idx="1166">
                  <c:v>1.1328024823376026E-2</c:v>
                </c:pt>
                <c:pt idx="1167">
                  <c:v>1.1324499878176297E-2</c:v>
                </c:pt>
                <c:pt idx="1168">
                  <c:v>1.131941687997795E-2</c:v>
                </c:pt>
                <c:pt idx="1169">
                  <c:v>1.1315921857306677E-2</c:v>
                </c:pt>
                <c:pt idx="1170">
                  <c:v>1.1311826549933457E-2</c:v>
                </c:pt>
                <c:pt idx="1171">
                  <c:v>1.1308684434565563E-2</c:v>
                </c:pt>
                <c:pt idx="1172">
                  <c:v>1.1304942179499733E-2</c:v>
                </c:pt>
                <c:pt idx="1173">
                  <c:v>1.130111765895947E-2</c:v>
                </c:pt>
                <c:pt idx="1174">
                  <c:v>1.1297210945366842E-2</c:v>
                </c:pt>
                <c:pt idx="1175">
                  <c:v>1.1293222111223855E-2</c:v>
                </c:pt>
                <c:pt idx="1176">
                  <c:v>1.1289151229272321E-2</c:v>
                </c:pt>
                <c:pt idx="1177">
                  <c:v>1.1284998372014243E-2</c:v>
                </c:pt>
                <c:pt idx="1178">
                  <c:v>1.1280763612031564E-2</c:v>
                </c:pt>
                <c:pt idx="1179">
                  <c:v>1.1276447021826286E-2</c:v>
                </c:pt>
                <c:pt idx="1180">
                  <c:v>1.1272048674060287E-2</c:v>
                </c:pt>
                <c:pt idx="1181">
                  <c:v>1.126756864123557E-2</c:v>
                </c:pt>
                <c:pt idx="1182">
                  <c:v>1.1263006996093949E-2</c:v>
                </c:pt>
                <c:pt idx="1183">
                  <c:v>1.1258363810977556E-2</c:v>
                </c:pt>
                <c:pt idx="1184">
                  <c:v>1.125363915870814E-2</c:v>
                </c:pt>
                <c:pt idx="1185">
                  <c:v>1.1248833111627832E-2</c:v>
                </c:pt>
                <c:pt idx="1186">
                  <c:v>1.1243945742398509E-2</c:v>
                </c:pt>
                <c:pt idx="1187">
                  <c:v>1.1238977123602112E-2</c:v>
                </c:pt>
                <c:pt idx="1188">
                  <c:v>1.1233927327900517E-2</c:v>
                </c:pt>
                <c:pt idx="1189">
                  <c:v>1.1228796427715793E-2</c:v>
                </c:pt>
                <c:pt idx="1190">
                  <c:v>1.1223584495709815E-2</c:v>
                </c:pt>
                <c:pt idx="1191">
                  <c:v>1.1218291604464525E-2</c:v>
                </c:pt>
                <c:pt idx="1192">
                  <c:v>1.1212933815292203E-2</c:v>
                </c:pt>
                <c:pt idx="1193">
                  <c:v>1.1207532216284122E-2</c:v>
                </c:pt>
                <c:pt idx="1194">
                  <c:v>1.1202087194730481E-2</c:v>
                </c:pt>
                <c:pt idx="1195">
                  <c:v>1.1196599011942254E-2</c:v>
                </c:pt>
                <c:pt idx="1196">
                  <c:v>1.1191067929470222E-2</c:v>
                </c:pt>
                <c:pt idx="1197">
                  <c:v>1.1185494208705293E-2</c:v>
                </c:pt>
                <c:pt idx="1198">
                  <c:v>1.1179878111198249E-2</c:v>
                </c:pt>
                <c:pt idx="1199">
                  <c:v>1.1174219898339999E-2</c:v>
                </c:pt>
                <c:pt idx="1200">
                  <c:v>1.1168519831601387E-2</c:v>
                </c:pt>
                <c:pt idx="1201">
                  <c:v>1.1162778172533194E-2</c:v>
                </c:pt>
                <c:pt idx="1202">
                  <c:v>1.1156995182446394E-2</c:v>
                </c:pt>
                <c:pt idx="1203">
                  <c:v>1.1151171122891768E-2</c:v>
                </c:pt>
                <c:pt idx="1204">
                  <c:v>1.1143374176323384E-2</c:v>
                </c:pt>
                <c:pt idx="1205">
                  <c:v>1.1138553915932548E-2</c:v>
                </c:pt>
                <c:pt idx="1206">
                  <c:v>1.1133455142049442E-2</c:v>
                </c:pt>
                <c:pt idx="1207">
                  <c:v>1.1127469419252023E-2</c:v>
                </c:pt>
                <c:pt idx="1208">
                  <c:v>1.112144393418113E-2</c:v>
                </c:pt>
                <c:pt idx="1209">
                  <c:v>1.111537894846748E-2</c:v>
                </c:pt>
                <c:pt idx="1210">
                  <c:v>1.1109274723501983E-2</c:v>
                </c:pt>
                <c:pt idx="1211">
                  <c:v>1.1103131520835419E-2</c:v>
                </c:pt>
                <c:pt idx="1212">
                  <c:v>1.1096949601778761E-2</c:v>
                </c:pt>
                <c:pt idx="1213">
                  <c:v>1.1090729227802854E-2</c:v>
                </c:pt>
                <c:pt idx="1214">
                  <c:v>1.1084470660538415E-2</c:v>
                </c:pt>
                <c:pt idx="1215">
                  <c:v>1.1078174161296417E-2</c:v>
                </c:pt>
                <c:pt idx="1216">
                  <c:v>1.1071839991627641E-2</c:v>
                </c:pt>
                <c:pt idx="1217">
                  <c:v>1.1063641127400103E-2</c:v>
                </c:pt>
                <c:pt idx="1218">
                  <c:v>1.1059059686653328E-2</c:v>
                </c:pt>
                <c:pt idx="1219">
                  <c:v>1.1052614074369416E-2</c:v>
                </c:pt>
                <c:pt idx="1220">
                  <c:v>1.1046131837382234E-2</c:v>
                </c:pt>
                <c:pt idx="1221">
                  <c:v>1.1039613237322499E-2</c:v>
                </c:pt>
                <c:pt idx="1222">
                  <c:v>1.1033058535501183E-2</c:v>
                </c:pt>
                <c:pt idx="1223">
                  <c:v>1.1026467993469069E-2</c:v>
                </c:pt>
                <c:pt idx="1224">
                  <c:v>1.1019841872617064E-2</c:v>
                </c:pt>
                <c:pt idx="1225">
                  <c:v>1.1013180434495951E-2</c:v>
                </c:pt>
                <c:pt idx="1226">
                  <c:v>1.1006483940496636E-2</c:v>
                </c:pt>
                <c:pt idx="1227">
                  <c:v>1.0999752652169903E-2</c:v>
                </c:pt>
                <c:pt idx="1228">
                  <c:v>1.0992986830826723E-2</c:v>
                </c:pt>
                <c:pt idx="1229">
                  <c:v>1.0986186738097814E-2</c:v>
                </c:pt>
                <c:pt idx="1230">
                  <c:v>1.0979352635374084E-2</c:v>
                </c:pt>
                <c:pt idx="1231">
                  <c:v>1.0972484784046443E-2</c:v>
                </c:pt>
                <c:pt idx="1232">
                  <c:v>1.0965583445745608E-2</c:v>
                </c:pt>
                <c:pt idx="1233">
                  <c:v>1.0958648881702615E-2</c:v>
                </c:pt>
                <c:pt idx="1234">
                  <c:v>1.0951681353548182E-2</c:v>
                </c:pt>
                <c:pt idx="1235">
                  <c:v>1.0944681122753153E-2</c:v>
                </c:pt>
                <c:pt idx="1236">
                  <c:v>1.0937648450708437E-2</c:v>
                </c:pt>
                <c:pt idx="1237">
                  <c:v>1.093058359888488E-2</c:v>
                </c:pt>
                <c:pt idx="1238">
                  <c:v>1.0923486828753326E-2</c:v>
                </c:pt>
                <c:pt idx="1239">
                  <c:v>1.091635840178462E-2</c:v>
                </c:pt>
                <c:pt idx="1240">
                  <c:v>1.0909198579449608E-2</c:v>
                </c:pt>
                <c:pt idx="1241">
                  <c:v>1.0902007623219134E-2</c:v>
                </c:pt>
                <c:pt idx="1242">
                  <c:v>1.0894785794404171E-2</c:v>
                </c:pt>
                <c:pt idx="1243">
                  <c:v>1.0887533354715373E-2</c:v>
                </c:pt>
                <c:pt idx="1244">
                  <c:v>1.0880250565463712E-2</c:v>
                </c:pt>
                <c:pt idx="1245">
                  <c:v>1.0872937688120032E-2</c:v>
                </c:pt>
                <c:pt idx="1246">
                  <c:v>1.0865594984235116E-2</c:v>
                </c:pt>
                <c:pt idx="1247">
                  <c:v>1.0858222715119936E-2</c:v>
                </c:pt>
                <c:pt idx="1248">
                  <c:v>1.0850821142325273E-2</c:v>
                </c:pt>
                <c:pt idx="1249">
                  <c:v>1.0843390527401908E-2</c:v>
                </c:pt>
                <c:pt idx="1250">
                  <c:v>1.0835931131580878E-2</c:v>
                </c:pt>
                <c:pt idx="1251">
                  <c:v>1.0828443216572836E-2</c:v>
                </c:pt>
                <c:pt idx="1252">
                  <c:v>1.0820927043688755E-2</c:v>
                </c:pt>
                <c:pt idx="1253">
                  <c:v>1.081338287439948E-2</c:v>
                </c:pt>
                <c:pt idx="1254">
                  <c:v>1.0805810970255791E-2</c:v>
                </c:pt>
                <c:pt idx="1255">
                  <c:v>1.0798211592648599E-2</c:v>
                </c:pt>
                <c:pt idx="1256">
                  <c:v>1.0790585002968811E-2</c:v>
                </c:pt>
                <c:pt idx="1257">
                  <c:v>1.0782931462767209E-2</c:v>
                </c:pt>
                <c:pt idx="1258">
                  <c:v>1.0775251233594574E-2</c:v>
                </c:pt>
                <c:pt idx="1259">
                  <c:v>1.0767544576761878E-2</c:v>
                </c:pt>
                <c:pt idx="1260">
                  <c:v>1.0759811753739967E-2</c:v>
                </c:pt>
                <c:pt idx="1261">
                  <c:v>1.0752053026079622E-2</c:v>
                </c:pt>
                <c:pt idx="1262">
                  <c:v>1.0744268655171751E-2</c:v>
                </c:pt>
                <c:pt idx="1263">
                  <c:v>1.0736458902567136E-2</c:v>
                </c:pt>
                <c:pt idx="1264">
                  <c:v>1.072862402957675E-2</c:v>
                </c:pt>
                <c:pt idx="1265">
                  <c:v>1.0720764297831309E-2</c:v>
                </c:pt>
                <c:pt idx="1266">
                  <c:v>1.0712879968641786E-2</c:v>
                </c:pt>
                <c:pt idx="1267">
                  <c:v>1.0704971303638899E-2</c:v>
                </c:pt>
                <c:pt idx="1268">
                  <c:v>1.0697038564053685E-2</c:v>
                </c:pt>
                <c:pt idx="1269">
                  <c:v>1.0689082011516859E-2</c:v>
                </c:pt>
                <c:pt idx="1270">
                  <c:v>1.0681101907499269E-2</c:v>
                </c:pt>
                <c:pt idx="1271">
                  <c:v>1.0673098513391821E-2</c:v>
                </c:pt>
                <c:pt idx="1272">
                  <c:v>1.0662774633880545E-2</c:v>
                </c:pt>
                <c:pt idx="1273">
                  <c:v>1.0657022900790736E-2</c:v>
                </c:pt>
                <c:pt idx="1274">
                  <c:v>1.0648951205238788E-2</c:v>
                </c:pt>
                <c:pt idx="1275">
                  <c:v>1.0640857265480363E-2</c:v>
                </c:pt>
                <c:pt idx="1276">
                  <c:v>1.0632741342906371E-2</c:v>
                </c:pt>
                <c:pt idx="1277">
                  <c:v>1.0624603699067592E-2</c:v>
                </c:pt>
                <c:pt idx="1278">
                  <c:v>1.0616444595434871E-2</c:v>
                </c:pt>
                <c:pt idx="1279">
                  <c:v>1.0608264293319181E-2</c:v>
                </c:pt>
                <c:pt idx="1280">
                  <c:v>1.0600063054351239E-2</c:v>
                </c:pt>
                <c:pt idx="1281">
                  <c:v>1.0591841139921954E-2</c:v>
                </c:pt>
                <c:pt idx="1282">
                  <c:v>1.0583598811502171E-2</c:v>
                </c:pt>
                <c:pt idx="1283">
                  <c:v>1.0575336330562735E-2</c:v>
                </c:pt>
                <c:pt idx="1284">
                  <c:v>1.056705395857449E-2</c:v>
                </c:pt>
                <c:pt idx="1285">
                  <c:v>1.0558751956928347E-2</c:v>
                </c:pt>
                <c:pt idx="1286">
                  <c:v>1.055043058709515E-2</c:v>
                </c:pt>
                <c:pt idx="1287">
                  <c:v>1.0542090110625679E-2</c:v>
                </c:pt>
                <c:pt idx="1288">
                  <c:v>1.0533730788910844E-2</c:v>
                </c:pt>
                <c:pt idx="1289">
                  <c:v>1.052535288342149E-2</c:v>
                </c:pt>
                <c:pt idx="1290">
                  <c:v>1.0516956655708398E-2</c:v>
                </c:pt>
                <c:pt idx="1291">
                  <c:v>1.0508542367082541E-2</c:v>
                </c:pt>
                <c:pt idx="1292">
                  <c:v>1.0500110279094699E-2</c:v>
                </c:pt>
                <c:pt idx="1293">
                  <c:v>1.0491660653135781E-2</c:v>
                </c:pt>
                <c:pt idx="1294">
                  <c:v>1.0483193750836506E-2</c:v>
                </c:pt>
                <c:pt idx="1295">
                  <c:v>1.0474709833427909E-2</c:v>
                </c:pt>
                <c:pt idx="1296">
                  <c:v>1.0466209162460771E-2</c:v>
                </c:pt>
                <c:pt idx="1297">
                  <c:v>1.0457691999485874E-2</c:v>
                </c:pt>
                <c:pt idx="1298">
                  <c:v>1.0449158605894127E-2</c:v>
                </c:pt>
                <c:pt idx="1299">
                  <c:v>1.0440609243156374E-2</c:v>
                </c:pt>
                <c:pt idx="1300">
                  <c:v>1.0432044172663524E-2</c:v>
                </c:pt>
                <c:pt idx="1301">
                  <c:v>1.0423463655966358E-2</c:v>
                </c:pt>
                <c:pt idx="1302">
                  <c:v>1.0414867954455787E-2</c:v>
                </c:pt>
                <c:pt idx="1303">
                  <c:v>1.0406257329762525E-2</c:v>
                </c:pt>
                <c:pt idx="1304">
                  <c:v>1.0397632043037675E-2</c:v>
                </c:pt>
                <c:pt idx="1305">
                  <c:v>1.0388992356071824E-2</c:v>
                </c:pt>
                <c:pt idx="1306">
                  <c:v>1.0380338530016076E-2</c:v>
                </c:pt>
                <c:pt idx="1307">
                  <c:v>1.0371670826581081E-2</c:v>
                </c:pt>
                <c:pt idx="1308">
                  <c:v>1.0361748222402767E-2</c:v>
                </c:pt>
                <c:pt idx="1309">
                  <c:v>1.0354294833216926E-2</c:v>
                </c:pt>
                <c:pt idx="1310">
                  <c:v>1.0345587066069584E-2</c:v>
                </c:pt>
                <c:pt idx="1311">
                  <c:v>1.0336866467346439E-2</c:v>
                </c:pt>
                <c:pt idx="1312">
                  <c:v>1.0328133298438402E-2</c:v>
                </c:pt>
                <c:pt idx="1313">
                  <c:v>1.0319387820896253E-2</c:v>
                </c:pt>
                <c:pt idx="1314">
                  <c:v>1.0310630296030965E-2</c:v>
                </c:pt>
                <c:pt idx="1315">
                  <c:v>1.0301860985393319E-2</c:v>
                </c:pt>
                <c:pt idx="1316">
                  <c:v>1.0293080150534095E-2</c:v>
                </c:pt>
                <c:pt idx="1317">
                  <c:v>1.0284288052684332E-2</c:v>
                </c:pt>
                <c:pt idx="1318">
                  <c:v>1.0275484953474745E-2</c:v>
                </c:pt>
                <c:pt idx="1319">
                  <c:v>1.0266671114296244E-2</c:v>
                </c:pt>
                <c:pt idx="1320">
                  <c:v>1.025784679669961E-2</c:v>
                </c:pt>
                <c:pt idx="1321">
                  <c:v>1.0249012261995816E-2</c:v>
                </c:pt>
                <c:pt idx="1322">
                  <c:v>1.0240167771815578E-2</c:v>
                </c:pt>
                <c:pt idx="1323">
                  <c:v>1.0228782076548981E-2</c:v>
                </c:pt>
                <c:pt idx="1324">
                  <c:v>1.0222449970509473E-2</c:v>
                </c:pt>
                <c:pt idx="1325">
                  <c:v>1.0213577182325295E-2</c:v>
                </c:pt>
                <c:pt idx="1326">
                  <c:v>1.020342595838386E-2</c:v>
                </c:pt>
                <c:pt idx="1327">
                  <c:v>1.0195805138248915E-2</c:v>
                </c:pt>
                <c:pt idx="1328">
                  <c:v>1.0186906405298402E-2</c:v>
                </c:pt>
                <c:pt idx="1329">
                  <c:v>1.0177999547087424E-2</c:v>
                </c:pt>
                <c:pt idx="1330">
                  <c:v>1.0169084824926955E-2</c:v>
                </c:pt>
                <c:pt idx="1331">
                  <c:v>1.0160162500287839E-2</c:v>
                </c:pt>
                <c:pt idx="1332">
                  <c:v>1.0151232834720858E-2</c:v>
                </c:pt>
                <c:pt idx="1333">
                  <c:v>1.0142296089696856E-2</c:v>
                </c:pt>
                <c:pt idx="1334">
                  <c:v>1.0133352526606743E-2</c:v>
                </c:pt>
                <c:pt idx="1335">
                  <c:v>1.0124402406921362E-2</c:v>
                </c:pt>
                <c:pt idx="1336">
                  <c:v>1.011544599211156E-2</c:v>
                </c:pt>
                <c:pt idx="1337">
                  <c:v>1.0106483543648181E-2</c:v>
                </c:pt>
                <c:pt idx="1338">
                  <c:v>1.0097515323002071E-2</c:v>
                </c:pt>
                <c:pt idx="1339">
                  <c:v>1.0088541591644073E-2</c:v>
                </c:pt>
                <c:pt idx="1340">
                  <c:v>1.0079562610885162E-2</c:v>
                </c:pt>
                <c:pt idx="1341">
                  <c:v>1.007057864243599E-2</c:v>
                </c:pt>
                <c:pt idx="1342">
                  <c:v>1.0061589947527594E-2</c:v>
                </c:pt>
                <c:pt idx="1343">
                  <c:v>1.0052596787710755E-2</c:v>
                </c:pt>
                <c:pt idx="1344">
                  <c:v>1.0043599424536254E-2</c:v>
                </c:pt>
                <c:pt idx="1345">
                  <c:v>1.0034598119315064E-2</c:v>
                </c:pt>
                <c:pt idx="1346">
                  <c:v>1.0025593133597965E-2</c:v>
                </c:pt>
                <c:pt idx="1347">
                  <c:v>1.0016584728775868E-2</c:v>
                </c:pt>
                <c:pt idx="1348">
                  <c:v>1.0007573166399553E-2</c:v>
                </c:pt>
                <c:pt idx="1349">
                  <c:v>9.9985587078599281E-3</c:v>
                </c:pt>
                <c:pt idx="1350">
                  <c:v>9.9895416146278393E-3</c:v>
                </c:pt>
                <c:pt idx="1351">
                  <c:v>9.9805221481741313E-3</c:v>
                </c:pt>
                <c:pt idx="1352">
                  <c:v>9.9715005700495851E-3</c:v>
                </c:pt>
                <c:pt idx="1353">
                  <c:v>9.9624771414852376E-3</c:v>
                </c:pt>
                <c:pt idx="1354">
                  <c:v>9.9534521241118057E-3</c:v>
                </c:pt>
                <c:pt idx="1355">
                  <c:v>9.9444257793201984E-3</c:v>
                </c:pt>
                <c:pt idx="1356">
                  <c:v>9.9353983686611969E-3</c:v>
                </c:pt>
                <c:pt idx="1357">
                  <c:v>9.9263701536056459E-3</c:v>
                </c:pt>
                <c:pt idx="1358">
                  <c:v>9.9173413953845824E-3</c:v>
                </c:pt>
                <c:pt idx="1359">
                  <c:v>9.9083123557086594E-3</c:v>
                </c:pt>
                <c:pt idx="1360">
                  <c:v>9.8967035974339979E-3</c:v>
                </c:pt>
                <c:pt idx="1361">
                  <c:v>9.8876748958875993E-3</c:v>
                </c:pt>
                <c:pt idx="1362">
                  <c:v>9.8799364587964789E-3</c:v>
                </c:pt>
                <c:pt idx="1363">
                  <c:v>9.8709090379855979E-3</c:v>
                </c:pt>
                <c:pt idx="1364">
                  <c:v>9.8618826802443493E-3</c:v>
                </c:pt>
                <c:pt idx="1365">
                  <c:v>9.8528576471235141E-3</c:v>
                </c:pt>
                <c:pt idx="1366">
                  <c:v>9.8438342000140011E-3</c:v>
                </c:pt>
                <c:pt idx="1367">
                  <c:v>9.8348126003866554E-3</c:v>
                </c:pt>
                <c:pt idx="1368">
                  <c:v>9.8257931096323858E-3</c:v>
                </c:pt>
                <c:pt idx="1369">
                  <c:v>9.8167759893819095E-3</c:v>
                </c:pt>
                <c:pt idx="1370">
                  <c:v>9.8077615008662633E-3</c:v>
                </c:pt>
                <c:pt idx="1371">
                  <c:v>9.7987499057161642E-3</c:v>
                </c:pt>
                <c:pt idx="1372">
                  <c:v>9.7897414653225212E-3</c:v>
                </c:pt>
                <c:pt idx="1373">
                  <c:v>9.7781642411831626E-3</c:v>
                </c:pt>
                <c:pt idx="1374">
                  <c:v>9.7717350946879833E-3</c:v>
                </c:pt>
                <c:pt idx="1375">
                  <c:v>9.7627376874687144E-3</c:v>
                </c:pt>
                <c:pt idx="1376">
                  <c:v>9.7537444807294094E-3</c:v>
                </c:pt>
                <c:pt idx="1377">
                  <c:v>9.7447557360208492E-3</c:v>
                </c:pt>
                <c:pt idx="1378">
                  <c:v>9.734488684252085E-3</c:v>
                </c:pt>
                <c:pt idx="1379">
                  <c:v>9.7267926788191517E-3</c:v>
                </c:pt>
                <c:pt idx="1380">
                  <c:v>9.7178188891078321E-3</c:v>
                </c:pt>
                <c:pt idx="1381">
                  <c:v>9.7088506073106373E-3</c:v>
                </c:pt>
                <c:pt idx="1382">
                  <c:v>9.6998880948984123E-3</c:v>
                </c:pt>
                <c:pt idx="1383">
                  <c:v>9.690931613262066E-3</c:v>
                </c:pt>
                <c:pt idx="1384">
                  <c:v>9.6819814239523794E-3</c:v>
                </c:pt>
                <c:pt idx="1385">
                  <c:v>9.6730377882803253E-3</c:v>
                </c:pt>
                <c:pt idx="1386">
                  <c:v>9.664100967956557E-3</c:v>
                </c:pt>
                <c:pt idx="1387">
                  <c:v>9.6551712241321752E-3</c:v>
                </c:pt>
                <c:pt idx="1388">
                  <c:v>9.646248818517833E-3</c:v>
                </c:pt>
                <c:pt idx="1389">
                  <c:v>9.6373340124245033E-3</c:v>
                </c:pt>
                <c:pt idx="1390">
                  <c:v>9.6284270674029671E-3</c:v>
                </c:pt>
                <c:pt idx="1391">
                  <c:v>9.6195282448441333E-3</c:v>
                </c:pt>
                <c:pt idx="1392">
                  <c:v>9.6106378061389108E-3</c:v>
                </c:pt>
                <c:pt idx="1393">
                  <c:v>9.6017560129979529E-3</c:v>
                </c:pt>
                <c:pt idx="1394">
                  <c:v>9.5928831266522963E-3</c:v>
                </c:pt>
                <c:pt idx="1395">
                  <c:v>9.5840194085727859E-3</c:v>
                </c:pt>
                <c:pt idx="1396">
                  <c:v>9.5751651203102028E-3</c:v>
                </c:pt>
                <c:pt idx="1397">
                  <c:v>9.5663205233353921E-3</c:v>
                </c:pt>
                <c:pt idx="1398">
                  <c:v>9.5574858790392625E-3</c:v>
                </c:pt>
                <c:pt idx="1399">
                  <c:v>9.5486614488127231E-3</c:v>
                </c:pt>
                <c:pt idx="1400">
                  <c:v>9.5398474942864908E-3</c:v>
                </c:pt>
                <c:pt idx="1401">
                  <c:v>9.5310442768514747E-3</c:v>
                </c:pt>
                <c:pt idx="1402">
                  <c:v>9.5222520578186476E-3</c:v>
                </c:pt>
                <c:pt idx="1403">
                  <c:v>9.5134710988986626E-3</c:v>
                </c:pt>
                <c:pt idx="1404">
                  <c:v>9.5047016614024926E-3</c:v>
                </c:pt>
                <c:pt idx="1405">
                  <c:v>9.4959440067210465E-3</c:v>
                </c:pt>
                <c:pt idx="1406">
                  <c:v>9.4871983964850415E-3</c:v>
                </c:pt>
                <c:pt idx="1407">
                  <c:v>9.4784650920853863E-3</c:v>
                </c:pt>
                <c:pt idx="1408">
                  <c:v>9.46974435491299E-3</c:v>
                </c:pt>
                <c:pt idx="1409">
                  <c:v>9.4610364465186336E-3</c:v>
                </c:pt>
                <c:pt idx="1410">
                  <c:v>9.452341628293226E-3</c:v>
                </c:pt>
                <c:pt idx="1411">
                  <c:v>9.4436601617076121E-3</c:v>
                </c:pt>
                <c:pt idx="1412">
                  <c:v>9.4325183156218628E-3</c:v>
                </c:pt>
                <c:pt idx="1413">
                  <c:v>9.4238683488789832E-3</c:v>
                </c:pt>
                <c:pt idx="1414">
                  <c:v>9.4164653923911601E-3</c:v>
                </c:pt>
                <c:pt idx="1415">
                  <c:v>9.4078420250909289E-3</c:v>
                </c:pt>
                <c:pt idx="1416">
                  <c:v>9.3992333541947914E-3</c:v>
                </c:pt>
                <c:pt idx="1417">
                  <c:v>9.3906396409337844E-3</c:v>
                </c:pt>
                <c:pt idx="1418">
                  <c:v>9.382061146938625E-3</c:v>
                </c:pt>
                <c:pt idx="1419">
                  <c:v>9.3734981336002221E-3</c:v>
                </c:pt>
                <c:pt idx="1420">
                  <c:v>9.3649508623894206E-3</c:v>
                </c:pt>
                <c:pt idx="1421">
                  <c:v>9.3564195946971296E-3</c:v>
                </c:pt>
                <c:pt idx="1422">
                  <c:v>9.3479045920741299E-3</c:v>
                </c:pt>
                <c:pt idx="1423">
                  <c:v>9.3394061160712027E-3</c:v>
                </c:pt>
                <c:pt idx="1424">
                  <c:v>9.3309244279193848E-3</c:v>
                </c:pt>
                <c:pt idx="1425">
                  <c:v>9.3224597891694572E-3</c:v>
                </c:pt>
                <c:pt idx="1426">
                  <c:v>9.3140124612922648E-3</c:v>
                </c:pt>
                <c:pt idx="1427">
                  <c:v>9.3055827057586527E-3</c:v>
                </c:pt>
                <c:pt idx="1428">
                  <c:v>9.2938112427010111E-3</c:v>
                </c:pt>
                <c:pt idx="1429">
                  <c:v>9.2887769575256129E-3</c:v>
                </c:pt>
                <c:pt idx="1430">
                  <c:v>9.279923600598039E-3</c:v>
                </c:pt>
                <c:pt idx="1431">
                  <c:v>9.2708523351792138E-3</c:v>
                </c:pt>
                <c:pt idx="1432">
                  <c:v>9.2625170816518221E-3</c:v>
                </c:pt>
                <c:pt idx="1433">
                  <c:v>9.2542010064633473E-3</c:v>
                </c:pt>
                <c:pt idx="1434">
                  <c:v>9.2459043711645705E-3</c:v>
                </c:pt>
                <c:pt idx="1435">
                  <c:v>9.2376274372263367E-3</c:v>
                </c:pt>
                <c:pt idx="1436">
                  <c:v>9.2293704660395548E-3</c:v>
                </c:pt>
                <c:pt idx="1437">
                  <c:v>9.2211337191550058E-3</c:v>
                </c:pt>
                <c:pt idx="1438">
                  <c:v>9.2129174580435347E-3</c:v>
                </c:pt>
                <c:pt idx="1439">
                  <c:v>9.2047219440161143E-3</c:v>
                </c:pt>
                <c:pt idx="1440">
                  <c:v>9.1965474386235257E-3</c:v>
                </c:pt>
                <c:pt idx="1441">
                  <c:v>9.1883942032566779E-3</c:v>
                </c:pt>
                <c:pt idx="1442">
                  <c:v>9.1802624995462878E-3</c:v>
                </c:pt>
                <c:pt idx="1443">
                  <c:v>9.1721525888033284E-3</c:v>
                </c:pt>
                <c:pt idx="1444">
                  <c:v>9.1640647324986446E-3</c:v>
                </c:pt>
                <c:pt idx="1445">
                  <c:v>9.1559991921030814E-3</c:v>
                </c:pt>
                <c:pt idx="1446">
                  <c:v>9.1479562290874838E-3</c:v>
                </c:pt>
                <c:pt idx="1447">
                  <c:v>9.1399361048427608E-3</c:v>
                </c:pt>
                <c:pt idx="1448">
                  <c:v>9.1319390809996293E-3</c:v>
                </c:pt>
                <c:pt idx="1449">
                  <c:v>9.1239654187891261E-3</c:v>
                </c:pt>
                <c:pt idx="1450">
                  <c:v>9.1160153799219046E-3</c:v>
                </c:pt>
                <c:pt idx="1451">
                  <c:v>9.1080892255490653E-3</c:v>
                </c:pt>
                <c:pt idx="1452">
                  <c:v>9.1001855800509901E-3</c:v>
                </c:pt>
                <c:pt idx="1453">
                  <c:v>9.0922862344733346E-3</c:v>
                </c:pt>
                <c:pt idx="1454">
                  <c:v>9.0843861034439755E-3</c:v>
                </c:pt>
                <c:pt idx="1455">
                  <c:v>9.0764853513114474E-3</c:v>
                </c:pt>
                <c:pt idx="1456">
                  <c:v>9.0685841425841573E-3</c:v>
                </c:pt>
                <c:pt idx="1457">
                  <c:v>9.0606826416106401E-3</c:v>
                </c:pt>
                <c:pt idx="1458">
                  <c:v>9.0527810126594943E-3</c:v>
                </c:pt>
                <c:pt idx="1459">
                  <c:v>9.044879420319063E-3</c:v>
                </c:pt>
                <c:pt idx="1460">
                  <c:v>9.0369780289378809E-3</c:v>
                </c:pt>
                <c:pt idx="1461">
                  <c:v>9.029077002944419E-3</c:v>
                </c:pt>
                <c:pt idx="1462">
                  <c:v>9.0211765066072758E-3</c:v>
                </c:pt>
                <c:pt idx="1463">
                  <c:v>9.0132767044348583E-3</c:v>
                </c:pt>
                <c:pt idx="1464">
                  <c:v>9.0008645273886856E-3</c:v>
                </c:pt>
                <c:pt idx="1465">
                  <c:v>8.9929672649446957E-3</c:v>
                </c:pt>
                <c:pt idx="1466">
                  <c:v>8.9875515163484465E-3</c:v>
                </c:pt>
                <c:pt idx="1467">
                  <c:v>8.9796561581145795E-3</c:v>
                </c:pt>
                <c:pt idx="1468">
                  <c:v>8.9717623634300026E-3</c:v>
                </c:pt>
                <c:pt idx="1469">
                  <c:v>8.9638702966432504E-3</c:v>
                </c:pt>
                <c:pt idx="1470">
                  <c:v>8.9559801221827939E-3</c:v>
                </c:pt>
                <c:pt idx="1471">
                  <c:v>8.9480920044238133E-3</c:v>
                </c:pt>
                <c:pt idx="1472">
                  <c:v>8.9402061077947792E-3</c:v>
                </c:pt>
                <c:pt idx="1473">
                  <c:v>8.9323225966975173E-3</c:v>
                </c:pt>
                <c:pt idx="1474">
                  <c:v>8.9244416355338529E-3</c:v>
                </c:pt>
                <c:pt idx="1475">
                  <c:v>8.9165633887056117E-3</c:v>
                </c:pt>
                <c:pt idx="1476">
                  <c:v>8.9086880206412644E-3</c:v>
                </c:pt>
                <c:pt idx="1477">
                  <c:v>8.9008156956893458E-3</c:v>
                </c:pt>
                <c:pt idx="1478">
                  <c:v>8.8893555950608771E-3</c:v>
                </c:pt>
                <c:pt idx="1479">
                  <c:v>8.8826149242393626E-3</c:v>
                </c:pt>
                <c:pt idx="1480">
                  <c:v>8.8747541423739307E-3</c:v>
                </c:pt>
                <c:pt idx="1481">
                  <c:v>8.866897107671079E-3</c:v>
                </c:pt>
                <c:pt idx="1482">
                  <c:v>8.857922438822996E-3</c:v>
                </c:pt>
                <c:pt idx="1483">
                  <c:v>8.8511949376268717E-3</c:v>
                </c:pt>
                <c:pt idx="1484">
                  <c:v>8.8433501309825857E-3</c:v>
                </c:pt>
                <c:pt idx="1485">
                  <c:v>8.8355097291348272E-3</c:v>
                </c:pt>
                <c:pt idx="1486">
                  <c:v>8.8276738965120671E-3</c:v>
                </c:pt>
                <c:pt idx="1487">
                  <c:v>8.8198427974628402E-3</c:v>
                </c:pt>
                <c:pt idx="1488">
                  <c:v>8.8120165964156172E-3</c:v>
                </c:pt>
                <c:pt idx="1489">
                  <c:v>8.804195457718933E-3</c:v>
                </c:pt>
                <c:pt idx="1490">
                  <c:v>8.7963795458012584E-3</c:v>
                </c:pt>
                <c:pt idx="1491">
                  <c:v>8.7885690250111281E-3</c:v>
                </c:pt>
                <c:pt idx="1492">
                  <c:v>8.7807640598569492E-3</c:v>
                </c:pt>
                <c:pt idx="1493">
                  <c:v>8.7729648146872563E-3</c:v>
                </c:pt>
                <c:pt idx="1494">
                  <c:v>8.7651714537706482E-3</c:v>
                </c:pt>
                <c:pt idx="1495">
                  <c:v>8.7573841416954679E-3</c:v>
                </c:pt>
                <c:pt idx="1496">
                  <c:v>8.74960304281025E-3</c:v>
                </c:pt>
                <c:pt idx="1497">
                  <c:v>8.7418283213835934E-3</c:v>
                </c:pt>
                <c:pt idx="1498">
                  <c:v>8.7340601420038411E-3</c:v>
                </c:pt>
                <c:pt idx="1499">
                  <c:v>8.7262986689395916E-3</c:v>
                </c:pt>
                <c:pt idx="1500">
                  <c:v>8.7185440665393799E-3</c:v>
                </c:pt>
                <c:pt idx="1501">
                  <c:v>8.7107964993915488E-3</c:v>
                </c:pt>
                <c:pt idx="1502">
                  <c:v>8.703056131684761E-3</c:v>
                </c:pt>
                <c:pt idx="1503">
                  <c:v>8.6953231279274235E-3</c:v>
                </c:pt>
                <c:pt idx="1504">
                  <c:v>8.6875976524680709E-3</c:v>
                </c:pt>
                <c:pt idx="1505">
                  <c:v>8.6798798698151103E-3</c:v>
                </c:pt>
                <c:pt idx="1506">
                  <c:v>8.6721699442371403E-3</c:v>
                </c:pt>
                <c:pt idx="1507">
                  <c:v>8.6644680401626317E-3</c:v>
                </c:pt>
                <c:pt idx="1508">
                  <c:v>8.6567743220200555E-3</c:v>
                </c:pt>
                <c:pt idx="1509">
                  <c:v>8.6490889541579463E-3</c:v>
                </c:pt>
                <c:pt idx="1510">
                  <c:v>8.6414121010047751E-3</c:v>
                </c:pt>
                <c:pt idx="1511">
                  <c:v>8.6337439269890126E-3</c:v>
                </c:pt>
                <c:pt idx="1512">
                  <c:v>8.6260845963792576E-3</c:v>
                </c:pt>
                <c:pt idx="1513">
                  <c:v>8.6184342737638531E-3</c:v>
                </c:pt>
                <c:pt idx="1514">
                  <c:v>8.6107931234113977E-3</c:v>
                </c:pt>
                <c:pt idx="1515">
                  <c:v>8.6031613097503623E-3</c:v>
                </c:pt>
                <c:pt idx="1516">
                  <c:v>8.594450880492488E-3</c:v>
                </c:pt>
                <c:pt idx="1517">
                  <c:v>8.5868396275046166E-3</c:v>
                </c:pt>
                <c:pt idx="1518">
                  <c:v>8.5803235326409322E-3</c:v>
                </c:pt>
                <c:pt idx="1519">
                  <c:v>8.5727307096306049E-3</c:v>
                </c:pt>
                <c:pt idx="1520">
                  <c:v>8.5651480453741158E-3</c:v>
                </c:pt>
                <c:pt idx="1521">
                  <c:v>8.5575757039801914E-3</c:v>
                </c:pt>
                <c:pt idx="1522">
                  <c:v>8.5500138501970468E-3</c:v>
                </c:pt>
                <c:pt idx="1523">
                  <c:v>8.5424626482133448E-3</c:v>
                </c:pt>
                <c:pt idx="1524">
                  <c:v>8.5349222625374921E-3</c:v>
                </c:pt>
                <c:pt idx="1525">
                  <c:v>8.5273928574380875E-3</c:v>
                </c:pt>
                <c:pt idx="1526">
                  <c:v>8.5198745974235379E-3</c:v>
                </c:pt>
                <c:pt idx="1527">
                  <c:v>8.5123676468423781E-3</c:v>
                </c:pt>
                <c:pt idx="1528">
                  <c:v>8.5048721699632068E-3</c:v>
                </c:pt>
                <c:pt idx="1529">
                  <c:v>8.4973883314543031E-3</c:v>
                </c:pt>
                <c:pt idx="1530">
                  <c:v>8.4899162955043295E-3</c:v>
                </c:pt>
                <c:pt idx="1531">
                  <c:v>8.4824562265417569E-3</c:v>
                </c:pt>
                <c:pt idx="1532">
                  <c:v>8.4750082890749923E-3</c:v>
                </c:pt>
                <c:pt idx="1533">
                  <c:v>8.4654504597470037E-3</c:v>
                </c:pt>
                <c:pt idx="1534">
                  <c:v>8.4601494659430898E-3</c:v>
                </c:pt>
                <c:pt idx="1535">
                  <c:v>8.4527389090549576E-3</c:v>
                </c:pt>
                <c:pt idx="1536">
                  <c:v>8.4453411411367085E-3</c:v>
                </c:pt>
                <c:pt idx="1537">
                  <c:v>8.4379563266168134E-3</c:v>
                </c:pt>
                <c:pt idx="1538">
                  <c:v>8.430584629923743E-3</c:v>
                </c:pt>
                <c:pt idx="1539">
                  <c:v>8.4232262154060322E-3</c:v>
                </c:pt>
                <c:pt idx="1540">
                  <c:v>8.4158812474122158E-3</c:v>
                </c:pt>
                <c:pt idx="1541">
                  <c:v>8.4085498904507006E-3</c:v>
                </c:pt>
                <c:pt idx="1542">
                  <c:v>8.4012323088700214E-3</c:v>
                </c:pt>
                <c:pt idx="1543">
                  <c:v>8.393928667018713E-3</c:v>
                </c:pt>
                <c:pt idx="1544">
                  <c:v>8.3866391294051823E-3</c:v>
                </c:pt>
                <c:pt idx="1545">
                  <c:v>8.379363860298028E-3</c:v>
                </c:pt>
                <c:pt idx="1546">
                  <c:v>8.372103024125721E-3</c:v>
                </c:pt>
                <c:pt idx="1547">
                  <c:v>8.3648567853167322E-3</c:v>
                </c:pt>
                <c:pt idx="1548">
                  <c:v>8.3576253082195961E-3</c:v>
                </c:pt>
                <c:pt idx="1549">
                  <c:v>8.3504087573427199E-3</c:v>
                </c:pt>
                <c:pt idx="1550">
                  <c:v>8.3432072969547022E-3</c:v>
                </c:pt>
                <c:pt idx="1551">
                  <c:v>8.3360210915639499E-3</c:v>
                </c:pt>
                <c:pt idx="1552">
                  <c:v>8.3288503054390617E-3</c:v>
                </c:pt>
                <c:pt idx="1553">
                  <c:v>8.3216951030085085E-3</c:v>
                </c:pt>
                <c:pt idx="1554">
                  <c:v>8.314555648700761E-3</c:v>
                </c:pt>
                <c:pt idx="1555">
                  <c:v>8.3074321069442902E-3</c:v>
                </c:pt>
                <c:pt idx="1556">
                  <c:v>8.3003246420076948E-3</c:v>
                </c:pt>
                <c:pt idx="1557">
                  <c:v>8.2932334185592538E-3</c:v>
                </c:pt>
                <c:pt idx="1558">
                  <c:v>8.2861586007076937E-3</c:v>
                </c:pt>
                <c:pt idx="1559">
                  <c:v>8.2791003529614215E-3</c:v>
                </c:pt>
                <c:pt idx="1560">
                  <c:v>8.272058839668972E-3</c:v>
                </c:pt>
                <c:pt idx="1561">
                  <c:v>8.2650342253387521E-3</c:v>
                </c:pt>
                <c:pt idx="1562">
                  <c:v>8.2580266742393604E-3</c:v>
                </c:pt>
                <c:pt idx="1563">
                  <c:v>8.2510363507992679E-3</c:v>
                </c:pt>
                <c:pt idx="1564">
                  <c:v>8.2440634194469453E-3</c:v>
                </c:pt>
                <c:pt idx="1565">
                  <c:v>8.2371080446108635E-3</c:v>
                </c:pt>
                <c:pt idx="1566">
                  <c:v>8.2301703906395574E-3</c:v>
                </c:pt>
                <c:pt idx="1567">
                  <c:v>8.2232506218815615E-3</c:v>
                </c:pt>
                <c:pt idx="1568">
                  <c:v>8.2163489027653469E-3</c:v>
                </c:pt>
                <c:pt idx="1569">
                  <c:v>8.2094653977993204E-3</c:v>
                </c:pt>
                <c:pt idx="1570">
                  <c:v>8.2026002711721446E-3</c:v>
                </c:pt>
                <c:pt idx="1571">
                  <c:v>8.1957536874721626E-3</c:v>
                </c:pt>
                <c:pt idx="1572">
                  <c:v>8.188925810967973E-3</c:v>
                </c:pt>
                <c:pt idx="1573">
                  <c:v>8.1821168060880467E-3</c:v>
                </c:pt>
                <c:pt idx="1574">
                  <c:v>8.1753268371809185E-3</c:v>
                </c:pt>
                <c:pt idx="1575">
                  <c:v>8.1685560687549952E-3</c:v>
                </c:pt>
                <c:pt idx="1576">
                  <c:v>8.1618046651588116E-3</c:v>
                </c:pt>
                <c:pt idx="1577">
                  <c:v>8.1550727908208387E-3</c:v>
                </c:pt>
                <c:pt idx="1578">
                  <c:v>8.148360610009675E-3</c:v>
                </c:pt>
                <c:pt idx="1579">
                  <c:v>8.1416682873136637E-3</c:v>
                </c:pt>
                <c:pt idx="1580">
                  <c:v>8.1349959869214672E-3</c:v>
                </c:pt>
                <c:pt idx="1581">
                  <c:v>8.1283438733414926E-3</c:v>
                </c:pt>
                <c:pt idx="1582">
                  <c:v>8.1217121109222745E-3</c:v>
                </c:pt>
                <c:pt idx="1583">
                  <c:v>8.1132157276453398E-3</c:v>
                </c:pt>
                <c:pt idx="1584">
                  <c:v>8.1085102972799916E-3</c:v>
                </c:pt>
                <c:pt idx="1585">
                  <c:v>8.1019405748339324E-3</c:v>
                </c:pt>
                <c:pt idx="1586">
                  <c:v>8.095391861182577E-3</c:v>
                </c:pt>
                <c:pt idx="1587">
                  <c:v>8.0888643206744604E-3</c:v>
                </c:pt>
                <c:pt idx="1588">
                  <c:v>8.0823581177380532E-3</c:v>
                </c:pt>
                <c:pt idx="1589">
                  <c:v>8.0758734168018265E-3</c:v>
                </c:pt>
                <c:pt idx="1590">
                  <c:v>8.0694103821343788E-3</c:v>
                </c:pt>
                <c:pt idx="1591">
                  <c:v>8.0629691782441171E-3</c:v>
                </c:pt>
                <c:pt idx="1592">
                  <c:v>8.0565499695595122E-3</c:v>
                </c:pt>
                <c:pt idx="1593">
                  <c:v>8.0501529203491629E-3</c:v>
                </c:pt>
                <c:pt idx="1594">
                  <c:v>8.043778195121476E-3</c:v>
                </c:pt>
                <c:pt idx="1595">
                  <c:v>8.0374259581450502E-3</c:v>
                </c:pt>
                <c:pt idx="1596">
                  <c:v>8.0310963739282926E-3</c:v>
                </c:pt>
                <c:pt idx="1597">
                  <c:v>8.0247896068996738E-3</c:v>
                </c:pt>
                <c:pt idx="1598">
                  <c:v>8.0185058212478566E-3</c:v>
                </c:pt>
                <c:pt idx="1599">
                  <c:v>8.01224518164112E-3</c:v>
                </c:pt>
                <c:pt idx="1600">
                  <c:v>8.0060078522681266E-3</c:v>
                </c:pt>
                <c:pt idx="1601">
                  <c:v>7.9997939975573473E-3</c:v>
                </c:pt>
                <c:pt idx="1602">
                  <c:v>7.993603782017189E-3</c:v>
                </c:pt>
                <c:pt idx="1603">
                  <c:v>7.9874373699961865E-3</c:v>
                </c:pt>
                <c:pt idx="1604">
                  <c:v>7.9812949257629384E-3</c:v>
                </c:pt>
                <c:pt idx="1605">
                  <c:v>7.9751766139057878E-3</c:v>
                </c:pt>
                <c:pt idx="1606">
                  <c:v>7.9690825986133973E-3</c:v>
                </c:pt>
                <c:pt idx="1607">
                  <c:v>7.9630130444741098E-3</c:v>
                </c:pt>
                <c:pt idx="1608">
                  <c:v>7.9569681157565242E-3</c:v>
                </c:pt>
                <c:pt idx="1609">
                  <c:v>7.9509479769690472E-3</c:v>
                </c:pt>
                <c:pt idx="1610">
                  <c:v>7.9449527923802776E-3</c:v>
                </c:pt>
                <c:pt idx="1611">
                  <c:v>7.9389827264186863E-3</c:v>
                </c:pt>
                <c:pt idx="1612">
                  <c:v>7.9330379435127441E-3</c:v>
                </c:pt>
                <c:pt idx="1613">
                  <c:v>7.9271186080909217E-3</c:v>
                </c:pt>
                <c:pt idx="1614">
                  <c:v>7.9212248845017541E-3</c:v>
                </c:pt>
                <c:pt idx="1615">
                  <c:v>7.915356937173712E-3</c:v>
                </c:pt>
                <c:pt idx="1616">
                  <c:v>7.9095149303753942E-3</c:v>
                </c:pt>
                <c:pt idx="1617">
                  <c:v>7.9036990286152076E-3</c:v>
                </c:pt>
                <c:pt idx="1618">
                  <c:v>7.897909396401559E-3</c:v>
                </c:pt>
                <c:pt idx="1619">
                  <c:v>7.8921461978431751E-3</c:v>
                </c:pt>
                <c:pt idx="1620">
                  <c:v>7.885592264127439E-3</c:v>
                </c:pt>
                <c:pt idx="1621">
                  <c:v>7.880699759965637E-3</c:v>
                </c:pt>
                <c:pt idx="1622">
                  <c:v>7.8750168492636163E-3</c:v>
                </c:pt>
                <c:pt idx="1623">
                  <c:v>7.8693610299307437E-3</c:v>
                </c:pt>
                <c:pt idx="1624">
                  <c:v>7.86373246639549E-3</c:v>
                </c:pt>
                <c:pt idx="1625">
                  <c:v>7.8581313230863259E-3</c:v>
                </c:pt>
                <c:pt idx="1626">
                  <c:v>7.8525577643517863E-3</c:v>
                </c:pt>
                <c:pt idx="1627">
                  <c:v>7.847011954540406E-3</c:v>
                </c:pt>
                <c:pt idx="1628">
                  <c:v>7.8414940580806558E-3</c:v>
                </c:pt>
                <c:pt idx="1629">
                  <c:v>7.8360042394809426E-3</c:v>
                </c:pt>
                <c:pt idx="1630">
                  <c:v>7.8305426630098651E-3</c:v>
                </c:pt>
                <c:pt idx="1631">
                  <c:v>7.8251094930958942E-3</c:v>
                </c:pt>
                <c:pt idx="1632">
                  <c:v>7.8197048940875646E-3</c:v>
                </c:pt>
                <c:pt idx="1633">
                  <c:v>7.8143290304133473E-3</c:v>
                </c:pt>
                <c:pt idx="1634">
                  <c:v>7.8074596937138807E-3</c:v>
                </c:pt>
                <c:pt idx="1635">
                  <c:v>7.8036641667011963E-3</c:v>
                </c:pt>
                <c:pt idx="1636">
                  <c:v>7.7983754954402684E-3</c:v>
                </c:pt>
                <c:pt idx="1637">
                  <c:v>7.7931162171474E-3</c:v>
                </c:pt>
                <c:pt idx="1638">
                  <c:v>7.7875983855157926E-3</c:v>
                </c:pt>
                <c:pt idx="1639">
                  <c:v>7.7819460756156644E-3</c:v>
                </c:pt>
                <c:pt idx="1640">
                  <c:v>7.7767802452921586E-3</c:v>
                </c:pt>
                <c:pt idx="1641">
                  <c:v>7.7716444889119884E-3</c:v>
                </c:pt>
                <c:pt idx="1642">
                  <c:v>7.7665389709835608E-3</c:v>
                </c:pt>
                <c:pt idx="1643">
                  <c:v>7.7614638557754745E-3</c:v>
                </c:pt>
                <c:pt idx="1644">
                  <c:v>7.7564193077961363E-3</c:v>
                </c:pt>
                <c:pt idx="1645">
                  <c:v>7.751405491314145E-3</c:v>
                </c:pt>
                <c:pt idx="1646">
                  <c:v>7.7464225708379075E-3</c:v>
                </c:pt>
                <c:pt idx="1647">
                  <c:v>7.7414707107159586E-3</c:v>
                </c:pt>
                <c:pt idx="1648">
                  <c:v>7.736550075296833E-3</c:v>
                </c:pt>
                <c:pt idx="1649">
                  <c:v>7.7316608290889377E-3</c:v>
                </c:pt>
                <c:pt idx="1650">
                  <c:v>7.7268031363608713E-3</c:v>
                </c:pt>
                <c:pt idx="1651">
                  <c:v>7.7219771616210409E-3</c:v>
                </c:pt>
                <c:pt idx="1652">
                  <c:v>7.717183069217981E-3</c:v>
                </c:pt>
                <c:pt idx="1653">
                  <c:v>7.7124210235002266E-3</c:v>
                </c:pt>
                <c:pt idx="1654">
                  <c:v>7.7076911888962485E-3</c:v>
                </c:pt>
                <c:pt idx="1655">
                  <c:v>7.7029937298345175E-3</c:v>
                </c:pt>
                <c:pt idx="1656">
                  <c:v>7.6983288107435044E-3</c:v>
                </c:pt>
                <c:pt idx="1657">
                  <c:v>7.693696595891808E-3</c:v>
                </c:pt>
                <c:pt idx="1658">
                  <c:v>7.6890972497878352E-3</c:v>
                </c:pt>
                <c:pt idx="1659">
                  <c:v>7.6845309367001846E-3</c:v>
                </c:pt>
                <c:pt idx="1660">
                  <c:v>7.6799978210573272E-3</c:v>
                </c:pt>
                <c:pt idx="1661">
                  <c:v>7.6754980674476059E-3</c:v>
                </c:pt>
                <c:pt idx="1662">
                  <c:v>7.6710318400596833E-3</c:v>
                </c:pt>
                <c:pt idx="1663">
                  <c:v>7.6665993033220303E-3</c:v>
                </c:pt>
                <c:pt idx="1664">
                  <c:v>7.6622006217430538E-3</c:v>
                </c:pt>
                <c:pt idx="1665">
                  <c:v>7.6578359595913525E-3</c:v>
                </c:pt>
                <c:pt idx="1666">
                  <c:v>7.6535054812953973E-3</c:v>
                </c:pt>
                <c:pt idx="1667">
                  <c:v>7.6492093511237869E-3</c:v>
                </c:pt>
                <c:pt idx="1668">
                  <c:v>7.6449477337448002E-3</c:v>
                </c:pt>
                <c:pt idx="1669">
                  <c:v>7.6407207933471E-3</c:v>
                </c:pt>
                <c:pt idx="1670">
                  <c:v>7.6365286944390931E-3</c:v>
                </c:pt>
                <c:pt idx="1671">
                  <c:v>7.6323716013693144E-3</c:v>
                </c:pt>
                <c:pt idx="1672">
                  <c:v>7.6270784691168103E-3</c:v>
                </c:pt>
                <c:pt idx="1673">
                  <c:v>7.6230020067491466E-3</c:v>
                </c:pt>
                <c:pt idx="1674">
                  <c:v>7.619536181522335E-3</c:v>
                </c:pt>
                <c:pt idx="1675">
                  <c:v>7.6155258639243328E-3</c:v>
                </c:pt>
                <c:pt idx="1676">
                  <c:v>7.6115513975683058E-3</c:v>
                </c:pt>
                <c:pt idx="1677">
                  <c:v>7.6076129469626608E-3</c:v>
                </c:pt>
                <c:pt idx="1678">
                  <c:v>7.6037106764559326E-3</c:v>
                </c:pt>
                <c:pt idx="1679">
                  <c:v>7.599844750396656E-3</c:v>
                </c:pt>
                <c:pt idx="1680">
                  <c:v>7.5960153332133018E-3</c:v>
                </c:pt>
                <c:pt idx="1681">
                  <c:v>7.5922225893343409E-3</c:v>
                </c:pt>
                <c:pt idx="1682">
                  <c:v>7.5884666831882441E-3</c:v>
                </c:pt>
                <c:pt idx="1683">
                  <c:v>7.5847477789636741E-3</c:v>
                </c:pt>
                <c:pt idx="1684">
                  <c:v>7.5810660412489739E-3</c:v>
                </c:pt>
                <c:pt idx="1685">
                  <c:v>7.5774216343926781E-3</c:v>
                </c:pt>
                <c:pt idx="1686">
                  <c:v>7.5738147227433217E-3</c:v>
                </c:pt>
                <c:pt idx="1687">
                  <c:v>7.5702454707293754E-3</c:v>
                </c:pt>
                <c:pt idx="1688">
                  <c:v>7.5667140428592461E-3</c:v>
                </c:pt>
                <c:pt idx="1689">
                  <c:v>7.5618941788047067E-3</c:v>
                </c:pt>
                <c:pt idx="1690">
                  <c:v>7.5592748283348499E-3</c:v>
                </c:pt>
                <c:pt idx="1691">
                  <c:v>7.5563483471174919E-3</c:v>
                </c:pt>
                <c:pt idx="1692">
                  <c:v>7.5529698592280425E-3</c:v>
                </c:pt>
                <c:pt idx="1693">
                  <c:v>7.5496300174648923E-3</c:v>
                </c:pt>
                <c:pt idx="1694">
                  <c:v>7.5463289860167038E-3</c:v>
                </c:pt>
                <c:pt idx="1695">
                  <c:v>7.5430669293918839E-3</c:v>
                </c:pt>
                <c:pt idx="1696">
                  <c:v>7.5398440119389676E-3</c:v>
                </c:pt>
                <c:pt idx="1697">
                  <c:v>7.5366603980864255E-3</c:v>
                </c:pt>
                <c:pt idx="1698">
                  <c:v>7.5335162522627286E-3</c:v>
                </c:pt>
                <c:pt idx="1699">
                  <c:v>7.5304117387364755E-3</c:v>
                </c:pt>
                <c:pt idx="1700">
                  <c:v>7.5273470220160732E-3</c:v>
                </c:pt>
                <c:pt idx="1701">
                  <c:v>7.5243222665299925E-3</c:v>
                </c:pt>
                <c:pt idx="1702">
                  <c:v>7.5213376365468321E-3</c:v>
                </c:pt>
                <c:pt idx="1703">
                  <c:v>7.5183932965749989E-3</c:v>
                </c:pt>
                <c:pt idx="1704">
                  <c:v>7.5154894108830916E-3</c:v>
                </c:pt>
                <c:pt idx="1705">
                  <c:v>7.5126261439795172E-3</c:v>
                </c:pt>
                <c:pt idx="1706">
                  <c:v>7.5098036602927465E-3</c:v>
                </c:pt>
                <c:pt idx="1707">
                  <c:v>7.5070221240913781E-3</c:v>
                </c:pt>
                <c:pt idx="1708">
                  <c:v>7.504281699803883E-3</c:v>
                </c:pt>
                <c:pt idx="1709">
                  <c:v>7.501582551858732E-3</c:v>
                </c:pt>
                <c:pt idx="1710">
                  <c:v>7.4989248446843959E-3</c:v>
                </c:pt>
                <c:pt idx="1711">
                  <c:v>7.4963087425494734E-3</c:v>
                </c:pt>
                <c:pt idx="1712">
                  <c:v>7.4937315567247254E-3</c:v>
                </c:pt>
                <c:pt idx="1713">
                  <c:v>7.4911612727390775E-3</c:v>
                </c:pt>
                <c:pt idx="1714">
                  <c:v>7.488588768449489E-3</c:v>
                </c:pt>
                <c:pt idx="1715">
                  <c:v>7.4860140730326208E-3</c:v>
                </c:pt>
                <c:pt idx="1716">
                  <c:v>7.483437215505262E-3</c:v>
                </c:pt>
                <c:pt idx="1717">
                  <c:v>7.4808582248842015E-3</c:v>
                </c:pt>
                <c:pt idx="1718">
                  <c:v>7.4782771302661644E-3</c:v>
                </c:pt>
                <c:pt idx="1719">
                  <c:v>7.4756939606679396E-3</c:v>
                </c:pt>
                <c:pt idx="1720">
                  <c:v>7.4731087451862521E-3</c:v>
                </c:pt>
                <c:pt idx="1721">
                  <c:v>7.4705215129178271E-3</c:v>
                </c:pt>
                <c:pt idx="1722">
                  <c:v>7.4679322927995173E-3</c:v>
                </c:pt>
                <c:pt idx="1723">
                  <c:v>7.4653411140079839E-3</c:v>
                </c:pt>
                <c:pt idx="1724">
                  <c:v>7.4617907336183009E-3</c:v>
                </c:pt>
                <c:pt idx="1725">
                  <c:v>7.4591948115010354E-3</c:v>
                </c:pt>
                <c:pt idx="1726">
                  <c:v>7.4571849817584024E-3</c:v>
                </c:pt>
                <c:pt idx="1727">
                  <c:v>7.4545859978503159E-3</c:v>
                </c:pt>
                <c:pt idx="1728">
                  <c:v>7.4519852045096258E-3</c:v>
                </c:pt>
                <c:pt idx="1729">
                  <c:v>7.4493826311528011E-3</c:v>
                </c:pt>
                <c:pt idx="1730">
                  <c:v>7.4467783064768867E-3</c:v>
                </c:pt>
                <c:pt idx="1731">
                  <c:v>7.4441722597384796E-3</c:v>
                </c:pt>
                <c:pt idx="1732">
                  <c:v>7.4415645198744329E-3</c:v>
                </c:pt>
                <c:pt idx="1733">
                  <c:v>7.4389551161413436E-3</c:v>
                </c:pt>
                <c:pt idx="1734">
                  <c:v>7.4363440773961287E-3</c:v>
                </c:pt>
                <c:pt idx="1735">
                  <c:v>7.4337314328154491E-3</c:v>
                </c:pt>
                <c:pt idx="1736">
                  <c:v>7.4311172114160939E-3</c:v>
                </c:pt>
                <c:pt idx="1737">
                  <c:v>7.4285014422148521E-3</c:v>
                </c:pt>
                <c:pt idx="1738">
                  <c:v>7.4254423514581447E-3</c:v>
                </c:pt>
                <c:pt idx="1739">
                  <c:v>7.4217682748312086E-3</c:v>
                </c:pt>
                <c:pt idx="1740">
                  <c:v>7.4191472151419191E-3</c:v>
                </c:pt>
                <c:pt idx="1741">
                  <c:v>7.416524740504471E-3</c:v>
                </c:pt>
                <c:pt idx="1742">
                  <c:v>7.4135259313035107E-3</c:v>
                </c:pt>
                <c:pt idx="1743">
                  <c:v>7.4112756626121268E-3</c:v>
                </c:pt>
                <c:pt idx="1744">
                  <c:v>7.4086491175506808E-3</c:v>
                </c:pt>
                <c:pt idx="1745">
                  <c:v>7.4060212736881681E-3</c:v>
                </c:pt>
                <c:pt idx="1746">
                  <c:v>7.4033921602811859E-3</c:v>
                </c:pt>
                <c:pt idx="1747">
                  <c:v>7.400761806346523E-3</c:v>
                </c:pt>
                <c:pt idx="1748">
                  <c:v>7.3981302408210325E-3</c:v>
                </c:pt>
                <c:pt idx="1749">
                  <c:v>7.3954974928014394E-3</c:v>
                </c:pt>
                <c:pt idx="1750">
                  <c:v>7.3928635913844687E-3</c:v>
                </c:pt>
                <c:pt idx="1751">
                  <c:v>7.3902285656668454E-3</c:v>
                </c:pt>
                <c:pt idx="1752">
                  <c:v>7.3875924445054864E-3</c:v>
                </c:pt>
                <c:pt idx="1753">
                  <c:v>7.3849552572369248E-3</c:v>
                </c:pt>
                <c:pt idx="1754">
                  <c:v>7.3823170327980137E-3</c:v>
                </c:pt>
                <c:pt idx="1755">
                  <c:v>7.3796778002055419E-3</c:v>
                </c:pt>
                <c:pt idx="1756">
                  <c:v>7.3770375885562345E-3</c:v>
                </c:pt>
                <c:pt idx="1757">
                  <c:v>7.3743964268668805E-3</c:v>
                </c:pt>
                <c:pt idx="1758">
                  <c:v>7.3717543442342048E-3</c:v>
                </c:pt>
                <c:pt idx="1759">
                  <c:v>7.3691113696749966E-3</c:v>
                </c:pt>
                <c:pt idx="1760">
                  <c:v>7.3664675323659168E-3</c:v>
                </c:pt>
                <c:pt idx="1761">
                  <c:v>7.3638228611638823E-3</c:v>
                </c:pt>
                <c:pt idx="1762">
                  <c:v>7.3611773853254903E-3</c:v>
                </c:pt>
                <c:pt idx="1763">
                  <c:v>7.3585311338675297E-3</c:v>
                </c:pt>
                <c:pt idx="1764">
                  <c:v>7.3558841357268534E-3</c:v>
                </c:pt>
                <c:pt idx="1765">
                  <c:v>7.3532364200801226E-3</c:v>
                </c:pt>
                <c:pt idx="1766">
                  <c:v>7.3505880158641901E-3</c:v>
                </c:pt>
                <c:pt idx="1767">
                  <c:v>7.3479389523356531E-3</c:v>
                </c:pt>
                <c:pt idx="1768">
                  <c:v>7.3452892583514284E-3</c:v>
                </c:pt>
                <c:pt idx="1769">
                  <c:v>7.3426389630881772E-3</c:v>
                </c:pt>
                <c:pt idx="1770">
                  <c:v>7.3399880955626884E-3</c:v>
                </c:pt>
                <c:pt idx="1771">
                  <c:v>7.3373366847917509E-3</c:v>
                </c:pt>
                <c:pt idx="1772">
                  <c:v>7.3346847598720899E-3</c:v>
                </c:pt>
                <c:pt idx="1773">
                  <c:v>7.3320323499004303E-3</c:v>
                </c:pt>
                <c:pt idx="1774">
                  <c:v>7.3293794838935611E-3</c:v>
                </c:pt>
                <c:pt idx="1775">
                  <c:v>7.3267261909482073E-3</c:v>
                </c:pt>
                <c:pt idx="1776">
                  <c:v>7.323199145012893E-3</c:v>
                </c:pt>
                <c:pt idx="1777">
                  <c:v>7.3210392605016494E-3</c:v>
                </c:pt>
                <c:pt idx="1778">
                  <c:v>7.3187640408090004E-3</c:v>
                </c:pt>
                <c:pt idx="1779">
                  <c:v>7.3161093305174063E-3</c:v>
                </c:pt>
                <c:pt idx="1780">
                  <c:v>7.3134543385311446E-3</c:v>
                </c:pt>
                <c:pt idx="1781">
                  <c:v>7.3107990939469403E-3</c:v>
                </c:pt>
                <c:pt idx="1782">
                  <c:v>7.3081436257815824E-3</c:v>
                </c:pt>
                <c:pt idx="1783">
                  <c:v>7.3054879630518599E-3</c:v>
                </c:pt>
                <c:pt idx="1784">
                  <c:v>7.3028321349344338E-3</c:v>
                </c:pt>
                <c:pt idx="1785">
                  <c:v>7.3001761704460932E-3</c:v>
                </c:pt>
                <c:pt idx="1786">
                  <c:v>7.297520098523691E-3</c:v>
                </c:pt>
                <c:pt idx="1787">
                  <c:v>7.2948639483438882E-3</c:v>
                </c:pt>
                <c:pt idx="1788">
                  <c:v>7.2922077490034098E-3</c:v>
                </c:pt>
                <c:pt idx="1789">
                  <c:v>7.2887926099518552E-3</c:v>
                </c:pt>
                <c:pt idx="1790">
                  <c:v>7.2868953188276464E-3</c:v>
                </c:pt>
                <c:pt idx="1791">
                  <c:v>7.2842391461058753E-3</c:v>
                </c:pt>
                <c:pt idx="1792">
                  <c:v>7.2815830403705206E-3</c:v>
                </c:pt>
                <c:pt idx="1793">
                  <c:v>7.2789270307982434E-3</c:v>
                </c:pt>
                <c:pt idx="1794">
                  <c:v>7.2758917461346329E-3</c:v>
                </c:pt>
                <c:pt idx="1795">
                  <c:v>7.2736154159702693E-3</c:v>
                </c:pt>
                <c:pt idx="1796">
                  <c:v>7.2709598689080224E-3</c:v>
                </c:pt>
                <c:pt idx="1797">
                  <c:v>7.2683045340760088E-3</c:v>
                </c:pt>
                <c:pt idx="1798">
                  <c:v>7.2656494406508898E-3</c:v>
                </c:pt>
                <c:pt idx="1799">
                  <c:v>7.2629946176494542E-3</c:v>
                </c:pt>
                <c:pt idx="1800">
                  <c:v>7.260340094008555E-3</c:v>
                </c:pt>
                <c:pt idx="1801">
                  <c:v>7.2576858989847892E-3</c:v>
                </c:pt>
                <c:pt idx="1802">
                  <c:v>7.2550320614350738E-3</c:v>
                </c:pt>
                <c:pt idx="1803">
                  <c:v>7.252378610695942E-3</c:v>
                </c:pt>
                <c:pt idx="1804">
                  <c:v>7.2497255755443746E-3</c:v>
                </c:pt>
                <c:pt idx="1805">
                  <c:v>7.2470729851570326E-3</c:v>
                </c:pt>
                <c:pt idx="1806">
                  <c:v>7.2444208686306411E-3</c:v>
                </c:pt>
                <c:pt idx="1807">
                  <c:v>7.2417692549020529E-3</c:v>
                </c:pt>
                <c:pt idx="1808">
                  <c:v>7.2391181731479293E-3</c:v>
                </c:pt>
                <c:pt idx="1809">
                  <c:v>7.2364676523850591E-3</c:v>
                </c:pt>
                <c:pt idx="1810">
                  <c:v>7.2338177216302313E-3</c:v>
                </c:pt>
                <c:pt idx="1811">
                  <c:v>7.231168409980171E-3</c:v>
                </c:pt>
                <c:pt idx="1812">
                  <c:v>7.2285197465316031E-3</c:v>
                </c:pt>
                <c:pt idx="1813">
                  <c:v>7.2258717602213807E-3</c:v>
                </c:pt>
                <c:pt idx="1814">
                  <c:v>7.2232244802261647E-3</c:v>
                </c:pt>
                <c:pt idx="1815">
                  <c:v>7.2205779355627442E-3</c:v>
                </c:pt>
                <c:pt idx="1816">
                  <c:v>7.2179321552479081E-3</c:v>
                </c:pt>
                <c:pt idx="1817">
                  <c:v>7.2152871684583175E-3</c:v>
                </c:pt>
                <c:pt idx="1818">
                  <c:v>7.2126430040508893E-3</c:v>
                </c:pt>
                <c:pt idx="1819">
                  <c:v>7.2099996912822206E-3</c:v>
                </c:pt>
                <c:pt idx="1820">
                  <c:v>7.2073572591691004E-3</c:v>
                </c:pt>
                <c:pt idx="1821">
                  <c:v>7.2047157367283177E-3</c:v>
                </c:pt>
                <c:pt idx="1822">
                  <c:v>7.2020751529766613E-3</c:v>
                </c:pt>
                <c:pt idx="1823">
                  <c:v>7.1994355370108565E-3</c:v>
                </c:pt>
                <c:pt idx="1824">
                  <c:v>7.196796917847692E-3</c:v>
                </c:pt>
                <c:pt idx="1825">
                  <c:v>7.1941593246638291E-3</c:v>
                </c:pt>
                <c:pt idx="1826">
                  <c:v>7.1915227863961206E-3</c:v>
                </c:pt>
                <c:pt idx="1827">
                  <c:v>7.1888873322212277E-3</c:v>
                </c:pt>
                <c:pt idx="1828">
                  <c:v>7.1858767490784459E-3</c:v>
                </c:pt>
                <c:pt idx="1829">
                  <c:v>7.1832437156071904E-3</c:v>
                </c:pt>
                <c:pt idx="1830">
                  <c:v>7.1809877641815234E-3</c:v>
                </c:pt>
                <c:pt idx="1831">
                  <c:v>7.1783569366257183E-3</c:v>
                </c:pt>
                <c:pt idx="1832">
                  <c:v>7.1757273383266096E-3</c:v>
                </c:pt>
                <c:pt idx="1833">
                  <c:v>7.1730989983809224E-3</c:v>
                </c:pt>
                <c:pt idx="1834">
                  <c:v>7.1704719459653177E-3</c:v>
                </c:pt>
                <c:pt idx="1835">
                  <c:v>7.1678462099367124E-3</c:v>
                </c:pt>
                <c:pt idx="1836">
                  <c:v>7.1652218194717676E-3</c:v>
                </c:pt>
                <c:pt idx="1837">
                  <c:v>7.1625988035872723E-3</c:v>
                </c:pt>
                <c:pt idx="1838">
                  <c:v>7.1599771913799515E-3</c:v>
                </c:pt>
                <c:pt idx="1839">
                  <c:v>7.1573570118665941E-3</c:v>
                </c:pt>
                <c:pt idx="1840">
                  <c:v>7.1547382941439253E-3</c:v>
                </c:pt>
                <c:pt idx="1841">
                  <c:v>7.1521210672287339E-3</c:v>
                </c:pt>
                <c:pt idx="1842">
                  <c:v>7.149505360217745E-3</c:v>
                </c:pt>
                <c:pt idx="1843">
                  <c:v>7.1468912021277475E-3</c:v>
                </c:pt>
                <c:pt idx="1844">
                  <c:v>7.1435324644397724E-3</c:v>
                </c:pt>
                <c:pt idx="1845">
                  <c:v>7.1416676489377551E-3</c:v>
                </c:pt>
                <c:pt idx="1846">
                  <c:v>7.1390583120312101E-3</c:v>
                </c:pt>
                <c:pt idx="1847">
                  <c:v>7.1364506402726846E-3</c:v>
                </c:pt>
                <c:pt idx="1848">
                  <c:v>7.1338446627589036E-3</c:v>
                </c:pt>
                <c:pt idx="1849">
                  <c:v>7.13124040842672E-3</c:v>
                </c:pt>
                <c:pt idx="1850">
                  <c:v>7.128637906532731E-3</c:v>
                </c:pt>
                <c:pt idx="1851">
                  <c:v>7.1260371860137894E-3</c:v>
                </c:pt>
                <c:pt idx="1852">
                  <c:v>7.1234382760465564E-3</c:v>
                </c:pt>
                <c:pt idx="1853">
                  <c:v>7.1208412054879489E-3</c:v>
                </c:pt>
                <c:pt idx="1854">
                  <c:v>7.1182460035146278E-3</c:v>
                </c:pt>
                <c:pt idx="1855">
                  <c:v>7.1156526991433822E-3</c:v>
                </c:pt>
                <c:pt idx="1856">
                  <c:v>7.1130613215508731E-3</c:v>
                </c:pt>
                <c:pt idx="1857">
                  <c:v>7.1104718995940175E-3</c:v>
                </c:pt>
                <c:pt idx="1858">
                  <c:v>7.1078844625294124E-3</c:v>
                </c:pt>
                <c:pt idx="1859">
                  <c:v>7.1052990392939108E-3</c:v>
                </c:pt>
                <c:pt idx="1860">
                  <c:v>7.1027156589842377E-3</c:v>
                </c:pt>
                <c:pt idx="1861">
                  <c:v>7.1001343506171821E-3</c:v>
                </c:pt>
                <c:pt idx="1862">
                  <c:v>7.097555143289469E-3</c:v>
                </c:pt>
                <c:pt idx="1863">
                  <c:v>7.0949780660178874E-3</c:v>
                </c:pt>
                <c:pt idx="1864">
                  <c:v>7.0924031479790983E-3</c:v>
                </c:pt>
                <c:pt idx="1865">
                  <c:v>7.0898304181099547E-3</c:v>
                </c:pt>
                <c:pt idx="1866">
                  <c:v>7.0872599055071817E-3</c:v>
                </c:pt>
                <c:pt idx="1867">
                  <c:v>7.0846916391875681E-3</c:v>
                </c:pt>
                <c:pt idx="1868">
                  <c:v>7.082125648247839E-3</c:v>
                </c:pt>
                <c:pt idx="1869">
                  <c:v>7.0795619617047834E-3</c:v>
                </c:pt>
                <c:pt idx="1870">
                  <c:v>7.0770006088149984E-3</c:v>
                </c:pt>
                <c:pt idx="1871">
                  <c:v>7.0744416183554648E-3</c:v>
                </c:pt>
                <c:pt idx="1872">
                  <c:v>7.0718850195028438E-3</c:v>
                </c:pt>
                <c:pt idx="1873">
                  <c:v>7.0693308412739242E-3</c:v>
                </c:pt>
                <c:pt idx="1874">
                  <c:v>7.0667791128453672E-3</c:v>
                </c:pt>
                <c:pt idx="1875">
                  <c:v>7.0642298631540257E-3</c:v>
                </c:pt>
                <c:pt idx="1876">
                  <c:v>7.0616831213765607E-3</c:v>
                </c:pt>
                <c:pt idx="1877">
                  <c:v>7.0591389164498253E-3</c:v>
                </c:pt>
                <c:pt idx="1878">
                  <c:v>7.0565972773906083E-3</c:v>
                </c:pt>
                <c:pt idx="1879">
                  <c:v>7.0540582334555069E-3</c:v>
                </c:pt>
                <c:pt idx="1880">
                  <c:v>7.0511596836553281E-3</c:v>
                </c:pt>
                <c:pt idx="1881">
                  <c:v>7.0489880467050625E-3</c:v>
                </c:pt>
                <c:pt idx="1882">
                  <c:v>7.0464569620831696E-3</c:v>
                </c:pt>
                <c:pt idx="1883">
                  <c:v>7.0439285887324843E-3</c:v>
                </c:pt>
                <c:pt idx="1884">
                  <c:v>7.0414029555898594E-3</c:v>
                </c:pt>
                <c:pt idx="1885">
                  <c:v>7.0388800919118921E-3</c:v>
                </c:pt>
                <c:pt idx="1886">
                  <c:v>7.0363600266354354E-3</c:v>
                </c:pt>
                <c:pt idx="1887">
                  <c:v>7.0338427887772781E-3</c:v>
                </c:pt>
                <c:pt idx="1888">
                  <c:v>7.0313284074341453E-3</c:v>
                </c:pt>
                <c:pt idx="1889">
                  <c:v>7.0288169117027621E-3</c:v>
                </c:pt>
                <c:pt idx="1890">
                  <c:v>7.0263083305999174E-3</c:v>
                </c:pt>
                <c:pt idx="1891">
                  <c:v>7.0238026932223363E-3</c:v>
                </c:pt>
                <c:pt idx="1892">
                  <c:v>7.0213000285868077E-3</c:v>
                </c:pt>
                <c:pt idx="1893">
                  <c:v>7.0188003657900566E-3</c:v>
                </c:pt>
                <c:pt idx="1894">
                  <c:v>7.016303733768936E-3</c:v>
                </c:pt>
                <c:pt idx="1895">
                  <c:v>7.0130982786675844E-3</c:v>
                </c:pt>
                <c:pt idx="1896">
                  <c:v>7.0113196786802945E-3</c:v>
                </c:pt>
                <c:pt idx="1897">
                  <c:v>7.0088323137262876E-3</c:v>
                </c:pt>
                <c:pt idx="1898">
                  <c:v>7.005993466169258E-3</c:v>
                </c:pt>
                <c:pt idx="1899">
                  <c:v>7.0038670540828463E-3</c:v>
                </c:pt>
                <c:pt idx="1900">
                  <c:v>7.0013892175069259E-3</c:v>
                </c:pt>
                <c:pt idx="1901">
                  <c:v>6.9989146153037751E-3</c:v>
                </c:pt>
                <c:pt idx="1902">
                  <c:v>6.9964432764102469E-3</c:v>
                </c:pt>
                <c:pt idx="1903">
                  <c:v>6.9939752298431301E-3</c:v>
                </c:pt>
                <c:pt idx="1904">
                  <c:v>6.991510504779086E-3</c:v>
                </c:pt>
                <c:pt idx="1905">
                  <c:v>6.9890491302349034E-3</c:v>
                </c:pt>
                <c:pt idx="1906">
                  <c:v>6.9865911351474352E-3</c:v>
                </c:pt>
                <c:pt idx="1907">
                  <c:v>6.9841365487732787E-3</c:v>
                </c:pt>
                <c:pt idx="1908">
                  <c:v>6.9816853999693507E-3</c:v>
                </c:pt>
                <c:pt idx="1909">
                  <c:v>6.9792377179922482E-3</c:v>
                </c:pt>
                <c:pt idx="1910">
                  <c:v>6.9767935317788243E-3</c:v>
                </c:pt>
                <c:pt idx="1911">
                  <c:v>6.97435287050574E-3</c:v>
                </c:pt>
                <c:pt idx="1912">
                  <c:v>6.9719157630299122E-3</c:v>
                </c:pt>
                <c:pt idx="1913">
                  <c:v>6.969482238528002E-3</c:v>
                </c:pt>
                <c:pt idx="1914">
                  <c:v>6.9670523260167982E-3</c:v>
                </c:pt>
                <c:pt idx="1915">
                  <c:v>6.9646260545930261E-3</c:v>
                </c:pt>
                <c:pt idx="1916">
                  <c:v>6.9622034533534105E-3</c:v>
                </c:pt>
                <c:pt idx="1917">
                  <c:v>6.9597845513147405E-3</c:v>
                </c:pt>
                <c:pt idx="1918">
                  <c:v>6.957369377413869E-3</c:v>
                </c:pt>
                <c:pt idx="1919">
                  <c:v>6.954957960907393E-3</c:v>
                </c:pt>
                <c:pt idx="1920">
                  <c:v>6.9525503307321657E-3</c:v>
                </c:pt>
                <c:pt idx="1921">
                  <c:v>6.9501465160648479E-3</c:v>
                </c:pt>
                <c:pt idx="1922">
                  <c:v>6.9477465458422927E-3</c:v>
                </c:pt>
                <c:pt idx="1923">
                  <c:v>6.945350449081289E-3</c:v>
                </c:pt>
                <c:pt idx="1924">
                  <c:v>6.9429582549584978E-3</c:v>
                </c:pt>
                <c:pt idx="1925">
                  <c:v>6.9405699924907083E-3</c:v>
                </c:pt>
                <c:pt idx="1926">
                  <c:v>6.9381856907746453E-3</c:v>
                </c:pt>
                <c:pt idx="1927">
                  <c:v>6.9358053787471619E-3</c:v>
                </c:pt>
                <c:pt idx="1928">
                  <c:v>6.933429085584919E-3</c:v>
                </c:pt>
                <c:pt idx="1929">
                  <c:v>6.9310568402247696E-3</c:v>
                </c:pt>
                <c:pt idx="1930">
                  <c:v>6.9286886719233109E-3</c:v>
                </c:pt>
                <c:pt idx="1931">
                  <c:v>6.9263246095374598E-3</c:v>
                </c:pt>
                <c:pt idx="1932">
                  <c:v>6.9232911809091746E-3</c:v>
                </c:pt>
                <c:pt idx="1933">
                  <c:v>6.9209366128486494E-3</c:v>
                </c:pt>
                <c:pt idx="1934">
                  <c:v>6.918921754488494E-3</c:v>
                </c:pt>
                <c:pt idx="1935">
                  <c:v>6.9165750122479608E-3</c:v>
                </c:pt>
                <c:pt idx="1936">
                  <c:v>6.9142325254034631E-3</c:v>
                </c:pt>
                <c:pt idx="1937">
                  <c:v>6.9118943231316621E-3</c:v>
                </c:pt>
                <c:pt idx="1938">
                  <c:v>6.9095604342894745E-3</c:v>
                </c:pt>
                <c:pt idx="1939">
                  <c:v>6.9072308881334976E-3</c:v>
                </c:pt>
                <c:pt idx="1940">
                  <c:v>6.9049057136005842E-3</c:v>
                </c:pt>
                <c:pt idx="1941">
                  <c:v>6.9025849398673955E-3</c:v>
                </c:pt>
                <c:pt idx="1942">
                  <c:v>6.9002685958707843E-3</c:v>
                </c:pt>
                <c:pt idx="1943">
                  <c:v>6.8979567107074757E-3</c:v>
                </c:pt>
                <c:pt idx="1944">
                  <c:v>6.8956493133942587E-3</c:v>
                </c:pt>
                <c:pt idx="1945">
                  <c:v>6.8926893009990664E-3</c:v>
                </c:pt>
                <c:pt idx="1946">
                  <c:v>6.8910480987849354E-3</c:v>
                </c:pt>
                <c:pt idx="1947">
                  <c:v>6.8887543395224071E-3</c:v>
                </c:pt>
                <c:pt idx="1948">
                  <c:v>6.8864651844169344E-3</c:v>
                </c:pt>
                <c:pt idx="1949">
                  <c:v>6.8841806624053703E-3</c:v>
                </c:pt>
                <c:pt idx="1950">
                  <c:v>6.8815754908069238E-3</c:v>
                </c:pt>
                <c:pt idx="1951">
                  <c:v>6.8796256343706119E-3</c:v>
                </c:pt>
                <c:pt idx="1952">
                  <c:v>6.8773551863010596E-3</c:v>
                </c:pt>
                <c:pt idx="1953">
                  <c:v>6.8750894876323798E-3</c:v>
                </c:pt>
                <c:pt idx="1954">
                  <c:v>6.8728285674612977E-3</c:v>
                </c:pt>
                <c:pt idx="1955">
                  <c:v>6.8705724548046021E-3</c:v>
                </c:pt>
                <c:pt idx="1956">
                  <c:v>6.8683211787590182E-3</c:v>
                </c:pt>
                <c:pt idx="1957">
                  <c:v>6.8660747683413348E-3</c:v>
                </c:pt>
                <c:pt idx="1958">
                  <c:v>6.863833252568341E-3</c:v>
                </c:pt>
                <c:pt idx="1959">
                  <c:v>6.8615966606166978E-3</c:v>
                </c:pt>
                <c:pt idx="1960">
                  <c:v>6.8593650214232582E-3</c:v>
                </c:pt>
                <c:pt idx="1961">
                  <c:v>6.8571383641646833E-3</c:v>
                </c:pt>
                <c:pt idx="1962">
                  <c:v>6.8549167177778259E-3</c:v>
                </c:pt>
                <c:pt idx="1963">
                  <c:v>6.852700111359411E-3</c:v>
                </c:pt>
                <c:pt idx="1964">
                  <c:v>6.8504885740061638E-3</c:v>
                </c:pt>
                <c:pt idx="1965">
                  <c:v>6.8482821348148093E-3</c:v>
                </c:pt>
                <c:pt idx="1966">
                  <c:v>6.8460808227222003E-3</c:v>
                </c:pt>
                <c:pt idx="1967">
                  <c:v>6.8438846668250619E-3</c:v>
                </c:pt>
                <c:pt idx="1968">
                  <c:v>6.8416936962201191E-3</c:v>
                </c:pt>
                <c:pt idx="1969">
                  <c:v>6.839507940004097E-3</c:v>
                </c:pt>
                <c:pt idx="1970">
                  <c:v>6.8373274270339124E-3</c:v>
                </c:pt>
                <c:pt idx="1971">
                  <c:v>6.8351521866460985E-3</c:v>
                </c:pt>
                <c:pt idx="1972">
                  <c:v>6.8329797543320581E-3</c:v>
                </c:pt>
                <c:pt idx="1973">
                  <c:v>6.8308013983564564E-3</c:v>
                </c:pt>
                <c:pt idx="1974">
                  <c:v>6.8286163411013234E-3</c:v>
                </c:pt>
                <c:pt idx="1975">
                  <c:v>6.8264245808080659E-3</c:v>
                </c:pt>
                <c:pt idx="1976">
                  <c:v>6.8242261161177709E-3</c:v>
                </c:pt>
                <c:pt idx="1977">
                  <c:v>6.8220209451119729E-3</c:v>
                </c:pt>
                <c:pt idx="1978">
                  <c:v>6.8198090662718869E-3</c:v>
                </c:pt>
                <c:pt idx="1979">
                  <c:v>6.8175904779987917E-3</c:v>
                </c:pt>
                <c:pt idx="1980">
                  <c:v>6.8153651785340941E-3</c:v>
                </c:pt>
                <c:pt idx="1981">
                  <c:v>6.8131331663590089E-3</c:v>
                </c:pt>
                <c:pt idx="1982">
                  <c:v>6.8108944396350068E-3</c:v>
                </c:pt>
                <c:pt idx="1983">
                  <c:v>6.8086489970031749E-3</c:v>
                </c:pt>
                <c:pt idx="1984">
                  <c:v>6.8057521281783551E-3</c:v>
                </c:pt>
                <c:pt idx="1985">
                  <c:v>6.8034913283909759E-3</c:v>
                </c:pt>
                <c:pt idx="1986">
                  <c:v>6.8015481502925468E-3</c:v>
                </c:pt>
                <c:pt idx="1987">
                  <c:v>6.799274866571281E-3</c:v>
                </c:pt>
                <c:pt idx="1988">
                  <c:v>6.7969948583090911E-3</c:v>
                </c:pt>
                <c:pt idx="1989">
                  <c:v>6.794708123907256E-3</c:v>
                </c:pt>
                <c:pt idx="1990">
                  <c:v>6.7924146617670544E-3</c:v>
                </c:pt>
                <c:pt idx="1991">
                  <c:v>6.7901144702098293E-3</c:v>
                </c:pt>
                <c:pt idx="1992">
                  <c:v>6.7878075476368593E-3</c:v>
                </c:pt>
                <c:pt idx="1993">
                  <c:v>6.7854938923694874E-3</c:v>
                </c:pt>
                <c:pt idx="1994">
                  <c:v>6.7831735027290563E-3</c:v>
                </c:pt>
                <c:pt idx="1995">
                  <c:v>6.7808463772767169E-3</c:v>
                </c:pt>
                <c:pt idx="1996">
                  <c:v>6.7785125140940039E-3</c:v>
                </c:pt>
                <c:pt idx="1997">
                  <c:v>6.7761719116621322E-3</c:v>
                </c:pt>
                <c:pt idx="1998">
                  <c:v>6.7738245683024445E-3</c:v>
                </c:pt>
                <c:pt idx="1999">
                  <c:v>6.7714704825760919E-3</c:v>
                </c:pt>
                <c:pt idx="2000">
                  <c:v>6.7682230002130694E-3</c:v>
                </c:pt>
                <c:pt idx="2001">
                  <c:v>6.7667420767492104E-3</c:v>
                </c:pt>
                <c:pt idx="2002">
                  <c:v>6.7640280136149755E-3</c:v>
                </c:pt>
                <c:pt idx="2003">
                  <c:v>6.7619866812318463E-3</c:v>
                </c:pt>
                <c:pt idx="2004">
                  <c:v>6.7595988582525024E-3</c:v>
                </c:pt>
                <c:pt idx="2005">
                  <c:v>6.7572042828345502E-3</c:v>
                </c:pt>
                <c:pt idx="2006">
                  <c:v>6.7548029534592047E-3</c:v>
                </c:pt>
                <c:pt idx="2007">
                  <c:v>6.7523948682879364E-3</c:v>
                </c:pt>
                <c:pt idx="2008">
                  <c:v>6.7499800260417686E-3</c:v>
                </c:pt>
                <c:pt idx="2009">
                  <c:v>6.7475584247222997E-3</c:v>
                </c:pt>
                <c:pt idx="2010">
                  <c:v>6.7451300629706168E-3</c:v>
                </c:pt>
                <c:pt idx="2011">
                  <c:v>6.7426949388682544E-3</c:v>
                </c:pt>
                <c:pt idx="2012">
                  <c:v>6.7402530510562997E-3</c:v>
                </c:pt>
                <c:pt idx="2013">
                  <c:v>6.7378043976962232E-3</c:v>
                </c:pt>
                <c:pt idx="2014">
                  <c:v>6.7353489772692399E-3</c:v>
                </c:pt>
                <c:pt idx="2015">
                  <c:v>6.7328867880167564E-3</c:v>
                </c:pt>
                <c:pt idx="2016">
                  <c:v>6.7304178283400518E-3</c:v>
                </c:pt>
                <c:pt idx="2017">
                  <c:v>6.7279420966404047E-3</c:v>
                </c:pt>
                <c:pt idx="2018">
                  <c:v>6.7254595912391579E-3</c:v>
                </c:pt>
                <c:pt idx="2019">
                  <c:v>6.7229703105375904E-3</c:v>
                </c:pt>
                <c:pt idx="2020">
                  <c:v>6.7204742528570449E-3</c:v>
                </c:pt>
                <c:pt idx="2021">
                  <c:v>6.7179714165988003E-3</c:v>
                </c:pt>
                <c:pt idx="2022">
                  <c:v>6.7154618000841992E-3</c:v>
                </c:pt>
                <c:pt idx="2023">
                  <c:v>6.7129454017145207E-3</c:v>
                </c:pt>
                <c:pt idx="2024">
                  <c:v>6.7104222198111074E-3</c:v>
                </c:pt>
                <c:pt idx="2025">
                  <c:v>6.7078922526953022E-3</c:v>
                </c:pt>
                <c:pt idx="2026">
                  <c:v>6.7053554988483199E-3</c:v>
                </c:pt>
                <c:pt idx="2027">
                  <c:v>6.7028119564316313E-3</c:v>
                </c:pt>
                <c:pt idx="2028">
                  <c:v>6.7002616240063873E-3</c:v>
                </c:pt>
                <c:pt idx="2029">
                  <c:v>6.6977044998139945E-3</c:v>
                </c:pt>
                <c:pt idx="2030">
                  <c:v>6.695140582335668E-3</c:v>
                </c:pt>
                <c:pt idx="2031">
                  <c:v>6.6925698698128144E-3</c:v>
                </c:pt>
                <c:pt idx="2032">
                  <c:v>6.6899923606467127E-3</c:v>
                </c:pt>
                <c:pt idx="2033">
                  <c:v>6.6874080532386415E-3</c:v>
                </c:pt>
                <c:pt idx="2034">
                  <c:v>6.6848169458300077E-3</c:v>
                </c:pt>
                <c:pt idx="2035">
                  <c:v>6.6822190368220902E-3</c:v>
                </c:pt>
                <c:pt idx="2036">
                  <c:v>6.6786197862445107E-3</c:v>
                </c:pt>
                <c:pt idx="2037">
                  <c:v>6.6760052553860305E-3</c:v>
                </c:pt>
                <c:pt idx="2038">
                  <c:v>6.6740098822659633E-3</c:v>
                </c:pt>
                <c:pt idx="2039">
                  <c:v>6.6713837779719398E-3</c:v>
                </c:pt>
                <c:pt idx="2040">
                  <c:v>6.6687508636054105E-3</c:v>
                </c:pt>
                <c:pt idx="2041">
                  <c:v>6.6661111376475901E-3</c:v>
                </c:pt>
                <c:pt idx="2042">
                  <c:v>6.6634645984198215E-3</c:v>
                </c:pt>
                <c:pt idx="2043">
                  <c:v>6.6608112441635114E-3</c:v>
                </c:pt>
                <c:pt idx="2044">
                  <c:v>6.6581510735197469E-3</c:v>
                </c:pt>
                <c:pt idx="2045">
                  <c:v>6.6554840845700625E-3</c:v>
                </c:pt>
                <c:pt idx="2046">
                  <c:v>6.6528102757956731E-3</c:v>
                </c:pt>
                <c:pt idx="2047">
                  <c:v>6.6501296455179215E-3</c:v>
                </c:pt>
                <c:pt idx="2048">
                  <c:v>6.6474421920581506E-3</c:v>
                </c:pt>
                <c:pt idx="2049">
                  <c:v>6.6447479139775112E-3</c:v>
                </c:pt>
                <c:pt idx="2050">
                  <c:v>6.6415187126231956E-3</c:v>
                </c:pt>
                <c:pt idx="2051">
                  <c:v>6.6377884205959248E-3</c:v>
                </c:pt>
                <c:pt idx="2052">
                  <c:v>6.6350697549033555E-3</c:v>
                </c:pt>
                <c:pt idx="2053">
                  <c:v>6.6323442569959923E-3</c:v>
                </c:pt>
                <c:pt idx="2054">
                  <c:v>6.6292210340357371E-3</c:v>
                </c:pt>
                <c:pt idx="2055">
                  <c:v>6.6268727578222553E-3</c:v>
                </c:pt>
                <c:pt idx="2056">
                  <c:v>6.6241267532785031E-3</c:v>
                </c:pt>
                <c:pt idx="2057">
                  <c:v>6.6213739098852642E-3</c:v>
                </c:pt>
                <c:pt idx="2058">
                  <c:v>6.6186142261237535E-3</c:v>
                </c:pt>
                <c:pt idx="2059">
                  <c:v>6.6158477001554417E-3</c:v>
                </c:pt>
                <c:pt idx="2060">
                  <c:v>6.6130743304615436E-3</c:v>
                </c:pt>
                <c:pt idx="2061">
                  <c:v>6.6102941154433381E-3</c:v>
                </c:pt>
                <c:pt idx="2062">
                  <c:v>6.607507053422168E-3</c:v>
                </c:pt>
                <c:pt idx="2063">
                  <c:v>6.6047131427193762E-3</c:v>
                </c:pt>
                <c:pt idx="2064">
                  <c:v>6.6019123816563052E-3</c:v>
                </c:pt>
                <c:pt idx="2065">
                  <c:v>6.5991047687941062E-3</c:v>
                </c:pt>
                <c:pt idx="2066">
                  <c:v>6.5962903022143138E-3</c:v>
                </c:pt>
                <c:pt idx="2067">
                  <c:v>6.5934689805580149E-3</c:v>
                </c:pt>
                <c:pt idx="2068">
                  <c:v>6.5906408019067442E-3</c:v>
                </c:pt>
                <c:pt idx="2069">
                  <c:v>6.5878057648216526E-3</c:v>
                </c:pt>
                <c:pt idx="2070">
                  <c:v>6.5849638675441469E-3</c:v>
                </c:pt>
                <c:pt idx="2071">
                  <c:v>6.5821151085554419E-3</c:v>
                </c:pt>
                <c:pt idx="2072">
                  <c:v>6.5792594860969444E-3</c:v>
                </c:pt>
                <c:pt idx="2073">
                  <c:v>6.5763969986498694E-3</c:v>
                </c:pt>
                <c:pt idx="2074">
                  <c:v>6.5735276444556234E-3</c:v>
                </c:pt>
                <c:pt idx="2075">
                  <c:v>6.5706514219154855E-3</c:v>
                </c:pt>
                <c:pt idx="2076">
                  <c:v>6.5677683294307343E-3</c:v>
                </c:pt>
                <c:pt idx="2077">
                  <c:v>6.5648783653227127E-3</c:v>
                </c:pt>
                <c:pt idx="2078">
                  <c:v>6.5619815279127636E-3</c:v>
                </c:pt>
                <c:pt idx="2079">
                  <c:v>6.5590778156021656E-3</c:v>
                </c:pt>
                <c:pt idx="2080">
                  <c:v>6.5561672267921978E-3</c:v>
                </c:pt>
                <c:pt idx="2081">
                  <c:v>6.5532497598841388E-3</c:v>
                </c:pt>
                <c:pt idx="2082">
                  <c:v>6.5503254129595234E-3</c:v>
                </c:pt>
                <c:pt idx="2083">
                  <c:v>6.5473941847393746E-3</c:v>
                </c:pt>
                <c:pt idx="2084">
                  <c:v>6.5444560733052271E-3</c:v>
                </c:pt>
                <c:pt idx="2085">
                  <c:v>6.5415110772182317E-3</c:v>
                </c:pt>
                <c:pt idx="2086">
                  <c:v>6.5385591947197952E-3</c:v>
                </c:pt>
                <c:pt idx="2087">
                  <c:v>6.5356004242911325E-3</c:v>
                </c:pt>
                <c:pt idx="2088">
                  <c:v>6.5322105358411875E-3</c:v>
                </c:pt>
                <c:pt idx="2089">
                  <c:v>6.5292369997038691E-3</c:v>
                </c:pt>
                <c:pt idx="2090">
                  <c:v>6.526682768237535E-3</c:v>
                </c:pt>
                <c:pt idx="2091">
                  <c:v>6.5236964292214594E-3</c:v>
                </c:pt>
                <c:pt idx="2092">
                  <c:v>6.5207031940417437E-3</c:v>
                </c:pt>
                <c:pt idx="2093">
                  <c:v>6.5177030609397946E-3</c:v>
                </c:pt>
                <c:pt idx="2094">
                  <c:v>6.5146960283968269E-3</c:v>
                </c:pt>
                <c:pt idx="2095">
                  <c:v>6.5116820947341836E-3</c:v>
                </c:pt>
                <c:pt idx="2096">
                  <c:v>6.5086612581932712E-3</c:v>
                </c:pt>
                <c:pt idx="2097">
                  <c:v>6.5056335173352409E-3</c:v>
                </c:pt>
                <c:pt idx="2098">
                  <c:v>6.5025988704014992E-3</c:v>
                </c:pt>
                <c:pt idx="2099">
                  <c:v>6.499557315713389E-3</c:v>
                </c:pt>
                <c:pt idx="2100">
                  <c:v>6.4965088516721892E-3</c:v>
                </c:pt>
                <c:pt idx="2101">
                  <c:v>6.4934534767591146E-3</c:v>
                </c:pt>
                <c:pt idx="2102">
                  <c:v>6.4903911891356358E-3</c:v>
                </c:pt>
                <c:pt idx="2103">
                  <c:v>6.4873219872829679E-3</c:v>
                </c:pt>
                <c:pt idx="2104">
                  <c:v>6.4833657082186136E-3</c:v>
                </c:pt>
                <c:pt idx="2105">
                  <c:v>6.4811628342553718E-3</c:v>
                </c:pt>
                <c:pt idx="2106">
                  <c:v>6.4780728798030651E-3</c:v>
                </c:pt>
                <c:pt idx="2107">
                  <c:v>6.4749760044868765E-3</c:v>
                </c:pt>
                <c:pt idx="2108">
                  <c:v>6.4718722067080847E-3</c:v>
                </c:pt>
                <c:pt idx="2109">
                  <c:v>6.4687614848679686E-3</c:v>
                </c:pt>
                <c:pt idx="2110">
                  <c:v>6.4656438372878711E-3</c:v>
                </c:pt>
                <c:pt idx="2111">
                  <c:v>6.4625192623690708E-3</c:v>
                </c:pt>
                <c:pt idx="2112">
                  <c:v>6.4593877583529746E-3</c:v>
                </c:pt>
                <c:pt idx="2113">
                  <c:v>6.4562493237207974E-3</c:v>
                </c:pt>
                <c:pt idx="2114">
                  <c:v>6.4531039567938819E-3</c:v>
                </c:pt>
                <c:pt idx="2115">
                  <c:v>6.449951655893571E-3</c:v>
                </c:pt>
                <c:pt idx="2116">
                  <c:v>6.4467924194211434E-3</c:v>
                </c:pt>
                <c:pt idx="2117">
                  <c:v>6.4436262456979421E-3</c:v>
                </c:pt>
                <c:pt idx="2118">
                  <c:v>6.4404531332051818E-3</c:v>
                </c:pt>
                <c:pt idx="2119">
                  <c:v>6.4372730801842692E-3</c:v>
                </c:pt>
                <c:pt idx="2120">
                  <c:v>6.4340860850364834E-3</c:v>
                </c:pt>
                <c:pt idx="2121">
                  <c:v>6.4308921460032309E-3</c:v>
                </c:pt>
                <c:pt idx="2122">
                  <c:v>6.4276912616456627E-3</c:v>
                </c:pt>
                <c:pt idx="2123">
                  <c:v>6.4244834302051856E-3</c:v>
                </c:pt>
                <c:pt idx="2124">
                  <c:v>6.4212686500830785E-3</c:v>
                </c:pt>
                <c:pt idx="2125">
                  <c:v>6.418046919600684E-3</c:v>
                </c:pt>
                <c:pt idx="2126">
                  <c:v>6.414818237159281E-3</c:v>
                </c:pt>
                <c:pt idx="2127">
                  <c:v>6.4115826010802124E-3</c:v>
                </c:pt>
                <c:pt idx="2128">
                  <c:v>6.4083400097647569E-3</c:v>
                </c:pt>
                <c:pt idx="2129">
                  <c:v>6.4050904615342574E-3</c:v>
                </c:pt>
                <c:pt idx="2130">
                  <c:v>6.4018339547899927E-3</c:v>
                </c:pt>
                <c:pt idx="2131">
                  <c:v>6.3985704878533056E-3</c:v>
                </c:pt>
                <c:pt idx="2132">
                  <c:v>6.3953000590455389E-3</c:v>
                </c:pt>
                <c:pt idx="2133">
                  <c:v>6.3920226667679714E-3</c:v>
                </c:pt>
                <c:pt idx="2134">
                  <c:v>6.388738309501818E-3</c:v>
                </c:pt>
                <c:pt idx="2135">
                  <c:v>6.3854469854085494E-3</c:v>
                </c:pt>
                <c:pt idx="2136">
                  <c:v>6.3821486929693805E-3</c:v>
                </c:pt>
                <c:pt idx="2137">
                  <c:v>6.3788434305056541E-3</c:v>
                </c:pt>
                <c:pt idx="2138">
                  <c:v>6.375531196418649E-3</c:v>
                </c:pt>
                <c:pt idx="2139">
                  <c:v>6.372211989029708E-3</c:v>
                </c:pt>
                <c:pt idx="2140">
                  <c:v>6.3688858065802378E-3</c:v>
                </c:pt>
                <c:pt idx="2141">
                  <c:v>6.3655526477113256E-3</c:v>
                </c:pt>
                <c:pt idx="2142">
                  <c:v>6.3622125105045058E-3</c:v>
                </c:pt>
                <c:pt idx="2143">
                  <c:v>6.3588653934409933E-3</c:v>
                </c:pt>
                <c:pt idx="2144">
                  <c:v>6.3555112949220671E-3</c:v>
                </c:pt>
                <c:pt idx="2145">
                  <c:v>6.352150213349006E-3</c:v>
                </c:pt>
                <c:pt idx="2146">
                  <c:v>6.3487821468832806E-3</c:v>
                </c:pt>
                <c:pt idx="2147">
                  <c:v>6.3454070940061058E-3</c:v>
                </c:pt>
                <c:pt idx="2148">
                  <c:v>6.3420250531187605E-3</c:v>
                </c:pt>
                <c:pt idx="2149">
                  <c:v>6.3386360225425875E-3</c:v>
                </c:pt>
                <c:pt idx="2150">
                  <c:v>6.3352400005189935E-3</c:v>
                </c:pt>
                <c:pt idx="2151">
                  <c:v>6.3318369856091294E-3</c:v>
                </c:pt>
                <c:pt idx="2152">
                  <c:v>6.3284269760544021E-3</c:v>
                </c:pt>
                <c:pt idx="2153">
                  <c:v>6.3250099702560902E-3</c:v>
                </c:pt>
                <c:pt idx="2154">
                  <c:v>6.3215859665355367E-3</c:v>
                </c:pt>
                <c:pt idx="2155">
                  <c:v>6.3171733907907424E-3</c:v>
                </c:pt>
                <c:pt idx="2156">
                  <c:v>6.314716958852884E-3</c:v>
                </c:pt>
                <c:pt idx="2157">
                  <c:v>6.3112719516134064E-3</c:v>
                </c:pt>
                <c:pt idx="2158">
                  <c:v>6.3078199398969304E-3</c:v>
                </c:pt>
                <c:pt idx="2159">
                  <c:v>6.3043609221047348E-3</c:v>
                </c:pt>
                <c:pt idx="2160">
                  <c:v>6.3008948965581624E-3</c:v>
                </c:pt>
                <c:pt idx="2161">
                  <c:v>6.297421861658492E-3</c:v>
                </c:pt>
                <c:pt idx="2162">
                  <c:v>6.2939418157270666E-3</c:v>
                </c:pt>
                <c:pt idx="2163">
                  <c:v>6.2904547571651648E-3</c:v>
                </c:pt>
                <c:pt idx="2164">
                  <c:v>6.2869606842141934E-3</c:v>
                </c:pt>
                <c:pt idx="2165">
                  <c:v>6.2834595953553674E-3</c:v>
                </c:pt>
                <c:pt idx="2166">
                  <c:v>6.2799514889899655E-3</c:v>
                </c:pt>
                <c:pt idx="2167">
                  <c:v>6.2764363632794584E-3</c:v>
                </c:pt>
                <c:pt idx="2168">
                  <c:v>6.2729142168649332E-3</c:v>
                </c:pt>
                <c:pt idx="2169">
                  <c:v>6.2693850478279245E-3</c:v>
                </c:pt>
                <c:pt idx="2170">
                  <c:v>6.2658488547295832E-3</c:v>
                </c:pt>
                <c:pt idx="2171">
                  <c:v>6.26230563573138E-3</c:v>
                </c:pt>
                <c:pt idx="2172">
                  <c:v>6.2587553894744019E-3</c:v>
                </c:pt>
                <c:pt idx="2173">
                  <c:v>6.2551981140401836E-3</c:v>
                </c:pt>
                <c:pt idx="2174">
                  <c:v>6.2516338079898759E-3</c:v>
                </c:pt>
                <c:pt idx="2175">
                  <c:v>6.2480624695648856E-3</c:v>
                </c:pt>
                <c:pt idx="2176">
                  <c:v>6.2444840971664917E-3</c:v>
                </c:pt>
                <c:pt idx="2177">
                  <c:v>6.2408986891160367E-3</c:v>
                </c:pt>
                <c:pt idx="2178">
                  <c:v>6.2373062438947358E-3</c:v>
                </c:pt>
                <c:pt idx="2179">
                  <c:v>6.2337067596640594E-3</c:v>
                </c:pt>
                <c:pt idx="2180">
                  <c:v>6.2301002349052226E-3</c:v>
                </c:pt>
                <c:pt idx="2181">
                  <c:v>6.2264866680994402E-3</c:v>
                </c:pt>
                <c:pt idx="2182">
                  <c:v>6.2228660574081829E-3</c:v>
                </c:pt>
                <c:pt idx="2183">
                  <c:v>6.2192384011527935E-3</c:v>
                </c:pt>
                <c:pt idx="2184">
                  <c:v>6.2156036978944229E-3</c:v>
                </c:pt>
                <c:pt idx="2185">
                  <c:v>6.2119619458744779E-3</c:v>
                </c:pt>
                <c:pt idx="2186">
                  <c:v>6.2083131434942374E-3</c:v>
                </c:pt>
                <c:pt idx="2187">
                  <c:v>6.204657289075044E-3</c:v>
                </c:pt>
                <c:pt idx="2188">
                  <c:v>6.2009943810181767E-3</c:v>
                </c:pt>
                <c:pt idx="2189">
                  <c:v>6.1973244176449782E-3</c:v>
                </c:pt>
                <c:pt idx="2190">
                  <c:v>6.1936473973567274E-3</c:v>
                </c:pt>
                <c:pt idx="2191">
                  <c:v>6.189963318394831E-3</c:v>
                </c:pt>
                <c:pt idx="2192">
                  <c:v>6.1857442973423105E-3</c:v>
                </c:pt>
                <c:pt idx="2193">
                  <c:v>6.1825739783749611E-3</c:v>
                </c:pt>
                <c:pt idx="2194">
                  <c:v>6.1788687139596732E-3</c:v>
                </c:pt>
                <c:pt idx="2195">
                  <c:v>6.1751563843159829E-3</c:v>
                </c:pt>
                <c:pt idx="2196">
                  <c:v>6.1714369879251052E-3</c:v>
                </c:pt>
                <c:pt idx="2197">
                  <c:v>6.1677105231883189E-3</c:v>
                </c:pt>
                <c:pt idx="2198">
                  <c:v>6.1639769883470308E-3</c:v>
                </c:pt>
                <c:pt idx="2199">
                  <c:v>6.1602363818025196E-3</c:v>
                </c:pt>
                <c:pt idx="2200">
                  <c:v>6.1564887019560643E-3</c:v>
                </c:pt>
                <c:pt idx="2201">
                  <c:v>6.1527339470490716E-3</c:v>
                </c:pt>
                <c:pt idx="2202">
                  <c:v>6.1489721155627564E-3</c:v>
                </c:pt>
                <c:pt idx="2203">
                  <c:v>6.1452032058184614E-3</c:v>
                </c:pt>
                <c:pt idx="2204">
                  <c:v>6.1414272161375294E-3</c:v>
                </c:pt>
                <c:pt idx="2205">
                  <c:v>6.1376441450011754E-3</c:v>
                </c:pt>
                <c:pt idx="2206">
                  <c:v>6.1327697881630172E-3</c:v>
                </c:pt>
                <c:pt idx="2207">
                  <c:v>6.1300567514877002E-3</c:v>
                </c:pt>
                <c:pt idx="2208">
                  <c:v>6.1262524258332007E-3</c:v>
                </c:pt>
                <c:pt idx="2209">
                  <c:v>6.1224410120885864E-3</c:v>
                </c:pt>
                <c:pt idx="2210">
                  <c:v>6.1180764292334544E-3</c:v>
                </c:pt>
                <c:pt idx="2211">
                  <c:v>6.1147969138541924E-3</c:v>
                </c:pt>
                <c:pt idx="2212">
                  <c:v>6.1109642259271624E-3</c:v>
                </c:pt>
                <c:pt idx="2213">
                  <c:v>6.1071244433552607E-3</c:v>
                </c:pt>
                <c:pt idx="2214">
                  <c:v>6.1032775646197024E-3</c:v>
                </c:pt>
                <c:pt idx="2215">
                  <c:v>6.099423587802022E-3</c:v>
                </c:pt>
                <c:pt idx="2216">
                  <c:v>6.0955625115433065E-3</c:v>
                </c:pt>
                <c:pt idx="2217">
                  <c:v>6.0916943339250906E-3</c:v>
                </c:pt>
                <c:pt idx="2218">
                  <c:v>6.0878190535884613E-3</c:v>
                </c:pt>
                <c:pt idx="2219">
                  <c:v>6.0839366686149532E-3</c:v>
                </c:pt>
                <c:pt idx="2220">
                  <c:v>6.0800471776456533E-3</c:v>
                </c:pt>
                <c:pt idx="2221">
                  <c:v>6.0761505788420322E-3</c:v>
                </c:pt>
                <c:pt idx="2222">
                  <c:v>6.0722468706053689E-3</c:v>
                </c:pt>
                <c:pt idx="2223">
                  <c:v>6.0683360512570061E-3</c:v>
                </c:pt>
                <c:pt idx="2224">
                  <c:v>6.0644181192781588E-3</c:v>
                </c:pt>
                <c:pt idx="2225">
                  <c:v>6.0604930729901696E-3</c:v>
                </c:pt>
                <c:pt idx="2226">
                  <c:v>6.0565609106344453E-3</c:v>
                </c:pt>
                <c:pt idx="2227">
                  <c:v>6.0526216306922009E-3</c:v>
                </c:pt>
                <c:pt idx="2228">
                  <c:v>6.0486752315647152E-3</c:v>
                </c:pt>
                <c:pt idx="2229">
                  <c:v>6.0447217114933949E-3</c:v>
                </c:pt>
                <c:pt idx="2230">
                  <c:v>6.0407610688795188E-3</c:v>
                </c:pt>
                <c:pt idx="2231">
                  <c:v>6.0367933020444298E-3</c:v>
                </c:pt>
                <c:pt idx="2232">
                  <c:v>6.0328184094693427E-3</c:v>
                </c:pt>
                <c:pt idx="2233">
                  <c:v>6.0288363893956642E-3</c:v>
                </c:pt>
                <c:pt idx="2234">
                  <c:v>6.0248472402246733E-3</c:v>
                </c:pt>
                <c:pt idx="2235">
                  <c:v>6.0208509603576488E-3</c:v>
                </c:pt>
                <c:pt idx="2236">
                  <c:v>6.0168475480359973E-3</c:v>
                </c:pt>
                <c:pt idx="2237">
                  <c:v>6.0128370018208699E-3</c:v>
                </c:pt>
                <c:pt idx="2238">
                  <c:v>6.0088193197938011E-3</c:v>
                </c:pt>
                <c:pt idx="2239">
                  <c:v>6.004794500595878E-3</c:v>
                </c:pt>
                <c:pt idx="2240">
                  <c:v>6.0007625424685074E-3</c:v>
                </c:pt>
                <c:pt idx="2241">
                  <c:v>5.9967234436530958E-3</c:v>
                </c:pt>
                <c:pt idx="2242">
                  <c:v>5.9926772027107944E-3</c:v>
                </c:pt>
                <c:pt idx="2243">
                  <c:v>5.9886238178030737E-3</c:v>
                </c:pt>
                <c:pt idx="2244">
                  <c:v>5.9834018233662079E-3</c:v>
                </c:pt>
                <c:pt idx="2245">
                  <c:v>5.9793321035250813E-3</c:v>
                </c:pt>
                <c:pt idx="2246">
                  <c:v>5.9758380821328672E-3</c:v>
                </c:pt>
                <c:pt idx="2247">
                  <c:v>5.9717550838733757E-3</c:v>
                </c:pt>
                <c:pt idx="2248">
                  <c:v>5.9676649333351151E-3</c:v>
                </c:pt>
                <c:pt idx="2249">
                  <c:v>5.9635676288394279E-3</c:v>
                </c:pt>
                <c:pt idx="2250">
                  <c:v>5.9594631687875932E-3</c:v>
                </c:pt>
                <c:pt idx="2251">
                  <c:v>5.9553515515009536E-3</c:v>
                </c:pt>
                <c:pt idx="2252">
                  <c:v>5.9512327753807881E-3</c:v>
                </c:pt>
                <c:pt idx="2253">
                  <c:v>5.9471068386685033E-3</c:v>
                </c:pt>
                <c:pt idx="2254">
                  <c:v>5.9429737400051863E-3</c:v>
                </c:pt>
                <c:pt idx="2255">
                  <c:v>5.9388334775523077E-3</c:v>
                </c:pt>
                <c:pt idx="2256">
                  <c:v>5.9346860496312104E-3</c:v>
                </c:pt>
                <c:pt idx="2257">
                  <c:v>5.930531454563237E-3</c:v>
                </c:pt>
                <c:pt idx="2258">
                  <c:v>5.9263696909894747E-3</c:v>
                </c:pt>
                <c:pt idx="2259">
                  <c:v>5.922200756911522E-3</c:v>
                </c:pt>
                <c:pt idx="2260">
                  <c:v>5.9180246509704659E-3</c:v>
                </c:pt>
                <c:pt idx="2261">
                  <c:v>5.912644830781133E-3</c:v>
                </c:pt>
                <c:pt idx="2262">
                  <c:v>5.9093998060921749E-3</c:v>
                </c:pt>
                <c:pt idx="2263">
                  <c:v>5.9048530372507457E-3</c:v>
                </c:pt>
                <c:pt idx="2264">
                  <c:v>5.9006472014111466E-3</c:v>
                </c:pt>
                <c:pt idx="2265">
                  <c:v>5.8964341851552859E-3</c:v>
                </c:pt>
                <c:pt idx="2266">
                  <c:v>5.8922139867245704E-3</c:v>
                </c:pt>
                <c:pt idx="2267">
                  <c:v>5.8879866047600871E-3</c:v>
                </c:pt>
                <c:pt idx="2268">
                  <c:v>5.8837520374233065E-3</c:v>
                </c:pt>
                <c:pt idx="2269">
                  <c:v>5.8795102831155077E-3</c:v>
                </c:pt>
                <c:pt idx="2270">
                  <c:v>5.8752613401580334E-3</c:v>
                </c:pt>
                <c:pt idx="2271">
                  <c:v>5.8710052071120344E-3</c:v>
                </c:pt>
                <c:pt idx="2272">
                  <c:v>5.8667418820590456E-3</c:v>
                </c:pt>
                <c:pt idx="2273">
                  <c:v>5.8624713634802816E-3</c:v>
                </c:pt>
                <c:pt idx="2274">
                  <c:v>5.8581936498569576E-3</c:v>
                </c:pt>
                <c:pt idx="2275">
                  <c:v>5.853908739270608E-3</c:v>
                </c:pt>
                <c:pt idx="2276">
                  <c:v>5.8496166303623198E-3</c:v>
                </c:pt>
                <c:pt idx="2277">
                  <c:v>5.8453173212935639E-3</c:v>
                </c:pt>
                <c:pt idx="2278">
                  <c:v>5.8410108105455549E-3</c:v>
                </c:pt>
                <c:pt idx="2279">
                  <c:v>5.8366970964396359E-3</c:v>
                </c:pt>
                <c:pt idx="2280">
                  <c:v>5.8323761772971494E-3</c:v>
                </c:pt>
                <c:pt idx="2281">
                  <c:v>5.8280480515993105E-3</c:v>
                </c:pt>
                <c:pt idx="2282">
                  <c:v>5.8237127175075898E-3</c:v>
                </c:pt>
                <c:pt idx="2283">
                  <c:v>5.8193701735032022E-3</c:v>
                </c:pt>
                <c:pt idx="2284">
                  <c:v>5.8150204179874265E-3</c:v>
                </c:pt>
                <c:pt idx="2285">
                  <c:v>5.8106634492816056E-3</c:v>
                </c:pt>
                <c:pt idx="2286">
                  <c:v>5.8062992657070822E-3</c:v>
                </c:pt>
                <c:pt idx="2287">
                  <c:v>5.8019278655851991E-3</c:v>
                </c:pt>
                <c:pt idx="2288">
                  <c:v>5.7975492473971713E-3</c:v>
                </c:pt>
                <c:pt idx="2289">
                  <c:v>5.7931634094643414E-3</c:v>
                </c:pt>
                <c:pt idx="2290">
                  <c:v>5.7887703501080523E-3</c:v>
                </c:pt>
                <c:pt idx="2291">
                  <c:v>5.7843700677295828E-3</c:v>
                </c:pt>
                <c:pt idx="2292">
                  <c:v>5.7799625606502758E-3</c:v>
                </c:pt>
                <c:pt idx="2293">
                  <c:v>5.7755478273513461E-3</c:v>
                </c:pt>
                <c:pt idx="2294">
                  <c:v>5.7711258659942644E-3</c:v>
                </c:pt>
                <c:pt idx="2295">
                  <c:v>5.7666966750602455E-3</c:v>
                </c:pt>
                <c:pt idx="2296">
                  <c:v>5.7604488376661322E-3</c:v>
                </c:pt>
                <c:pt idx="2297">
                  <c:v>5.7560019400160201E-3</c:v>
                </c:pt>
                <c:pt idx="2298">
                  <c:v>5.7527292761427873E-3</c:v>
                </c:pt>
                <c:pt idx="2299">
                  <c:v>5.7482701164612848E-3</c:v>
                </c:pt>
                <c:pt idx="2300">
                  <c:v>5.7438037188095592E-3</c:v>
                </c:pt>
                <c:pt idx="2301">
                  <c:v>5.7393300814290171E-3</c:v>
                </c:pt>
                <c:pt idx="2302">
                  <c:v>5.7348492028008735E-3</c:v>
                </c:pt>
                <c:pt idx="2303">
                  <c:v>5.7303610812464711E-3</c:v>
                </c:pt>
                <c:pt idx="2304">
                  <c:v>5.7258657150072167E-3</c:v>
                </c:pt>
                <c:pt idx="2305">
                  <c:v>5.7213631026442613E-3</c:v>
                </c:pt>
                <c:pt idx="2306">
                  <c:v>5.7168532422391394E-3</c:v>
                </c:pt>
                <c:pt idx="2307">
                  <c:v>5.712336132432938E-3</c:v>
                </c:pt>
                <c:pt idx="2308">
                  <c:v>5.707811771467064E-3</c:v>
                </c:pt>
                <c:pt idx="2309">
                  <c:v>5.70328015766286E-3</c:v>
                </c:pt>
                <c:pt idx="2310">
                  <c:v>5.6976233301604395E-3</c:v>
                </c:pt>
                <c:pt idx="2311">
                  <c:v>5.6915941214441546E-3</c:v>
                </c:pt>
                <c:pt idx="2312">
                  <c:v>5.6870365914107879E-3</c:v>
                </c:pt>
                <c:pt idx="2313">
                  <c:v>5.682471801184974E-3</c:v>
                </c:pt>
                <c:pt idx="2314">
                  <c:v>5.6772460057086249E-3</c:v>
                </c:pt>
                <c:pt idx="2315">
                  <c:v>5.6733204331216314E-3</c:v>
                </c:pt>
                <c:pt idx="2316">
                  <c:v>5.6687338521665964E-3</c:v>
                </c:pt>
                <c:pt idx="2317">
                  <c:v>5.6641400042245493E-3</c:v>
                </c:pt>
                <c:pt idx="2318">
                  <c:v>5.6595388879365771E-3</c:v>
                </c:pt>
                <c:pt idx="2319">
                  <c:v>5.6549305014641504E-3</c:v>
                </c:pt>
                <c:pt idx="2320">
                  <c:v>5.6503148432085482E-3</c:v>
                </c:pt>
                <c:pt idx="2321">
                  <c:v>5.645691911491113E-3</c:v>
                </c:pt>
                <c:pt idx="2322">
                  <c:v>5.6410617048729961E-3</c:v>
                </c:pt>
                <c:pt idx="2323">
                  <c:v>5.6364242214357319E-3</c:v>
                </c:pt>
                <c:pt idx="2324">
                  <c:v>5.6317794596605353E-3</c:v>
                </c:pt>
                <c:pt idx="2325">
                  <c:v>5.6271274180286213E-3</c:v>
                </c:pt>
                <c:pt idx="2326">
                  <c:v>5.6224680947014605E-3</c:v>
                </c:pt>
                <c:pt idx="2327">
                  <c:v>5.6178014881602678E-3</c:v>
                </c:pt>
                <c:pt idx="2328">
                  <c:v>5.6131275967263861E-3</c:v>
                </c:pt>
                <c:pt idx="2329">
                  <c:v>5.608446418721158E-3</c:v>
                </c:pt>
                <c:pt idx="2330">
                  <c:v>5.6037579526257986E-3</c:v>
                </c:pt>
                <c:pt idx="2331">
                  <c:v>5.5990621966017784E-3</c:v>
                </c:pt>
                <c:pt idx="2332">
                  <c:v>5.5943591492102485E-3</c:v>
                </c:pt>
                <c:pt idx="2333">
                  <c:v>5.5896488086926155E-3</c:v>
                </c:pt>
                <c:pt idx="2334">
                  <c:v>5.5849311735300944E-3</c:v>
                </c:pt>
                <c:pt idx="2335">
                  <c:v>5.5802062418841558E-3</c:v>
                </c:pt>
                <c:pt idx="2336">
                  <c:v>5.5754740123159507E-3</c:v>
                </c:pt>
                <c:pt idx="2337">
                  <c:v>5.5707344830668859E-3</c:v>
                </c:pt>
                <c:pt idx="2338">
                  <c:v>5.5659876525382401E-3</c:v>
                </c:pt>
                <c:pt idx="2339">
                  <c:v>5.5612335190513562E-3</c:v>
                </c:pt>
                <c:pt idx="2340">
                  <c:v>5.556472081007513E-3</c:v>
                </c:pt>
                <c:pt idx="2341">
                  <c:v>5.5517033368079893E-3</c:v>
                </c:pt>
                <c:pt idx="2342">
                  <c:v>5.5469272846941919E-3</c:v>
                </c:pt>
                <c:pt idx="2343">
                  <c:v>5.5421439231473357E-3</c:v>
                </c:pt>
                <c:pt idx="2344">
                  <c:v>5.5373532503288914E-3</c:v>
                </c:pt>
                <c:pt idx="2345">
                  <c:v>5.5325552649598819E-3</c:v>
                </c:pt>
                <c:pt idx="2346">
                  <c:v>5.527749965041906E-3</c:v>
                </c:pt>
                <c:pt idx="2347">
                  <c:v>5.5229373491361144E-3</c:v>
                </c:pt>
                <c:pt idx="2348">
                  <c:v>5.5164364829707324E-3</c:v>
                </c:pt>
                <c:pt idx="2349">
                  <c:v>5.5125999573935047E-3</c:v>
                </c:pt>
                <c:pt idx="2350">
                  <c:v>5.5084555886253384E-3</c:v>
                </c:pt>
                <c:pt idx="2351">
                  <c:v>5.5036136920616485E-3</c:v>
                </c:pt>
                <c:pt idx="2352">
                  <c:v>5.4987644712767292E-3</c:v>
                </c:pt>
                <c:pt idx="2353">
                  <c:v>5.4939079246718592E-3</c:v>
                </c:pt>
                <c:pt idx="2354">
                  <c:v>5.4890440504884452E-3</c:v>
                </c:pt>
                <c:pt idx="2355">
                  <c:v>5.4841728471277662E-3</c:v>
                </c:pt>
                <c:pt idx="2356">
                  <c:v>5.4792943129911009E-3</c:v>
                </c:pt>
                <c:pt idx="2357">
                  <c:v>5.4744084463997922E-3</c:v>
                </c:pt>
                <c:pt idx="2358">
                  <c:v>5.4695152456751828E-3</c:v>
                </c:pt>
                <c:pt idx="2359">
                  <c:v>5.4646147092984876E-3</c:v>
                </c:pt>
                <c:pt idx="2360">
                  <c:v>5.4597068354311773E-3</c:v>
                </c:pt>
                <c:pt idx="2361">
                  <c:v>5.4533859280336827E-3</c:v>
                </c:pt>
                <c:pt idx="2362">
                  <c:v>5.4498690693094431E-3</c:v>
                </c:pt>
                <c:pt idx="2363">
                  <c:v>5.4449391735378327E-3</c:v>
                </c:pt>
                <c:pt idx="2364">
                  <c:v>5.4400019339606587E-3</c:v>
                </c:pt>
                <c:pt idx="2365">
                  <c:v>5.4350573487393916E-3</c:v>
                </c:pt>
                <c:pt idx="2366">
                  <c:v>5.4293973975116927E-3</c:v>
                </c:pt>
                <c:pt idx="2367">
                  <c:v>5.4251461350496299E-3</c:v>
                </c:pt>
                <c:pt idx="2368">
                  <c:v>5.420179503303757E-3</c:v>
                </c:pt>
                <c:pt idx="2369">
                  <c:v>5.4152055194389703E-3</c:v>
                </c:pt>
                <c:pt idx="2370">
                  <c:v>5.4102241817766128E-3</c:v>
                </c:pt>
                <c:pt idx="2371">
                  <c:v>5.4052354887179632E-3</c:v>
                </c:pt>
                <c:pt idx="2372">
                  <c:v>5.4002394385843644E-3</c:v>
                </c:pt>
                <c:pt idx="2373">
                  <c:v>5.3952360298570312E-3</c:v>
                </c:pt>
                <c:pt idx="2374">
                  <c:v>5.3902252606974344E-3</c:v>
                </c:pt>
                <c:pt idx="2375">
                  <c:v>5.3852071296667248E-3</c:v>
                </c:pt>
                <c:pt idx="2376">
                  <c:v>5.3801816350063092E-3</c:v>
                </c:pt>
                <c:pt idx="2377">
                  <c:v>5.3751487751174665E-3</c:v>
                </c:pt>
                <c:pt idx="2378">
                  <c:v>5.3701085483215394E-3</c:v>
                </c:pt>
                <c:pt idx="2379">
                  <c:v>5.3650609530198068E-3</c:v>
                </c:pt>
                <c:pt idx="2380">
                  <c:v>5.3600059874536754E-3</c:v>
                </c:pt>
                <c:pt idx="2381">
                  <c:v>5.3549436501842962E-3</c:v>
                </c:pt>
                <c:pt idx="2382">
                  <c:v>5.3498739394530759E-3</c:v>
                </c:pt>
                <c:pt idx="2383">
                  <c:v>5.3447968536612933E-3</c:v>
                </c:pt>
                <c:pt idx="2384">
                  <c:v>5.3397123911302913E-3</c:v>
                </c:pt>
                <c:pt idx="2385">
                  <c:v>5.3346205501814126E-3</c:v>
                </c:pt>
                <c:pt idx="2386">
                  <c:v>5.3295213292958721E-3</c:v>
                </c:pt>
                <c:pt idx="2387">
                  <c:v>5.3244147267950126E-3</c:v>
                </c:pt>
                <c:pt idx="2388">
                  <c:v>5.3193007409202409E-3</c:v>
                </c:pt>
                <c:pt idx="2389">
                  <c:v>5.3141793701527718E-3</c:v>
                </c:pt>
                <c:pt idx="2390">
                  <c:v>5.3090506128938841E-3</c:v>
                </c:pt>
                <c:pt idx="2391">
                  <c:v>5.3039144673050487E-3</c:v>
                </c:pt>
                <c:pt idx="2392">
                  <c:v>5.2987709319474163E-3</c:v>
                </c:pt>
                <c:pt idx="2393">
                  <c:v>5.2936200051423299E-3</c:v>
                </c:pt>
                <c:pt idx="2394">
                  <c:v>5.2884616851311961E-3</c:v>
                </c:pt>
                <c:pt idx="2395">
                  <c:v>5.2832959704751659E-3</c:v>
                </c:pt>
                <c:pt idx="2396">
                  <c:v>5.2781228593357099E-3</c:v>
                </c:pt>
                <c:pt idx="2397">
                  <c:v>5.2729423501141071E-3</c:v>
                </c:pt>
                <c:pt idx="2398">
                  <c:v>5.2677544412915722E-3</c:v>
                </c:pt>
                <c:pt idx="2399">
                  <c:v>5.2625591311095121E-3</c:v>
                </c:pt>
                <c:pt idx="2400">
                  <c:v>5.2566125688269238E-3</c:v>
                </c:pt>
                <c:pt idx="2401">
                  <c:v>5.2514013931759251E-3</c:v>
                </c:pt>
                <c:pt idx="2402">
                  <c:v>5.2469287762590966E-3</c:v>
                </c:pt>
                <c:pt idx="2403">
                  <c:v>5.2417038444119157E-3</c:v>
                </c:pt>
                <c:pt idx="2404">
                  <c:v>5.2364715030517317E-3</c:v>
                </c:pt>
                <c:pt idx="2405">
                  <c:v>5.2312317504998873E-3</c:v>
                </c:pt>
                <c:pt idx="2406">
                  <c:v>5.2259845851576614E-3</c:v>
                </c:pt>
                <c:pt idx="2407">
                  <c:v>5.2207300054263328E-3</c:v>
                </c:pt>
                <c:pt idx="2408">
                  <c:v>5.2154680095473083E-3</c:v>
                </c:pt>
                <c:pt idx="2409">
                  <c:v>5.2101985959218666E-3</c:v>
                </c:pt>
                <c:pt idx="2410">
                  <c:v>5.2049217630312228E-3</c:v>
                </c:pt>
                <c:pt idx="2411">
                  <c:v>5.1996375090368474E-3</c:v>
                </c:pt>
                <c:pt idx="2412">
                  <c:v>5.1943458324199554E-3</c:v>
                </c:pt>
                <c:pt idx="2413">
                  <c:v>5.1890467316617617E-3</c:v>
                </c:pt>
                <c:pt idx="2414">
                  <c:v>5.1837402048438008E-3</c:v>
                </c:pt>
                <c:pt idx="2415">
                  <c:v>5.1784262505272238E-3</c:v>
                </c:pt>
                <c:pt idx="2416">
                  <c:v>5.1715831068754881E-3</c:v>
                </c:pt>
                <c:pt idx="2417">
                  <c:v>5.1677760526036565E-3</c:v>
                </c:pt>
                <c:pt idx="2418">
                  <c:v>5.1624398057192877E-3</c:v>
                </c:pt>
                <c:pt idx="2419">
                  <c:v>5.1570961247815461E-3</c:v>
                </c:pt>
                <c:pt idx="2420">
                  <c:v>5.1517450080318383E-3</c:v>
                </c:pt>
                <c:pt idx="2421">
                  <c:v>5.1463864538714432E-3</c:v>
                </c:pt>
                <c:pt idx="2422">
                  <c:v>5.1410204607815757E-3</c:v>
                </c:pt>
                <c:pt idx="2423">
                  <c:v>5.1356470268437704E-3</c:v>
                </c:pt>
                <c:pt idx="2424">
                  <c:v>5.1302661506991143E-3</c:v>
                </c:pt>
                <c:pt idx="2425">
                  <c:v>5.1248778305890141E-3</c:v>
                </c:pt>
                <c:pt idx="2426">
                  <c:v>5.1194820649147488E-3</c:v>
                </c:pt>
                <c:pt idx="2427">
                  <c:v>5.1140788519177249E-3</c:v>
                </c:pt>
                <c:pt idx="2428">
                  <c:v>5.1086681900791575E-3</c:v>
                </c:pt>
                <c:pt idx="2429">
                  <c:v>5.1032500778003254E-3</c:v>
                </c:pt>
                <c:pt idx="2430">
                  <c:v>5.0978245132426991E-3</c:v>
                </c:pt>
                <c:pt idx="2431">
                  <c:v>5.0923914949674298E-3</c:v>
                </c:pt>
                <c:pt idx="2432">
                  <c:v>5.0869510211359881E-3</c:v>
                </c:pt>
                <c:pt idx="2433">
                  <c:v>5.0815030903894609E-3</c:v>
                </c:pt>
                <c:pt idx="2434">
                  <c:v>5.076047700889319E-3</c:v>
                </c:pt>
                <c:pt idx="2435">
                  <c:v>5.0705848509569051E-3</c:v>
                </c:pt>
                <c:pt idx="2436">
                  <c:v>5.0651145390734342E-3</c:v>
                </c:pt>
                <c:pt idx="2437">
                  <c:v>5.0596367635602491E-3</c:v>
                </c:pt>
                <c:pt idx="2438">
                  <c:v>5.0541515227386924E-3</c:v>
                </c:pt>
                <c:pt idx="2439">
                  <c:v>5.0486588150100431E-3</c:v>
                </c:pt>
                <c:pt idx="2440">
                  <c:v>5.04315863877558E-3</c:v>
                </c:pt>
                <c:pt idx="2441">
                  <c:v>5.0376509922767099E-3</c:v>
                </c:pt>
                <c:pt idx="2442">
                  <c:v>5.0321358739946476E-3</c:v>
                </c:pt>
                <c:pt idx="2443">
                  <c:v>5.0266132822507359E-3</c:v>
                </c:pt>
                <c:pt idx="2444">
                  <c:v>5.0210832153663176E-3</c:v>
                </c:pt>
                <c:pt idx="2445">
                  <c:v>5.0155456716627356E-3</c:v>
                </c:pt>
                <c:pt idx="2446">
                  <c:v>5.0100006497011407E-3</c:v>
                </c:pt>
                <c:pt idx="2447">
                  <c:v>5.0044481475630676E-3</c:v>
                </c:pt>
                <c:pt idx="2448">
                  <c:v>4.9988881638896032E-3</c:v>
                </c:pt>
                <c:pt idx="2449">
                  <c:v>4.9933206967622823E-3</c:v>
                </c:pt>
                <c:pt idx="2450">
                  <c:v>4.9877457447422557E-3</c:v>
                </c:pt>
                <c:pt idx="2451">
                  <c:v>4.9821633061508663E-3</c:v>
                </c:pt>
                <c:pt idx="2452">
                  <c:v>4.9765733793893929E-3</c:v>
                </c:pt>
                <c:pt idx="2453">
                  <c:v>4.9709759626193062E-3</c:v>
                </c:pt>
                <c:pt idx="2454">
                  <c:v>4.9653710544017571E-3</c:v>
                </c:pt>
                <c:pt idx="2455">
                  <c:v>4.9597586530580884E-3</c:v>
                </c:pt>
                <c:pt idx="2456">
                  <c:v>4.9541387568297068E-3</c:v>
                </c:pt>
                <c:pt idx="2457">
                  <c:v>4.9485113642777634E-3</c:v>
                </c:pt>
                <c:pt idx="2458">
                  <c:v>4.9428764735637287E-3</c:v>
                </c:pt>
                <c:pt idx="2459">
                  <c:v>4.9372340831688177E-3</c:v>
                </c:pt>
                <c:pt idx="2460">
                  <c:v>4.9315841914143732E-3</c:v>
                </c:pt>
                <c:pt idx="2461">
                  <c:v>4.9259267966217379E-3</c:v>
                </c:pt>
                <c:pt idx="2462">
                  <c:v>4.9202618973520629E-3</c:v>
                </c:pt>
                <c:pt idx="2463">
                  <c:v>4.9145894916868826E-3</c:v>
                </c:pt>
                <c:pt idx="2464">
                  <c:v>4.9089095781873482E-3</c:v>
                </c:pt>
                <c:pt idx="2465">
                  <c:v>4.9032221550948663E-3</c:v>
                </c:pt>
                <c:pt idx="2466">
                  <c:v>4.8958987168390422E-3</c:v>
                </c:pt>
                <c:pt idx="2467">
                  <c:v>4.8918247736562392E-3</c:v>
                </c:pt>
                <c:pt idx="2468">
                  <c:v>4.8861148120327158E-3</c:v>
                </c:pt>
                <c:pt idx="2469">
                  <c:v>4.8803973343414242E-3</c:v>
                </c:pt>
                <c:pt idx="2470">
                  <c:v>4.8738538685721977E-3</c:v>
                </c:pt>
                <c:pt idx="2471">
                  <c:v>4.8689398240409076E-3</c:v>
                </c:pt>
                <c:pt idx="2472">
                  <c:v>4.8631997882342404E-3</c:v>
                </c:pt>
                <c:pt idx="2473">
                  <c:v>4.8574522296451761E-3</c:v>
                </c:pt>
                <c:pt idx="2474">
                  <c:v>4.8516971467549297E-3</c:v>
                </c:pt>
                <c:pt idx="2475">
                  <c:v>4.84593453796478E-3</c:v>
                </c:pt>
                <c:pt idx="2476">
                  <c:v>4.8401644015960699E-3</c:v>
                </c:pt>
                <c:pt idx="2477">
                  <c:v>4.8343867360500781E-3</c:v>
                </c:pt>
                <c:pt idx="2478">
                  <c:v>4.8286015394882753E-3</c:v>
                </c:pt>
                <c:pt idx="2479">
                  <c:v>4.8228088104718125E-3</c:v>
                </c:pt>
                <c:pt idx="2480">
                  <c:v>4.8170085473220325E-3</c:v>
                </c:pt>
                <c:pt idx="2481">
                  <c:v>4.8112007484402142E-3</c:v>
                </c:pt>
                <c:pt idx="2482">
                  <c:v>4.8053854120677642E-3</c:v>
                </c:pt>
                <c:pt idx="2483">
                  <c:v>4.7995625366059613E-3</c:v>
                </c:pt>
                <c:pt idx="2484">
                  <c:v>4.7937321204560845E-3</c:v>
                </c:pt>
                <c:pt idx="2485">
                  <c:v>4.7878941620194126E-3</c:v>
                </c:pt>
                <c:pt idx="2486">
                  <c:v>4.7820486595373524E-3</c:v>
                </c:pt>
                <c:pt idx="2487">
                  <c:v>4.7761956114111825E-3</c:v>
                </c:pt>
                <c:pt idx="2488">
                  <c:v>4.770335016042182E-3</c:v>
                </c:pt>
                <c:pt idx="2489">
                  <c:v>4.7644668717516936E-3</c:v>
                </c:pt>
                <c:pt idx="2490">
                  <c:v>4.7585911769409961E-3</c:v>
                </c:pt>
                <c:pt idx="2491">
                  <c:v>4.7527079299314323E-3</c:v>
                </c:pt>
                <c:pt idx="2492">
                  <c:v>4.7468191232091783E-3</c:v>
                </c:pt>
                <c:pt idx="2493">
                  <c:v>4.7409366232020744E-3</c:v>
                </c:pt>
                <c:pt idx="2494">
                  <c:v>4.7350624513331496E-3</c:v>
                </c:pt>
                <c:pt idx="2495">
                  <c:v>4.7291966364593208E-3</c:v>
                </c:pt>
                <c:pt idx="2496">
                  <c:v>4.7233392072776326E-3</c:v>
                </c:pt>
                <c:pt idx="2497">
                  <c:v>4.7174901924051937E-3</c:v>
                </c:pt>
                <c:pt idx="2498">
                  <c:v>4.7116496206989211E-3</c:v>
                </c:pt>
                <c:pt idx="2499">
                  <c:v>4.7058175206959874E-3</c:v>
                </c:pt>
                <c:pt idx="2500">
                  <c:v>4.6999939213332453E-3</c:v>
                </c:pt>
                <c:pt idx="2501">
                  <c:v>4.6941788512278038E-3</c:v>
                </c:pt>
                <c:pt idx="2502">
                  <c:v>4.6883723390767074E-3</c:v>
                </c:pt>
                <c:pt idx="2503">
                  <c:v>4.6825744135770009E-3</c:v>
                </c:pt>
                <c:pt idx="2504">
                  <c:v>4.6751326013705352E-3</c:v>
                </c:pt>
                <c:pt idx="2505">
                  <c:v>4.6693544104048357E-3</c:v>
                </c:pt>
                <c:pt idx="2506">
                  <c:v>4.6644085836167193E-3</c:v>
                </c:pt>
                <c:pt idx="2507">
                  <c:v>4.6586465375764163E-3</c:v>
                </c:pt>
                <c:pt idx="2508">
                  <c:v>4.652893225829402E-3</c:v>
                </c:pt>
                <c:pt idx="2509">
                  <c:v>4.6471486772325932E-3</c:v>
                </c:pt>
                <c:pt idx="2510">
                  <c:v>4.6414129204030985E-3</c:v>
                </c:pt>
                <c:pt idx="2511">
                  <c:v>4.6356859841178988E-3</c:v>
                </c:pt>
                <c:pt idx="2512">
                  <c:v>4.6299678970740388E-3</c:v>
                </c:pt>
                <c:pt idx="2513">
                  <c:v>4.6242586880484993E-3</c:v>
                </c:pt>
                <c:pt idx="2514">
                  <c:v>4.618558385738325E-3</c:v>
                </c:pt>
                <c:pt idx="2515">
                  <c:v>4.6128670187606247E-3</c:v>
                </c:pt>
                <c:pt idx="2516">
                  <c:v>4.6071846159723151E-3</c:v>
                </c:pt>
                <c:pt idx="2517">
                  <c:v>4.601511205990505E-3</c:v>
                </c:pt>
                <c:pt idx="2518">
                  <c:v>4.5958468175921752E-3</c:v>
                </c:pt>
                <c:pt idx="2519">
                  <c:v>4.5901914795543064E-3</c:v>
                </c:pt>
                <c:pt idx="2520">
                  <c:v>4.5845452204140713E-3</c:v>
                </c:pt>
                <c:pt idx="2521">
                  <c:v>4.5772991312453826E-3</c:v>
                </c:pt>
                <c:pt idx="2522">
                  <c:v>4.572476799431513E-3</c:v>
                </c:pt>
                <c:pt idx="2523">
                  <c:v>4.5676612043088483E-3</c:v>
                </c:pt>
                <c:pt idx="2524">
                  <c:v>4.5620515484490198E-3</c:v>
                </c:pt>
                <c:pt idx="2525">
                  <c:v>4.5564511151319209E-3</c:v>
                </c:pt>
                <c:pt idx="2526">
                  <c:v>4.5508599331345323E-3</c:v>
                </c:pt>
                <c:pt idx="2527">
                  <c:v>4.5452780311538987E-3</c:v>
                </c:pt>
                <c:pt idx="2528">
                  <c:v>4.5397054378870649E-3</c:v>
                </c:pt>
                <c:pt idx="2529">
                  <c:v>4.5341421821909478E-3</c:v>
                </c:pt>
                <c:pt idx="2530">
                  <c:v>4.5285882926027199E-3</c:v>
                </c:pt>
                <c:pt idx="2531">
                  <c:v>4.5230437979792981E-3</c:v>
                </c:pt>
                <c:pt idx="2532">
                  <c:v>4.5175087269377912E-3</c:v>
                </c:pt>
                <c:pt idx="2533">
                  <c:v>4.5119831082551798E-3</c:v>
                </c:pt>
                <c:pt idx="2534">
                  <c:v>4.5064669706285088E-3</c:v>
                </c:pt>
                <c:pt idx="2535">
                  <c:v>4.5009603427548228E-3</c:v>
                </c:pt>
                <c:pt idx="2536">
                  <c:v>4.4954632534111028E-3</c:v>
                </c:pt>
                <c:pt idx="2537">
                  <c:v>4.4899757312943933E-3</c:v>
                </c:pt>
                <c:pt idx="2538">
                  <c:v>4.4844978051017392E-3</c:v>
                </c:pt>
                <c:pt idx="2539">
                  <c:v>4.4790295035301853E-3</c:v>
                </c:pt>
                <c:pt idx="2540">
                  <c:v>4.4735708552767761E-3</c:v>
                </c:pt>
                <c:pt idx="2541">
                  <c:v>4.4681218891984287E-3</c:v>
                </c:pt>
                <c:pt idx="2542">
                  <c:v>4.4626826339122516E-3</c:v>
                </c:pt>
                <c:pt idx="2543">
                  <c:v>4.4572531181952257E-3</c:v>
                </c:pt>
                <c:pt idx="2544">
                  <c:v>4.4518333706644597E-3</c:v>
                </c:pt>
                <c:pt idx="2545">
                  <c:v>4.4464234200969344E-3</c:v>
                </c:pt>
                <c:pt idx="2546">
                  <c:v>4.4410232951896944E-3</c:v>
                </c:pt>
                <c:pt idx="2547">
                  <c:v>4.4356330247996567E-3</c:v>
                </c:pt>
                <c:pt idx="2548">
                  <c:v>4.4302526374639939E-3</c:v>
                </c:pt>
                <c:pt idx="2549">
                  <c:v>4.4248821618797507E-3</c:v>
                </c:pt>
                <c:pt idx="2550">
                  <c:v>4.419521626903844E-3</c:v>
                </c:pt>
                <c:pt idx="2551">
                  <c:v>4.4141710611533824E-3</c:v>
                </c:pt>
                <c:pt idx="2552">
                  <c:v>4.4088304934852829E-3</c:v>
                </c:pt>
                <c:pt idx="2553">
                  <c:v>4.403499952516654E-3</c:v>
                </c:pt>
                <c:pt idx="2554">
                  <c:v>4.3981794669445406E-3</c:v>
                </c:pt>
                <c:pt idx="2555">
                  <c:v>4.3928690654659874E-3</c:v>
                </c:pt>
                <c:pt idx="2556">
                  <c:v>4.3860562702580097E-3</c:v>
                </c:pt>
                <c:pt idx="2557">
                  <c:v>4.3807690260955212E-3</c:v>
                </c:pt>
                <c:pt idx="2558">
                  <c:v>4.3762452027795717E-3</c:v>
                </c:pt>
                <c:pt idx="2559">
                  <c:v>4.3709768844379937E-3</c:v>
                </c:pt>
                <c:pt idx="2560">
                  <c:v>4.3657187979917467E-3</c:v>
                </c:pt>
                <c:pt idx="2561">
                  <c:v>4.3604709719780033E-3</c:v>
                </c:pt>
                <c:pt idx="2562">
                  <c:v>4.3552334354135525E-3</c:v>
                </c:pt>
                <c:pt idx="2563">
                  <c:v>4.3500062167556308E-3</c:v>
                </c:pt>
                <c:pt idx="2564">
                  <c:v>4.3447893447812191E-3</c:v>
                </c:pt>
                <c:pt idx="2565">
                  <c:v>4.3395828482672982E-3</c:v>
                </c:pt>
                <c:pt idx="2566">
                  <c:v>4.3343867559109128E-3</c:v>
                </c:pt>
                <c:pt idx="2567">
                  <c:v>4.3292010964091077E-3</c:v>
                </c:pt>
                <c:pt idx="2568">
                  <c:v>4.3240258984589275E-3</c:v>
                </c:pt>
                <c:pt idx="2569">
                  <c:v>4.3188611909172892E-3</c:v>
                </c:pt>
                <c:pt idx="2570">
                  <c:v>4.3137070023213653E-3</c:v>
                </c:pt>
                <c:pt idx="2571">
                  <c:v>4.3085633615280727E-3</c:v>
                </c:pt>
                <c:pt idx="2572">
                  <c:v>4.3012851201584823E-3</c:v>
                </c:pt>
                <c:pt idx="2573">
                  <c:v>4.2983078378977524E-3</c:v>
                </c:pt>
                <c:pt idx="2574">
                  <c:v>4.2924666215871099E-3</c:v>
                </c:pt>
                <c:pt idx="2575">
                  <c:v>4.2880948498424942E-3</c:v>
                </c:pt>
                <c:pt idx="2576">
                  <c:v>4.2830043785180294E-3</c:v>
                </c:pt>
                <c:pt idx="2577">
                  <c:v>4.2779246271784643E-3</c:v>
                </c:pt>
                <c:pt idx="2578">
                  <c:v>4.2728556246007798E-3</c:v>
                </c:pt>
                <c:pt idx="2579">
                  <c:v>4.2677973995619567E-3</c:v>
                </c:pt>
                <c:pt idx="2580">
                  <c:v>4.2627499807590397E-3</c:v>
                </c:pt>
                <c:pt idx="2581">
                  <c:v>4.2577133967292013E-3</c:v>
                </c:pt>
                <c:pt idx="2582">
                  <c:v>4.2526876764892307E-3</c:v>
                </c:pt>
                <c:pt idx="2583">
                  <c:v>4.2476728484963644E-3</c:v>
                </c:pt>
                <c:pt idx="2584">
                  <c:v>4.2426689416874552E-3</c:v>
                </c:pt>
                <c:pt idx="2585">
                  <c:v>4.2376759845996759E-3</c:v>
                </c:pt>
                <c:pt idx="2586">
                  <c:v>4.2326940060899432E-3</c:v>
                </c:pt>
                <c:pt idx="2587">
                  <c:v>4.2277230347753658E-3</c:v>
                </c:pt>
                <c:pt idx="2588">
                  <c:v>4.2227630994329246E-3</c:v>
                </c:pt>
                <c:pt idx="2589">
                  <c:v>4.2178142287596643E-3</c:v>
                </c:pt>
                <c:pt idx="2590">
                  <c:v>4.2128764513726935E-3</c:v>
                </c:pt>
                <c:pt idx="2591">
                  <c:v>4.2079497962088652E-3</c:v>
                </c:pt>
                <c:pt idx="2592">
                  <c:v>4.2030342918852881E-3</c:v>
                </c:pt>
                <c:pt idx="2593">
                  <c:v>4.1981299670190708E-3</c:v>
                </c:pt>
                <c:pt idx="2594">
                  <c:v>4.1932368504671302E-3</c:v>
                </c:pt>
                <c:pt idx="2595">
                  <c:v>4.1883549709265111E-3</c:v>
                </c:pt>
                <c:pt idx="2596">
                  <c:v>4.1834843570143221E-3</c:v>
                </c:pt>
                <c:pt idx="2597">
                  <c:v>4.178625037507544E-3</c:v>
                </c:pt>
                <c:pt idx="2598">
                  <c:v>4.1737770411831576E-3</c:v>
                </c:pt>
                <c:pt idx="2599">
                  <c:v>4.1689403967382077E-3</c:v>
                </c:pt>
                <c:pt idx="2600">
                  <c:v>4.1641151327898029E-3</c:v>
                </c:pt>
                <c:pt idx="2601">
                  <c:v>4.1593012781948602E-3</c:v>
                </c:pt>
                <c:pt idx="2602">
                  <c:v>4.1544988615704881E-3</c:v>
                </c:pt>
                <c:pt idx="2603">
                  <c:v>4.1497079116936675E-3</c:v>
                </c:pt>
                <c:pt idx="2604">
                  <c:v>4.144928457181507E-3</c:v>
                </c:pt>
                <c:pt idx="2605">
                  <c:v>4.1401605269708597E-3</c:v>
                </c:pt>
                <c:pt idx="2606">
                  <c:v>4.135404149518962E-3</c:v>
                </c:pt>
                <c:pt idx="2607">
                  <c:v>4.1306593537626668E-3</c:v>
                </c:pt>
                <c:pt idx="2608">
                  <c:v>4.1239485413502308E-3</c:v>
                </c:pt>
                <c:pt idx="2609">
                  <c:v>4.1192318840455044E-3</c:v>
                </c:pt>
                <c:pt idx="2610">
                  <c:v>4.1158228574111888E-3</c:v>
                </c:pt>
                <c:pt idx="2611">
                  <c:v>4.1111263484694405E-3</c:v>
                </c:pt>
                <c:pt idx="2612">
                  <c:v>4.1064415687852573E-3</c:v>
                </c:pt>
                <c:pt idx="2613">
                  <c:v>4.1017685471356202E-3</c:v>
                </c:pt>
                <c:pt idx="2614">
                  <c:v>4.0971073122175738E-3</c:v>
                </c:pt>
                <c:pt idx="2615">
                  <c:v>4.092457892728163E-3</c:v>
                </c:pt>
                <c:pt idx="2616">
                  <c:v>4.0878203173644323E-3</c:v>
                </c:pt>
                <c:pt idx="2617">
                  <c:v>4.0831946149832987E-3</c:v>
                </c:pt>
                <c:pt idx="2618">
                  <c:v>4.0785808141219348E-3</c:v>
                </c:pt>
                <c:pt idx="2619">
                  <c:v>4.0739789436372575E-3</c:v>
                </c:pt>
                <c:pt idx="2620">
                  <c:v>4.0693890321463755E-3</c:v>
                </c:pt>
                <c:pt idx="2621">
                  <c:v>4.063597316319445E-3</c:v>
                </c:pt>
                <c:pt idx="2622">
                  <c:v>4.0576415175852532E-3</c:v>
                </c:pt>
                <c:pt idx="2623">
                  <c:v>4.0530945514216654E-3</c:v>
                </c:pt>
                <c:pt idx="2624">
                  <c:v>4.0485596755868158E-3</c:v>
                </c:pt>
                <c:pt idx="2625">
                  <c:v>4.0440369187777492E-3</c:v>
                </c:pt>
                <c:pt idx="2626">
                  <c:v>4.038882930341714E-3</c:v>
                </c:pt>
                <c:pt idx="2627">
                  <c:v>4.0350278771850157E-3</c:v>
                </c:pt>
                <c:pt idx="2628">
                  <c:v>4.0305416497954383E-3</c:v>
                </c:pt>
                <c:pt idx="2629">
                  <c:v>4.0260676562997588E-3</c:v>
                </c:pt>
                <c:pt idx="2630">
                  <c:v>4.0216059254749581E-3</c:v>
                </c:pt>
                <c:pt idx="2631">
                  <c:v>4.0171564859381448E-3</c:v>
                </c:pt>
                <c:pt idx="2632">
                  <c:v>4.0127193666261718E-3</c:v>
                </c:pt>
                <c:pt idx="2633">
                  <c:v>4.0082945959163396E-3</c:v>
                </c:pt>
                <c:pt idx="2634">
                  <c:v>4.0038822028254373E-3</c:v>
                </c:pt>
                <c:pt idx="2635">
                  <c:v>3.9994822158906373E-3</c:v>
                </c:pt>
                <c:pt idx="2636">
                  <c:v>3.9950946638889206E-3</c:v>
                </c:pt>
                <c:pt idx="2637">
                  <c:v>3.990719575677204E-3</c:v>
                </c:pt>
                <c:pt idx="2638">
                  <c:v>3.9863569797127241E-3</c:v>
                </c:pt>
                <c:pt idx="2639">
                  <c:v>3.9820069048523976E-3</c:v>
                </c:pt>
                <c:pt idx="2640">
                  <c:v>3.9776693799531415E-3</c:v>
                </c:pt>
                <c:pt idx="2641">
                  <c:v>3.9733444333922563E-3</c:v>
                </c:pt>
                <c:pt idx="2642">
                  <c:v>3.9690320941865309E-3</c:v>
                </c:pt>
                <c:pt idx="2643">
                  <c:v>3.9647323909530741E-3</c:v>
                </c:pt>
                <c:pt idx="2644">
                  <c:v>3.9604453523889305E-3</c:v>
                </c:pt>
                <c:pt idx="2645">
                  <c:v>3.956171007271081E-3</c:v>
                </c:pt>
                <c:pt idx="2646">
                  <c:v>3.9519093841366981E-3</c:v>
                </c:pt>
                <c:pt idx="2647">
                  <c:v>3.9476605119226349E-3</c:v>
                </c:pt>
                <c:pt idx="2648">
                  <c:v>3.943424419325936E-3</c:v>
                </c:pt>
                <c:pt idx="2649">
                  <c:v>3.9392011350436462E-3</c:v>
                </c:pt>
                <c:pt idx="2650">
                  <c:v>3.9349906876928742E-3</c:v>
                </c:pt>
                <c:pt idx="2651">
                  <c:v>3.9307931060506007E-3</c:v>
                </c:pt>
                <c:pt idx="2652">
                  <c:v>3.9266084188138706E-3</c:v>
                </c:pt>
                <c:pt idx="2653">
                  <c:v>3.9224366547596645E-3</c:v>
                </c:pt>
                <c:pt idx="2654">
                  <c:v>3.9182778425850273E-3</c:v>
                </c:pt>
                <c:pt idx="2655">
                  <c:v>3.9141320109870037E-3</c:v>
                </c:pt>
                <c:pt idx="2656">
                  <c:v>3.9099991887425745E-3</c:v>
                </c:pt>
                <c:pt idx="2657">
                  <c:v>3.9058794044688483E-3</c:v>
                </c:pt>
                <c:pt idx="2658">
                  <c:v>3.901772686942806E-3</c:v>
                </c:pt>
                <c:pt idx="2659">
                  <c:v>3.8976790649414284E-3</c:v>
                </c:pt>
                <c:pt idx="2660">
                  <c:v>3.8921655060120131E-3</c:v>
                </c:pt>
                <c:pt idx="2661">
                  <c:v>3.8889512481521393E-3</c:v>
                </c:pt>
                <c:pt idx="2662">
                  <c:v>3.8854770586560505E-3</c:v>
                </c:pt>
                <c:pt idx="2663">
                  <c:v>3.881436105723779E-3</c:v>
                </c:pt>
                <c:pt idx="2664">
                  <c:v>3.8774083917214597E-3</c:v>
                </c:pt>
                <c:pt idx="2665">
                  <c:v>3.8733939455060096E-3</c:v>
                </c:pt>
                <c:pt idx="2666">
                  <c:v>3.8693927957744734E-3</c:v>
                </c:pt>
                <c:pt idx="2667">
                  <c:v>3.8654049713038319E-3</c:v>
                </c:pt>
                <c:pt idx="2668">
                  <c:v>3.8614305007111938E-3</c:v>
                </c:pt>
                <c:pt idx="2669">
                  <c:v>3.8574694127735398E-3</c:v>
                </c:pt>
                <c:pt idx="2670">
                  <c:v>3.8535217362678509E-3</c:v>
                </c:pt>
                <c:pt idx="2671">
                  <c:v>3.8495874998112356E-3</c:v>
                </c:pt>
                <c:pt idx="2672">
                  <c:v>3.8456667321007387E-3</c:v>
                </c:pt>
                <c:pt idx="2673">
                  <c:v>3.8417594619133411E-3</c:v>
                </c:pt>
                <c:pt idx="2674">
                  <c:v>3.8378657180260234E-3</c:v>
                </c:pt>
                <c:pt idx="2675">
                  <c:v>3.8339855290558944E-3</c:v>
                </c:pt>
                <c:pt idx="2676">
                  <c:v>3.8290166783649937E-3</c:v>
                </c:pt>
                <c:pt idx="2677">
                  <c:v>3.8262659307353175E-3</c:v>
                </c:pt>
                <c:pt idx="2678">
                  <c:v>3.8224265790187673E-3</c:v>
                </c:pt>
                <c:pt idx="2679">
                  <c:v>3.8186008970075846E-3</c:v>
                </c:pt>
                <c:pt idx="2680">
                  <c:v>3.8147889136386226E-3</c:v>
                </c:pt>
                <c:pt idx="2681">
                  <c:v>3.8109906574490537E-3</c:v>
                </c:pt>
                <c:pt idx="2682">
                  <c:v>3.8072061572957949E-3</c:v>
                </c:pt>
                <c:pt idx="2683">
                  <c:v>3.8034354417959548E-3</c:v>
                </c:pt>
                <c:pt idx="2684">
                  <c:v>3.7996785397265143E-3</c:v>
                </c:pt>
                <c:pt idx="2685">
                  <c:v>3.795935479864454E-3</c:v>
                </c:pt>
                <c:pt idx="2686">
                  <c:v>3.7922062907469467E-3</c:v>
                </c:pt>
                <c:pt idx="2687">
                  <c:v>3.7884910012309092E-3</c:v>
                </c:pt>
                <c:pt idx="2688">
                  <c:v>3.7847896400133862E-3</c:v>
                </c:pt>
                <c:pt idx="2689">
                  <c:v>3.7811022358713586E-3</c:v>
                </c:pt>
                <c:pt idx="2690">
                  <c:v>3.777428817341999E-3</c:v>
                </c:pt>
                <c:pt idx="2691">
                  <c:v>3.7737694133621602E-3</c:v>
                </c:pt>
                <c:pt idx="2692">
                  <c:v>3.770124052548951E-3</c:v>
                </c:pt>
                <c:pt idx="2693">
                  <c:v>3.7664927635994161E-3</c:v>
                </c:pt>
                <c:pt idx="2694">
                  <c:v>3.7628755752106002E-3</c:v>
                </c:pt>
                <c:pt idx="2695">
                  <c:v>3.7592725161594842E-3</c:v>
                </c:pt>
                <c:pt idx="2696">
                  <c:v>3.7556836151431128E-3</c:v>
                </c:pt>
                <c:pt idx="2697">
                  <c:v>3.7521089009384667E-3</c:v>
                </c:pt>
                <c:pt idx="2698">
                  <c:v>3.7485484021626547E-3</c:v>
                </c:pt>
                <c:pt idx="2699">
                  <c:v>3.7450021475127215E-3</c:v>
                </c:pt>
                <c:pt idx="2700">
                  <c:v>3.741470165845584E-3</c:v>
                </c:pt>
                <c:pt idx="2701">
                  <c:v>3.7379524858582869E-3</c:v>
                </c:pt>
                <c:pt idx="2702">
                  <c:v>3.7344491361679388E-3</c:v>
                </c:pt>
                <c:pt idx="2703">
                  <c:v>3.7309601455515207E-3</c:v>
                </c:pt>
                <c:pt idx="2704">
                  <c:v>3.7274855427060771E-3</c:v>
                </c:pt>
                <c:pt idx="2705">
                  <c:v>3.7240253563286529E-3</c:v>
                </c:pt>
                <c:pt idx="2706">
                  <c:v>3.720579615276165E-3</c:v>
                </c:pt>
                <c:pt idx="2707">
                  <c:v>3.7171483480058498E-3</c:v>
                </c:pt>
                <c:pt idx="2708">
                  <c:v>3.7137315835344964E-3</c:v>
                </c:pt>
                <c:pt idx="2709">
                  <c:v>3.7103293503992774E-3</c:v>
                </c:pt>
                <c:pt idx="2710">
                  <c:v>3.7069416773771735E-3</c:v>
                </c:pt>
                <c:pt idx="2711">
                  <c:v>3.7035685931652296E-3</c:v>
                </c:pt>
                <c:pt idx="2712">
                  <c:v>3.7002101263805542E-3</c:v>
                </c:pt>
                <c:pt idx="2713">
                  <c:v>3.6968663059600004E-3</c:v>
                </c:pt>
                <c:pt idx="2714">
                  <c:v>3.6935371604407408E-3</c:v>
                </c:pt>
                <c:pt idx="2715">
                  <c:v>3.6902227186796921E-3</c:v>
                </c:pt>
                <c:pt idx="2716">
                  <c:v>3.6869230092939631E-3</c:v>
                </c:pt>
                <c:pt idx="2717">
                  <c:v>3.6836380609805985E-3</c:v>
                </c:pt>
                <c:pt idx="2718">
                  <c:v>3.6803679025965153E-3</c:v>
                </c:pt>
                <c:pt idx="2719">
                  <c:v>3.6771125626788859E-3</c:v>
                </c:pt>
                <c:pt idx="2720">
                  <c:v>3.6738720700846272E-3</c:v>
                </c:pt>
                <c:pt idx="2721">
                  <c:v>3.6706464534308481E-3</c:v>
                </c:pt>
                <c:pt idx="2722">
                  <c:v>3.6674357415744652E-3</c:v>
                </c:pt>
                <c:pt idx="2723">
                  <c:v>3.6642399631325873E-3</c:v>
                </c:pt>
                <c:pt idx="2724">
                  <c:v>3.6610591468022591E-3</c:v>
                </c:pt>
                <c:pt idx="2725">
                  <c:v>3.6578933214403975E-3</c:v>
                </c:pt>
                <c:pt idx="2726">
                  <c:v>3.654742515504239E-3</c:v>
                </c:pt>
                <c:pt idx="2727">
                  <c:v>3.6507135952668079E-3</c:v>
                </c:pt>
                <c:pt idx="2728">
                  <c:v>3.6484860774965711E-3</c:v>
                </c:pt>
                <c:pt idx="2729">
                  <c:v>3.645380502739215E-3</c:v>
                </c:pt>
                <c:pt idx="2730">
                  <c:v>3.6422900624355492E-3</c:v>
                </c:pt>
                <c:pt idx="2731">
                  <c:v>3.6392147852026824E-3</c:v>
                </c:pt>
                <c:pt idx="2732">
                  <c:v>3.6361547000574035E-3</c:v>
                </c:pt>
                <c:pt idx="2733">
                  <c:v>3.633109835377013E-3</c:v>
                </c:pt>
                <c:pt idx="2734">
                  <c:v>3.630080220098364E-3</c:v>
                </c:pt>
                <c:pt idx="2735">
                  <c:v>3.6270658828385649E-3</c:v>
                </c:pt>
                <c:pt idx="2736">
                  <c:v>3.6240668523745967E-3</c:v>
                </c:pt>
                <c:pt idx="2737">
                  <c:v>3.6210831574035041E-3</c:v>
                </c:pt>
                <c:pt idx="2738">
                  <c:v>3.6181148265423957E-3</c:v>
                </c:pt>
                <c:pt idx="2739">
                  <c:v>3.6151618887281245E-3</c:v>
                </c:pt>
                <c:pt idx="2740">
                  <c:v>3.6122243725777992E-3</c:v>
                </c:pt>
                <c:pt idx="2741">
                  <c:v>3.6093023067085284E-3</c:v>
                </c:pt>
                <c:pt idx="2742">
                  <c:v>3.6063957198972929E-3</c:v>
                </c:pt>
                <c:pt idx="2743">
                  <c:v>3.6035046410010096E-3</c:v>
                </c:pt>
                <c:pt idx="2744">
                  <c:v>3.6006290985568512E-3</c:v>
                </c:pt>
                <c:pt idx="2745">
                  <c:v>3.5977691213417984E-3</c:v>
                </c:pt>
                <c:pt idx="2746">
                  <c:v>3.5949247380528959E-3</c:v>
                </c:pt>
                <c:pt idx="2747">
                  <c:v>3.5920959774671246E-3</c:v>
                </c:pt>
                <c:pt idx="2748">
                  <c:v>3.5892828682815292E-3</c:v>
                </c:pt>
                <c:pt idx="2749">
                  <c:v>3.5864854391931544E-3</c:v>
                </c:pt>
                <c:pt idx="2750">
                  <c:v>3.583703718899045E-3</c:v>
                </c:pt>
                <c:pt idx="2751">
                  <c:v>3.5809377361761818E-3</c:v>
                </c:pt>
                <c:pt idx="2752">
                  <c:v>3.5781875197216095E-3</c:v>
                </c:pt>
                <c:pt idx="2753">
                  <c:v>3.5754530982323729E-3</c:v>
                </c:pt>
                <c:pt idx="2754">
                  <c:v>3.5727345004854527E-3</c:v>
                </c:pt>
                <c:pt idx="2755">
                  <c:v>3.5700317551778937E-3</c:v>
                </c:pt>
                <c:pt idx="2756">
                  <c:v>3.5673448909268046E-3</c:v>
                </c:pt>
                <c:pt idx="2757">
                  <c:v>3.5646739365091662E-3</c:v>
                </c:pt>
                <c:pt idx="2758">
                  <c:v>3.5620189207818953E-3</c:v>
                </c:pt>
                <c:pt idx="2759">
                  <c:v>3.5593798722821646E-3</c:v>
                </c:pt>
                <c:pt idx="2760">
                  <c:v>3.5567568197869548E-3</c:v>
                </c:pt>
                <c:pt idx="2761">
                  <c:v>3.5541497919933107E-3</c:v>
                </c:pt>
                <c:pt idx="2762">
                  <c:v>3.5515588177581492E-3</c:v>
                </c:pt>
                <c:pt idx="2763">
                  <c:v>3.5489839255387068E-3</c:v>
                </c:pt>
                <c:pt idx="2764">
                  <c:v>3.5460609209803096E-3</c:v>
                </c:pt>
                <c:pt idx="2765">
                  <c:v>3.5438825026545828E-3</c:v>
                </c:pt>
                <c:pt idx="2766">
                  <c:v>3.5413560293040547E-3</c:v>
                </c:pt>
                <c:pt idx="2767">
                  <c:v>3.5388457529972328E-3</c:v>
                </c:pt>
                <c:pt idx="2768">
                  <c:v>3.536351702511098E-3</c:v>
                </c:pt>
                <c:pt idx="2769">
                  <c:v>3.5338739063828228E-3</c:v>
                </c:pt>
                <c:pt idx="2770">
                  <c:v>3.5314123934693242E-3</c:v>
                </c:pt>
                <c:pt idx="2771">
                  <c:v>3.528967192547583E-3</c:v>
                </c:pt>
                <c:pt idx="2772">
                  <c:v>3.5265383322347077E-3</c:v>
                </c:pt>
                <c:pt idx="2773">
                  <c:v>3.5241258412277432E-3</c:v>
                </c:pt>
                <c:pt idx="2774">
                  <c:v>3.5217297483036702E-3</c:v>
                </c:pt>
                <c:pt idx="2775">
                  <c:v>3.5193500821595336E-3</c:v>
                </c:pt>
                <c:pt idx="2776">
                  <c:v>3.516986871572314E-3</c:v>
                </c:pt>
                <c:pt idx="2777">
                  <c:v>3.5139726836330709E-3</c:v>
                </c:pt>
                <c:pt idx="2778">
                  <c:v>3.512309931616997E-3</c:v>
                </c:pt>
                <c:pt idx="2779">
                  <c:v>3.5099962598827972E-3</c:v>
                </c:pt>
                <c:pt idx="2780">
                  <c:v>3.5076991584137573E-3</c:v>
                </c:pt>
                <c:pt idx="2781">
                  <c:v>3.5054186560667944E-3</c:v>
                </c:pt>
                <c:pt idx="2782">
                  <c:v>3.5028327300334894E-3</c:v>
                </c:pt>
                <c:pt idx="2783">
                  <c:v>3.5009075635272779E-3</c:v>
                </c:pt>
                <c:pt idx="2784">
                  <c:v>3.49867703080875E-3</c:v>
                </c:pt>
                <c:pt idx="2785">
                  <c:v>3.4964632120004779E-3</c:v>
                </c:pt>
                <c:pt idx="2786">
                  <c:v>3.4942661359593785E-3</c:v>
                </c:pt>
                <c:pt idx="2787">
                  <c:v>3.4920858313025605E-3</c:v>
                </c:pt>
                <c:pt idx="2788">
                  <c:v>3.4899223267270685E-3</c:v>
                </c:pt>
                <c:pt idx="2789">
                  <c:v>3.4877756510898195E-3</c:v>
                </c:pt>
                <c:pt idx="2790">
                  <c:v>3.485645832927986E-3</c:v>
                </c:pt>
                <c:pt idx="2791">
                  <c:v>3.483532901018549E-3</c:v>
                </c:pt>
                <c:pt idx="2792">
                  <c:v>3.4814368842184251E-3</c:v>
                </c:pt>
                <c:pt idx="2793">
                  <c:v>3.4793578109848511E-3</c:v>
                </c:pt>
                <c:pt idx="2794">
                  <c:v>3.4772957102546798E-3</c:v>
                </c:pt>
                <c:pt idx="2795">
                  <c:v>3.4752506107249559E-3</c:v>
                </c:pt>
                <c:pt idx="2796">
                  <c:v>3.4732225410127882E-3</c:v>
                </c:pt>
                <c:pt idx="2797">
                  <c:v>3.4712115298951574E-3</c:v>
                </c:pt>
                <c:pt idx="2798">
                  <c:v>3.4692176061490443E-3</c:v>
                </c:pt>
                <c:pt idx="2799">
                  <c:v>3.4672407983915576E-3</c:v>
                </c:pt>
                <c:pt idx="2800">
                  <c:v>3.4652811353197421E-3</c:v>
                </c:pt>
                <c:pt idx="2801">
                  <c:v>3.4633386457905146E-3</c:v>
                </c:pt>
                <c:pt idx="2802">
                  <c:v>3.4614133583410478E-3</c:v>
                </c:pt>
                <c:pt idx="2803">
                  <c:v>3.4595053018282584E-3</c:v>
                </c:pt>
                <c:pt idx="2804">
                  <c:v>3.4576145050291274E-3</c:v>
                </c:pt>
                <c:pt idx="2805">
                  <c:v>3.4557409964808272E-3</c:v>
                </c:pt>
                <c:pt idx="2806">
                  <c:v>3.4538848050402748E-3</c:v>
                </c:pt>
                <c:pt idx="2807">
                  <c:v>3.4520459593245789E-3</c:v>
                </c:pt>
                <c:pt idx="2808">
                  <c:v>3.4502244881107202E-3</c:v>
                </c:pt>
                <c:pt idx="2809">
                  <c:v>3.4484204201756796E-3</c:v>
                </c:pt>
                <c:pt idx="2810">
                  <c:v>3.4466337840566297E-3</c:v>
                </c:pt>
                <c:pt idx="2811">
                  <c:v>3.4448646086904233E-3</c:v>
                </c:pt>
                <c:pt idx="2812">
                  <c:v>3.4431129226142332E-3</c:v>
                </c:pt>
                <c:pt idx="2813">
                  <c:v>3.4413787546849761E-3</c:v>
                </c:pt>
                <c:pt idx="2814">
                  <c:v>3.4396621334398247E-3</c:v>
                </c:pt>
                <c:pt idx="2815">
                  <c:v>3.437963087815632E-3</c:v>
                </c:pt>
                <c:pt idx="2816">
                  <c:v>3.4358044720494973E-3</c:v>
                </c:pt>
                <c:pt idx="2817">
                  <c:v>3.4341457068443049E-3</c:v>
                </c:pt>
                <c:pt idx="2818">
                  <c:v>3.4327379708365413E-3</c:v>
                </c:pt>
                <c:pt idx="2819">
                  <c:v>3.4311120440033704E-3</c:v>
                </c:pt>
                <c:pt idx="2820">
                  <c:v>3.4295038404330569E-3</c:v>
                </c:pt>
                <c:pt idx="2821">
                  <c:v>3.4279133887427093E-3</c:v>
                </c:pt>
                <c:pt idx="2822">
                  <c:v>3.4263407177093086E-3</c:v>
                </c:pt>
                <c:pt idx="2823">
                  <c:v>3.4247858560298994E-3</c:v>
                </c:pt>
                <c:pt idx="2824">
                  <c:v>3.4232488324814625E-3</c:v>
                </c:pt>
                <c:pt idx="2825">
                  <c:v>3.4217296757610427E-3</c:v>
                </c:pt>
                <c:pt idx="2826">
                  <c:v>3.4202284144857487E-3</c:v>
                </c:pt>
                <c:pt idx="2827">
                  <c:v>3.4187450774325612E-3</c:v>
                </c:pt>
                <c:pt idx="2828">
                  <c:v>3.4172796935383332E-3</c:v>
                </c:pt>
                <c:pt idx="2829">
                  <c:v>3.4158322911803651E-3</c:v>
                </c:pt>
                <c:pt idx="2830">
                  <c:v>3.4144028992155739E-3</c:v>
                </c:pt>
                <c:pt idx="2831">
                  <c:v>3.4129915464209404E-3</c:v>
                </c:pt>
                <c:pt idx="2832">
                  <c:v>3.411203502547977E-3</c:v>
                </c:pt>
                <c:pt idx="2833">
                  <c:v>3.410223072890517E-3</c:v>
                </c:pt>
                <c:pt idx="2834">
                  <c:v>3.4086736249605565E-3</c:v>
                </c:pt>
                <c:pt idx="2835">
                  <c:v>3.4075271006450691E-3</c:v>
                </c:pt>
                <c:pt idx="2836">
                  <c:v>3.4062063741568949E-3</c:v>
                </c:pt>
                <c:pt idx="2837">
                  <c:v>3.4049038592609548E-3</c:v>
                </c:pt>
                <c:pt idx="2838">
                  <c:v>3.4036195843345496E-3</c:v>
                </c:pt>
                <c:pt idx="2839">
                  <c:v>3.402353578314532E-3</c:v>
                </c:pt>
                <c:pt idx="2840">
                  <c:v>3.4011058698979468E-3</c:v>
                </c:pt>
                <c:pt idx="2841">
                  <c:v>3.3998764877818388E-3</c:v>
                </c:pt>
                <c:pt idx="2842">
                  <c:v>3.3986654606632527E-3</c:v>
                </c:pt>
                <c:pt idx="2843">
                  <c:v>3.3974728173991053E-3</c:v>
                </c:pt>
                <c:pt idx="2844">
                  <c:v>3.3962985865265694E-3</c:v>
                </c:pt>
                <c:pt idx="2845">
                  <c:v>3.3951427967426895E-3</c:v>
                </c:pt>
                <c:pt idx="2846">
                  <c:v>3.3940054769843186E-3</c:v>
                </c:pt>
                <c:pt idx="2847">
                  <c:v>3.3928866557886295E-3</c:v>
                </c:pt>
                <c:pt idx="2848">
                  <c:v>3.3917863618526667E-3</c:v>
                </c:pt>
                <c:pt idx="2849">
                  <c:v>3.3907046240333472E-3</c:v>
                </c:pt>
                <c:pt idx="2850">
                  <c:v>3.3896414710277156E-3</c:v>
                </c:pt>
                <c:pt idx="2851">
                  <c:v>3.3885969314528808E-3</c:v>
                </c:pt>
                <c:pt idx="2852">
                  <c:v>3.3875710340858234E-3</c:v>
                </c:pt>
                <c:pt idx="2853">
                  <c:v>3.3865638077035243E-3</c:v>
                </c:pt>
                <c:pt idx="2854">
                  <c:v>3.3855752809230921E-3</c:v>
                </c:pt>
                <c:pt idx="2855">
                  <c:v>3.3846054824415717E-3</c:v>
                </c:pt>
                <c:pt idx="2856">
                  <c:v>3.3836544411958158E-3</c:v>
                </c:pt>
                <c:pt idx="2857">
                  <c:v>3.3827221856430612E-3</c:v>
                </c:pt>
                <c:pt idx="2858">
                  <c:v>3.3818087446402245E-3</c:v>
                </c:pt>
                <c:pt idx="2859">
                  <c:v>3.3809141468044146E-3</c:v>
                </c:pt>
                <c:pt idx="2860">
                  <c:v>3.3800384209925483E-3</c:v>
                </c:pt>
                <c:pt idx="2861">
                  <c:v>3.3791815959016702E-3</c:v>
                </c:pt>
                <c:pt idx="2862">
                  <c:v>3.3783437000689531E-3</c:v>
                </c:pt>
                <c:pt idx="2863">
                  <c:v>3.3775247624312499E-3</c:v>
                </c:pt>
                <c:pt idx="2864">
                  <c:v>3.3767248116056692E-3</c:v>
                </c:pt>
                <c:pt idx="2865">
                  <c:v>3.3759438762892557E-3</c:v>
                </c:pt>
                <c:pt idx="2866">
                  <c:v>3.3751819854188625E-3</c:v>
                </c:pt>
                <c:pt idx="2867">
                  <c:v>3.3744391673717899E-3</c:v>
                </c:pt>
                <c:pt idx="2868">
                  <c:v>3.3735121874389762E-3</c:v>
                </c:pt>
                <c:pt idx="2869">
                  <c:v>3.3728130726728978E-3</c:v>
                </c:pt>
                <c:pt idx="2870">
                  <c:v>3.372229085973899E-3</c:v>
                </c:pt>
                <c:pt idx="2871">
                  <c:v>3.3715655905552921E-3</c:v>
                </c:pt>
                <c:pt idx="2872">
                  <c:v>3.3709213158417128E-3</c:v>
                </c:pt>
                <c:pt idx="2873">
                  <c:v>3.3702962905302059E-3</c:v>
                </c:pt>
                <c:pt idx="2874">
                  <c:v>3.3696905432378799E-3</c:v>
                </c:pt>
                <c:pt idx="2875">
                  <c:v>3.3691041029015878E-3</c:v>
                </c:pt>
                <c:pt idx="2876">
                  <c:v>3.3685369980585023E-3</c:v>
                </c:pt>
                <c:pt idx="2877">
                  <c:v>3.3679892574856041E-3</c:v>
                </c:pt>
                <c:pt idx="2878">
                  <c:v>3.367460909959874E-3</c:v>
                </c:pt>
                <c:pt idx="2879">
                  <c:v>3.3669519840984208E-3</c:v>
                </c:pt>
                <c:pt idx="2880">
                  <c:v>3.3664625085982891E-3</c:v>
                </c:pt>
                <c:pt idx="2881">
                  <c:v>3.3659925123963319E-3</c:v>
                </c:pt>
                <c:pt idx="2882">
                  <c:v>3.3655420239497857E-3</c:v>
                </c:pt>
                <c:pt idx="2883">
                  <c:v>3.3649639516397656E-3</c:v>
                </c:pt>
                <c:pt idx="2884">
                  <c:v>3.3646996855907219E-3</c:v>
                </c:pt>
                <c:pt idx="2885">
                  <c:v>3.3643078930722936E-3</c:v>
                </c:pt>
                <c:pt idx="2886">
                  <c:v>3.363925658148581E-3</c:v>
                </c:pt>
                <c:pt idx="2887">
                  <c:v>3.363534451201744E-3</c:v>
                </c:pt>
                <c:pt idx="2888">
                  <c:v>3.3632044268738781E-3</c:v>
                </c:pt>
                <c:pt idx="2889">
                  <c:v>3.3628941155772196E-3</c:v>
                </c:pt>
                <c:pt idx="2890">
                  <c:v>3.3626035460088133E-3</c:v>
                </c:pt>
                <c:pt idx="2891">
                  <c:v>3.3623327467857678E-3</c:v>
                </c:pt>
                <c:pt idx="2892">
                  <c:v>3.3620817467649999E-3</c:v>
                </c:pt>
                <c:pt idx="2893">
                  <c:v>3.3618505747234906E-3</c:v>
                </c:pt>
                <c:pt idx="2894">
                  <c:v>3.3616392591184763E-3</c:v>
                </c:pt>
                <c:pt idx="2895">
                  <c:v>3.3614478288868099E-3</c:v>
                </c:pt>
                <c:pt idx="2896">
                  <c:v>3.3612763127255363E-3</c:v>
                </c:pt>
                <c:pt idx="2897">
                  <c:v>3.361124739251764E-3</c:v>
                </c:pt>
                <c:pt idx="2898">
                  <c:v>3.3609931372424739E-3</c:v>
                </c:pt>
                <c:pt idx="2899">
                  <c:v>3.3608815355545829E-3</c:v>
                </c:pt>
                <c:pt idx="2900">
                  <c:v>3.3607899625653914E-3</c:v>
                </c:pt>
                <c:pt idx="2901">
                  <c:v>3.3607184472916884E-3</c:v>
                </c:pt>
                <c:pt idx="2902">
                  <c:v>3.3606670184305187E-3</c:v>
                </c:pt>
                <c:pt idx="2903">
                  <c:v>3.3606357045190549E-3</c:v>
                </c:pt>
                <c:pt idx="2904">
                  <c:v>3.3606245344941499E-3</c:v>
                </c:pt>
                <c:pt idx="2905">
                  <c:v>3.3606335368130402E-3</c:v>
                </c:pt>
                <c:pt idx="2906">
                  <c:v>3.3606627404925149E-3</c:v>
                </c:pt>
                <c:pt idx="2907">
                  <c:v>3.3607121740697465E-3</c:v>
                </c:pt>
                <c:pt idx="2908">
                  <c:v>3.3607818663217159E-3</c:v>
                </c:pt>
                <c:pt idx="2909">
                  <c:v>3.3608718459454678E-3</c:v>
                </c:pt>
                <c:pt idx="2910">
                  <c:v>3.3609821415581109E-3</c:v>
                </c:pt>
                <c:pt idx="2911">
                  <c:v>3.3611127820964981E-3</c:v>
                </c:pt>
                <c:pt idx="2912">
                  <c:v>3.361263796097802E-3</c:v>
                </c:pt>
                <c:pt idx="2913">
                  <c:v>3.3614352123390034E-3</c:v>
                </c:pt>
                <c:pt idx="2914">
                  <c:v>3.3616270595970832E-3</c:v>
                </c:pt>
                <c:pt idx="2915">
                  <c:v>3.3618393664891499E-3</c:v>
                </c:pt>
                <c:pt idx="2916">
                  <c:v>3.3620721617921845E-3</c:v>
                </c:pt>
                <c:pt idx="2917">
                  <c:v>3.3623254742831676E-3</c:v>
                </c:pt>
                <c:pt idx="2918">
                  <c:v>3.3625993325792081E-3</c:v>
                </c:pt>
                <c:pt idx="2919">
                  <c:v>3.3628937654572866E-3</c:v>
                </c:pt>
                <c:pt idx="2920">
                  <c:v>3.3633980837244337E-3</c:v>
                </c:pt>
                <c:pt idx="2921">
                  <c:v>3.3637455544166528E-3</c:v>
                </c:pt>
                <c:pt idx="2922">
                  <c:v>3.3640379813526522E-3</c:v>
                </c:pt>
                <c:pt idx="2923">
                  <c:v>3.3644209235372813E-3</c:v>
                </c:pt>
                <c:pt idx="2924">
                  <c:v>3.3648245924489117E-3</c:v>
                </c:pt>
                <c:pt idx="2925">
                  <c:v>3.3652490168112337E-3</c:v>
                </c:pt>
                <c:pt idx="2926">
                  <c:v>3.3656942254012279E-3</c:v>
                </c:pt>
                <c:pt idx="2927">
                  <c:v>3.3661602468892937E-3</c:v>
                </c:pt>
                <c:pt idx="2928">
                  <c:v>3.3666471099991213E-3</c:v>
                </c:pt>
                <c:pt idx="2929">
                  <c:v>3.3671548434277554E-3</c:v>
                </c:pt>
                <c:pt idx="2930">
                  <c:v>3.3676834759255314E-3</c:v>
                </c:pt>
                <c:pt idx="2931">
                  <c:v>3.3682330362427848E-3</c:v>
                </c:pt>
                <c:pt idx="2932">
                  <c:v>3.3688035530232696E-3</c:v>
                </c:pt>
                <c:pt idx="2933">
                  <c:v>3.3696233039837153E-3</c:v>
                </c:pt>
                <c:pt idx="2934">
                  <c:v>3.370154746153986E-3</c:v>
                </c:pt>
                <c:pt idx="2935">
                  <c:v>3.3707943100758087E-3</c:v>
                </c:pt>
                <c:pt idx="2936">
                  <c:v>3.3714549532160021E-3</c:v>
                </c:pt>
                <c:pt idx="2937">
                  <c:v>3.372136704191675E-3</c:v>
                </c:pt>
                <c:pt idx="2938">
                  <c:v>3.3729417314365406E-3</c:v>
                </c:pt>
                <c:pt idx="2939">
                  <c:v>3.3735636447573825E-3</c:v>
                </c:pt>
                <c:pt idx="2940">
                  <c:v>3.3743088919013786E-3</c:v>
                </c:pt>
                <c:pt idx="2941">
                  <c:v>3.3750753616690332E-3</c:v>
                </c:pt>
                <c:pt idx="2942">
                  <c:v>3.3758630830771352E-3</c:v>
                </c:pt>
                <c:pt idx="2943">
                  <c:v>3.3766720845829212E-3</c:v>
                </c:pt>
                <c:pt idx="2944">
                  <c:v>3.3775023951232441E-3</c:v>
                </c:pt>
                <c:pt idx="2945">
                  <c:v>3.3783540432352765E-3</c:v>
                </c:pt>
                <c:pt idx="2946">
                  <c:v>3.3792270577759354E-3</c:v>
                </c:pt>
                <c:pt idx="2947">
                  <c:v>3.3801214674422653E-3</c:v>
                </c:pt>
                <c:pt idx="2948">
                  <c:v>3.381037300851375E-3</c:v>
                </c:pt>
                <c:pt idx="2949">
                  <c:v>3.3819745868601814E-3</c:v>
                </c:pt>
                <c:pt idx="2950">
                  <c:v>3.3829333540857931E-3</c:v>
                </c:pt>
                <c:pt idx="2951">
                  <c:v>3.383913631305191E-3</c:v>
                </c:pt>
                <c:pt idx="2952">
                  <c:v>3.3849154472154197E-3</c:v>
                </c:pt>
                <c:pt idx="2953">
                  <c:v>3.3859388305135241E-3</c:v>
                </c:pt>
                <c:pt idx="2954">
                  <c:v>3.3869838098965488E-3</c:v>
                </c:pt>
                <c:pt idx="2955">
                  <c:v>3.3880504142214107E-3</c:v>
                </c:pt>
                <c:pt idx="2956">
                  <c:v>3.3891386721052186E-3</c:v>
                </c:pt>
                <c:pt idx="2957">
                  <c:v>3.3902486122450171E-3</c:v>
                </c:pt>
                <c:pt idx="2958">
                  <c:v>3.3913802633378509E-3</c:v>
                </c:pt>
                <c:pt idx="2959">
                  <c:v>3.392533654240637E-3</c:v>
                </c:pt>
                <c:pt idx="2960">
                  <c:v>3.393708813490548E-3</c:v>
                </c:pt>
                <c:pt idx="2961">
                  <c:v>3.3949057699445007E-3</c:v>
                </c:pt>
                <c:pt idx="2962">
                  <c:v>3.3961245522995398E-3</c:v>
                </c:pt>
                <c:pt idx="2963">
                  <c:v>3.3973651892527101E-3</c:v>
                </c:pt>
                <c:pt idx="2964">
                  <c:v>3.3986277095010564E-3</c:v>
                </c:pt>
                <c:pt idx="2965">
                  <c:v>3.3999121418215594E-3</c:v>
                </c:pt>
                <c:pt idx="2966">
                  <c:v>3.4012185149112639E-3</c:v>
                </c:pt>
                <c:pt idx="2967">
                  <c:v>3.4025468573872786E-3</c:v>
                </c:pt>
                <c:pt idx="2968">
                  <c:v>3.4038971981065202E-3</c:v>
                </c:pt>
                <c:pt idx="2969">
                  <c:v>3.4052695656860976E-3</c:v>
                </c:pt>
                <c:pt idx="2970">
                  <c:v>3.4066639889829275E-3</c:v>
                </c:pt>
                <c:pt idx="2971">
                  <c:v>3.4080804965341827E-3</c:v>
                </c:pt>
                <c:pt idx="2972">
                  <c:v>3.4097264413546213E-3</c:v>
                </c:pt>
                <c:pt idx="2973">
                  <c:v>3.411190369213557E-3</c:v>
                </c:pt>
                <c:pt idx="2974">
                  <c:v>3.4124628127241152E-3</c:v>
                </c:pt>
                <c:pt idx="2975">
                  <c:v>3.4139679449030069E-3</c:v>
                </c:pt>
                <c:pt idx="2976">
                  <c:v>3.4154953050613557E-3</c:v>
                </c:pt>
                <c:pt idx="2977">
                  <c:v>3.4170449218162702E-3</c:v>
                </c:pt>
                <c:pt idx="2978">
                  <c:v>3.4186168241046033E-3</c:v>
                </c:pt>
                <c:pt idx="2979">
                  <c:v>3.4202110403036556E-3</c:v>
                </c:pt>
                <c:pt idx="2980">
                  <c:v>3.4218275994302161E-3</c:v>
                </c:pt>
                <c:pt idx="2981">
                  <c:v>3.4234665301013933E-3</c:v>
                </c:pt>
                <c:pt idx="2982">
                  <c:v>3.4251278610142322E-3</c:v>
                </c:pt>
                <c:pt idx="2983">
                  <c:v>3.4268116208657773E-3</c:v>
                </c:pt>
                <c:pt idx="2984">
                  <c:v>3.4285178385129456E-3</c:v>
                </c:pt>
                <c:pt idx="2985">
                  <c:v>3.4302465424929096E-3</c:v>
                </c:pt>
                <c:pt idx="2986">
                  <c:v>3.4319977616625863E-3</c:v>
                </c:pt>
                <c:pt idx="2987">
                  <c:v>3.434282458814053E-3</c:v>
                </c:pt>
                <c:pt idx="2988">
                  <c:v>3.4355678601194484E-3</c:v>
                </c:pt>
                <c:pt idx="2989">
                  <c:v>3.4373867970405314E-3</c:v>
                </c:pt>
                <c:pt idx="2990">
                  <c:v>3.43922836385957E-3</c:v>
                </c:pt>
                <c:pt idx="2991">
                  <c:v>3.441092589433481E-3</c:v>
                </c:pt>
                <c:pt idx="2992">
                  <c:v>3.4429795024593091E-3</c:v>
                </c:pt>
                <c:pt idx="2993">
                  <c:v>3.4448891317140351E-3</c:v>
                </c:pt>
                <c:pt idx="2994">
                  <c:v>3.4468215058147678E-3</c:v>
                </c:pt>
                <c:pt idx="2995">
                  <c:v>3.4487766534585518E-3</c:v>
                </c:pt>
                <c:pt idx="2996">
                  <c:v>3.450754603502304E-3</c:v>
                </c:pt>
                <c:pt idx="2997">
                  <c:v>3.4527553844831971E-3</c:v>
                </c:pt>
                <c:pt idx="2998">
                  <c:v>3.4547790253380839E-3</c:v>
                </c:pt>
                <c:pt idx="2999">
                  <c:v>3.4568255546840732E-3</c:v>
                </c:pt>
                <c:pt idx="3000">
                  <c:v>3.4588950012182096E-3</c:v>
                </c:pt>
                <c:pt idx="3001">
                  <c:v>3.4609873936375379E-3</c:v>
                </c:pt>
                <c:pt idx="3002">
                  <c:v>3.463102760719039E-3</c:v>
                </c:pt>
                <c:pt idx="3003">
                  <c:v>3.4652411311597575E-3</c:v>
                </c:pt>
                <c:pt idx="3004">
                  <c:v>3.4674025336567382E-3</c:v>
                </c:pt>
                <c:pt idx="3005">
                  <c:v>3.4695869969070259E-3</c:v>
                </c:pt>
                <c:pt idx="3006">
                  <c:v>3.4717945497675373E-3</c:v>
                </c:pt>
                <c:pt idx="3007">
                  <c:v>3.4740252208553812E-3</c:v>
                </c:pt>
                <c:pt idx="3008">
                  <c:v>3.4762790388676024E-3</c:v>
                </c:pt>
                <c:pt idx="3009">
                  <c:v>3.4785560325012455E-3</c:v>
                </c:pt>
                <c:pt idx="3010">
                  <c:v>3.4808562306132274E-3</c:v>
                </c:pt>
                <c:pt idx="3011">
                  <c:v>3.4831796618206567E-3</c:v>
                </c:pt>
                <c:pt idx="3012">
                  <c:v>3.4855208964668094E-3</c:v>
                </c:pt>
                <c:pt idx="3013">
                  <c:v>3.4878607967403497E-3</c:v>
                </c:pt>
                <c:pt idx="3014">
                  <c:v>3.4901976515300248E-3</c:v>
                </c:pt>
                <c:pt idx="3015">
                  <c:v>3.4925314494849147E-3</c:v>
                </c:pt>
                <c:pt idx="3016">
                  <c:v>3.4948621788544187E-3</c:v>
                </c:pt>
                <c:pt idx="3017">
                  <c:v>3.4971898279678726E-3</c:v>
                </c:pt>
                <c:pt idx="3018">
                  <c:v>3.4995143853144839E-3</c:v>
                </c:pt>
                <c:pt idx="3019">
                  <c:v>3.5018358393834603E-3</c:v>
                </c:pt>
                <c:pt idx="3020">
                  <c:v>3.5041541784242014E-3</c:v>
                </c:pt>
                <c:pt idx="3021">
                  <c:v>3.5064693908459788E-3</c:v>
                </c:pt>
                <c:pt idx="3022">
                  <c:v>3.508781465058064E-3</c:v>
                </c:pt>
                <c:pt idx="3023">
                  <c:v>3.5110903895496648E-3</c:v>
                </c:pt>
                <c:pt idx="3024">
                  <c:v>3.5133961527300528E-3</c:v>
                </c:pt>
                <c:pt idx="3025">
                  <c:v>3.5156987427686914E-3</c:v>
                </c:pt>
                <c:pt idx="3026">
                  <c:v>3.5179981483146605E-3</c:v>
                </c:pt>
                <c:pt idx="3027">
                  <c:v>3.5202943576173595E-3</c:v>
                </c:pt>
                <c:pt idx="3028">
                  <c:v>3.5225873590860601E-3</c:v>
                </c:pt>
                <c:pt idx="3029">
                  <c:v>3.52487714120997E-3</c:v>
                </c:pt>
                <c:pt idx="3030">
                  <c:v>3.5271636923184246E-3</c:v>
                </c:pt>
                <c:pt idx="3031">
                  <c:v>3.5294470007407597E-3</c:v>
                </c:pt>
                <c:pt idx="3032">
                  <c:v>3.5317270549661828E-3</c:v>
                </c:pt>
                <c:pt idx="3033">
                  <c:v>3.5340038434039656E-3</c:v>
                </c:pt>
                <c:pt idx="3034">
                  <c:v>3.5362773543834436E-3</c:v>
                </c:pt>
                <c:pt idx="3035">
                  <c:v>3.5385475763938246E-3</c:v>
                </c:pt>
                <c:pt idx="3036">
                  <c:v>3.540814497764444E-3</c:v>
                </c:pt>
                <c:pt idx="3037">
                  <c:v>3.5430781068246375E-3</c:v>
                </c:pt>
                <c:pt idx="3038">
                  <c:v>3.5459835758899771E-3</c:v>
                </c:pt>
                <c:pt idx="3039">
                  <c:v>3.5475953420505135E-3</c:v>
                </c:pt>
                <c:pt idx="3040">
                  <c:v>3.5498489448748671E-3</c:v>
                </c:pt>
                <c:pt idx="3041">
                  <c:v>3.5520991891058173E-3</c:v>
                </c:pt>
                <c:pt idx="3042">
                  <c:v>3.5543460629927637E-3</c:v>
                </c:pt>
                <c:pt idx="3043">
                  <c:v>3.5565895551048499E-3</c:v>
                </c:pt>
                <c:pt idx="3044">
                  <c:v>3.5588296536914754E-3</c:v>
                </c:pt>
                <c:pt idx="3045">
                  <c:v>3.5610663473217841E-3</c:v>
                </c:pt>
                <c:pt idx="3046">
                  <c:v>3.5632996241652393E-3</c:v>
                </c:pt>
                <c:pt idx="3047">
                  <c:v>3.5655294727909848E-3</c:v>
                </c:pt>
                <c:pt idx="3048">
                  <c:v>3.5677558816082922E-3</c:v>
                </c:pt>
                <c:pt idx="3049">
                  <c:v>3.569978838946497E-3</c:v>
                </c:pt>
                <c:pt idx="3050">
                  <c:v>3.572198333214871E-3</c:v>
                </c:pt>
                <c:pt idx="3051">
                  <c:v>3.5744143528226857E-3</c:v>
                </c:pt>
                <c:pt idx="3052">
                  <c:v>3.5766268860992767E-3</c:v>
                </c:pt>
                <c:pt idx="3053">
                  <c:v>3.5788359215338517E-3</c:v>
                </c:pt>
                <c:pt idx="3054">
                  <c:v>3.5810414474557462E-3</c:v>
                </c:pt>
                <c:pt idx="3055">
                  <c:v>3.5832434522742318E-3</c:v>
                </c:pt>
                <c:pt idx="3056">
                  <c:v>3.5854419244785163E-3</c:v>
                </c:pt>
                <c:pt idx="3057">
                  <c:v>3.5876368523979352E-3</c:v>
                </c:pt>
                <c:pt idx="3058">
                  <c:v>3.589828224361824E-3</c:v>
                </c:pt>
                <c:pt idx="3059">
                  <c:v>3.5920160287794545E-3</c:v>
                </c:pt>
                <c:pt idx="3060">
                  <c:v>3.5942002542199702E-3</c:v>
                </c:pt>
                <c:pt idx="3061">
                  <c:v>3.5963808888528348E-3</c:v>
                </c:pt>
                <c:pt idx="3062">
                  <c:v>3.5985579212471919E-3</c:v>
                </c:pt>
                <c:pt idx="3063">
                  <c:v>3.600731339652441E-3</c:v>
                </c:pt>
                <c:pt idx="3064">
                  <c:v>3.6029011326377258E-3</c:v>
                </c:pt>
                <c:pt idx="3065">
                  <c:v>3.605067288452446E-3</c:v>
                </c:pt>
                <c:pt idx="3066">
                  <c:v>3.607229795585809E-3</c:v>
                </c:pt>
                <c:pt idx="3067">
                  <c:v>3.6093886423671506E-3</c:v>
                </c:pt>
                <c:pt idx="3068">
                  <c:v>3.6115438172057424E-3</c:v>
                </c:pt>
                <c:pt idx="3069">
                  <c:v>3.6136953085108559E-3</c:v>
                </c:pt>
                <c:pt idx="3070">
                  <c:v>3.6158431047716988E-3</c:v>
                </c:pt>
                <c:pt idx="3071">
                  <c:v>3.6179871941577346E-3</c:v>
                </c:pt>
                <c:pt idx="3072">
                  <c:v>3.6201275653180431E-3</c:v>
                </c:pt>
                <c:pt idx="3073">
                  <c:v>3.6222642065020239E-3</c:v>
                </c:pt>
                <c:pt idx="3074">
                  <c:v>3.6243971061189484E-3</c:v>
                </c:pt>
                <c:pt idx="3075">
                  <c:v>3.6265262526580244E-3</c:v>
                </c:pt>
                <c:pt idx="3076">
                  <c:v>3.6289549522994236E-3</c:v>
                </c:pt>
                <c:pt idx="3077">
                  <c:v>3.6307732397400372E-3</c:v>
                </c:pt>
                <c:pt idx="3078">
                  <c:v>3.6328910571814532E-3</c:v>
                </c:pt>
                <c:pt idx="3079">
                  <c:v>3.6350050750222351E-3</c:v>
                </c:pt>
                <c:pt idx="3080">
                  <c:v>3.6371152817515906E-3</c:v>
                </c:pt>
                <c:pt idx="3081">
                  <c:v>3.6392216656988552E-3</c:v>
                </c:pt>
                <c:pt idx="3082">
                  <c:v>3.6413242152733005E-3</c:v>
                </c:pt>
                <c:pt idx="3083">
                  <c:v>3.6434229188841982E-3</c:v>
                </c:pt>
                <c:pt idx="3084">
                  <c:v>3.6455177648608839E-3</c:v>
                </c:pt>
                <c:pt idx="3085">
                  <c:v>3.6476087416925651E-3</c:v>
                </c:pt>
                <c:pt idx="3086">
                  <c:v>3.6496958377885136E-3</c:v>
                </c:pt>
                <c:pt idx="3087">
                  <c:v>3.6517790414780649E-3</c:v>
                </c:pt>
                <c:pt idx="3088">
                  <c:v>3.6538583411704906E-3</c:v>
                </c:pt>
                <c:pt idx="3089">
                  <c:v>3.6559337252750623E-3</c:v>
                </c:pt>
                <c:pt idx="3090">
                  <c:v>3.6580051822010518E-3</c:v>
                </c:pt>
                <c:pt idx="3091">
                  <c:v>3.6600727002777944E-3</c:v>
                </c:pt>
                <c:pt idx="3092">
                  <c:v>3.662136267994498E-3</c:v>
                </c:pt>
                <c:pt idx="3093">
                  <c:v>3.6647836031455938E-3</c:v>
                </c:pt>
                <c:pt idx="3094">
                  <c:v>3.666416844247955E-3</c:v>
                </c:pt>
                <c:pt idx="3095">
                  <c:v>3.6685959190485562E-3</c:v>
                </c:pt>
                <c:pt idx="3096">
                  <c:v>3.6706429972355181E-3</c:v>
                </c:pt>
                <c:pt idx="3097">
                  <c:v>3.6726860653502058E-3</c:v>
                </c:pt>
                <c:pt idx="3098">
                  <c:v>3.6747251117219548E-3</c:v>
                </c:pt>
                <c:pt idx="3099">
                  <c:v>3.6767601249199089E-3</c:v>
                </c:pt>
                <c:pt idx="3100">
                  <c:v>3.6787910931135315E-3</c:v>
                </c:pt>
                <c:pt idx="3101">
                  <c:v>3.6808180048719663E-3</c:v>
                </c:pt>
                <c:pt idx="3102">
                  <c:v>3.682840848604485E-3</c:v>
                </c:pt>
                <c:pt idx="3103">
                  <c:v>3.6848596125604871E-3</c:v>
                </c:pt>
                <c:pt idx="3104">
                  <c:v>3.6868742853091163E-3</c:v>
                </c:pt>
                <c:pt idx="3105">
                  <c:v>3.6888848550198361E-3</c:v>
                </c:pt>
                <c:pt idx="3106">
                  <c:v>3.6908913103417262E-3</c:v>
                </c:pt>
                <c:pt idx="3107">
                  <c:v>3.6928936395241863E-3</c:v>
                </c:pt>
                <c:pt idx="3108">
                  <c:v>3.6948918310564238E-3</c:v>
                </c:pt>
                <c:pt idx="3109">
                  <c:v>3.6968858731878385E-3</c:v>
                </c:pt>
                <c:pt idx="3110">
                  <c:v>3.6988757544076378E-3</c:v>
                </c:pt>
                <c:pt idx="3111">
                  <c:v>3.7008614632050296E-3</c:v>
                </c:pt>
                <c:pt idx="3112">
                  <c:v>3.7028429878294133E-3</c:v>
                </c:pt>
                <c:pt idx="3113">
                  <c:v>3.7048203166900606E-3</c:v>
                </c:pt>
                <c:pt idx="3114">
                  <c:v>3.7067934382761791E-3</c:v>
                </c:pt>
                <c:pt idx="3115">
                  <c:v>3.7087623409171044E-3</c:v>
                </c:pt>
                <c:pt idx="3116">
                  <c:v>3.7107270131020442E-3</c:v>
                </c:pt>
                <c:pt idx="3117">
                  <c:v>3.712687443080398E-3</c:v>
                </c:pt>
                <c:pt idx="3118">
                  <c:v>3.7146436192614374E-3</c:v>
                </c:pt>
                <c:pt idx="3119">
                  <c:v>3.7165955302143061E-3</c:v>
                </c:pt>
                <c:pt idx="3120">
                  <c:v>3.7185431641884037E-3</c:v>
                </c:pt>
                <c:pt idx="3121">
                  <c:v>3.7204865095930018E-3</c:v>
                </c:pt>
                <c:pt idx="3122">
                  <c:v>3.7224255548373719E-3</c:v>
                </c:pt>
                <c:pt idx="3123">
                  <c:v>3.7243602883307858E-3</c:v>
                </c:pt>
                <c:pt idx="3124">
                  <c:v>3.726290698482515E-3</c:v>
                </c:pt>
                <c:pt idx="3125">
                  <c:v>3.7282167736218952E-3</c:v>
                </c:pt>
                <c:pt idx="3126">
                  <c:v>3.73013850231807E-3</c:v>
                </c:pt>
                <c:pt idx="3127">
                  <c:v>3.7320558728204389E-3</c:v>
                </c:pt>
                <c:pt idx="3128">
                  <c:v>3.7345146408895857E-3</c:v>
                </c:pt>
                <c:pt idx="3129">
                  <c:v>3.7364220063551556E-3</c:v>
                </c:pt>
                <c:pt idx="3130">
                  <c:v>3.73805339226152E-3</c:v>
                </c:pt>
                <c:pt idx="3131">
                  <c:v>3.7399525837855663E-3</c:v>
                </c:pt>
                <c:pt idx="3132">
                  <c:v>3.7418473576433797E-3</c:v>
                </c:pt>
                <c:pt idx="3133">
                  <c:v>3.7437377020044238E-3</c:v>
                </c:pt>
                <c:pt idx="3134">
                  <c:v>3.7456236051980341E-3</c:v>
                </c:pt>
                <c:pt idx="3135">
                  <c:v>3.7475050558732903E-3</c:v>
                </c:pt>
                <c:pt idx="3136">
                  <c:v>3.749382042199656E-3</c:v>
                </c:pt>
                <c:pt idx="3137">
                  <c:v>3.7512545527462748E-3</c:v>
                </c:pt>
                <c:pt idx="3138">
                  <c:v>3.7531225758424824E-3</c:v>
                </c:pt>
                <c:pt idx="3139">
                  <c:v>3.7549860998975504E-3</c:v>
                </c:pt>
                <c:pt idx="3140">
                  <c:v>3.7568451131608782E-3</c:v>
                </c:pt>
                <c:pt idx="3141">
                  <c:v>3.7586996042815457E-3</c:v>
                </c:pt>
                <c:pt idx="3142">
                  <c:v>3.7605495614290163E-3</c:v>
                </c:pt>
                <c:pt idx="3143">
                  <c:v>3.7623949732523698E-3</c:v>
                </c:pt>
                <c:pt idx="3144">
                  <c:v>3.7650627128016367E-3</c:v>
                </c:pt>
                <c:pt idx="3145">
                  <c:v>3.7660721138443876E-3</c:v>
                </c:pt>
                <c:pt idx="3146">
                  <c:v>3.7681651172150055E-3</c:v>
                </c:pt>
                <c:pt idx="3147">
                  <c:v>3.7697309333317719E-3</c:v>
                </c:pt>
                <c:pt idx="3148">
                  <c:v>3.7715534436344456E-3</c:v>
                </c:pt>
                <c:pt idx="3149">
                  <c:v>3.7733713389886958E-3</c:v>
                </c:pt>
                <c:pt idx="3150">
                  <c:v>3.7751846075639861E-3</c:v>
                </c:pt>
                <c:pt idx="3151">
                  <c:v>3.7769932377695881E-3</c:v>
                </c:pt>
                <c:pt idx="3152">
                  <c:v>3.7787972180147733E-3</c:v>
                </c:pt>
                <c:pt idx="3153">
                  <c:v>3.7805965369486216E-3</c:v>
                </c:pt>
                <c:pt idx="3154">
                  <c:v>3.7823911827405965E-3</c:v>
                </c:pt>
                <c:pt idx="3155">
                  <c:v>3.7841811437200334E-3</c:v>
                </c:pt>
                <c:pt idx="3156">
                  <c:v>3.7859664084560762E-3</c:v>
                </c:pt>
                <c:pt idx="3157">
                  <c:v>3.7877469652780604E-3</c:v>
                </c:pt>
                <c:pt idx="3158">
                  <c:v>3.7895228025153216E-3</c:v>
                </c:pt>
                <c:pt idx="3159">
                  <c:v>3.7912939086570674E-3</c:v>
                </c:pt>
                <c:pt idx="3160">
                  <c:v>3.7930602721125695E-3</c:v>
                </c:pt>
                <c:pt idx="3161">
                  <c:v>3.7948218812111634E-3</c:v>
                </c:pt>
                <c:pt idx="3162">
                  <c:v>3.7965787243621207E-3</c:v>
                </c:pt>
                <c:pt idx="3163">
                  <c:v>3.7983307900546492E-3</c:v>
                </c:pt>
                <c:pt idx="3164">
                  <c:v>3.8000780665381484E-3</c:v>
                </c:pt>
                <c:pt idx="3165">
                  <c:v>3.8018205423018259E-3</c:v>
                </c:pt>
                <c:pt idx="3166">
                  <c:v>3.8035582057549533E-3</c:v>
                </c:pt>
                <c:pt idx="3167">
                  <c:v>3.8052910452268662E-3</c:v>
                </c:pt>
                <c:pt idx="3168">
                  <c:v>3.8070190491268363E-3</c:v>
                </c:pt>
                <c:pt idx="3169">
                  <c:v>3.8087422058641351E-3</c:v>
                </c:pt>
                <c:pt idx="3170">
                  <c:v>3.8104605039279704E-3</c:v>
                </c:pt>
                <c:pt idx="3171">
                  <c:v>3.8121739315677416E-3</c:v>
                </c:pt>
                <c:pt idx="3172">
                  <c:v>3.8138824772726565E-3</c:v>
                </c:pt>
                <c:pt idx="3173">
                  <c:v>3.8155861293720506E-3</c:v>
                </c:pt>
                <c:pt idx="3174">
                  <c:v>3.8172848763551315E-3</c:v>
                </c:pt>
                <c:pt idx="3175">
                  <c:v>3.8189787065512348E-3</c:v>
                </c:pt>
                <c:pt idx="3176">
                  <c:v>3.8206676083696323E-3</c:v>
                </c:pt>
                <c:pt idx="3177">
                  <c:v>3.8223515702195954E-3</c:v>
                </c:pt>
                <c:pt idx="3178">
                  <c:v>3.8240305804304597E-3</c:v>
                </c:pt>
                <c:pt idx="3179">
                  <c:v>3.8257046276513051E-3</c:v>
                </c:pt>
                <c:pt idx="3180">
                  <c:v>3.8281281632368547E-3</c:v>
                </c:pt>
                <c:pt idx="3181">
                  <c:v>3.8297901438433257E-3</c:v>
                </c:pt>
                <c:pt idx="3182">
                  <c:v>3.8309334775643578E-3</c:v>
                </c:pt>
                <c:pt idx="3183">
                  <c:v>3.8325868392519169E-3</c:v>
                </c:pt>
                <c:pt idx="3184">
                  <c:v>3.8342351781572859E-3</c:v>
                </c:pt>
                <c:pt idx="3185">
                  <c:v>3.8358784825298642E-3</c:v>
                </c:pt>
                <c:pt idx="3186">
                  <c:v>3.8375167407789235E-3</c:v>
                </c:pt>
                <c:pt idx="3187">
                  <c:v>3.8391499415535435E-3</c:v>
                </c:pt>
                <c:pt idx="3188">
                  <c:v>3.8407780728633156E-3</c:v>
                </c:pt>
                <c:pt idx="3189">
                  <c:v>3.8424011234372557E-3</c:v>
                </c:pt>
                <c:pt idx="3190">
                  <c:v>3.8440190815247632E-3</c:v>
                </c:pt>
                <c:pt idx="3191">
                  <c:v>3.8456319354551738E-3</c:v>
                </c:pt>
                <c:pt idx="3192">
                  <c:v>3.847239673717695E-3</c:v>
                </c:pt>
                <c:pt idx="3193">
                  <c:v>3.8493814434232831E-3</c:v>
                </c:pt>
                <c:pt idx="3194">
                  <c:v>3.8513502863679605E-3</c:v>
                </c:pt>
                <c:pt idx="3195">
                  <c:v>3.8529396596409526E-3</c:v>
                </c:pt>
                <c:pt idx="3196">
                  <c:v>3.8545238642484492E-3</c:v>
                </c:pt>
                <c:pt idx="3197">
                  <c:v>3.8561028884398496E-3</c:v>
                </c:pt>
                <c:pt idx="3198">
                  <c:v>3.8579011294359589E-3</c:v>
                </c:pt>
                <c:pt idx="3199">
                  <c:v>3.8592453494512569E-3</c:v>
                </c:pt>
                <c:pt idx="3200">
                  <c:v>3.860808763169743E-3</c:v>
                </c:pt>
                <c:pt idx="3201">
                  <c:v>3.8623669500292834E-3</c:v>
                </c:pt>
                <c:pt idx="3202">
                  <c:v>3.863919898599022E-3</c:v>
                </c:pt>
                <c:pt idx="3203">
                  <c:v>3.8654675972082941E-3</c:v>
                </c:pt>
                <c:pt idx="3204">
                  <c:v>3.8670100342663716E-3</c:v>
                </c:pt>
                <c:pt idx="3205">
                  <c:v>3.8685471981825259E-3</c:v>
                </c:pt>
                <c:pt idx="3206">
                  <c:v>3.8700790772860927E-3</c:v>
                </c:pt>
                <c:pt idx="3207">
                  <c:v>3.8716056601462157E-3</c:v>
                </c:pt>
                <c:pt idx="3208">
                  <c:v>3.8731269349323583E-3</c:v>
                </c:pt>
                <c:pt idx="3209">
                  <c:v>3.8746428901337282E-3</c:v>
                </c:pt>
                <c:pt idx="3210">
                  <c:v>3.8761535142395331E-3</c:v>
                </c:pt>
                <c:pt idx="3211">
                  <c:v>3.8776587955791086E-3</c:v>
                </c:pt>
                <c:pt idx="3212">
                  <c:v>3.8791587225617263E-3</c:v>
                </c:pt>
                <c:pt idx="3213">
                  <c:v>3.8806532835167218E-3</c:v>
                </c:pt>
                <c:pt idx="3214">
                  <c:v>3.8821424669333027E-3</c:v>
                </c:pt>
                <c:pt idx="3215">
                  <c:v>3.8836262611408046E-3</c:v>
                </c:pt>
                <c:pt idx="3216">
                  <c:v>3.8851046546284351E-3</c:v>
                </c:pt>
                <c:pt idx="3217">
                  <c:v>3.8865776356455939E-3</c:v>
                </c:pt>
                <c:pt idx="3218">
                  <c:v>3.8880451926814885E-3</c:v>
                </c:pt>
                <c:pt idx="3219">
                  <c:v>3.8895073141453906E-3</c:v>
                </c:pt>
                <c:pt idx="3220">
                  <c:v>3.8909639884465719E-3</c:v>
                </c:pt>
                <c:pt idx="3221">
                  <c:v>3.8924152038344317E-3</c:v>
                </c:pt>
                <c:pt idx="3222">
                  <c:v>3.893860948878114E-3</c:v>
                </c:pt>
                <c:pt idx="3223">
                  <c:v>3.8953012119868902E-3</c:v>
                </c:pt>
                <c:pt idx="3224">
                  <c:v>3.8967359813302238E-3</c:v>
                </c:pt>
                <c:pt idx="3225">
                  <c:v>3.8981652456371307E-3</c:v>
                </c:pt>
                <c:pt idx="3226">
                  <c:v>3.8995889930770744E-3</c:v>
                </c:pt>
                <c:pt idx="3227">
                  <c:v>3.9010072119793904E-3</c:v>
                </c:pt>
                <c:pt idx="3228">
                  <c:v>3.9024198909931584E-3</c:v>
                </c:pt>
                <c:pt idx="3229">
                  <c:v>3.9038270182878421E-3</c:v>
                </c:pt>
                <c:pt idx="3230">
                  <c:v>3.905228582432585E-3</c:v>
                </c:pt>
                <c:pt idx="3231">
                  <c:v>3.9066245716767867E-3</c:v>
                </c:pt>
                <c:pt idx="3232">
                  <c:v>3.908531393936876E-3</c:v>
                </c:pt>
                <c:pt idx="3233">
                  <c:v>3.9095971508995575E-3</c:v>
                </c:pt>
                <c:pt idx="3234">
                  <c:v>3.9107789744985411E-3</c:v>
                </c:pt>
                <c:pt idx="3235">
                  <c:v>3.9121525484731023E-3</c:v>
                </c:pt>
                <c:pt idx="3236">
                  <c:v>3.9135204894336084E-3</c:v>
                </c:pt>
                <c:pt idx="3237">
                  <c:v>3.9148827861090751E-3</c:v>
                </c:pt>
                <c:pt idx="3238">
                  <c:v>3.916239426668966E-3</c:v>
                </c:pt>
                <c:pt idx="3239">
                  <c:v>3.9175903995225525E-3</c:v>
                </c:pt>
                <c:pt idx="3240">
                  <c:v>3.9189356932389785E-3</c:v>
                </c:pt>
                <c:pt idx="3241">
                  <c:v>3.9202752959877074E-3</c:v>
                </c:pt>
                <c:pt idx="3242">
                  <c:v>3.921609196337883E-3</c:v>
                </c:pt>
                <c:pt idx="3243">
                  <c:v>3.9229373825389047E-3</c:v>
                </c:pt>
                <c:pt idx="3244">
                  <c:v>3.9242598431599163E-3</c:v>
                </c:pt>
                <c:pt idx="3245">
                  <c:v>3.9255765664503173E-3</c:v>
                </c:pt>
                <c:pt idx="3246">
                  <c:v>3.9268875408193793E-3</c:v>
                </c:pt>
                <c:pt idx="3247">
                  <c:v>3.9281927548362461E-3</c:v>
                </c:pt>
                <c:pt idx="3248">
                  <c:v>3.9298624039751928E-3</c:v>
                </c:pt>
                <c:pt idx="3249">
                  <c:v>3.930785854810992E-3</c:v>
                </c:pt>
                <c:pt idx="3250">
                  <c:v>3.9322572243971621E-3</c:v>
                </c:pt>
                <c:pt idx="3251">
                  <c:v>3.933355773728664E-3</c:v>
                </c:pt>
                <c:pt idx="3252">
                  <c:v>3.9346320112443323E-3</c:v>
                </c:pt>
                <c:pt idx="3253">
                  <c:v>3.9359024186236269E-3</c:v>
                </c:pt>
                <c:pt idx="3254">
                  <c:v>3.9371669843557555E-3</c:v>
                </c:pt>
                <c:pt idx="3255">
                  <c:v>3.9384256966901177E-3</c:v>
                </c:pt>
                <c:pt idx="3256">
                  <c:v>3.939678544115921E-3</c:v>
                </c:pt>
                <c:pt idx="3257">
                  <c:v>3.9409255151223732E-3</c:v>
                </c:pt>
                <c:pt idx="3258">
                  <c:v>3.9421665980388099E-3</c:v>
                </c:pt>
                <c:pt idx="3259">
                  <c:v>3.9434017811146305E-3</c:v>
                </c:pt>
                <c:pt idx="3260">
                  <c:v>3.9446310529189788E-3</c:v>
                </c:pt>
                <c:pt idx="3261">
                  <c:v>3.9458544017811903E-3</c:v>
                </c:pt>
                <c:pt idx="3262">
                  <c:v>3.9470718161904728E-3</c:v>
                </c:pt>
                <c:pt idx="3263">
                  <c:v>3.9482832843962257E-3</c:v>
                </c:pt>
                <c:pt idx="3264">
                  <c:v>3.9494887948876567E-3</c:v>
                </c:pt>
                <c:pt idx="3265">
                  <c:v>3.9506883360740375E-3</c:v>
                </c:pt>
                <c:pt idx="3266">
                  <c:v>3.9518818962847035E-3</c:v>
                </c:pt>
                <c:pt idx="3267">
                  <c:v>3.9530694638489905E-3</c:v>
                </c:pt>
                <c:pt idx="3268">
                  <c:v>3.9542510274159781E-3</c:v>
                </c:pt>
                <c:pt idx="3269">
                  <c:v>3.9554265752350659E-3</c:v>
                </c:pt>
                <c:pt idx="3270">
                  <c:v>3.9565960956355894E-3</c:v>
                </c:pt>
                <c:pt idx="3271">
                  <c:v>3.9577595770268204E-3</c:v>
                </c:pt>
                <c:pt idx="3272">
                  <c:v>3.9589170080578384E-3</c:v>
                </c:pt>
                <c:pt idx="3273">
                  <c:v>3.960068376738235E-3</c:v>
                </c:pt>
                <c:pt idx="3274">
                  <c:v>3.9612136717170898E-3</c:v>
                </c:pt>
                <c:pt idx="3275">
                  <c:v>3.9623528813237385E-3</c:v>
                </c:pt>
                <c:pt idx="3276">
                  <c:v>3.9634859939674527E-3</c:v>
                </c:pt>
                <c:pt idx="3277">
                  <c:v>3.9646129981374401E-3</c:v>
                </c:pt>
                <c:pt idx="3278">
                  <c:v>3.965733881923228E-3</c:v>
                </c:pt>
                <c:pt idx="3279">
                  <c:v>3.9668486341337683E-3</c:v>
                </c:pt>
                <c:pt idx="3280">
                  <c:v>3.9679572427786525E-3</c:v>
                </c:pt>
                <c:pt idx="3281">
                  <c:v>3.9690596965868963E-3</c:v>
                </c:pt>
                <c:pt idx="3282">
                  <c:v>3.9701559837279632E-3</c:v>
                </c:pt>
                <c:pt idx="3283">
                  <c:v>3.9712460926910609E-3</c:v>
                </c:pt>
                <c:pt idx="3284">
                  <c:v>3.9724843514665764E-3</c:v>
                </c:pt>
                <c:pt idx="3285">
                  <c:v>3.9735611824109895E-3</c:v>
                </c:pt>
                <c:pt idx="3286">
                  <c:v>3.9744792343654467E-3</c:v>
                </c:pt>
                <c:pt idx="3287">
                  <c:v>3.9755445145495116E-3</c:v>
                </c:pt>
                <c:pt idx="3288">
                  <c:v>3.9766035585220294E-3</c:v>
                </c:pt>
                <c:pt idx="3289">
                  <c:v>3.9776563546922716E-3</c:v>
                </c:pt>
                <c:pt idx="3290">
                  <c:v>3.9787028913895739E-3</c:v>
                </c:pt>
                <c:pt idx="3291">
                  <c:v>3.9797431571031439E-3</c:v>
                </c:pt>
                <c:pt idx="3292">
                  <c:v>3.9807771401623171E-3</c:v>
                </c:pt>
                <c:pt idx="3293">
                  <c:v>3.9818048291362373E-3</c:v>
                </c:pt>
                <c:pt idx="3294">
                  <c:v>3.982826212114432E-3</c:v>
                </c:pt>
                <c:pt idx="3295">
                  <c:v>3.9838412777459808E-3</c:v>
                </c:pt>
                <c:pt idx="3296">
                  <c:v>3.9848500143602195E-3</c:v>
                </c:pt>
                <c:pt idx="3297">
                  <c:v>3.9858524102065473E-3</c:v>
                </c:pt>
                <c:pt idx="3298">
                  <c:v>3.9868484539340443E-3</c:v>
                </c:pt>
                <c:pt idx="3299">
                  <c:v>3.9881197290192461E-3</c:v>
                </c:pt>
                <c:pt idx="3300">
                  <c:v>3.9888214382699516E-3</c:v>
                </c:pt>
                <c:pt idx="3301">
                  <c:v>3.9897983556169692E-3</c:v>
                </c:pt>
                <c:pt idx="3302">
                  <c:v>3.9907688743223702E-3</c:v>
                </c:pt>
                <c:pt idx="3303">
                  <c:v>3.9917329827954262E-3</c:v>
                </c:pt>
                <c:pt idx="3304">
                  <c:v>3.992690669445409E-3</c:v>
                </c:pt>
                <c:pt idx="3305">
                  <c:v>3.993641922601654E-3</c:v>
                </c:pt>
                <c:pt idx="3306">
                  <c:v>3.9945867306734328E-3</c:v>
                </c:pt>
                <c:pt idx="3307">
                  <c:v>3.9955250821499533E-3</c:v>
                </c:pt>
                <c:pt idx="3308">
                  <c:v>3.9964569652806148E-3</c:v>
                </c:pt>
                <c:pt idx="3309">
                  <c:v>3.9973823686345611E-3</c:v>
                </c:pt>
                <c:pt idx="3310">
                  <c:v>3.9983012803812557E-3</c:v>
                </c:pt>
                <c:pt idx="3311">
                  <c:v>3.9992136890898422E-3</c:v>
                </c:pt>
                <c:pt idx="3312">
                  <c:v>4.0001195831695924E-3</c:v>
                </c:pt>
                <c:pt idx="3313">
                  <c:v>4.0010189509498417E-3</c:v>
                </c:pt>
                <c:pt idx="3314">
                  <c:v>4.0019117807599258E-3</c:v>
                </c:pt>
                <c:pt idx="3315">
                  <c:v>4.0027980611689884E-3</c:v>
                </c:pt>
                <c:pt idx="3316">
                  <c:v>4.003677780506365E-3</c:v>
                </c:pt>
                <c:pt idx="3317">
                  <c:v>4.0045509270214552E-3</c:v>
                </c:pt>
                <c:pt idx="3318">
                  <c:v>4.0054174893633387E-3</c:v>
                </c:pt>
                <c:pt idx="3319">
                  <c:v>4.0062774557014791E-3</c:v>
                </c:pt>
                <c:pt idx="3320">
                  <c:v>4.00713081460502E-3</c:v>
                </c:pt>
                <c:pt idx="3321">
                  <c:v>4.0079775544032969E-3</c:v>
                </c:pt>
                <c:pt idx="3322">
                  <c:v>4.0088176635055817E-3</c:v>
                </c:pt>
                <c:pt idx="3323">
                  <c:v>4.0096511302412097E-3</c:v>
                </c:pt>
                <c:pt idx="3324">
                  <c:v>4.0104779430993887E-3</c:v>
                </c:pt>
                <c:pt idx="3325">
                  <c:v>4.0112980903295181E-3</c:v>
                </c:pt>
                <c:pt idx="3326">
                  <c:v>4.0121115605007418E-3</c:v>
                </c:pt>
                <c:pt idx="3327">
                  <c:v>4.0129183420223313E-3</c:v>
                </c:pt>
                <c:pt idx="3328">
                  <c:v>4.0137184231436862E-3</c:v>
                </c:pt>
                <c:pt idx="3329">
                  <c:v>4.0145117922740781E-3</c:v>
                </c:pt>
                <c:pt idx="3330">
                  <c:v>4.0152984379826506E-3</c:v>
                </c:pt>
                <c:pt idx="3331">
                  <c:v>4.0160783485188034E-3</c:v>
                </c:pt>
                <c:pt idx="3332">
                  <c:v>4.016851512291808E-3</c:v>
                </c:pt>
                <c:pt idx="3333">
                  <c:v>4.0176179177109361E-3</c:v>
                </c:pt>
                <c:pt idx="3334">
                  <c:v>4.0183775531854593E-3</c:v>
                </c:pt>
                <c:pt idx="3335">
                  <c:v>4.0191304070447131E-3</c:v>
                </c:pt>
                <c:pt idx="3336">
                  <c:v>4.0199824927267258E-3</c:v>
                </c:pt>
                <c:pt idx="3337">
                  <c:v>4.0206157238742435E-3</c:v>
                </c:pt>
                <c:pt idx="3338">
                  <c:v>4.0213481635831272E-3</c:v>
                </c:pt>
                <c:pt idx="3339">
                  <c:v>4.0220737751539559E-3</c:v>
                </c:pt>
                <c:pt idx="3340">
                  <c:v>4.0227925472358095E-3</c:v>
                </c:pt>
                <c:pt idx="3341">
                  <c:v>4.0235044683178955E-3</c:v>
                </c:pt>
                <c:pt idx="3342">
                  <c:v>4.0242095264897415E-3</c:v>
                </c:pt>
                <c:pt idx="3343">
                  <c:v>4.024907710240555E-3</c:v>
                </c:pt>
                <c:pt idx="3344">
                  <c:v>4.0255990079796078E-3</c:v>
                </c:pt>
                <c:pt idx="3345">
                  <c:v>4.0262834082760435E-3</c:v>
                </c:pt>
                <c:pt idx="3346">
                  <c:v>4.0269608992993255E-3</c:v>
                </c:pt>
                <c:pt idx="3347">
                  <c:v>4.0276314696185977E-3</c:v>
                </c:pt>
                <c:pt idx="3348">
                  <c:v>4.0282951074033235E-3</c:v>
                </c:pt>
                <c:pt idx="3349">
                  <c:v>4.0291381511181612E-3</c:v>
                </c:pt>
                <c:pt idx="3350">
                  <c:v>4.0296015395657747E-3</c:v>
                </c:pt>
                <c:pt idx="3351">
                  <c:v>4.0302443106821073E-3</c:v>
                </c:pt>
                <c:pt idx="3352">
                  <c:v>4.030880102980916E-3</c:v>
                </c:pt>
                <c:pt idx="3353">
                  <c:v>4.0315089047915365E-3</c:v>
                </c:pt>
                <c:pt idx="3354">
                  <c:v>4.0322189609653947E-3</c:v>
                </c:pt>
                <c:pt idx="3355">
                  <c:v>4.0327454909050431E-3</c:v>
                </c:pt>
                <c:pt idx="3356">
                  <c:v>4.0333532519465365E-3</c:v>
                </c:pt>
                <c:pt idx="3357">
                  <c:v>4.0339539761369281E-3</c:v>
                </c:pt>
                <c:pt idx="3358">
                  <c:v>4.0345476518854895E-3</c:v>
                </c:pt>
                <c:pt idx="3359">
                  <c:v>4.0351342676814284E-3</c:v>
                </c:pt>
                <c:pt idx="3360">
                  <c:v>4.0357138118540803E-3</c:v>
                </c:pt>
                <c:pt idx="3361">
                  <c:v>4.0362862727327808E-3</c:v>
                </c:pt>
                <c:pt idx="3362">
                  <c:v>4.0368516387268016E-3</c:v>
                </c:pt>
                <c:pt idx="3363">
                  <c:v>4.0374098983253504E-3</c:v>
                </c:pt>
                <c:pt idx="3364">
                  <c:v>4.0379610398577626E-3</c:v>
                </c:pt>
                <c:pt idx="3365">
                  <c:v>4.038505051893182E-3</c:v>
                </c:pt>
                <c:pt idx="3366">
                  <c:v>4.0390419226010721E-3</c:v>
                </c:pt>
                <c:pt idx="3367">
                  <c:v>4.0395716403907045E-3</c:v>
                </c:pt>
                <c:pt idx="3368">
                  <c:v>4.0400941937512869E-3</c:v>
                </c:pt>
                <c:pt idx="3369">
                  <c:v>4.0406095710920908E-3</c:v>
                </c:pt>
                <c:pt idx="3370">
                  <c:v>4.041117760822388E-3</c:v>
                </c:pt>
                <c:pt idx="3371">
                  <c:v>4.041618751191578E-3</c:v>
                </c:pt>
                <c:pt idx="3372">
                  <c:v>4.0421125307688044E-3</c:v>
                </c:pt>
                <c:pt idx="3373">
                  <c:v>4.0425990878034668E-3</c:v>
                </c:pt>
                <c:pt idx="3374">
                  <c:v>4.0430784107847728E-3</c:v>
                </c:pt>
                <c:pt idx="3375">
                  <c:v>4.0435504881219941E-3</c:v>
                </c:pt>
                <c:pt idx="3376">
                  <c:v>4.0440153081444663E-3</c:v>
                </c:pt>
                <c:pt idx="3377">
                  <c:v>4.044472859341397E-3</c:v>
                </c:pt>
                <c:pt idx="3378">
                  <c:v>4.0449231300421218E-3</c:v>
                </c:pt>
                <c:pt idx="3379">
                  <c:v>4.0453661085759762E-3</c:v>
                </c:pt>
                <c:pt idx="3380">
                  <c:v>4.0458017835121041E-3</c:v>
                </c:pt>
                <c:pt idx="3381">
                  <c:v>4.0462301430999048E-3</c:v>
                </c:pt>
                <c:pt idx="3382">
                  <c:v>4.0466511759085222E-3</c:v>
                </c:pt>
                <c:pt idx="3383">
                  <c:v>4.0470648700274836E-3</c:v>
                </c:pt>
                <c:pt idx="3384">
                  <c:v>4.0474712141858049E-3</c:v>
                </c:pt>
                <c:pt idx="3385">
                  <c:v>4.0478701966328856E-3</c:v>
                </c:pt>
                <c:pt idx="3386">
                  <c:v>4.0482618056980613E-3</c:v>
                </c:pt>
                <c:pt idx="3387">
                  <c:v>4.0486460298705396E-3</c:v>
                </c:pt>
                <c:pt idx="3388">
                  <c:v>4.049129162444487E-3</c:v>
                </c:pt>
                <c:pt idx="3389">
                  <c:v>4.0494964632742381E-3</c:v>
                </c:pt>
                <c:pt idx="3390">
                  <c:v>4.0498053848025961E-3</c:v>
                </c:pt>
                <c:pt idx="3391">
                  <c:v>4.0501588908270492E-3</c:v>
                </c:pt>
                <c:pt idx="3392">
                  <c:v>4.0505049521666336E-3</c:v>
                </c:pt>
                <c:pt idx="3393">
                  <c:v>4.0508435573904933E-3</c:v>
                </c:pt>
                <c:pt idx="3394">
                  <c:v>4.0511746947480276E-3</c:v>
                </c:pt>
                <c:pt idx="3395">
                  <c:v>4.0514983527284443E-3</c:v>
                </c:pt>
                <c:pt idx="3396">
                  <c:v>4.051814519820951E-3</c:v>
                </c:pt>
                <c:pt idx="3397">
                  <c:v>4.0521231841950112E-3</c:v>
                </c:pt>
                <c:pt idx="3398">
                  <c:v>4.0524243344197686E-3</c:v>
                </c:pt>
                <c:pt idx="3399">
                  <c:v>4.0527179588245588E-3</c:v>
                </c:pt>
                <c:pt idx="3400">
                  <c:v>4.0530040458186534E-3</c:v>
                </c:pt>
                <c:pt idx="3401">
                  <c:v>4.0532825837313879E-3</c:v>
                </c:pt>
                <c:pt idx="3402">
                  <c:v>4.0535535611319062E-3</c:v>
                </c:pt>
                <c:pt idx="3403">
                  <c:v>4.0538169662696077E-3</c:v>
                </c:pt>
                <c:pt idx="3404">
                  <c:v>4.0541444847619346E-3</c:v>
                </c:pt>
                <c:pt idx="3405">
                  <c:v>4.054321013473583E-3</c:v>
                </c:pt>
                <c:pt idx="3406">
                  <c:v>4.0545953847992422E-3</c:v>
                </c:pt>
                <c:pt idx="3407">
                  <c:v>4.0547946326174866E-3</c:v>
                </c:pt>
                <c:pt idx="3408">
                  <c:v>4.0550200025801786E-3</c:v>
                </c:pt>
                <c:pt idx="3409">
                  <c:v>4.0552377307356835E-3</c:v>
                </c:pt>
                <c:pt idx="3410">
                  <c:v>4.055447805493273E-3</c:v>
                </c:pt>
                <c:pt idx="3411">
                  <c:v>4.0556502151822826E-3</c:v>
                </c:pt>
                <c:pt idx="3412">
                  <c:v>4.055844948211984E-3</c:v>
                </c:pt>
                <c:pt idx="3413">
                  <c:v>4.0560319930715849E-3</c:v>
                </c:pt>
                <c:pt idx="3414">
                  <c:v>4.0562113380104847E-3</c:v>
                </c:pt>
                <c:pt idx="3415">
                  <c:v>4.0563829714379551E-3</c:v>
                </c:pt>
                <c:pt idx="3416">
                  <c:v>4.0565468819231398E-3</c:v>
                </c:pt>
                <c:pt idx="3417">
                  <c:v>4.0567030576355023E-3</c:v>
                </c:pt>
                <c:pt idx="3418">
                  <c:v>4.0568514872241224E-3</c:v>
                </c:pt>
                <c:pt idx="3419">
                  <c:v>4.0569921588584634E-3</c:v>
                </c:pt>
                <c:pt idx="3420">
                  <c:v>4.0571250610277332E-3</c:v>
                </c:pt>
                <c:pt idx="3421">
                  <c:v>4.0572501821412033E-3</c:v>
                </c:pt>
                <c:pt idx="3422">
                  <c:v>4.0573675105282092E-3</c:v>
                </c:pt>
                <c:pt idx="3423">
                  <c:v>4.0574770347578948E-3</c:v>
                </c:pt>
                <c:pt idx="3424">
                  <c:v>4.0575787429997234E-3</c:v>
                </c:pt>
                <c:pt idx="3425">
                  <c:v>4.0576726237429028E-3</c:v>
                </c:pt>
                <c:pt idx="3426">
                  <c:v>4.0577586654766407E-3</c:v>
                </c:pt>
                <c:pt idx="3427">
                  <c:v>4.0578368565302725E-3</c:v>
                </c:pt>
                <c:pt idx="3428">
                  <c:v>4.0579071852331339E-3</c:v>
                </c:pt>
                <c:pt idx="3429">
                  <c:v>4.0579696400744325E-3</c:v>
                </c:pt>
                <c:pt idx="3430">
                  <c:v>4.0580242093035679E-3</c:v>
                </c:pt>
                <c:pt idx="3431">
                  <c:v>4.0580708815696198E-3</c:v>
                </c:pt>
                <c:pt idx="3432">
                  <c:v>4.0581096450420517E-3</c:v>
                </c:pt>
                <c:pt idx="3433">
                  <c:v>4.0581404882900074E-3</c:v>
                </c:pt>
                <c:pt idx="3434">
                  <c:v>4.0581633995628863E-3</c:v>
                </c:pt>
                <c:pt idx="3435">
                  <c:v>4.0581783673498961E-3</c:v>
                </c:pt>
                <c:pt idx="3436">
                  <c:v>4.0581853799803724E-3</c:v>
                </c:pt>
                <c:pt idx="3437">
                  <c:v>4.0581844259435229E-3</c:v>
                </c:pt>
                <c:pt idx="3438">
                  <c:v>4.0581754935686831E-3</c:v>
                </c:pt>
                <c:pt idx="3439">
                  <c:v>4.0581585711851886E-3</c:v>
                </c:pt>
                <c:pt idx="3440">
                  <c:v>4.0581250549553971E-3</c:v>
                </c:pt>
                <c:pt idx="3441">
                  <c:v>4.058089826415312E-3</c:v>
                </c:pt>
                <c:pt idx="3442">
                  <c:v>4.0580532412803905E-3</c:v>
                </c:pt>
                <c:pt idx="3443">
                  <c:v>4.0580030941939071E-3</c:v>
                </c:pt>
                <c:pt idx="3444">
                  <c:v>4.0579448976263421E-3</c:v>
                </c:pt>
                <c:pt idx="3445">
                  <c:v>4.0578786397471589E-3</c:v>
                </c:pt>
                <c:pt idx="3446">
                  <c:v>4.0578043090455651E-3</c:v>
                </c:pt>
                <c:pt idx="3447">
                  <c:v>4.0577218940107684E-3</c:v>
                </c:pt>
                <c:pt idx="3448">
                  <c:v>4.0576313828921684E-3</c:v>
                </c:pt>
                <c:pt idx="3449">
                  <c:v>4.0575327642589087E-3</c:v>
                </c:pt>
                <c:pt idx="3450">
                  <c:v>4.057426026360389E-3</c:v>
                </c:pt>
                <c:pt idx="3451">
                  <c:v>4.0573111576058807E-3</c:v>
                </c:pt>
                <c:pt idx="3452">
                  <c:v>4.0571881464845916E-3</c:v>
                </c:pt>
                <c:pt idx="3453">
                  <c:v>4.0570569812459212E-3</c:v>
                </c:pt>
                <c:pt idx="3454">
                  <c:v>4.0569176504590132E-3</c:v>
                </c:pt>
                <c:pt idx="3455">
                  <c:v>4.0567500765043008E-3</c:v>
                </c:pt>
                <c:pt idx="3456">
                  <c:v>4.0566144455578268E-3</c:v>
                </c:pt>
                <c:pt idx="3457">
                  <c:v>4.0564505482620916E-3</c:v>
                </c:pt>
                <c:pt idx="3458">
                  <c:v>4.0562531807797342E-3</c:v>
                </c:pt>
                <c:pt idx="3459">
                  <c:v>4.0560981058668233E-3</c:v>
                </c:pt>
                <c:pt idx="3460">
                  <c:v>4.0559095376657694E-3</c:v>
                </c:pt>
                <c:pt idx="3461">
                  <c:v>4.0557127225415712E-3</c:v>
                </c:pt>
                <c:pt idx="3462">
                  <c:v>4.0555076489834363E-3</c:v>
                </c:pt>
                <c:pt idx="3463">
                  <c:v>4.0552943053207002E-3</c:v>
                </c:pt>
                <c:pt idx="3464">
                  <c:v>4.0550726801225068E-3</c:v>
                </c:pt>
                <c:pt idx="3465">
                  <c:v>4.0548427615583194E-3</c:v>
                </c:pt>
                <c:pt idx="3466">
                  <c:v>4.0546045381972817E-3</c:v>
                </c:pt>
                <c:pt idx="3467">
                  <c:v>4.0543579983687295E-3</c:v>
                </c:pt>
                <c:pt idx="3468">
                  <c:v>4.0541031304019981E-3</c:v>
                </c:pt>
                <c:pt idx="3469">
                  <c:v>4.0538399227862953E-3</c:v>
                </c:pt>
                <c:pt idx="3470">
                  <c:v>4.0535683639308928E-3</c:v>
                </c:pt>
                <c:pt idx="3471">
                  <c:v>4.05328844208519E-3</c:v>
                </c:pt>
                <c:pt idx="3472">
                  <c:v>4.0530001458982667E-3</c:v>
                </c:pt>
                <c:pt idx="3473">
                  <c:v>4.0527034634596504E-3</c:v>
                </c:pt>
                <c:pt idx="3474">
                  <c:v>4.0523983834983568E-3</c:v>
                </c:pt>
                <c:pt idx="3475">
                  <c:v>4.0520848941838494E-3</c:v>
                </c:pt>
                <c:pt idx="3476">
                  <c:v>4.0517629839253999E-3</c:v>
                </c:pt>
                <c:pt idx="3477">
                  <c:v>4.0514326412122159E-3</c:v>
                </c:pt>
                <c:pt idx="3478">
                  <c:v>4.051093854373633E-3</c:v>
                </c:pt>
                <c:pt idx="3479">
                  <c:v>4.0507466118189228E-3</c:v>
                </c:pt>
                <c:pt idx="3480">
                  <c:v>4.050390901957357E-3</c:v>
                </c:pt>
                <c:pt idx="3481">
                  <c:v>4.0500267131982071E-3</c:v>
                </c:pt>
                <c:pt idx="3482">
                  <c:v>4.0496540339507447E-3</c:v>
                </c:pt>
                <c:pt idx="3483">
                  <c:v>4.0492728526242416E-3</c:v>
                </c:pt>
                <c:pt idx="3484">
                  <c:v>4.0488831575480333E-3</c:v>
                </c:pt>
                <c:pt idx="3485">
                  <c:v>4.0484849371313913E-3</c:v>
                </c:pt>
                <c:pt idx="3486">
                  <c:v>4.0480781797036514E-3</c:v>
                </c:pt>
                <c:pt idx="3487">
                  <c:v>4.0476628739138931E-3</c:v>
                </c:pt>
                <c:pt idx="3488">
                  <c:v>4.047239007851644E-3</c:v>
                </c:pt>
                <c:pt idx="3489">
                  <c:v>4.0468065701659839E-3</c:v>
                </c:pt>
                <c:pt idx="3490">
                  <c:v>4.0463655491063122E-3</c:v>
                </c:pt>
                <c:pt idx="3491">
                  <c:v>4.0459159330819006E-3</c:v>
                </c:pt>
                <c:pt idx="3492">
                  <c:v>4.0453040892263203E-3</c:v>
                </c:pt>
                <c:pt idx="3493">
                  <c:v>4.044833540826076E-3</c:v>
                </c:pt>
                <c:pt idx="3494">
                  <c:v>4.044446769810861E-3</c:v>
                </c:pt>
                <c:pt idx="3495">
                  <c:v>4.043961422528497E-3</c:v>
                </c:pt>
                <c:pt idx="3496">
                  <c:v>4.04346742072903E-3</c:v>
                </c:pt>
                <c:pt idx="3497">
                  <c:v>4.0429647525819234E-3</c:v>
                </c:pt>
                <c:pt idx="3498">
                  <c:v>4.0424534067362572E-3</c:v>
                </c:pt>
                <c:pt idx="3499">
                  <c:v>4.0419333714414307E-3</c:v>
                </c:pt>
                <c:pt idx="3500">
                  <c:v>4.0414046351067157E-3</c:v>
                </c:pt>
                <c:pt idx="3501">
                  <c:v>4.0408671861413836E-3</c:v>
                </c:pt>
                <c:pt idx="3502">
                  <c:v>4.0403210129547062E-3</c:v>
                </c:pt>
                <c:pt idx="3503">
                  <c:v>4.0397661038760191E-3</c:v>
                </c:pt>
                <c:pt idx="3504">
                  <c:v>4.0392024473945298E-3</c:v>
                </c:pt>
                <c:pt idx="3505">
                  <c:v>4.038630031839574E-3</c:v>
                </c:pt>
                <c:pt idx="3506">
                  <c:v>4.0380488457802954E-3</c:v>
                </c:pt>
                <c:pt idx="3507">
                  <c:v>4.0374588773062214E-3</c:v>
                </c:pt>
                <c:pt idx="3508">
                  <c:v>4.0367777714944708E-3</c:v>
                </c:pt>
                <c:pt idx="3509">
                  <c:v>4.0359014079527356E-3</c:v>
                </c:pt>
                <c:pt idx="3510">
                  <c:v>4.0351904831936736E-3</c:v>
                </c:pt>
                <c:pt idx="3511">
                  <c:v>4.0346497160825834E-3</c:v>
                </c:pt>
                <c:pt idx="3512">
                  <c:v>4.0340106055580804E-3</c:v>
                </c:pt>
                <c:pt idx="3513">
                  <c:v>4.0333626366795272E-3</c:v>
                </c:pt>
                <c:pt idx="3514">
                  <c:v>4.0327057975364511E-3</c:v>
                </c:pt>
                <c:pt idx="3515">
                  <c:v>4.0320400767779319E-3</c:v>
                </c:pt>
                <c:pt idx="3516">
                  <c:v>4.0313654627333051E-3</c:v>
                </c:pt>
                <c:pt idx="3517">
                  <c:v>4.0306819438118424E-3</c:v>
                </c:pt>
                <c:pt idx="3518">
                  <c:v>4.0299895083428794E-3</c:v>
                </c:pt>
                <c:pt idx="3519">
                  <c:v>4.0292881447356876E-3</c:v>
                </c:pt>
                <c:pt idx="3520">
                  <c:v>4.0285778413995388E-3</c:v>
                </c:pt>
                <c:pt idx="3521">
                  <c:v>4.0278585868236405E-3</c:v>
                </c:pt>
                <c:pt idx="3522">
                  <c:v>4.0271303692573923E-3</c:v>
                </c:pt>
                <c:pt idx="3523">
                  <c:v>4.0263931771900019E-3</c:v>
                </c:pt>
                <c:pt idx="3524">
                  <c:v>4.0256469990307409E-3</c:v>
                </c:pt>
                <c:pt idx="3525">
                  <c:v>4.0248918230290087E-3</c:v>
                </c:pt>
                <c:pt idx="3526">
                  <c:v>4.0241276378338853E-3</c:v>
                </c:pt>
                <c:pt idx="3527">
                  <c:v>4.023354431614834E-3</c:v>
                </c:pt>
                <c:pt idx="3528">
                  <c:v>4.0225721929409985E-3</c:v>
                </c:pt>
                <c:pt idx="3529">
                  <c:v>4.0217809100617785E-3</c:v>
                </c:pt>
                <c:pt idx="3530">
                  <c:v>4.0209805713864455E-3</c:v>
                </c:pt>
                <c:pt idx="3531">
                  <c:v>4.0201711654042072E-3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829696"/>
        <c:axId val="258835584"/>
      </c:lineChart>
      <c:dateAx>
        <c:axId val="258829696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3558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258835584"/>
        <c:scaling>
          <c:orientation val="minMax"/>
          <c:max val="4.000000000000000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5882969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-3.0120000003941317E-3</c:v>
                </c:pt>
                <c:pt idx="1">
                  <c:v>-3.0109524828902949E-3</c:v>
                </c:pt>
                <c:pt idx="2">
                  <c:v>-3.0107467252124425E-3</c:v>
                </c:pt>
                <c:pt idx="3">
                  <c:v>-3.0105916558881046E-3</c:v>
                </c:pt>
                <c:pt idx="4">
                  <c:v>-3.0104865218544517E-3</c:v>
                </c:pt>
                <c:pt idx="5">
                  <c:v>-3.0110697111431438E-3</c:v>
                </c:pt>
                <c:pt idx="6">
                  <c:v>-3.0105470561003285E-3</c:v>
                </c:pt>
                <c:pt idx="7">
                  <c:v>-3.0106770813100583E-3</c:v>
                </c:pt>
                <c:pt idx="8">
                  <c:v>-3.0108505906738916E-3</c:v>
                </c:pt>
                <c:pt idx="9">
                  <c:v>-3.01106618687739E-3</c:v>
                </c:pt>
                <c:pt idx="10">
                  <c:v>-3.0125263426075272E-3</c:v>
                </c:pt>
                <c:pt idx="11">
                  <c:v>-3.0123182725394979E-3</c:v>
                </c:pt>
                <c:pt idx="12">
                  <c:v>-3.0127201219771363E-3</c:v>
                </c:pt>
                <c:pt idx="13">
                  <c:v>-3.0131537416229785E-3</c:v>
                </c:pt>
                <c:pt idx="14">
                  <c:v>-3.0136170899214038E-3</c:v>
                </c:pt>
                <c:pt idx="15">
                  <c:v>-3.0156714834582636E-3</c:v>
                </c:pt>
                <c:pt idx="16">
                  <c:v>-3.015723717241816E-3</c:v>
                </c:pt>
                <c:pt idx="17">
                  <c:v>-3.0163018642155896E-3</c:v>
                </c:pt>
                <c:pt idx="18">
                  <c:v>-3.0168955577759898E-3</c:v>
                </c:pt>
                <c:pt idx="19">
                  <c:v>-3.0175021121266491E-3</c:v>
                </c:pt>
                <c:pt idx="20">
                  <c:v>-3.0197888943322153E-3</c:v>
                </c:pt>
                <c:pt idx="21">
                  <c:v>-3.0200000004332803E-3</c:v>
                </c:pt>
                <c:pt idx="22">
                  <c:v>-3.0206325702315617E-3</c:v>
                </c:pt>
                <c:pt idx="23">
                  <c:v>-3.021272432856186E-3</c:v>
                </c:pt>
                <c:pt idx="24">
                  <c:v>-3.0219193595757711E-3</c:v>
                </c:pt>
                <c:pt idx="25">
                  <c:v>-3.0241110188419969E-3</c:v>
                </c:pt>
                <c:pt idx="26">
                  <c:v>-3.0245718099394686E-3</c:v>
                </c:pt>
                <c:pt idx="27">
                  <c:v>-3.0252493033152165E-3</c:v>
                </c:pt>
                <c:pt idx="28">
                  <c:v>-3.025931694686452E-3</c:v>
                </c:pt>
                <c:pt idx="29">
                  <c:v>-3.0266184907477788E-3</c:v>
                </c:pt>
                <c:pt idx="30">
                  <c:v>-3.0286008050741569E-3</c:v>
                </c:pt>
                <c:pt idx="31">
                  <c:v>-3.0293985329850641E-3</c:v>
                </c:pt>
                <c:pt idx="32">
                  <c:v>-3.0300986300975208E-3</c:v>
                </c:pt>
                <c:pt idx="33">
                  <c:v>-3.0307993783678005E-3</c:v>
                </c:pt>
                <c:pt idx="34">
                  <c:v>-3.0315000199230089E-3</c:v>
                </c:pt>
                <c:pt idx="35">
                  <c:v>-3.0331305303486025E-3</c:v>
                </c:pt>
                <c:pt idx="36">
                  <c:v>-3.0342850386586382E-3</c:v>
                </c:pt>
                <c:pt idx="37">
                  <c:v>-3.0349724556767289E-3</c:v>
                </c:pt>
                <c:pt idx="38">
                  <c:v>-3.0356544250259819E-3</c:v>
                </c:pt>
                <c:pt idx="39">
                  <c:v>-3.0363299242633975E-3</c:v>
                </c:pt>
                <c:pt idx="40">
                  <c:v>-3.0374459280141965E-3</c:v>
                </c:pt>
                <c:pt idx="41">
                  <c:v>-3.0389454483832927E-3</c:v>
                </c:pt>
                <c:pt idx="42">
                  <c:v>-3.0394551634040047E-3</c:v>
                </c:pt>
                <c:pt idx="43">
                  <c:v>-3.0400000007859695E-3</c:v>
                </c:pt>
                <c:pt idx="44">
                  <c:v>-3.0406993017240147E-3</c:v>
                </c:pt>
                <c:pt idx="45">
                  <c:v>-3.0414093223583016E-3</c:v>
                </c:pt>
                <c:pt idx="46">
                  <c:v>-3.0436706094806054E-3</c:v>
                </c:pt>
                <c:pt idx="47">
                  <c:v>-3.0444192027361261E-3</c:v>
                </c:pt>
                <c:pt idx="48">
                  <c:v>-3.0452298177303661E-3</c:v>
                </c:pt>
                <c:pt idx="49">
                  <c:v>-3.0460699869427899E-3</c:v>
                </c:pt>
                <c:pt idx="50">
                  <c:v>-3.046942867546143E-3</c:v>
                </c:pt>
                <c:pt idx="51">
                  <c:v>-3.0498988196989369E-3</c:v>
                </c:pt>
                <c:pt idx="52">
                  <c:v>-3.0508248280951555E-3</c:v>
                </c:pt>
                <c:pt idx="53">
                  <c:v>-3.0519088040228404E-3</c:v>
                </c:pt>
                <c:pt idx="54">
                  <c:v>-3.053044542848049E-3</c:v>
                </c:pt>
                <c:pt idx="55">
                  <c:v>-3.0542352378981619E-3</c:v>
                </c:pt>
                <c:pt idx="56">
                  <c:v>-3.0586034880200285E-3</c:v>
                </c:pt>
                <c:pt idx="57">
                  <c:v>-3.0596116276200291E-3</c:v>
                </c:pt>
                <c:pt idx="58">
                  <c:v>-3.0611251844248066E-3</c:v>
                </c:pt>
                <c:pt idx="59">
                  <c:v>-3.0627129658418184E-3</c:v>
                </c:pt>
                <c:pt idx="60">
                  <c:v>-3.064378201335316E-3</c:v>
                </c:pt>
                <c:pt idx="61">
                  <c:v>-3.0718784539183197E-3</c:v>
                </c:pt>
                <c:pt idx="62">
                  <c:v>-3.0739795823158111E-3</c:v>
                </c:pt>
                <c:pt idx="63">
                  <c:v>-3.0761776499033111E-3</c:v>
                </c:pt>
                <c:pt idx="64">
                  <c:v>-3.0800000012431994E-3</c:v>
                </c:pt>
                <c:pt idx="65">
                  <c:v>-3.0617397353715193E-3</c:v>
                </c:pt>
                <c:pt idx="66">
                  <c:v>-3.0622545849974259E-3</c:v>
                </c:pt>
                <c:pt idx="67">
                  <c:v>-3.0652975381166847E-3</c:v>
                </c:pt>
                <c:pt idx="68">
                  <c:v>-3.0684871413217962E-3</c:v>
                </c:pt>
                <c:pt idx="69">
                  <c:v>-3.0718137860858974E-3</c:v>
                </c:pt>
                <c:pt idx="70">
                  <c:v>-3.0858590582818579E-3</c:v>
                </c:pt>
                <c:pt idx="71">
                  <c:v>-3.08629215511802E-3</c:v>
                </c:pt>
                <c:pt idx="72">
                  <c:v>-3.0901534247544937E-3</c:v>
                </c:pt>
                <c:pt idx="73">
                  <c:v>-3.0940902118326008E-3</c:v>
                </c:pt>
                <c:pt idx="74">
                  <c:v>-3.0980916168692474E-3</c:v>
                </c:pt>
                <c:pt idx="75">
                  <c:v>-3.1177114743752773E-3</c:v>
                </c:pt>
                <c:pt idx="76">
                  <c:v>-3.1182044010473705E-3</c:v>
                </c:pt>
                <c:pt idx="77">
                  <c:v>-3.118673521218529E-3</c:v>
                </c:pt>
                <c:pt idx="78">
                  <c:v>-3.1228234182312242E-3</c:v>
                </c:pt>
                <c:pt idx="79">
                  <c:v>-3.1269564735261213E-3</c:v>
                </c:pt>
                <c:pt idx="80">
                  <c:v>-3.1424924895297754E-3</c:v>
                </c:pt>
                <c:pt idx="81">
                  <c:v>-3.1430700177024207E-3</c:v>
                </c:pt>
                <c:pt idx="82">
                  <c:v>-3.1469295560571098E-3</c:v>
                </c:pt>
                <c:pt idx="83">
                  <c:v>-3.1506952385638165E-3</c:v>
                </c:pt>
                <c:pt idx="84">
                  <c:v>-3.1543535841365156E-3</c:v>
                </c:pt>
                <c:pt idx="85">
                  <c:v>-3.159283617764731E-3</c:v>
                </c:pt>
                <c:pt idx="86">
                  <c:v>-3.1600000012479501E-3</c:v>
                </c:pt>
                <c:pt idx="87">
                  <c:v>-3.1709259287748814E-3</c:v>
                </c:pt>
                <c:pt idx="88">
                  <c:v>-3.1717623465865718E-3</c:v>
                </c:pt>
                <c:pt idx="89">
                  <c:v>-3.1748105393346717E-3</c:v>
                </c:pt>
                <c:pt idx="90">
                  <c:v>-3.1866315000734832E-3</c:v>
                </c:pt>
                <c:pt idx="91">
                  <c:v>-3.1876634979353113E-3</c:v>
                </c:pt>
                <c:pt idx="92">
                  <c:v>-3.1887276431164331E-3</c:v>
                </c:pt>
                <c:pt idx="93">
                  <c:v>-3.1912694783158327E-3</c:v>
                </c:pt>
                <c:pt idx="94">
                  <c:v>-3.1937389344893138E-3</c:v>
                </c:pt>
                <c:pt idx="95">
                  <c:v>-3.202493519080328E-3</c:v>
                </c:pt>
                <c:pt idx="96">
                  <c:v>-3.2037897384706859E-3</c:v>
                </c:pt>
                <c:pt idx="97">
                  <c:v>-3.2051322376302413E-3</c:v>
                </c:pt>
                <c:pt idx="98">
                  <c:v>-3.2072477063172077E-3</c:v>
                </c:pt>
                <c:pt idx="99">
                  <c:v>-3.2093183995794586E-3</c:v>
                </c:pt>
                <c:pt idx="100">
                  <c:v>-3.215906484563678E-3</c:v>
                </c:pt>
                <c:pt idx="101">
                  <c:v>-3.2174992141311698E-3</c:v>
                </c:pt>
                <c:pt idx="102">
                  <c:v>-3.219154028469228E-3</c:v>
                </c:pt>
                <c:pt idx="103">
                  <c:v>-3.2210496076370177E-3</c:v>
                </c:pt>
                <c:pt idx="104">
                  <c:v>-3.2229324322532349E-3</c:v>
                </c:pt>
                <c:pt idx="105">
                  <c:v>-3.228361716619518E-3</c:v>
                </c:pt>
                <c:pt idx="106">
                  <c:v>-3.2300000015213519E-3</c:v>
                </c:pt>
                <c:pt idx="107">
                  <c:v>-3.2317788610497261E-3</c:v>
                </c:pt>
                <c:pt idx="108">
                  <c:v>-3.2335683612677341E-3</c:v>
                </c:pt>
                <c:pt idx="109">
                  <c:v>-3.2349177756684621E-3</c:v>
                </c:pt>
                <c:pt idx="110">
                  <c:v>-3.240843430323174E-3</c:v>
                </c:pt>
                <c:pt idx="111">
                  <c:v>-3.2426937877982416E-3</c:v>
                </c:pt>
                <c:pt idx="112">
                  <c:v>-3.2445575737603274E-3</c:v>
                </c:pt>
                <c:pt idx="113">
                  <c:v>-3.246435115980285E-3</c:v>
                </c:pt>
                <c:pt idx="114">
                  <c:v>-3.2479548646959454E-3</c:v>
                </c:pt>
                <c:pt idx="115">
                  <c:v>-3.2540880342241847E-3</c:v>
                </c:pt>
                <c:pt idx="116">
                  <c:v>-3.2560379056697946E-3</c:v>
                </c:pt>
                <c:pt idx="117">
                  <c:v>-3.2580026788252706E-3</c:v>
                </c:pt>
                <c:pt idx="118">
                  <c:v>-3.2599824077382488E-3</c:v>
                </c:pt>
                <c:pt idx="119">
                  <c:v>-3.2622047727299298E-3</c:v>
                </c:pt>
                <c:pt idx="120">
                  <c:v>-3.2680505933335231E-3</c:v>
                </c:pt>
                <c:pt idx="121">
                  <c:v>-3.270104543160264E-3</c:v>
                </c:pt>
                <c:pt idx="122">
                  <c:v>-3.2721729518776117E-3</c:v>
                </c:pt>
                <c:pt idx="123">
                  <c:v>-3.2742555998160655E-3</c:v>
                </c:pt>
                <c:pt idx="124">
                  <c:v>-3.2777532877394837E-3</c:v>
                </c:pt>
                <c:pt idx="125">
                  <c:v>-3.282722821808309E-3</c:v>
                </c:pt>
                <c:pt idx="126">
                  <c:v>-3.2848720022349773E-3</c:v>
                </c:pt>
                <c:pt idx="127">
                  <c:v>-3.2870332827247711E-3</c:v>
                </c:pt>
                <c:pt idx="128">
                  <c:v>-3.2892061698958329E-3</c:v>
                </c:pt>
                <c:pt idx="129">
                  <c:v>-3.2900000022199269E-3</c:v>
                </c:pt>
                <c:pt idx="130">
                  <c:v>-3.3223225385715393E-3</c:v>
                </c:pt>
                <c:pt idx="131">
                  <c:v>-3.3241497638793029E-3</c:v>
                </c:pt>
                <c:pt idx="132">
                  <c:v>-3.3259234802781139E-3</c:v>
                </c:pt>
                <c:pt idx="133">
                  <c:v>-3.3276475720911661E-3</c:v>
                </c:pt>
                <c:pt idx="134">
                  <c:v>-3.3293260894935988E-3</c:v>
                </c:pt>
                <c:pt idx="135">
                  <c:v>-3.3341311847704357E-3</c:v>
                </c:pt>
                <c:pt idx="136">
                  <c:v>-3.3356712233203077E-3</c:v>
                </c:pt>
                <c:pt idx="137">
                  <c:v>-3.3371884261109625E-3</c:v>
                </c:pt>
                <c:pt idx="138">
                  <c:v>-3.3386878384327385E-3</c:v>
                </c:pt>
                <c:pt idx="139">
                  <c:v>-3.3461062376006633E-3</c:v>
                </c:pt>
                <c:pt idx="140">
                  <c:v>-3.3476141457910637E-3</c:v>
                </c:pt>
                <c:pt idx="141">
                  <c:v>-3.3491442243551326E-3</c:v>
                </c:pt>
                <c:pt idx="142">
                  <c:v>-3.3507028453856141E-3</c:v>
                </c:pt>
                <c:pt idx="143">
                  <c:v>-3.3556161719246452E-3</c:v>
                </c:pt>
                <c:pt idx="144">
                  <c:v>-3.3573560007111795E-3</c:v>
                </c:pt>
                <c:pt idx="145">
                  <c:v>-3.3591587201407371E-3</c:v>
                </c:pt>
                <c:pt idx="146">
                  <c:v>-3.361031697385245E-3</c:v>
                </c:pt>
                <c:pt idx="147">
                  <c:v>-3.3700000024846181E-3</c:v>
                </c:pt>
                <c:pt idx="148">
                  <c:v>-3.3734621564105258E-3</c:v>
                </c:pt>
                <c:pt idx="149">
                  <c:v>-3.3755537665634285E-3</c:v>
                </c:pt>
                <c:pt idx="150">
                  <c:v>-3.3776745272552709E-3</c:v>
                </c:pt>
                <c:pt idx="151">
                  <c:v>-3.383207051091278E-3</c:v>
                </c:pt>
                <c:pt idx="152">
                  <c:v>-3.3864219771827186E-3</c:v>
                </c:pt>
                <c:pt idx="153">
                  <c:v>-3.3886677491328622E-3</c:v>
                </c:pt>
                <c:pt idx="154">
                  <c:v>-3.3909340408349903E-3</c:v>
                </c:pt>
                <c:pt idx="155">
                  <c:v>-3.3932192467208159E-3</c:v>
                </c:pt>
                <c:pt idx="156">
                  <c:v>-3.3977470772305462E-3</c:v>
                </c:pt>
                <c:pt idx="157">
                  <c:v>-3.4025154296842301E-3</c:v>
                </c:pt>
                <c:pt idx="158">
                  <c:v>-3.4048694519265821E-3</c:v>
                </c:pt>
                <c:pt idx="159">
                  <c:v>-3.4072317523283963E-3</c:v>
                </c:pt>
                <c:pt idx="160">
                  <c:v>-3.4096003911178517E-3</c:v>
                </c:pt>
                <c:pt idx="161">
                  <c:v>-3.4131110843783449E-3</c:v>
                </c:pt>
                <c:pt idx="162">
                  <c:v>-3.4190978637813909E-3</c:v>
                </c:pt>
                <c:pt idx="163">
                  <c:v>-3.421467426985304E-3</c:v>
                </c:pt>
                <c:pt idx="164">
                  <c:v>-3.4238306873752944E-3</c:v>
                </c:pt>
                <c:pt idx="165">
                  <c:v>-3.4261853709881699E-3</c:v>
                </c:pt>
                <c:pt idx="166">
                  <c:v>-3.4286778848367986E-3</c:v>
                </c:pt>
                <c:pt idx="167">
                  <c:v>-3.4354711874634812E-3</c:v>
                </c:pt>
                <c:pt idx="168">
                  <c:v>-3.4377472068043043E-3</c:v>
                </c:pt>
                <c:pt idx="169">
                  <c:v>-3.4400000030277845E-3</c:v>
                </c:pt>
                <c:pt idx="170">
                  <c:v>-3.4422276127596772E-3</c:v>
                </c:pt>
                <c:pt idx="171">
                  <c:v>-3.443761978128674E-3</c:v>
                </c:pt>
                <c:pt idx="172">
                  <c:v>-3.4509041652014166E-3</c:v>
                </c:pt>
                <c:pt idx="173">
                  <c:v>-3.4530208841932405E-3</c:v>
                </c:pt>
                <c:pt idx="174">
                  <c:v>-3.4551190384657375E-3</c:v>
                </c:pt>
                <c:pt idx="175">
                  <c:v>-3.4571998204485405E-3</c:v>
                </c:pt>
                <c:pt idx="176">
                  <c:v>-3.458316966905029E-3</c:v>
                </c:pt>
                <c:pt idx="177">
                  <c:v>-3.465372893342227E-3</c:v>
                </c:pt>
                <c:pt idx="178">
                  <c:v>-3.4673845195973638E-3</c:v>
                </c:pt>
                <c:pt idx="179">
                  <c:v>-3.4693858197108198E-3</c:v>
                </c:pt>
                <c:pt idx="180">
                  <c:v>-3.4713779499711385E-3</c:v>
                </c:pt>
                <c:pt idx="181">
                  <c:v>-3.4727911001943973E-3</c:v>
                </c:pt>
                <c:pt idx="182">
                  <c:v>-3.4792777175468824E-3</c:v>
                </c:pt>
                <c:pt idx="183">
                  <c:v>-3.4812411621685537E-3</c:v>
                </c:pt>
                <c:pt idx="184">
                  <c:v>-3.4832022662481172E-3</c:v>
                </c:pt>
                <c:pt idx="185">
                  <c:v>-3.4851621499369357E-3</c:v>
                </c:pt>
                <c:pt idx="186">
                  <c:v>-3.4876253214351375E-3</c:v>
                </c:pt>
                <c:pt idx="187">
                  <c:v>-3.4930117030813712E-3</c:v>
                </c:pt>
                <c:pt idx="188">
                  <c:v>-3.4949821063701633E-3</c:v>
                </c:pt>
                <c:pt idx="189">
                  <c:v>-3.4969579017509458E-3</c:v>
                </c:pt>
                <c:pt idx="190">
                  <c:v>-3.4989401732370322E-3</c:v>
                </c:pt>
                <c:pt idx="191">
                  <c:v>-3.5000000000000903E-3</c:v>
                </c:pt>
                <c:pt idx="192">
                  <c:v>-3.5068627374364955E-3</c:v>
                </c:pt>
                <c:pt idx="193">
                  <c:v>-3.508829299740801E-3</c:v>
                </c:pt>
                <c:pt idx="194">
                  <c:v>-3.5107897675723536E-3</c:v>
                </c:pt>
                <c:pt idx="195">
                  <c:v>-3.5127440692106979E-3</c:v>
                </c:pt>
                <c:pt idx="196">
                  <c:v>-3.5184627729024E-3</c:v>
                </c:pt>
                <c:pt idx="197">
                  <c:v>-3.5204992258445252E-3</c:v>
                </c:pt>
                <c:pt idx="198">
                  <c:v>-3.5224226671542293E-3</c:v>
                </c:pt>
                <c:pt idx="199">
                  <c:v>-3.5243401398274785E-3</c:v>
                </c:pt>
                <c:pt idx="200">
                  <c:v>-3.5262517814350978E-3</c:v>
                </c:pt>
                <c:pt idx="201">
                  <c:v>-3.5328086218975176E-3</c:v>
                </c:pt>
                <c:pt idx="202">
                  <c:v>-3.5338438352033636E-3</c:v>
                </c:pt>
                <c:pt idx="203">
                  <c:v>-3.535729431588482E-3</c:v>
                </c:pt>
                <c:pt idx="204">
                  <c:v>-3.5376106502432486E-3</c:v>
                </c:pt>
                <c:pt idx="205">
                  <c:v>-3.5394878380349804E-3</c:v>
                </c:pt>
                <c:pt idx="206">
                  <c:v>-3.5462069976166283E-3</c:v>
                </c:pt>
                <c:pt idx="207">
                  <c:v>-3.5469642644194916E-3</c:v>
                </c:pt>
                <c:pt idx="208">
                  <c:v>-3.5488275473930572E-3</c:v>
                </c:pt>
                <c:pt idx="209">
                  <c:v>-3.5506895085917591E-3</c:v>
                </c:pt>
                <c:pt idx="210">
                  <c:v>-3.5525507041746294E-3</c:v>
                </c:pt>
                <c:pt idx="211">
                  <c:v>-3.5587116145530113E-3</c:v>
                </c:pt>
                <c:pt idx="212">
                  <c:v>-3.5599999999996025E-3</c:v>
                </c:pt>
                <c:pt idx="213">
                  <c:v>-3.5618666703179204E-3</c:v>
                </c:pt>
                <c:pt idx="214">
                  <c:v>-3.5637360119602697E-3</c:v>
                </c:pt>
                <c:pt idx="215">
                  <c:v>-3.5656082302806453E-3</c:v>
                </c:pt>
                <c:pt idx="216">
                  <c:v>-3.5706756061950756E-3</c:v>
                </c:pt>
                <c:pt idx="217">
                  <c:v>-3.5731297941093737E-3</c:v>
                </c:pt>
                <c:pt idx="218">
                  <c:v>-3.5750192928220839E-3</c:v>
                </c:pt>
                <c:pt idx="219">
                  <c:v>-3.5769127903530272E-3</c:v>
                </c:pt>
                <c:pt idx="220">
                  <c:v>-3.5788104553907446E-3</c:v>
                </c:pt>
                <c:pt idx="221">
                  <c:v>-3.5828431209797341E-3</c:v>
                </c:pt>
                <c:pt idx="222">
                  <c:v>-3.5864459811897685E-3</c:v>
                </c:pt>
                <c:pt idx="223">
                  <c:v>-3.5883668308577883E-3</c:v>
                </c:pt>
                <c:pt idx="224">
                  <c:v>-3.5902927502035296E-3</c:v>
                </c:pt>
                <c:pt idx="225">
                  <c:v>-3.5922238712600722E-3</c:v>
                </c:pt>
                <c:pt idx="226">
                  <c:v>-3.5953242841053092E-3</c:v>
                </c:pt>
                <c:pt idx="227">
                  <c:v>-3.6000028298955734E-3</c:v>
                </c:pt>
                <c:pt idx="228">
                  <c:v>-3.6019617566585491E-3</c:v>
                </c:pt>
                <c:pt idx="229">
                  <c:v>-3.6039265673309712E-3</c:v>
                </c:pt>
                <c:pt idx="230">
                  <c:v>-3.6058973572865487E-3</c:v>
                </c:pt>
                <c:pt idx="231">
                  <c:v>-3.6081756164759275E-3</c:v>
                </c:pt>
                <c:pt idx="232">
                  <c:v>-3.613842034007826E-3</c:v>
                </c:pt>
                <c:pt idx="233">
                  <c:v>-3.6158439676119329E-3</c:v>
                </c:pt>
                <c:pt idx="234">
                  <c:v>-3.6178523427337944E-3</c:v>
                </c:pt>
                <c:pt idx="235">
                  <c:v>-3.6199999999997345E-3</c:v>
                </c:pt>
                <c:pt idx="236">
                  <c:v>-3.6220744570862836E-3</c:v>
                </c:pt>
                <c:pt idx="237">
                  <c:v>-3.6283019200056888E-3</c:v>
                </c:pt>
                <c:pt idx="238">
                  <c:v>-3.6303696845964495E-3</c:v>
                </c:pt>
                <c:pt idx="239">
                  <c:v>-3.6324286031573674E-3</c:v>
                </c:pt>
                <c:pt idx="240">
                  <c:v>-3.6344757203645448E-3</c:v>
                </c:pt>
                <c:pt idx="241">
                  <c:v>-3.6365080378138199E-3</c:v>
                </c:pt>
                <c:pt idx="242">
                  <c:v>-3.6424855613436005E-3</c:v>
                </c:pt>
                <c:pt idx="243">
                  <c:v>-3.6444278340844825E-3</c:v>
                </c:pt>
                <c:pt idx="244">
                  <c:v>-3.646339668824234E-3</c:v>
                </c:pt>
                <c:pt idx="245">
                  <c:v>-3.6482178086678814E-3</c:v>
                </c:pt>
                <c:pt idx="246">
                  <c:v>-3.6500589536445785E-3</c:v>
                </c:pt>
                <c:pt idx="247">
                  <c:v>-3.6553267733915843E-3</c:v>
                </c:pt>
                <c:pt idx="248">
                  <c:v>-3.6569860775116235E-3</c:v>
                </c:pt>
                <c:pt idx="249">
                  <c:v>-3.6585912406603962E-3</c:v>
                </c:pt>
                <c:pt idx="250">
                  <c:v>-3.6601387043674609E-3</c:v>
                </c:pt>
                <c:pt idx="251">
                  <c:v>-3.6616248670816721E-3</c:v>
                </c:pt>
                <c:pt idx="252">
                  <c:v>-3.6651534799143765E-3</c:v>
                </c:pt>
                <c:pt idx="253">
                  <c:v>-3.6666358911559586E-3</c:v>
                </c:pt>
                <c:pt idx="254">
                  <c:v>-3.6680070954727244E-3</c:v>
                </c:pt>
                <c:pt idx="255">
                  <c:v>-3.6690474068618458E-3</c:v>
                </c:pt>
                <c:pt idx="256">
                  <c:v>-3.670000000000282E-3</c:v>
                </c:pt>
                <c:pt idx="257">
                  <c:v>-3.6724604519235695E-3</c:v>
                </c:pt>
                <c:pt idx="258">
                  <c:v>-3.6731453106433045E-3</c:v>
                </c:pt>
                <c:pt idx="259">
                  <c:v>-3.6737600496799363E-3</c:v>
                </c:pt>
                <c:pt idx="260">
                  <c:v>-3.6743101640748428E-3</c:v>
                </c:pt>
                <c:pt idx="261">
                  <c:v>-3.6757518808652801E-3</c:v>
                </c:pt>
                <c:pt idx="262">
                  <c:v>-3.6759766725508423E-3</c:v>
                </c:pt>
                <c:pt idx="263">
                  <c:v>-3.6762884858586252E-3</c:v>
                </c:pt>
                <c:pt idx="264">
                  <c:v>-3.6765700826905646E-3</c:v>
                </c:pt>
                <c:pt idx="265">
                  <c:v>-3.6768274373963714E-3</c:v>
                </c:pt>
                <c:pt idx="266">
                  <c:v>-3.6788591943815604E-3</c:v>
                </c:pt>
                <c:pt idx="267">
                  <c:v>-3.6777363186722644E-3</c:v>
                </c:pt>
                <c:pt idx="268">
                  <c:v>-3.6779644746954688E-3</c:v>
                </c:pt>
                <c:pt idx="269">
                  <c:v>-3.6782056727031227E-3</c:v>
                </c:pt>
                <c:pt idx="270">
                  <c:v>-3.6784663663784649E-3</c:v>
                </c:pt>
                <c:pt idx="271">
                  <c:v>-3.6813124413360779E-3</c:v>
                </c:pt>
                <c:pt idx="272">
                  <c:v>-3.6798355680696215E-3</c:v>
                </c:pt>
                <c:pt idx="273">
                  <c:v>-3.6802929419683761E-3</c:v>
                </c:pt>
                <c:pt idx="274">
                  <c:v>-3.6808099716048714E-3</c:v>
                </c:pt>
                <c:pt idx="275">
                  <c:v>-3.6813935899819754E-3</c:v>
                </c:pt>
                <c:pt idx="276">
                  <c:v>-3.6852483829444577E-3</c:v>
                </c:pt>
                <c:pt idx="277">
                  <c:v>-3.6845350072860885E-3</c:v>
                </c:pt>
                <c:pt idx="278">
                  <c:v>-3.6855579607523704E-3</c:v>
                </c:pt>
                <c:pt idx="279">
                  <c:v>-3.6866889831998076E-3</c:v>
                </c:pt>
                <c:pt idx="280">
                  <c:v>-3.6879276776637651E-3</c:v>
                </c:pt>
                <c:pt idx="281">
                  <c:v>-3.6929233695817509E-3</c:v>
                </c:pt>
                <c:pt idx="282">
                  <c:v>-3.693919386684875E-3</c:v>
                </c:pt>
                <c:pt idx="283">
                  <c:v>-3.6956663757643604E-3</c:v>
                </c:pt>
                <c:pt idx="284">
                  <c:v>-3.6975088317013085E-3</c:v>
                </c:pt>
                <c:pt idx="285">
                  <c:v>-3.6994446308210053E-3</c:v>
                </c:pt>
                <c:pt idx="286">
                  <c:v>-3.7053629358031067E-3</c:v>
                </c:pt>
                <c:pt idx="287">
                  <c:v>-3.7080778908439647E-3</c:v>
                </c:pt>
                <c:pt idx="288">
                  <c:v>-3.7104476559806959E-3</c:v>
                </c:pt>
                <c:pt idx="289">
                  <c:v>-3.7128974853956782E-3</c:v>
                </c:pt>
                <c:pt idx="290">
                  <c:v>-3.7154250764755937E-3</c:v>
                </c:pt>
                <c:pt idx="291">
                  <c:v>-3.7219522454018973E-3</c:v>
                </c:pt>
                <c:pt idx="292">
                  <c:v>-3.7262661103931245E-3</c:v>
                </c:pt>
                <c:pt idx="293">
                  <c:v>-3.729147075869741E-3</c:v>
                </c:pt>
                <c:pt idx="294">
                  <c:v>-3.7320914505273067E-3</c:v>
                </c:pt>
                <c:pt idx="295">
                  <c:v>-3.7350967528308444E-3</c:v>
                </c:pt>
                <c:pt idx="296">
                  <c:v>-3.7419201821361986E-3</c:v>
                </c:pt>
                <c:pt idx="297">
                  <c:v>-3.7476767132681109E-3</c:v>
                </c:pt>
                <c:pt idx="298">
                  <c:v>-3.7509485362597762E-3</c:v>
                </c:pt>
                <c:pt idx="299">
                  <c:v>-3.7524565955280699E-3</c:v>
                </c:pt>
                <c:pt idx="300">
                  <c:v>-3.7540320551876505E-3</c:v>
                </c:pt>
                <c:pt idx="301">
                  <c:v>-3.7574900869006278E-3</c:v>
                </c:pt>
                <c:pt idx="302">
                  <c:v>-3.7697669693775677E-3</c:v>
                </c:pt>
                <c:pt idx="303">
                  <c:v>-3.7716659611537473E-3</c:v>
                </c:pt>
                <c:pt idx="304">
                  <c:v>-3.7752717807024716E-3</c:v>
                </c:pt>
                <c:pt idx="305">
                  <c:v>-3.778892550959867E-3</c:v>
                </c:pt>
                <c:pt idx="306">
                  <c:v>-3.7825232994137536E-3</c:v>
                </c:pt>
                <c:pt idx="307">
                  <c:v>-3.7948291062255965E-3</c:v>
                </c:pt>
                <c:pt idx="308">
                  <c:v>-3.7970450715767434E-3</c:v>
                </c:pt>
                <c:pt idx="309">
                  <c:v>-3.8006495699685061E-3</c:v>
                </c:pt>
                <c:pt idx="310">
                  <c:v>-3.8042332794732125E-3</c:v>
                </c:pt>
                <c:pt idx="311">
                  <c:v>-3.8077909169107471E-3</c:v>
                </c:pt>
                <c:pt idx="312">
                  <c:v>-3.8193075809369813E-3</c:v>
                </c:pt>
                <c:pt idx="313">
                  <c:v>-3.8216535290231946E-3</c:v>
                </c:pt>
                <c:pt idx="314">
                  <c:v>-3.8250000050652488E-3</c:v>
                </c:pt>
                <c:pt idx="315">
                  <c:v>-3.8282880845392775E-3</c:v>
                </c:pt>
                <c:pt idx="316">
                  <c:v>-3.8315137111148978E-3</c:v>
                </c:pt>
                <c:pt idx="317">
                  <c:v>-3.8465716218256674E-3</c:v>
                </c:pt>
                <c:pt idx="318">
                  <c:v>-3.8493420441434445E-3</c:v>
                </c:pt>
                <c:pt idx="319">
                  <c:v>-3.852022898168439E-3</c:v>
                </c:pt>
                <c:pt idx="320">
                  <c:v>-3.8621418266065227E-3</c:v>
                </c:pt>
                <c:pt idx="321">
                  <c:v>-3.8640490682424478E-3</c:v>
                </c:pt>
                <c:pt idx="322">
                  <c:v>-3.8661853525283618E-3</c:v>
                </c:pt>
                <c:pt idx="323">
                  <c:v>-3.8682345541967145E-3</c:v>
                </c:pt>
                <c:pt idx="324">
                  <c:v>-3.8739691499944454E-3</c:v>
                </c:pt>
                <c:pt idx="325">
                  <c:v>-3.8755832932357848E-3</c:v>
                </c:pt>
                <c:pt idx="326">
                  <c:v>-3.8772142705525425E-3</c:v>
                </c:pt>
                <c:pt idx="327">
                  <c:v>-3.8787651366090081E-3</c:v>
                </c:pt>
                <c:pt idx="328">
                  <c:v>-3.8802371012347514E-3</c:v>
                </c:pt>
                <c:pt idx="329">
                  <c:v>-3.884089306697867E-3</c:v>
                </c:pt>
                <c:pt idx="330">
                  <c:v>-3.8853606213016256E-3</c:v>
                </c:pt>
                <c:pt idx="331">
                  <c:v>-3.8864567055227894E-3</c:v>
                </c:pt>
                <c:pt idx="332">
                  <c:v>-3.8874814348894837E-3</c:v>
                </c:pt>
                <c:pt idx="333">
                  <c:v>-3.8884361151043656E-3</c:v>
                </c:pt>
                <c:pt idx="334">
                  <c:v>-3.8906456378725381E-3</c:v>
                </c:pt>
                <c:pt idx="335">
                  <c:v>-3.8915809378643473E-3</c:v>
                </c:pt>
                <c:pt idx="336">
                  <c:v>-3.8922054372463322E-3</c:v>
                </c:pt>
                <c:pt idx="337">
                  <c:v>-3.8927680093343575E-3</c:v>
                </c:pt>
                <c:pt idx="338">
                  <c:v>-3.8932700557148259E-3</c:v>
                </c:pt>
                <c:pt idx="339">
                  <c:v>-3.8940868963731139E-3</c:v>
                </c:pt>
                <c:pt idx="340">
                  <c:v>-3.8947014953580883E-3</c:v>
                </c:pt>
                <c:pt idx="341">
                  <c:v>-3.8952819174303756E-3</c:v>
                </c:pt>
                <c:pt idx="342">
                  <c:v>-3.8950915090709692E-3</c:v>
                </c:pt>
                <c:pt idx="343">
                  <c:v>-3.8955846138030619E-3</c:v>
                </c:pt>
                <c:pt idx="344">
                  <c:v>-3.894894362561093E-3</c:v>
                </c:pt>
                <c:pt idx="345">
                  <c:v>-3.8952124358910822E-3</c:v>
                </c:pt>
                <c:pt idx="346">
                  <c:v>-3.8954976760997334E-3</c:v>
                </c:pt>
                <c:pt idx="347">
                  <c:v>-3.895348160100601E-3</c:v>
                </c:pt>
                <c:pt idx="348">
                  <c:v>-3.8951583204828678E-3</c:v>
                </c:pt>
                <c:pt idx="349">
                  <c:v>-3.8935818476564196E-3</c:v>
                </c:pt>
                <c:pt idx="350">
                  <c:v>-3.8936367945980876E-3</c:v>
                </c:pt>
                <c:pt idx="351">
                  <c:v>-3.8936615109975213E-3</c:v>
                </c:pt>
                <c:pt idx="352">
                  <c:v>-3.8932642693754529E-3</c:v>
                </c:pt>
                <c:pt idx="353">
                  <c:v>-3.8928383466886704E-3</c:v>
                </c:pt>
                <c:pt idx="354">
                  <c:v>-3.8906956967623184E-3</c:v>
                </c:pt>
                <c:pt idx="355">
                  <c:v>-3.8905305026761816E-3</c:v>
                </c:pt>
                <c:pt idx="356">
                  <c:v>-3.8903391549425337E-3</c:v>
                </c:pt>
                <c:pt idx="357">
                  <c:v>-3.8897777224465345E-3</c:v>
                </c:pt>
                <c:pt idx="358">
                  <c:v>-3.8891999304089485E-3</c:v>
                </c:pt>
                <c:pt idx="359">
                  <c:v>-3.8868147914561881E-3</c:v>
                </c:pt>
                <c:pt idx="360">
                  <c:v>-3.8864823899364964E-3</c:v>
                </c:pt>
                <c:pt idx="361">
                  <c:v>-3.8853645718900619E-3</c:v>
                </c:pt>
                <c:pt idx="362">
                  <c:v>-3.8847676074478354E-3</c:v>
                </c:pt>
                <c:pt idx="363">
                  <c:v>-3.8837738207704261E-3</c:v>
                </c:pt>
                <c:pt idx="364">
                  <c:v>-3.8823802025618774E-3</c:v>
                </c:pt>
                <c:pt idx="365">
                  <c:v>-3.8817928671029136E-3</c:v>
                </c:pt>
                <c:pt idx="366">
                  <c:v>-3.8812131458831893E-3</c:v>
                </c:pt>
                <c:pt idx="367">
                  <c:v>-3.8806429663309208E-3</c:v>
                </c:pt>
                <c:pt idx="368">
                  <c:v>-3.8799157536425271E-3</c:v>
                </c:pt>
                <c:pt idx="369">
                  <c:v>-3.8784966825102509E-3</c:v>
                </c:pt>
                <c:pt idx="370">
                  <c:v>-3.8780035918741028E-3</c:v>
                </c:pt>
                <c:pt idx="371">
                  <c:v>-3.87753188897345E-3</c:v>
                </c:pt>
                <c:pt idx="372">
                  <c:v>-3.8770835950679744E-3</c:v>
                </c:pt>
                <c:pt idx="373">
                  <c:v>-3.8767536943702338E-3</c:v>
                </c:pt>
                <c:pt idx="374">
                  <c:v>-3.8755654038122194E-3</c:v>
                </c:pt>
                <c:pt idx="375">
                  <c:v>-3.8752649429751392E-3</c:v>
                </c:pt>
                <c:pt idx="376">
                  <c:v>-3.875000000281703E-3</c:v>
                </c:pt>
                <c:pt idx="377">
                  <c:v>-3.8747710516842311E-3</c:v>
                </c:pt>
                <c:pt idx="378">
                  <c:v>-3.8749474923550462E-3</c:v>
                </c:pt>
                <c:pt idx="379">
                  <c:v>-3.8742064766292637E-3</c:v>
                </c:pt>
                <c:pt idx="380">
                  <c:v>-3.8741505756250032E-3</c:v>
                </c:pt>
                <c:pt idx="381">
                  <c:v>-3.874127728881376E-3</c:v>
                </c:pt>
                <c:pt idx="382">
                  <c:v>-3.8741374059674651E-3</c:v>
                </c:pt>
                <c:pt idx="383">
                  <c:v>-3.8743131054111211E-3</c:v>
                </c:pt>
                <c:pt idx="384">
                  <c:v>-3.87449422782577E-3</c:v>
                </c:pt>
                <c:pt idx="385">
                  <c:v>-3.8747046194569199E-3</c:v>
                </c:pt>
                <c:pt idx="386">
                  <c:v>-3.8749437041895908E-3</c:v>
                </c:pt>
                <c:pt idx="387">
                  <c:v>-3.875827277761262E-3</c:v>
                </c:pt>
                <c:pt idx="388">
                  <c:v>-3.8761752696523893E-3</c:v>
                </c:pt>
                <c:pt idx="389">
                  <c:v>-3.8765489960059895E-3</c:v>
                </c:pt>
                <c:pt idx="390">
                  <c:v>-3.8769478494880996E-3</c:v>
                </c:pt>
                <c:pt idx="391">
                  <c:v>-3.8773712175583712E-3</c:v>
                </c:pt>
                <c:pt idx="392">
                  <c:v>-3.8787822058674202E-3</c:v>
                </c:pt>
                <c:pt idx="393">
                  <c:v>-3.8792974028461252E-3</c:v>
                </c:pt>
                <c:pt idx="394">
                  <c:v>-3.8798339736774083E-3</c:v>
                </c:pt>
                <c:pt idx="395">
                  <c:v>-3.8803912746058909E-3</c:v>
                </c:pt>
                <c:pt idx="396">
                  <c:v>-3.8809686566755185E-3</c:v>
                </c:pt>
                <c:pt idx="397">
                  <c:v>-3.8828147221030757E-3</c:v>
                </c:pt>
                <c:pt idx="398">
                  <c:v>-3.8834658351030757E-3</c:v>
                </c:pt>
                <c:pt idx="399">
                  <c:v>-3.8841337064169333E-3</c:v>
                </c:pt>
                <c:pt idx="400">
                  <c:v>-3.8848176558709288E-3</c:v>
                </c:pt>
                <c:pt idx="401">
                  <c:v>-3.8855169980924241E-3</c:v>
                </c:pt>
                <c:pt idx="402">
                  <c:v>-3.8881760944565603E-3</c:v>
                </c:pt>
                <c:pt idx="403">
                  <c:v>-3.8896909398756642E-3</c:v>
                </c:pt>
                <c:pt idx="404">
                  <c:v>-3.8904647927891526E-3</c:v>
                </c:pt>
                <c:pt idx="405">
                  <c:v>-3.8921587373718963E-3</c:v>
                </c:pt>
                <c:pt idx="406">
                  <c:v>-3.8936529796905909E-3</c:v>
                </c:pt>
                <c:pt idx="407">
                  <c:v>-3.8944695774673806E-3</c:v>
                </c:pt>
                <c:pt idx="408">
                  <c:v>-3.8952925205519274E-3</c:v>
                </c:pt>
                <c:pt idx="409">
                  <c:v>-3.8961210623792483E-3</c:v>
                </c:pt>
                <c:pt idx="410">
                  <c:v>-3.8977852336735319E-3</c:v>
                </c:pt>
                <c:pt idx="411">
                  <c:v>-3.8994761058401251E-3</c:v>
                </c:pt>
                <c:pt idx="412">
                  <c:v>-3.9003212628918598E-3</c:v>
                </c:pt>
                <c:pt idx="413">
                  <c:v>-3.9011674312693996E-3</c:v>
                </c:pt>
                <c:pt idx="414">
                  <c:v>-3.9020138283939612E-3</c:v>
                </c:pt>
                <c:pt idx="415">
                  <c:v>-3.903573180268302E-3</c:v>
                </c:pt>
                <c:pt idx="416">
                  <c:v>-3.9053858727116477E-3</c:v>
                </c:pt>
                <c:pt idx="417">
                  <c:v>-3.9062214948131615E-3</c:v>
                </c:pt>
                <c:pt idx="418">
                  <c:v>-3.9070525421375964E-3</c:v>
                </c:pt>
                <c:pt idx="419">
                  <c:v>-3.9078781960945391E-3</c:v>
                </c:pt>
                <c:pt idx="420">
                  <c:v>-3.9092604206401368E-3</c:v>
                </c:pt>
                <c:pt idx="421">
                  <c:v>-3.9111103262302466E-3</c:v>
                </c:pt>
                <c:pt idx="422">
                  <c:v>-3.9118965543233119E-3</c:v>
                </c:pt>
                <c:pt idx="423">
                  <c:v>-3.9126723694228654E-3</c:v>
                </c:pt>
                <c:pt idx="424">
                  <c:v>-3.9134369169155723E-3</c:v>
                </c:pt>
                <c:pt idx="425">
                  <c:v>-3.9145727075619811E-3</c:v>
                </c:pt>
                <c:pt idx="426">
                  <c:v>-3.9163651584973929E-3</c:v>
                </c:pt>
                <c:pt idx="427">
                  <c:v>-3.9170603686846375E-3</c:v>
                </c:pt>
                <c:pt idx="428">
                  <c:v>-3.9177390755405711E-3</c:v>
                </c:pt>
                <c:pt idx="429">
                  <c:v>-3.9184003884302383E-3</c:v>
                </c:pt>
                <c:pt idx="430">
                  <c:v>-3.9192237030056523E-3</c:v>
                </c:pt>
                <c:pt idx="431">
                  <c:v>-3.9208537076332439E-3</c:v>
                </c:pt>
                <c:pt idx="432">
                  <c:v>-3.9214145111433956E-3</c:v>
                </c:pt>
                <c:pt idx="433">
                  <c:v>-3.9219524688469971E-3</c:v>
                </c:pt>
                <c:pt idx="434">
                  <c:v>-3.9224666540931168E-3</c:v>
                </c:pt>
                <c:pt idx="435">
                  <c:v>-3.9229149778369811E-3</c:v>
                </c:pt>
                <c:pt idx="436">
                  <c:v>-3.9242669573956385E-3</c:v>
                </c:pt>
                <c:pt idx="437">
                  <c:v>-3.924648200494903E-3</c:v>
                </c:pt>
                <c:pt idx="438">
                  <c:v>-3.9250000031697202E-3</c:v>
                </c:pt>
                <c:pt idx="439">
                  <c:v>-3.925321483469058E-3</c:v>
                </c:pt>
                <c:pt idx="440">
                  <c:v>-3.9253412206933921E-3</c:v>
                </c:pt>
                <c:pt idx="441">
                  <c:v>-3.9263023691035138E-3</c:v>
                </c:pt>
                <c:pt idx="442">
                  <c:v>-3.9264728496006245E-3</c:v>
                </c:pt>
                <c:pt idx="443">
                  <c:v>-3.9266141041886509E-3</c:v>
                </c:pt>
                <c:pt idx="444">
                  <c:v>-3.926726472794375E-3</c:v>
                </c:pt>
                <c:pt idx="445">
                  <c:v>-3.9270338765659768E-3</c:v>
                </c:pt>
                <c:pt idx="446">
                  <c:v>-3.9268939799959627E-3</c:v>
                </c:pt>
                <c:pt idx="447">
                  <c:v>-3.9268671116427685E-3</c:v>
                </c:pt>
                <c:pt idx="448">
                  <c:v>-3.9268134532932653E-3</c:v>
                </c:pt>
                <c:pt idx="449">
                  <c:v>-3.9267333636791944E-3</c:v>
                </c:pt>
                <c:pt idx="450">
                  <c:v>-3.9259925191370794E-3</c:v>
                </c:pt>
                <c:pt idx="451">
                  <c:v>-3.9261559612720027E-3</c:v>
                </c:pt>
                <c:pt idx="452">
                  <c:v>-3.9259491903624781E-3</c:v>
                </c:pt>
                <c:pt idx="453">
                  <c:v>-3.9257181970058621E-3</c:v>
                </c:pt>
                <c:pt idx="454">
                  <c:v>-3.925463358740589E-3</c:v>
                </c:pt>
                <c:pt idx="455">
                  <c:v>-3.9244212031980131E-3</c:v>
                </c:pt>
                <c:pt idx="456">
                  <c:v>-3.9242132014116271E-3</c:v>
                </c:pt>
                <c:pt idx="457">
                  <c:v>-3.9238448957261123E-3</c:v>
                </c:pt>
                <c:pt idx="458">
                  <c:v>-3.9234550667869832E-3</c:v>
                </c:pt>
                <c:pt idx="459">
                  <c:v>-3.9230441109424112E-3</c:v>
                </c:pt>
                <c:pt idx="460">
                  <c:v>-3.9217517576087563E-3</c:v>
                </c:pt>
                <c:pt idx="461">
                  <c:v>-3.921197039468814E-3</c:v>
                </c:pt>
                <c:pt idx="462">
                  <c:v>-3.9206864883291883E-3</c:v>
                </c:pt>
                <c:pt idx="463">
                  <c:v>-3.9201572447854155E-3</c:v>
                </c:pt>
                <c:pt idx="464">
                  <c:v>-3.9196097239941018E-3</c:v>
                </c:pt>
                <c:pt idx="465">
                  <c:v>-3.9181169594331199E-3</c:v>
                </c:pt>
                <c:pt idx="466">
                  <c:v>-3.9172452654759934E-3</c:v>
                </c:pt>
                <c:pt idx="467">
                  <c:v>-3.9166126798051912E-3</c:v>
                </c:pt>
                <c:pt idx="468">
                  <c:v>-3.9159643642404799E-3</c:v>
                </c:pt>
                <c:pt idx="469">
                  <c:v>-3.9153007527482006E-3</c:v>
                </c:pt>
                <c:pt idx="470">
                  <c:v>-3.9136558995643764E-3</c:v>
                </c:pt>
                <c:pt idx="471">
                  <c:v>-3.9125021208146109E-3</c:v>
                </c:pt>
                <c:pt idx="472">
                  <c:v>-3.911768633185716E-3</c:v>
                </c:pt>
                <c:pt idx="473">
                  <c:v>-3.9110225098434748E-3</c:v>
                </c:pt>
                <c:pt idx="474">
                  <c:v>-3.910264203560926E-3</c:v>
                </c:pt>
                <c:pt idx="475">
                  <c:v>-3.9085139830921951E-3</c:v>
                </c:pt>
                <c:pt idx="476">
                  <c:v>-3.9071182985713727E-3</c:v>
                </c:pt>
                <c:pt idx="477">
                  <c:v>-3.9063059632584432E-3</c:v>
                </c:pt>
                <c:pt idx="478">
                  <c:v>-3.905484218084797E-3</c:v>
                </c:pt>
                <c:pt idx="479">
                  <c:v>-3.9046535346349449E-3</c:v>
                </c:pt>
                <c:pt idx="480">
                  <c:v>-3.9028429296104864E-3</c:v>
                </c:pt>
                <c:pt idx="481">
                  <c:v>-3.9012509438501636E-3</c:v>
                </c:pt>
                <c:pt idx="482">
                  <c:v>-3.9003827368651626E-3</c:v>
                </c:pt>
                <c:pt idx="483">
                  <c:v>-3.8995084775510893E-3</c:v>
                </c:pt>
                <c:pt idx="484">
                  <c:v>-3.8986286563087065E-3</c:v>
                </c:pt>
                <c:pt idx="485">
                  <c:v>-3.8968007735116308E-3</c:v>
                </c:pt>
                <c:pt idx="486">
                  <c:v>-3.8950636540418361E-3</c:v>
                </c:pt>
                <c:pt idx="487">
                  <c:v>-3.8941634731689502E-3</c:v>
                </c:pt>
                <c:pt idx="488">
                  <c:v>-3.8932607291867738E-3</c:v>
                </c:pt>
                <c:pt idx="489">
                  <c:v>-3.8923559313045046E-3</c:v>
                </c:pt>
                <c:pt idx="490">
                  <c:v>-3.8919033032615126E-3</c:v>
                </c:pt>
                <c:pt idx="491">
                  <c:v>-3.8891685107626793E-3</c:v>
                </c:pt>
                <c:pt idx="492">
                  <c:v>-3.888257017656192E-3</c:v>
                </c:pt>
                <c:pt idx="493">
                  <c:v>-3.8873464580978893E-3</c:v>
                </c:pt>
                <c:pt idx="494">
                  <c:v>-3.8864373649683229E-3</c:v>
                </c:pt>
                <c:pt idx="495">
                  <c:v>-3.8855302738742166E-3</c:v>
                </c:pt>
                <c:pt idx="496">
                  <c:v>-3.8828264095685768E-3</c:v>
                </c:pt>
                <c:pt idx="497">
                  <c:v>-3.8819327369719928E-3</c:v>
                </c:pt>
                <c:pt idx="498">
                  <c:v>-3.88104378517718E-3</c:v>
                </c:pt>
                <c:pt idx="499">
                  <c:v>-3.8801601060890344E-3</c:v>
                </c:pt>
                <c:pt idx="500">
                  <c:v>-3.8792822543272025E-3</c:v>
                </c:pt>
                <c:pt idx="501">
                  <c:v>-3.8766892499854091E-3</c:v>
                </c:pt>
                <c:pt idx="502">
                  <c:v>-3.8758403080976322E-3</c:v>
                </c:pt>
                <c:pt idx="503">
                  <c:v>-3.8750000074009149E-3</c:v>
                </c:pt>
                <c:pt idx="504">
                  <c:v>-3.8741688887808348E-3</c:v>
                </c:pt>
                <c:pt idx="505">
                  <c:v>-3.8733472937655172E-3</c:v>
                </c:pt>
                <c:pt idx="506">
                  <c:v>-3.870939180733458E-3</c:v>
                </c:pt>
                <c:pt idx="507">
                  <c:v>-3.8694915797563277E-3</c:v>
                </c:pt>
                <c:pt idx="508">
                  <c:v>-3.8690514155356138E-3</c:v>
                </c:pt>
                <c:pt idx="509">
                  <c:v>-3.8686140267498214E-3</c:v>
                </c:pt>
                <c:pt idx="510">
                  <c:v>-3.8669049393608274E-3</c:v>
                </c:pt>
                <c:pt idx="511">
                  <c:v>-3.865025159635264E-3</c:v>
                </c:pt>
                <c:pt idx="512">
                  <c:v>-3.8646119868943909E-3</c:v>
                </c:pt>
                <c:pt idx="513">
                  <c:v>-3.8639016680276218E-3</c:v>
                </c:pt>
                <c:pt idx="514">
                  <c:v>-3.86319952571811E-3</c:v>
                </c:pt>
                <c:pt idx="515">
                  <c:v>-3.8619246016679386E-3</c:v>
                </c:pt>
                <c:pt idx="516">
                  <c:v>-3.860470595131389E-3</c:v>
                </c:pt>
                <c:pt idx="517">
                  <c:v>-3.859807732715128E-3</c:v>
                </c:pt>
                <c:pt idx="518">
                  <c:v>-3.8553722389893423E-3</c:v>
                </c:pt>
                <c:pt idx="519">
                  <c:v>-3.8512665399707525E-3</c:v>
                </c:pt>
                <c:pt idx="520">
                  <c:v>-3.8474495583547567E-3</c:v>
                </c:pt>
                <c:pt idx="521">
                  <c:v>-3.8438781053023287E-3</c:v>
                </c:pt>
                <c:pt idx="522">
                  <c:v>-3.840506880458696E-3</c:v>
                </c:pt>
                <c:pt idx="523">
                  <c:v>-3.8372884719655069E-3</c:v>
                </c:pt>
                <c:pt idx="524">
                  <c:v>-3.8341733564795093E-3</c:v>
                </c:pt>
                <c:pt idx="525">
                  <c:v>-3.8316081929798962E-3</c:v>
                </c:pt>
                <c:pt idx="526">
                  <c:v>-3.8285583609924956E-3</c:v>
                </c:pt>
                <c:pt idx="527">
                  <c:v>-3.8254518484559519E-3</c:v>
                </c:pt>
                <c:pt idx="528">
                  <c:v>-3.8212099089038887E-3</c:v>
                </c:pt>
                <c:pt idx="529">
                  <c:v>-3.8180954431008551E-3</c:v>
                </c:pt>
                <c:pt idx="530">
                  <c:v>-3.8146793806164148E-3</c:v>
                </c:pt>
                <c:pt idx="531">
                  <c:v>-3.8102281401681815E-3</c:v>
                </c:pt>
                <c:pt idx="532">
                  <c:v>-3.8046665318447592E-3</c:v>
                </c:pt>
                <c:pt idx="533">
                  <c:v>-3.7994188391934358E-3</c:v>
                </c:pt>
                <c:pt idx="534">
                  <c:v>-3.7928453855142763E-3</c:v>
                </c:pt>
                <c:pt idx="535">
                  <c:v>-3.7853443001076847E-3</c:v>
                </c:pt>
                <c:pt idx="536">
                  <c:v>-3.7768006347649319E-3</c:v>
                </c:pt>
                <c:pt idx="537">
                  <c:v>-3.7670965401037648E-3</c:v>
                </c:pt>
                <c:pt idx="538">
                  <c:v>-3.753926793638319E-3</c:v>
                </c:pt>
                <c:pt idx="539">
                  <c:v>-3.7413085923553449E-3</c:v>
                </c:pt>
                <c:pt idx="540">
                  <c:v>-3.7271539383408061E-3</c:v>
                </c:pt>
                <c:pt idx="541">
                  <c:v>-3.711283068226164E-3</c:v>
                </c:pt>
                <c:pt idx="542">
                  <c:v>-3.6952528282999508E-3</c:v>
                </c:pt>
                <c:pt idx="543">
                  <c:v>-3.6761762791297334E-3</c:v>
                </c:pt>
                <c:pt idx="544">
                  <c:v>-3.6557745391523175E-3</c:v>
                </c:pt>
                <c:pt idx="545">
                  <c:v>-3.6280008223235172E-3</c:v>
                </c:pt>
                <c:pt idx="546">
                  <c:v>-3.597022819479787E-3</c:v>
                </c:pt>
                <c:pt idx="547">
                  <c:v>-3.5808543538829382E-3</c:v>
                </c:pt>
                <c:pt idx="548">
                  <c:v>-3.5577715796995756E-3</c:v>
                </c:pt>
                <c:pt idx="549">
                  <c:v>-3.5347968713794272E-3</c:v>
                </c:pt>
                <c:pt idx="550">
                  <c:v>-3.5122187056337083E-3</c:v>
                </c:pt>
                <c:pt idx="551">
                  <c:v>-3.4903330953887624E-3</c:v>
                </c:pt>
                <c:pt idx="552">
                  <c:v>-3.4694435895936105E-3</c:v>
                </c:pt>
                <c:pt idx="553">
                  <c:v>-3.4498612727629223E-3</c:v>
                </c:pt>
                <c:pt idx="554">
                  <c:v>-3.4320529275018745E-3</c:v>
                </c:pt>
                <c:pt idx="555">
                  <c:v>-3.4162932124506469E-3</c:v>
                </c:pt>
                <c:pt idx="556">
                  <c:v>-3.402448257376514E-3</c:v>
                </c:pt>
                <c:pt idx="557">
                  <c:v>-3.3903506970525809E-3</c:v>
                </c:pt>
                <c:pt idx="558">
                  <c:v>-3.3798340210434083E-3</c:v>
                </c:pt>
                <c:pt idx="559">
                  <c:v>-3.3707261775236001E-3</c:v>
                </c:pt>
                <c:pt idx="560">
                  <c:v>-3.3628495738603835E-3</c:v>
                </c:pt>
                <c:pt idx="561">
                  <c:v>-3.3560210771466578E-3</c:v>
                </c:pt>
                <c:pt idx="562">
                  <c:v>-3.3500520146784417E-3</c:v>
                </c:pt>
                <c:pt idx="563">
                  <c:v>-3.344748174361937E-3</c:v>
                </c:pt>
                <c:pt idx="564">
                  <c:v>-3.3402576773636748E-3</c:v>
                </c:pt>
                <c:pt idx="565">
                  <c:v>-3.3357008880990731E-3</c:v>
                </c:pt>
                <c:pt idx="566">
                  <c:v>-3.3311989797088219E-3</c:v>
                </c:pt>
                <c:pt idx="567">
                  <c:v>-3.3261069305516289E-3</c:v>
                </c:pt>
                <c:pt idx="568">
                  <c:v>-3.321034289525706E-3</c:v>
                </c:pt>
                <c:pt idx="569">
                  <c:v>-3.3155309934746642E-3</c:v>
                </c:pt>
                <c:pt idx="570">
                  <c:v>-3.3095973796100657E-3</c:v>
                </c:pt>
                <c:pt idx="571">
                  <c:v>-3.3032241004556399E-3</c:v>
                </c:pt>
                <c:pt idx="572">
                  <c:v>-3.2964018083322341E-3</c:v>
                </c:pt>
                <c:pt idx="573">
                  <c:v>-3.2891211553391342E-3</c:v>
                </c:pt>
                <c:pt idx="574">
                  <c:v>-3.2813727933471127E-3</c:v>
                </c:pt>
                <c:pt idx="575">
                  <c:v>-3.2731473739888721E-3</c:v>
                </c:pt>
                <c:pt idx="576">
                  <c:v>-3.2644355486451419E-3</c:v>
                </c:pt>
                <c:pt idx="577">
                  <c:v>-3.2559955141264751E-3</c:v>
                </c:pt>
                <c:pt idx="578">
                  <c:v>-3.2463205858872597E-3</c:v>
                </c:pt>
                <c:pt idx="579">
                  <c:v>-3.2361318676682521E-3</c:v>
                </c:pt>
                <c:pt idx="580">
                  <c:v>-3.219060470689135E-3</c:v>
                </c:pt>
                <c:pt idx="581">
                  <c:v>-3.2125253127890264E-3</c:v>
                </c:pt>
                <c:pt idx="582">
                  <c:v>-3.2023894739952531E-3</c:v>
                </c:pt>
                <c:pt idx="583">
                  <c:v>-3.190052095139579E-3</c:v>
                </c:pt>
                <c:pt idx="584">
                  <c:v>-3.1771541743216072E-3</c:v>
                </c:pt>
                <c:pt idx="585">
                  <c:v>-3.1636863601206019E-3</c:v>
                </c:pt>
                <c:pt idx="586">
                  <c:v>-3.1507663438667954E-3</c:v>
                </c:pt>
                <c:pt idx="587">
                  <c:v>-3.1361743513000917E-3</c:v>
                </c:pt>
                <c:pt idx="588">
                  <c:v>-3.1209850723072918E-3</c:v>
                </c:pt>
                <c:pt idx="589">
                  <c:v>-3.1051891539259913E-3</c:v>
                </c:pt>
                <c:pt idx="590">
                  <c:v>-3.086161438381088E-3</c:v>
                </c:pt>
                <c:pt idx="591">
                  <c:v>-3.0690314811088679E-3</c:v>
                </c:pt>
                <c:pt idx="592">
                  <c:v>-3.0512654957229931E-3</c:v>
                </c:pt>
                <c:pt idx="593">
                  <c:v>-3.0328541273952469E-3</c:v>
                </c:pt>
                <c:pt idx="594">
                  <c:v>-3.0152876514396004E-3</c:v>
                </c:pt>
                <c:pt idx="595">
                  <c:v>-2.995606486862412E-3</c:v>
                </c:pt>
                <c:pt idx="596">
                  <c:v>-2.9752525357053692E-3</c:v>
                </c:pt>
                <c:pt idx="597">
                  <c:v>-2.954216441152931E-3</c:v>
                </c:pt>
                <c:pt idx="598">
                  <c:v>-2.9307890871675137E-3</c:v>
                </c:pt>
                <c:pt idx="599">
                  <c:v>-2.9083089410450822E-3</c:v>
                </c:pt>
                <c:pt idx="600">
                  <c:v>-2.885117913485022E-3</c:v>
                </c:pt>
                <c:pt idx="601">
                  <c:v>-2.8612066452678468E-3</c:v>
                </c:pt>
                <c:pt idx="602">
                  <c:v>-2.8365657765506559E-3</c:v>
                </c:pt>
                <c:pt idx="603">
                  <c:v>-2.8111859468501915E-3</c:v>
                </c:pt>
                <c:pt idx="604">
                  <c:v>-2.7850577950258946E-3</c:v>
                </c:pt>
                <c:pt idx="605">
                  <c:v>-2.758171959259923E-3</c:v>
                </c:pt>
                <c:pt idx="606">
                  <c:v>-2.7305190770423788E-3</c:v>
                </c:pt>
                <c:pt idx="607">
                  <c:v>-2.7020899713054605E-3</c:v>
                </c:pt>
                <c:pt idx="608">
                  <c:v>-2.6728917642068147E-3</c:v>
                </c:pt>
                <c:pt idx="609">
                  <c:v>-2.6429607401645201E-3</c:v>
                </c:pt>
                <c:pt idx="610">
                  <c:v>-2.6123369956195268E-3</c:v>
                </c:pt>
                <c:pt idx="611">
                  <c:v>-2.5810615444419606E-3</c:v>
                </c:pt>
                <c:pt idx="612">
                  <c:v>-2.5491763180240934E-3</c:v>
                </c:pt>
                <c:pt idx="613">
                  <c:v>-2.5167241653919919E-3</c:v>
                </c:pt>
                <c:pt idx="614">
                  <c:v>-2.4837488533054368E-3</c:v>
                </c:pt>
                <c:pt idx="615">
                  <c:v>-2.4502950663595831E-3</c:v>
                </c:pt>
                <c:pt idx="616">
                  <c:v>-2.4189031594367884E-3</c:v>
                </c:pt>
                <c:pt idx="617">
                  <c:v>-2.3846472420299236E-3</c:v>
                </c:pt>
                <c:pt idx="618">
                  <c:v>-2.3500507605709346E-3</c:v>
                </c:pt>
                <c:pt idx="619">
                  <c:v>-2.3151625740781912E-3</c:v>
                </c:pt>
                <c:pt idx="620">
                  <c:v>-2.2698039702386701E-3</c:v>
                </c:pt>
                <c:pt idx="621">
                  <c:v>-2.2421304159134119E-3</c:v>
                </c:pt>
                <c:pt idx="622">
                  <c:v>-2.206588313139034E-3</c:v>
                </c:pt>
                <c:pt idx="623">
                  <c:v>-2.1708535916840849E-3</c:v>
                </c:pt>
                <c:pt idx="624">
                  <c:v>-2.1349289453906715E-3</c:v>
                </c:pt>
                <c:pt idx="625">
                  <c:v>-2.0988170681760562E-3</c:v>
                </c:pt>
                <c:pt idx="626">
                  <c:v>-2.0625206540296182E-3</c:v>
                </c:pt>
                <c:pt idx="627">
                  <c:v>-2.0260423970124191E-3</c:v>
                </c:pt>
                <c:pt idx="628">
                  <c:v>-1.9893849912645872E-3</c:v>
                </c:pt>
                <c:pt idx="629">
                  <c:v>-1.9578882564168509E-3</c:v>
                </c:pt>
                <c:pt idx="630">
                  <c:v>-1.9209040602961025E-3</c:v>
                </c:pt>
                <c:pt idx="631">
                  <c:v>-1.8837484192002485E-3</c:v>
                </c:pt>
                <c:pt idx="632">
                  <c:v>-1.8464240277000776E-3</c:v>
                </c:pt>
                <c:pt idx="633">
                  <c:v>-1.8089335804458706E-3</c:v>
                </c:pt>
                <c:pt idx="634">
                  <c:v>-1.771279772171841E-3</c:v>
                </c:pt>
                <c:pt idx="635">
                  <c:v>-1.733465297690806E-3</c:v>
                </c:pt>
                <c:pt idx="636">
                  <c:v>-1.6954928518972956E-3</c:v>
                </c:pt>
                <c:pt idx="637">
                  <c:v>-1.6573651297711045E-3</c:v>
                </c:pt>
                <c:pt idx="638">
                  <c:v>-1.6218505778429803E-3</c:v>
                </c:pt>
                <c:pt idx="639">
                  <c:v>-1.5834304233536703E-3</c:v>
                </c:pt>
                <c:pt idx="640">
                  <c:v>-1.5448628889228511E-3</c:v>
                </c:pt>
                <c:pt idx="641">
                  <c:v>-1.5061506699319688E-3</c:v>
                </c:pt>
                <c:pt idx="642">
                  <c:v>-1.4588796000269484E-3</c:v>
                </c:pt>
                <c:pt idx="643">
                  <c:v>-1.4198583145223946E-3</c:v>
                </c:pt>
                <c:pt idx="644">
                  <c:v>-1.3807009976599238E-3</c:v>
                </c:pt>
                <c:pt idx="645">
                  <c:v>-1.3414103450263332E-3</c:v>
                </c:pt>
                <c:pt idx="646">
                  <c:v>-1.3048313765398887E-3</c:v>
                </c:pt>
                <c:pt idx="647">
                  <c:v>-1.2652906279146654E-3</c:v>
                </c:pt>
                <c:pt idx="648">
                  <c:v>-1.2256244422001552E-3</c:v>
                </c:pt>
                <c:pt idx="649">
                  <c:v>-1.1858355154169078E-3</c:v>
                </c:pt>
                <c:pt idx="650">
                  <c:v>-1.1459265436781457E-3</c:v>
                </c:pt>
                <c:pt idx="651">
                  <c:v>-1.1030173430960693E-3</c:v>
                </c:pt>
                <c:pt idx="652">
                  <c:v>-1.0628688246371455E-3</c:v>
                </c:pt>
                <c:pt idx="653">
                  <c:v>-1.0226085386038956E-3</c:v>
                </c:pt>
                <c:pt idx="654">
                  <c:v>-9.8223918146979881E-4</c:v>
                </c:pt>
                <c:pt idx="655">
                  <c:v>-9.4176344980738587E-4</c:v>
                </c:pt>
                <c:pt idx="656">
                  <c:v>-9.0118404029605813E-4</c:v>
                </c:pt>
                <c:pt idx="657">
                  <c:v>-8.6050364971774378E-4</c:v>
                </c:pt>
                <c:pt idx="658">
                  <c:v>-8.1972497495516009E-4</c:v>
                </c:pt>
                <c:pt idx="659">
                  <c:v>-7.7885070967142556E-4</c:v>
                </c:pt>
                <c:pt idx="660">
                  <c:v>-7.3788185028514006E-4</c:v>
                </c:pt>
                <c:pt idx="661">
                  <c:v>-6.9681489650016374E-4</c:v>
                </c:pt>
                <c:pt idx="662">
                  <c:v>-6.5564552669343708E-4</c:v>
                </c:pt>
                <c:pt idx="663">
                  <c:v>-6.1436931406994271E-4</c:v>
                </c:pt>
                <c:pt idx="664">
                  <c:v>-5.7298172666227047E-4</c:v>
                </c:pt>
                <c:pt idx="665">
                  <c:v>-5.3147812731150264E-4</c:v>
                </c:pt>
                <c:pt idx="666">
                  <c:v>-4.8985377367025498E-4</c:v>
                </c:pt>
                <c:pt idx="667">
                  <c:v>-4.4810381819355321E-4</c:v>
                </c:pt>
                <c:pt idx="668">
                  <c:v>-4.0924150962084283E-4</c:v>
                </c:pt>
                <c:pt idx="669">
                  <c:v>-3.6723621944851346E-4</c:v>
                </c:pt>
                <c:pt idx="670">
                  <c:v>-3.2509028476651906E-4</c:v>
                </c:pt>
                <c:pt idx="671">
                  <c:v>-2.8279836486412899E-4</c:v>
                </c:pt>
                <c:pt idx="672">
                  <c:v>-2.3729298440102454E-4</c:v>
                </c:pt>
                <c:pt idx="673">
                  <c:v>-1.9468287298132891E-4</c:v>
                </c:pt>
                <c:pt idx="674">
                  <c:v>-1.5191718910714924E-4</c:v>
                </c:pt>
                <c:pt idx="675">
                  <c:v>-1.089972482727208E-4</c:v>
                </c:pt>
                <c:pt idx="676">
                  <c:v>-6.5924366010074721E-5</c:v>
                </c:pt>
                <c:pt idx="677">
                  <c:v>-2.2699857890341313E-5</c:v>
                </c:pt>
                <c:pt idx="678">
                  <c:v>2.0674960474077803E-5</c:v>
                </c:pt>
                <c:pt idx="679">
                  <c:v>6.4198773426903059E-5</c:v>
                </c:pt>
                <c:pt idx="680">
                  <c:v>1.0787026527145241E-4</c:v>
                </c:pt>
                <c:pt idx="681">
                  <c:v>1.4537465528707827E-4</c:v>
                </c:pt>
                <c:pt idx="682">
                  <c:v>1.8931728459747887E-4</c:v>
                </c:pt>
                <c:pt idx="683">
                  <c:v>2.3340382252978742E-4</c:v>
                </c:pt>
                <c:pt idx="684">
                  <c:v>2.7763295312155378E-4</c:v>
                </c:pt>
                <c:pt idx="685">
                  <c:v>3.2200336036414257E-4</c:v>
                </c:pt>
                <c:pt idx="686">
                  <c:v>3.6651372820717398E-4</c:v>
                </c:pt>
                <c:pt idx="687">
                  <c:v>4.1116274055408297E-4</c:v>
                </c:pt>
                <c:pt idx="688">
                  <c:v>4.5594908126567191E-4</c:v>
                </c:pt>
                <c:pt idx="689">
                  <c:v>5.0087143415833424E-4</c:v>
                </c:pt>
                <c:pt idx="690">
                  <c:v>5.4268503574254336E-4</c:v>
                </c:pt>
                <c:pt idx="691">
                  <c:v>5.8786611066883546E-4</c:v>
                </c:pt>
                <c:pt idx="692">
                  <c:v>6.3317933707320256E-4</c:v>
                </c:pt>
                <c:pt idx="693">
                  <c:v>6.7862339854619154E-4</c:v>
                </c:pt>
                <c:pt idx="694">
                  <c:v>7.3404054202018821E-4</c:v>
                </c:pt>
                <c:pt idx="695">
                  <c:v>7.7976930397465733E-4</c:v>
                </c:pt>
                <c:pt idx="696">
                  <c:v>8.2562468763442115E-4</c:v>
                </c:pt>
                <c:pt idx="697">
                  <c:v>8.7160537652211786E-4</c:v>
                </c:pt>
                <c:pt idx="698">
                  <c:v>9.1439259865767734E-4</c:v>
                </c:pt>
                <c:pt idx="699">
                  <c:v>9.6061131472434445E-4</c:v>
                </c:pt>
                <c:pt idx="700">
                  <c:v>1.0069514740666671E-3</c:v>
                </c:pt>
                <c:pt idx="701">
                  <c:v>1.0534117599673605E-3</c:v>
                </c:pt>
                <c:pt idx="702">
                  <c:v>1.0999908556590704E-3</c:v>
                </c:pt>
                <c:pt idx="703">
                  <c:v>1.1500471906154771E-3</c:v>
                </c:pt>
                <c:pt idx="704">
                  <c:v>1.1968681505142057E-3</c:v>
                </c:pt>
                <c:pt idx="705">
                  <c:v>1.2438038819964758E-3</c:v>
                </c:pt>
                <c:pt idx="706">
                  <c:v>1.2908530681209486E-3</c:v>
                </c:pt>
                <c:pt idx="707">
                  <c:v>1.3380143918941534E-3</c:v>
                </c:pt>
                <c:pt idx="708">
                  <c:v>1.3852865362704871E-3</c:v>
                </c:pt>
                <c:pt idx="709">
                  <c:v>1.4326681841426571E-3</c:v>
                </c:pt>
                <c:pt idx="710">
                  <c:v>1.4801580183573201E-3</c:v>
                </c:pt>
                <c:pt idx="711">
                  <c:v>1.5277547217003127E-3</c:v>
                </c:pt>
                <c:pt idx="712">
                  <c:v>1.5754569262284846E-3</c:v>
                </c:pt>
                <c:pt idx="713">
                  <c:v>1.6232630599479964E-3</c:v>
                </c:pt>
                <c:pt idx="714">
                  <c:v>1.6711714965675726E-3</c:v>
                </c:pt>
                <c:pt idx="715">
                  <c:v>1.7191806058521357E-3</c:v>
                </c:pt>
                <c:pt idx="716">
                  <c:v>1.7672887536202E-3</c:v>
                </c:pt>
                <c:pt idx="717">
                  <c:v>1.8154943017430023E-3</c:v>
                </c:pt>
                <c:pt idx="718">
                  <c:v>1.8637956081488469E-3</c:v>
                </c:pt>
                <c:pt idx="719">
                  <c:v>1.912191026813547E-3</c:v>
                </c:pt>
                <c:pt idx="720">
                  <c:v>1.9571931281399772E-3</c:v>
                </c:pt>
                <c:pt idx="721">
                  <c:v>2.0057653880315284E-3</c:v>
                </c:pt>
                <c:pt idx="722">
                  <c:v>2.0544268994013752E-3</c:v>
                </c:pt>
                <c:pt idx="723">
                  <c:v>2.1031759971919754E-3</c:v>
                </c:pt>
                <c:pt idx="724">
                  <c:v>2.1520110123507408E-3</c:v>
                </c:pt>
                <c:pt idx="725">
                  <c:v>2.204447253314817E-3</c:v>
                </c:pt>
                <c:pt idx="726">
                  <c:v>2.2534553310516871E-3</c:v>
                </c:pt>
                <c:pt idx="727">
                  <c:v>2.3025447806569311E-3</c:v>
                </c:pt>
                <c:pt idx="728">
                  <c:v>2.3517142328484701E-3</c:v>
                </c:pt>
                <c:pt idx="729">
                  <c:v>2.4009623182747152E-3</c:v>
                </c:pt>
                <c:pt idx="730">
                  <c:v>2.4502876675267325E-3</c:v>
                </c:pt>
                <c:pt idx="731">
                  <c:v>2.499688911125209E-3</c:v>
                </c:pt>
                <c:pt idx="732">
                  <c:v>2.5491646795274053E-3</c:v>
                </c:pt>
                <c:pt idx="733">
                  <c:v>2.5915900203115072E-3</c:v>
                </c:pt>
                <c:pt idx="734">
                  <c:v>2.6412002618618757E-3</c:v>
                </c:pt>
                <c:pt idx="735">
                  <c:v>2.6908811001726818E-3</c:v>
                </c:pt>
                <c:pt idx="736">
                  <c:v>2.7406311654107895E-3</c:v>
                </c:pt>
                <c:pt idx="737">
                  <c:v>2.7904490876800025E-3</c:v>
                </c:pt>
                <c:pt idx="738">
                  <c:v>2.8403334970192873E-3</c:v>
                </c:pt>
                <c:pt idx="739">
                  <c:v>2.8902830234045496E-3</c:v>
                </c:pt>
                <c:pt idx="740">
                  <c:v>2.9402962967415291E-3</c:v>
                </c:pt>
                <c:pt idx="741">
                  <c:v>2.9903719468746814E-3</c:v>
                </c:pt>
                <c:pt idx="742">
                  <c:v>3.0369036170861314E-3</c:v>
                </c:pt>
                <c:pt idx="743">
                  <c:v>3.0870954778436282E-3</c:v>
                </c:pt>
                <c:pt idx="744">
                  <c:v>3.1373456949204525E-3</c:v>
                </c:pt>
                <c:pt idx="745">
                  <c:v>3.1876528978874406E-3</c:v>
                </c:pt>
                <c:pt idx="746">
                  <c:v>3.2488834418049717E-3</c:v>
                </c:pt>
                <c:pt idx="747">
                  <c:v>3.2993126924212206E-3</c:v>
                </c:pt>
                <c:pt idx="748">
                  <c:v>3.3497945461593284E-3</c:v>
                </c:pt>
                <c:pt idx="749">
                  <c:v>3.400327632339203E-3</c:v>
                </c:pt>
                <c:pt idx="750">
                  <c:v>3.4509105802112442E-3</c:v>
                </c:pt>
                <c:pt idx="751">
                  <c:v>3.497899674458032E-3</c:v>
                </c:pt>
                <c:pt idx="752">
                  <c:v>3.5485746307437277E-3</c:v>
                </c:pt>
                <c:pt idx="753">
                  <c:v>3.5992954264091877E-3</c:v>
                </c:pt>
                <c:pt idx="754">
                  <c:v>3.6500606904289212E-3</c:v>
                </c:pt>
                <c:pt idx="755">
                  <c:v>3.7045252639321827E-3</c:v>
                </c:pt>
                <c:pt idx="756">
                  <c:v>3.7553785923673802E-3</c:v>
                </c:pt>
                <c:pt idx="757">
                  <c:v>3.8062721853134333E-3</c:v>
                </c:pt>
                <c:pt idx="758">
                  <c:v>3.8572046714681406E-3</c:v>
                </c:pt>
                <c:pt idx="759">
                  <c:v>3.9081746794545763E-3</c:v>
                </c:pt>
                <c:pt idx="760">
                  <c:v>3.9591808378271745E-3</c:v>
                </c:pt>
                <c:pt idx="761">
                  <c:v>4.0102217750708604E-3</c:v>
                </c:pt>
                <c:pt idx="762">
                  <c:v>4.061296119597573E-3</c:v>
                </c:pt>
                <c:pt idx="763">
                  <c:v>4.1124024997497427E-3</c:v>
                </c:pt>
                <c:pt idx="764">
                  <c:v>4.1635378548261111E-3</c:v>
                </c:pt>
                <c:pt idx="765">
                  <c:v>4.2146923310558354E-3</c:v>
                </c:pt>
                <c:pt idx="766">
                  <c:v>4.2658542836138125E-3</c:v>
                </c:pt>
                <c:pt idx="767">
                  <c:v>4.3170119563031564E-3</c:v>
                </c:pt>
                <c:pt idx="768">
                  <c:v>4.3681534815612818E-3</c:v>
                </c:pt>
                <c:pt idx="769">
                  <c:v>4.4192668804451342E-3</c:v>
                </c:pt>
                <c:pt idx="770">
                  <c:v>4.4703400626207616E-3</c:v>
                </c:pt>
                <c:pt idx="771">
                  <c:v>4.5213608263676612E-3</c:v>
                </c:pt>
                <c:pt idx="772">
                  <c:v>4.5686641132656096E-3</c:v>
                </c:pt>
                <c:pt idx="773">
                  <c:v>4.6195505766154759E-3</c:v>
                </c:pt>
                <c:pt idx="774">
                  <c:v>4.6703478872642959E-3</c:v>
                </c:pt>
                <c:pt idx="775">
                  <c:v>4.7210432902519053E-3</c:v>
                </c:pt>
                <c:pt idx="776">
                  <c:v>4.7716239179829631E-3</c:v>
                </c:pt>
                <c:pt idx="777">
                  <c:v>4.8256883520065956E-3</c:v>
                </c:pt>
                <c:pt idx="778">
                  <c:v>4.8760009627242355E-3</c:v>
                </c:pt>
                <c:pt idx="779">
                  <c:v>4.9261785032729127E-3</c:v>
                </c:pt>
                <c:pt idx="780">
                  <c:v>4.9762181392842353E-3</c:v>
                </c:pt>
                <c:pt idx="781">
                  <c:v>5.0261170362690382E-3</c:v>
                </c:pt>
                <c:pt idx="782">
                  <c:v>5.0758723596086939E-3</c:v>
                </c:pt>
                <c:pt idx="783">
                  <c:v>5.1254812745499022E-3</c:v>
                </c:pt>
                <c:pt idx="784">
                  <c:v>5.1749409462203246E-3</c:v>
                </c:pt>
                <c:pt idx="785">
                  <c:v>5.2207180047665266E-3</c:v>
                </c:pt>
                <c:pt idx="786">
                  <c:v>5.2698815687591454E-3</c:v>
                </c:pt>
                <c:pt idx="787">
                  <c:v>5.3188875822551586E-3</c:v>
                </c:pt>
                <c:pt idx="788">
                  <c:v>5.3677332099928716E-3</c:v>
                </c:pt>
                <c:pt idx="789">
                  <c:v>5.4198715112470097E-3</c:v>
                </c:pt>
                <c:pt idx="790">
                  <c:v>5.4718491527181957E-3</c:v>
                </c:pt>
                <c:pt idx="791">
                  <c:v>5.5201722514898787E-3</c:v>
                </c:pt>
                <c:pt idx="792">
                  <c:v>5.5683232171660916E-3</c:v>
                </c:pt>
                <c:pt idx="793">
                  <c:v>5.6162992138843017E-3</c:v>
                </c:pt>
                <c:pt idx="794">
                  <c:v>5.6606725824792647E-3</c:v>
                </c:pt>
                <c:pt idx="795">
                  <c:v>5.7083028144990777E-3</c:v>
                </c:pt>
                <c:pt idx="796">
                  <c:v>5.7557497685234438E-3</c:v>
                </c:pt>
                <c:pt idx="797">
                  <c:v>5.803010608360637E-3</c:v>
                </c:pt>
                <c:pt idx="798">
                  <c:v>5.8635665320922493E-3</c:v>
                </c:pt>
                <c:pt idx="799">
                  <c:v>5.9103926054072733E-3</c:v>
                </c:pt>
                <c:pt idx="800">
                  <c:v>5.9570232562483495E-3</c:v>
                </c:pt>
                <c:pt idx="801">
                  <c:v>6.0034556474815462E-3</c:v>
                </c:pt>
                <c:pt idx="802">
                  <c:v>6.0660925795294933E-3</c:v>
                </c:pt>
                <c:pt idx="803">
                  <c:v>6.0858119181864036E-3</c:v>
                </c:pt>
                <c:pt idx="804">
                  <c:v>6.1316760575914125E-3</c:v>
                </c:pt>
                <c:pt idx="805">
                  <c:v>6.1773311891366103E-3</c:v>
                </c:pt>
                <c:pt idx="806">
                  <c:v>6.2227744755803472E-3</c:v>
                </c:pt>
                <c:pt idx="807">
                  <c:v>6.2905567699963914E-3</c:v>
                </c:pt>
                <c:pt idx="808">
                  <c:v>6.3354583760922706E-3</c:v>
                </c:pt>
                <c:pt idx="809">
                  <c:v>6.380138207640728E-3</c:v>
                </c:pt>
                <c:pt idx="810">
                  <c:v>6.4245934268456779E-3</c:v>
                </c:pt>
                <c:pt idx="811">
                  <c:v>6.4688211958189353E-3</c:v>
                </c:pt>
                <c:pt idx="812">
                  <c:v>6.5128186765854284E-3</c:v>
                </c:pt>
                <c:pt idx="813">
                  <c:v>6.5565830310805899E-3</c:v>
                </c:pt>
                <c:pt idx="814">
                  <c:v>6.6001114211573127E-3</c:v>
                </c:pt>
                <c:pt idx="815">
                  <c:v>6.6434010127773739E-3</c:v>
                </c:pt>
                <c:pt idx="816">
                  <c:v>6.6864511069416556E-3</c:v>
                </c:pt>
                <c:pt idx="817">
                  <c:v>6.7292666410345712E-3</c:v>
                </c:pt>
                <c:pt idx="818">
                  <c:v>6.7718535388732086E-3</c:v>
                </c:pt>
                <c:pt idx="819">
                  <c:v>6.8142178072335162E-3</c:v>
                </c:pt>
                <c:pt idx="820">
                  <c:v>6.8563655358494279E-3</c:v>
                </c:pt>
                <c:pt idx="821">
                  <c:v>6.898302897421554E-3</c:v>
                </c:pt>
                <c:pt idx="822">
                  <c:v>6.9400361476076268E-3</c:v>
                </c:pt>
                <c:pt idx="823">
                  <c:v>6.9815716250329228E-3</c:v>
                </c:pt>
                <c:pt idx="824">
                  <c:v>7.0199279021953987E-3</c:v>
                </c:pt>
                <c:pt idx="825">
                  <c:v>7.0610980713540668E-3</c:v>
                </c:pt>
                <c:pt idx="826">
                  <c:v>7.1020898249578778E-3</c:v>
                </c:pt>
                <c:pt idx="827">
                  <c:v>7.1429099259425364E-3</c:v>
                </c:pt>
                <c:pt idx="828">
                  <c:v>7.1865100801807909E-3</c:v>
                </c:pt>
                <c:pt idx="829">
                  <c:v>7.2269952369512893E-3</c:v>
                </c:pt>
                <c:pt idx="830">
                  <c:v>7.2673206389028489E-3</c:v>
                </c:pt>
                <c:pt idx="831">
                  <c:v>7.3074845367955858E-3</c:v>
                </c:pt>
                <c:pt idx="832">
                  <c:v>7.3474851813392231E-3</c:v>
                </c:pt>
                <c:pt idx="833">
                  <c:v>7.3873208231887439E-3</c:v>
                </c:pt>
                <c:pt idx="834">
                  <c:v>7.4269897129565568E-3</c:v>
                </c:pt>
                <c:pt idx="835">
                  <c:v>7.466490101198593E-3</c:v>
                </c:pt>
                <c:pt idx="836">
                  <c:v>7.50582023842126E-3</c:v>
                </c:pt>
                <c:pt idx="837">
                  <c:v>7.5421352298866455E-3</c:v>
                </c:pt>
                <c:pt idx="838">
                  <c:v>7.5811315385585281E-3</c:v>
                </c:pt>
                <c:pt idx="839">
                  <c:v>7.6199524719284383E-3</c:v>
                </c:pt>
                <c:pt idx="840">
                  <c:v>7.658596280416553E-3</c:v>
                </c:pt>
                <c:pt idx="841">
                  <c:v>7.6997474056730297E-3</c:v>
                </c:pt>
                <c:pt idx="842">
                  <c:v>7.7380181957646954E-3</c:v>
                </c:pt>
                <c:pt idx="843">
                  <c:v>7.7761064868679952E-3</c:v>
                </c:pt>
                <c:pt idx="844">
                  <c:v>7.816766970190436E-3</c:v>
                </c:pt>
                <c:pt idx="845">
                  <c:v>7.8517285734269748E-3</c:v>
                </c:pt>
                <c:pt idx="846">
                  <c:v>7.8892588694401411E-3</c:v>
                </c:pt>
                <c:pt idx="847">
                  <c:v>7.9265996675781381E-3</c:v>
                </c:pt>
                <c:pt idx="848">
                  <c:v>7.963749218025562E-3</c:v>
                </c:pt>
                <c:pt idx="849">
                  <c:v>8.0007057709252649E-3</c:v>
                </c:pt>
                <c:pt idx="850">
                  <c:v>8.0428218218556776E-3</c:v>
                </c:pt>
                <c:pt idx="851">
                  <c:v>8.0793600100941675E-3</c:v>
                </c:pt>
                <c:pt idx="852">
                  <c:v>8.1156996994553206E-3</c:v>
                </c:pt>
                <c:pt idx="853">
                  <c:v>8.1518391397356789E-3</c:v>
                </c:pt>
                <c:pt idx="854">
                  <c:v>8.1851551067250623E-3</c:v>
                </c:pt>
                <c:pt idx="855">
                  <c:v>8.2209028677568251E-3</c:v>
                </c:pt>
                <c:pt idx="856">
                  <c:v>8.2564452550925177E-3</c:v>
                </c:pt>
                <c:pt idx="857">
                  <c:v>8.3018380199440696E-3</c:v>
                </c:pt>
                <c:pt idx="858">
                  <c:v>8.3495672303133817E-3</c:v>
                </c:pt>
                <c:pt idx="859">
                  <c:v>8.374305349446963E-3</c:v>
                </c:pt>
                <c:pt idx="860">
                  <c:v>8.4089330015909049E-3</c:v>
                </c:pt>
                <c:pt idx="861">
                  <c:v>8.443345901766465E-3</c:v>
                </c:pt>
                <c:pt idx="862">
                  <c:v>8.4775422994904058E-3</c:v>
                </c:pt>
                <c:pt idx="863">
                  <c:v>8.5115204442586401E-3</c:v>
                </c:pt>
                <c:pt idx="864">
                  <c:v>8.5452785855410097E-3</c:v>
                </c:pt>
                <c:pt idx="865">
                  <c:v>8.5788149727821627E-3</c:v>
                </c:pt>
                <c:pt idx="866">
                  <c:v>8.6121278554102364E-3</c:v>
                </c:pt>
                <c:pt idx="867">
                  <c:v>8.6452155872003382E-3</c:v>
                </c:pt>
                <c:pt idx="868">
                  <c:v>8.6780799784965147E-3</c:v>
                </c:pt>
                <c:pt idx="869">
                  <c:v>8.7107270434957328E-3</c:v>
                </c:pt>
                <c:pt idx="870">
                  <c:v>8.7431631112344175E-3</c:v>
                </c:pt>
                <c:pt idx="871">
                  <c:v>8.7753945787076761E-3</c:v>
                </c:pt>
                <c:pt idx="872">
                  <c:v>8.8074279108684306E-3</c:v>
                </c:pt>
                <c:pt idx="873">
                  <c:v>8.8392696406204632E-3</c:v>
                </c:pt>
                <c:pt idx="874">
                  <c:v>8.8709263688262398E-3</c:v>
                </c:pt>
                <c:pt idx="875">
                  <c:v>8.9024047642982194E-3</c:v>
                </c:pt>
                <c:pt idx="876">
                  <c:v>8.9313945623439774E-3</c:v>
                </c:pt>
                <c:pt idx="877">
                  <c:v>8.9625461052724835E-3</c:v>
                </c:pt>
                <c:pt idx="878">
                  <c:v>8.9935395579119979E-3</c:v>
                </c:pt>
                <c:pt idx="879">
                  <c:v>9.0335321537669926E-3</c:v>
                </c:pt>
                <c:pt idx="880">
                  <c:v>9.0573598849938309E-3</c:v>
                </c:pt>
                <c:pt idx="881">
                  <c:v>9.0879093418354453E-3</c:v>
                </c:pt>
                <c:pt idx="882">
                  <c:v>9.1183187677893029E-3</c:v>
                </c:pt>
                <c:pt idx="883">
                  <c:v>9.148587304483773E-3</c:v>
                </c:pt>
                <c:pt idx="884">
                  <c:v>9.1787140935402668E-3</c:v>
                </c:pt>
                <c:pt idx="885">
                  <c:v>9.2086982765662972E-3</c:v>
                </c:pt>
                <c:pt idx="886">
                  <c:v>9.2385389951615583E-3</c:v>
                </c:pt>
                <c:pt idx="887">
                  <c:v>9.2682353909127099E-3</c:v>
                </c:pt>
                <c:pt idx="888">
                  <c:v>9.2977866053994603E-3</c:v>
                </c:pt>
                <c:pt idx="889">
                  <c:v>9.3228042667004019E-3</c:v>
                </c:pt>
                <c:pt idx="890">
                  <c:v>9.3520823293262723E-3</c:v>
                </c:pt>
                <c:pt idx="891">
                  <c:v>9.3812127609353979E-3</c:v>
                </c:pt>
                <c:pt idx="892">
                  <c:v>9.4288474154296913E-3</c:v>
                </c:pt>
                <c:pt idx="893">
                  <c:v>9.4431339981078111E-3</c:v>
                </c:pt>
                <c:pt idx="894">
                  <c:v>9.4677096862074706E-3</c:v>
                </c:pt>
                <c:pt idx="895">
                  <c:v>9.4962410102539252E-3</c:v>
                </c:pt>
                <c:pt idx="896">
                  <c:v>9.5246204114962651E-3</c:v>
                </c:pt>
                <c:pt idx="897">
                  <c:v>9.5528470315535685E-3</c:v>
                </c:pt>
                <c:pt idx="898">
                  <c:v>9.5788161129824363E-3</c:v>
                </c:pt>
                <c:pt idx="899">
                  <c:v>9.6067450465321148E-3</c:v>
                </c:pt>
                <c:pt idx="900">
                  <c:v>9.6345186870242794E-3</c:v>
                </c:pt>
                <c:pt idx="901">
                  <c:v>9.662136176114524E-3</c:v>
                </c:pt>
                <c:pt idx="902">
                  <c:v>9.6957788377655847E-3</c:v>
                </c:pt>
                <c:pt idx="903">
                  <c:v>9.7230493167701215E-3</c:v>
                </c:pt>
                <c:pt idx="904">
                  <c:v>9.7501608786534563E-3</c:v>
                </c:pt>
                <c:pt idx="905">
                  <c:v>9.7771126648736554E-3</c:v>
                </c:pt>
                <c:pt idx="906">
                  <c:v>9.8018873262531604E-3</c:v>
                </c:pt>
                <c:pt idx="907">
                  <c:v>9.8285279569787741E-3</c:v>
                </c:pt>
                <c:pt idx="908">
                  <c:v>9.8550063001864585E-3</c:v>
                </c:pt>
                <c:pt idx="909">
                  <c:v>9.8813214973787651E-3</c:v>
                </c:pt>
                <c:pt idx="910">
                  <c:v>9.9094449117654235E-3</c:v>
                </c:pt>
                <c:pt idx="911">
                  <c:v>9.9354200144055257E-3</c:v>
                </c:pt>
                <c:pt idx="912">
                  <c:v>9.961229331489907E-3</c:v>
                </c:pt>
                <c:pt idx="913">
                  <c:v>9.9868720044523109E-3</c:v>
                </c:pt>
                <c:pt idx="914">
                  <c:v>1.0012347174726472E-2</c:v>
                </c:pt>
                <c:pt idx="915">
                  <c:v>1.003765398374613E-2</c:v>
                </c:pt>
                <c:pt idx="916">
                  <c:v>1.0062791572942417E-2</c:v>
                </c:pt>
                <c:pt idx="917">
                  <c:v>1.0087759083749072E-2</c:v>
                </c:pt>
                <c:pt idx="918">
                  <c:v>1.0112555657595487E-2</c:v>
                </c:pt>
                <c:pt idx="919">
                  <c:v>1.0137180448582661E-2</c:v>
                </c:pt>
                <c:pt idx="920">
                  <c:v>1.0161633716494093E-2</c:v>
                </c:pt>
                <c:pt idx="921">
                  <c:v>1.0185917681294863E-2</c:v>
                </c:pt>
                <c:pt idx="922">
                  <c:v>1.0210034785516365E-2</c:v>
                </c:pt>
                <c:pt idx="923">
                  <c:v>1.0233987496736917E-2</c:v>
                </c:pt>
                <c:pt idx="924">
                  <c:v>1.0257778307586099E-2</c:v>
                </c:pt>
                <c:pt idx="925">
                  <c:v>1.0281409735739544E-2</c:v>
                </c:pt>
                <c:pt idx="926">
                  <c:v>1.0304884323922413E-2</c:v>
                </c:pt>
                <c:pt idx="927">
                  <c:v>1.0328204639906788E-2</c:v>
                </c:pt>
                <c:pt idx="928">
                  <c:v>1.034959739785404E-2</c:v>
                </c:pt>
                <c:pt idx="929">
                  <c:v>1.0372626375594184E-2</c:v>
                </c:pt>
                <c:pt idx="930">
                  <c:v>1.0395508874225924E-2</c:v>
                </c:pt>
                <c:pt idx="931">
                  <c:v>1.0418247596796716E-2</c:v>
                </c:pt>
                <c:pt idx="932">
                  <c:v>1.0447794061899697E-2</c:v>
                </c:pt>
                <c:pt idx="933">
                  <c:v>1.0465032958892317E-2</c:v>
                </c:pt>
                <c:pt idx="934">
                  <c:v>1.0487342820390521E-2</c:v>
                </c:pt>
                <c:pt idx="935">
                  <c:v>1.0509512815501557E-2</c:v>
                </c:pt>
                <c:pt idx="936">
                  <c:v>1.0531542414612551E-2</c:v>
                </c:pt>
                <c:pt idx="937">
                  <c:v>1.0553431088108019E-2</c:v>
                </c:pt>
                <c:pt idx="938">
                  <c:v>1.0575178306380301E-2</c:v>
                </c:pt>
                <c:pt idx="939">
                  <c:v>1.0596783539826076E-2</c:v>
                </c:pt>
                <c:pt idx="940">
                  <c:v>1.0618246258842031E-2</c:v>
                </c:pt>
                <c:pt idx="941">
                  <c:v>1.063625951751046E-2</c:v>
                </c:pt>
                <c:pt idx="942">
                  <c:v>1.0657455073189048E-2</c:v>
                </c:pt>
                <c:pt idx="943">
                  <c:v>1.0678506607358251E-2</c:v>
                </c:pt>
                <c:pt idx="944">
                  <c:v>1.0699413590514517E-2</c:v>
                </c:pt>
                <c:pt idx="945">
                  <c:v>1.0720175493159623E-2</c:v>
                </c:pt>
                <c:pt idx="946">
                  <c:v>1.0740791785799786E-2</c:v>
                </c:pt>
                <c:pt idx="947">
                  <c:v>1.0761261938944777E-2</c:v>
                </c:pt>
                <c:pt idx="948">
                  <c:v>1.0781585423112361E-2</c:v>
                </c:pt>
                <c:pt idx="949">
                  <c:v>1.0801761708824742E-2</c:v>
                </c:pt>
                <c:pt idx="950">
                  <c:v>1.0820224677389701E-2</c:v>
                </c:pt>
                <c:pt idx="951">
                  <c:v>1.0840115067927921E-2</c:v>
                </c:pt>
                <c:pt idx="952">
                  <c:v>1.0859856712812144E-2</c:v>
                </c:pt>
                <c:pt idx="953">
                  <c:v>1.0879449082629453E-2</c:v>
                </c:pt>
                <c:pt idx="954">
                  <c:v>1.0903463743871016E-2</c:v>
                </c:pt>
                <c:pt idx="955">
                  <c:v>1.0922725197440527E-2</c:v>
                </c:pt>
                <c:pt idx="956">
                  <c:v>1.0941835663630047E-2</c:v>
                </c:pt>
                <c:pt idx="957">
                  <c:v>1.0960794612932704E-2</c:v>
                </c:pt>
                <c:pt idx="958">
                  <c:v>1.0978119735266804E-2</c:v>
                </c:pt>
                <c:pt idx="959">
                  <c:v>1.0996784491424145E-2</c:v>
                </c:pt>
                <c:pt idx="960">
                  <c:v>1.1015296183749109E-2</c:v>
                </c:pt>
                <c:pt idx="961">
                  <c:v>1.1033654282802344E-2</c:v>
                </c:pt>
                <c:pt idx="962">
                  <c:v>1.1051858259155046E-2</c:v>
                </c:pt>
                <c:pt idx="963">
                  <c:v>1.1071336802631953E-2</c:v>
                </c:pt>
                <c:pt idx="964">
                  <c:v>1.1089220308151019E-2</c:v>
                </c:pt>
                <c:pt idx="965">
                  <c:v>1.1106948061003668E-2</c:v>
                </c:pt>
                <c:pt idx="966">
                  <c:v>1.1124519531756012E-2</c:v>
                </c:pt>
                <c:pt idx="967">
                  <c:v>1.1141934190981114E-2</c:v>
                </c:pt>
                <c:pt idx="968">
                  <c:v>1.1159191509265941E-2</c:v>
                </c:pt>
                <c:pt idx="969">
                  <c:v>1.1176290957202668E-2</c:v>
                </c:pt>
                <c:pt idx="970">
                  <c:v>1.1193232005395638E-2</c:v>
                </c:pt>
                <c:pt idx="971">
                  <c:v>1.1210014124458753E-2</c:v>
                </c:pt>
                <c:pt idx="972">
                  <c:v>1.1226636785017207E-2</c:v>
                </c:pt>
                <c:pt idx="973">
                  <c:v>1.1243099457704013E-2</c:v>
                </c:pt>
                <c:pt idx="974">
                  <c:v>1.1259401613164353E-2</c:v>
                </c:pt>
                <c:pt idx="975">
                  <c:v>1.1275542722055569E-2</c:v>
                </c:pt>
                <c:pt idx="976">
                  <c:v>1.1291522255044562E-2</c:v>
                </c:pt>
                <c:pt idx="977">
                  <c:v>1.1307339682809527E-2</c:v>
                </c:pt>
                <c:pt idx="978">
                  <c:v>1.1322994476039959E-2</c:v>
                </c:pt>
                <c:pt idx="979">
                  <c:v>1.1338486105439248E-2</c:v>
                </c:pt>
                <c:pt idx="980">
                  <c:v>1.1352571355259179E-2</c:v>
                </c:pt>
                <c:pt idx="981">
                  <c:v>1.1367746420848356E-2</c:v>
                </c:pt>
                <c:pt idx="982">
                  <c:v>1.138275677714869E-2</c:v>
                </c:pt>
                <c:pt idx="983">
                  <c:v>1.1397601894950973E-2</c:v>
                </c:pt>
                <c:pt idx="984">
                  <c:v>1.1413478270374535E-2</c:v>
                </c:pt>
                <c:pt idx="985">
                  <c:v>1.1427979802207281E-2</c:v>
                </c:pt>
                <c:pt idx="986">
                  <c:v>1.1442314465470631E-2</c:v>
                </c:pt>
                <c:pt idx="987">
                  <c:v>1.145648173096616E-2</c:v>
                </c:pt>
                <c:pt idx="988">
                  <c:v>1.1470481069513689E-2</c:v>
                </c:pt>
                <c:pt idx="989">
                  <c:v>1.1484311951941729E-2</c:v>
                </c:pt>
                <c:pt idx="990">
                  <c:v>1.1497973849099646E-2</c:v>
                </c:pt>
                <c:pt idx="991">
                  <c:v>1.151146623184549E-2</c:v>
                </c:pt>
                <c:pt idx="992">
                  <c:v>1.1524788571053822E-2</c:v>
                </c:pt>
                <c:pt idx="993">
                  <c:v>1.1536848538094467E-2</c:v>
                </c:pt>
                <c:pt idx="994">
                  <c:v>1.1549841108163952E-2</c:v>
                </c:pt>
                <c:pt idx="995">
                  <c:v>1.1562662090240391E-2</c:v>
                </c:pt>
                <c:pt idx="996">
                  <c:v>1.1575310955290265E-2</c:v>
                </c:pt>
                <c:pt idx="997">
                  <c:v>1.1587787174302014E-2</c:v>
                </c:pt>
                <c:pt idx="998">
                  <c:v>1.1600090218275499E-2</c:v>
                </c:pt>
                <c:pt idx="999">
                  <c:v>1.1612219558228146E-2</c:v>
                </c:pt>
                <c:pt idx="1000">
                  <c:v>1.162417466519583E-2</c:v>
                </c:pt>
                <c:pt idx="1001">
                  <c:v>1.1635955010226722E-2</c:v>
                </c:pt>
                <c:pt idx="1002">
                  <c:v>1.1646575804356907E-2</c:v>
                </c:pt>
                <c:pt idx="1003">
                  <c:v>1.165801732627969E-2</c:v>
                </c:pt>
                <c:pt idx="1004">
                  <c:v>1.1669282542640325E-2</c:v>
                </c:pt>
                <c:pt idx="1005">
                  <c:v>1.1680370924591621E-2</c:v>
                </c:pt>
                <c:pt idx="1006">
                  <c:v>1.1693150475543873E-2</c:v>
                </c:pt>
                <c:pt idx="1007">
                  <c:v>1.1703858677385631E-2</c:v>
                </c:pt>
                <c:pt idx="1008">
                  <c:v>1.171438837187588E-2</c:v>
                </c:pt>
                <c:pt idx="1009">
                  <c:v>1.1724739030172432E-2</c:v>
                </c:pt>
                <c:pt idx="1010">
                  <c:v>1.1734910123453953E-2</c:v>
                </c:pt>
                <c:pt idx="1011">
                  <c:v>1.174403019750272E-2</c:v>
                </c:pt>
                <c:pt idx="1012">
                  <c:v>1.1753853255545304E-2</c:v>
                </c:pt>
                <c:pt idx="1013">
                  <c:v>1.1763495205635516E-2</c:v>
                </c:pt>
                <c:pt idx="1014">
                  <c:v>1.1772955519059582E-2</c:v>
                </c:pt>
                <c:pt idx="1015">
                  <c:v>1.1783053607258722E-2</c:v>
                </c:pt>
                <c:pt idx="1016">
                  <c:v>1.1792136206297677E-2</c:v>
                </c:pt>
                <c:pt idx="1017">
                  <c:v>1.1801035539123123E-2</c:v>
                </c:pt>
                <c:pt idx="1018">
                  <c:v>1.1809751077072727E-2</c:v>
                </c:pt>
                <c:pt idx="1019">
                  <c:v>1.181828229150762E-2</c:v>
                </c:pt>
                <c:pt idx="1020">
                  <c:v>1.1826628653808043E-2</c:v>
                </c:pt>
                <c:pt idx="1021">
                  <c:v>1.1834789635378569E-2</c:v>
                </c:pt>
                <c:pt idx="1022">
                  <c:v>1.1842764707640278E-2</c:v>
                </c:pt>
                <c:pt idx="1023">
                  <c:v>1.1850553342042056E-2</c:v>
                </c:pt>
                <c:pt idx="1024">
                  <c:v>1.1858156295390689E-2</c:v>
                </c:pt>
                <c:pt idx="1025">
                  <c:v>1.186557948228369E-2</c:v>
                </c:pt>
                <c:pt idx="1026">
                  <c:v>1.1872830147833392E-2</c:v>
                </c:pt>
                <c:pt idx="1027">
                  <c:v>1.1879915586428367E-2</c:v>
                </c:pt>
                <c:pt idx="1028">
                  <c:v>1.1886843141729947E-2</c:v>
                </c:pt>
                <c:pt idx="1029">
                  <c:v>1.1893620206673091E-2</c:v>
                </c:pt>
                <c:pt idx="1030">
                  <c:v>1.1900254223458568E-2</c:v>
                </c:pt>
                <c:pt idx="1031">
                  <c:v>1.1906752683558168E-2</c:v>
                </c:pt>
                <c:pt idx="1032">
                  <c:v>1.1912492889378156E-2</c:v>
                </c:pt>
                <c:pt idx="1033">
                  <c:v>1.1918749592625082E-2</c:v>
                </c:pt>
                <c:pt idx="1034">
                  <c:v>1.1924893241109095E-2</c:v>
                </c:pt>
                <c:pt idx="1035">
                  <c:v>1.1930931606273464E-2</c:v>
                </c:pt>
                <c:pt idx="1036">
                  <c:v>1.1936872509360742E-2</c:v>
                </c:pt>
                <c:pt idx="1037">
                  <c:v>1.1943321673812379E-2</c:v>
                </c:pt>
                <c:pt idx="1038">
                  <c:v>1.1949077701110655E-2</c:v>
                </c:pt>
                <c:pt idx="1039">
                  <c:v>1.1954745488021759E-2</c:v>
                </c:pt>
                <c:pt idx="1040">
                  <c:v>1.1960325153368038E-2</c:v>
                </c:pt>
                <c:pt idx="1041">
                  <c:v>1.1965816815977913E-2</c:v>
                </c:pt>
                <c:pt idx="1042">
                  <c:v>1.1971220594686761E-2</c:v>
                </c:pt>
                <c:pt idx="1043">
                  <c:v>1.1976536608336912E-2</c:v>
                </c:pt>
                <c:pt idx="1044">
                  <c:v>1.1981764975775903E-2</c:v>
                </c:pt>
                <c:pt idx="1045">
                  <c:v>1.1985805161683238E-2</c:v>
                </c:pt>
                <c:pt idx="1046">
                  <c:v>1.1990870699179368E-2</c:v>
                </c:pt>
                <c:pt idx="1047">
                  <c:v>1.199584893573391E-2</c:v>
                </c:pt>
                <c:pt idx="1048">
                  <c:v>1.2000739990220666E-2</c:v>
                </c:pt>
                <c:pt idx="1049">
                  <c:v>1.2006223165720087E-2</c:v>
                </c:pt>
                <c:pt idx="1050">
                  <c:v>1.2010927801801685E-2</c:v>
                </c:pt>
                <c:pt idx="1051">
                  <c:v>1.2015545629454394E-2</c:v>
                </c:pt>
                <c:pt idx="1052">
                  <c:v>1.2020076767578658E-2</c:v>
                </c:pt>
                <c:pt idx="1053">
                  <c:v>1.2024521335076699E-2</c:v>
                </c:pt>
                <c:pt idx="1054">
                  <c:v>1.2028383413578597E-2</c:v>
                </c:pt>
                <c:pt idx="1055">
                  <c:v>1.2032661198373753E-2</c:v>
                </c:pt>
                <c:pt idx="1056">
                  <c:v>1.2036852763628638E-2</c:v>
                </c:pt>
                <c:pt idx="1057">
                  <c:v>1.2040958228268346E-2</c:v>
                </c:pt>
                <c:pt idx="1058">
                  <c:v>1.2047332442728187E-2</c:v>
                </c:pt>
                <c:pt idx="1059">
                  <c:v>1.2051236171398716E-2</c:v>
                </c:pt>
                <c:pt idx="1060">
                  <c:v>1.20550541846396E-2</c:v>
                </c:pt>
                <c:pt idx="1061">
                  <c:v>1.2058786601411846E-2</c:v>
                </c:pt>
                <c:pt idx="1062">
                  <c:v>1.2063149855434102E-2</c:v>
                </c:pt>
                <c:pt idx="1063">
                  <c:v>1.2064673457337206E-2</c:v>
                </c:pt>
                <c:pt idx="1064">
                  <c:v>1.2068167647063338E-2</c:v>
                </c:pt>
                <c:pt idx="1065">
                  <c:v>1.2071576699172075E-2</c:v>
                </c:pt>
                <c:pt idx="1066">
                  <c:v>1.2074900732650433E-2</c:v>
                </c:pt>
                <c:pt idx="1067">
                  <c:v>1.2079390238717054E-2</c:v>
                </c:pt>
                <c:pt idx="1068">
                  <c:v>1.2082526811595927E-2</c:v>
                </c:pt>
                <c:pt idx="1069">
                  <c:v>1.2085578739902597E-2</c:v>
                </c:pt>
                <c:pt idx="1070">
                  <c:v>1.2088546142655051E-2</c:v>
                </c:pt>
                <c:pt idx="1071">
                  <c:v>1.2091429138871278E-2</c:v>
                </c:pt>
                <c:pt idx="1072">
                  <c:v>1.2094227847576916E-2</c:v>
                </c:pt>
                <c:pt idx="1073">
                  <c:v>1.209694238780696E-2</c:v>
                </c:pt>
                <c:pt idx="1074">
                  <c:v>1.2099572878598107E-2</c:v>
                </c:pt>
                <c:pt idx="1075">
                  <c:v>1.2101010830836829E-2</c:v>
                </c:pt>
                <c:pt idx="1076">
                  <c:v>1.2104582188046203E-2</c:v>
                </c:pt>
                <c:pt idx="1077">
                  <c:v>1.2106961244808008E-2</c:v>
                </c:pt>
                <c:pt idx="1078">
                  <c:v>1.2109256728342324E-2</c:v>
                </c:pt>
                <c:pt idx="1079">
                  <c:v>1.2111468757714764E-2</c:v>
                </c:pt>
                <c:pt idx="1080">
                  <c:v>1.2113597452000286E-2</c:v>
                </c:pt>
                <c:pt idx="1081">
                  <c:v>1.2115642930276406E-2</c:v>
                </c:pt>
                <c:pt idx="1082">
                  <c:v>1.2117605311626589E-2</c:v>
                </c:pt>
                <c:pt idx="1083">
                  <c:v>1.2119484715141958E-2</c:v>
                </c:pt>
                <c:pt idx="1084">
                  <c:v>1.212033082606684E-2</c:v>
                </c:pt>
                <c:pt idx="1085">
                  <c:v>1.2122062120234211E-2</c:v>
                </c:pt>
                <c:pt idx="1086">
                  <c:v>1.2123710776657019E-2</c:v>
                </c:pt>
                <c:pt idx="1087">
                  <c:v>1.2125276914437362E-2</c:v>
                </c:pt>
                <c:pt idx="1088">
                  <c:v>1.2127641233723356E-2</c:v>
                </c:pt>
                <c:pt idx="1089">
                  <c:v>1.2129025271424823E-2</c:v>
                </c:pt>
                <c:pt idx="1090">
                  <c:v>1.2130327165076431E-2</c:v>
                </c:pt>
                <c:pt idx="1091">
                  <c:v>1.2131547033811817E-2</c:v>
                </c:pt>
                <c:pt idx="1092">
                  <c:v>1.2132684996769725E-2</c:v>
                </c:pt>
                <c:pt idx="1093">
                  <c:v>1.2133741173095697E-2</c:v>
                </c:pt>
                <c:pt idx="1094">
                  <c:v>1.213471568193868E-2</c:v>
                </c:pt>
                <c:pt idx="1095">
                  <c:v>1.2135608642455274E-2</c:v>
                </c:pt>
                <c:pt idx="1096">
                  <c:v>1.2136420173806329E-2</c:v>
                </c:pt>
                <c:pt idx="1097">
                  <c:v>1.2136183413951507E-2</c:v>
                </c:pt>
                <c:pt idx="1098">
                  <c:v>1.2136855464595087E-2</c:v>
                </c:pt>
                <c:pt idx="1099">
                  <c:v>1.2137446420450004E-2</c:v>
                </c:pt>
                <c:pt idx="1100">
                  <c:v>1.2137956400684047E-2</c:v>
                </c:pt>
                <c:pt idx="1101">
                  <c:v>1.2138108862082603E-2</c:v>
                </c:pt>
                <c:pt idx="1102">
                  <c:v>1.2139069917319624E-2</c:v>
                </c:pt>
                <c:pt idx="1103">
                  <c:v>1.2139297447385622E-2</c:v>
                </c:pt>
                <c:pt idx="1104">
                  <c:v>1.2139643937085488E-2</c:v>
                </c:pt>
                <c:pt idx="1105">
                  <c:v>1.2139511300645117E-2</c:v>
                </c:pt>
                <c:pt idx="1106">
                  <c:v>1.2139497862237808E-2</c:v>
                </c:pt>
                <c:pt idx="1107">
                  <c:v>1.2139404339414036E-2</c:v>
                </c:pt>
                <c:pt idx="1108">
                  <c:v>1.2139230851383942E-2</c:v>
                </c:pt>
                <c:pt idx="1109">
                  <c:v>1.2138977517365562E-2</c:v>
                </c:pt>
                <c:pt idx="1110">
                  <c:v>1.213880967247505E-2</c:v>
                </c:pt>
                <c:pt idx="1111">
                  <c:v>1.2138391326921199E-2</c:v>
                </c:pt>
                <c:pt idx="1112">
                  <c:v>1.2137893498897177E-2</c:v>
                </c:pt>
                <c:pt idx="1113">
                  <c:v>1.2137316307641517E-2</c:v>
                </c:pt>
                <c:pt idx="1114">
                  <c:v>1.2136517330328615E-2</c:v>
                </c:pt>
                <c:pt idx="1115">
                  <c:v>1.2135787424179907E-2</c:v>
                </c:pt>
                <c:pt idx="1116">
                  <c:v>1.2134978506688675E-2</c:v>
                </c:pt>
                <c:pt idx="1117">
                  <c:v>1.2133822563532973E-2</c:v>
                </c:pt>
                <c:pt idx="1118">
                  <c:v>1.2133124114696624E-2</c:v>
                </c:pt>
                <c:pt idx="1119">
                  <c:v>1.2132193210306463E-2</c:v>
                </c:pt>
                <c:pt idx="1120">
                  <c:v>1.2131063815553091E-2</c:v>
                </c:pt>
                <c:pt idx="1121">
                  <c:v>1.2129856011657933E-2</c:v>
                </c:pt>
                <c:pt idx="1122">
                  <c:v>1.2128569917902962E-2</c:v>
                </c:pt>
                <c:pt idx="1123">
                  <c:v>1.212720565357363E-2</c:v>
                </c:pt>
                <c:pt idx="1124">
                  <c:v>1.2125763337962338E-2</c:v>
                </c:pt>
                <c:pt idx="1125">
                  <c:v>1.2124243090364095E-2</c:v>
                </c:pt>
                <c:pt idx="1126">
                  <c:v>1.2122645030077385E-2</c:v>
                </c:pt>
                <c:pt idx="1127">
                  <c:v>1.2120969276407646E-2</c:v>
                </c:pt>
                <c:pt idx="1128">
                  <c:v>1.2119215948663784E-2</c:v>
                </c:pt>
                <c:pt idx="1129">
                  <c:v>1.2117385166158188E-2</c:v>
                </c:pt>
                <c:pt idx="1130">
                  <c:v>1.2115477048208456E-2</c:v>
                </c:pt>
                <c:pt idx="1131">
                  <c:v>1.2113491714136532E-2</c:v>
                </c:pt>
                <c:pt idx="1132">
                  <c:v>1.2111429283267834E-2</c:v>
                </c:pt>
                <c:pt idx="1133">
                  <c:v>1.2109289874933867E-2</c:v>
                </c:pt>
                <c:pt idx="1134">
                  <c:v>1.2107073608469604E-2</c:v>
                </c:pt>
                <c:pt idx="1135">
                  <c:v>1.210478060321263E-2</c:v>
                </c:pt>
                <c:pt idx="1136">
                  <c:v>1.2102391458969967E-2</c:v>
                </c:pt>
                <c:pt idx="1137">
                  <c:v>1.2099950857854475E-2</c:v>
                </c:pt>
                <c:pt idx="1138">
                  <c:v>1.2097433870009954E-2</c:v>
                </c:pt>
                <c:pt idx="1139">
                  <c:v>1.2094840614786207E-2</c:v>
                </c:pt>
                <c:pt idx="1140">
                  <c:v>1.2092168672199177E-2</c:v>
                </c:pt>
                <c:pt idx="1141">
                  <c:v>1.2089417740541055E-2</c:v>
                </c:pt>
                <c:pt idx="1142">
                  <c:v>1.208659090558103E-2</c:v>
                </c:pt>
                <c:pt idx="1143">
                  <c:v>1.2083688286688831E-2</c:v>
                </c:pt>
                <c:pt idx="1144">
                  <c:v>1.2080710003244618E-2</c:v>
                </c:pt>
                <c:pt idx="1145">
                  <c:v>1.2077656174623332E-2</c:v>
                </c:pt>
                <c:pt idx="1146">
                  <c:v>1.2074526920214693E-2</c:v>
                </c:pt>
                <c:pt idx="1147">
                  <c:v>1.2071322359402333E-2</c:v>
                </c:pt>
                <c:pt idx="1148">
                  <c:v>1.206804261158031E-2</c:v>
                </c:pt>
                <c:pt idx="1149">
                  <c:v>1.2064739616540157E-2</c:v>
                </c:pt>
                <c:pt idx="1150">
                  <c:v>1.2061315298384532E-2</c:v>
                </c:pt>
                <c:pt idx="1151">
                  <c:v>1.2057816145360056E-2</c:v>
                </c:pt>
                <c:pt idx="1152">
                  <c:v>1.2054242276867482E-2</c:v>
                </c:pt>
                <c:pt idx="1153">
                  <c:v>1.2050140343578875E-2</c:v>
                </c:pt>
                <c:pt idx="1154">
                  <c:v>1.2046412193407185E-2</c:v>
                </c:pt>
                <c:pt idx="1155">
                  <c:v>1.204252503842731E-2</c:v>
                </c:pt>
                <c:pt idx="1156">
                  <c:v>1.2038732973670641E-2</c:v>
                </c:pt>
                <c:pt idx="1157">
                  <c:v>1.203478214292808E-2</c:v>
                </c:pt>
                <c:pt idx="1158">
                  <c:v>1.20307573241627E-2</c:v>
                </c:pt>
                <c:pt idx="1159">
                  <c:v>1.2026658636790089E-2</c:v>
                </c:pt>
                <c:pt idx="1160">
                  <c:v>1.2022486200238269E-2</c:v>
                </c:pt>
                <c:pt idx="1161">
                  <c:v>1.2018240133935265E-2</c:v>
                </c:pt>
                <c:pt idx="1162">
                  <c:v>1.2013675262287337E-2</c:v>
                </c:pt>
                <c:pt idx="1163">
                  <c:v>1.2009271563635517E-2</c:v>
                </c:pt>
                <c:pt idx="1164">
                  <c:v>1.200479460583017E-2</c:v>
                </c:pt>
                <c:pt idx="1165">
                  <c:v>1.2000244508328784E-2</c:v>
                </c:pt>
                <c:pt idx="1166">
                  <c:v>1.1995765719373212E-2</c:v>
                </c:pt>
                <c:pt idx="1167">
                  <c:v>1.1991075041569235E-2</c:v>
                </c:pt>
                <c:pt idx="1168">
                  <c:v>1.1984937233789844E-2</c:v>
                </c:pt>
                <c:pt idx="1169">
                  <c:v>1.1980080360135818E-2</c:v>
                </c:pt>
                <c:pt idx="1170">
                  <c:v>1.1973935531558951E-2</c:v>
                </c:pt>
                <c:pt idx="1171">
                  <c:v>1.1969976700825804E-2</c:v>
                </c:pt>
                <c:pt idx="1172">
                  <c:v>1.1964897334343604E-2</c:v>
                </c:pt>
                <c:pt idx="1173">
                  <c:v>1.1959745818078731E-2</c:v>
                </c:pt>
                <c:pt idx="1174">
                  <c:v>1.1954522271520825E-2</c:v>
                </c:pt>
                <c:pt idx="1175">
                  <c:v>1.1949226814157781E-2</c:v>
                </c:pt>
                <c:pt idx="1176">
                  <c:v>1.1943859565487927E-2</c:v>
                </c:pt>
                <c:pt idx="1177">
                  <c:v>1.1938420645009584E-2</c:v>
                </c:pt>
                <c:pt idx="1178">
                  <c:v>1.1932910172221945E-2</c:v>
                </c:pt>
                <c:pt idx="1179">
                  <c:v>1.1927328294085717E-2</c:v>
                </c:pt>
                <c:pt idx="1180">
                  <c:v>1.1921676065864599E-2</c:v>
                </c:pt>
                <c:pt idx="1181">
                  <c:v>1.1915955643467089E-2</c:v>
                </c:pt>
                <c:pt idx="1182">
                  <c:v>1.191016925847767E-2</c:v>
                </c:pt>
                <c:pt idx="1183">
                  <c:v>1.1904319153157499E-2</c:v>
                </c:pt>
                <c:pt idx="1184">
                  <c:v>1.1898407580452233E-2</c:v>
                </c:pt>
                <c:pt idx="1185">
                  <c:v>1.1892436803982467E-2</c:v>
                </c:pt>
                <c:pt idx="1186">
                  <c:v>1.1886409098054164E-2</c:v>
                </c:pt>
                <c:pt idx="1187">
                  <c:v>1.1880326747644745E-2</c:v>
                </c:pt>
                <c:pt idx="1188">
                  <c:v>1.1874443727737848E-2</c:v>
                </c:pt>
                <c:pt idx="1189">
                  <c:v>1.1868262284454456E-2</c:v>
                </c:pt>
                <c:pt idx="1190">
                  <c:v>1.1862033036666095E-2</c:v>
                </c:pt>
                <c:pt idx="1191">
                  <c:v>1.1854711078146968E-2</c:v>
                </c:pt>
                <c:pt idx="1192">
                  <c:v>1.1849176042059296E-2</c:v>
                </c:pt>
                <c:pt idx="1193">
                  <c:v>1.1842813673402159E-2</c:v>
                </c:pt>
                <c:pt idx="1194">
                  <c:v>1.1836410255402835E-2</c:v>
                </c:pt>
                <c:pt idx="1195">
                  <c:v>1.1829966047958647E-2</c:v>
                </c:pt>
                <c:pt idx="1196">
                  <c:v>1.182348131096952E-2</c:v>
                </c:pt>
                <c:pt idx="1197">
                  <c:v>1.1816956304331907E-2</c:v>
                </c:pt>
                <c:pt idx="1198">
                  <c:v>1.1810391287942262E-2</c:v>
                </c:pt>
                <c:pt idx="1199">
                  <c:v>1.1803786521699644E-2</c:v>
                </c:pt>
                <c:pt idx="1200">
                  <c:v>1.1797142265497025E-2</c:v>
                </c:pt>
                <c:pt idx="1201">
                  <c:v>1.1790750639073606E-2</c:v>
                </c:pt>
                <c:pt idx="1202">
                  <c:v>1.1784031136874991E-2</c:v>
                </c:pt>
                <c:pt idx="1203">
                  <c:v>1.1777272906977524E-2</c:v>
                </c:pt>
                <c:pt idx="1204">
                  <c:v>1.1766272880110886E-2</c:v>
                </c:pt>
                <c:pt idx="1205">
                  <c:v>1.1762661784671627E-2</c:v>
                </c:pt>
                <c:pt idx="1206">
                  <c:v>1.1756768449931851E-2</c:v>
                </c:pt>
                <c:pt idx="1207">
                  <c:v>1.1749857908071782E-2</c:v>
                </c:pt>
                <c:pt idx="1208">
                  <c:v>1.1742909937920917E-2</c:v>
                </c:pt>
                <c:pt idx="1209">
                  <c:v>1.1735924799361043E-2</c:v>
                </c:pt>
                <c:pt idx="1210">
                  <c:v>1.1729220299534937E-2</c:v>
                </c:pt>
                <c:pt idx="1211">
                  <c:v>1.1722164402444335E-2</c:v>
                </c:pt>
                <c:pt idx="1212">
                  <c:v>1.1715072099060642E-2</c:v>
                </c:pt>
                <c:pt idx="1213">
                  <c:v>1.1707943649250652E-2</c:v>
                </c:pt>
                <c:pt idx="1214">
                  <c:v>1.1700121773350723E-2</c:v>
                </c:pt>
                <c:pt idx="1215">
                  <c:v>1.1692916354860163E-2</c:v>
                </c:pt>
                <c:pt idx="1216">
                  <c:v>1.1685675604656397E-2</c:v>
                </c:pt>
                <c:pt idx="1217">
                  <c:v>1.1678399782619368E-2</c:v>
                </c:pt>
                <c:pt idx="1218">
                  <c:v>1.1671428853630565E-2</c:v>
                </c:pt>
                <c:pt idx="1219">
                  <c:v>1.1664086324170519E-2</c:v>
                </c:pt>
                <c:pt idx="1220">
                  <c:v>1.16567094849203E-2</c:v>
                </c:pt>
                <c:pt idx="1221">
                  <c:v>1.164929859574676E-2</c:v>
                </c:pt>
                <c:pt idx="1222">
                  <c:v>1.1641853916519387E-2</c:v>
                </c:pt>
                <c:pt idx="1223">
                  <c:v>1.1634022895267595E-2</c:v>
                </c:pt>
                <c:pt idx="1224">
                  <c:v>1.1626508847052651E-2</c:v>
                </c:pt>
                <c:pt idx="1225">
                  <c:v>1.1618961806034434E-2</c:v>
                </c:pt>
                <c:pt idx="1226">
                  <c:v>1.1611382032085938E-2</c:v>
                </c:pt>
                <c:pt idx="1227">
                  <c:v>1.1603769785078417E-2</c:v>
                </c:pt>
                <c:pt idx="1228">
                  <c:v>1.1596125324884864E-2</c:v>
                </c:pt>
                <c:pt idx="1229">
                  <c:v>1.1588448911374798E-2</c:v>
                </c:pt>
                <c:pt idx="1230">
                  <c:v>1.1580740804415127E-2</c:v>
                </c:pt>
                <c:pt idx="1231">
                  <c:v>1.1573001263874502E-2</c:v>
                </c:pt>
                <c:pt idx="1232">
                  <c:v>1.156523054961983E-2</c:v>
                </c:pt>
                <c:pt idx="1233">
                  <c:v>1.1557428921513681E-2</c:v>
                </c:pt>
                <c:pt idx="1234">
                  <c:v>1.1549596639421225E-2</c:v>
                </c:pt>
                <c:pt idx="1235">
                  <c:v>1.1541733963204161E-2</c:v>
                </c:pt>
                <c:pt idx="1236">
                  <c:v>1.1533841152722447E-2</c:v>
                </c:pt>
                <c:pt idx="1237">
                  <c:v>1.1525918467836915E-2</c:v>
                </c:pt>
                <c:pt idx="1238">
                  <c:v>1.1517966168403176E-2</c:v>
                </c:pt>
                <c:pt idx="1239">
                  <c:v>1.1509984514281193E-2</c:v>
                </c:pt>
                <c:pt idx="1240">
                  <c:v>1.1502367833212374E-2</c:v>
                </c:pt>
                <c:pt idx="1241">
                  <c:v>1.1494330516219326E-2</c:v>
                </c:pt>
                <c:pt idx="1242">
                  <c:v>1.1486264606269706E-2</c:v>
                </c:pt>
                <c:pt idx="1243">
                  <c:v>1.1478170363202256E-2</c:v>
                </c:pt>
                <c:pt idx="1244">
                  <c:v>1.1469645018181176E-2</c:v>
                </c:pt>
                <c:pt idx="1245">
                  <c:v>1.1461492692818575E-2</c:v>
                </c:pt>
                <c:pt idx="1246">
                  <c:v>1.1453312831718803E-2</c:v>
                </c:pt>
                <c:pt idx="1247">
                  <c:v>1.1445105694727922E-2</c:v>
                </c:pt>
                <c:pt idx="1248">
                  <c:v>1.1436871541685906E-2</c:v>
                </c:pt>
                <c:pt idx="1249">
                  <c:v>1.1428610632434466E-2</c:v>
                </c:pt>
                <c:pt idx="1250">
                  <c:v>1.1420323226816189E-2</c:v>
                </c:pt>
                <c:pt idx="1251">
                  <c:v>1.1412009584664963E-2</c:v>
                </c:pt>
                <c:pt idx="1252">
                  <c:v>1.1403669965819898E-2</c:v>
                </c:pt>
                <c:pt idx="1253">
                  <c:v>1.1396148717693677E-2</c:v>
                </c:pt>
                <c:pt idx="1254">
                  <c:v>1.1387761995425905E-2</c:v>
                </c:pt>
                <c:pt idx="1255">
                  <c:v>1.1379350040044756E-2</c:v>
                </c:pt>
                <c:pt idx="1256">
                  <c:v>1.1370913111362846E-2</c:v>
                </c:pt>
                <c:pt idx="1257">
                  <c:v>1.1362451469187462E-2</c:v>
                </c:pt>
                <c:pt idx="1258">
                  <c:v>1.1353965373322339E-2</c:v>
                </c:pt>
                <c:pt idx="1259">
                  <c:v>1.1345455083573874E-2</c:v>
                </c:pt>
                <c:pt idx="1260">
                  <c:v>1.1336920859744914E-2</c:v>
                </c:pt>
                <c:pt idx="1261">
                  <c:v>1.1328362961634753E-2</c:v>
                </c:pt>
                <c:pt idx="1262">
                  <c:v>1.132022108235994E-2</c:v>
                </c:pt>
                <c:pt idx="1263">
                  <c:v>1.1311618490880325E-2</c:v>
                </c:pt>
                <c:pt idx="1264">
                  <c:v>1.1302992986469829E-2</c:v>
                </c:pt>
                <c:pt idx="1265">
                  <c:v>1.1294344828910764E-2</c:v>
                </c:pt>
                <c:pt idx="1266">
                  <c:v>1.1284333253116025E-2</c:v>
                </c:pt>
                <c:pt idx="1267">
                  <c:v>1.1275635162993951E-2</c:v>
                </c:pt>
                <c:pt idx="1268">
                  <c:v>1.1266915253315281E-2</c:v>
                </c:pt>
                <c:pt idx="1269">
                  <c:v>1.1258173783884365E-2</c:v>
                </c:pt>
                <c:pt idx="1270">
                  <c:v>1.1249865294999573E-2</c:v>
                </c:pt>
                <c:pt idx="1271">
                  <c:v>1.1241083213254678E-2</c:v>
                </c:pt>
                <c:pt idx="1272">
                  <c:v>1.1232280333040023E-2</c:v>
                </c:pt>
                <c:pt idx="1273">
                  <c:v>1.1223456914142527E-2</c:v>
                </c:pt>
                <c:pt idx="1274">
                  <c:v>1.1214613216348226E-2</c:v>
                </c:pt>
                <c:pt idx="1275">
                  <c:v>1.1205286761349088E-2</c:v>
                </c:pt>
                <c:pt idx="1276">
                  <c:v>1.1196401648033561E-2</c:v>
                </c:pt>
                <c:pt idx="1277">
                  <c:v>1.1187497053338045E-2</c:v>
                </c:pt>
                <c:pt idx="1278">
                  <c:v>1.1178573237046041E-2</c:v>
                </c:pt>
                <c:pt idx="1279">
                  <c:v>1.1169630458945392E-2</c:v>
                </c:pt>
                <c:pt idx="1280">
                  <c:v>1.116066897881786E-2</c:v>
                </c:pt>
                <c:pt idx="1281">
                  <c:v>1.1151689056446075E-2</c:v>
                </c:pt>
                <c:pt idx="1282">
                  <c:v>1.1142690951605715E-2</c:v>
                </c:pt>
                <c:pt idx="1283">
                  <c:v>1.1133674924075933E-2</c:v>
                </c:pt>
                <c:pt idx="1284">
                  <c:v>1.1124641233631546E-2</c:v>
                </c:pt>
                <c:pt idx="1285">
                  <c:v>1.1115590140043013E-2</c:v>
                </c:pt>
                <c:pt idx="1286">
                  <c:v>1.1106521903081673E-2</c:v>
                </c:pt>
                <c:pt idx="1287">
                  <c:v>1.1097436782514514E-2</c:v>
                </c:pt>
                <c:pt idx="1288">
                  <c:v>1.1088335038109399E-2</c:v>
                </c:pt>
                <c:pt idx="1289">
                  <c:v>1.10792169296281E-2</c:v>
                </c:pt>
                <c:pt idx="1290">
                  <c:v>1.1070082716832399E-2</c:v>
                </c:pt>
                <c:pt idx="1291">
                  <c:v>1.1060932659483203E-2</c:v>
                </c:pt>
                <c:pt idx="1292">
                  <c:v>1.105225510836085E-2</c:v>
                </c:pt>
                <c:pt idx="1293">
                  <c:v>1.1043075468107644E-2</c:v>
                </c:pt>
                <c:pt idx="1294">
                  <c:v>1.1033880744239201E-2</c:v>
                </c:pt>
                <c:pt idx="1295">
                  <c:v>1.1024671196495006E-2</c:v>
                </c:pt>
                <c:pt idx="1296">
                  <c:v>1.1015447084616296E-2</c:v>
                </c:pt>
                <c:pt idx="1297">
                  <c:v>1.1005714125963649E-2</c:v>
                </c:pt>
                <c:pt idx="1298">
                  <c:v>1.0996460429799531E-2</c:v>
                </c:pt>
                <c:pt idx="1299">
                  <c:v>1.0987192967072739E-2</c:v>
                </c:pt>
                <c:pt idx="1300">
                  <c:v>1.0977911997522464E-2</c:v>
                </c:pt>
                <c:pt idx="1301">
                  <c:v>1.0968617780886151E-2</c:v>
                </c:pt>
                <c:pt idx="1302">
                  <c:v>1.0959310576896905E-2</c:v>
                </c:pt>
                <c:pt idx="1303">
                  <c:v>1.0949990645286964E-2</c:v>
                </c:pt>
                <c:pt idx="1304">
                  <c:v>1.0940658245785955E-2</c:v>
                </c:pt>
                <c:pt idx="1305">
                  <c:v>1.0932321343784857E-2</c:v>
                </c:pt>
                <c:pt idx="1306">
                  <c:v>1.0922966965464909E-2</c:v>
                </c:pt>
                <c:pt idx="1307">
                  <c:v>1.0913600861550243E-2</c:v>
                </c:pt>
                <c:pt idx="1308">
                  <c:v>1.0904223291744231E-2</c:v>
                </c:pt>
                <c:pt idx="1309">
                  <c:v>1.0894834515746687E-2</c:v>
                </c:pt>
                <c:pt idx="1310">
                  <c:v>1.0885434793256543E-2</c:v>
                </c:pt>
                <c:pt idx="1311">
                  <c:v>1.0876024383970062E-2</c:v>
                </c:pt>
                <c:pt idx="1312">
                  <c:v>1.0866603547579068E-2</c:v>
                </c:pt>
                <c:pt idx="1313">
                  <c:v>1.0857172543774496E-2</c:v>
                </c:pt>
                <c:pt idx="1314">
                  <c:v>1.0848244474573301E-2</c:v>
                </c:pt>
                <c:pt idx="1315">
                  <c:v>1.083879484027757E-2</c:v>
                </c:pt>
                <c:pt idx="1316">
                  <c:v>1.0829335799114647E-2</c:v>
                </c:pt>
                <c:pt idx="1317">
                  <c:v>1.0819867610760852E-2</c:v>
                </c:pt>
                <c:pt idx="1318">
                  <c:v>1.0808840967060557E-2</c:v>
                </c:pt>
                <c:pt idx="1319">
                  <c:v>1.0799352715112946E-2</c:v>
                </c:pt>
                <c:pt idx="1320">
                  <c:v>1.0789856150623379E-2</c:v>
                </c:pt>
                <c:pt idx="1321">
                  <c:v>1.0780351533276299E-2</c:v>
                </c:pt>
                <c:pt idx="1322">
                  <c:v>1.0770839122761368E-2</c:v>
                </c:pt>
                <c:pt idx="1323">
                  <c:v>1.0761839844282944E-2</c:v>
                </c:pt>
                <c:pt idx="1324">
                  <c:v>1.0752313381295691E-2</c:v>
                </c:pt>
                <c:pt idx="1325">
                  <c:v>1.0742779885592049E-2</c:v>
                </c:pt>
                <c:pt idx="1326">
                  <c:v>1.073323961684035E-2</c:v>
                </c:pt>
                <c:pt idx="1327">
                  <c:v>1.0723169261486488E-2</c:v>
                </c:pt>
                <c:pt idx="1328">
                  <c:v>1.0713615545225779E-2</c:v>
                </c:pt>
                <c:pt idx="1329">
                  <c:v>1.0704055853527532E-2</c:v>
                </c:pt>
                <c:pt idx="1330">
                  <c:v>1.0694490446060557E-2</c:v>
                </c:pt>
                <c:pt idx="1331">
                  <c:v>1.0684919582487582E-2</c:v>
                </c:pt>
                <c:pt idx="1332">
                  <c:v>1.0675343522469592E-2</c:v>
                </c:pt>
                <c:pt idx="1333">
                  <c:v>1.066576252566497E-2</c:v>
                </c:pt>
                <c:pt idx="1334">
                  <c:v>1.0656176851730361E-2</c:v>
                </c:pt>
                <c:pt idx="1335">
                  <c:v>1.0646586760319801E-2</c:v>
                </c:pt>
                <c:pt idx="1336">
                  <c:v>1.0636992511083854E-2</c:v>
                </c:pt>
                <c:pt idx="1337">
                  <c:v>1.0627394363671343E-2</c:v>
                </c:pt>
                <c:pt idx="1338">
                  <c:v>1.0617792577727615E-2</c:v>
                </c:pt>
                <c:pt idx="1339">
                  <c:v>1.0608187412898021E-2</c:v>
                </c:pt>
                <c:pt idx="1340">
                  <c:v>1.0598579128820959E-2</c:v>
                </c:pt>
                <c:pt idx="1341">
                  <c:v>1.0588967985136562E-2</c:v>
                </c:pt>
                <c:pt idx="1342">
                  <c:v>1.0579354241481492E-2</c:v>
                </c:pt>
                <c:pt idx="1343">
                  <c:v>1.0569738157487196E-2</c:v>
                </c:pt>
                <c:pt idx="1344">
                  <c:v>1.05606525949507E-2</c:v>
                </c:pt>
                <c:pt idx="1345">
                  <c:v>1.0551032971930789E-2</c:v>
                </c:pt>
                <c:pt idx="1346">
                  <c:v>1.0541411768702387E-2</c:v>
                </c:pt>
                <c:pt idx="1347">
                  <c:v>1.0531789244881998E-2</c:v>
                </c:pt>
                <c:pt idx="1348">
                  <c:v>1.0522165660082612E-2</c:v>
                </c:pt>
                <c:pt idx="1349">
                  <c:v>1.0512007045567521E-2</c:v>
                </c:pt>
                <c:pt idx="1350">
                  <c:v>1.0502381848727963E-2</c:v>
                </c:pt>
                <c:pt idx="1351">
                  <c:v>1.0492756388524293E-2</c:v>
                </c:pt>
                <c:pt idx="1352">
                  <c:v>1.048313092456884E-2</c:v>
                </c:pt>
                <c:pt idx="1353">
                  <c:v>1.0473505716468724E-2</c:v>
                </c:pt>
                <c:pt idx="1354">
                  <c:v>1.0463881023830196E-2</c:v>
                </c:pt>
                <c:pt idx="1355">
                  <c:v>1.0454257106256026E-2</c:v>
                </c:pt>
                <c:pt idx="1356">
                  <c:v>1.0444634223345517E-2</c:v>
                </c:pt>
                <c:pt idx="1357">
                  <c:v>1.0436084320099681E-2</c:v>
                </c:pt>
                <c:pt idx="1358">
                  <c:v>1.042646452385565E-2</c:v>
                </c:pt>
                <c:pt idx="1359">
                  <c:v>1.0416846503360944E-2</c:v>
                </c:pt>
                <c:pt idx="1360">
                  <c:v>1.0407230518192812E-2</c:v>
                </c:pt>
                <c:pt idx="1361">
                  <c:v>1.0395707438607564E-2</c:v>
                </c:pt>
                <c:pt idx="1362">
                  <c:v>1.0386632896389081E-2</c:v>
                </c:pt>
                <c:pt idx="1363">
                  <c:v>1.0377024997823447E-2</c:v>
                </c:pt>
                <c:pt idx="1364">
                  <c:v>1.0367420209942857E-2</c:v>
                </c:pt>
                <c:pt idx="1365">
                  <c:v>1.0357818792310347E-2</c:v>
                </c:pt>
                <c:pt idx="1366">
                  <c:v>1.0348757228908339E-2</c:v>
                </c:pt>
                <c:pt idx="1367">
                  <c:v>1.0339163279838547E-2</c:v>
                </c:pt>
                <c:pt idx="1368">
                  <c:v>1.0329573460778346E-2</c:v>
                </c:pt>
                <c:pt idx="1369">
                  <c:v>1.0319988031272934E-2</c:v>
                </c:pt>
                <c:pt idx="1370">
                  <c:v>1.0307727739257309E-2</c:v>
                </c:pt>
                <c:pt idx="1371">
                  <c:v>1.0298152517190157E-2</c:v>
                </c:pt>
                <c:pt idx="1372">
                  <c:v>1.0288582558014403E-2</c:v>
                </c:pt>
                <c:pt idx="1373">
                  <c:v>1.0274625981676708E-2</c:v>
                </c:pt>
                <c:pt idx="1374">
                  <c:v>1.0271065242026055E-2</c:v>
                </c:pt>
                <c:pt idx="1375">
                  <c:v>1.0261512006222748E-2</c:v>
                </c:pt>
                <c:pt idx="1376">
                  <c:v>1.0251965014666757E-2</c:v>
                </c:pt>
                <c:pt idx="1377">
                  <c:v>1.0242424526897288E-2</c:v>
                </c:pt>
                <c:pt idx="1378">
                  <c:v>1.0232890802452665E-2</c:v>
                </c:pt>
                <c:pt idx="1379">
                  <c:v>1.0221762008330334E-2</c:v>
                </c:pt>
                <c:pt idx="1380">
                  <c:v>1.0212243496605985E-2</c:v>
                </c:pt>
                <c:pt idx="1381">
                  <c:v>1.0202732583815035E-2</c:v>
                </c:pt>
                <c:pt idx="1382">
                  <c:v>1.0193229529506461E-2</c:v>
                </c:pt>
                <c:pt idx="1383">
                  <c:v>1.0183734593222436E-2</c:v>
                </c:pt>
                <c:pt idx="1384">
                  <c:v>1.0174248034508539E-2</c:v>
                </c:pt>
                <c:pt idx="1385">
                  <c:v>1.0164770112902691E-2</c:v>
                </c:pt>
                <c:pt idx="1386">
                  <c:v>1.0155301087943668E-2</c:v>
                </c:pt>
                <c:pt idx="1387">
                  <c:v>1.0147434454552221E-2</c:v>
                </c:pt>
                <c:pt idx="1388">
                  <c:v>1.0136390766100775E-2</c:v>
                </c:pt>
                <c:pt idx="1389">
                  <c:v>1.0126949988279997E-2</c:v>
                </c:pt>
                <c:pt idx="1390">
                  <c:v>1.0117519145230522E-2</c:v>
                </c:pt>
                <c:pt idx="1391">
                  <c:v>1.0108098496478368E-2</c:v>
                </c:pt>
                <c:pt idx="1392">
                  <c:v>1.0098688301545302E-2</c:v>
                </c:pt>
                <c:pt idx="1393">
                  <c:v>1.0089288819950536E-2</c:v>
                </c:pt>
                <c:pt idx="1394">
                  <c:v>1.0079900311212439E-2</c:v>
                </c:pt>
                <c:pt idx="1395">
                  <c:v>1.0070523034847668E-2</c:v>
                </c:pt>
                <c:pt idx="1396">
                  <c:v>1.0062736149255411E-2</c:v>
                </c:pt>
                <c:pt idx="1397">
                  <c:v>1.0053380236892329E-2</c:v>
                </c:pt>
                <c:pt idx="1398">
                  <c:v>1.0044036278097931E-2</c:v>
                </c:pt>
                <c:pt idx="1399">
                  <c:v>1.0034704532356959E-2</c:v>
                </c:pt>
                <c:pt idx="1400">
                  <c:v>1.0023814221467172E-2</c:v>
                </c:pt>
                <c:pt idx="1401">
                  <c:v>1.0014509789019684E-2</c:v>
                </c:pt>
                <c:pt idx="1402">
                  <c:v>1.0005218405482233E-2</c:v>
                </c:pt>
                <c:pt idx="1403">
                  <c:v>9.9959403303519229E-3</c:v>
                </c:pt>
                <c:pt idx="1404">
                  <c:v>9.9866758231224595E-3</c:v>
                </c:pt>
                <c:pt idx="1405">
                  <c:v>9.9774251432849931E-3</c:v>
                </c:pt>
                <c:pt idx="1406">
                  <c:v>9.9681885503281262E-3</c:v>
                </c:pt>
                <c:pt idx="1407">
                  <c:v>9.958966303738756E-3</c:v>
                </c:pt>
                <c:pt idx="1408">
                  <c:v>9.9497586629995333E-3</c:v>
                </c:pt>
                <c:pt idx="1409">
                  <c:v>9.9421158785335095E-3</c:v>
                </c:pt>
                <c:pt idx="1410">
                  <c:v>9.9329356018952927E-3</c:v>
                </c:pt>
                <c:pt idx="1411">
                  <c:v>9.9237706519798227E-3</c:v>
                </c:pt>
                <c:pt idx="1412">
                  <c:v>9.9146212882437346E-3</c:v>
                </c:pt>
                <c:pt idx="1413">
                  <c:v>9.9015783202422679E-3</c:v>
                </c:pt>
                <c:pt idx="1414">
                  <c:v>9.8924678888334307E-3</c:v>
                </c:pt>
                <c:pt idx="1415">
                  <c:v>9.8828631448873473E-3</c:v>
                </c:pt>
                <c:pt idx="1416">
                  <c:v>9.8742967126582495E-3</c:v>
                </c:pt>
                <c:pt idx="1417">
                  <c:v>9.865236486784966E-3</c:v>
                </c:pt>
                <c:pt idx="1418">
                  <c:v>9.8561935149806251E-3</c:v>
                </c:pt>
                <c:pt idx="1419">
                  <c:v>9.8471680566851686E-3</c:v>
                </c:pt>
                <c:pt idx="1420">
                  <c:v>9.8381603713385401E-3</c:v>
                </c:pt>
                <c:pt idx="1421">
                  <c:v>9.829170718378924E-3</c:v>
                </c:pt>
                <c:pt idx="1422">
                  <c:v>9.8196959515539639E-3</c:v>
                </c:pt>
                <c:pt idx="1423">
                  <c:v>9.8107442733152972E-3</c:v>
                </c:pt>
                <c:pt idx="1424">
                  <c:v>9.8018114250264052E-3</c:v>
                </c:pt>
                <c:pt idx="1425">
                  <c:v>9.7928976661206292E-3</c:v>
                </c:pt>
                <c:pt idx="1426">
                  <c:v>9.7845020195204673E-3</c:v>
                </c:pt>
                <c:pt idx="1427">
                  <c:v>9.7756260089381167E-3</c:v>
                </c:pt>
                <c:pt idx="1428">
                  <c:v>9.7642431966128793E-3</c:v>
                </c:pt>
                <c:pt idx="1429">
                  <c:v>9.7579337923549246E-3</c:v>
                </c:pt>
                <c:pt idx="1430">
                  <c:v>9.7491181051935581E-3</c:v>
                </c:pt>
                <c:pt idx="1431">
                  <c:v>9.7385759647878496E-3</c:v>
                </c:pt>
                <c:pt idx="1432">
                  <c:v>9.7298061032083036E-3</c:v>
                </c:pt>
                <c:pt idx="1433">
                  <c:v>9.7210574434725139E-3</c:v>
                </c:pt>
                <c:pt idx="1434">
                  <c:v>9.7123302449955828E-3</c:v>
                </c:pt>
                <c:pt idx="1435">
                  <c:v>9.70362476719E-3</c:v>
                </c:pt>
                <c:pt idx="1436">
                  <c:v>9.6949412694682588E-3</c:v>
                </c:pt>
                <c:pt idx="1437">
                  <c:v>9.6862800112402399E-3</c:v>
                </c:pt>
                <c:pt idx="1438">
                  <c:v>9.6776412519149636E-3</c:v>
                </c:pt>
                <c:pt idx="1439">
                  <c:v>9.6690252499404723E-3</c:v>
                </c:pt>
                <c:pt idx="1440">
                  <c:v>9.6604317770967174E-3</c:v>
                </c:pt>
                <c:pt idx="1441">
                  <c:v>9.6518593250658775E-3</c:v>
                </c:pt>
                <c:pt idx="1442">
                  <c:v>9.6433061714683247E-3</c:v>
                </c:pt>
                <c:pt idx="1443">
                  <c:v>9.6347705863878471E-3</c:v>
                </c:pt>
                <c:pt idx="1444">
                  <c:v>9.6262508323751318E-3</c:v>
                </c:pt>
                <c:pt idx="1445">
                  <c:v>9.6177451644477562E-3</c:v>
                </c:pt>
                <c:pt idx="1446">
                  <c:v>9.6092518300910697E-3</c:v>
                </c:pt>
                <c:pt idx="1447">
                  <c:v>9.6007690692555703E-3</c:v>
                </c:pt>
                <c:pt idx="1448">
                  <c:v>9.5927716545275796E-3</c:v>
                </c:pt>
                <c:pt idx="1449">
                  <c:v>9.584304848697071E-3</c:v>
                </c:pt>
                <c:pt idx="1450">
                  <c:v>9.5758433437981242E-3</c:v>
                </c:pt>
                <c:pt idx="1451">
                  <c:v>9.5673853282583089E-3</c:v>
                </c:pt>
                <c:pt idx="1452">
                  <c:v>9.5584517388679017E-3</c:v>
                </c:pt>
                <c:pt idx="1453">
                  <c:v>9.549995364817333E-3</c:v>
                </c:pt>
                <c:pt idx="1454">
                  <c:v>9.5415390067644032E-3</c:v>
                </c:pt>
                <c:pt idx="1455">
                  <c:v>9.5330828250478113E-3</c:v>
                </c:pt>
                <c:pt idx="1456">
                  <c:v>9.5246269800019091E-3</c:v>
                </c:pt>
                <c:pt idx="1457">
                  <c:v>9.5161716319610533E-3</c:v>
                </c:pt>
                <c:pt idx="1458">
                  <c:v>9.5077169412595974E-3</c:v>
                </c:pt>
                <c:pt idx="1459">
                  <c:v>9.4992630682275512E-3</c:v>
                </c:pt>
                <c:pt idx="1460">
                  <c:v>9.4908101731966642E-3</c:v>
                </c:pt>
                <c:pt idx="1461">
                  <c:v>9.4833157234495147E-3</c:v>
                </c:pt>
                <c:pt idx="1462">
                  <c:v>9.4748654649290387E-3</c:v>
                </c:pt>
                <c:pt idx="1463">
                  <c:v>9.4664166420157514E-3</c:v>
                </c:pt>
                <c:pt idx="1464">
                  <c:v>9.4579694150276339E-3</c:v>
                </c:pt>
                <c:pt idx="1465">
                  <c:v>9.448317601174594E-3</c:v>
                </c:pt>
                <c:pt idx="1466">
                  <c:v>9.4398743338608426E-3</c:v>
                </c:pt>
                <c:pt idx="1467">
                  <c:v>9.4314331663172268E-3</c:v>
                </c:pt>
                <c:pt idx="1468">
                  <c:v>9.4229942588519577E-3</c:v>
                </c:pt>
                <c:pt idx="1469">
                  <c:v>9.4145577717767992E-3</c:v>
                </c:pt>
                <c:pt idx="1470">
                  <c:v>9.4066029849045225E-3</c:v>
                </c:pt>
                <c:pt idx="1471">
                  <c:v>9.398171813978163E-3</c:v>
                </c:pt>
                <c:pt idx="1472">
                  <c:v>9.3897435326405973E-3</c:v>
                </c:pt>
                <c:pt idx="1473">
                  <c:v>9.381318301191462E-3</c:v>
                </c:pt>
                <c:pt idx="1474">
                  <c:v>9.3714591912669905E-3</c:v>
                </c:pt>
                <c:pt idx="1475">
                  <c:v>9.3630407012740523E-3</c:v>
                </c:pt>
                <c:pt idx="1476">
                  <c:v>9.3546257772799159E-3</c:v>
                </c:pt>
                <c:pt idx="1477">
                  <c:v>9.3462145795902615E-3</c:v>
                </c:pt>
                <c:pt idx="1478">
                  <c:v>9.338286011304462E-3</c:v>
                </c:pt>
                <c:pt idx="1479">
                  <c:v>9.3286825033472437E-3</c:v>
                </c:pt>
                <c:pt idx="1480">
                  <c:v>9.3202839453803595E-3</c:v>
                </c:pt>
                <c:pt idx="1481">
                  <c:v>9.3118897660717896E-3</c:v>
                </c:pt>
                <c:pt idx="1482">
                  <c:v>9.3030218807935283E-3</c:v>
                </c:pt>
                <c:pt idx="1483">
                  <c:v>9.294637090111758E-3</c:v>
                </c:pt>
                <c:pt idx="1484">
                  <c:v>9.2862571707411686E-3</c:v>
                </c:pt>
                <c:pt idx="1485">
                  <c:v>9.2778822829796218E-3</c:v>
                </c:pt>
                <c:pt idx="1486">
                  <c:v>9.2695125871206339E-3</c:v>
                </c:pt>
                <c:pt idx="1487">
                  <c:v>9.2611482434559866E-3</c:v>
                </c:pt>
                <c:pt idx="1488">
                  <c:v>9.2527894122791977E-3</c:v>
                </c:pt>
                <c:pt idx="1489">
                  <c:v>9.2444362538785692E-3</c:v>
                </c:pt>
                <c:pt idx="1490">
                  <c:v>9.2360889285450151E-3</c:v>
                </c:pt>
                <c:pt idx="1491">
                  <c:v>9.2277475965650991E-3</c:v>
                </c:pt>
                <c:pt idx="1492">
                  <c:v>9.2194124182236516E-3</c:v>
                </c:pt>
                <c:pt idx="1493">
                  <c:v>9.2110835538072398E-3</c:v>
                </c:pt>
                <c:pt idx="1494">
                  <c:v>9.2027611635989524E-3</c:v>
                </c:pt>
                <c:pt idx="1495">
                  <c:v>9.1944454078818835E-3</c:v>
                </c:pt>
                <c:pt idx="1496">
                  <c:v>9.1861364469347784E-3</c:v>
                </c:pt>
                <c:pt idx="1497">
                  <c:v>9.1778344410389911E-3</c:v>
                </c:pt>
                <c:pt idx="1498">
                  <c:v>9.1695395504715303E-3</c:v>
                </c:pt>
                <c:pt idx="1499">
                  <c:v>9.161251935511143E-3</c:v>
                </c:pt>
                <c:pt idx="1500">
                  <c:v>9.1534454900471102E-3</c:v>
                </c:pt>
                <c:pt idx="1501">
                  <c:v>9.145172544294481E-3</c:v>
                </c:pt>
                <c:pt idx="1502">
                  <c:v>9.1369073431362708E-3</c:v>
                </c:pt>
                <c:pt idx="1503">
                  <c:v>9.128650046841635E-3</c:v>
                </c:pt>
                <c:pt idx="1504">
                  <c:v>9.1185121618239749E-3</c:v>
                </c:pt>
                <c:pt idx="1505">
                  <c:v>9.1116880088091563E-3</c:v>
                </c:pt>
                <c:pt idx="1506">
                  <c:v>9.1034558107320248E-3</c:v>
                </c:pt>
                <c:pt idx="1507">
                  <c:v>9.0952321704293824E-3</c:v>
                </c:pt>
                <c:pt idx="1508">
                  <c:v>9.0870172481652065E-3</c:v>
                </c:pt>
                <c:pt idx="1509">
                  <c:v>9.0788112042052074E-3</c:v>
                </c:pt>
                <c:pt idx="1510">
                  <c:v>9.0706141988107572E-3</c:v>
                </c:pt>
                <c:pt idx="1511">
                  <c:v>9.0624263922432242E-3</c:v>
                </c:pt>
                <c:pt idx="1512">
                  <c:v>9.0542479447631094E-3</c:v>
                </c:pt>
                <c:pt idx="1513">
                  <c:v>9.047015244261658E-3</c:v>
                </c:pt>
                <c:pt idx="1514">
                  <c:v>9.0388549630109338E-3</c:v>
                </c:pt>
                <c:pt idx="1515">
                  <c:v>9.0307044978654716E-3</c:v>
                </c:pt>
                <c:pt idx="1516">
                  <c:v>9.0225640090739745E-3</c:v>
                </c:pt>
                <c:pt idx="1517">
                  <c:v>9.0144336568824812E-3</c:v>
                </c:pt>
                <c:pt idx="1518">
                  <c:v>9.006313601539695E-3</c:v>
                </c:pt>
                <c:pt idx="1519">
                  <c:v>8.9982040032881017E-3</c:v>
                </c:pt>
                <c:pt idx="1520">
                  <c:v>8.9901050223701873E-3</c:v>
                </c:pt>
                <c:pt idx="1521">
                  <c:v>8.9820168190328786E-3</c:v>
                </c:pt>
                <c:pt idx="1522">
                  <c:v>8.9744026706020004E-3</c:v>
                </c:pt>
                <c:pt idx="1523">
                  <c:v>8.9663358814983333E-3</c:v>
                </c:pt>
                <c:pt idx="1524">
                  <c:v>8.9582803387854518E-3</c:v>
                </c:pt>
                <c:pt idx="1525">
                  <c:v>8.9502362027001243E-3</c:v>
                </c:pt>
                <c:pt idx="1526">
                  <c:v>8.9408221268285348E-3</c:v>
                </c:pt>
                <c:pt idx="1527">
                  <c:v>8.9328032960091786E-3</c:v>
                </c:pt>
                <c:pt idx="1528">
                  <c:v>8.9247963882679981E-3</c:v>
                </c:pt>
                <c:pt idx="1529">
                  <c:v>8.9168015638446431E-3</c:v>
                </c:pt>
                <c:pt idx="1530">
                  <c:v>8.9092766704040455E-3</c:v>
                </c:pt>
                <c:pt idx="1531">
                  <c:v>8.901305774040873E-3</c:v>
                </c:pt>
                <c:pt idx="1532">
                  <c:v>8.8933474297750847E-3</c:v>
                </c:pt>
                <c:pt idx="1533">
                  <c:v>8.8854017978354325E-3</c:v>
                </c:pt>
                <c:pt idx="1534">
                  <c:v>8.8774690384533072E-3</c:v>
                </c:pt>
                <c:pt idx="1535">
                  <c:v>8.8690953401957835E-3</c:v>
                </c:pt>
                <c:pt idx="1536">
                  <c:v>8.861189585585693E-3</c:v>
                </c:pt>
                <c:pt idx="1537">
                  <c:v>8.8532971961610817E-3</c:v>
                </c:pt>
                <c:pt idx="1538">
                  <c:v>8.8454183321520427E-3</c:v>
                </c:pt>
                <c:pt idx="1539">
                  <c:v>8.8375531537869239E-3</c:v>
                </c:pt>
                <c:pt idx="1540">
                  <c:v>8.8297018212888673E-3</c:v>
                </c:pt>
                <c:pt idx="1541">
                  <c:v>8.8218644948853554E-3</c:v>
                </c:pt>
                <c:pt idx="1542">
                  <c:v>8.8140413347995283E-3</c:v>
                </c:pt>
                <c:pt idx="1543">
                  <c:v>8.8062325012527864E-3</c:v>
                </c:pt>
                <c:pt idx="1544">
                  <c:v>8.7984381544691393E-3</c:v>
                </c:pt>
                <c:pt idx="1545">
                  <c:v>8.7906584546673782E-3</c:v>
                </c:pt>
                <c:pt idx="1546">
                  <c:v>8.7828935620680396E-3</c:v>
                </c:pt>
                <c:pt idx="1547">
                  <c:v>8.7751436368881785E-3</c:v>
                </c:pt>
                <c:pt idx="1548">
                  <c:v>8.7674088393465896E-3</c:v>
                </c:pt>
                <c:pt idx="1549">
                  <c:v>8.7596893296585914E-3</c:v>
                </c:pt>
                <c:pt idx="1550">
                  <c:v>8.7519852680377676E-3</c:v>
                </c:pt>
                <c:pt idx="1551">
                  <c:v>8.7442968147011732E-3</c:v>
                </c:pt>
                <c:pt idx="1552">
                  <c:v>8.7370632323428826E-3</c:v>
                </c:pt>
                <c:pt idx="1553">
                  <c:v>8.7294054937563439E-3</c:v>
                </c:pt>
                <c:pt idx="1554">
                  <c:v>8.7217638320915784E-3</c:v>
                </c:pt>
                <c:pt idx="1555">
                  <c:v>8.7141384075580114E-3</c:v>
                </c:pt>
                <c:pt idx="1556">
                  <c:v>8.706094279664912E-3</c:v>
                </c:pt>
                <c:pt idx="1557">
                  <c:v>8.6985028404563541E-3</c:v>
                </c:pt>
                <c:pt idx="1558">
                  <c:v>8.6909281309975554E-3</c:v>
                </c:pt>
                <c:pt idx="1559">
                  <c:v>8.6833703114960158E-3</c:v>
                </c:pt>
                <c:pt idx="1560">
                  <c:v>8.6758295421540208E-3</c:v>
                </c:pt>
                <c:pt idx="1561">
                  <c:v>8.6683059831764633E-3</c:v>
                </c:pt>
                <c:pt idx="1562">
                  <c:v>8.6607997947656303E-3</c:v>
                </c:pt>
                <c:pt idx="1563">
                  <c:v>8.6533111371238074E-3</c:v>
                </c:pt>
                <c:pt idx="1564">
                  <c:v>8.6458401704498054E-3</c:v>
                </c:pt>
                <c:pt idx="1565">
                  <c:v>8.6392379456095014E-3</c:v>
                </c:pt>
                <c:pt idx="1566">
                  <c:v>8.6318005654373309E-3</c:v>
                </c:pt>
                <c:pt idx="1567">
                  <c:v>8.6243813327691043E-3</c:v>
                </c:pt>
                <c:pt idx="1568">
                  <c:v>8.6169804077966816E-3</c:v>
                </c:pt>
                <c:pt idx="1569">
                  <c:v>8.6095979507110343E-3</c:v>
                </c:pt>
                <c:pt idx="1570">
                  <c:v>8.6022341217004694E-3</c:v>
                </c:pt>
                <c:pt idx="1571">
                  <c:v>8.5948890809532941E-3</c:v>
                </c:pt>
                <c:pt idx="1572">
                  <c:v>8.5875629886587035E-3</c:v>
                </c:pt>
                <c:pt idx="1573">
                  <c:v>8.580256005001452E-3</c:v>
                </c:pt>
                <c:pt idx="1574">
                  <c:v>8.5733832291225269E-3</c:v>
                </c:pt>
                <c:pt idx="1575">
                  <c:v>8.5661136986779525E-3</c:v>
                </c:pt>
                <c:pt idx="1576">
                  <c:v>8.5588637453732856E-3</c:v>
                </c:pt>
                <c:pt idx="1577">
                  <c:v>8.5516335293896097E-3</c:v>
                </c:pt>
                <c:pt idx="1578">
                  <c:v>8.5431938987525977E-3</c:v>
                </c:pt>
                <c:pt idx="1579">
                  <c:v>8.5360075200239787E-3</c:v>
                </c:pt>
                <c:pt idx="1580">
                  <c:v>8.5288413953451027E-3</c:v>
                </c:pt>
                <c:pt idx="1581">
                  <c:v>8.5216956848991384E-3</c:v>
                </c:pt>
                <c:pt idx="1582">
                  <c:v>8.5149749489317732E-3</c:v>
                </c:pt>
                <c:pt idx="1583">
                  <c:v>8.5078692040329168E-3</c:v>
                </c:pt>
                <c:pt idx="1584">
                  <c:v>8.500784341843249E-3</c:v>
                </c:pt>
                <c:pt idx="1585">
                  <c:v>8.4937205225414508E-3</c:v>
                </c:pt>
                <c:pt idx="1586">
                  <c:v>8.4866779063053309E-3</c:v>
                </c:pt>
                <c:pt idx="1587">
                  <c:v>8.479259091376451E-3</c:v>
                </c:pt>
                <c:pt idx="1588">
                  <c:v>8.4722607656714209E-3</c:v>
                </c:pt>
                <c:pt idx="1589">
                  <c:v>8.4652841356490319E-3</c:v>
                </c:pt>
                <c:pt idx="1590">
                  <c:v>8.4583293614872435E-3</c:v>
                </c:pt>
                <c:pt idx="1591">
                  <c:v>8.4513966033622732E-3</c:v>
                </c:pt>
                <c:pt idx="1592">
                  <c:v>8.444486021447737E-3</c:v>
                </c:pt>
                <c:pt idx="1593">
                  <c:v>8.4375977759224615E-3</c:v>
                </c:pt>
                <c:pt idx="1594">
                  <c:v>8.430732026960059E-3</c:v>
                </c:pt>
                <c:pt idx="1595">
                  <c:v>8.4238889347332743E-3</c:v>
                </c:pt>
                <c:pt idx="1596">
                  <c:v>8.4170686594148524E-3</c:v>
                </c:pt>
                <c:pt idx="1597">
                  <c:v>8.410271361178407E-3</c:v>
                </c:pt>
                <c:pt idx="1598">
                  <c:v>8.403497200194945E-3</c:v>
                </c:pt>
                <c:pt idx="1599">
                  <c:v>8.396746336635473E-3</c:v>
                </c:pt>
                <c:pt idx="1600">
                  <c:v>8.3900189306683904E-3</c:v>
                </c:pt>
                <c:pt idx="1601">
                  <c:v>8.3833151424655729E-3</c:v>
                </c:pt>
                <c:pt idx="1602">
                  <c:v>8.3766351321945542E-3</c:v>
                </c:pt>
                <c:pt idx="1603">
                  <c:v>8.3699790600254721E-3</c:v>
                </c:pt>
                <c:pt idx="1604">
                  <c:v>8.3637191369324432E-3</c:v>
                </c:pt>
                <c:pt idx="1605">
                  <c:v>8.3571098118030551E-3</c:v>
                </c:pt>
                <c:pt idx="1606">
                  <c:v>8.3505248931461124E-3</c:v>
                </c:pt>
                <c:pt idx="1607">
                  <c:v>8.3439645411271246E-3</c:v>
                </c:pt>
                <c:pt idx="1608">
                  <c:v>8.3374289159080846E-3</c:v>
                </c:pt>
                <c:pt idx="1609">
                  <c:v>8.330554296449964E-3</c:v>
                </c:pt>
                <c:pt idx="1610">
                  <c:v>8.3240702756366518E-3</c:v>
                </c:pt>
                <c:pt idx="1611">
                  <c:v>8.3176114742472794E-3</c:v>
                </c:pt>
                <c:pt idx="1612">
                  <c:v>8.311178052444166E-3</c:v>
                </c:pt>
                <c:pt idx="1613">
                  <c:v>8.3047701703887616E-3</c:v>
                </c:pt>
                <c:pt idx="1614">
                  <c:v>8.2983879882416456E-3</c:v>
                </c:pt>
                <c:pt idx="1615">
                  <c:v>8.2920316661651353E-3</c:v>
                </c:pt>
                <c:pt idx="1616">
                  <c:v>8.2857013643198116E-3</c:v>
                </c:pt>
                <c:pt idx="1617">
                  <c:v>8.2797474214885338E-3</c:v>
                </c:pt>
                <c:pt idx="1618">
                  <c:v>8.2734678730899021E-3</c:v>
                </c:pt>
                <c:pt idx="1619">
                  <c:v>8.2672148132441597E-3</c:v>
                </c:pt>
                <c:pt idx="1620">
                  <c:v>8.260988402106274E-3</c:v>
                </c:pt>
                <c:pt idx="1621">
                  <c:v>8.254788799833844E-3</c:v>
                </c:pt>
                <c:pt idx="1622">
                  <c:v>8.2486161665800833E-3</c:v>
                </c:pt>
                <c:pt idx="1623">
                  <c:v>8.2424706624999525E-3</c:v>
                </c:pt>
                <c:pt idx="1624">
                  <c:v>8.2363524477484223E-3</c:v>
                </c:pt>
                <c:pt idx="1625">
                  <c:v>8.2302616824804584E-3</c:v>
                </c:pt>
                <c:pt idx="1626">
                  <c:v>8.2245325345331466E-3</c:v>
                </c:pt>
                <c:pt idx="1627">
                  <c:v>8.2184952728967531E-3</c:v>
                </c:pt>
                <c:pt idx="1628">
                  <c:v>8.2124859290253482E-3</c:v>
                </c:pt>
                <c:pt idx="1629">
                  <c:v>8.2065046630690475E-3</c:v>
                </c:pt>
                <c:pt idx="1630">
                  <c:v>8.1998989514103539E-3</c:v>
                </c:pt>
                <c:pt idx="1631">
                  <c:v>8.1939781719558135E-3</c:v>
                </c:pt>
                <c:pt idx="1632">
                  <c:v>8.1880859752357111E-3</c:v>
                </c:pt>
                <c:pt idx="1633">
                  <c:v>8.1822225214054165E-3</c:v>
                </c:pt>
                <c:pt idx="1634">
                  <c:v>8.176387970614216E-3</c:v>
                </c:pt>
                <c:pt idx="1635">
                  <c:v>8.1708989849263967E-3</c:v>
                </c:pt>
                <c:pt idx="1636">
                  <c:v>8.1651207340156812E-3</c:v>
                </c:pt>
                <c:pt idx="1637">
                  <c:v>8.1593718544068407E-3</c:v>
                </c:pt>
                <c:pt idx="1638">
                  <c:v>8.1536525062469341E-3</c:v>
                </c:pt>
                <c:pt idx="1639">
                  <c:v>8.1462284692606114E-3</c:v>
                </c:pt>
                <c:pt idx="1640">
                  <c:v>8.1405790572594266E-3</c:v>
                </c:pt>
                <c:pt idx="1641">
                  <c:v>8.1349597166538255E-3</c:v>
                </c:pt>
                <c:pt idx="1642">
                  <c:v>8.129370607598255E-3</c:v>
                </c:pt>
                <c:pt idx="1643">
                  <c:v>8.1238118902454571E-3</c:v>
                </c:pt>
                <c:pt idx="1644">
                  <c:v>8.1182837247515734E-3</c:v>
                </c:pt>
                <c:pt idx="1645">
                  <c:v>8.1127862712701976E-3</c:v>
                </c:pt>
                <c:pt idx="1646">
                  <c:v>8.1073196899566213E-3</c:v>
                </c:pt>
                <c:pt idx="1647">
                  <c:v>8.1027581991213286E-3</c:v>
                </c:pt>
                <c:pt idx="1648">
                  <c:v>8.0964797844455434E-3</c:v>
                </c:pt>
                <c:pt idx="1649">
                  <c:v>8.0911067805552236E-3</c:v>
                </c:pt>
                <c:pt idx="1650">
                  <c:v>8.0857652894470774E-3</c:v>
                </c:pt>
                <c:pt idx="1651">
                  <c:v>8.0804554712746932E-3</c:v>
                </c:pt>
                <c:pt idx="1652">
                  <c:v>8.0751774861916644E-3</c:v>
                </c:pt>
                <c:pt idx="1653">
                  <c:v>8.0699314943498846E-3</c:v>
                </c:pt>
                <c:pt idx="1654">
                  <c:v>8.0647176559037956E-3</c:v>
                </c:pt>
                <c:pt idx="1655">
                  <c:v>8.059536131005289E-3</c:v>
                </c:pt>
                <c:pt idx="1656">
                  <c:v>8.0552021421722315E-3</c:v>
                </c:pt>
                <c:pt idx="1657">
                  <c:v>8.0500789862077166E-3</c:v>
                </c:pt>
                <c:pt idx="1658">
                  <c:v>8.0449885875196539E-3</c:v>
                </c:pt>
                <c:pt idx="1659">
                  <c:v>8.0399311062559833E-3</c:v>
                </c:pt>
                <c:pt idx="1660">
                  <c:v>8.0341188150928732E-3</c:v>
                </c:pt>
                <c:pt idx="1661">
                  <c:v>8.0291345346967993E-3</c:v>
                </c:pt>
                <c:pt idx="1662">
                  <c:v>8.0241836889200537E-3</c:v>
                </c:pt>
                <c:pt idx="1663">
                  <c:v>8.0192664379145281E-3</c:v>
                </c:pt>
                <c:pt idx="1664">
                  <c:v>8.0143829418355163E-3</c:v>
                </c:pt>
                <c:pt idx="1665">
                  <c:v>8.0095333608349098E-3</c:v>
                </c:pt>
                <c:pt idx="1666">
                  <c:v>8.0047178550654505E-3</c:v>
                </c:pt>
                <c:pt idx="1667">
                  <c:v>7.9999365846807318E-3</c:v>
                </c:pt>
                <c:pt idx="1668">
                  <c:v>7.9951897098351956E-3</c:v>
                </c:pt>
                <c:pt idx="1669">
                  <c:v>7.9914439676072035E-3</c:v>
                </c:pt>
                <c:pt idx="1670">
                  <c:v>7.9867567445361942E-3</c:v>
                </c:pt>
                <c:pt idx="1671">
                  <c:v>7.982104348378094E-3</c:v>
                </c:pt>
                <c:pt idx="1672">
                  <c:v>7.9774869392768011E-3</c:v>
                </c:pt>
                <c:pt idx="1673">
                  <c:v>7.971414839486551E-3</c:v>
                </c:pt>
                <c:pt idx="1674">
                  <c:v>7.9661910856713477E-3</c:v>
                </c:pt>
                <c:pt idx="1675">
                  <c:v>7.9616973177676232E-3</c:v>
                </c:pt>
                <c:pt idx="1676">
                  <c:v>7.9570156549143532E-3</c:v>
                </c:pt>
                <c:pt idx="1677">
                  <c:v>7.9528170677817204E-3</c:v>
                </c:pt>
                <c:pt idx="1678">
                  <c:v>7.9484309059962965E-3</c:v>
                </c:pt>
                <c:pt idx="1679">
                  <c:v>7.9440809332151953E-3</c:v>
                </c:pt>
                <c:pt idx="1680">
                  <c:v>7.9397673095889867E-3</c:v>
                </c:pt>
                <c:pt idx="1681">
                  <c:v>7.9354901952656126E-3</c:v>
                </c:pt>
                <c:pt idx="1682">
                  <c:v>7.931041304569E-3</c:v>
                </c:pt>
                <c:pt idx="1683">
                  <c:v>7.9268402586178868E-3</c:v>
                </c:pt>
                <c:pt idx="1684">
                  <c:v>7.9226762147221064E-3</c:v>
                </c:pt>
                <c:pt idx="1685">
                  <c:v>7.9185493330361564E-3</c:v>
                </c:pt>
                <c:pt idx="1686">
                  <c:v>7.9146578684613448E-3</c:v>
                </c:pt>
                <c:pt idx="1687">
                  <c:v>7.9106031731196649E-3</c:v>
                </c:pt>
                <c:pt idx="1688">
                  <c:v>7.9065861081401081E-3</c:v>
                </c:pt>
                <c:pt idx="1689">
                  <c:v>7.9014768616390649E-3</c:v>
                </c:pt>
                <c:pt idx="1690">
                  <c:v>7.8986655098731741E-3</c:v>
                </c:pt>
                <c:pt idx="1691">
                  <c:v>7.8945774179553629E-3</c:v>
                </c:pt>
                <c:pt idx="1692">
                  <c:v>7.890715156062449E-3</c:v>
                </c:pt>
                <c:pt idx="1693">
                  <c:v>7.8868913376196961E-3</c:v>
                </c:pt>
                <c:pt idx="1694">
                  <c:v>7.8831061227850798E-3</c:v>
                </c:pt>
                <c:pt idx="1695">
                  <c:v>7.8793596717165737E-3</c:v>
                </c:pt>
                <c:pt idx="1696">
                  <c:v>7.8756521445730188E-3</c:v>
                </c:pt>
                <c:pt idx="1697">
                  <c:v>7.8719837015106542E-3</c:v>
                </c:pt>
                <c:pt idx="1698">
                  <c:v>7.8683545026917972E-3</c:v>
                </c:pt>
                <c:pt idx="1699">
                  <c:v>7.8647647067704059E-3</c:v>
                </c:pt>
                <c:pt idx="1700">
                  <c:v>7.8612137073046286E-3</c:v>
                </c:pt>
                <c:pt idx="1701">
                  <c:v>7.8576988863468655E-3</c:v>
                </c:pt>
                <c:pt idx="1702">
                  <c:v>7.8542172916517151E-3</c:v>
                </c:pt>
                <c:pt idx="1703">
                  <c:v>7.8507659614883134E-3</c:v>
                </c:pt>
                <c:pt idx="1704">
                  <c:v>7.8473419246394768E-3</c:v>
                </c:pt>
                <c:pt idx="1705">
                  <c:v>7.8439422004016966E-3</c:v>
                </c:pt>
                <c:pt idx="1706">
                  <c:v>7.840563798586872E-3</c:v>
                </c:pt>
                <c:pt idx="1707">
                  <c:v>7.8372037195223211E-3</c:v>
                </c:pt>
                <c:pt idx="1708">
                  <c:v>7.8340108105785563E-3</c:v>
                </c:pt>
                <c:pt idx="1709">
                  <c:v>7.8306781978064385E-3</c:v>
                </c:pt>
                <c:pt idx="1710">
                  <c:v>7.827354950696851E-3</c:v>
                </c:pt>
                <c:pt idx="1711">
                  <c:v>7.8240379979307717E-3</c:v>
                </c:pt>
                <c:pt idx="1712">
                  <c:v>7.8205725128826353E-3</c:v>
                </c:pt>
                <c:pt idx="1713">
                  <c:v>7.8172593625016329E-3</c:v>
                </c:pt>
                <c:pt idx="1714">
                  <c:v>7.8139463738773254E-3</c:v>
                </c:pt>
                <c:pt idx="1715">
                  <c:v>7.8106335824700427E-3</c:v>
                </c:pt>
                <c:pt idx="1716">
                  <c:v>7.8073210237375101E-3</c:v>
                </c:pt>
                <c:pt idx="1717">
                  <c:v>7.8040087331391877E-3</c:v>
                </c:pt>
                <c:pt idx="1718">
                  <c:v>7.800696746132799E-3</c:v>
                </c:pt>
                <c:pt idx="1719">
                  <c:v>7.7973850981786757E-3</c:v>
                </c:pt>
                <c:pt idx="1720">
                  <c:v>7.7940738247328023E-3</c:v>
                </c:pt>
                <c:pt idx="1721">
                  <c:v>7.7909151200722454E-3</c:v>
                </c:pt>
                <c:pt idx="1722">
                  <c:v>7.7876047350670073E-3</c:v>
                </c:pt>
                <c:pt idx="1723">
                  <c:v>7.7842948283736646E-3</c:v>
                </c:pt>
                <c:pt idx="1724">
                  <c:v>7.7809854354478122E-3</c:v>
                </c:pt>
                <c:pt idx="1725">
                  <c:v>7.7773562214611403E-3</c:v>
                </c:pt>
                <c:pt idx="1726">
                  <c:v>7.7738957740931224E-3</c:v>
                </c:pt>
                <c:pt idx="1727">
                  <c:v>7.7707405441440613E-3</c:v>
                </c:pt>
                <c:pt idx="1728">
                  <c:v>7.7674336748820849E-3</c:v>
                </c:pt>
                <c:pt idx="1729">
                  <c:v>7.7641274991604448E-3</c:v>
                </c:pt>
                <c:pt idx="1730">
                  <c:v>7.760822052433447E-3</c:v>
                </c:pt>
                <c:pt idx="1731">
                  <c:v>7.7575173701571742E-3</c:v>
                </c:pt>
                <c:pt idx="1732">
                  <c:v>7.7542134877868207E-3</c:v>
                </c:pt>
                <c:pt idx="1733">
                  <c:v>7.750910440778469E-3</c:v>
                </c:pt>
                <c:pt idx="1734">
                  <c:v>7.7473034914117859E-3</c:v>
                </c:pt>
                <c:pt idx="1735">
                  <c:v>7.7440022229132181E-3</c:v>
                </c:pt>
                <c:pt idx="1736">
                  <c:v>7.7407019013076492E-3</c:v>
                </c:pt>
                <c:pt idx="1737">
                  <c:v>7.7374025620510654E-3</c:v>
                </c:pt>
                <c:pt idx="1738">
                  <c:v>7.7342566093390264E-3</c:v>
                </c:pt>
                <c:pt idx="1739">
                  <c:v>7.7300174481042365E-3</c:v>
                </c:pt>
                <c:pt idx="1740">
                  <c:v>7.7267215717113317E-3</c:v>
                </c:pt>
                <c:pt idx="1741">
                  <c:v>7.7234268270364431E-3</c:v>
                </c:pt>
                <c:pt idx="1742">
                  <c:v>7.7192059373463037E-3</c:v>
                </c:pt>
                <c:pt idx="1743">
                  <c:v>7.7166885942630868E-3</c:v>
                </c:pt>
                <c:pt idx="1744">
                  <c:v>7.7133974823149019E-3</c:v>
                </c:pt>
                <c:pt idx="1745">
                  <c:v>7.7101076464928791E-3</c:v>
                </c:pt>
                <c:pt idx="1746">
                  <c:v>7.706819122253003E-3</c:v>
                </c:pt>
                <c:pt idx="1747">
                  <c:v>7.7035319450486535E-3</c:v>
                </c:pt>
                <c:pt idx="1748">
                  <c:v>7.7002461503358167E-3</c:v>
                </c:pt>
                <c:pt idx="1749">
                  <c:v>7.6969617735704789E-3</c:v>
                </c:pt>
                <c:pt idx="1750">
                  <c:v>7.6936788502051491E-3</c:v>
                </c:pt>
                <c:pt idx="1751">
                  <c:v>7.6903974156958153E-3</c:v>
                </c:pt>
                <c:pt idx="1752">
                  <c:v>7.6871175054967237E-3</c:v>
                </c:pt>
                <c:pt idx="1753">
                  <c:v>7.6838391550621251E-3</c:v>
                </c:pt>
                <c:pt idx="1754">
                  <c:v>7.6805623998471339E-3</c:v>
                </c:pt>
                <c:pt idx="1755">
                  <c:v>7.6772872753059999E-3</c:v>
                </c:pt>
                <c:pt idx="1756">
                  <c:v>7.674013816891233E-3</c:v>
                </c:pt>
                <c:pt idx="1757">
                  <c:v>7.6707420600579503E-3</c:v>
                </c:pt>
                <c:pt idx="1758">
                  <c:v>7.6674720402612698E-3</c:v>
                </c:pt>
                <c:pt idx="1759">
                  <c:v>7.6642037929528315E-3</c:v>
                </c:pt>
                <c:pt idx="1760">
                  <c:v>7.6610888588670078E-3</c:v>
                </c:pt>
                <c:pt idx="1761">
                  <c:v>7.6578241939259878E-3</c:v>
                </c:pt>
                <c:pt idx="1762">
                  <c:v>7.6545614052326962E-3</c:v>
                </c:pt>
                <c:pt idx="1763">
                  <c:v>7.6506953980640261E-3</c:v>
                </c:pt>
                <c:pt idx="1764">
                  <c:v>7.6478903846173389E-3</c:v>
                </c:pt>
                <c:pt idx="1765">
                  <c:v>7.6446335167636706E-3</c:v>
                </c:pt>
                <c:pt idx="1766">
                  <c:v>7.6413786695736395E-3</c:v>
                </c:pt>
                <c:pt idx="1767">
                  <c:v>7.6381258784971482E-3</c:v>
                </c:pt>
                <c:pt idx="1768">
                  <c:v>7.634875178989314E-3</c:v>
                </c:pt>
                <c:pt idx="1769">
                  <c:v>7.6316266065000419E-3</c:v>
                </c:pt>
                <c:pt idx="1770">
                  <c:v>7.6283801964844473E-3</c:v>
                </c:pt>
                <c:pt idx="1771">
                  <c:v>7.6251359843941737E-3</c:v>
                </c:pt>
                <c:pt idx="1772">
                  <c:v>7.6218940056799918E-3</c:v>
                </c:pt>
                <c:pt idx="1773">
                  <c:v>7.618955114645054E-3</c:v>
                </c:pt>
                <c:pt idx="1774">
                  <c:v>7.6157175035973523E-3</c:v>
                </c:pt>
                <c:pt idx="1775">
                  <c:v>7.6124822270617898E-3</c:v>
                </c:pt>
                <c:pt idx="1776">
                  <c:v>7.6071029618685069E-3</c:v>
                </c:pt>
                <c:pt idx="1777">
                  <c:v>7.6055575175884016E-3</c:v>
                </c:pt>
                <c:pt idx="1778">
                  <c:v>7.6027907590292543E-3</c:v>
                </c:pt>
                <c:pt idx="1779">
                  <c:v>7.5995651750444537E-3</c:v>
                </c:pt>
                <c:pt idx="1780">
                  <c:v>7.5963421028220068E-3</c:v>
                </c:pt>
                <c:pt idx="1781">
                  <c:v>7.5931215778126671E-3</c:v>
                </c:pt>
                <c:pt idx="1782">
                  <c:v>7.590053041428518E-3</c:v>
                </c:pt>
                <c:pt idx="1783">
                  <c:v>7.5868375913308748E-3</c:v>
                </c:pt>
                <c:pt idx="1784">
                  <c:v>7.5836247921778647E-3</c:v>
                </c:pt>
                <c:pt idx="1785">
                  <c:v>7.5804146794179843E-3</c:v>
                </c:pt>
                <c:pt idx="1786">
                  <c:v>7.5767606612729636E-3</c:v>
                </c:pt>
                <c:pt idx="1787">
                  <c:v>7.5735564374102013E-3</c:v>
                </c:pt>
                <c:pt idx="1788">
                  <c:v>7.5703550141437157E-3</c:v>
                </c:pt>
                <c:pt idx="1789">
                  <c:v>7.5671564269260165E-3</c:v>
                </c:pt>
                <c:pt idx="1790">
                  <c:v>7.5641090128038407E-3</c:v>
                </c:pt>
                <c:pt idx="1791">
                  <c:v>7.5609160567109111E-3</c:v>
                </c:pt>
                <c:pt idx="1792">
                  <c:v>7.5577260403956329E-3</c:v>
                </c:pt>
                <c:pt idx="1793">
                  <c:v>7.5545389993065745E-3</c:v>
                </c:pt>
                <c:pt idx="1794">
                  <c:v>7.551207272312491E-3</c:v>
                </c:pt>
                <c:pt idx="1795">
                  <c:v>7.5480264458346281E-3</c:v>
                </c:pt>
                <c:pt idx="1796">
                  <c:v>7.54484870355401E-3</c:v>
                </c:pt>
                <c:pt idx="1797">
                  <c:v>7.5416740809205419E-3</c:v>
                </c:pt>
                <c:pt idx="1798">
                  <c:v>7.5385026133832581E-3</c:v>
                </c:pt>
                <c:pt idx="1799">
                  <c:v>7.5353343363920621E-3</c:v>
                </c:pt>
                <c:pt idx="1800">
                  <c:v>7.532169285395989E-3</c:v>
                </c:pt>
                <c:pt idx="1801">
                  <c:v>7.5290074958432058E-3</c:v>
                </c:pt>
                <c:pt idx="1802">
                  <c:v>7.525849003183616E-3</c:v>
                </c:pt>
                <c:pt idx="1803">
                  <c:v>7.5226938428653847E-3</c:v>
                </c:pt>
                <c:pt idx="1804">
                  <c:v>7.519542050337549E-3</c:v>
                </c:pt>
                <c:pt idx="1805">
                  <c:v>7.5163936610482731E-3</c:v>
                </c:pt>
                <c:pt idx="1806">
                  <c:v>7.5132487104474614E-3</c:v>
                </c:pt>
                <c:pt idx="1807">
                  <c:v>7.5101072339815427E-3</c:v>
                </c:pt>
                <c:pt idx="1808">
                  <c:v>7.5069692671012895E-3</c:v>
                </c:pt>
                <c:pt idx="1809">
                  <c:v>7.5038348452513923E-3</c:v>
                </c:pt>
                <c:pt idx="1810">
                  <c:v>7.5007040038843628E-3</c:v>
                </c:pt>
                <c:pt idx="1811">
                  <c:v>7.4975767784448899E-3</c:v>
                </c:pt>
                <c:pt idx="1812">
                  <c:v>7.4945976582176674E-3</c:v>
                </c:pt>
                <c:pt idx="1813">
                  <c:v>7.4914775658222309E-3</c:v>
                </c:pt>
                <c:pt idx="1814">
                  <c:v>7.4883611930632614E-3</c:v>
                </c:pt>
                <c:pt idx="1815">
                  <c:v>7.4852485753866905E-3</c:v>
                </c:pt>
                <c:pt idx="1816">
                  <c:v>7.4815653910961059E-3</c:v>
                </c:pt>
                <c:pt idx="1817">
                  <c:v>7.4788913453814557E-3</c:v>
                </c:pt>
                <c:pt idx="1818">
                  <c:v>7.4757904239774542E-3</c:v>
                </c:pt>
                <c:pt idx="1819">
                  <c:v>7.4726934020819952E-3</c:v>
                </c:pt>
                <c:pt idx="1820">
                  <c:v>7.4696003151423756E-3</c:v>
                </c:pt>
                <c:pt idx="1821">
                  <c:v>7.4665111986058925E-3</c:v>
                </c:pt>
                <c:pt idx="1822">
                  <c:v>7.4634260879189746E-3</c:v>
                </c:pt>
                <c:pt idx="1823">
                  <c:v>7.4603450185297881E-3</c:v>
                </c:pt>
                <c:pt idx="1824">
                  <c:v>7.4572680258830236E-3</c:v>
                </c:pt>
                <c:pt idx="1825">
                  <c:v>7.4543367264222017E-3</c:v>
                </c:pt>
                <c:pt idx="1826">
                  <c:v>7.4512677541256882E-3</c:v>
                </c:pt>
                <c:pt idx="1827">
                  <c:v>7.4482029622662703E-3</c:v>
                </c:pt>
                <c:pt idx="1828">
                  <c:v>7.4451423862916359E-3</c:v>
                </c:pt>
                <c:pt idx="1829">
                  <c:v>7.4420860616459614E-3</c:v>
                </c:pt>
                <c:pt idx="1830">
                  <c:v>7.4390340237769342E-3</c:v>
                </c:pt>
                <c:pt idx="1831">
                  <c:v>7.4359863081278517E-3</c:v>
                </c:pt>
                <c:pt idx="1832">
                  <c:v>7.432942950143768E-3</c:v>
                </c:pt>
                <c:pt idx="1833">
                  <c:v>7.4299039852714919E-3</c:v>
                </c:pt>
                <c:pt idx="1834">
                  <c:v>7.4270088027095227E-3</c:v>
                </c:pt>
                <c:pt idx="1835">
                  <c:v>7.4239784673526543E-3</c:v>
                </c:pt>
                <c:pt idx="1836">
                  <c:v>7.4209526287916106E-3</c:v>
                </c:pt>
                <c:pt idx="1837">
                  <c:v>7.4179313224709276E-3</c:v>
                </c:pt>
                <c:pt idx="1838">
                  <c:v>7.4146380367886037E-3</c:v>
                </c:pt>
                <c:pt idx="1839">
                  <c:v>7.4116264488269853E-3</c:v>
                </c:pt>
                <c:pt idx="1840">
                  <c:v>7.4086195047436921E-3</c:v>
                </c:pt>
                <c:pt idx="1841">
                  <c:v>7.4056172399825457E-3</c:v>
                </c:pt>
                <c:pt idx="1842">
                  <c:v>7.4027568398229663E-3</c:v>
                </c:pt>
                <c:pt idx="1843">
                  <c:v>7.3997637555256335E-3</c:v>
                </c:pt>
                <c:pt idx="1844">
                  <c:v>7.396775454230428E-3</c:v>
                </c:pt>
                <c:pt idx="1845">
                  <c:v>7.3937919713815232E-3</c:v>
                </c:pt>
                <c:pt idx="1846">
                  <c:v>7.390813342422216E-3</c:v>
                </c:pt>
                <c:pt idx="1847">
                  <c:v>7.3877039020903874E-3</c:v>
                </c:pt>
                <c:pt idx="1848">
                  <c:v>7.3847353850390856E-3</c:v>
                </c:pt>
                <c:pt idx="1849">
                  <c:v>7.381771830866587E-3</c:v>
                </c:pt>
                <c:pt idx="1850">
                  <c:v>7.378813275016714E-3</c:v>
                </c:pt>
                <c:pt idx="1851">
                  <c:v>7.3758597529350253E-3</c:v>
                </c:pt>
                <c:pt idx="1852">
                  <c:v>7.3729113000670816E-3</c:v>
                </c:pt>
                <c:pt idx="1853">
                  <c:v>7.3699679518523598E-3</c:v>
                </c:pt>
                <c:pt idx="1854">
                  <c:v>7.3670297437381568E-3</c:v>
                </c:pt>
                <c:pt idx="1855">
                  <c:v>7.364096711169164E-3</c:v>
                </c:pt>
                <c:pt idx="1856">
                  <c:v>7.3611688895865958E-3</c:v>
                </c:pt>
                <c:pt idx="1857">
                  <c:v>7.3582463144342743E-3</c:v>
                </c:pt>
                <c:pt idx="1858">
                  <c:v>7.3553290211568903E-3</c:v>
                </c:pt>
                <c:pt idx="1859">
                  <c:v>7.3524170451982661E-3</c:v>
                </c:pt>
                <c:pt idx="1860">
                  <c:v>7.3495104219996159E-3</c:v>
                </c:pt>
                <c:pt idx="1861">
                  <c:v>7.3466091870056302E-3</c:v>
                </c:pt>
                <c:pt idx="1862">
                  <c:v>7.3437133756610005E-3</c:v>
                </c:pt>
                <c:pt idx="1863">
                  <c:v>7.340823023406942E-3</c:v>
                </c:pt>
                <c:pt idx="1864">
                  <c:v>7.3380684420179931E-3</c:v>
                </c:pt>
                <c:pt idx="1865">
                  <c:v>7.335188771217277E-3</c:v>
                </c:pt>
                <c:pt idx="1866">
                  <c:v>7.3323146631685777E-3</c:v>
                </c:pt>
                <c:pt idx="1867">
                  <c:v>7.3294461533143142E-3</c:v>
                </c:pt>
                <c:pt idx="1868">
                  <c:v>7.3265832770969047E-3</c:v>
                </c:pt>
                <c:pt idx="1869">
                  <c:v>7.3235975355995008E-3</c:v>
                </c:pt>
                <c:pt idx="1870">
                  <c:v>7.320746389383858E-3</c:v>
                </c:pt>
                <c:pt idx="1871">
                  <c:v>7.3179009858024089E-3</c:v>
                </c:pt>
                <c:pt idx="1872">
                  <c:v>7.3150613602946321E-3</c:v>
                </c:pt>
                <c:pt idx="1873">
                  <c:v>7.3122275483069555E-3</c:v>
                </c:pt>
                <c:pt idx="1874">
                  <c:v>7.3093995852779878E-3</c:v>
                </c:pt>
                <c:pt idx="1875">
                  <c:v>7.3065775066532878E-3</c:v>
                </c:pt>
                <c:pt idx="1876">
                  <c:v>7.3037613478723331E-3</c:v>
                </c:pt>
                <c:pt idx="1877">
                  <c:v>7.3012023954506233E-3</c:v>
                </c:pt>
                <c:pt idx="1878">
                  <c:v>7.2983974273768126E-3</c:v>
                </c:pt>
                <c:pt idx="1879">
                  <c:v>7.2955984801232887E-3</c:v>
                </c:pt>
                <c:pt idx="1880">
                  <c:v>7.2928055891292587E-3</c:v>
                </c:pt>
                <c:pt idx="1881">
                  <c:v>7.2900187898365942E-3</c:v>
                </c:pt>
                <c:pt idx="1882">
                  <c:v>7.287238117687167E-3</c:v>
                </c:pt>
                <c:pt idx="1883">
                  <c:v>7.2844636081184078E-3</c:v>
                </c:pt>
                <c:pt idx="1884">
                  <c:v>7.2816952965721882E-3</c:v>
                </c:pt>
                <c:pt idx="1885">
                  <c:v>7.2789332184903799E-3</c:v>
                </c:pt>
                <c:pt idx="1886">
                  <c:v>7.2762995947353668E-3</c:v>
                </c:pt>
                <c:pt idx="1887">
                  <c:v>7.2735496885386816E-3</c:v>
                </c:pt>
                <c:pt idx="1888">
                  <c:v>7.2708061194463203E-3</c:v>
                </c:pt>
                <c:pt idx="1889">
                  <c:v>7.2680689228960043E-3</c:v>
                </c:pt>
                <c:pt idx="1890">
                  <c:v>7.2649765560359068E-3</c:v>
                </c:pt>
                <c:pt idx="1891">
                  <c:v>7.2622534479282056E-3</c:v>
                </c:pt>
                <c:pt idx="1892">
                  <c:v>7.2595368267297754E-3</c:v>
                </c:pt>
                <c:pt idx="1893">
                  <c:v>7.2568267278818313E-3</c:v>
                </c:pt>
                <c:pt idx="1894">
                  <c:v>7.2541231868229819E-3</c:v>
                </c:pt>
                <c:pt idx="1895">
                  <c:v>7.2515446374081518E-3</c:v>
                </c:pt>
                <c:pt idx="1896">
                  <c:v>7.248853892226321E-3</c:v>
                </c:pt>
                <c:pt idx="1897">
                  <c:v>7.2461698084710655E-3</c:v>
                </c:pt>
                <c:pt idx="1898">
                  <c:v>7.2434924215821674E-3</c:v>
                </c:pt>
                <c:pt idx="1899">
                  <c:v>7.2407050888137611E-3</c:v>
                </c:pt>
                <c:pt idx="1900">
                  <c:v>7.2380416387515202E-3</c:v>
                </c:pt>
                <c:pt idx="1901">
                  <c:v>7.2353849945642739E-3</c:v>
                </c:pt>
                <c:pt idx="1902">
                  <c:v>7.2327351916923674E-3</c:v>
                </c:pt>
                <c:pt idx="1903">
                  <c:v>7.2300922655761483E-3</c:v>
                </c:pt>
                <c:pt idx="1904">
                  <c:v>7.2274562516550928E-3</c:v>
                </c:pt>
                <c:pt idx="1905">
                  <c:v>7.2248271853686784E-3</c:v>
                </c:pt>
                <c:pt idx="1906">
                  <c:v>7.2222051021589902E-3</c:v>
                </c:pt>
                <c:pt idx="1907">
                  <c:v>7.2195900374646361E-3</c:v>
                </c:pt>
                <c:pt idx="1908">
                  <c:v>7.2169820267268311E-3</c:v>
                </c:pt>
                <c:pt idx="1909">
                  <c:v>7.2143811053841846E-3</c:v>
                </c:pt>
                <c:pt idx="1910">
                  <c:v>7.211787308877041E-3</c:v>
                </c:pt>
                <c:pt idx="1911">
                  <c:v>7.2092006726448797E-3</c:v>
                </c:pt>
                <c:pt idx="1912">
                  <c:v>7.2066212321289158E-3</c:v>
                </c:pt>
                <c:pt idx="1913">
                  <c:v>7.2040490227668879E-3</c:v>
                </c:pt>
                <c:pt idx="1914">
                  <c:v>7.2014840800000111E-3</c:v>
                </c:pt>
                <c:pt idx="1915">
                  <c:v>7.1989264392668959E-3</c:v>
                </c:pt>
                <c:pt idx="1916">
                  <c:v>7.1964850231530054E-3</c:v>
                </c:pt>
                <c:pt idx="1917">
                  <c:v>7.1939416102678672E-3</c:v>
                </c:pt>
                <c:pt idx="1918">
                  <c:v>7.1914056030377193E-3</c:v>
                </c:pt>
                <c:pt idx="1919">
                  <c:v>7.1888770369032233E-3</c:v>
                </c:pt>
                <c:pt idx="1920">
                  <c:v>7.1863559473006478E-3</c:v>
                </c:pt>
                <c:pt idx="1921">
                  <c:v>7.1837359222009347E-3</c:v>
                </c:pt>
                <c:pt idx="1922">
                  <c:v>7.1812303880121157E-3</c:v>
                </c:pt>
                <c:pt idx="1923">
                  <c:v>7.1787324393728759E-3</c:v>
                </c:pt>
                <c:pt idx="1924">
                  <c:v>7.1762421117226938E-3</c:v>
                </c:pt>
                <c:pt idx="1925">
                  <c:v>7.1737594404984398E-3</c:v>
                </c:pt>
                <c:pt idx="1926">
                  <c:v>7.1712844611421973E-3</c:v>
                </c:pt>
                <c:pt idx="1927">
                  <c:v>7.1688172090917067E-3</c:v>
                </c:pt>
                <c:pt idx="1928">
                  <c:v>7.1663577197855774E-3</c:v>
                </c:pt>
                <c:pt idx="1929">
                  <c:v>7.1641108839539669E-3</c:v>
                </c:pt>
                <c:pt idx="1930">
                  <c:v>7.161665991428201E-3</c:v>
                </c:pt>
                <c:pt idx="1931">
                  <c:v>7.1592289625570515E-3</c:v>
                </c:pt>
                <c:pt idx="1932">
                  <c:v>7.156799832777061E-3</c:v>
                </c:pt>
                <c:pt idx="1933">
                  <c:v>7.1539331116184362E-3</c:v>
                </c:pt>
                <c:pt idx="1934">
                  <c:v>7.1516213184459332E-3</c:v>
                </c:pt>
                <c:pt idx="1935">
                  <c:v>7.1492172450859925E-3</c:v>
                </c:pt>
                <c:pt idx="1936">
                  <c:v>7.1468212176295509E-3</c:v>
                </c:pt>
                <c:pt idx="1937">
                  <c:v>7.1444332715158154E-3</c:v>
                </c:pt>
                <c:pt idx="1938">
                  <c:v>7.1421511133235834E-3</c:v>
                </c:pt>
                <c:pt idx="1939">
                  <c:v>7.1397788943468243E-3</c:v>
                </c:pt>
                <c:pt idx="1940">
                  <c:v>7.1374148603140231E-3</c:v>
                </c:pt>
                <c:pt idx="1941">
                  <c:v>7.1350590466646973E-3</c:v>
                </c:pt>
                <c:pt idx="1942">
                  <c:v>7.1322345673546662E-3</c:v>
                </c:pt>
                <c:pt idx="1943">
                  <c:v>7.1298980669223851E-3</c:v>
                </c:pt>
                <c:pt idx="1944">
                  <c:v>7.1275699067385968E-3</c:v>
                </c:pt>
                <c:pt idx="1945">
                  <c:v>7.1241149396586564E-3</c:v>
                </c:pt>
                <c:pt idx="1946">
                  <c:v>7.1232180562437238E-3</c:v>
                </c:pt>
                <c:pt idx="1947">
                  <c:v>7.1209134364116087E-3</c:v>
                </c:pt>
                <c:pt idx="1948">
                  <c:v>7.1186172904454991E-3</c:v>
                </c:pt>
                <c:pt idx="1949">
                  <c:v>7.1163296537825405E-3</c:v>
                </c:pt>
                <c:pt idx="1950">
                  <c:v>7.1140505618598826E-3</c:v>
                </c:pt>
                <c:pt idx="1951">
                  <c:v>7.1115092893238802E-3</c:v>
                </c:pt>
                <c:pt idx="1952">
                  <c:v>7.1092491269457757E-3</c:v>
                </c:pt>
                <c:pt idx="1953">
                  <c:v>7.1069976237712381E-3</c:v>
                </c:pt>
                <c:pt idx="1954">
                  <c:v>7.1047548152374518E-3</c:v>
                </c:pt>
                <c:pt idx="1955">
                  <c:v>7.1025207367850047E-3</c:v>
                </c:pt>
                <c:pt idx="1956">
                  <c:v>7.1002954238519314E-3</c:v>
                </c:pt>
                <c:pt idx="1957">
                  <c:v>7.0980789118788197E-3</c:v>
                </c:pt>
                <c:pt idx="1958">
                  <c:v>7.0958712363020033E-3</c:v>
                </c:pt>
                <c:pt idx="1959">
                  <c:v>7.0939290951121461E-3</c:v>
                </c:pt>
                <c:pt idx="1960">
                  <c:v>7.0914819721728251E-3</c:v>
                </c:pt>
                <c:pt idx="1961">
                  <c:v>7.0892988100034826E-3</c:v>
                </c:pt>
                <c:pt idx="1962">
                  <c:v>7.0871218010593031E-3</c:v>
                </c:pt>
                <c:pt idx="1963">
                  <c:v>7.084949812598728E-3</c:v>
                </c:pt>
                <c:pt idx="1964">
                  <c:v>7.0827817089200102E-3</c:v>
                </c:pt>
                <c:pt idx="1965">
                  <c:v>7.0806163513595184E-3</c:v>
                </c:pt>
                <c:pt idx="1966">
                  <c:v>7.0784525982934363E-3</c:v>
                </c:pt>
                <c:pt idx="1967">
                  <c:v>7.0762893051360617E-3</c:v>
                </c:pt>
                <c:pt idx="1968">
                  <c:v>7.0743821045339021E-3</c:v>
                </c:pt>
                <c:pt idx="1969">
                  <c:v>7.0722175630876013E-3</c:v>
                </c:pt>
                <c:pt idx="1970">
                  <c:v>7.0700501453135525E-3</c:v>
                </c:pt>
                <c:pt idx="1971">
                  <c:v>7.0678786568730625E-3</c:v>
                </c:pt>
                <c:pt idx="1972">
                  <c:v>7.0654394702127973E-3</c:v>
                </c:pt>
                <c:pt idx="1973">
                  <c:v>7.0632549277688363E-3</c:v>
                </c:pt>
                <c:pt idx="1974">
                  <c:v>7.0610639114566257E-3</c:v>
                </c:pt>
                <c:pt idx="1975">
                  <c:v>7.0588664169434611E-3</c:v>
                </c:pt>
                <c:pt idx="1976">
                  <c:v>7.0566624398974874E-3</c:v>
                </c:pt>
                <c:pt idx="1977">
                  <c:v>7.0544519759877019E-3</c:v>
                </c:pt>
                <c:pt idx="1978">
                  <c:v>7.0522350208822504E-3</c:v>
                </c:pt>
                <c:pt idx="1979">
                  <c:v>7.0500115702518303E-3</c:v>
                </c:pt>
                <c:pt idx="1980">
                  <c:v>7.0477816197628863E-3</c:v>
                </c:pt>
                <c:pt idx="1981">
                  <c:v>7.0459132391320622E-3</c:v>
                </c:pt>
                <c:pt idx="1982">
                  <c:v>7.043672313930216E-3</c:v>
                </c:pt>
                <c:pt idx="1983">
                  <c:v>7.0414248775687582E-3</c:v>
                </c:pt>
                <c:pt idx="1984">
                  <c:v>7.0391709257160429E-3</c:v>
                </c:pt>
                <c:pt idx="1985">
                  <c:v>7.0361279398992423E-3</c:v>
                </c:pt>
                <c:pt idx="1986">
                  <c:v>7.0335751758836751E-3</c:v>
                </c:pt>
                <c:pt idx="1987">
                  <c:v>7.0312030643938511E-3</c:v>
                </c:pt>
                <c:pt idx="1988">
                  <c:v>7.0290149702147706E-3</c:v>
                </c:pt>
                <c:pt idx="1989">
                  <c:v>7.0267250604083807E-3</c:v>
                </c:pt>
                <c:pt idx="1990">
                  <c:v>7.0244286068448071E-3</c:v>
                </c:pt>
                <c:pt idx="1991">
                  <c:v>7.0221256051925677E-3</c:v>
                </c:pt>
                <c:pt idx="1992">
                  <c:v>7.0198160511228194E-3</c:v>
                </c:pt>
                <c:pt idx="1993">
                  <c:v>7.0174999403032024E-3</c:v>
                </c:pt>
                <c:pt idx="1994">
                  <c:v>7.0150783979839246E-3</c:v>
                </c:pt>
                <c:pt idx="1995">
                  <c:v>7.0127486455251473E-3</c:v>
                </c:pt>
                <c:pt idx="1996">
                  <c:v>7.010412322903694E-3</c:v>
                </c:pt>
                <c:pt idx="1997">
                  <c:v>7.0080694257873798E-3</c:v>
                </c:pt>
                <c:pt idx="1998">
                  <c:v>7.005820883390421E-3</c:v>
                </c:pt>
                <c:pt idx="1999">
                  <c:v>7.0034653411315912E-3</c:v>
                </c:pt>
                <c:pt idx="2000">
                  <c:v>7.0004271072403052E-3</c:v>
                </c:pt>
                <c:pt idx="2001">
                  <c:v>6.9987344910893302E-3</c:v>
                </c:pt>
                <c:pt idx="2002">
                  <c:v>6.9963591746473311E-3</c:v>
                </c:pt>
                <c:pt idx="2003">
                  <c:v>6.9938737362026824E-3</c:v>
                </c:pt>
                <c:pt idx="2004">
                  <c:v>6.9914846963741078E-3</c:v>
                </c:pt>
                <c:pt idx="2005">
                  <c:v>6.9890890474079495E-3</c:v>
                </c:pt>
                <c:pt idx="2006">
                  <c:v>6.986686784974625E-3</c:v>
                </c:pt>
                <c:pt idx="2007">
                  <c:v>6.9842779047436868E-3</c:v>
                </c:pt>
                <c:pt idx="2008">
                  <c:v>6.9818624023846847E-3</c:v>
                </c:pt>
                <c:pt idx="2009">
                  <c:v>6.9794402735680397E-3</c:v>
                </c:pt>
                <c:pt idx="2010">
                  <c:v>6.9770115139641707E-3</c:v>
                </c:pt>
                <c:pt idx="2011">
                  <c:v>6.9745761192417603E-3</c:v>
                </c:pt>
                <c:pt idx="2012">
                  <c:v>6.9721340850712275E-3</c:v>
                </c:pt>
                <c:pt idx="2013">
                  <c:v>6.9696854071238622E-3</c:v>
                </c:pt>
                <c:pt idx="2014">
                  <c:v>6.9672300810683461E-3</c:v>
                </c:pt>
                <c:pt idx="2015">
                  <c:v>6.9647681025759682E-3</c:v>
                </c:pt>
                <c:pt idx="2016">
                  <c:v>6.9622994673162785E-3</c:v>
                </c:pt>
                <c:pt idx="2017">
                  <c:v>6.9598241709605659E-3</c:v>
                </c:pt>
                <c:pt idx="2018">
                  <c:v>6.9573422091783821E-3</c:v>
                </c:pt>
                <c:pt idx="2019">
                  <c:v>6.9548535776392771E-3</c:v>
                </c:pt>
                <c:pt idx="2020">
                  <c:v>6.9524706733516935E-3</c:v>
                </c:pt>
                <c:pt idx="2021">
                  <c:v>6.9499692154185956E-3</c:v>
                </c:pt>
                <c:pt idx="2022">
                  <c:v>6.9474610751622309E-3</c:v>
                </c:pt>
                <c:pt idx="2023">
                  <c:v>6.9449462482519984E-3</c:v>
                </c:pt>
                <c:pt idx="2024">
                  <c:v>6.9423102220720154E-3</c:v>
                </c:pt>
                <c:pt idx="2025">
                  <c:v>6.9397814810788919E-3</c:v>
                </c:pt>
                <c:pt idx="2026">
                  <c:v>6.9372460400226555E-3</c:v>
                </c:pt>
                <c:pt idx="2027">
                  <c:v>6.9347038945763327E-3</c:v>
                </c:pt>
                <c:pt idx="2028">
                  <c:v>6.9321550404077359E-3</c:v>
                </c:pt>
                <c:pt idx="2029">
                  <c:v>6.9295994731907616E-3</c:v>
                </c:pt>
                <c:pt idx="2030">
                  <c:v>6.9270371885932222E-3</c:v>
                </c:pt>
                <c:pt idx="2031">
                  <c:v>6.9244681822890133E-3</c:v>
                </c:pt>
                <c:pt idx="2032">
                  <c:v>6.9218924499476857E-3</c:v>
                </c:pt>
                <c:pt idx="2033">
                  <c:v>6.9194292607672545E-3</c:v>
                </c:pt>
                <c:pt idx="2034">
                  <c:v>6.9168405949369891E-3</c:v>
                </c:pt>
                <c:pt idx="2035">
                  <c:v>6.9142451905032012E-3</c:v>
                </c:pt>
                <c:pt idx="2036">
                  <c:v>6.9116430431361694E-3</c:v>
                </c:pt>
                <c:pt idx="2037">
                  <c:v>6.9086608982262552E-3</c:v>
                </c:pt>
                <c:pt idx="2038">
                  <c:v>6.9060442871419665E-3</c:v>
                </c:pt>
                <c:pt idx="2039">
                  <c:v>6.9034209195194922E-3</c:v>
                </c:pt>
                <c:pt idx="2040">
                  <c:v>6.9007907910308645E-3</c:v>
                </c:pt>
                <c:pt idx="2041">
                  <c:v>6.8981538973481183E-3</c:v>
                </c:pt>
                <c:pt idx="2042">
                  <c:v>6.8956343307622348E-3</c:v>
                </c:pt>
                <c:pt idx="2043">
                  <c:v>6.8929844290668285E-3</c:v>
                </c:pt>
                <c:pt idx="2044">
                  <c:v>6.8903277496090709E-3</c:v>
                </c:pt>
                <c:pt idx="2045">
                  <c:v>6.8876642880608685E-3</c:v>
                </c:pt>
                <c:pt idx="2046">
                  <c:v>6.8847415061229255E-3</c:v>
                </c:pt>
                <c:pt idx="2047">
                  <c:v>6.8820633932853434E-3</c:v>
                </c:pt>
                <c:pt idx="2048">
                  <c:v>6.8793784845343634E-3</c:v>
                </c:pt>
                <c:pt idx="2049">
                  <c:v>6.8766867755421443E-3</c:v>
                </c:pt>
                <c:pt idx="2050">
                  <c:v>6.8741167062217907E-3</c:v>
                </c:pt>
                <c:pt idx="2051">
                  <c:v>6.8706378760378679E-3</c:v>
                </c:pt>
                <c:pt idx="2052">
                  <c:v>6.8679243322200918E-3</c:v>
                </c:pt>
                <c:pt idx="2053">
                  <c:v>6.8652039700313914E-3</c:v>
                </c:pt>
                <c:pt idx="2054">
                  <c:v>6.8623460289771064E-3</c:v>
                </c:pt>
                <c:pt idx="2055">
                  <c:v>6.859611476505688E-3</c:v>
                </c:pt>
                <c:pt idx="2056">
                  <c:v>6.856870092258255E-3</c:v>
                </c:pt>
                <c:pt idx="2057">
                  <c:v>6.8541218719104409E-3</c:v>
                </c:pt>
                <c:pt idx="2058">
                  <c:v>6.8513668111317965E-3</c:v>
                </c:pt>
                <c:pt idx="2059">
                  <c:v>6.8486049055953473E-3</c:v>
                </c:pt>
                <c:pt idx="2060">
                  <c:v>6.8458361509741213E-3</c:v>
                </c:pt>
                <c:pt idx="2061">
                  <c:v>6.843060542940275E-3</c:v>
                </c:pt>
                <c:pt idx="2062">
                  <c:v>6.840278077164229E-3</c:v>
                </c:pt>
                <c:pt idx="2063">
                  <c:v>6.8374887493207461E-3</c:v>
                </c:pt>
                <c:pt idx="2064">
                  <c:v>6.8346925550828545E-3</c:v>
                </c:pt>
                <c:pt idx="2065">
                  <c:v>6.8318894901201041E-3</c:v>
                </c:pt>
                <c:pt idx="2066">
                  <c:v>6.8290795501089966E-3</c:v>
                </c:pt>
                <c:pt idx="2067">
                  <c:v>6.8262627307182147E-3</c:v>
                </c:pt>
                <c:pt idx="2068">
                  <c:v>6.823439027622522E-3</c:v>
                </c:pt>
                <c:pt idx="2069">
                  <c:v>6.8206084364949458E-3</c:v>
                </c:pt>
                <c:pt idx="2070">
                  <c:v>6.8177709530076423E-3</c:v>
                </c:pt>
                <c:pt idx="2071">
                  <c:v>6.8149265728345088E-3</c:v>
                </c:pt>
                <c:pt idx="2072">
                  <c:v>6.8122158417567961E-3</c:v>
                </c:pt>
                <c:pt idx="2073">
                  <c:v>6.8093582033030165E-3</c:v>
                </c:pt>
                <c:pt idx="2074">
                  <c:v>6.8064936555980423E-3</c:v>
                </c:pt>
                <c:pt idx="2075">
                  <c:v>6.8036221943139092E-3</c:v>
                </c:pt>
                <c:pt idx="2076">
                  <c:v>6.8001725102805393E-3</c:v>
                </c:pt>
                <c:pt idx="2077">
                  <c:v>6.7977152190557971E-3</c:v>
                </c:pt>
                <c:pt idx="2078">
                  <c:v>6.7948224409187657E-3</c:v>
                </c:pt>
                <c:pt idx="2079">
                  <c:v>6.7919227314809831E-3</c:v>
                </c:pt>
                <c:pt idx="2080">
                  <c:v>6.7890160864120018E-3</c:v>
                </c:pt>
                <c:pt idx="2081">
                  <c:v>6.7861025013883219E-3</c:v>
                </c:pt>
                <c:pt idx="2082">
                  <c:v>6.7831819720829706E-3</c:v>
                </c:pt>
                <c:pt idx="2083">
                  <c:v>6.7802544941689743E-3</c:v>
                </c:pt>
                <c:pt idx="2084">
                  <c:v>6.7773200633184909E-3</c:v>
                </c:pt>
                <c:pt idx="2085">
                  <c:v>6.7746740357472746E-3</c:v>
                </c:pt>
                <c:pt idx="2086">
                  <c:v>6.7717267929774394E-3</c:v>
                </c:pt>
                <c:pt idx="2087">
                  <c:v>6.7687725851248715E-3</c:v>
                </c:pt>
                <c:pt idx="2088">
                  <c:v>6.7658114078623655E-3</c:v>
                </c:pt>
                <c:pt idx="2089">
                  <c:v>6.7628432568644925E-3</c:v>
                </c:pt>
                <c:pt idx="2090">
                  <c:v>6.7598681278040473E-3</c:v>
                </c:pt>
                <c:pt idx="2091">
                  <c:v>6.756886016355601E-3</c:v>
                </c:pt>
                <c:pt idx="2092">
                  <c:v>6.7538969181919484E-3</c:v>
                </c:pt>
                <c:pt idx="2093">
                  <c:v>6.7509008289867722E-3</c:v>
                </c:pt>
                <c:pt idx="2094">
                  <c:v>6.7480503383099159E-3</c:v>
                </c:pt>
                <c:pt idx="2095">
                  <c:v>6.7450408111790414E-3</c:v>
                </c:pt>
                <c:pt idx="2096">
                  <c:v>6.7420242804441775E-3</c:v>
                </c:pt>
                <c:pt idx="2097">
                  <c:v>6.7390007417780003E-3</c:v>
                </c:pt>
                <c:pt idx="2098">
                  <c:v>6.7355055504992739E-3</c:v>
                </c:pt>
                <c:pt idx="2099">
                  <c:v>6.7324663064741294E-3</c:v>
                </c:pt>
                <c:pt idx="2100">
                  <c:v>6.7294200402956902E-3</c:v>
                </c:pt>
                <c:pt idx="2101">
                  <c:v>6.7263667476404601E-3</c:v>
                </c:pt>
                <c:pt idx="2102">
                  <c:v>6.7234635975242331E-3</c:v>
                </c:pt>
                <c:pt idx="2103">
                  <c:v>6.72039679947795E-3</c:v>
                </c:pt>
                <c:pt idx="2104">
                  <c:v>6.7173229623915471E-3</c:v>
                </c:pt>
                <c:pt idx="2105">
                  <c:v>6.7142420819388138E-3</c:v>
                </c:pt>
                <c:pt idx="2106">
                  <c:v>6.7111541537935417E-3</c:v>
                </c:pt>
                <c:pt idx="2107">
                  <c:v>6.7078991934337211E-3</c:v>
                </c:pt>
                <c:pt idx="2108">
                  <c:v>6.7047965943169687E-3</c:v>
                </c:pt>
                <c:pt idx="2109">
                  <c:v>6.7016869341180625E-3</c:v>
                </c:pt>
                <c:pt idx="2110">
                  <c:v>6.6985702085135043E-3</c:v>
                </c:pt>
                <c:pt idx="2111">
                  <c:v>6.695446413175452E-3</c:v>
                </c:pt>
                <c:pt idx="2112">
                  <c:v>6.6923155437821451E-3</c:v>
                </c:pt>
                <c:pt idx="2113">
                  <c:v>6.6891775960057406E-3</c:v>
                </c:pt>
                <c:pt idx="2114">
                  <c:v>6.6860325655236103E-3</c:v>
                </c:pt>
                <c:pt idx="2115">
                  <c:v>6.6828804480070425E-3</c:v>
                </c:pt>
                <c:pt idx="2116">
                  <c:v>6.6797212391368835E-3</c:v>
                </c:pt>
                <c:pt idx="2117">
                  <c:v>6.6765549345826833E-3</c:v>
                </c:pt>
                <c:pt idx="2118">
                  <c:v>6.6733815300235519E-3</c:v>
                </c:pt>
                <c:pt idx="2119">
                  <c:v>6.6702010211333838E-3</c:v>
                </c:pt>
                <c:pt idx="2120">
                  <c:v>6.6670134035878128E-3</c:v>
                </c:pt>
                <c:pt idx="2121">
                  <c:v>6.6638186730607332E-3</c:v>
                </c:pt>
                <c:pt idx="2122">
                  <c:v>6.6606168252295169E-3</c:v>
                </c:pt>
                <c:pt idx="2123">
                  <c:v>6.6574078557689268E-3</c:v>
                </c:pt>
                <c:pt idx="2124">
                  <c:v>6.6543613611349632E-3</c:v>
                </c:pt>
                <c:pt idx="2125">
                  <c:v>6.6511387050703199E-3</c:v>
                </c:pt>
                <c:pt idx="2126">
                  <c:v>6.6479089148152957E-3</c:v>
                </c:pt>
                <c:pt idx="2127">
                  <c:v>6.6446719860445598E-3</c:v>
                </c:pt>
                <c:pt idx="2128">
                  <c:v>6.6412560326690601E-3</c:v>
                </c:pt>
                <c:pt idx="2129">
                  <c:v>6.6380042426205247E-3</c:v>
                </c:pt>
                <c:pt idx="2130">
                  <c:v>6.6347453006729172E-3</c:v>
                </c:pt>
                <c:pt idx="2131">
                  <c:v>6.6314792025010004E-3</c:v>
                </c:pt>
                <c:pt idx="2132">
                  <c:v>6.6282059437812761E-3</c:v>
                </c:pt>
                <c:pt idx="2133">
                  <c:v>6.624925520191117E-3</c:v>
                </c:pt>
                <c:pt idx="2134">
                  <c:v>6.6216379274044159E-3</c:v>
                </c:pt>
                <c:pt idx="2135">
                  <c:v>6.6183431611002838E-3</c:v>
                </c:pt>
                <c:pt idx="2136">
                  <c:v>6.6150412169517451E-3</c:v>
                </c:pt>
                <c:pt idx="2137">
                  <c:v>6.6120861097322958E-3</c:v>
                </c:pt>
                <c:pt idx="2138">
                  <c:v>6.6087709468245492E-3</c:v>
                </c:pt>
                <c:pt idx="2139">
                  <c:v>6.6054485939233132E-3</c:v>
                </c:pt>
                <c:pt idx="2140">
                  <c:v>6.6021190467040469E-3</c:v>
                </c:pt>
                <c:pt idx="2141">
                  <c:v>6.5987823008430979E-3</c:v>
                </c:pt>
                <c:pt idx="2142">
                  <c:v>6.5954383520177018E-3</c:v>
                </c:pt>
                <c:pt idx="2143">
                  <c:v>6.5920871959024296E-3</c:v>
                </c:pt>
                <c:pt idx="2144">
                  <c:v>6.5887288281745171E-3</c:v>
                </c:pt>
                <c:pt idx="2145">
                  <c:v>6.585363244512088E-3</c:v>
                </c:pt>
                <c:pt idx="2146">
                  <c:v>6.5821725533827639E-3</c:v>
                </c:pt>
                <c:pt idx="2147">
                  <c:v>6.5787931034448953E-3</c:v>
                </c:pt>
                <c:pt idx="2148">
                  <c:v>6.5754064250096765E-3</c:v>
                </c:pt>
                <c:pt idx="2149">
                  <c:v>6.5720125137542721E-3</c:v>
                </c:pt>
                <c:pt idx="2150">
                  <c:v>6.5680579041471144E-3</c:v>
                </c:pt>
                <c:pt idx="2151">
                  <c:v>6.564647773532703E-3</c:v>
                </c:pt>
                <c:pt idx="2152">
                  <c:v>6.5612303959013919E-3</c:v>
                </c:pt>
                <c:pt idx="2153">
                  <c:v>6.5578057669305519E-3</c:v>
                </c:pt>
                <c:pt idx="2154">
                  <c:v>6.5545607505417105E-3</c:v>
                </c:pt>
                <c:pt idx="2155">
                  <c:v>6.5511221878508637E-3</c:v>
                </c:pt>
                <c:pt idx="2156">
                  <c:v>6.5476763612597666E-3</c:v>
                </c:pt>
                <c:pt idx="2157">
                  <c:v>6.5442232664466009E-3</c:v>
                </c:pt>
                <c:pt idx="2158">
                  <c:v>6.5407628990886719E-3</c:v>
                </c:pt>
                <c:pt idx="2159">
                  <c:v>6.5371054729029586E-3</c:v>
                </c:pt>
                <c:pt idx="2160">
                  <c:v>6.5336299635200615E-3</c:v>
                </c:pt>
                <c:pt idx="2161">
                  <c:v>6.5301471682166013E-3</c:v>
                </c:pt>
                <c:pt idx="2162">
                  <c:v>6.5266570826708181E-3</c:v>
                </c:pt>
                <c:pt idx="2163">
                  <c:v>6.5231597025583463E-3</c:v>
                </c:pt>
                <c:pt idx="2164">
                  <c:v>6.5196550235591608E-3</c:v>
                </c:pt>
                <c:pt idx="2165">
                  <c:v>6.5161430413506341E-3</c:v>
                </c:pt>
                <c:pt idx="2166">
                  <c:v>6.5126237516101373E-3</c:v>
                </c:pt>
                <c:pt idx="2167">
                  <c:v>6.5090971500150396E-3</c:v>
                </c:pt>
                <c:pt idx="2168">
                  <c:v>6.5055632322453191E-3</c:v>
                </c:pt>
                <c:pt idx="2169">
                  <c:v>6.5020219939766095E-3</c:v>
                </c:pt>
                <c:pt idx="2170">
                  <c:v>6.4984734308888873E-3</c:v>
                </c:pt>
                <c:pt idx="2171">
                  <c:v>6.4949175386577861E-3</c:v>
                </c:pt>
                <c:pt idx="2172">
                  <c:v>6.4913543129650215E-3</c:v>
                </c:pt>
                <c:pt idx="2173">
                  <c:v>6.4877837494853562E-3</c:v>
                </c:pt>
                <c:pt idx="2174">
                  <c:v>6.4842058438996384E-3</c:v>
                </c:pt>
                <c:pt idx="2175">
                  <c:v>6.4806205918843682E-3</c:v>
                </c:pt>
                <c:pt idx="2176">
                  <c:v>6.4772277537916943E-3</c:v>
                </c:pt>
                <c:pt idx="2177">
                  <c:v>6.4736283868254583E-3</c:v>
                </c:pt>
                <c:pt idx="2178">
                  <c:v>6.4700216608710778E-3</c:v>
                </c:pt>
                <c:pt idx="2179">
                  <c:v>6.4664075716067354E-3</c:v>
                </c:pt>
                <c:pt idx="2180">
                  <c:v>6.4627861147114919E-3</c:v>
                </c:pt>
                <c:pt idx="2181">
                  <c:v>6.4589545627900761E-3</c:v>
                </c:pt>
                <c:pt idx="2182">
                  <c:v>6.4553177647742946E-3</c:v>
                </c:pt>
                <c:pt idx="2183">
                  <c:v>6.4516735857583539E-3</c:v>
                </c:pt>
                <c:pt idx="2184">
                  <c:v>6.4480220214213632E-3</c:v>
                </c:pt>
                <c:pt idx="2185">
                  <c:v>6.4443630674424299E-3</c:v>
                </c:pt>
                <c:pt idx="2186">
                  <c:v>6.4406967195015331E-3</c:v>
                </c:pt>
                <c:pt idx="2187">
                  <c:v>6.4370229732743046E-3</c:v>
                </c:pt>
                <c:pt idx="2188">
                  <c:v>6.4333418244459355E-3</c:v>
                </c:pt>
                <c:pt idx="2189">
                  <c:v>6.4300681644624547E-3</c:v>
                </c:pt>
                <c:pt idx="2190">
                  <c:v>6.426373389661677E-3</c:v>
                </c:pt>
                <c:pt idx="2191">
                  <c:v>6.4226712000987618E-3</c:v>
                </c:pt>
                <c:pt idx="2192">
                  <c:v>6.4189615914544973E-3</c:v>
                </c:pt>
                <c:pt idx="2193">
                  <c:v>6.4152445594061192E-3</c:v>
                </c:pt>
                <c:pt idx="2194">
                  <c:v>6.4115200996353039E-3</c:v>
                </c:pt>
                <c:pt idx="2195">
                  <c:v>6.4077882078192872E-3</c:v>
                </c:pt>
                <c:pt idx="2196">
                  <c:v>6.4040488796379691E-3</c:v>
                </c:pt>
                <c:pt idx="2197">
                  <c:v>6.4003021107694735E-3</c:v>
                </c:pt>
                <c:pt idx="2198">
                  <c:v>6.3967606346637422E-3</c:v>
                </c:pt>
                <c:pt idx="2199">
                  <c:v>6.3929995711168464E-3</c:v>
                </c:pt>
                <c:pt idx="2200">
                  <c:v>6.389231054323841E-3</c:v>
                </c:pt>
                <c:pt idx="2201">
                  <c:v>6.3854550799627898E-3</c:v>
                </c:pt>
                <c:pt idx="2202">
                  <c:v>6.3810260477604117E-3</c:v>
                </c:pt>
                <c:pt idx="2203">
                  <c:v>6.3772333413905768E-3</c:v>
                </c:pt>
                <c:pt idx="2204">
                  <c:v>6.3734331632914207E-3</c:v>
                </c:pt>
                <c:pt idx="2205">
                  <c:v>6.3696255091403118E-3</c:v>
                </c:pt>
                <c:pt idx="2206">
                  <c:v>6.3658103746180982E-3</c:v>
                </c:pt>
                <c:pt idx="2207">
                  <c:v>6.3622060246623134E-3</c:v>
                </c:pt>
                <c:pt idx="2208">
                  <c:v>6.3583765197908603E-3</c:v>
                </c:pt>
                <c:pt idx="2209">
                  <c:v>6.3545395219891752E-3</c:v>
                </c:pt>
                <c:pt idx="2210">
                  <c:v>6.3506950269380759E-3</c:v>
                </c:pt>
                <c:pt idx="2211">
                  <c:v>6.3466223452587787E-3</c:v>
                </c:pt>
                <c:pt idx="2212">
                  <c:v>6.3427622377998857E-3</c:v>
                </c:pt>
                <c:pt idx="2213">
                  <c:v>6.3388946197323369E-3</c:v>
                </c:pt>
                <c:pt idx="2214">
                  <c:v>6.335019486736977E-3</c:v>
                </c:pt>
                <c:pt idx="2215">
                  <c:v>6.3311368344963906E-3</c:v>
                </c:pt>
                <c:pt idx="2216">
                  <c:v>6.3272466586888178E-3</c:v>
                </c:pt>
                <c:pt idx="2217">
                  <c:v>6.3233489549977106E-3</c:v>
                </c:pt>
                <c:pt idx="2218">
                  <c:v>6.3194437191013099E-3</c:v>
                </c:pt>
                <c:pt idx="2219">
                  <c:v>6.3155309466830676E-3</c:v>
                </c:pt>
                <c:pt idx="2220">
                  <c:v>6.3116106334212231E-3</c:v>
                </c:pt>
                <c:pt idx="2221">
                  <c:v>6.3076827749992299E-3</c:v>
                </c:pt>
                <c:pt idx="2222">
                  <c:v>6.3037473670979347E-3</c:v>
                </c:pt>
                <c:pt idx="2223">
                  <c:v>6.2998044053973138E-3</c:v>
                </c:pt>
                <c:pt idx="2224">
                  <c:v>6.2958538855790828E-3</c:v>
                </c:pt>
                <c:pt idx="2225">
                  <c:v>6.2918958033249565E-3</c:v>
                </c:pt>
                <c:pt idx="2226">
                  <c:v>6.2879301543157821E-3</c:v>
                </c:pt>
                <c:pt idx="2227">
                  <c:v>6.2839569342341434E-3</c:v>
                </c:pt>
                <c:pt idx="2228">
                  <c:v>6.2802071621640265E-3</c:v>
                </c:pt>
                <c:pt idx="2229">
                  <c:v>6.2762193986960167E-3</c:v>
                </c:pt>
                <c:pt idx="2230">
                  <c:v>6.2722240515949443E-3</c:v>
                </c:pt>
                <c:pt idx="2231">
                  <c:v>6.2682211165433844E-3</c:v>
                </c:pt>
                <c:pt idx="2232">
                  <c:v>6.2642105892221547E-3</c:v>
                </c:pt>
                <c:pt idx="2233">
                  <c:v>6.2599583793699273E-3</c:v>
                </c:pt>
                <c:pt idx="2234">
                  <c:v>6.2559320408603711E-3</c:v>
                </c:pt>
                <c:pt idx="2235">
                  <c:v>6.2518980967312026E-3</c:v>
                </c:pt>
                <c:pt idx="2236">
                  <c:v>6.2478565426641371E-3</c:v>
                </c:pt>
                <c:pt idx="2237">
                  <c:v>6.2438073743417586E-3</c:v>
                </c:pt>
                <c:pt idx="2238">
                  <c:v>6.23975058744665E-3</c:v>
                </c:pt>
                <c:pt idx="2239">
                  <c:v>6.2356861776587903E-3</c:v>
                </c:pt>
                <c:pt idx="2240">
                  <c:v>6.2316141406633689E-3</c:v>
                </c:pt>
                <c:pt idx="2241">
                  <c:v>6.2277734787126709E-3</c:v>
                </c:pt>
                <c:pt idx="2242">
                  <c:v>6.2236867911994419E-3</c:v>
                </c:pt>
                <c:pt idx="2243">
                  <c:v>6.2195924639187128E-3</c:v>
                </c:pt>
                <c:pt idx="2244">
                  <c:v>6.215490492553058E-3</c:v>
                </c:pt>
                <c:pt idx="2245">
                  <c:v>6.2107931596339398E-3</c:v>
                </c:pt>
                <c:pt idx="2246">
                  <c:v>6.2066747935453437E-3</c:v>
                </c:pt>
                <c:pt idx="2247">
                  <c:v>6.2025487698020177E-3</c:v>
                </c:pt>
                <c:pt idx="2248">
                  <c:v>6.197441027687863E-3</c:v>
                </c:pt>
                <c:pt idx="2249">
                  <c:v>6.1942737320805933E-3</c:v>
                </c:pt>
                <c:pt idx="2250">
                  <c:v>6.1903693085563205E-3</c:v>
                </c:pt>
                <c:pt idx="2251">
                  <c:v>6.1862132314240981E-3</c:v>
                </c:pt>
                <c:pt idx="2252">
                  <c:v>6.1820494754440958E-3</c:v>
                </c:pt>
                <c:pt idx="2253">
                  <c:v>6.1778780362979901E-3</c:v>
                </c:pt>
                <c:pt idx="2254">
                  <c:v>6.1727102047319836E-3</c:v>
                </c:pt>
                <c:pt idx="2255">
                  <c:v>6.1685208981494969E-3</c:v>
                </c:pt>
                <c:pt idx="2256">
                  <c:v>6.1643238938819669E-3</c:v>
                </c:pt>
                <c:pt idx="2257">
                  <c:v>6.1601191876170993E-3</c:v>
                </c:pt>
                <c:pt idx="2258">
                  <c:v>6.1566558686506172E-3</c:v>
                </c:pt>
                <c:pt idx="2259">
                  <c:v>6.1524376163045137E-3</c:v>
                </c:pt>
                <c:pt idx="2260">
                  <c:v>6.1482116501815403E-3</c:v>
                </c:pt>
                <c:pt idx="2261">
                  <c:v>6.1415552509141566E-3</c:v>
                </c:pt>
                <c:pt idx="2262">
                  <c:v>6.1397365593396733E-3</c:v>
                </c:pt>
                <c:pt idx="2263">
                  <c:v>6.1334109770102519E-3</c:v>
                </c:pt>
                <c:pt idx="2264">
                  <c:v>6.1291501722907701E-3</c:v>
                </c:pt>
                <c:pt idx="2265">
                  <c:v>6.1248816299729007E-3</c:v>
                </c:pt>
                <c:pt idx="2266">
                  <c:v>6.1206053457400949E-3</c:v>
                </c:pt>
                <c:pt idx="2267">
                  <c:v>6.1163213152758081E-3</c:v>
                </c:pt>
                <c:pt idx="2268">
                  <c:v>6.1120295342660972E-3</c:v>
                </c:pt>
                <c:pt idx="2269">
                  <c:v>6.1077299983944176E-3</c:v>
                </c:pt>
                <c:pt idx="2270">
                  <c:v>6.1034227033433513E-3</c:v>
                </c:pt>
                <c:pt idx="2271">
                  <c:v>6.0991076447980894E-3</c:v>
                </c:pt>
                <c:pt idx="2272">
                  <c:v>6.094784818444692E-3</c:v>
                </c:pt>
                <c:pt idx="2273">
                  <c:v>6.0904542199648739E-3</c:v>
                </c:pt>
                <c:pt idx="2274">
                  <c:v>6.0861158450446944E-3</c:v>
                </c:pt>
                <c:pt idx="2275">
                  <c:v>6.0817696893684763E-3</c:v>
                </c:pt>
                <c:pt idx="2276">
                  <c:v>6.0774157486196707E-3</c:v>
                </c:pt>
                <c:pt idx="2277">
                  <c:v>6.0730540184852069E-3</c:v>
                </c:pt>
                <c:pt idx="2278">
                  <c:v>6.0686844946468005E-3</c:v>
                </c:pt>
                <c:pt idx="2279">
                  <c:v>6.0643071727922481E-3</c:v>
                </c:pt>
                <c:pt idx="2280">
                  <c:v>6.0601857637431096E-3</c:v>
                </c:pt>
                <c:pt idx="2281">
                  <c:v>6.0557934651988927E-3</c:v>
                </c:pt>
                <c:pt idx="2282">
                  <c:v>6.0513933560778759E-3</c:v>
                </c:pt>
                <c:pt idx="2283">
                  <c:v>6.0469854320652676E-3</c:v>
                </c:pt>
                <c:pt idx="2284">
                  <c:v>6.0423034422259518E-3</c:v>
                </c:pt>
                <c:pt idx="2285">
                  <c:v>6.0378792416487569E-3</c:v>
                </c:pt>
                <c:pt idx="2286">
                  <c:v>6.0334472128517501E-3</c:v>
                </c:pt>
                <c:pt idx="2287">
                  <c:v>6.0290073515166468E-3</c:v>
                </c:pt>
                <c:pt idx="2288">
                  <c:v>6.0245596533295065E-3</c:v>
                </c:pt>
                <c:pt idx="2289">
                  <c:v>6.0201041139772574E-3</c:v>
                </c:pt>
                <c:pt idx="2290">
                  <c:v>6.0156407291424843E-3</c:v>
                </c:pt>
                <c:pt idx="2291">
                  <c:v>6.0111694945155902E-3</c:v>
                </c:pt>
                <c:pt idx="2292">
                  <c:v>6.0066904057782915E-3</c:v>
                </c:pt>
                <c:pt idx="2293">
                  <c:v>6.0024754235836952E-3</c:v>
                </c:pt>
                <c:pt idx="2294">
                  <c:v>5.9979812509760077E-3</c:v>
                </c:pt>
                <c:pt idx="2295">
                  <c:v>5.9934792117001248E-3</c:v>
                </c:pt>
                <c:pt idx="2296">
                  <c:v>5.9889693014403772E-3</c:v>
                </c:pt>
                <c:pt idx="2297">
                  <c:v>5.9840800185426701E-3</c:v>
                </c:pt>
                <c:pt idx="2298">
                  <c:v>5.9792786836315179E-3</c:v>
                </c:pt>
                <c:pt idx="2299">
                  <c:v>5.9750198296928403E-3</c:v>
                </c:pt>
                <c:pt idx="2300">
                  <c:v>5.9704779047144996E-3</c:v>
                </c:pt>
                <c:pt idx="2301">
                  <c:v>5.9659280869466258E-3</c:v>
                </c:pt>
                <c:pt idx="2302">
                  <c:v>5.9613703720762246E-3</c:v>
                </c:pt>
                <c:pt idx="2303">
                  <c:v>5.9568047557903014E-3</c:v>
                </c:pt>
                <c:pt idx="2304">
                  <c:v>5.9522312337723093E-3</c:v>
                </c:pt>
                <c:pt idx="2305">
                  <c:v>5.947649801710142E-3</c:v>
                </c:pt>
                <c:pt idx="2306">
                  <c:v>5.9424997770250194E-3</c:v>
                </c:pt>
                <c:pt idx="2307">
                  <c:v>5.9379012273604826E-3</c:v>
                </c:pt>
                <c:pt idx="2308">
                  <c:v>5.9332947539508076E-3</c:v>
                </c:pt>
                <c:pt idx="2309">
                  <c:v>5.9286803524820535E-3</c:v>
                </c:pt>
                <c:pt idx="2310">
                  <c:v>5.9243409614279895E-3</c:v>
                </c:pt>
                <c:pt idx="2311">
                  <c:v>5.9183871259470937E-3</c:v>
                </c:pt>
                <c:pt idx="2312">
                  <c:v>5.9137472890859995E-3</c:v>
                </c:pt>
                <c:pt idx="2313">
                  <c:v>5.9090995060598617E-3</c:v>
                </c:pt>
                <c:pt idx="2314">
                  <c:v>5.902920433881494E-3</c:v>
                </c:pt>
                <c:pt idx="2315">
                  <c:v>5.8994937341112115E-3</c:v>
                </c:pt>
                <c:pt idx="2316">
                  <c:v>5.8948214408875892E-3</c:v>
                </c:pt>
                <c:pt idx="2317">
                  <c:v>5.8901411838691263E-3</c:v>
                </c:pt>
                <c:pt idx="2318">
                  <c:v>5.8854529587453576E-3</c:v>
                </c:pt>
                <c:pt idx="2319">
                  <c:v>5.8807567612014734E-3</c:v>
                </c:pt>
                <c:pt idx="2320">
                  <c:v>5.8760525869252711E-3</c:v>
                </c:pt>
                <c:pt idx="2321">
                  <c:v>5.8713404316062855E-3</c:v>
                </c:pt>
                <c:pt idx="2322">
                  <c:v>5.8666202909297069E-3</c:v>
                </c:pt>
                <c:pt idx="2323">
                  <c:v>5.86189216058594E-3</c:v>
                </c:pt>
                <c:pt idx="2324">
                  <c:v>5.8571560362601751E-3</c:v>
                </c:pt>
                <c:pt idx="2325">
                  <c:v>5.852411913642816E-3</c:v>
                </c:pt>
                <c:pt idx="2326">
                  <c:v>5.8476597884199221E-3</c:v>
                </c:pt>
                <c:pt idx="2327">
                  <c:v>5.8428996562810281E-3</c:v>
                </c:pt>
                <c:pt idx="2328">
                  <c:v>5.8381315129130626E-3</c:v>
                </c:pt>
                <c:pt idx="2329">
                  <c:v>5.8333553540064302E-3</c:v>
                </c:pt>
                <c:pt idx="2330">
                  <c:v>5.8285711752463203E-3</c:v>
                </c:pt>
                <c:pt idx="2331">
                  <c:v>5.8237789723231369E-3</c:v>
                </c:pt>
                <c:pt idx="2332">
                  <c:v>5.8192761212998148E-3</c:v>
                </c:pt>
                <c:pt idx="2333">
                  <c:v>5.8144685093271149E-3</c:v>
                </c:pt>
                <c:pt idx="2334">
                  <c:v>5.8096528606297231E-3</c:v>
                </c:pt>
                <c:pt idx="2335">
                  <c:v>5.8036314253979938E-3</c:v>
                </c:pt>
                <c:pt idx="2336">
                  <c:v>5.7996974443505376E-3</c:v>
                </c:pt>
                <c:pt idx="2337">
                  <c:v>5.7948570059048214E-3</c:v>
                </c:pt>
                <c:pt idx="2338">
                  <c:v>5.7900085131158269E-3</c:v>
                </c:pt>
                <c:pt idx="2339">
                  <c:v>5.7851519616730872E-3</c:v>
                </c:pt>
                <c:pt idx="2340">
                  <c:v>5.7802873472661389E-3</c:v>
                </c:pt>
                <c:pt idx="2341">
                  <c:v>5.7754146655819094E-3</c:v>
                </c:pt>
                <c:pt idx="2342">
                  <c:v>5.7705339123116711E-3</c:v>
                </c:pt>
                <c:pt idx="2343">
                  <c:v>5.765645083143223E-3</c:v>
                </c:pt>
                <c:pt idx="2344">
                  <c:v>5.7607481737660974E-3</c:v>
                </c:pt>
                <c:pt idx="2345">
                  <c:v>5.7564548903670243E-3</c:v>
                </c:pt>
                <c:pt idx="2346">
                  <c:v>5.7515431216952351E-3</c:v>
                </c:pt>
                <c:pt idx="2347">
                  <c:v>5.7466232606238066E-3</c:v>
                </c:pt>
                <c:pt idx="2348">
                  <c:v>5.7382592831033566E-3</c:v>
                </c:pt>
                <c:pt idx="2349">
                  <c:v>5.736053431218302E-3</c:v>
                </c:pt>
                <c:pt idx="2350">
                  <c:v>5.7318150798986167E-3</c:v>
                </c:pt>
                <c:pt idx="2351">
                  <c:v>5.7268628061164506E-3</c:v>
                </c:pt>
                <c:pt idx="2352">
                  <c:v>5.7219024183821077E-3</c:v>
                </c:pt>
                <c:pt idx="2353">
                  <c:v>5.7169339123817053E-3</c:v>
                </c:pt>
                <c:pt idx="2354">
                  <c:v>5.712268966246617E-3</c:v>
                </c:pt>
                <c:pt idx="2355">
                  <c:v>5.7072848710749829E-3</c:v>
                </c:pt>
                <c:pt idx="2356">
                  <c:v>5.7022926450743042E-3</c:v>
                </c:pt>
                <c:pt idx="2357">
                  <c:v>5.6972922839352205E-3</c:v>
                </c:pt>
                <c:pt idx="2358">
                  <c:v>5.6913406067705535E-3</c:v>
                </c:pt>
                <c:pt idx="2359">
                  <c:v>5.6863219770300743E-3</c:v>
                </c:pt>
                <c:pt idx="2360">
                  <c:v>5.6812951981195618E-3</c:v>
                </c:pt>
                <c:pt idx="2361">
                  <c:v>5.6762602657285492E-3</c:v>
                </c:pt>
                <c:pt idx="2362">
                  <c:v>5.6715342836752619E-3</c:v>
                </c:pt>
                <c:pt idx="2363">
                  <c:v>5.6664836946970134E-3</c:v>
                </c:pt>
                <c:pt idx="2364">
                  <c:v>5.6614249396768571E-3</c:v>
                </c:pt>
                <c:pt idx="2365">
                  <c:v>5.6563580143061502E-3</c:v>
                </c:pt>
                <c:pt idx="2366">
                  <c:v>5.6509631507553259E-3</c:v>
                </c:pt>
                <c:pt idx="2367">
                  <c:v>5.6458792069919612E-3</c:v>
                </c:pt>
                <c:pt idx="2368">
                  <c:v>5.6407870795852685E-3</c:v>
                </c:pt>
                <c:pt idx="2369">
                  <c:v>5.6356867642247824E-3</c:v>
                </c:pt>
                <c:pt idx="2370">
                  <c:v>5.6305782566026452E-3</c:v>
                </c:pt>
                <c:pt idx="2371">
                  <c:v>5.6254615524109972E-3</c:v>
                </c:pt>
                <c:pt idx="2372">
                  <c:v>5.6203366473393749E-3</c:v>
                </c:pt>
                <c:pt idx="2373">
                  <c:v>5.615203537080787E-3</c:v>
                </c:pt>
                <c:pt idx="2374">
                  <c:v>5.6100622173265073E-3</c:v>
                </c:pt>
                <c:pt idx="2375">
                  <c:v>5.6049126837660716E-3</c:v>
                </c:pt>
                <c:pt idx="2376">
                  <c:v>5.5997549320933575E-3</c:v>
                </c:pt>
                <c:pt idx="2377">
                  <c:v>5.5945889579996381E-3</c:v>
                </c:pt>
                <c:pt idx="2378">
                  <c:v>5.5894147571753181E-3</c:v>
                </c:pt>
                <c:pt idx="2379">
                  <c:v>5.5842323253142761E-3</c:v>
                </c:pt>
                <c:pt idx="2380">
                  <c:v>5.5790416581069169E-3</c:v>
                </c:pt>
                <c:pt idx="2381">
                  <c:v>5.57384275124625E-3</c:v>
                </c:pt>
                <c:pt idx="2382">
                  <c:v>5.5686356004235474E-3</c:v>
                </c:pt>
                <c:pt idx="2383">
                  <c:v>5.5634202013300832E-3</c:v>
                </c:pt>
                <c:pt idx="2384">
                  <c:v>5.5585283343553256E-3</c:v>
                </c:pt>
                <c:pt idx="2385">
                  <c:v>5.5532970970728502E-3</c:v>
                </c:pt>
                <c:pt idx="2386">
                  <c:v>5.5480575989557213E-3</c:v>
                </c:pt>
                <c:pt idx="2387">
                  <c:v>5.542809835697932E-3</c:v>
                </c:pt>
                <c:pt idx="2388">
                  <c:v>5.5362155099234244E-3</c:v>
                </c:pt>
                <c:pt idx="2389">
                  <c:v>5.5319543518831931E-3</c:v>
                </c:pt>
                <c:pt idx="2390">
                  <c:v>5.526681094289998E-3</c:v>
                </c:pt>
                <c:pt idx="2391">
                  <c:v>5.5213995539666501E-3</c:v>
                </c:pt>
                <c:pt idx="2392">
                  <c:v>5.516109726606158E-3</c:v>
                </c:pt>
                <c:pt idx="2393">
                  <c:v>5.510811607902402E-3</c:v>
                </c:pt>
                <c:pt idx="2394">
                  <c:v>5.5055051935475234E-3</c:v>
                </c:pt>
                <c:pt idx="2395">
                  <c:v>5.5001904792345334E-3</c:v>
                </c:pt>
                <c:pt idx="2396">
                  <c:v>5.4948674606564406E-3</c:v>
                </c:pt>
                <c:pt idx="2397">
                  <c:v>5.4902171439215053E-3</c:v>
                </c:pt>
                <c:pt idx="2398">
                  <c:v>5.4848788556869366E-3</c:v>
                </c:pt>
                <c:pt idx="2399">
                  <c:v>5.4795322509777478E-3</c:v>
                </c:pt>
                <c:pt idx="2400">
                  <c:v>5.4741773254862736E-3</c:v>
                </c:pt>
                <c:pt idx="2401">
                  <c:v>5.4688140749057368E-3</c:v>
                </c:pt>
                <c:pt idx="2402">
                  <c:v>5.4634424949293603E-3</c:v>
                </c:pt>
                <c:pt idx="2403">
                  <c:v>5.4580625812503669E-3</c:v>
                </c:pt>
                <c:pt idx="2404">
                  <c:v>5.4526743295610913E-3</c:v>
                </c:pt>
                <c:pt idx="2405">
                  <c:v>5.4472777355538682E-3</c:v>
                </c:pt>
                <c:pt idx="2406">
                  <c:v>5.4422192936345089E-3</c:v>
                </c:pt>
                <c:pt idx="2407">
                  <c:v>5.4368066811010547E-3</c:v>
                </c:pt>
                <c:pt idx="2408">
                  <c:v>5.43138571368138E-3</c:v>
                </c:pt>
                <c:pt idx="2409">
                  <c:v>5.4259563870706125E-3</c:v>
                </c:pt>
                <c:pt idx="2410">
                  <c:v>5.4194708410904985E-3</c:v>
                </c:pt>
                <c:pt idx="2411">
                  <c:v>5.4140227417666447E-3</c:v>
                </c:pt>
                <c:pt idx="2412">
                  <c:v>5.4085662692797591E-3</c:v>
                </c:pt>
                <c:pt idx="2413">
                  <c:v>5.4031014193219829E-3</c:v>
                </c:pt>
                <c:pt idx="2414">
                  <c:v>5.397980265375418E-3</c:v>
                </c:pt>
                <c:pt idx="2415">
                  <c:v>5.3924993294707235E-3</c:v>
                </c:pt>
                <c:pt idx="2416">
                  <c:v>5.3870100035283541E-3</c:v>
                </c:pt>
                <c:pt idx="2417">
                  <c:v>5.3815122832458163E-3</c:v>
                </c:pt>
                <c:pt idx="2418">
                  <c:v>5.3760061643144692E-3</c:v>
                </c:pt>
                <c:pt idx="2419">
                  <c:v>5.3701361516098906E-3</c:v>
                </c:pt>
                <c:pt idx="2420">
                  <c:v>5.3646125388131715E-3</c:v>
                </c:pt>
                <c:pt idx="2421">
                  <c:v>5.3590805141070222E-3</c:v>
                </c:pt>
                <c:pt idx="2422">
                  <c:v>5.3535400731827163E-3</c:v>
                </c:pt>
                <c:pt idx="2423">
                  <c:v>5.3479912117384764E-3</c:v>
                </c:pt>
                <c:pt idx="2424">
                  <c:v>5.3424339254664445E-3</c:v>
                </c:pt>
                <c:pt idx="2425">
                  <c:v>5.3368682100657138E-3</c:v>
                </c:pt>
                <c:pt idx="2426">
                  <c:v>5.3312940612292936E-3</c:v>
                </c:pt>
                <c:pt idx="2427">
                  <c:v>5.3257114746536709E-3</c:v>
                </c:pt>
                <c:pt idx="2428">
                  <c:v>5.3201204460344613E-3</c:v>
                </c:pt>
                <c:pt idx="2429">
                  <c:v>5.3145209710672835E-3</c:v>
                </c:pt>
                <c:pt idx="2430">
                  <c:v>5.3089130454460169E-3</c:v>
                </c:pt>
                <c:pt idx="2431">
                  <c:v>5.3032966648688838E-3</c:v>
                </c:pt>
                <c:pt idx="2432">
                  <c:v>5.2976718250315018E-3</c:v>
                </c:pt>
                <c:pt idx="2433">
                  <c:v>5.2920385216294876E-3</c:v>
                </c:pt>
                <c:pt idx="2434">
                  <c:v>5.2863967503593281E-3</c:v>
                </c:pt>
                <c:pt idx="2435">
                  <c:v>5.2807465069157709E-3</c:v>
                </c:pt>
                <c:pt idx="2436">
                  <c:v>5.275454947028811E-3</c:v>
                </c:pt>
                <c:pt idx="2437">
                  <c:v>5.269788435853801E-3</c:v>
                </c:pt>
                <c:pt idx="2438">
                  <c:v>5.2641134399388483E-3</c:v>
                </c:pt>
                <c:pt idx="2439">
                  <c:v>5.258429954977945E-3</c:v>
                </c:pt>
                <c:pt idx="2440">
                  <c:v>5.252368056487931E-3</c:v>
                </c:pt>
                <c:pt idx="2441">
                  <c:v>5.2466668896354058E-3</c:v>
                </c:pt>
                <c:pt idx="2442">
                  <c:v>5.2409572204857539E-3</c:v>
                </c:pt>
                <c:pt idx="2443">
                  <c:v>5.2352390447363284E-3</c:v>
                </c:pt>
                <c:pt idx="2444">
                  <c:v>5.2295123580827487E-3</c:v>
                </c:pt>
                <c:pt idx="2445">
                  <c:v>5.2237771562241063E-3</c:v>
                </c:pt>
                <c:pt idx="2446">
                  <c:v>5.2180334348560179E-3</c:v>
                </c:pt>
                <c:pt idx="2447">
                  <c:v>5.2122811896767067E-3</c:v>
                </c:pt>
                <c:pt idx="2448">
                  <c:v>5.206520416380922E-3</c:v>
                </c:pt>
                <c:pt idx="2449">
                  <c:v>5.2011272611167869E-3</c:v>
                </c:pt>
                <c:pt idx="2450">
                  <c:v>5.1953501126314749E-3</c:v>
                </c:pt>
                <c:pt idx="2451">
                  <c:v>5.18956442346152E-3</c:v>
                </c:pt>
                <c:pt idx="2452">
                  <c:v>5.1837701893044296E-3</c:v>
                </c:pt>
                <c:pt idx="2453">
                  <c:v>5.1779674058568328E-3</c:v>
                </c:pt>
                <c:pt idx="2454">
                  <c:v>5.1721560688153595E-3</c:v>
                </c:pt>
                <c:pt idx="2455">
                  <c:v>5.1663361738792726E-3</c:v>
                </c:pt>
                <c:pt idx="2456">
                  <c:v>5.1605077167434458E-3</c:v>
                </c:pt>
                <c:pt idx="2457">
                  <c:v>5.154670693109778E-3</c:v>
                </c:pt>
                <c:pt idx="2458">
                  <c:v>5.149207436697445E-3</c:v>
                </c:pt>
                <c:pt idx="2459">
                  <c:v>5.143353964093933E-3</c:v>
                </c:pt>
                <c:pt idx="2460">
                  <c:v>5.1374919124178575E-3</c:v>
                </c:pt>
                <c:pt idx="2461">
                  <c:v>5.1316212773677705E-3</c:v>
                </c:pt>
                <c:pt idx="2462">
                  <c:v>5.1249717288460103E-3</c:v>
                </c:pt>
                <c:pt idx="2463">
                  <c:v>5.1190825175525976E-3</c:v>
                </c:pt>
                <c:pt idx="2464">
                  <c:v>5.1131847093108139E-3</c:v>
                </c:pt>
                <c:pt idx="2465">
                  <c:v>5.1072782998188831E-3</c:v>
                </c:pt>
                <c:pt idx="2466">
                  <c:v>5.1013632847767667E-3</c:v>
                </c:pt>
                <c:pt idx="2467">
                  <c:v>5.0958283527653466E-3</c:v>
                </c:pt>
                <c:pt idx="2468">
                  <c:v>5.089896813690052E-3</c:v>
                </c:pt>
                <c:pt idx="2469">
                  <c:v>5.0839566564922778E-3</c:v>
                </c:pt>
                <c:pt idx="2470">
                  <c:v>5.0780078768695317E-3</c:v>
                </c:pt>
                <c:pt idx="2471">
                  <c:v>5.0716589757677406E-3</c:v>
                </c:pt>
                <c:pt idx="2472">
                  <c:v>5.0656922370985041E-3</c:v>
                </c:pt>
                <c:pt idx="2473">
                  <c:v>5.0597168627718606E-3</c:v>
                </c:pt>
                <c:pt idx="2474">
                  <c:v>5.0537328484860349E-3</c:v>
                </c:pt>
                <c:pt idx="2475">
                  <c:v>5.0477401899435941E-3</c:v>
                </c:pt>
                <c:pt idx="2476">
                  <c:v>5.0417388828410238E-3</c:v>
                </c:pt>
                <c:pt idx="2477">
                  <c:v>5.0357289228782865E-3</c:v>
                </c:pt>
                <c:pt idx="2478">
                  <c:v>5.0297103057562118E-3</c:v>
                </c:pt>
                <c:pt idx="2479">
                  <c:v>5.0236830271738926E-3</c:v>
                </c:pt>
                <c:pt idx="2480">
                  <c:v>5.0176473053802255E-3</c:v>
                </c:pt>
                <c:pt idx="2481">
                  <c:v>5.0116042496617871E-3</c:v>
                </c:pt>
                <c:pt idx="2482">
                  <c:v>5.0055551941956935E-3</c:v>
                </c:pt>
                <c:pt idx="2483">
                  <c:v>4.9995014757039822E-3</c:v>
                </c:pt>
                <c:pt idx="2484">
                  <c:v>4.9934444334622996E-3</c:v>
                </c:pt>
                <c:pt idx="2485">
                  <c:v>4.9873854092938206E-3</c:v>
                </c:pt>
                <c:pt idx="2486">
                  <c:v>4.9813257475718525E-3</c:v>
                </c:pt>
                <c:pt idx="2487">
                  <c:v>4.9752667952181022E-3</c:v>
                </c:pt>
                <c:pt idx="2488">
                  <c:v>4.9696074233268666E-3</c:v>
                </c:pt>
                <c:pt idx="2489">
                  <c:v>4.9635534793275732E-3</c:v>
                </c:pt>
                <c:pt idx="2490">
                  <c:v>4.9575042525562066E-3</c:v>
                </c:pt>
                <c:pt idx="2491">
                  <c:v>4.9514611147084909E-3</c:v>
                </c:pt>
                <c:pt idx="2492">
                  <c:v>4.9454254400565509E-3</c:v>
                </c:pt>
                <c:pt idx="2493">
                  <c:v>4.939003586677755E-3</c:v>
                </c:pt>
                <c:pt idx="2494">
                  <c:v>4.9329862420334552E-3</c:v>
                </c:pt>
                <c:pt idx="2495">
                  <c:v>4.9269779907369698E-3</c:v>
                </c:pt>
                <c:pt idx="2496">
                  <c:v>4.9209788620231737E-3</c:v>
                </c:pt>
                <c:pt idx="2497">
                  <c:v>4.9149888851312872E-3</c:v>
                </c:pt>
                <c:pt idx="2498">
                  <c:v>4.9090080892970527E-3</c:v>
                </c:pt>
                <c:pt idx="2499">
                  <c:v>4.9030365037562168E-3</c:v>
                </c:pt>
                <c:pt idx="2500">
                  <c:v>4.8970741577471283E-3</c:v>
                </c:pt>
                <c:pt idx="2501">
                  <c:v>4.8919016299722173E-3</c:v>
                </c:pt>
                <c:pt idx="2502">
                  <c:v>4.8859566729726467E-3</c:v>
                </c:pt>
                <c:pt idx="2503">
                  <c:v>4.8800210385877563E-3</c:v>
                </c:pt>
                <c:pt idx="2504">
                  <c:v>4.8740947560528269E-3</c:v>
                </c:pt>
                <c:pt idx="2505">
                  <c:v>4.8669455036397784E-3</c:v>
                </c:pt>
                <c:pt idx="2506">
                  <c:v>4.861427206074076E-3</c:v>
                </c:pt>
                <c:pt idx="2507">
                  <c:v>4.8555305054041042E-3</c:v>
                </c:pt>
                <c:pt idx="2508">
                  <c:v>4.8496432777067611E-3</c:v>
                </c:pt>
                <c:pt idx="2509">
                  <c:v>4.8437655522173273E-3</c:v>
                </c:pt>
                <c:pt idx="2510">
                  <c:v>4.8382822448995045E-3</c:v>
                </c:pt>
                <c:pt idx="2511">
                  <c:v>4.832423001853701E-3</c:v>
                </c:pt>
                <c:pt idx="2512">
                  <c:v>4.8265733464087236E-3</c:v>
                </c:pt>
                <c:pt idx="2513">
                  <c:v>4.8207333078023077E-3</c:v>
                </c:pt>
                <c:pt idx="2514">
                  <c:v>4.8129913014082369E-3</c:v>
                </c:pt>
                <c:pt idx="2515">
                  <c:v>4.8071736811027442E-3</c:v>
                </c:pt>
                <c:pt idx="2516">
                  <c:v>4.801365776900067E-3</c:v>
                </c:pt>
                <c:pt idx="2517">
                  <c:v>4.7955676180321425E-3</c:v>
                </c:pt>
                <c:pt idx="2518">
                  <c:v>4.7909185579803363E-3</c:v>
                </c:pt>
                <c:pt idx="2519">
                  <c:v>4.7851380909074226E-3</c:v>
                </c:pt>
                <c:pt idx="2520">
                  <c:v>4.7793674499375166E-3</c:v>
                </c:pt>
                <c:pt idx="2521">
                  <c:v>4.7703192229021996E-3</c:v>
                </c:pt>
                <c:pt idx="2522">
                  <c:v>4.7678557632531808E-3</c:v>
                </c:pt>
                <c:pt idx="2523">
                  <c:v>4.7609849539933195E-3</c:v>
                </c:pt>
                <c:pt idx="2524">
                  <c:v>4.7552558310334486E-3</c:v>
                </c:pt>
                <c:pt idx="2525">
                  <c:v>4.7495366872825255E-3</c:v>
                </c:pt>
                <c:pt idx="2526">
                  <c:v>4.7438275519733385E-3</c:v>
                </c:pt>
                <c:pt idx="2527">
                  <c:v>4.7381284543403738E-3</c:v>
                </c:pt>
                <c:pt idx="2528">
                  <c:v>4.7324394236164169E-3</c:v>
                </c:pt>
                <c:pt idx="2529">
                  <c:v>4.7267604890359558E-3</c:v>
                </c:pt>
                <c:pt idx="2530">
                  <c:v>4.7210916798300761E-3</c:v>
                </c:pt>
                <c:pt idx="2531">
                  <c:v>4.7165472831942638E-3</c:v>
                </c:pt>
                <c:pt idx="2532">
                  <c:v>4.7097845544800095E-3</c:v>
                </c:pt>
                <c:pt idx="2533">
                  <c:v>4.7041462968022453E-3</c:v>
                </c:pt>
                <c:pt idx="2534">
                  <c:v>4.6985182814319095E-3</c:v>
                </c:pt>
                <c:pt idx="2535">
                  <c:v>4.6929005376026385E-3</c:v>
                </c:pt>
                <c:pt idx="2536">
                  <c:v>4.6872930945463668E-3</c:v>
                </c:pt>
                <c:pt idx="2537">
                  <c:v>4.6816959814975833E-3</c:v>
                </c:pt>
                <c:pt idx="2538">
                  <c:v>4.6761092276873736E-3</c:v>
                </c:pt>
                <c:pt idx="2539">
                  <c:v>4.670532862349374E-3</c:v>
                </c:pt>
                <c:pt idx="2540">
                  <c:v>4.6660631329643589E-3</c:v>
                </c:pt>
                <c:pt idx="2541">
                  <c:v>4.6605055932120035E-3</c:v>
                </c:pt>
                <c:pt idx="2542">
                  <c:v>4.6549585227035825E-3</c:v>
                </c:pt>
                <c:pt idx="2543">
                  <c:v>4.6494219506667033E-3</c:v>
                </c:pt>
                <c:pt idx="2544">
                  <c:v>4.6428078858611376E-3</c:v>
                </c:pt>
                <c:pt idx="2545">
                  <c:v>4.6372944652296058E-3</c:v>
                </c:pt>
                <c:pt idx="2546">
                  <c:v>4.6317916376946875E-3</c:v>
                </c:pt>
                <c:pt idx="2547">
                  <c:v>4.6262994324866163E-3</c:v>
                </c:pt>
                <c:pt idx="2548">
                  <c:v>4.6208178788407312E-3</c:v>
                </c:pt>
                <c:pt idx="2549">
                  <c:v>4.615347005985565E-3</c:v>
                </c:pt>
                <c:pt idx="2550">
                  <c:v>4.6098868431530557E-3</c:v>
                </c:pt>
                <c:pt idx="2551">
                  <c:v>4.6044374195759888E-3</c:v>
                </c:pt>
                <c:pt idx="2552">
                  <c:v>4.5989987644854497E-3</c:v>
                </c:pt>
                <c:pt idx="2553">
                  <c:v>4.5949965969045437E-3</c:v>
                </c:pt>
                <c:pt idx="2554">
                  <c:v>4.5895767281702859E-3</c:v>
                </c:pt>
                <c:pt idx="2555">
                  <c:v>4.5841677063842567E-3</c:v>
                </c:pt>
                <c:pt idx="2556">
                  <c:v>4.5787695607826251E-3</c:v>
                </c:pt>
                <c:pt idx="2557">
                  <c:v>4.5717837679629366E-3</c:v>
                </c:pt>
                <c:pt idx="2558">
                  <c:v>4.5653525971001505E-3</c:v>
                </c:pt>
                <c:pt idx="2559">
                  <c:v>4.5596408312396858E-3</c:v>
                </c:pt>
                <c:pt idx="2560">
                  <c:v>4.554643780728466E-3</c:v>
                </c:pt>
                <c:pt idx="2561">
                  <c:v>4.5493059136851449E-3</c:v>
                </c:pt>
                <c:pt idx="2562">
                  <c:v>4.5439791130467595E-3</c:v>
                </c:pt>
                <c:pt idx="2563">
                  <c:v>4.5386634080444325E-3</c:v>
                </c:pt>
                <c:pt idx="2564">
                  <c:v>4.533358827908408E-3</c:v>
                </c:pt>
                <c:pt idx="2565">
                  <c:v>4.5280654018689317E-3</c:v>
                </c:pt>
                <c:pt idx="2566">
                  <c:v>4.5224364239543112E-3</c:v>
                </c:pt>
                <c:pt idx="2567">
                  <c:v>4.5171661342401021E-3</c:v>
                </c:pt>
                <c:pt idx="2568">
                  <c:v>4.5119070886219829E-3</c:v>
                </c:pt>
                <c:pt idx="2569">
                  <c:v>4.5066593163287458E-3</c:v>
                </c:pt>
                <c:pt idx="2570">
                  <c:v>4.5017666062055518E-3</c:v>
                </c:pt>
                <c:pt idx="2571">
                  <c:v>4.4965407185936727E-3</c:v>
                </c:pt>
                <c:pt idx="2572">
                  <c:v>4.4898384146782938E-3</c:v>
                </c:pt>
                <c:pt idx="2573">
                  <c:v>4.4861230487346004E-3</c:v>
                </c:pt>
                <c:pt idx="2574">
                  <c:v>4.4809313249487758E-3</c:v>
                </c:pt>
                <c:pt idx="2575">
                  <c:v>4.4754110593102784E-3</c:v>
                </c:pt>
                <c:pt idx="2576">
                  <c:v>4.4702430187452177E-3</c:v>
                </c:pt>
                <c:pt idx="2577">
                  <c:v>4.4650864853492877E-3</c:v>
                </c:pt>
                <c:pt idx="2578">
                  <c:v>4.4599414883486743E-3</c:v>
                </c:pt>
                <c:pt idx="2579">
                  <c:v>4.4548080569773857E-3</c:v>
                </c:pt>
                <c:pt idx="2580">
                  <c:v>4.4496862204616069E-3</c:v>
                </c:pt>
                <c:pt idx="2581">
                  <c:v>4.4445760080344763E-3</c:v>
                </c:pt>
                <c:pt idx="2582">
                  <c:v>4.4394774489230496E-3</c:v>
                </c:pt>
                <c:pt idx="2583">
                  <c:v>4.4343905723604644E-3</c:v>
                </c:pt>
                <c:pt idx="2584">
                  <c:v>4.4293154075720383E-3</c:v>
                </c:pt>
                <c:pt idx="2585">
                  <c:v>4.4242519837900396E-3</c:v>
                </c:pt>
                <c:pt idx="2586">
                  <c:v>4.4192003302441323E-3</c:v>
                </c:pt>
                <c:pt idx="2587">
                  <c:v>4.4141604761631075E-3</c:v>
                </c:pt>
                <c:pt idx="2588">
                  <c:v>4.4091324507774966E-3</c:v>
                </c:pt>
                <c:pt idx="2589">
                  <c:v>4.4041162833143568E-3</c:v>
                </c:pt>
                <c:pt idx="2590">
                  <c:v>4.3991120030068241E-3</c:v>
                </c:pt>
                <c:pt idx="2591">
                  <c:v>4.3941196390802177E-3</c:v>
                </c:pt>
                <c:pt idx="2592">
                  <c:v>4.3894659555191781E-3</c:v>
                </c:pt>
                <c:pt idx="2593">
                  <c:v>4.3844967117018666E-3</c:v>
                </c:pt>
                <c:pt idx="2594">
                  <c:v>4.3795394696520473E-3</c:v>
                </c:pt>
                <c:pt idx="2595">
                  <c:v>4.3745942586008429E-3</c:v>
                </c:pt>
                <c:pt idx="2596">
                  <c:v>4.3693375882209624E-3</c:v>
                </c:pt>
                <c:pt idx="2597">
                  <c:v>4.364417336407158E-3</c:v>
                </c:pt>
                <c:pt idx="2598">
                  <c:v>4.3595092055810462E-3</c:v>
                </c:pt>
                <c:pt idx="2599">
                  <c:v>4.3546132249714185E-3</c:v>
                </c:pt>
                <c:pt idx="2600">
                  <c:v>4.3497294238079385E-3</c:v>
                </c:pt>
                <c:pt idx="2601">
                  <c:v>4.3448578313176611E-3</c:v>
                </c:pt>
                <c:pt idx="2602">
                  <c:v>4.3399984767319866E-3</c:v>
                </c:pt>
                <c:pt idx="2603">
                  <c:v>4.3351513892788398E-3</c:v>
                </c:pt>
                <c:pt idx="2604">
                  <c:v>4.3303165981870128E-3</c:v>
                </c:pt>
                <c:pt idx="2605">
                  <c:v>4.325810283406421E-3</c:v>
                </c:pt>
                <c:pt idx="2606">
                  <c:v>4.3209993424588233E-3</c:v>
                </c:pt>
                <c:pt idx="2607">
                  <c:v>4.3162007832613569E-3</c:v>
                </c:pt>
                <c:pt idx="2608">
                  <c:v>4.3114146350398735E-3</c:v>
                </c:pt>
                <c:pt idx="2609">
                  <c:v>4.3075246299278044E-3</c:v>
                </c:pt>
                <c:pt idx="2610">
                  <c:v>4.3015124652390213E-3</c:v>
                </c:pt>
                <c:pt idx="2611">
                  <c:v>4.2967646713654162E-3</c:v>
                </c:pt>
                <c:pt idx="2612">
                  <c:v>4.292029407260145E-3</c:v>
                </c:pt>
                <c:pt idx="2613">
                  <c:v>4.2873067021513833E-3</c:v>
                </c:pt>
                <c:pt idx="2614">
                  <c:v>4.282596585269971E-3</c:v>
                </c:pt>
                <c:pt idx="2615">
                  <c:v>4.2778990858431953E-3</c:v>
                </c:pt>
                <c:pt idx="2616">
                  <c:v>4.2732142331001199E-3</c:v>
                </c:pt>
                <c:pt idx="2617">
                  <c:v>4.2685420562698084E-3</c:v>
                </c:pt>
                <c:pt idx="2618">
                  <c:v>4.2632723945912332E-3</c:v>
                </c:pt>
                <c:pt idx="2619">
                  <c:v>4.2586273780155087E-3</c:v>
                </c:pt>
                <c:pt idx="2620">
                  <c:v>4.2539951296375871E-3</c:v>
                </c:pt>
                <c:pt idx="2621">
                  <c:v>4.2493756786827867E-3</c:v>
                </c:pt>
                <c:pt idx="2622">
                  <c:v>4.2437565872057203E-3</c:v>
                </c:pt>
                <c:pt idx="2623">
                  <c:v>4.2391656269291644E-3</c:v>
                </c:pt>
                <c:pt idx="2624">
                  <c:v>4.234587557816789E-3</c:v>
                </c:pt>
                <c:pt idx="2625">
                  <c:v>4.2300224090979595E-3</c:v>
                </c:pt>
                <c:pt idx="2626">
                  <c:v>4.2239280078443598E-3</c:v>
                </c:pt>
                <c:pt idx="2627">
                  <c:v>4.2206340132125552E-3</c:v>
                </c:pt>
                <c:pt idx="2628">
                  <c:v>4.2161086828638467E-3</c:v>
                </c:pt>
                <c:pt idx="2629">
                  <c:v>4.2115963921193168E-3</c:v>
                </c:pt>
                <c:pt idx="2630">
                  <c:v>4.2070971702077593E-3</c:v>
                </c:pt>
                <c:pt idx="2631">
                  <c:v>4.2026110463562298E-3</c:v>
                </c:pt>
                <c:pt idx="2632">
                  <c:v>4.1981380497952588E-3</c:v>
                </c:pt>
                <c:pt idx="2633">
                  <c:v>4.1936782097510335E-3</c:v>
                </c:pt>
                <c:pt idx="2634">
                  <c:v>4.1892315554532163E-3</c:v>
                </c:pt>
                <c:pt idx="2635">
                  <c:v>4.1847981161297308E-3</c:v>
                </c:pt>
                <c:pt idx="2636">
                  <c:v>4.1803779210111093E-3</c:v>
                </c:pt>
                <c:pt idx="2637">
                  <c:v>4.1759709993226682E-3</c:v>
                </c:pt>
                <c:pt idx="2638">
                  <c:v>4.1715773802940706E-3</c:v>
                </c:pt>
                <c:pt idx="2639">
                  <c:v>4.1671970931549786E-3</c:v>
                </c:pt>
                <c:pt idx="2640">
                  <c:v>4.162830167133316E-3</c:v>
                </c:pt>
                <c:pt idx="2641">
                  <c:v>4.1584766314561395E-3</c:v>
                </c:pt>
                <c:pt idx="2642">
                  <c:v>4.1541365153539784E-3</c:v>
                </c:pt>
                <c:pt idx="2643">
                  <c:v>4.1498098480538901E-3</c:v>
                </c:pt>
                <c:pt idx="2644">
                  <c:v>4.1457783320464963E-3</c:v>
                </c:pt>
                <c:pt idx="2645">
                  <c:v>4.1414777291845358E-3</c:v>
                </c:pt>
                <c:pt idx="2646">
                  <c:v>4.1371906605161216E-3</c:v>
                </c:pt>
                <c:pt idx="2647">
                  <c:v>4.1318020582823056E-3</c:v>
                </c:pt>
                <c:pt idx="2648">
                  <c:v>4.1283792665888176E-3</c:v>
                </c:pt>
                <c:pt idx="2649">
                  <c:v>4.1241339059032139E-3</c:v>
                </c:pt>
                <c:pt idx="2650">
                  <c:v>4.1199021986194967E-3</c:v>
                </c:pt>
                <c:pt idx="2651">
                  <c:v>4.1156841739664607E-3</c:v>
                </c:pt>
                <c:pt idx="2652">
                  <c:v>4.1114798611737681E-3</c:v>
                </c:pt>
                <c:pt idx="2653">
                  <c:v>4.1072892894684727E-3</c:v>
                </c:pt>
                <c:pt idx="2654">
                  <c:v>4.1031124880802393E-3</c:v>
                </c:pt>
                <c:pt idx="2655">
                  <c:v>4.0989494862369901E-3</c:v>
                </c:pt>
                <c:pt idx="2656">
                  <c:v>4.0948003131692562E-3</c:v>
                </c:pt>
                <c:pt idx="2657">
                  <c:v>4.0909345213588936E-3</c:v>
                </c:pt>
                <c:pt idx="2658">
                  <c:v>4.0868121428561596E-3</c:v>
                </c:pt>
                <c:pt idx="2659">
                  <c:v>4.0827036785217059E-3</c:v>
                </c:pt>
                <c:pt idx="2660">
                  <c:v>4.0762757028807092E-3</c:v>
                </c:pt>
                <c:pt idx="2661">
                  <c:v>4.073946816122543E-3</c:v>
                </c:pt>
                <c:pt idx="2662">
                  <c:v>4.0704620628102591E-3</c:v>
                </c:pt>
                <c:pt idx="2663">
                  <c:v>4.0664095474346766E-3</c:v>
                </c:pt>
                <c:pt idx="2664">
                  <c:v>4.0623710923724477E-3</c:v>
                </c:pt>
                <c:pt idx="2665">
                  <c:v>4.0583467268520603E-3</c:v>
                </c:pt>
                <c:pt idx="2666">
                  <c:v>4.05459745547887E-3</c:v>
                </c:pt>
                <c:pt idx="2667">
                  <c:v>4.0506003856597417E-3</c:v>
                </c:pt>
                <c:pt idx="2668">
                  <c:v>4.0466174907765051E-3</c:v>
                </c:pt>
                <c:pt idx="2669">
                  <c:v>4.0426488000608884E-3</c:v>
                </c:pt>
                <c:pt idx="2670">
                  <c:v>4.0381802796267113E-3</c:v>
                </c:pt>
                <c:pt idx="2671">
                  <c:v>4.0342420456312743E-3</c:v>
                </c:pt>
                <c:pt idx="2672">
                  <c:v>4.0303181080729149E-3</c:v>
                </c:pt>
                <c:pt idx="2673">
                  <c:v>4.0264084961812953E-3</c:v>
                </c:pt>
                <c:pt idx="2674">
                  <c:v>4.0227662893590572E-3</c:v>
                </c:pt>
                <c:pt idx="2675">
                  <c:v>4.0188844268616774E-3</c:v>
                </c:pt>
                <c:pt idx="2676">
                  <c:v>4.0150169754291668E-3</c:v>
                </c:pt>
                <c:pt idx="2677">
                  <c:v>4.0111639642891345E-3</c:v>
                </c:pt>
                <c:pt idx="2678">
                  <c:v>4.0073254226727023E-3</c:v>
                </c:pt>
                <c:pt idx="2679">
                  <c:v>4.00325330066031E-3</c:v>
                </c:pt>
                <c:pt idx="2680">
                  <c:v>3.9994447868542454E-3</c:v>
                </c:pt>
                <c:pt idx="2681">
                  <c:v>3.9956508325478743E-3</c:v>
                </c:pt>
                <c:pt idx="2682">
                  <c:v>3.9918714669743335E-3</c:v>
                </c:pt>
                <c:pt idx="2683">
                  <c:v>3.9881067193598095E-3</c:v>
                </c:pt>
                <c:pt idx="2684">
                  <c:v>3.9843566189365718E-3</c:v>
                </c:pt>
                <c:pt idx="2685">
                  <c:v>3.9806211949334133E-3</c:v>
                </c:pt>
                <c:pt idx="2686">
                  <c:v>3.9769004765799962E-3</c:v>
                </c:pt>
                <c:pt idx="2687">
                  <c:v>3.9731944931059825E-3</c:v>
                </c:pt>
                <c:pt idx="2688">
                  <c:v>3.9695032737436416E-3</c:v>
                </c:pt>
                <c:pt idx="2689">
                  <c:v>3.9658268477191592E-3</c:v>
                </c:pt>
                <c:pt idx="2690">
                  <c:v>3.9621652442656738E-3</c:v>
                </c:pt>
                <c:pt idx="2691">
                  <c:v>3.9585184926111093E-3</c:v>
                </c:pt>
                <c:pt idx="2692">
                  <c:v>3.954886621986866E-3</c:v>
                </c:pt>
                <c:pt idx="2693">
                  <c:v>3.9512696616243442E-3</c:v>
                </c:pt>
                <c:pt idx="2694">
                  <c:v>3.9476676407514668E-3</c:v>
                </c:pt>
                <c:pt idx="2695">
                  <c:v>3.9440805885987661E-3</c:v>
                </c:pt>
                <c:pt idx="2696">
                  <c:v>3.9407392839705549E-3</c:v>
                </c:pt>
                <c:pt idx="2697">
                  <c:v>3.9371812169717206E-3</c:v>
                </c:pt>
                <c:pt idx="2698">
                  <c:v>3.9336382040969873E-3</c:v>
                </c:pt>
                <c:pt idx="2699">
                  <c:v>3.9301102745783563E-3</c:v>
                </c:pt>
                <c:pt idx="2700">
                  <c:v>3.9263708817195292E-3</c:v>
                </c:pt>
                <c:pt idx="2701">
                  <c:v>3.9228742557333831E-3</c:v>
                </c:pt>
                <c:pt idx="2702">
                  <c:v>3.9193928030828683E-3</c:v>
                </c:pt>
                <c:pt idx="2703">
                  <c:v>3.9159265529993851E-3</c:v>
                </c:pt>
                <c:pt idx="2704">
                  <c:v>3.9124755347117266E-3</c:v>
                </c:pt>
                <c:pt idx="2705">
                  <c:v>3.9090397774530303E-3</c:v>
                </c:pt>
                <c:pt idx="2706">
                  <c:v>3.9056193104538275E-3</c:v>
                </c:pt>
                <c:pt idx="2707">
                  <c:v>3.9022141629437802E-3</c:v>
                </c:pt>
                <c:pt idx="2708">
                  <c:v>3.8988243641560256E-3</c:v>
                </c:pt>
                <c:pt idx="2709">
                  <c:v>3.8958841466314453E-3</c:v>
                </c:pt>
                <c:pt idx="2710">
                  <c:v>3.8925229937909478E-3</c:v>
                </c:pt>
                <c:pt idx="2711">
                  <c:v>3.8891772727955853E-3</c:v>
                </c:pt>
                <c:pt idx="2712">
                  <c:v>3.8858470128753098E-3</c:v>
                </c:pt>
                <c:pt idx="2713">
                  <c:v>3.8825322432627374E-3</c:v>
                </c:pt>
                <c:pt idx="2714">
                  <c:v>3.8792329931895964E-3</c:v>
                </c:pt>
                <c:pt idx="2715">
                  <c:v>3.875949291888503E-3</c:v>
                </c:pt>
                <c:pt idx="2716">
                  <c:v>3.8726811685929619E-3</c:v>
                </c:pt>
                <c:pt idx="2717">
                  <c:v>3.8694286525302601E-3</c:v>
                </c:pt>
                <c:pt idx="2718">
                  <c:v>3.8663993196459234E-3</c:v>
                </c:pt>
                <c:pt idx="2719">
                  <c:v>3.8631770159285863E-3</c:v>
                </c:pt>
                <c:pt idx="2720">
                  <c:v>3.8599704048611254E-3</c:v>
                </c:pt>
                <c:pt idx="2721">
                  <c:v>3.8567795156740914E-3</c:v>
                </c:pt>
                <c:pt idx="2722">
                  <c:v>3.8529951666086706E-3</c:v>
                </c:pt>
                <c:pt idx="2723">
                  <c:v>3.8498391064554507E-3</c:v>
                </c:pt>
                <c:pt idx="2724">
                  <c:v>3.8466988627347425E-3</c:v>
                </c:pt>
                <c:pt idx="2725">
                  <c:v>3.8435744646796834E-3</c:v>
                </c:pt>
                <c:pt idx="2726">
                  <c:v>3.8406644971008944E-3</c:v>
                </c:pt>
                <c:pt idx="2727">
                  <c:v>3.8375707695217222E-3</c:v>
                </c:pt>
                <c:pt idx="2728">
                  <c:v>3.8344929730240586E-3</c:v>
                </c:pt>
                <c:pt idx="2729">
                  <c:v>3.831431136839905E-3</c:v>
                </c:pt>
                <c:pt idx="2730">
                  <c:v>3.8283852902047774E-3</c:v>
                </c:pt>
                <c:pt idx="2731">
                  <c:v>3.8251624723923579E-3</c:v>
                </c:pt>
                <c:pt idx="2732">
                  <c:v>3.8221498125264345E-3</c:v>
                </c:pt>
                <c:pt idx="2733">
                  <c:v>3.8191532321938683E-3</c:v>
                </c:pt>
                <c:pt idx="2734">
                  <c:v>3.8161727606269282E-3</c:v>
                </c:pt>
                <c:pt idx="2735">
                  <c:v>3.8132084270587514E-3</c:v>
                </c:pt>
                <c:pt idx="2736">
                  <c:v>3.8102602607250819E-3</c:v>
                </c:pt>
                <c:pt idx="2737">
                  <c:v>3.8073282908573204E-3</c:v>
                </c:pt>
                <c:pt idx="2738">
                  <c:v>3.8044125466929484E-3</c:v>
                </c:pt>
                <c:pt idx="2739">
                  <c:v>3.8015130574633655E-3</c:v>
                </c:pt>
                <c:pt idx="2740">
                  <c:v>3.7986298524034477E-3</c:v>
                </c:pt>
                <c:pt idx="2741">
                  <c:v>3.7957629607498081E-3</c:v>
                </c:pt>
                <c:pt idx="2742">
                  <c:v>3.7929124117338465E-3</c:v>
                </c:pt>
                <c:pt idx="2743">
                  <c:v>3.7900782345930443E-3</c:v>
                </c:pt>
                <c:pt idx="2744">
                  <c:v>3.78726045856054E-3</c:v>
                </c:pt>
                <c:pt idx="2745">
                  <c:v>3.7844591128729467E-3</c:v>
                </c:pt>
                <c:pt idx="2746">
                  <c:v>3.7816742267625324E-3</c:v>
                </c:pt>
                <c:pt idx="2747">
                  <c:v>3.7789058294685172E-3</c:v>
                </c:pt>
                <c:pt idx="2748">
                  <c:v>3.7763275900453948E-3</c:v>
                </c:pt>
                <c:pt idx="2749">
                  <c:v>3.7735910992953516E-3</c:v>
                </c:pt>
                <c:pt idx="2750">
                  <c:v>3.7708711827817969E-3</c:v>
                </c:pt>
                <c:pt idx="2751">
                  <c:v>3.7681678697437599E-3</c:v>
                </c:pt>
                <c:pt idx="2752">
                  <c:v>3.7654811894132418E-3</c:v>
                </c:pt>
                <c:pt idx="2753">
                  <c:v>3.7626433479827181E-3</c:v>
                </c:pt>
                <c:pt idx="2754">
                  <c:v>3.7599911909826154E-3</c:v>
                </c:pt>
                <c:pt idx="2755">
                  <c:v>3.7573557566839967E-3</c:v>
                </c:pt>
                <c:pt idx="2756">
                  <c:v>3.7547370743217382E-3</c:v>
                </c:pt>
                <c:pt idx="2757">
                  <c:v>3.7521351731333212E-3</c:v>
                </c:pt>
                <c:pt idx="2758">
                  <c:v>3.7495500823536217E-3</c:v>
                </c:pt>
                <c:pt idx="2759">
                  <c:v>3.7469818312218591E-3</c:v>
                </c:pt>
                <c:pt idx="2760">
                  <c:v>3.7444304489746465E-3</c:v>
                </c:pt>
                <c:pt idx="2761">
                  <c:v>3.7422128721189551E-3</c:v>
                </c:pt>
                <c:pt idx="2762">
                  <c:v>3.7396929386561695E-3</c:v>
                </c:pt>
                <c:pt idx="2763">
                  <c:v>3.7371899572269385E-3</c:v>
                </c:pt>
                <c:pt idx="2764">
                  <c:v>3.7347039570656548E-3</c:v>
                </c:pt>
                <c:pt idx="2765">
                  <c:v>3.7322349674129285E-3</c:v>
                </c:pt>
                <c:pt idx="2766">
                  <c:v>3.7297830175040403E-3</c:v>
                </c:pt>
                <c:pt idx="2767">
                  <c:v>3.727348136578712E-3</c:v>
                </c:pt>
                <c:pt idx="2768">
                  <c:v>3.7249303538722245E-3</c:v>
                </c:pt>
                <c:pt idx="2769">
                  <c:v>3.7225296986278522E-3</c:v>
                </c:pt>
                <c:pt idx="2770">
                  <c:v>3.7202940478125563E-3</c:v>
                </c:pt>
                <c:pt idx="2771">
                  <c:v>3.7179265266581527E-3</c:v>
                </c:pt>
                <c:pt idx="2772">
                  <c:v>3.7155762183973314E-3</c:v>
                </c:pt>
                <c:pt idx="2773">
                  <c:v>3.7132431522687265E-3</c:v>
                </c:pt>
                <c:pt idx="2774">
                  <c:v>3.7104987033292182E-3</c:v>
                </c:pt>
                <c:pt idx="2775">
                  <c:v>3.7082038628698188E-3</c:v>
                </c:pt>
                <c:pt idx="2776">
                  <c:v>3.7059263591059767E-3</c:v>
                </c:pt>
                <c:pt idx="2777">
                  <c:v>3.703666221275174E-3</c:v>
                </c:pt>
                <c:pt idx="2778">
                  <c:v>3.7014234786192373E-3</c:v>
                </c:pt>
                <c:pt idx="2779">
                  <c:v>3.6993348165278235E-3</c:v>
                </c:pt>
                <c:pt idx="2780">
                  <c:v>3.6971257224105193E-3</c:v>
                </c:pt>
                <c:pt idx="2781">
                  <c:v>3.6949341089070947E-3</c:v>
                </c:pt>
                <c:pt idx="2782">
                  <c:v>3.692760005254822E-3</c:v>
                </c:pt>
                <c:pt idx="2783">
                  <c:v>3.6904717163500009E-3</c:v>
                </c:pt>
                <c:pt idx="2784">
                  <c:v>3.6883339587816437E-3</c:v>
                </c:pt>
                <c:pt idx="2785">
                  <c:v>3.6862138010687728E-3</c:v>
                </c:pt>
                <c:pt idx="2786">
                  <c:v>3.6841112724549522E-3</c:v>
                </c:pt>
                <c:pt idx="2787">
                  <c:v>3.6820264021785324E-3</c:v>
                </c:pt>
                <c:pt idx="2788">
                  <c:v>3.6799592194822089E-3</c:v>
                </c:pt>
                <c:pt idx="2789">
                  <c:v>3.6779097536086768E-3</c:v>
                </c:pt>
                <c:pt idx="2790">
                  <c:v>3.6758780337980248E-3</c:v>
                </c:pt>
                <c:pt idx="2791">
                  <c:v>3.6738640892912101E-3</c:v>
                </c:pt>
                <c:pt idx="2792">
                  <c:v>3.6718679493344037E-3</c:v>
                </c:pt>
                <c:pt idx="2793">
                  <c:v>3.6698896431659567E-3</c:v>
                </c:pt>
                <c:pt idx="2794">
                  <c:v>3.6679292000303017E-3</c:v>
                </c:pt>
                <c:pt idx="2795">
                  <c:v>3.6659866491692648E-3</c:v>
                </c:pt>
                <c:pt idx="2796">
                  <c:v>3.6640620198255419E-3</c:v>
                </c:pt>
                <c:pt idx="2797">
                  <c:v>3.6621553412435654E-3</c:v>
                </c:pt>
                <c:pt idx="2798">
                  <c:v>3.660266642664293E-3</c:v>
                </c:pt>
                <c:pt idx="2799">
                  <c:v>3.6583959533330267E-3</c:v>
                </c:pt>
                <c:pt idx="2800">
                  <c:v>3.6566536594190109E-3</c:v>
                </c:pt>
                <c:pt idx="2801">
                  <c:v>3.6548177988714715E-3</c:v>
                </c:pt>
                <c:pt idx="2802">
                  <c:v>3.6530000330215408E-3</c:v>
                </c:pt>
                <c:pt idx="2803">
                  <c:v>3.6512003911126391E-3</c:v>
                </c:pt>
                <c:pt idx="2804">
                  <c:v>3.649418902389066E-3</c:v>
                </c:pt>
                <c:pt idx="2805">
                  <c:v>3.6475516491957481E-3</c:v>
                </c:pt>
                <c:pt idx="2806">
                  <c:v>3.645807843427269E-3</c:v>
                </c:pt>
                <c:pt idx="2807">
                  <c:v>3.6440822808605213E-3</c:v>
                </c:pt>
                <c:pt idx="2808">
                  <c:v>3.6423749907416765E-3</c:v>
                </c:pt>
                <c:pt idx="2809">
                  <c:v>3.6406860023151669E-3</c:v>
                </c:pt>
                <c:pt idx="2810">
                  <c:v>3.6390153448254258E-3</c:v>
                </c:pt>
                <c:pt idx="2811">
                  <c:v>3.6373630475194933E-3</c:v>
                </c:pt>
                <c:pt idx="2812">
                  <c:v>3.6357291396435392E-3</c:v>
                </c:pt>
                <c:pt idx="2813">
                  <c:v>3.6343009188319897E-3</c:v>
                </c:pt>
                <c:pt idx="2814">
                  <c:v>3.6327012635650746E-3</c:v>
                </c:pt>
                <c:pt idx="2815">
                  <c:v>3.6311200809020505E-3</c:v>
                </c:pt>
                <c:pt idx="2816">
                  <c:v>3.6295574000915209E-3</c:v>
                </c:pt>
                <c:pt idx="2817">
                  <c:v>3.6277059049011659E-3</c:v>
                </c:pt>
                <c:pt idx="2818">
                  <c:v>3.6262712365058292E-3</c:v>
                </c:pt>
                <c:pt idx="2819">
                  <c:v>3.6247668947728684E-3</c:v>
                </c:pt>
                <c:pt idx="2820">
                  <c:v>3.6232811760594785E-3</c:v>
                </c:pt>
                <c:pt idx="2821">
                  <c:v>3.6218141096098222E-3</c:v>
                </c:pt>
                <c:pt idx="2822">
                  <c:v>3.6204475133061464E-3</c:v>
                </c:pt>
                <c:pt idx="2823">
                  <c:v>3.6190165116087832E-3</c:v>
                </c:pt>
                <c:pt idx="2824">
                  <c:v>3.6176042476391938E-3</c:v>
                </c:pt>
                <c:pt idx="2825">
                  <c:v>3.6162107506467903E-3</c:v>
                </c:pt>
                <c:pt idx="2826">
                  <c:v>3.6144549953970196E-3</c:v>
                </c:pt>
                <c:pt idx="2827">
                  <c:v>3.6131058056583657E-3</c:v>
                </c:pt>
                <c:pt idx="2828">
                  <c:v>3.6117754820615515E-3</c:v>
                </c:pt>
                <c:pt idx="2829">
                  <c:v>3.6104640538538206E-3</c:v>
                </c:pt>
                <c:pt idx="2830">
                  <c:v>3.609383712891422E-3</c:v>
                </c:pt>
                <c:pt idx="2831">
                  <c:v>3.6081061238010773E-3</c:v>
                </c:pt>
                <c:pt idx="2832">
                  <c:v>3.6061368349108777E-3</c:v>
                </c:pt>
                <c:pt idx="2833">
                  <c:v>3.6056079037421235E-3</c:v>
                </c:pt>
                <c:pt idx="2834">
                  <c:v>3.6043873312744112E-3</c:v>
                </c:pt>
                <c:pt idx="2835">
                  <c:v>3.6029939258559415E-3</c:v>
                </c:pt>
                <c:pt idx="2836">
                  <c:v>3.6018155844068454E-3</c:v>
                </c:pt>
                <c:pt idx="2837">
                  <c:v>3.6006563723570907E-3</c:v>
                </c:pt>
                <c:pt idx="2838">
                  <c:v>3.599516318959022E-3</c:v>
                </c:pt>
                <c:pt idx="2839">
                  <c:v>3.5983954534649855E-3</c:v>
                </c:pt>
                <c:pt idx="2840">
                  <c:v>3.5972938051290261E-3</c:v>
                </c:pt>
                <c:pt idx="2841">
                  <c:v>3.5962114032034899E-3</c:v>
                </c:pt>
                <c:pt idx="2842">
                  <c:v>3.595148276939871E-3</c:v>
                </c:pt>
                <c:pt idx="2843">
                  <c:v>3.5942635712313846E-3</c:v>
                </c:pt>
                <c:pt idx="2844">
                  <c:v>3.5930799684188225E-3</c:v>
                </c:pt>
                <c:pt idx="2845">
                  <c:v>3.5920748446677843E-3</c:v>
                </c:pt>
                <c:pt idx="2846">
                  <c:v>3.5910891135948471E-3</c:v>
                </c:pt>
                <c:pt idx="2847">
                  <c:v>3.5901228044566092E-3</c:v>
                </c:pt>
                <c:pt idx="2848">
                  <c:v>3.5891759465045648E-3</c:v>
                </c:pt>
                <c:pt idx="2849">
                  <c:v>3.5882485689978623E-3</c:v>
                </c:pt>
                <c:pt idx="2850">
                  <c:v>3.5873407011888471E-3</c:v>
                </c:pt>
                <c:pt idx="2851">
                  <c:v>3.5864523723324153E-3</c:v>
                </c:pt>
                <c:pt idx="2852">
                  <c:v>3.5857053237738582E-3</c:v>
                </c:pt>
                <c:pt idx="2853">
                  <c:v>3.5848519703481335E-3</c:v>
                </c:pt>
                <c:pt idx="2854">
                  <c:v>3.5840182367841878E-3</c:v>
                </c:pt>
                <c:pt idx="2855">
                  <c:v>3.5832041523386183E-3</c:v>
                </c:pt>
                <c:pt idx="2856">
                  <c:v>3.5823048363352165E-3</c:v>
                </c:pt>
                <c:pt idx="2857">
                  <c:v>3.5815343555879284E-3</c:v>
                </c:pt>
                <c:pt idx="2858">
                  <c:v>3.5807836185911047E-3</c:v>
                </c:pt>
                <c:pt idx="2859">
                  <c:v>3.580052654603043E-3</c:v>
                </c:pt>
                <c:pt idx="2860">
                  <c:v>3.5793414928828923E-3</c:v>
                </c:pt>
                <c:pt idx="2861">
                  <c:v>3.5786501626872487E-3</c:v>
                </c:pt>
                <c:pt idx="2862">
                  <c:v>3.5779786932761118E-3</c:v>
                </c:pt>
                <c:pt idx="2863">
                  <c:v>3.577327113907779E-3</c:v>
                </c:pt>
                <c:pt idx="2864">
                  <c:v>3.5766954538413989E-3</c:v>
                </c:pt>
                <c:pt idx="2865">
                  <c:v>3.5761504458977E-3</c:v>
                </c:pt>
                <c:pt idx="2866">
                  <c:v>3.5755544327300891E-3</c:v>
                </c:pt>
                <c:pt idx="2867">
                  <c:v>3.5749784197767103E-3</c:v>
                </c:pt>
                <c:pt idx="2868">
                  <c:v>3.574422436295039E-3</c:v>
                </c:pt>
                <c:pt idx="2869">
                  <c:v>3.5736629771910824E-3</c:v>
                </c:pt>
                <c:pt idx="2870">
                  <c:v>3.5731411582728971E-3</c:v>
                </c:pt>
                <c:pt idx="2871">
                  <c:v>3.572668669670368E-3</c:v>
                </c:pt>
                <c:pt idx="2872">
                  <c:v>3.572201739862143E-3</c:v>
                </c:pt>
                <c:pt idx="2873">
                  <c:v>3.5717549983708707E-3</c:v>
                </c:pt>
                <c:pt idx="2874">
                  <c:v>3.5713284744566609E-3</c:v>
                </c:pt>
                <c:pt idx="2875">
                  <c:v>3.5709221973840174E-3</c:v>
                </c:pt>
                <c:pt idx="2876">
                  <c:v>3.5705361964130503E-3</c:v>
                </c:pt>
                <c:pt idx="2877">
                  <c:v>3.570170500808263E-3</c:v>
                </c:pt>
                <c:pt idx="2878">
                  <c:v>3.5698221133114187E-3</c:v>
                </c:pt>
                <c:pt idx="2879">
                  <c:v>3.5694985732558026E-3</c:v>
                </c:pt>
                <c:pt idx="2880">
                  <c:v>3.5691954286472564E-3</c:v>
                </c:pt>
                <c:pt idx="2881">
                  <c:v>3.5689127087501979E-3</c:v>
                </c:pt>
                <c:pt idx="2882">
                  <c:v>3.5686476274643508E-3</c:v>
                </c:pt>
                <c:pt idx="2883">
                  <c:v>3.5683386447998419E-3</c:v>
                </c:pt>
                <c:pt idx="2884">
                  <c:v>3.5681816399063598E-3</c:v>
                </c:pt>
                <c:pt idx="2885">
                  <c:v>3.5679794407083155E-3</c:v>
                </c:pt>
                <c:pt idx="2886">
                  <c:v>3.5677978102525852E-3</c:v>
                </c:pt>
                <c:pt idx="2887">
                  <c:v>3.5676258366204704E-3</c:v>
                </c:pt>
                <c:pt idx="2888">
                  <c:v>3.5674898585898963E-3</c:v>
                </c:pt>
                <c:pt idx="2889">
                  <c:v>3.5673745435749679E-3</c:v>
                </c:pt>
                <c:pt idx="2890">
                  <c:v>3.5672799208427098E-3</c:v>
                </c:pt>
                <c:pt idx="2891">
                  <c:v>3.5672060196601449E-3</c:v>
                </c:pt>
                <c:pt idx="2892">
                  <c:v>3.5671528692942972E-3</c:v>
                </c:pt>
                <c:pt idx="2893">
                  <c:v>3.5671204990130592E-3</c:v>
                </c:pt>
                <c:pt idx="2894">
                  <c:v>3.5671089380851918E-3</c:v>
                </c:pt>
                <c:pt idx="2895">
                  <c:v>3.5671182157803257E-3</c:v>
                </c:pt>
                <c:pt idx="2896">
                  <c:v>3.5671483613663531E-3</c:v>
                </c:pt>
                <c:pt idx="2897">
                  <c:v>3.5671994041120356E-3</c:v>
                </c:pt>
                <c:pt idx="2898">
                  <c:v>3.5672713732870028E-3</c:v>
                </c:pt>
                <c:pt idx="2899">
                  <c:v>3.5673642981617544E-3</c:v>
                </c:pt>
                <c:pt idx="2900">
                  <c:v>3.5674782080059204E-3</c:v>
                </c:pt>
                <c:pt idx="2901">
                  <c:v>3.5676131320899994E-3</c:v>
                </c:pt>
                <c:pt idx="2902">
                  <c:v>3.5677690996853599E-3</c:v>
                </c:pt>
                <c:pt idx="2903">
                  <c:v>3.56794614006337E-3</c:v>
                </c:pt>
                <c:pt idx="2904">
                  <c:v>3.5681084638196315E-3</c:v>
                </c:pt>
                <c:pt idx="2905">
                  <c:v>3.5683262205149441E-3</c:v>
                </c:pt>
                <c:pt idx="2906">
                  <c:v>3.5685651355073494E-3</c:v>
                </c:pt>
                <c:pt idx="2907">
                  <c:v>3.5688252380692556E-3</c:v>
                </c:pt>
                <c:pt idx="2908">
                  <c:v>3.5691484582092824E-3</c:v>
                </c:pt>
                <c:pt idx="2909">
                  <c:v>3.5694525499975547E-3</c:v>
                </c:pt>
                <c:pt idx="2910">
                  <c:v>3.5697779194767401E-3</c:v>
                </c:pt>
                <c:pt idx="2911">
                  <c:v>3.5701245959216823E-3</c:v>
                </c:pt>
                <c:pt idx="2912">
                  <c:v>3.5704926086054874E-3</c:v>
                </c:pt>
                <c:pt idx="2913">
                  <c:v>3.5708819868038675E-3</c:v>
                </c:pt>
                <c:pt idx="2914">
                  <c:v>3.571292759791666E-3</c:v>
                </c:pt>
                <c:pt idx="2915">
                  <c:v>3.571724956844595E-3</c:v>
                </c:pt>
                <c:pt idx="2916">
                  <c:v>3.5721786072366291E-3</c:v>
                </c:pt>
                <c:pt idx="2917">
                  <c:v>3.5725424479737811E-3</c:v>
                </c:pt>
                <c:pt idx="2918">
                  <c:v>3.5730359991044125E-3</c:v>
                </c:pt>
                <c:pt idx="2919">
                  <c:v>3.573551086796023E-3</c:v>
                </c:pt>
                <c:pt idx="2920">
                  <c:v>3.5740877403229732E-3</c:v>
                </c:pt>
                <c:pt idx="2921">
                  <c:v>3.5747275033397585E-3</c:v>
                </c:pt>
                <c:pt idx="2922">
                  <c:v>3.575310467958559E-3</c:v>
                </c:pt>
                <c:pt idx="2923">
                  <c:v>3.5759150904262071E-3</c:v>
                </c:pt>
                <c:pt idx="2924">
                  <c:v>3.5765414000223927E-3</c:v>
                </c:pt>
                <c:pt idx="2925">
                  <c:v>3.5771894260259174E-3</c:v>
                </c:pt>
                <c:pt idx="2926">
                  <c:v>3.5777895476465393E-3</c:v>
                </c:pt>
                <c:pt idx="2927">
                  <c:v>3.5784795266624839E-3</c:v>
                </c:pt>
                <c:pt idx="2928">
                  <c:v>3.5791913076139662E-3</c:v>
                </c:pt>
                <c:pt idx="2929">
                  <c:v>3.5799249197791395E-3</c:v>
                </c:pt>
                <c:pt idx="2930">
                  <c:v>3.580908648397909E-3</c:v>
                </c:pt>
                <c:pt idx="2931">
                  <c:v>3.5816907421528849E-3</c:v>
                </c:pt>
                <c:pt idx="2932">
                  <c:v>3.5824947618967114E-3</c:v>
                </c:pt>
                <c:pt idx="2933">
                  <c:v>3.5833207369094454E-3</c:v>
                </c:pt>
                <c:pt idx="2934">
                  <c:v>3.5842088440117717E-3</c:v>
                </c:pt>
                <c:pt idx="2935">
                  <c:v>3.585080377725541E-3</c:v>
                </c:pt>
                <c:pt idx="2936">
                  <c:v>3.5859739564284409E-3</c:v>
                </c:pt>
                <c:pt idx="2937">
                  <c:v>3.586889609405178E-3</c:v>
                </c:pt>
                <c:pt idx="2938">
                  <c:v>3.5879165134018553E-3</c:v>
                </c:pt>
                <c:pt idx="2939">
                  <c:v>3.5888779989521626E-3</c:v>
                </c:pt>
                <c:pt idx="2940">
                  <c:v>3.5898616489449258E-3</c:v>
                </c:pt>
                <c:pt idx="2941">
                  <c:v>3.5908674926654134E-3</c:v>
                </c:pt>
                <c:pt idx="2942">
                  <c:v>3.5918955593997656E-3</c:v>
                </c:pt>
                <c:pt idx="2943">
                  <c:v>3.5929458784341199E-3</c:v>
                </c:pt>
                <c:pt idx="2944">
                  <c:v>3.5940184790554846E-3</c:v>
                </c:pt>
                <c:pt idx="2945">
                  <c:v>3.5951133905517364E-3</c:v>
                </c:pt>
                <c:pt idx="2946">
                  <c:v>3.5962306422107509E-3</c:v>
                </c:pt>
                <c:pt idx="2947">
                  <c:v>3.5973702633186676E-3</c:v>
                </c:pt>
                <c:pt idx="2948">
                  <c:v>3.5985322831659687E-3</c:v>
                </c:pt>
                <c:pt idx="2949">
                  <c:v>3.599716731039663E-3</c:v>
                </c:pt>
                <c:pt idx="2950">
                  <c:v>3.6009236362319706E-3</c:v>
                </c:pt>
                <c:pt idx="2951">
                  <c:v>3.6021530280307681E-3</c:v>
                </c:pt>
                <c:pt idx="2952">
                  <c:v>3.6034049357256694E-3</c:v>
                </c:pt>
                <c:pt idx="2953">
                  <c:v>3.6046793886080272E-3</c:v>
                </c:pt>
                <c:pt idx="2954">
                  <c:v>3.605976415969193E-3</c:v>
                </c:pt>
                <c:pt idx="2955">
                  <c:v>3.6072960470996496E-3</c:v>
                </c:pt>
                <c:pt idx="2956">
                  <c:v>3.6085200780609588E-3</c:v>
                </c:pt>
                <c:pt idx="2957">
                  <c:v>3.609883366678778E-3</c:v>
                </c:pt>
                <c:pt idx="2958">
                  <c:v>3.611269344619545E-3</c:v>
                </c:pt>
                <c:pt idx="2959">
                  <c:v>3.6126780411749938E-3</c:v>
                </c:pt>
                <c:pt idx="2960">
                  <c:v>3.614609628613433E-3</c:v>
                </c:pt>
                <c:pt idx="2961">
                  <c:v>3.6156901534305412E-3</c:v>
                </c:pt>
                <c:pt idx="2962">
                  <c:v>3.6171688311490715E-3</c:v>
                </c:pt>
                <c:pt idx="2963">
                  <c:v>3.6186703469833484E-3</c:v>
                </c:pt>
                <c:pt idx="2964">
                  <c:v>3.620194730232543E-3</c:v>
                </c:pt>
                <c:pt idx="2965">
                  <c:v>3.6217420101888769E-3</c:v>
                </c:pt>
                <c:pt idx="2966">
                  <c:v>3.6233122161497835E-3</c:v>
                </c:pt>
                <c:pt idx="2967">
                  <c:v>3.6249053774126973E-3</c:v>
                </c:pt>
                <c:pt idx="2968">
                  <c:v>3.6265215232733146E-3</c:v>
                </c:pt>
                <c:pt idx="2969">
                  <c:v>3.6278814273353888E-3</c:v>
                </c:pt>
                <c:pt idx="2970">
                  <c:v>3.6295402941197707E-3</c:v>
                </c:pt>
                <c:pt idx="2971">
                  <c:v>3.6312222287309126E-3</c:v>
                </c:pt>
                <c:pt idx="2972">
                  <c:v>3.6329272604671559E-3</c:v>
                </c:pt>
                <c:pt idx="2973">
                  <c:v>3.6346554186259539E-3</c:v>
                </c:pt>
                <c:pt idx="2974">
                  <c:v>3.6364067325065363E-3</c:v>
                </c:pt>
                <c:pt idx="2975">
                  <c:v>3.638181231408133E-3</c:v>
                </c:pt>
                <c:pt idx="2976">
                  <c:v>3.6399789446281972E-3</c:v>
                </c:pt>
                <c:pt idx="2977">
                  <c:v>3.6417999014703994E-3</c:v>
                </c:pt>
                <c:pt idx="2978">
                  <c:v>3.6434896496498302E-3</c:v>
                </c:pt>
                <c:pt idx="2979">
                  <c:v>3.6453554928807608E-3</c:v>
                </c:pt>
                <c:pt idx="2980">
                  <c:v>3.647244665293873E-3</c:v>
                </c:pt>
                <c:pt idx="2981">
                  <c:v>3.6491571961933663E-3</c:v>
                </c:pt>
                <c:pt idx="2982">
                  <c:v>3.6515773557238805E-3</c:v>
                </c:pt>
                <c:pt idx="2983">
                  <c:v>3.6535417865427629E-3</c:v>
                </c:pt>
                <c:pt idx="2984">
                  <c:v>3.6555296707765075E-3</c:v>
                </c:pt>
                <c:pt idx="2985">
                  <c:v>3.6575410377338437E-3</c:v>
                </c:pt>
                <c:pt idx="2986">
                  <c:v>3.6594075317219546E-3</c:v>
                </c:pt>
                <c:pt idx="2987">
                  <c:v>3.6614642440845717E-3</c:v>
                </c:pt>
                <c:pt idx="2988">
                  <c:v>3.6635445247417573E-3</c:v>
                </c:pt>
                <c:pt idx="2989">
                  <c:v>3.6656484030001785E-3</c:v>
                </c:pt>
                <c:pt idx="2990">
                  <c:v>3.6677759081665024E-3</c:v>
                </c:pt>
                <c:pt idx="2991">
                  <c:v>3.670104017775325E-3</c:v>
                </c:pt>
                <c:pt idx="2992">
                  <c:v>3.6722805843683714E-3</c:v>
                </c:pt>
                <c:pt idx="2993">
                  <c:v>3.6744808681400741E-3</c:v>
                </c:pt>
                <c:pt idx="2994">
                  <c:v>3.6767048984035055E-3</c:v>
                </c:pt>
                <c:pt idx="2995">
                  <c:v>3.6789527044647895E-3</c:v>
                </c:pt>
                <c:pt idx="2996">
                  <c:v>3.6812243156369999E-3</c:v>
                </c:pt>
                <c:pt idx="2997">
                  <c:v>3.683519761230603E-3</c:v>
                </c:pt>
                <c:pt idx="2998">
                  <c:v>3.6858390705569351E-3</c:v>
                </c:pt>
                <c:pt idx="2999">
                  <c:v>3.6881822719133607E-3</c:v>
                </c:pt>
                <c:pt idx="3000">
                  <c:v>3.6905488777481412E-3</c:v>
                </c:pt>
                <c:pt idx="3001">
                  <c:v>3.6929370456107377E-3</c:v>
                </c:pt>
                <c:pt idx="3002">
                  <c:v>3.6953447106693655E-3</c:v>
                </c:pt>
                <c:pt idx="3003">
                  <c:v>3.6977698048904547E-3</c:v>
                </c:pt>
                <c:pt idx="3004">
                  <c:v>3.7002102570299587E-3</c:v>
                </c:pt>
                <c:pt idx="3005">
                  <c:v>3.7026639926377013E-3</c:v>
                </c:pt>
                <c:pt idx="3006">
                  <c:v>3.7051289340538991E-3</c:v>
                </c:pt>
                <c:pt idx="3007">
                  <c:v>3.707603000411769E-3</c:v>
                </c:pt>
                <c:pt idx="3008">
                  <c:v>3.7098871442901847E-3</c:v>
                </c:pt>
                <c:pt idx="3009">
                  <c:v>3.7123732817522371E-3</c:v>
                </c:pt>
                <c:pt idx="3010">
                  <c:v>3.7148623518776327E-3</c:v>
                </c:pt>
                <c:pt idx="3011">
                  <c:v>3.717352238126461E-3</c:v>
                </c:pt>
                <c:pt idx="3012">
                  <c:v>3.7200371514284109E-3</c:v>
                </c:pt>
                <c:pt idx="3013">
                  <c:v>3.722522437867666E-3</c:v>
                </c:pt>
                <c:pt idx="3014">
                  <c:v>3.7250042841153116E-3</c:v>
                </c:pt>
                <c:pt idx="3015">
                  <c:v>3.7274826773442166E-3</c:v>
                </c:pt>
                <c:pt idx="3016">
                  <c:v>3.7299576047220371E-3</c:v>
                </c:pt>
                <c:pt idx="3017">
                  <c:v>3.7324290534190359E-3</c:v>
                </c:pt>
                <c:pt idx="3018">
                  <c:v>3.7348970106054762E-3</c:v>
                </c:pt>
                <c:pt idx="3019">
                  <c:v>3.7373614634490133E-3</c:v>
                </c:pt>
                <c:pt idx="3020">
                  <c:v>3.739822399122517E-3</c:v>
                </c:pt>
                <c:pt idx="3021">
                  <c:v>3.7418911780529029E-3</c:v>
                </c:pt>
                <c:pt idx="3022">
                  <c:v>3.7443455007526438E-3</c:v>
                </c:pt>
                <c:pt idx="3023">
                  <c:v>3.7467962696622337E-3</c:v>
                </c:pt>
                <c:pt idx="3024">
                  <c:v>3.7492434719528234E-3</c:v>
                </c:pt>
                <c:pt idx="3025">
                  <c:v>3.7516870947937875E-3</c:v>
                </c:pt>
                <c:pt idx="3026">
                  <c:v>3.7541271253562769E-3</c:v>
                </c:pt>
                <c:pt idx="3027">
                  <c:v>3.7565635508096662E-3</c:v>
                </c:pt>
                <c:pt idx="3028">
                  <c:v>3.7589963583233299E-3</c:v>
                </c:pt>
                <c:pt idx="3029">
                  <c:v>3.7614255350684189E-3</c:v>
                </c:pt>
                <c:pt idx="3030">
                  <c:v>3.7636588258282227E-3</c:v>
                </c:pt>
                <c:pt idx="3031">
                  <c:v>3.7660809407763819E-3</c:v>
                </c:pt>
                <c:pt idx="3032">
                  <c:v>3.7684993874049599E-3</c:v>
                </c:pt>
                <c:pt idx="3033">
                  <c:v>3.7709141528819751E-3</c:v>
                </c:pt>
                <c:pt idx="3034">
                  <c:v>3.7738990105186452E-3</c:v>
                </c:pt>
                <c:pt idx="3035">
                  <c:v>3.7763056489697783E-3</c:v>
                </c:pt>
                <c:pt idx="3036">
                  <c:v>3.7787085649603107E-3</c:v>
                </c:pt>
                <c:pt idx="3037">
                  <c:v>3.7811077456613744E-3</c:v>
                </c:pt>
                <c:pt idx="3038">
                  <c:v>3.7833129122886678E-3</c:v>
                </c:pt>
                <c:pt idx="3039">
                  <c:v>3.7857048298458756E-3</c:v>
                </c:pt>
                <c:pt idx="3040">
                  <c:v>3.7880929745625815E-3</c:v>
                </c:pt>
                <c:pt idx="3041">
                  <c:v>3.7904773336068526E-3</c:v>
                </c:pt>
                <c:pt idx="3042">
                  <c:v>3.7928578941476337E-3</c:v>
                </c:pt>
                <c:pt idx="3043">
                  <c:v>3.7954236702680113E-3</c:v>
                </c:pt>
                <c:pt idx="3044">
                  <c:v>3.7977963446814752E-3</c:v>
                </c:pt>
                <c:pt idx="3045">
                  <c:v>3.8001651811588833E-3</c:v>
                </c:pt>
                <c:pt idx="3046">
                  <c:v>3.8025301668696289E-3</c:v>
                </c:pt>
                <c:pt idx="3047">
                  <c:v>3.804891288983976E-3</c:v>
                </c:pt>
                <c:pt idx="3048">
                  <c:v>3.8072485346687104E-3</c:v>
                </c:pt>
                <c:pt idx="3049">
                  <c:v>3.8096018910949644E-3</c:v>
                </c:pt>
                <c:pt idx="3050">
                  <c:v>3.8119513454312631E-3</c:v>
                </c:pt>
                <c:pt idx="3051">
                  <c:v>3.8142968848461313E-3</c:v>
                </c:pt>
                <c:pt idx="3052">
                  <c:v>3.8166384965089627E-3</c:v>
                </c:pt>
                <c:pt idx="3053">
                  <c:v>3.8189761675891513E-3</c:v>
                </c:pt>
                <c:pt idx="3054">
                  <c:v>3.8213098852560908E-3</c:v>
                </c:pt>
                <c:pt idx="3055">
                  <c:v>3.8236396366765689E-3</c:v>
                </c:pt>
                <c:pt idx="3056">
                  <c:v>3.8259654090225855E-3</c:v>
                </c:pt>
                <c:pt idx="3057">
                  <c:v>3.8282871894600593E-3</c:v>
                </c:pt>
                <c:pt idx="3058">
                  <c:v>3.830604965160122E-3</c:v>
                </c:pt>
                <c:pt idx="3059">
                  <c:v>3.8329187232912982E-3</c:v>
                </c:pt>
                <c:pt idx="3060">
                  <c:v>3.8350438130069159E-3</c:v>
                </c:pt>
                <c:pt idx="3061">
                  <c:v>3.837349764169681E-3</c:v>
                </c:pt>
                <c:pt idx="3062">
                  <c:v>3.8396516602148853E-3</c:v>
                </c:pt>
                <c:pt idx="3063">
                  <c:v>3.8419494883114745E-3</c:v>
                </c:pt>
                <c:pt idx="3064">
                  <c:v>3.8442432356283938E-3</c:v>
                </c:pt>
                <c:pt idx="3065">
                  <c:v>3.846716184583915E-3</c:v>
                </c:pt>
                <c:pt idx="3066">
                  <c:v>3.8490014604576693E-3</c:v>
                </c:pt>
                <c:pt idx="3067">
                  <c:v>3.8512826161159501E-3</c:v>
                </c:pt>
                <c:pt idx="3068">
                  <c:v>3.8535596387220699E-3</c:v>
                </c:pt>
                <c:pt idx="3069">
                  <c:v>3.8558325154480285E-3</c:v>
                </c:pt>
                <c:pt idx="3070">
                  <c:v>3.8581012334614824E-3</c:v>
                </c:pt>
                <c:pt idx="3071">
                  <c:v>3.8603657799318254E-3</c:v>
                </c:pt>
                <c:pt idx="3072">
                  <c:v>3.8626261420284516E-3</c:v>
                </c:pt>
                <c:pt idx="3073">
                  <c:v>3.8647012092934059E-3</c:v>
                </c:pt>
                <c:pt idx="3074">
                  <c:v>3.8669534431091169E-3</c:v>
                </c:pt>
                <c:pt idx="3075">
                  <c:v>3.8692014550053104E-3</c:v>
                </c:pt>
                <c:pt idx="3076">
                  <c:v>3.8714452321491752E-3</c:v>
                </c:pt>
                <c:pt idx="3077">
                  <c:v>3.8736847617096559E-3</c:v>
                </c:pt>
                <c:pt idx="3078">
                  <c:v>3.8759200308539406E-3</c:v>
                </c:pt>
                <c:pt idx="3079">
                  <c:v>3.8781510267544891E-3</c:v>
                </c:pt>
                <c:pt idx="3080">
                  <c:v>3.8803777365776101E-3</c:v>
                </c:pt>
                <c:pt idx="3081">
                  <c:v>3.8826001474931275E-3</c:v>
                </c:pt>
                <c:pt idx="3082">
                  <c:v>3.8846396677119088E-3</c:v>
                </c:pt>
                <c:pt idx="3083">
                  <c:v>3.8868537297274131E-3</c:v>
                </c:pt>
                <c:pt idx="3084">
                  <c:v>3.8890634552917192E-3</c:v>
                </c:pt>
                <c:pt idx="3085">
                  <c:v>3.8912688315715371E-3</c:v>
                </c:pt>
                <c:pt idx="3086">
                  <c:v>3.893824666443666E-3</c:v>
                </c:pt>
                <c:pt idx="3087">
                  <c:v>3.896020723151452E-3</c:v>
                </c:pt>
                <c:pt idx="3088">
                  <c:v>3.8982123901793141E-3</c:v>
                </c:pt>
                <c:pt idx="3089">
                  <c:v>3.9003996546983842E-3</c:v>
                </c:pt>
                <c:pt idx="3090">
                  <c:v>3.9025825038763178E-3</c:v>
                </c:pt>
                <c:pt idx="3091">
                  <c:v>3.9045849938154601E-3</c:v>
                </c:pt>
                <c:pt idx="3092">
                  <c:v>3.9067592698757555E-3</c:v>
                </c:pt>
                <c:pt idx="3093">
                  <c:v>3.9089290930513958E-3</c:v>
                </c:pt>
                <c:pt idx="3094">
                  <c:v>3.9110944505130838E-3</c:v>
                </c:pt>
                <c:pt idx="3095">
                  <c:v>3.9140876729660892E-3</c:v>
                </c:pt>
                <c:pt idx="3096">
                  <c:v>3.9162425175429056E-3</c:v>
                </c:pt>
                <c:pt idx="3097">
                  <c:v>3.9183928532192346E-3</c:v>
                </c:pt>
                <c:pt idx="3098">
                  <c:v>3.9205386671627889E-3</c:v>
                </c:pt>
                <c:pt idx="3099">
                  <c:v>3.9226799465412786E-3</c:v>
                </c:pt>
                <c:pt idx="3100">
                  <c:v>3.9248166785215664E-3</c:v>
                </c:pt>
                <c:pt idx="3101">
                  <c:v>3.9269488502722124E-3</c:v>
                </c:pt>
                <c:pt idx="3102">
                  <c:v>3.9290764489626311E-3</c:v>
                </c:pt>
                <c:pt idx="3103">
                  <c:v>3.9306827312160543E-3</c:v>
                </c:pt>
                <c:pt idx="3104">
                  <c:v>3.9333178758293764E-3</c:v>
                </c:pt>
                <c:pt idx="3105">
                  <c:v>3.9354316783411277E-3</c:v>
                </c:pt>
                <c:pt idx="3106">
                  <c:v>3.9375408564626463E-3</c:v>
                </c:pt>
                <c:pt idx="3107">
                  <c:v>3.939645397361643E-3</c:v>
                </c:pt>
                <c:pt idx="3108">
                  <c:v>3.9417452882049807E-3</c:v>
                </c:pt>
                <c:pt idx="3109">
                  <c:v>3.9438405161612211E-3</c:v>
                </c:pt>
                <c:pt idx="3110">
                  <c:v>3.9459310683997752E-3</c:v>
                </c:pt>
                <c:pt idx="3111">
                  <c:v>3.9480169320849547E-3</c:v>
                </c:pt>
                <c:pt idx="3112">
                  <c:v>3.9495897755084455E-3</c:v>
                </c:pt>
                <c:pt idx="3113">
                  <c:v>3.9516671725575532E-3</c:v>
                </c:pt>
                <c:pt idx="3114">
                  <c:v>3.9537398454286892E-3</c:v>
                </c:pt>
                <c:pt idx="3115">
                  <c:v>3.9558077812881639E-3</c:v>
                </c:pt>
                <c:pt idx="3116">
                  <c:v>3.958375473108189E-3</c:v>
                </c:pt>
                <c:pt idx="3117">
                  <c:v>3.9604329360044136E-3</c:v>
                </c:pt>
                <c:pt idx="3118">
                  <c:v>3.9624856205229455E-3</c:v>
                </c:pt>
                <c:pt idx="3119">
                  <c:v>3.9645335138323448E-3</c:v>
                </c:pt>
                <c:pt idx="3120">
                  <c:v>3.9665766030986234E-3</c:v>
                </c:pt>
                <c:pt idx="3121">
                  <c:v>3.9686148754903431E-3</c:v>
                </c:pt>
                <c:pt idx="3122">
                  <c:v>3.9706483181735155E-3</c:v>
                </c:pt>
                <c:pt idx="3123">
                  <c:v>3.9726769183175518E-3</c:v>
                </c:pt>
                <c:pt idx="3124">
                  <c:v>3.9747006630884638E-3</c:v>
                </c:pt>
                <c:pt idx="3125">
                  <c:v>3.976058468240673E-3</c:v>
                </c:pt>
                <c:pt idx="3126">
                  <c:v>3.9780737786765386E-3</c:v>
                </c:pt>
                <c:pt idx="3127">
                  <c:v>3.9800841990809133E-3</c:v>
                </c:pt>
                <c:pt idx="3128">
                  <c:v>3.982089716619619E-3</c:v>
                </c:pt>
                <c:pt idx="3129">
                  <c:v>3.9846184183923621E-3</c:v>
                </c:pt>
                <c:pt idx="3130">
                  <c:v>3.9871032862246981E-3</c:v>
                </c:pt>
                <c:pt idx="3131">
                  <c:v>3.9892547159827907E-3</c:v>
                </c:pt>
                <c:pt idx="3132">
                  <c:v>3.9910748785957195E-3</c:v>
                </c:pt>
                <c:pt idx="3133">
                  <c:v>3.993053220974427E-3</c:v>
                </c:pt>
                <c:pt idx="3134">
                  <c:v>3.9950265770402347E-3</c:v>
                </c:pt>
                <c:pt idx="3135">
                  <c:v>3.9969949339612072E-3</c:v>
                </c:pt>
                <c:pt idx="3136">
                  <c:v>3.9989582789054113E-3</c:v>
                </c:pt>
                <c:pt idx="3137">
                  <c:v>4.0009165990400374E-3</c:v>
                </c:pt>
                <c:pt idx="3138">
                  <c:v>4.0030306706406726E-3</c:v>
                </c:pt>
                <c:pt idx="3139">
                  <c:v>4.0049785610817923E-3</c:v>
                </c:pt>
                <c:pt idx="3140">
                  <c:v>4.0069213872556452E-3</c:v>
                </c:pt>
                <c:pt idx="3141">
                  <c:v>4.0088591363324939E-3</c:v>
                </c:pt>
                <c:pt idx="3142">
                  <c:v>4.0106323784702544E-3</c:v>
                </c:pt>
                <c:pt idx="3143">
                  <c:v>4.0125602802855874E-3</c:v>
                </c:pt>
                <c:pt idx="3144">
                  <c:v>4.0150314940168175E-3</c:v>
                </c:pt>
                <c:pt idx="3145">
                  <c:v>4.0164007271858617E-3</c:v>
                </c:pt>
                <c:pt idx="3146">
                  <c:v>4.018313246610449E-3</c:v>
                </c:pt>
                <c:pt idx="3147">
                  <c:v>4.0203782931157112E-3</c:v>
                </c:pt>
                <c:pt idx="3148">
                  <c:v>4.0222801432018241E-3</c:v>
                </c:pt>
                <c:pt idx="3149">
                  <c:v>4.0241768135313126E-3</c:v>
                </c:pt>
                <c:pt idx="3150">
                  <c:v>4.026068291274441E-3</c:v>
                </c:pt>
                <c:pt idx="3151">
                  <c:v>4.0279545635979949E-3</c:v>
                </c:pt>
                <c:pt idx="3152">
                  <c:v>4.0298356176696314E-3</c:v>
                </c:pt>
                <c:pt idx="3153">
                  <c:v>4.0317114406561378E-3</c:v>
                </c:pt>
                <c:pt idx="3154">
                  <c:v>4.0335820197260393E-3</c:v>
                </c:pt>
                <c:pt idx="3155">
                  <c:v>4.0354473420487289E-3</c:v>
                </c:pt>
                <c:pt idx="3156">
                  <c:v>4.0373073947901255E-3</c:v>
                </c:pt>
                <c:pt idx="3157">
                  <c:v>4.0391621651204917E-3</c:v>
                </c:pt>
                <c:pt idx="3158">
                  <c:v>4.0410116402048776E-3</c:v>
                </c:pt>
                <c:pt idx="3159">
                  <c:v>4.0428558072118075E-3</c:v>
                </c:pt>
                <c:pt idx="3160">
                  <c:v>4.0446946533106752E-3</c:v>
                </c:pt>
                <c:pt idx="3161">
                  <c:v>4.0465281656673988E-3</c:v>
                </c:pt>
                <c:pt idx="3162">
                  <c:v>4.0483563314496354E-3</c:v>
                </c:pt>
                <c:pt idx="3163">
                  <c:v>4.0501791378285161E-3</c:v>
                </c:pt>
                <c:pt idx="3164">
                  <c:v>4.0518449773343859E-3</c:v>
                </c:pt>
                <c:pt idx="3165">
                  <c:v>4.053657393079781E-3</c:v>
                </c:pt>
                <c:pt idx="3166">
                  <c:v>4.0554644118930448E-3</c:v>
                </c:pt>
                <c:pt idx="3167">
                  <c:v>4.0572660209387294E-3</c:v>
                </c:pt>
                <c:pt idx="3168">
                  <c:v>4.0592123295057903E-3</c:v>
                </c:pt>
                <c:pt idx="3169">
                  <c:v>4.061002709974019E-3</c:v>
                </c:pt>
                <c:pt idx="3170">
                  <c:v>4.0627876412116159E-3</c:v>
                </c:pt>
                <c:pt idx="3171">
                  <c:v>4.0645671103853673E-3</c:v>
                </c:pt>
                <c:pt idx="3172">
                  <c:v>4.0663411046655369E-3</c:v>
                </c:pt>
                <c:pt idx="3173">
                  <c:v>4.0681096112171744E-3</c:v>
                </c:pt>
                <c:pt idx="3174">
                  <c:v>4.0698726172088045E-3</c:v>
                </c:pt>
                <c:pt idx="3175">
                  <c:v>4.0716301098089524E-3</c:v>
                </c:pt>
                <c:pt idx="3176">
                  <c:v>4.073382076186142E-3</c:v>
                </c:pt>
                <c:pt idx="3177">
                  <c:v>4.074981751250031E-3</c:v>
                </c:pt>
                <c:pt idx="3178">
                  <c:v>4.0767230059631943E-3</c:v>
                </c:pt>
                <c:pt idx="3179">
                  <c:v>4.0784586969273371E-3</c:v>
                </c:pt>
                <c:pt idx="3180">
                  <c:v>4.0801888113096456E-3</c:v>
                </c:pt>
                <c:pt idx="3181">
                  <c:v>4.0814328350501951E-3</c:v>
                </c:pt>
                <c:pt idx="3182">
                  <c:v>4.0837325344371678E-3</c:v>
                </c:pt>
                <c:pt idx="3183">
                  <c:v>4.0854454230654369E-3</c:v>
                </c:pt>
                <c:pt idx="3184">
                  <c:v>4.0871526829233673E-3</c:v>
                </c:pt>
                <c:pt idx="3185">
                  <c:v>4.0888543011803336E-3</c:v>
                </c:pt>
                <c:pt idx="3186">
                  <c:v>4.0905502650039338E-3</c:v>
                </c:pt>
                <c:pt idx="3187">
                  <c:v>4.0922405615626545E-3</c:v>
                </c:pt>
                <c:pt idx="3188">
                  <c:v>4.0939251780249819E-3</c:v>
                </c:pt>
                <c:pt idx="3189">
                  <c:v>4.0956041015567379E-3</c:v>
                </c:pt>
                <c:pt idx="3190">
                  <c:v>4.0975607353687738E-3</c:v>
                </c:pt>
                <c:pt idx="3191">
                  <c:v>4.0992274505198848E-3</c:v>
                </c:pt>
                <c:pt idx="3192">
                  <c:v>4.1008884322989584E-3</c:v>
                </c:pt>
                <c:pt idx="3193">
                  <c:v>4.1025436678736498E-3</c:v>
                </c:pt>
                <c:pt idx="3194">
                  <c:v>4.1045233611187041E-3</c:v>
                </c:pt>
                <c:pt idx="3195">
                  <c:v>4.1061658105663607E-3</c:v>
                </c:pt>
                <c:pt idx="3196">
                  <c:v>4.1078024726223525E-3</c:v>
                </c:pt>
                <c:pt idx="3197">
                  <c:v>4.1094333344556238E-3</c:v>
                </c:pt>
                <c:pt idx="3198">
                  <c:v>4.1117050107985576E-3</c:v>
                </c:pt>
                <c:pt idx="3199">
                  <c:v>4.1128156179016037E-3</c:v>
                </c:pt>
                <c:pt idx="3200">
                  <c:v>4.1144286009556826E-3</c:v>
                </c:pt>
                <c:pt idx="3201">
                  <c:v>4.1160357314817342E-3</c:v>
                </c:pt>
                <c:pt idx="3202">
                  <c:v>4.117636996648283E-3</c:v>
                </c:pt>
                <c:pt idx="3203">
                  <c:v>4.1192323836247236E-3</c:v>
                </c:pt>
                <c:pt idx="3204">
                  <c:v>4.1208218795761049E-3</c:v>
                </c:pt>
                <c:pt idx="3205">
                  <c:v>4.1224054716735587E-3</c:v>
                </c:pt>
                <c:pt idx="3206">
                  <c:v>4.1239831470821341E-3</c:v>
                </c:pt>
                <c:pt idx="3207">
                  <c:v>4.1255548929703574E-3</c:v>
                </c:pt>
                <c:pt idx="3208">
                  <c:v>4.1271206965067522E-3</c:v>
                </c:pt>
                <c:pt idx="3209">
                  <c:v>4.128680544860713E-3</c:v>
                </c:pt>
                <c:pt idx="3210">
                  <c:v>4.1302344251981579E-3</c:v>
                </c:pt>
                <c:pt idx="3211">
                  <c:v>4.1317823246858742E-3</c:v>
                </c:pt>
                <c:pt idx="3212">
                  <c:v>4.1333242304949936E-3</c:v>
                </c:pt>
                <c:pt idx="3213">
                  <c:v>4.1348601297914352E-3</c:v>
                </c:pt>
                <c:pt idx="3214">
                  <c:v>4.1363900097428534E-3</c:v>
                </c:pt>
                <c:pt idx="3215">
                  <c:v>4.1379138575195129E-3</c:v>
                </c:pt>
                <c:pt idx="3216">
                  <c:v>4.1393006004189162E-3</c:v>
                </c:pt>
                <c:pt idx="3217">
                  <c:v>4.1408127630891611E-3</c:v>
                </c:pt>
                <c:pt idx="3218">
                  <c:v>4.1423188560678441E-3</c:v>
                </c:pt>
                <c:pt idx="3219">
                  <c:v>4.1443378464388787E-3</c:v>
                </c:pt>
                <c:pt idx="3220">
                  <c:v>4.1454421646354737E-3</c:v>
                </c:pt>
                <c:pt idx="3221">
                  <c:v>4.1469295498817466E-3</c:v>
                </c:pt>
                <c:pt idx="3222">
                  <c:v>4.1484108131277213E-3</c:v>
                </c:pt>
                <c:pt idx="3223">
                  <c:v>4.1498859415427915E-3</c:v>
                </c:pt>
                <c:pt idx="3224">
                  <c:v>4.1513549222937452E-3</c:v>
                </c:pt>
                <c:pt idx="3225">
                  <c:v>4.1528177425473687E-3</c:v>
                </c:pt>
                <c:pt idx="3226">
                  <c:v>4.1542743894730566E-3</c:v>
                </c:pt>
                <c:pt idx="3227">
                  <c:v>4.1557248502402033E-3</c:v>
                </c:pt>
                <c:pt idx="3228">
                  <c:v>4.1571691120155943E-3</c:v>
                </c:pt>
                <c:pt idx="3229">
                  <c:v>4.1583560164779598E-3</c:v>
                </c:pt>
                <c:pt idx="3230">
                  <c:v>4.1597887026796343E-3</c:v>
                </c:pt>
                <c:pt idx="3231">
                  <c:v>4.1612151533598762E-3</c:v>
                </c:pt>
                <c:pt idx="3232">
                  <c:v>4.1635681406696334E-3</c:v>
                </c:pt>
                <c:pt idx="3233">
                  <c:v>4.164250776555356E-3</c:v>
                </c:pt>
                <c:pt idx="3234">
                  <c:v>4.1654569639550942E-3</c:v>
                </c:pt>
                <c:pt idx="3235">
                  <c:v>4.1668583442353579E-3</c:v>
                </c:pt>
                <c:pt idx="3236">
                  <c:v>4.168253424836621E-3</c:v>
                </c:pt>
                <c:pt idx="3237">
                  <c:v>4.1696421929273697E-3</c:v>
                </c:pt>
                <c:pt idx="3238">
                  <c:v>4.1709029109783134E-3</c:v>
                </c:pt>
                <c:pt idx="3239">
                  <c:v>4.1722794547166351E-3</c:v>
                </c:pt>
                <c:pt idx="3240">
                  <c:v>4.1736496484360199E-3</c:v>
                </c:pt>
                <c:pt idx="3241">
                  <c:v>4.1750134793053818E-3</c:v>
                </c:pt>
                <c:pt idx="3242">
                  <c:v>4.1767306968918689E-3</c:v>
                </c:pt>
                <c:pt idx="3243">
                  <c:v>4.1780804339696257E-3</c:v>
                </c:pt>
                <c:pt idx="3244">
                  <c:v>4.1794237667476834E-3</c:v>
                </c:pt>
                <c:pt idx="3245">
                  <c:v>4.1807606823919602E-3</c:v>
                </c:pt>
                <c:pt idx="3246">
                  <c:v>4.1819730677236872E-3</c:v>
                </c:pt>
                <c:pt idx="3247">
                  <c:v>4.1832975578491756E-3</c:v>
                </c:pt>
                <c:pt idx="3248">
                  <c:v>4.1846155933347642E-3</c:v>
                </c:pt>
                <c:pt idx="3249">
                  <c:v>4.1859271613476417E-3</c:v>
                </c:pt>
                <c:pt idx="3250">
                  <c:v>4.1873485545241215E-3</c:v>
                </c:pt>
                <c:pt idx="3251">
                  <c:v>4.1886466979108201E-3</c:v>
                </c:pt>
                <c:pt idx="3252">
                  <c:v>4.1899383343425439E-3</c:v>
                </c:pt>
                <c:pt idx="3253">
                  <c:v>4.1912234509904238E-3</c:v>
                </c:pt>
                <c:pt idx="3254">
                  <c:v>4.1925020350203797E-3</c:v>
                </c:pt>
                <c:pt idx="3255">
                  <c:v>4.1937740736026734E-3</c:v>
                </c:pt>
                <c:pt idx="3256">
                  <c:v>4.195039553903223E-3</c:v>
                </c:pt>
                <c:pt idx="3257">
                  <c:v>4.1962984630940286E-3</c:v>
                </c:pt>
                <c:pt idx="3258">
                  <c:v>4.1975507883410101E-3</c:v>
                </c:pt>
                <c:pt idx="3259">
                  <c:v>4.198796516813561E-3</c:v>
                </c:pt>
                <c:pt idx="3260">
                  <c:v>4.200035635679336E-3</c:v>
                </c:pt>
                <c:pt idx="3261">
                  <c:v>4.2012681321085994E-3</c:v>
                </c:pt>
                <c:pt idx="3262">
                  <c:v>4.2024939932690068E-3</c:v>
                </c:pt>
                <c:pt idx="3263">
                  <c:v>4.2037132063290827E-3</c:v>
                </c:pt>
                <c:pt idx="3264">
                  <c:v>4.2049257584564834E-3</c:v>
                </c:pt>
                <c:pt idx="3265">
                  <c:v>4.2061316368214724E-3</c:v>
                </c:pt>
                <c:pt idx="3266">
                  <c:v>4.2073308285917044E-3</c:v>
                </c:pt>
                <c:pt idx="3267">
                  <c:v>4.2085233209374438E-3</c:v>
                </c:pt>
                <c:pt idx="3268">
                  <c:v>4.2096010682290842E-3</c:v>
                </c:pt>
                <c:pt idx="3269">
                  <c:v>4.2107805922258013E-3</c:v>
                </c:pt>
                <c:pt idx="3270">
                  <c:v>4.2119533792950182E-3</c:v>
                </c:pt>
                <c:pt idx="3271">
                  <c:v>4.2131194166048032E-3</c:v>
                </c:pt>
                <c:pt idx="3272">
                  <c:v>4.2147030289810174E-3</c:v>
                </c:pt>
                <c:pt idx="3273">
                  <c:v>4.215536868511457E-3</c:v>
                </c:pt>
                <c:pt idx="3274">
                  <c:v>4.2166821056009657E-3</c:v>
                </c:pt>
                <c:pt idx="3275">
                  <c:v>4.2178205406133134E-3</c:v>
                </c:pt>
                <c:pt idx="3276">
                  <c:v>4.2189521607187601E-3</c:v>
                </c:pt>
                <c:pt idx="3277">
                  <c:v>4.2200769530875704E-3</c:v>
                </c:pt>
                <c:pt idx="3278">
                  <c:v>4.2211949048856622E-3</c:v>
                </c:pt>
                <c:pt idx="3279">
                  <c:v>4.2223060032832984E-3</c:v>
                </c:pt>
                <c:pt idx="3280">
                  <c:v>4.2234102354498726E-3</c:v>
                </c:pt>
                <c:pt idx="3281">
                  <c:v>4.2244057301228551E-3</c:v>
                </c:pt>
                <c:pt idx="3282">
                  <c:v>4.225496673236284E-3</c:v>
                </c:pt>
                <c:pt idx="3283">
                  <c:v>4.2265807126202568E-3</c:v>
                </c:pt>
                <c:pt idx="3284">
                  <c:v>4.2276578354419614E-3</c:v>
                </c:pt>
                <c:pt idx="3285">
                  <c:v>4.2287280288738566E-3</c:v>
                </c:pt>
                <c:pt idx="3286">
                  <c:v>4.2297912800804962E-3</c:v>
                </c:pt>
                <c:pt idx="3287">
                  <c:v>4.2308475762360947E-3</c:v>
                </c:pt>
                <c:pt idx="3288">
                  <c:v>4.2318969045060844E-3</c:v>
                </c:pt>
                <c:pt idx="3289">
                  <c:v>4.2329392520620446E-3</c:v>
                </c:pt>
                <c:pt idx="3290">
                  <c:v>4.233877074535819E-3</c:v>
                </c:pt>
                <c:pt idx="3291">
                  <c:v>4.2349059129298539E-3</c:v>
                </c:pt>
                <c:pt idx="3292">
                  <c:v>4.2359277331138756E-3</c:v>
                </c:pt>
                <c:pt idx="3293">
                  <c:v>4.2369425222572588E-3</c:v>
                </c:pt>
                <c:pt idx="3294">
                  <c:v>4.2381413461315947E-3</c:v>
                </c:pt>
                <c:pt idx="3295">
                  <c:v>4.2391410451125822E-3</c:v>
                </c:pt>
                <c:pt idx="3296">
                  <c:v>4.2401336725675972E-3</c:v>
                </c:pt>
                <c:pt idx="3297">
                  <c:v>4.2411192156660326E-3</c:v>
                </c:pt>
                <c:pt idx="3298">
                  <c:v>4.2420041308551364E-3</c:v>
                </c:pt>
                <c:pt idx="3299">
                  <c:v>4.2429759655838719E-3</c:v>
                </c:pt>
                <c:pt idx="3300">
                  <c:v>4.2439406784604882E-3</c:v>
                </c:pt>
                <c:pt idx="3301">
                  <c:v>4.2448982566565653E-3</c:v>
                </c:pt>
                <c:pt idx="3302">
                  <c:v>4.2458486873419281E-3</c:v>
                </c:pt>
                <c:pt idx="3303">
                  <c:v>4.2468829842614774E-3</c:v>
                </c:pt>
                <c:pt idx="3304">
                  <c:v>4.2478185776094893E-3</c:v>
                </c:pt>
                <c:pt idx="3305">
                  <c:v>4.2487469839560732E-3</c:v>
                </c:pt>
                <c:pt idx="3306">
                  <c:v>4.2496681904723591E-3</c:v>
                </c:pt>
                <c:pt idx="3307">
                  <c:v>4.2505821843260043E-3</c:v>
                </c:pt>
                <c:pt idx="3308">
                  <c:v>4.2514889526872714E-3</c:v>
                </c:pt>
                <c:pt idx="3309">
                  <c:v>4.2523884827272915E-3</c:v>
                </c:pt>
                <c:pt idx="3310">
                  <c:v>4.2532807616145899E-3</c:v>
                </c:pt>
                <c:pt idx="3311">
                  <c:v>4.2541657765185602E-3</c:v>
                </c:pt>
                <c:pt idx="3312">
                  <c:v>4.2550435146085971E-3</c:v>
                </c:pt>
                <c:pt idx="3313">
                  <c:v>4.2559139630549622E-3</c:v>
                </c:pt>
                <c:pt idx="3314">
                  <c:v>4.2567771090279193E-3</c:v>
                </c:pt>
                <c:pt idx="3315">
                  <c:v>4.257632939696861E-3</c:v>
                </c:pt>
                <c:pt idx="3316">
                  <c:v>4.258481442231182E-3</c:v>
                </c:pt>
                <c:pt idx="3317">
                  <c:v>4.2593226038020139E-3</c:v>
                </c:pt>
                <c:pt idx="3318">
                  <c:v>4.2601564115778813E-3</c:v>
                </c:pt>
                <c:pt idx="3319">
                  <c:v>4.2609828527299162E-3</c:v>
                </c:pt>
                <c:pt idx="3320">
                  <c:v>4.2617195888360465E-3</c:v>
                </c:pt>
                <c:pt idx="3321">
                  <c:v>4.2625317790790183E-3</c:v>
                </c:pt>
                <c:pt idx="3322">
                  <c:v>4.2633365652103815E-3</c:v>
                </c:pt>
                <c:pt idx="3323">
                  <c:v>4.2641339343999583E-3</c:v>
                </c:pt>
                <c:pt idx="3324">
                  <c:v>4.2649238738166938E-3</c:v>
                </c:pt>
                <c:pt idx="3325">
                  <c:v>4.2657860820450727E-3</c:v>
                </c:pt>
                <c:pt idx="3326">
                  <c:v>4.2665605975863398E-3</c:v>
                </c:pt>
                <c:pt idx="3327">
                  <c:v>4.2673276438641378E-3</c:v>
                </c:pt>
                <c:pt idx="3328">
                  <c:v>4.2680872080478622E-3</c:v>
                </c:pt>
                <c:pt idx="3329">
                  <c:v>4.2688392773077739E-3</c:v>
                </c:pt>
                <c:pt idx="3330">
                  <c:v>4.2695838388150048E-3</c:v>
                </c:pt>
                <c:pt idx="3331">
                  <c:v>4.2703208797380812E-3</c:v>
                </c:pt>
                <c:pt idx="3332">
                  <c:v>4.2710503872507403E-3</c:v>
                </c:pt>
                <c:pt idx="3333">
                  <c:v>4.2716213451026164E-3</c:v>
                </c:pt>
                <c:pt idx="3334">
                  <c:v>4.2723368149513163E-3</c:v>
                </c:pt>
                <c:pt idx="3335">
                  <c:v>4.2730447149095241E-3</c:v>
                </c:pt>
                <c:pt idx="3336">
                  <c:v>4.2737450321466142E-3</c:v>
                </c:pt>
                <c:pt idx="3337">
                  <c:v>4.2744377538337375E-3</c:v>
                </c:pt>
                <c:pt idx="3338">
                  <c:v>4.2751228671420449E-3</c:v>
                </c:pt>
                <c:pt idx="3339">
                  <c:v>4.2758003592426874E-3</c:v>
                </c:pt>
                <c:pt idx="3340">
                  <c:v>4.2764702173059277E-3</c:v>
                </c:pt>
                <c:pt idx="3341">
                  <c:v>4.2771324285029166E-3</c:v>
                </c:pt>
                <c:pt idx="3342">
                  <c:v>4.2777162421164493E-3</c:v>
                </c:pt>
                <c:pt idx="3343">
                  <c:v>4.2783636638201129E-3</c:v>
                </c:pt>
                <c:pt idx="3344">
                  <c:v>4.2790034011798289E-3</c:v>
                </c:pt>
                <c:pt idx="3345">
                  <c:v>4.2796354413627159E-3</c:v>
                </c:pt>
                <c:pt idx="3346">
                  <c:v>4.2804652995857059E-3</c:v>
                </c:pt>
                <c:pt idx="3347">
                  <c:v>4.2810802663771092E-3</c:v>
                </c:pt>
                <c:pt idx="3348">
                  <c:v>4.2816874944849054E-3</c:v>
                </c:pt>
                <c:pt idx="3349">
                  <c:v>4.2822869710819637E-3</c:v>
                </c:pt>
                <c:pt idx="3350">
                  <c:v>4.2828786833394167E-3</c:v>
                </c:pt>
                <c:pt idx="3351">
                  <c:v>4.2833969055258506E-3</c:v>
                </c:pt>
                <c:pt idx="3352">
                  <c:v>4.2839736026062695E-3</c:v>
                </c:pt>
                <c:pt idx="3353">
                  <c:v>4.2845424978694754E-3</c:v>
                </c:pt>
                <c:pt idx="3354">
                  <c:v>4.2851035784844116E-3</c:v>
                </c:pt>
                <c:pt idx="3355">
                  <c:v>4.2857203305108997E-3</c:v>
                </c:pt>
                <c:pt idx="3356">
                  <c:v>4.2862651873210034E-3</c:v>
                </c:pt>
                <c:pt idx="3357">
                  <c:v>4.2868021899876855E-3</c:v>
                </c:pt>
                <c:pt idx="3358">
                  <c:v>4.2873313256846833E-3</c:v>
                </c:pt>
                <c:pt idx="3359">
                  <c:v>4.287852581583128E-3</c:v>
                </c:pt>
                <c:pt idx="3360">
                  <c:v>4.288365944852413E-3</c:v>
                </c:pt>
                <c:pt idx="3361">
                  <c:v>4.2888714026654094E-3</c:v>
                </c:pt>
                <c:pt idx="3362">
                  <c:v>4.2893689421932479E-3</c:v>
                </c:pt>
                <c:pt idx="3363">
                  <c:v>4.2898585506070596E-3</c:v>
                </c:pt>
                <c:pt idx="3364">
                  <c:v>4.2903402150788455E-3</c:v>
                </c:pt>
                <c:pt idx="3365">
                  <c:v>4.2908139227806055E-3</c:v>
                </c:pt>
                <c:pt idx="3366">
                  <c:v>4.2912796608843406E-3</c:v>
                </c:pt>
                <c:pt idx="3367">
                  <c:v>4.2917374165603143E-3</c:v>
                </c:pt>
                <c:pt idx="3368">
                  <c:v>4.2921871769805251E-3</c:v>
                </c:pt>
                <c:pt idx="3369">
                  <c:v>4.2926289293178438E-3</c:v>
                </c:pt>
                <c:pt idx="3370">
                  <c:v>4.293062660742533E-3</c:v>
                </c:pt>
                <c:pt idx="3371">
                  <c:v>4.2934883584283311E-3</c:v>
                </c:pt>
                <c:pt idx="3372">
                  <c:v>4.2938521004352416E-3</c:v>
                </c:pt>
                <c:pt idx="3373">
                  <c:v>4.294262265359684E-3</c:v>
                </c:pt>
                <c:pt idx="3374">
                  <c:v>4.2946643590709779E-3</c:v>
                </c:pt>
                <c:pt idx="3375">
                  <c:v>4.2950583687433397E-3</c:v>
                </c:pt>
                <c:pt idx="3376">
                  <c:v>4.2954442815483478E-3</c:v>
                </c:pt>
                <c:pt idx="3377">
                  <c:v>4.2958731176323539E-3</c:v>
                </c:pt>
                <c:pt idx="3378">
                  <c:v>4.2962422199549731E-3</c:v>
                </c:pt>
                <c:pt idx="3379">
                  <c:v>4.2966031859129668E-3</c:v>
                </c:pt>
                <c:pt idx="3380">
                  <c:v>4.2969560026792043E-3</c:v>
                </c:pt>
                <c:pt idx="3381">
                  <c:v>4.2973006574274237E-3</c:v>
                </c:pt>
                <c:pt idx="3382">
                  <c:v>4.2976371373296251E-3</c:v>
                </c:pt>
                <c:pt idx="3383">
                  <c:v>4.2979654295578103E-3</c:v>
                </c:pt>
                <c:pt idx="3384">
                  <c:v>4.2982855212831093E-3</c:v>
                </c:pt>
                <c:pt idx="3385">
                  <c:v>4.2985045871715144E-3</c:v>
                </c:pt>
                <c:pt idx="3386">
                  <c:v>4.2988094120568476E-3</c:v>
                </c:pt>
                <c:pt idx="3387">
                  <c:v>4.2991059999861747E-3</c:v>
                </c:pt>
                <c:pt idx="3388">
                  <c:v>4.2993943381324229E-3</c:v>
                </c:pt>
                <c:pt idx="3389">
                  <c:v>4.2997577477936338E-3</c:v>
                </c:pt>
                <c:pt idx="3390">
                  <c:v>4.2999843660638248E-3</c:v>
                </c:pt>
                <c:pt idx="3391">
                  <c:v>4.3002466928170335E-3</c:v>
                </c:pt>
                <c:pt idx="3392">
                  <c:v>4.3005007166465603E-3</c:v>
                </c:pt>
                <c:pt idx="3393">
                  <c:v>4.3007464247288851E-3</c:v>
                </c:pt>
                <c:pt idx="3394">
                  <c:v>4.3009427117278844E-3</c:v>
                </c:pt>
                <c:pt idx="3395">
                  <c:v>4.3011723452805063E-3</c:v>
                </c:pt>
                <c:pt idx="3396">
                  <c:v>4.3013936256192783E-3</c:v>
                </c:pt>
                <c:pt idx="3397">
                  <c:v>4.3016065399185035E-3</c:v>
                </c:pt>
                <c:pt idx="3398">
                  <c:v>4.3020040296997408E-3</c:v>
                </c:pt>
                <c:pt idx="3399">
                  <c:v>4.3021971748549298E-3</c:v>
                </c:pt>
                <c:pt idx="3400">
                  <c:v>4.3023819104068923E-3</c:v>
                </c:pt>
                <c:pt idx="3401">
                  <c:v>4.3025582235309929E-3</c:v>
                </c:pt>
                <c:pt idx="3402">
                  <c:v>4.30261771553846E-3</c:v>
                </c:pt>
                <c:pt idx="3403">
                  <c:v>4.3027789569823928E-3</c:v>
                </c:pt>
                <c:pt idx="3404">
                  <c:v>4.3030152431352345E-3</c:v>
                </c:pt>
                <c:pt idx="3405">
                  <c:v>4.30307605347222E-3</c:v>
                </c:pt>
                <c:pt idx="3406">
                  <c:v>4.3032118828639108E-3</c:v>
                </c:pt>
                <c:pt idx="3407">
                  <c:v>4.3034385129706327E-3</c:v>
                </c:pt>
                <c:pt idx="3408">
                  <c:v>4.3035555099435931E-3</c:v>
                </c:pt>
                <c:pt idx="3409">
                  <c:v>4.3036639818737552E-3</c:v>
                </c:pt>
                <c:pt idx="3410">
                  <c:v>4.3037639159347815E-3</c:v>
                </c:pt>
                <c:pt idx="3411">
                  <c:v>4.3038552992994859E-3</c:v>
                </c:pt>
                <c:pt idx="3412">
                  <c:v>4.3039381191432354E-3</c:v>
                </c:pt>
                <c:pt idx="3413">
                  <c:v>4.3040123626371411E-3</c:v>
                </c:pt>
                <c:pt idx="3414">
                  <c:v>4.3040780169565692E-3</c:v>
                </c:pt>
                <c:pt idx="3415">
                  <c:v>4.3040504731204866E-3</c:v>
                </c:pt>
                <c:pt idx="3416">
                  <c:v>4.3041835067666474E-3</c:v>
                </c:pt>
                <c:pt idx="3417">
                  <c:v>4.3042233166046273E-3</c:v>
                </c:pt>
                <c:pt idx="3418">
                  <c:v>4.3042544859619352E-3</c:v>
                </c:pt>
                <c:pt idx="3419">
                  <c:v>4.3042770020147872E-3</c:v>
                </c:pt>
                <c:pt idx="3420">
                  <c:v>4.3042908519359971E-3</c:v>
                </c:pt>
                <c:pt idx="3421">
                  <c:v>4.3042960228992294E-3</c:v>
                </c:pt>
                <c:pt idx="3422">
                  <c:v>4.3042925020789977E-3</c:v>
                </c:pt>
                <c:pt idx="3423">
                  <c:v>4.3042802766506683E-3</c:v>
                </c:pt>
                <c:pt idx="3424">
                  <c:v>4.3041915100257185E-3</c:v>
                </c:pt>
                <c:pt idx="3425">
                  <c:v>4.3041637157998965E-3</c:v>
                </c:pt>
                <c:pt idx="3426">
                  <c:v>4.3041271815508634E-3</c:v>
                </c:pt>
                <c:pt idx="3427">
                  <c:v>4.3040818944519573E-3</c:v>
                </c:pt>
                <c:pt idx="3428">
                  <c:v>4.3040881314717521E-3</c:v>
                </c:pt>
                <c:pt idx="3429">
                  <c:v>4.3040234090494364E-3</c:v>
                </c:pt>
                <c:pt idx="3430">
                  <c:v>4.3039498922397756E-3</c:v>
                </c:pt>
                <c:pt idx="3431">
                  <c:v>4.3038675682155825E-3</c:v>
                </c:pt>
                <c:pt idx="3432">
                  <c:v>4.3037764241539225E-3</c:v>
                </c:pt>
                <c:pt idx="3433">
                  <c:v>4.3036764472284611E-3</c:v>
                </c:pt>
                <c:pt idx="3434">
                  <c:v>4.3035676246137118E-3</c:v>
                </c:pt>
                <c:pt idx="3435">
                  <c:v>4.3034499434850401E-3</c:v>
                </c:pt>
                <c:pt idx="3436">
                  <c:v>4.3033233910178105E-3</c:v>
                </c:pt>
                <c:pt idx="3437">
                  <c:v>4.3031302871519017E-3</c:v>
                </c:pt>
                <c:pt idx="3438">
                  <c:v>4.3029885116396827E-3</c:v>
                </c:pt>
                <c:pt idx="3439">
                  <c:v>4.3028378304033055E-3</c:v>
                </c:pt>
                <c:pt idx="3440">
                  <c:v>4.3026782306174738E-3</c:v>
                </c:pt>
                <c:pt idx="3441">
                  <c:v>4.302411213037427E-3</c:v>
                </c:pt>
                <c:pt idx="3442">
                  <c:v>4.30227541048127E-3</c:v>
                </c:pt>
                <c:pt idx="3443">
                  <c:v>4.3020735270174011E-3</c:v>
                </c:pt>
                <c:pt idx="3444">
                  <c:v>4.301873630706908E-3</c:v>
                </c:pt>
                <c:pt idx="3445">
                  <c:v>4.301664745208998E-3</c:v>
                </c:pt>
                <c:pt idx="3446">
                  <c:v>4.3014468576987666E-3</c:v>
                </c:pt>
                <c:pt idx="3447">
                  <c:v>4.3012199553539411E-3</c:v>
                </c:pt>
                <c:pt idx="3448">
                  <c:v>4.3009840253496164E-3</c:v>
                </c:pt>
                <c:pt idx="3449">
                  <c:v>4.3007390548635231E-3</c:v>
                </c:pt>
                <c:pt idx="3450">
                  <c:v>4.3004908057120914E-3</c:v>
                </c:pt>
                <c:pt idx="3451">
                  <c:v>4.3002270625725897E-3</c:v>
                </c:pt>
                <c:pt idx="3452">
                  <c:v>4.2999542394563167E-3</c:v>
                </c:pt>
                <c:pt idx="3453">
                  <c:v>4.2996723235378814E-3</c:v>
                </c:pt>
                <c:pt idx="3454">
                  <c:v>4.2993781463602707E-3</c:v>
                </c:pt>
                <c:pt idx="3455">
                  <c:v>4.2989914207803596E-3</c:v>
                </c:pt>
                <c:pt idx="3456">
                  <c:v>4.2987700507573874E-3</c:v>
                </c:pt>
                <c:pt idx="3457">
                  <c:v>4.2984522947618056E-3</c:v>
                </c:pt>
                <c:pt idx="3458">
                  <c:v>4.2981253828725981E-3</c:v>
                </c:pt>
                <c:pt idx="3459">
                  <c:v>4.2977891610866863E-3</c:v>
                </c:pt>
                <c:pt idx="3460">
                  <c:v>4.2974432365029264E-3</c:v>
                </c:pt>
                <c:pt idx="3461">
                  <c:v>4.2970881165329744E-3</c:v>
                </c:pt>
                <c:pt idx="3462">
                  <c:v>4.2967237883514376E-3</c:v>
                </c:pt>
                <c:pt idx="3463">
                  <c:v>4.2963502391372681E-3</c:v>
                </c:pt>
                <c:pt idx="3464">
                  <c:v>4.2959674560659406E-3</c:v>
                </c:pt>
                <c:pt idx="3465">
                  <c:v>4.2955754263146705E-3</c:v>
                </c:pt>
                <c:pt idx="3466">
                  <c:v>4.2951741370615398E-3</c:v>
                </c:pt>
                <c:pt idx="3467">
                  <c:v>4.2947635754854987E-3</c:v>
                </c:pt>
                <c:pt idx="3468">
                  <c:v>4.2943437287602864E-3</c:v>
                </c:pt>
                <c:pt idx="3469">
                  <c:v>4.2939145840674613E-3</c:v>
                </c:pt>
                <c:pt idx="3470">
                  <c:v>4.2934761285807616E-3</c:v>
                </c:pt>
                <c:pt idx="3471">
                  <c:v>4.2930283494800065E-3</c:v>
                </c:pt>
                <c:pt idx="3472">
                  <c:v>4.292571233943279E-3</c:v>
                </c:pt>
                <c:pt idx="3473">
                  <c:v>4.2921047691469247E-3</c:v>
                </c:pt>
                <c:pt idx="3474">
                  <c:v>4.2916289422690254E-3</c:v>
                </c:pt>
                <c:pt idx="3475">
                  <c:v>4.2911437404894014E-3</c:v>
                </c:pt>
                <c:pt idx="3476">
                  <c:v>4.2906606931280272E-3</c:v>
                </c:pt>
                <c:pt idx="3477">
                  <c:v>4.2901573829599781E-3</c:v>
                </c:pt>
                <c:pt idx="3478">
                  <c:v>4.2896446604493762E-3</c:v>
                </c:pt>
                <c:pt idx="3479">
                  <c:v>4.2891225127748281E-3</c:v>
                </c:pt>
                <c:pt idx="3480">
                  <c:v>4.2885766592739771E-3</c:v>
                </c:pt>
                <c:pt idx="3481">
                  <c:v>4.2880349388167887E-3</c:v>
                </c:pt>
                <c:pt idx="3482">
                  <c:v>4.2874837537027165E-3</c:v>
                </c:pt>
                <c:pt idx="3483">
                  <c:v>4.286923091112449E-3</c:v>
                </c:pt>
                <c:pt idx="3484">
                  <c:v>4.286352938224069E-3</c:v>
                </c:pt>
                <c:pt idx="3485">
                  <c:v>4.2857732822165285E-3</c:v>
                </c:pt>
                <c:pt idx="3486">
                  <c:v>4.2851841102661704E-3</c:v>
                </c:pt>
                <c:pt idx="3487">
                  <c:v>4.284585409556293E-3</c:v>
                </c:pt>
                <c:pt idx="3488">
                  <c:v>4.2839771672623702E-3</c:v>
                </c:pt>
                <c:pt idx="3489">
                  <c:v>4.2833798313481738E-3</c:v>
                </c:pt>
                <c:pt idx="3490">
                  <c:v>4.2827531606706255E-3</c:v>
                </c:pt>
                <c:pt idx="3491">
                  <c:v>4.2821169109759378E-3</c:v>
                </c:pt>
                <c:pt idx="3492">
                  <c:v>4.2814710694435961E-3</c:v>
                </c:pt>
                <c:pt idx="3493">
                  <c:v>4.2807212032814649E-3</c:v>
                </c:pt>
                <c:pt idx="3494">
                  <c:v>4.2800547646382929E-3</c:v>
                </c:pt>
                <c:pt idx="3495">
                  <c:v>4.2793786938661801E-3</c:v>
                </c:pt>
                <c:pt idx="3496">
                  <c:v>4.2786929781402205E-3</c:v>
                </c:pt>
                <c:pt idx="3497">
                  <c:v>4.2779976046442934E-3</c:v>
                </c:pt>
                <c:pt idx="3498">
                  <c:v>4.2773193306882007E-3</c:v>
                </c:pt>
                <c:pt idx="3499">
                  <c:v>4.276605305738812E-3</c:v>
                </c:pt>
                <c:pt idx="3500">
                  <c:v>4.2758815855847843E-3</c:v>
                </c:pt>
                <c:pt idx="3501">
                  <c:v>4.2751481574097028E-3</c:v>
                </c:pt>
                <c:pt idx="3502">
                  <c:v>4.2743457677696384E-3</c:v>
                </c:pt>
                <c:pt idx="3503">
                  <c:v>4.2735914716518983E-3</c:v>
                </c:pt>
                <c:pt idx="3504">
                  <c:v>4.2728274269939219E-3</c:v>
                </c:pt>
                <c:pt idx="3505">
                  <c:v>4.2720536209729237E-3</c:v>
                </c:pt>
                <c:pt idx="3506">
                  <c:v>4.2713025281546054E-3</c:v>
                </c:pt>
                <c:pt idx="3507">
                  <c:v>4.2705098718456638E-3</c:v>
                </c:pt>
                <c:pt idx="3508">
                  <c:v>4.2697074167472497E-3</c:v>
                </c:pt>
                <c:pt idx="3509">
                  <c:v>4.2686612699139124E-3</c:v>
                </c:pt>
                <c:pt idx="3510">
                  <c:v>4.2678008281376413E-3</c:v>
                </c:pt>
                <c:pt idx="3511">
                  <c:v>4.266965371452938E-3</c:v>
                </c:pt>
                <c:pt idx="3512">
                  <c:v>4.2661200600112243E-3</c:v>
                </c:pt>
                <c:pt idx="3513">
                  <c:v>4.265264880990583E-3</c:v>
                </c:pt>
                <c:pt idx="3514">
                  <c:v>4.2643998215743098E-3</c:v>
                </c:pt>
                <c:pt idx="3515">
                  <c:v>4.2635248689422249E-3</c:v>
                </c:pt>
                <c:pt idx="3516">
                  <c:v>4.2626400102767541E-3</c:v>
                </c:pt>
                <c:pt idx="3517">
                  <c:v>4.261745232755982E-3</c:v>
                </c:pt>
                <c:pt idx="3518">
                  <c:v>4.2608405235649406E-3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712128"/>
        <c:axId val="25971404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42734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42853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43007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10"/>
                <c:pt idx="0">
                  <c:v>42725</c:v>
                </c:pt>
                <c:pt idx="1">
                  <c:v>42809</c:v>
                </c:pt>
                <c:pt idx="2">
                  <c:v>42907</c:v>
                </c:pt>
                <c:pt idx="3">
                  <c:v>42998</c:v>
                </c:pt>
                <c:pt idx="4">
                  <c:v>43089</c:v>
                </c:pt>
                <c:pt idx="5">
                  <c:v>43180</c:v>
                </c:pt>
                <c:pt idx="6">
                  <c:v>43271</c:v>
                </c:pt>
                <c:pt idx="7">
                  <c:v>43362</c:v>
                </c:pt>
                <c:pt idx="8">
                  <c:v>43453</c:v>
                </c:pt>
                <c:pt idx="9">
                  <c:v>43544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42662</c:v>
                </c:pt>
                <c:pt idx="1">
                  <c:v>42690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4"/>
                <c:pt idx="0">
                  <c:v>43635</c:v>
                </c:pt>
                <c:pt idx="1">
                  <c:v>43726</c:v>
                </c:pt>
                <c:pt idx="2">
                  <c:v>43817</c:v>
                </c:pt>
                <c:pt idx="3">
                  <c:v>43908</c:v>
                </c:pt>
                <c:pt idx="4">
                  <c:v>43999</c:v>
                </c:pt>
                <c:pt idx="5">
                  <c:v>44090</c:v>
                </c:pt>
                <c:pt idx="6">
                  <c:v>44181</c:v>
                </c:pt>
                <c:pt idx="7">
                  <c:v>44272</c:v>
                </c:pt>
                <c:pt idx="8">
                  <c:v>44363</c:v>
                </c:pt>
                <c:pt idx="9">
                  <c:v>44454</c:v>
                </c:pt>
                <c:pt idx="10">
                  <c:v>44545</c:v>
                </c:pt>
                <c:pt idx="11">
                  <c:v>44636</c:v>
                </c:pt>
                <c:pt idx="12">
                  <c:v>44727</c:v>
                </c:pt>
                <c:pt idx="13">
                  <c:v>44825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712128"/>
        <c:axId val="259714048"/>
      </c:scatterChart>
      <c:dateAx>
        <c:axId val="259712128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71404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259714048"/>
        <c:scaling>
          <c:orientation val="minMax"/>
          <c:max val="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5971212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-3.0413853862976126E-3</c:v>
                </c:pt>
                <c:pt idx="1">
                  <c:v>-3.0413853863375806E-3</c:v>
                </c:pt>
                <c:pt idx="2">
                  <c:v>-3.0413853863775486E-3</c:v>
                </c:pt>
                <c:pt idx="3">
                  <c:v>-3.0413596919043329E-3</c:v>
                </c:pt>
                <c:pt idx="4">
                  <c:v>-3.0413853863375806E-3</c:v>
                </c:pt>
                <c:pt idx="5">
                  <c:v>-3.0413853863375806E-3</c:v>
                </c:pt>
                <c:pt idx="6">
                  <c:v>-3.0413853862976126E-3</c:v>
                </c:pt>
                <c:pt idx="7">
                  <c:v>-3.0413853863375806E-3</c:v>
                </c:pt>
                <c:pt idx="8">
                  <c:v>-3.0413596919176555E-3</c:v>
                </c:pt>
                <c:pt idx="9">
                  <c:v>-3.0413853862976126E-3</c:v>
                </c:pt>
                <c:pt idx="10">
                  <c:v>-3.0413853863775486E-3</c:v>
                </c:pt>
                <c:pt idx="11">
                  <c:v>-3.0413853863375806E-3</c:v>
                </c:pt>
                <c:pt idx="12">
                  <c:v>-3.0413853863775486E-3</c:v>
                </c:pt>
                <c:pt idx="13">
                  <c:v>-3.0413596918910102E-3</c:v>
                </c:pt>
                <c:pt idx="14">
                  <c:v>-3.0413853862976126E-3</c:v>
                </c:pt>
                <c:pt idx="15">
                  <c:v>-3.0413853863375806E-3</c:v>
                </c:pt>
                <c:pt idx="16">
                  <c:v>-3.0413853863375806E-3</c:v>
                </c:pt>
                <c:pt idx="17">
                  <c:v>-3.0413853863775486E-3</c:v>
                </c:pt>
                <c:pt idx="18">
                  <c:v>-3.0413596918910102E-3</c:v>
                </c:pt>
                <c:pt idx="19">
                  <c:v>-3.0409397179953501E-3</c:v>
                </c:pt>
                <c:pt idx="20">
                  <c:v>-3.0400023547683119E-3</c:v>
                </c:pt>
                <c:pt idx="21">
                  <c:v>-3.0389972717115299E-3</c:v>
                </c:pt>
                <c:pt idx="22">
                  <c:v>-3.0379262292168363E-3</c:v>
                </c:pt>
                <c:pt idx="23">
                  <c:v>-3.0355474850285447E-3</c:v>
                </c:pt>
                <c:pt idx="24">
                  <c:v>-3.0330176722559443E-3</c:v>
                </c:pt>
                <c:pt idx="25">
                  <c:v>-3.0316432377697211E-3</c:v>
                </c:pt>
                <c:pt idx="26">
                  <c:v>-3.0302134059967401E-3</c:v>
                </c:pt>
                <c:pt idx="27">
                  <c:v>-3.0287299372488974E-3</c:v>
                </c:pt>
                <c:pt idx="28">
                  <c:v>-3.0255675829771178E-3</c:v>
                </c:pt>
                <c:pt idx="29">
                  <c:v>-3.0222948985869635E-3</c:v>
                </c:pt>
                <c:pt idx="30">
                  <c:v>-3.0205696497631607E-3</c:v>
                </c:pt>
                <c:pt idx="31">
                  <c:v>-3.0188013259158097E-3</c:v>
                </c:pt>
                <c:pt idx="32">
                  <c:v>-3.0169916874767111E-3</c:v>
                </c:pt>
                <c:pt idx="33">
                  <c:v>-3.0132182755471248E-3</c:v>
                </c:pt>
                <c:pt idx="34">
                  <c:v>-3.0093751937609881E-3</c:v>
                </c:pt>
                <c:pt idx="35">
                  <c:v>-3.0073853871614986E-3</c:v>
                </c:pt>
                <c:pt idx="36">
                  <c:v>-3.005364827961543E-3</c:v>
                </c:pt>
                <c:pt idx="37">
                  <c:v>-3.0033152763531135E-3</c:v>
                </c:pt>
                <c:pt idx="38">
                  <c:v>-2.9991033487597463E-3</c:v>
                </c:pt>
                <c:pt idx="39">
                  <c:v>-2.994862354390726E-3</c:v>
                </c:pt>
                <c:pt idx="40">
                  <c:v>-2.9926942466573792E-3</c:v>
                </c:pt>
                <c:pt idx="41">
                  <c:v>-2.9902790909419608E-3</c:v>
                </c:pt>
                <c:pt idx="42">
                  <c:v>-2.9876968437259066E-3</c:v>
                </c:pt>
                <c:pt idx="43">
                  <c:v>-2.9828887332428167E-3</c:v>
                </c:pt>
                <c:pt idx="44">
                  <c:v>-2.9785642159918524E-3</c:v>
                </c:pt>
                <c:pt idx="45">
                  <c:v>-2.9766332107961091E-3</c:v>
                </c:pt>
                <c:pt idx="46">
                  <c:v>-2.9748642909854794E-3</c:v>
                </c:pt>
                <c:pt idx="47">
                  <c:v>-2.9732680688709934E-3</c:v>
                </c:pt>
                <c:pt idx="48">
                  <c:v>-2.9706798310069615E-3</c:v>
                </c:pt>
                <c:pt idx="49">
                  <c:v>-2.9688224033552757E-3</c:v>
                </c:pt>
                <c:pt idx="50">
                  <c:v>-2.9682488544668928E-3</c:v>
                </c:pt>
                <c:pt idx="51">
                  <c:v>-2.967911676940993E-3</c:v>
                </c:pt>
                <c:pt idx="52">
                  <c:v>-2.9678214835282546E-3</c:v>
                </c:pt>
                <c:pt idx="53">
                  <c:v>-2.9684929597761922E-3</c:v>
                </c:pt>
                <c:pt idx="54">
                  <c:v>-2.9701427949113679E-3</c:v>
                </c:pt>
                <c:pt idx="55">
                  <c:v>-2.9714467056507488E-3</c:v>
                </c:pt>
                <c:pt idx="56">
                  <c:v>-2.9730612742495666E-3</c:v>
                </c:pt>
                <c:pt idx="57">
                  <c:v>-2.9749971128989472E-3</c:v>
                </c:pt>
                <c:pt idx="58">
                  <c:v>-2.9814988783449792E-3</c:v>
                </c:pt>
                <c:pt idx="59">
                  <c:v>-2.9898667889494135E-3</c:v>
                </c:pt>
                <c:pt idx="60">
                  <c:v>-2.9939531068334801E-3</c:v>
                </c:pt>
                <c:pt idx="61">
                  <c:v>-2.9984349808653832E-3</c:v>
                </c:pt>
                <c:pt idx="62">
                  <c:v>-3.0080723974901247E-3</c:v>
                </c:pt>
                <c:pt idx="63">
                  <c:v>-3.0177135208298012E-3</c:v>
                </c:pt>
                <c:pt idx="64">
                  <c:v>-3.0224412631074671E-3</c:v>
                </c:pt>
                <c:pt idx="65">
                  <c:v>-3.027108143909274E-3</c:v>
                </c:pt>
                <c:pt idx="66">
                  <c:v>-3.0317056896134176E-3</c:v>
                </c:pt>
                <c:pt idx="67">
                  <c:v>-3.0406016143036396E-3</c:v>
                </c:pt>
                <c:pt idx="68">
                  <c:v>-3.0492330490172748E-3</c:v>
                </c:pt>
                <c:pt idx="69">
                  <c:v>-3.0533568149060386E-3</c:v>
                </c:pt>
                <c:pt idx="70">
                  <c:v>-3.0573604040462499E-3</c:v>
                </c:pt>
                <c:pt idx="71">
                  <c:v>-3.0612353427761363E-3</c:v>
                </c:pt>
                <c:pt idx="72">
                  <c:v>-3.0684878626408008E-3</c:v>
                </c:pt>
                <c:pt idx="73">
                  <c:v>-3.0752791215160613E-3</c:v>
                </c:pt>
                <c:pt idx="74">
                  <c:v>-3.0783837040671003E-3</c:v>
                </c:pt>
                <c:pt idx="75">
                  <c:v>-3.0813087945169571E-3</c:v>
                </c:pt>
                <c:pt idx="76">
                  <c:v>-3.0840459194436676E-3</c:v>
                </c:pt>
                <c:pt idx="77">
                  <c:v>-3.0888247460980622E-3</c:v>
                </c:pt>
                <c:pt idx="78">
                  <c:v>-3.0929452899242094E-3</c:v>
                </c:pt>
                <c:pt idx="79">
                  <c:v>-3.0946154821487326E-3</c:v>
                </c:pt>
                <c:pt idx="80">
                  <c:v>-3.0960468672791563E-3</c:v>
                </c:pt>
                <c:pt idx="81">
                  <c:v>-3.097230971254028E-3</c:v>
                </c:pt>
                <c:pt idx="82">
                  <c:v>-3.0987058690312708E-3</c:v>
                </c:pt>
                <c:pt idx="83">
                  <c:v>-3.0993251059996396E-3</c:v>
                </c:pt>
                <c:pt idx="84">
                  <c:v>-3.099180596874973E-3</c:v>
                </c:pt>
                <c:pt idx="85">
                  <c:v>-3.0989146958937397E-3</c:v>
                </c:pt>
                <c:pt idx="86">
                  <c:v>-3.0985600160882143E-3</c:v>
                </c:pt>
                <c:pt idx="87">
                  <c:v>-3.0975194776328152E-3</c:v>
                </c:pt>
                <c:pt idx="88">
                  <c:v>-3.0962191186922894E-3</c:v>
                </c:pt>
                <c:pt idx="89">
                  <c:v>-3.0953947517975422E-3</c:v>
                </c:pt>
                <c:pt idx="90">
                  <c:v>-3.0944712888114623E-3</c:v>
                </c:pt>
                <c:pt idx="91">
                  <c:v>-3.0934470099497346E-3</c:v>
                </c:pt>
                <c:pt idx="92">
                  <c:v>-3.0910272615480849E-3</c:v>
                </c:pt>
                <c:pt idx="93">
                  <c:v>-3.0883073457754762E-3</c:v>
                </c:pt>
                <c:pt idx="94">
                  <c:v>-3.0867531945277804E-3</c:v>
                </c:pt>
                <c:pt idx="95">
                  <c:v>-3.0850879100174922E-3</c:v>
                </c:pt>
                <c:pt idx="96">
                  <c:v>-3.0833097727001046E-3</c:v>
                </c:pt>
                <c:pt idx="97">
                  <c:v>-3.0793423838559875E-3</c:v>
                </c:pt>
                <c:pt idx="98">
                  <c:v>-3.0750343035901295E-3</c:v>
                </c:pt>
                <c:pt idx="99">
                  <c:v>-3.0726661083102513E-3</c:v>
                </c:pt>
                <c:pt idx="100">
                  <c:v>-3.0701747428762971E-3</c:v>
                </c:pt>
                <c:pt idx="101">
                  <c:v>-3.0675584874639839E-3</c:v>
                </c:pt>
                <c:pt idx="102">
                  <c:v>-3.0618750367539249E-3</c:v>
                </c:pt>
                <c:pt idx="103">
                  <c:v>-3.0558101750610689E-3</c:v>
                </c:pt>
                <c:pt idx="104">
                  <c:v>-3.0532635207736192E-3</c:v>
                </c:pt>
                <c:pt idx="105">
                  <c:v>-3.051646783549522E-3</c:v>
                </c:pt>
                <c:pt idx="106">
                  <c:v>-3.0504206375647769E-3</c:v>
                </c:pt>
                <c:pt idx="107">
                  <c:v>-3.0492998776132652E-3</c:v>
                </c:pt>
                <c:pt idx="108">
                  <c:v>-3.0496435255500387E-3</c:v>
                </c:pt>
                <c:pt idx="109">
                  <c:v>-3.050536505120327E-3</c:v>
                </c:pt>
                <c:pt idx="110">
                  <c:v>-3.0518865436812703E-3</c:v>
                </c:pt>
                <c:pt idx="111">
                  <c:v>-3.0537047190115629E-3</c:v>
                </c:pt>
                <c:pt idx="112">
                  <c:v>-3.0589309234274609E-3</c:v>
                </c:pt>
                <c:pt idx="113">
                  <c:v>-3.0658803477567886E-3</c:v>
                </c:pt>
                <c:pt idx="114">
                  <c:v>-3.0702053762921011E-3</c:v>
                </c:pt>
                <c:pt idx="115">
                  <c:v>-3.0750650093880338E-3</c:v>
                </c:pt>
                <c:pt idx="116">
                  <c:v>-3.0804703246634091E-3</c:v>
                </c:pt>
                <c:pt idx="117">
                  <c:v>-3.0931287095237181E-3</c:v>
                </c:pt>
                <c:pt idx="118">
                  <c:v>-3.1077699677695136E-3</c:v>
                </c:pt>
                <c:pt idx="119">
                  <c:v>-3.1160698634602468E-3</c:v>
                </c:pt>
                <c:pt idx="120">
                  <c:v>-3.1249819088818853E-3</c:v>
                </c:pt>
                <c:pt idx="121">
                  <c:v>-3.1345171820529316E-3</c:v>
                </c:pt>
                <c:pt idx="122">
                  <c:v>-3.1556928807274787E-3</c:v>
                </c:pt>
                <c:pt idx="123">
                  <c:v>-3.1791121088442509E-3</c:v>
                </c:pt>
                <c:pt idx="124">
                  <c:v>-3.1919296884819204E-3</c:v>
                </c:pt>
                <c:pt idx="125">
                  <c:v>-3.2054369631007162E-3</c:v>
                </c:pt>
                <c:pt idx="126">
                  <c:v>-3.2196450103993968E-3</c:v>
                </c:pt>
                <c:pt idx="127">
                  <c:v>-2.4537599876772731E-3</c:v>
                </c:pt>
                <c:pt idx="128">
                  <c:v>-3.2965145650809546E-3</c:v>
                </c:pt>
                <c:pt idx="129">
                  <c:v>-3.3143901697973988E-3</c:v>
                </c:pt>
                <c:pt idx="130">
                  <c:v>-3.331331046179109E-3</c:v>
                </c:pt>
                <c:pt idx="131">
                  <c:v>-3.3473121076532664E-3</c:v>
                </c:pt>
                <c:pt idx="132">
                  <c:v>-3.3759177563030818E-3</c:v>
                </c:pt>
                <c:pt idx="133">
                  <c:v>-3.4011364721386883E-3</c:v>
                </c:pt>
                <c:pt idx="134">
                  <c:v>-3.4119421600431465E-3</c:v>
                </c:pt>
                <c:pt idx="135">
                  <c:v>-3.421637513003617E-3</c:v>
                </c:pt>
                <c:pt idx="136">
                  <c:v>-3.4425341761634698E-3</c:v>
                </c:pt>
                <c:pt idx="137">
                  <c:v>-3.4550877525019175E-3</c:v>
                </c:pt>
                <c:pt idx="138">
                  <c:v>-3.456308336815539E-3</c:v>
                </c:pt>
                <c:pt idx="139">
                  <c:v>-3.4562178930030996E-3</c:v>
                </c:pt>
                <c:pt idx="140">
                  <c:v>-3.4515083868047469E-3</c:v>
                </c:pt>
                <c:pt idx="141">
                  <c:v>-3.4422441034376305E-3</c:v>
                </c:pt>
                <c:pt idx="142">
                  <c:v>-3.4352222184041992E-3</c:v>
                </c:pt>
                <c:pt idx="143">
                  <c:v>-3.4267387848085917E-3</c:v>
                </c:pt>
                <c:pt idx="144">
                  <c:v>-3.4167687157582449E-3</c:v>
                </c:pt>
                <c:pt idx="145">
                  <c:v>-3.3926051344523867E-3</c:v>
                </c:pt>
                <c:pt idx="146">
                  <c:v>-3.3700597267616317E-3</c:v>
                </c:pt>
                <c:pt idx="147">
                  <c:v>-3.3613737602555815E-3</c:v>
                </c:pt>
                <c:pt idx="148">
                  <c:v>-3.3528745276578675E-3</c:v>
                </c:pt>
                <c:pt idx="149">
                  <c:v>-3.336499139878768E-3</c:v>
                </c:pt>
                <c:pt idx="150">
                  <c:v>-3.320871153547067E-3</c:v>
                </c:pt>
                <c:pt idx="151">
                  <c:v>-3.3134002535284424E-3</c:v>
                </c:pt>
                <c:pt idx="152">
                  <c:v>-3.3061539524092964E-3</c:v>
                </c:pt>
                <c:pt idx="153">
                  <c:v>-3.2991385612612945E-3</c:v>
                </c:pt>
                <c:pt idx="154">
                  <c:v>-3.2858790410861261E-3</c:v>
                </c:pt>
                <c:pt idx="155">
                  <c:v>-3.2735123133775801E-3</c:v>
                </c:pt>
                <c:pt idx="156">
                  <c:v>-3.2677461347629944E-3</c:v>
                </c:pt>
                <c:pt idx="157">
                  <c:v>-3.2622487313105353E-3</c:v>
                </c:pt>
                <c:pt idx="158">
                  <c:v>-3.2570264136921878E-3</c:v>
                </c:pt>
                <c:pt idx="159">
                  <c:v>-3.2475009905219565E-3</c:v>
                </c:pt>
                <c:pt idx="160">
                  <c:v>-3.2390142203153616E-3</c:v>
                </c:pt>
                <c:pt idx="161">
                  <c:v>-3.2352619952646933E-3</c:v>
                </c:pt>
                <c:pt idx="162">
                  <c:v>-3.2318227213989914E-3</c:v>
                </c:pt>
                <c:pt idx="163">
                  <c:v>-3.2287027095501131E-3</c:v>
                </c:pt>
                <c:pt idx="164">
                  <c:v>-3.2235295817306664E-3</c:v>
                </c:pt>
                <c:pt idx="165">
                  <c:v>-3.2195414984403925E-3</c:v>
                </c:pt>
                <c:pt idx="166">
                  <c:v>-3.2181124589936161E-3</c:v>
                </c:pt>
                <c:pt idx="167">
                  <c:v>-3.2170524079866425E-3</c:v>
                </c:pt>
                <c:pt idx="168">
                  <c:v>-3.2164154903879805E-3</c:v>
                </c:pt>
                <c:pt idx="169">
                  <c:v>-3.2165999598143813E-3</c:v>
                </c:pt>
                <c:pt idx="170">
                  <c:v>-3.2183663441065491E-3</c:v>
                </c:pt>
                <c:pt idx="171">
                  <c:v>-3.2200160763773411E-3</c:v>
                </c:pt>
                <c:pt idx="172">
                  <c:v>-3.2221455710779168E-3</c:v>
                </c:pt>
                <c:pt idx="173">
                  <c:v>-3.2247623060666086E-3</c:v>
                </c:pt>
                <c:pt idx="174">
                  <c:v>-3.2316282871169832E-3</c:v>
                </c:pt>
                <c:pt idx="175">
                  <c:v>-3.2402511969165104E-3</c:v>
                </c:pt>
                <c:pt idx="176">
                  <c:v>-3.2454162951456311E-3</c:v>
                </c:pt>
                <c:pt idx="177">
                  <c:v>-3.2511134983748136E-3</c:v>
                </c:pt>
                <c:pt idx="178">
                  <c:v>-3.2573502844623903E-3</c:v>
                </c:pt>
                <c:pt idx="179">
                  <c:v>-3.2716301204160914E-3</c:v>
                </c:pt>
                <c:pt idx="180">
                  <c:v>-3.2878428054106124E-3</c:v>
                </c:pt>
                <c:pt idx="181">
                  <c:v>-3.2968896673901682E-3</c:v>
                </c:pt>
                <c:pt idx="182">
                  <c:v>-3.3065209770599679E-3</c:v>
                </c:pt>
                <c:pt idx="183">
                  <c:v>-3.3167442118386958E-3</c:v>
                </c:pt>
                <c:pt idx="184">
                  <c:v>-3.339170179881279E-3</c:v>
                </c:pt>
                <c:pt idx="185">
                  <c:v>-3.3637059518154544E-3</c:v>
                </c:pt>
                <c:pt idx="186">
                  <c:v>-3.3770009745381913E-3</c:v>
                </c:pt>
                <c:pt idx="187">
                  <c:v>-3.3909327872017059E-3</c:v>
                </c:pt>
                <c:pt idx="188">
                  <c:v>-3.4055088671847145E-3</c:v>
                </c:pt>
                <c:pt idx="189">
                  <c:v>-3.4350062513066604E-3</c:v>
                </c:pt>
                <c:pt idx="190">
                  <c:v>-3.4629303029909408E-3</c:v>
                </c:pt>
                <c:pt idx="191">
                  <c:v>-3.4759326155375803E-3</c:v>
                </c:pt>
                <c:pt idx="192">
                  <c:v>-3.4883539615293557E-3</c:v>
                </c:pt>
                <c:pt idx="193">
                  <c:v>-3.5001843603899019E-3</c:v>
                </c:pt>
                <c:pt idx="194">
                  <c:v>-3.5217909764861943E-3</c:v>
                </c:pt>
                <c:pt idx="195">
                  <c:v>-3.5413968668773776E-3</c:v>
                </c:pt>
                <c:pt idx="196">
                  <c:v>-3.5501228170797816E-3</c:v>
                </c:pt>
                <c:pt idx="197">
                  <c:v>-3.5581979352938831E-3</c:v>
                </c:pt>
                <c:pt idx="198">
                  <c:v>-3.5656122403038282E-3</c:v>
                </c:pt>
                <c:pt idx="199">
                  <c:v>-3.5781526714373513E-3</c:v>
                </c:pt>
                <c:pt idx="200">
                  <c:v>-3.5884617139769759E-3</c:v>
                </c:pt>
                <c:pt idx="201">
                  <c:v>-3.5924222413230567E-3</c:v>
                </c:pt>
                <c:pt idx="202">
                  <c:v>-3.595662070807748E-3</c:v>
                </c:pt>
                <c:pt idx="203">
                  <c:v>-3.5981712212551642E-3</c:v>
                </c:pt>
                <c:pt idx="204">
                  <c:v>-3.6006680074862629E-3</c:v>
                </c:pt>
                <c:pt idx="205">
                  <c:v>-3.6007014166283824E-3</c:v>
                </c:pt>
                <c:pt idx="206">
                  <c:v>-3.5994074593670433E-3</c:v>
                </c:pt>
                <c:pt idx="207">
                  <c:v>-3.5973229382113558E-3</c:v>
                </c:pt>
                <c:pt idx="208">
                  <c:v>-3.5944378718255621E-3</c:v>
                </c:pt>
                <c:pt idx="209">
                  <c:v>-3.5859136318183715E-3</c:v>
                </c:pt>
                <c:pt idx="210">
                  <c:v>-3.5748437064953009E-3</c:v>
                </c:pt>
                <c:pt idx="211">
                  <c:v>-3.5687171763720826E-3</c:v>
                </c:pt>
                <c:pt idx="212">
                  <c:v>-3.5626520946552276E-3</c:v>
                </c:pt>
                <c:pt idx="213">
                  <c:v>-3.5566503758532875E-3</c:v>
                </c:pt>
                <c:pt idx="214">
                  <c:v>-3.5448328134979334E-3</c:v>
                </c:pt>
                <c:pt idx="215">
                  <c:v>-3.5333154150896107E-3</c:v>
                </c:pt>
                <c:pt idx="216">
                  <c:v>-3.5276592253330463E-3</c:v>
                </c:pt>
                <c:pt idx="217">
                  <c:v>-3.5220778845035383E-3</c:v>
                </c:pt>
                <c:pt idx="218">
                  <c:v>-3.516573306590054E-3</c:v>
                </c:pt>
                <c:pt idx="219">
                  <c:v>-3.5057954588291196E-3</c:v>
                </c:pt>
                <c:pt idx="220">
                  <c:v>-3.4953609139076747E-3</c:v>
                </c:pt>
                <c:pt idx="221">
                  <c:v>-3.4902688670834792E-3</c:v>
                </c:pt>
                <c:pt idx="222">
                  <c:v>-3.4852650694672249E-3</c:v>
                </c:pt>
                <c:pt idx="223">
                  <c:v>-3.4803514353676235E-3</c:v>
                </c:pt>
                <c:pt idx="224">
                  <c:v>-3.4708008211481456E-3</c:v>
                </c:pt>
                <c:pt idx="225">
                  <c:v>-3.4616368213491455E-3</c:v>
                </c:pt>
                <c:pt idx="226">
                  <c:v>-3.4572027201029698E-3</c:v>
                </c:pt>
                <c:pt idx="227">
                  <c:v>-3.4528702684655244E-3</c:v>
                </c:pt>
                <c:pt idx="228">
                  <c:v>-3.4486413807854888E-3</c:v>
                </c:pt>
                <c:pt idx="229">
                  <c:v>-3.4405055088759795E-3</c:v>
                </c:pt>
                <c:pt idx="230">
                  <c:v>-3.432799756053484E-3</c:v>
                </c:pt>
                <c:pt idx="231">
                  <c:v>-3.4291174031109151E-3</c:v>
                </c:pt>
                <c:pt idx="232">
                  <c:v>-3.4255501001778654E-3</c:v>
                </c:pt>
                <c:pt idx="233">
                  <c:v>-3.4221709939430411E-3</c:v>
                </c:pt>
                <c:pt idx="234">
                  <c:v>-3.41707554943671E-3</c:v>
                </c:pt>
                <c:pt idx="235">
                  <c:v>-3.4139168066493752E-3</c:v>
                </c:pt>
                <c:pt idx="236">
                  <c:v>-3.4132746396098312E-3</c:v>
                </c:pt>
                <c:pt idx="237">
                  <c:v>-3.4132150291332763E-3</c:v>
                </c:pt>
                <c:pt idx="238">
                  <c:v>-3.4137449775784035E-3</c:v>
                </c:pt>
                <c:pt idx="239">
                  <c:v>-3.4167726537281951E-3</c:v>
                </c:pt>
                <c:pt idx="240">
                  <c:v>-3.4219004085089821E-3</c:v>
                </c:pt>
                <c:pt idx="241">
                  <c:v>-3.4254831871827207E-3</c:v>
                </c:pt>
                <c:pt idx="242">
                  <c:v>-3.4296975390901707E-3</c:v>
                </c:pt>
                <c:pt idx="243">
                  <c:v>-3.4345504662303128E-3</c:v>
                </c:pt>
                <c:pt idx="244">
                  <c:v>-3.4463869233380962E-3</c:v>
                </c:pt>
                <c:pt idx="245">
                  <c:v>-3.4604879761301888E-3</c:v>
                </c:pt>
                <c:pt idx="246">
                  <c:v>-3.4686388154137049E-3</c:v>
                </c:pt>
                <c:pt idx="247">
                  <c:v>-3.4774702440421024E-3</c:v>
                </c:pt>
                <c:pt idx="248">
                  <c:v>-3.4869892644540101E-3</c:v>
                </c:pt>
                <c:pt idx="249">
                  <c:v>-3.5083200988461627E-3</c:v>
                </c:pt>
                <c:pt idx="250">
                  <c:v>-3.5320813089123604E-3</c:v>
                </c:pt>
                <c:pt idx="251">
                  <c:v>-3.5451433222233319E-3</c:v>
                </c:pt>
                <c:pt idx="252">
                  <c:v>-3.5589349409903548E-3</c:v>
                </c:pt>
                <c:pt idx="253">
                  <c:v>-3.5734631674921857E-3</c:v>
                </c:pt>
                <c:pt idx="254">
                  <c:v>-3.6030155254529461E-3</c:v>
                </c:pt>
                <c:pt idx="255">
                  <c:v>-3.6309930304057048E-3</c:v>
                </c:pt>
                <c:pt idx="256">
                  <c:v>-3.644014582042665E-3</c:v>
                </c:pt>
                <c:pt idx="257">
                  <c:v>-3.6564557898666195E-3</c:v>
                </c:pt>
                <c:pt idx="258">
                  <c:v>-3.6683094264189364E-3</c:v>
                </c:pt>
                <c:pt idx="259">
                  <c:v>-3.6899841675808176E-3</c:v>
                </c:pt>
                <c:pt idx="260">
                  <c:v>-3.7097037073818839E-3</c:v>
                </c:pt>
                <c:pt idx="261">
                  <c:v>-3.7185110732984583E-3</c:v>
                </c:pt>
                <c:pt idx="262">
                  <c:v>-3.7266875024322133E-3</c:v>
                </c:pt>
                <c:pt idx="263">
                  <c:v>-3.7342257669648049E-3</c:v>
                </c:pt>
                <c:pt idx="264">
                  <c:v>-3.7470999404654037E-3</c:v>
                </c:pt>
                <c:pt idx="265">
                  <c:v>-3.757852628312186E-3</c:v>
                </c:pt>
                <c:pt idx="266">
                  <c:v>-3.7620916563207984E-3</c:v>
                </c:pt>
                <c:pt idx="267">
                  <c:v>-3.7656491540172254E-3</c:v>
                </c:pt>
                <c:pt idx="268">
                  <c:v>-3.7685178940627395E-3</c:v>
                </c:pt>
                <c:pt idx="269">
                  <c:v>-3.771883856171776E-3</c:v>
                </c:pt>
                <c:pt idx="270">
                  <c:v>-3.7729607234471274E-3</c:v>
                </c:pt>
                <c:pt idx="271">
                  <c:v>-3.7722772599213528E-3</c:v>
                </c:pt>
                <c:pt idx="272">
                  <c:v>-3.7708616726339628E-3</c:v>
                </c:pt>
                <c:pt idx="273">
                  <c:v>-3.7687067342062619E-3</c:v>
                </c:pt>
                <c:pt idx="274">
                  <c:v>-3.7618569040898109E-3</c:v>
                </c:pt>
                <c:pt idx="275">
                  <c:v>-3.752548914124354E-3</c:v>
                </c:pt>
                <c:pt idx="276">
                  <c:v>-3.7467320506534563E-3</c:v>
                </c:pt>
                <c:pt idx="277">
                  <c:v>-3.7408515887760174E-3</c:v>
                </c:pt>
                <c:pt idx="278">
                  <c:v>-3.7350514852985128E-3</c:v>
                </c:pt>
                <c:pt idx="279">
                  <c:v>-3.7236877832524939E-3</c:v>
                </c:pt>
                <c:pt idx="280">
                  <c:v>-3.7126832974765378E-3</c:v>
                </c:pt>
                <c:pt idx="281">
                  <c:v>-3.7073064675352541E-3</c:v>
                </c:pt>
                <c:pt idx="282">
                  <c:v>-3.7020185886404988E-3</c:v>
                </c:pt>
                <c:pt idx="283">
                  <c:v>-3.696821092686875E-3</c:v>
                </c:pt>
                <c:pt idx="284">
                  <c:v>-3.6866967830428976E-3</c:v>
                </c:pt>
                <c:pt idx="285">
                  <c:v>-3.6769635820510516E-3</c:v>
                </c:pt>
                <c:pt idx="286">
                  <c:v>-3.6722394831789629E-3</c:v>
                </c:pt>
                <c:pt idx="287">
                  <c:v>-3.6676143596947597E-3</c:v>
                </c:pt>
                <c:pt idx="288">
                  <c:v>-3.6630896441325334E-3</c:v>
                </c:pt>
                <c:pt idx="289">
                  <c:v>-3.6543449700277009E-3</c:v>
                </c:pt>
                <c:pt idx="290">
                  <c:v>-3.6460235008739517E-3</c:v>
                </c:pt>
                <c:pt idx="291">
                  <c:v>-3.6420223053390544E-3</c:v>
                </c:pt>
                <c:pt idx="292">
                  <c:v>-3.6381301099730479E-3</c:v>
                </c:pt>
                <c:pt idx="293">
                  <c:v>-3.6343483473100235E-3</c:v>
                </c:pt>
                <c:pt idx="294">
                  <c:v>-3.6271235448603889E-3</c:v>
                </c:pt>
                <c:pt idx="295">
                  <c:v>-3.6203542615398376E-3</c:v>
                </c:pt>
                <c:pt idx="296">
                  <c:v>-3.6171461421297124E-3</c:v>
                </c:pt>
                <c:pt idx="297">
                  <c:v>-3.6140570476295153E-3</c:v>
                </c:pt>
                <c:pt idx="298">
                  <c:v>-3.6111176910313958E-3</c:v>
                </c:pt>
                <c:pt idx="299">
                  <c:v>-3.6061429852907168E-3</c:v>
                </c:pt>
                <c:pt idx="300">
                  <c:v>-3.6022543345426428E-3</c:v>
                </c:pt>
                <c:pt idx="301">
                  <c:v>-3.6008065458936755E-3</c:v>
                </c:pt>
                <c:pt idx="302">
                  <c:v>-3.5996721331699177E-3</c:v>
                </c:pt>
                <c:pt idx="303">
                  <c:v>-3.5988541742693059E-3</c:v>
                </c:pt>
                <c:pt idx="304">
                  <c:v>-3.5982525262179266E-3</c:v>
                </c:pt>
                <c:pt idx="305">
                  <c:v>-3.5988084340976556E-3</c:v>
                </c:pt>
                <c:pt idx="306">
                  <c:v>-3.5996189121823008E-3</c:v>
                </c:pt>
                <c:pt idx="307">
                  <c:v>-3.6007643111979348E-3</c:v>
                </c:pt>
                <c:pt idx="308">
                  <c:v>-3.6022477091224303E-3</c:v>
                </c:pt>
                <c:pt idx="309">
                  <c:v>-3.606320429749843E-3</c:v>
                </c:pt>
                <c:pt idx="310">
                  <c:v>-3.6116228459892596E-3</c:v>
                </c:pt>
                <c:pt idx="311">
                  <c:v>-3.6148424058479733E-3</c:v>
                </c:pt>
                <c:pt idx="312">
                  <c:v>-3.6184184314835832E-3</c:v>
                </c:pt>
                <c:pt idx="313">
                  <c:v>-3.6223540011937061E-3</c:v>
                </c:pt>
                <c:pt idx="314">
                  <c:v>-3.6366471308175718E-3</c:v>
                </c:pt>
                <c:pt idx="315">
                  <c:v>-3.6536901977113345E-3</c:v>
                </c:pt>
                <c:pt idx="316">
                  <c:v>-3.6602287536879885E-3</c:v>
                </c:pt>
                <c:pt idx="317">
                  <c:v>-3.6772272613194712E-3</c:v>
                </c:pt>
                <c:pt idx="318">
                  <c:v>-3.6940585852640595E-3</c:v>
                </c:pt>
                <c:pt idx="319">
                  <c:v>-3.7006231389646871E-3</c:v>
                </c:pt>
                <c:pt idx="320">
                  <c:v>-3.7071133600052875E-3</c:v>
                </c:pt>
                <c:pt idx="321">
                  <c:v>-3.7198029805596278E-3</c:v>
                </c:pt>
                <c:pt idx="322">
                  <c:v>-3.7323124802757235E-3</c:v>
                </c:pt>
                <c:pt idx="323">
                  <c:v>-3.7384172100374258E-3</c:v>
                </c:pt>
                <c:pt idx="324">
                  <c:v>-3.7444420762833275E-3</c:v>
                </c:pt>
                <c:pt idx="325">
                  <c:v>-3.750386156751162E-3</c:v>
                </c:pt>
                <c:pt idx="326">
                  <c:v>-3.7619611102401862E-3</c:v>
                </c:pt>
                <c:pt idx="327">
                  <c:v>-3.7733361853087288E-3</c:v>
                </c:pt>
                <c:pt idx="328">
                  <c:v>-3.7788625097867623E-3</c:v>
                </c:pt>
                <c:pt idx="329">
                  <c:v>-3.7843025176309553E-3</c:v>
                </c:pt>
                <c:pt idx="330">
                  <c:v>-3.7896552867389133E-3</c:v>
                </c:pt>
                <c:pt idx="331">
                  <c:v>-3.8000253081538204E-3</c:v>
                </c:pt>
                <c:pt idx="332">
                  <c:v>-3.8101755402353277E-3</c:v>
                </c:pt>
                <c:pt idx="333">
                  <c:v>-3.8150782886026136E-3</c:v>
                </c:pt>
                <c:pt idx="334">
                  <c:v>-3.819888267178051E-3</c:v>
                </c:pt>
                <c:pt idx="335">
                  <c:v>-3.8246045541789897E-3</c:v>
                </c:pt>
                <c:pt idx="336">
                  <c:v>-3.8336793876636577E-3</c:v>
                </c:pt>
                <c:pt idx="337">
                  <c:v>-3.8425143493059366E-3</c:v>
                </c:pt>
                <c:pt idx="338">
                  <c:v>-3.846748350575524E-3</c:v>
                </c:pt>
                <c:pt idx="339">
                  <c:v>-3.8508831290551271E-3</c:v>
                </c:pt>
                <c:pt idx="340">
                  <c:v>-3.8549177632019038E-3</c:v>
                </c:pt>
                <c:pt idx="341">
                  <c:v>-3.8626071621994384E-3</c:v>
                </c:pt>
                <c:pt idx="342">
                  <c:v>-3.8700364163313239E-3</c:v>
                </c:pt>
                <c:pt idx="343">
                  <c:v>-3.8735564998360061E-3</c:v>
                </c:pt>
                <c:pt idx="344">
                  <c:v>-3.8769709073926961E-3</c:v>
                </c:pt>
                <c:pt idx="345">
                  <c:v>-3.8802787176184239E-3</c:v>
                </c:pt>
                <c:pt idx="346">
                  <c:v>-3.8864924449111271E-3</c:v>
                </c:pt>
                <c:pt idx="347">
                  <c:v>-3.8924255457217782E-3</c:v>
                </c:pt>
                <c:pt idx="348">
                  <c:v>-3.8951865402747643E-3</c:v>
                </c:pt>
                <c:pt idx="349">
                  <c:v>-3.8978354061214304E-3</c:v>
                </c:pt>
                <c:pt idx="350">
                  <c:v>-3.9003712216789665E-3</c:v>
                </c:pt>
                <c:pt idx="351">
                  <c:v>-3.9050190485090397E-3</c:v>
                </c:pt>
                <c:pt idx="352">
                  <c:v>-3.9093655409683237E-3</c:v>
                </c:pt>
                <c:pt idx="353">
                  <c:v>-3.9113222758624389E-3</c:v>
                </c:pt>
                <c:pt idx="354">
                  <c:v>-3.9131604292119704E-3</c:v>
                </c:pt>
                <c:pt idx="355">
                  <c:v>-3.9148790789145238E-3</c:v>
                </c:pt>
                <c:pt idx="356">
                  <c:v>-3.91787078534378E-3</c:v>
                </c:pt>
                <c:pt idx="357">
                  <c:v>-3.9205402058417604E-3</c:v>
                </c:pt>
                <c:pt idx="358">
                  <c:v>-3.9216475101699899E-3</c:v>
                </c:pt>
                <c:pt idx="359">
                  <c:v>-3.9226297799554999E-3</c:v>
                </c:pt>
                <c:pt idx="360">
                  <c:v>-3.9234860932158E-3</c:v>
                </c:pt>
                <c:pt idx="361">
                  <c:v>-3.9247314670065592E-3</c:v>
                </c:pt>
                <c:pt idx="362">
                  <c:v>-3.9256333438331126E-3</c:v>
                </c:pt>
                <c:pt idx="363">
                  <c:v>-3.9258460467284095E-3</c:v>
                </c:pt>
                <c:pt idx="364">
                  <c:v>-3.9259272620029151E-3</c:v>
                </c:pt>
                <c:pt idx="365">
                  <c:v>-3.9258760675142668E-3</c:v>
                </c:pt>
                <c:pt idx="366">
                  <c:v>-3.9252849043824867E-3</c:v>
                </c:pt>
                <c:pt idx="367">
                  <c:v>-3.924328758233564E-3</c:v>
                </c:pt>
                <c:pt idx="368">
                  <c:v>-3.9236016885491054E-3</c:v>
                </c:pt>
                <c:pt idx="369">
                  <c:v>-3.9227366782856876E-3</c:v>
                </c:pt>
                <c:pt idx="370">
                  <c:v>-3.9217328053808842E-3</c:v>
                </c:pt>
                <c:pt idx="371">
                  <c:v>-3.9192149072642124E-3</c:v>
                </c:pt>
                <c:pt idx="372">
                  <c:v>-3.9163102518147141E-3</c:v>
                </c:pt>
                <c:pt idx="373">
                  <c:v>-3.9146258580302629E-3</c:v>
                </c:pt>
                <c:pt idx="374">
                  <c:v>-3.9129355793932064E-3</c:v>
                </c:pt>
                <c:pt idx="375">
                  <c:v>-3.911267245242378E-3</c:v>
                </c:pt>
                <c:pt idx="376">
                  <c:v>-3.9079628638738484E-3</c:v>
                </c:pt>
                <c:pt idx="377">
                  <c:v>-3.9048196026225668E-3</c:v>
                </c:pt>
                <c:pt idx="378">
                  <c:v>-3.903265678233403E-3</c:v>
                </c:pt>
                <c:pt idx="379">
                  <c:v>-3.9017355733905745E-3</c:v>
                </c:pt>
                <c:pt idx="380">
                  <c:v>-3.8972319883976425E-3</c:v>
                </c:pt>
                <c:pt idx="381">
                  <c:v>-3.8930726568864316E-3</c:v>
                </c:pt>
                <c:pt idx="382">
                  <c:v>-3.8917180399877793E-3</c:v>
                </c:pt>
                <c:pt idx="383">
                  <c:v>-3.8903897427156053E-3</c:v>
                </c:pt>
                <c:pt idx="384">
                  <c:v>-3.8877804574077857E-3</c:v>
                </c:pt>
                <c:pt idx="385">
                  <c:v>-3.8853460029297793E-3</c:v>
                </c:pt>
                <c:pt idx="386">
                  <c:v>-3.8841539928791136E-3</c:v>
                </c:pt>
                <c:pt idx="387">
                  <c:v>-3.8829901779147136E-3</c:v>
                </c:pt>
                <c:pt idx="388">
                  <c:v>-3.8818548704266931E-3</c:v>
                </c:pt>
                <c:pt idx="389">
                  <c:v>-3.8796390325801511E-3</c:v>
                </c:pt>
                <c:pt idx="390">
                  <c:v>-3.8776049667177404E-3</c:v>
                </c:pt>
                <c:pt idx="391">
                  <c:v>-3.8766168851012139E-3</c:v>
                </c:pt>
                <c:pt idx="392">
                  <c:v>-3.8756591862210144E-3</c:v>
                </c:pt>
                <c:pt idx="393">
                  <c:v>-3.8747321824672554E-3</c:v>
                </c:pt>
                <c:pt idx="394">
                  <c:v>-3.8729403890203074E-3</c:v>
                </c:pt>
                <c:pt idx="395">
                  <c:v>-3.8713373715548727E-3</c:v>
                </c:pt>
                <c:pt idx="396">
                  <c:v>-3.8705685323225936E-3</c:v>
                </c:pt>
                <c:pt idx="397">
                  <c:v>-3.8698322636365745E-3</c:v>
                </c:pt>
                <c:pt idx="398">
                  <c:v>-3.8691288779268973E-3</c:v>
                </c:pt>
                <c:pt idx="399">
                  <c:v>-3.8677917235130366E-3</c:v>
                </c:pt>
                <c:pt idx="400">
                  <c:v>-3.8663625123702694E-3</c:v>
                </c:pt>
                <c:pt idx="401">
                  <c:v>-3.8656166091310951E-3</c:v>
                </c:pt>
                <c:pt idx="402">
                  <c:v>-3.8651521555754798E-3</c:v>
                </c:pt>
                <c:pt idx="403">
                  <c:v>-3.8643002326432807E-3</c:v>
                </c:pt>
                <c:pt idx="404">
                  <c:v>-3.8636512992962224E-3</c:v>
                </c:pt>
                <c:pt idx="405">
                  <c:v>-3.8633668873622184E-3</c:v>
                </c:pt>
                <c:pt idx="406">
                  <c:v>-3.863119421594341E-3</c:v>
                </c:pt>
                <c:pt idx="407">
                  <c:v>-3.8629092140229915E-3</c:v>
                </c:pt>
                <c:pt idx="408">
                  <c:v>-3.8625731131425312E-3</c:v>
                </c:pt>
                <c:pt idx="409">
                  <c:v>-3.8624472199000337E-3</c:v>
                </c:pt>
                <c:pt idx="410">
                  <c:v>-3.8624279928800576E-3</c:v>
                </c:pt>
                <c:pt idx="411">
                  <c:v>-3.8624478995563649E-3</c:v>
                </c:pt>
                <c:pt idx="412">
                  <c:v>-3.8625072525189097E-3</c:v>
                </c:pt>
                <c:pt idx="413">
                  <c:v>-3.8627175615024711E-3</c:v>
                </c:pt>
                <c:pt idx="414">
                  <c:v>-3.8631453767923318E-3</c:v>
                </c:pt>
                <c:pt idx="415">
                  <c:v>-3.8634066488363317E-3</c:v>
                </c:pt>
                <c:pt idx="416">
                  <c:v>-3.8637092421467401E-3</c:v>
                </c:pt>
                <c:pt idx="417">
                  <c:v>-3.864053469433415E-3</c:v>
                </c:pt>
                <c:pt idx="418">
                  <c:v>-3.8648407742147839E-3</c:v>
                </c:pt>
                <c:pt idx="419">
                  <c:v>-3.8658529688229137E-3</c:v>
                </c:pt>
                <c:pt idx="420">
                  <c:v>-3.8664100538410295E-3</c:v>
                </c:pt>
                <c:pt idx="421">
                  <c:v>-3.8670106480953592E-3</c:v>
                </c:pt>
                <c:pt idx="422">
                  <c:v>-3.8676550638161444E-3</c:v>
                </c:pt>
                <c:pt idx="423">
                  <c:v>-3.8690499476246032E-3</c:v>
                </c:pt>
                <c:pt idx="424">
                  <c:v>-3.8706771946817042E-3</c:v>
                </c:pt>
                <c:pt idx="425">
                  <c:v>-3.8715454067439481E-3</c:v>
                </c:pt>
                <c:pt idx="426">
                  <c:v>-3.872459315812371E-3</c:v>
                </c:pt>
                <c:pt idx="427">
                  <c:v>-3.8734192343570228E-3</c:v>
                </c:pt>
                <c:pt idx="428">
                  <c:v>-3.8754522780770628E-3</c:v>
                </c:pt>
                <c:pt idx="429">
                  <c:v>-3.87772525281882E-3</c:v>
                </c:pt>
                <c:pt idx="430">
                  <c:v>-3.8789199062749802E-3</c:v>
                </c:pt>
                <c:pt idx="431">
                  <c:v>-3.8801624444273486E-3</c:v>
                </c:pt>
                <c:pt idx="432">
                  <c:v>-3.8814531795461349E-3</c:v>
                </c:pt>
                <c:pt idx="433">
                  <c:v>-3.884154961570907E-3</c:v>
                </c:pt>
                <c:pt idx="434">
                  <c:v>-3.887104342283898E-3</c:v>
                </c:pt>
                <c:pt idx="435">
                  <c:v>-3.8886407510041465E-3</c:v>
                </c:pt>
                <c:pt idx="436">
                  <c:v>-3.8902272322305365E-3</c:v>
                </c:pt>
                <c:pt idx="437">
                  <c:v>-3.8918516584240948E-3</c:v>
                </c:pt>
                <c:pt idx="438">
                  <c:v>-3.8950027011974697E-3</c:v>
                </c:pt>
                <c:pt idx="439">
                  <c:v>-3.8981567545093299E-3</c:v>
                </c:pt>
                <c:pt idx="440">
                  <c:v>-3.8996716691830358E-3</c:v>
                </c:pt>
                <c:pt idx="441">
                  <c:v>-3.9011617175876978E-3</c:v>
                </c:pt>
                <c:pt idx="442">
                  <c:v>-3.9026267379727031E-3</c:v>
                </c:pt>
                <c:pt idx="443">
                  <c:v>-3.9054301776131339E-3</c:v>
                </c:pt>
                <c:pt idx="444">
                  <c:v>-3.90823331461565E-3</c:v>
                </c:pt>
                <c:pt idx="445">
                  <c:v>-3.909570775637583E-3</c:v>
                </c:pt>
                <c:pt idx="446">
                  <c:v>-3.9108822406141996E-3</c:v>
                </c:pt>
                <c:pt idx="447">
                  <c:v>-3.9121675482745033E-3</c:v>
                </c:pt>
                <c:pt idx="448">
                  <c:v>-3.9146075979301642E-3</c:v>
                </c:pt>
                <c:pt idx="449">
                  <c:v>-3.917043978494128E-3</c:v>
                </c:pt>
                <c:pt idx="450">
                  <c:v>-3.9181960789491654E-3</c:v>
                </c:pt>
                <c:pt idx="451">
                  <c:v>-3.9193210540622303E-3</c:v>
                </c:pt>
                <c:pt idx="452">
                  <c:v>-3.9204187422026138E-3</c:v>
                </c:pt>
                <c:pt idx="453">
                  <c:v>-3.9224796161807518E-3</c:v>
                </c:pt>
                <c:pt idx="454">
                  <c:v>-3.9245333987381059E-3</c:v>
                </c:pt>
                <c:pt idx="455">
                  <c:v>-3.9254922321108054E-3</c:v>
                </c:pt>
                <c:pt idx="456">
                  <c:v>-3.9264228104451959E-3</c:v>
                </c:pt>
                <c:pt idx="457">
                  <c:v>-3.9273249723503767E-3</c:v>
                </c:pt>
                <c:pt idx="458">
                  <c:v>-3.9289908865303147E-3</c:v>
                </c:pt>
                <c:pt idx="459">
                  <c:v>-3.9306462283406063E-3</c:v>
                </c:pt>
                <c:pt idx="460">
                  <c:v>-3.9314038876758772E-3</c:v>
                </c:pt>
                <c:pt idx="461">
                  <c:v>-3.9321321623964067E-3</c:v>
                </c:pt>
                <c:pt idx="462">
                  <c:v>-3.9328308912311982E-3</c:v>
                </c:pt>
                <c:pt idx="463">
                  <c:v>-3.9340860630243668E-3</c:v>
                </c:pt>
                <c:pt idx="464">
                  <c:v>-3.9353271197350992E-3</c:v>
                </c:pt>
                <c:pt idx="465">
                  <c:v>-3.9358756983576271E-3</c:v>
                </c:pt>
                <c:pt idx="466">
                  <c:v>-3.9363937627490131E-3</c:v>
                </c:pt>
                <c:pt idx="467">
                  <c:v>-3.9368811519180369E-3</c:v>
                </c:pt>
                <c:pt idx="468">
                  <c:v>-3.9377097995618726E-3</c:v>
                </c:pt>
                <c:pt idx="469">
                  <c:v>-3.938520725754735E-3</c:v>
                </c:pt>
                <c:pt idx="470">
                  <c:v>-3.9388523168293332E-3</c:v>
                </c:pt>
                <c:pt idx="471">
                  <c:v>-3.9391522642961974E-3</c:v>
                </c:pt>
                <c:pt idx="472">
                  <c:v>-3.9394204065645866E-3</c:v>
                </c:pt>
                <c:pt idx="473">
                  <c:v>-3.9398067503082501E-3</c:v>
                </c:pt>
                <c:pt idx="474">
                  <c:v>-3.9401716988329838E-3</c:v>
                </c:pt>
                <c:pt idx="475">
                  <c:v>-3.9402783957243059E-3</c:v>
                </c:pt>
                <c:pt idx="476">
                  <c:v>-3.9403523193914936E-3</c:v>
                </c:pt>
                <c:pt idx="477">
                  <c:v>-3.940393308403678E-3</c:v>
                </c:pt>
                <c:pt idx="478">
                  <c:v>-3.940321568989269E-3</c:v>
                </c:pt>
                <c:pt idx="479">
                  <c:v>-3.9402246918029959E-3</c:v>
                </c:pt>
                <c:pt idx="480">
                  <c:v>-3.9400985877557915E-3</c:v>
                </c:pt>
                <c:pt idx="481">
                  <c:v>-3.9399385807081799E-3</c:v>
                </c:pt>
                <c:pt idx="482">
                  <c:v>-3.9397445097888451E-3</c:v>
                </c:pt>
                <c:pt idx="483">
                  <c:v>-3.9391989095038937E-3</c:v>
                </c:pt>
                <c:pt idx="484">
                  <c:v>-3.9386243573780177E-3</c:v>
                </c:pt>
                <c:pt idx="485">
                  <c:v>-3.9382575453972279E-3</c:v>
                </c:pt>
                <c:pt idx="486">
                  <c:v>-3.9378557011593429E-3</c:v>
                </c:pt>
                <c:pt idx="487">
                  <c:v>-3.937418663193526E-3</c:v>
                </c:pt>
                <c:pt idx="488">
                  <c:v>-3.9363834257111208E-3</c:v>
                </c:pt>
                <c:pt idx="489">
                  <c:v>-3.9353153479915193E-3</c:v>
                </c:pt>
                <c:pt idx="490">
                  <c:v>-3.9346999213218936E-3</c:v>
                </c:pt>
                <c:pt idx="491">
                  <c:v>-3.9340483330585485E-3</c:v>
                </c:pt>
                <c:pt idx="492">
                  <c:v>-3.933360421410903E-3</c:v>
                </c:pt>
                <c:pt idx="493">
                  <c:v>-3.9318197712701064E-3</c:v>
                </c:pt>
                <c:pt idx="494">
                  <c:v>-3.9302423161968747E-3</c:v>
                </c:pt>
                <c:pt idx="495">
                  <c:v>-3.9293703682430348E-3</c:v>
                </c:pt>
                <c:pt idx="496">
                  <c:v>-3.9284611289591709E-3</c:v>
                </c:pt>
                <c:pt idx="497">
                  <c:v>-3.9275144369943504E-3</c:v>
                </c:pt>
                <c:pt idx="498">
                  <c:v>-3.9254525997867162E-3</c:v>
                </c:pt>
                <c:pt idx="499">
                  <c:v>-3.9233499145074902E-3</c:v>
                </c:pt>
                <c:pt idx="500">
                  <c:v>-3.9222135385541534E-3</c:v>
                </c:pt>
                <c:pt idx="501">
                  <c:v>-3.9210387415744563E-3</c:v>
                </c:pt>
                <c:pt idx="502">
                  <c:v>-3.919832796190903E-3</c:v>
                </c:pt>
                <c:pt idx="503">
                  <c:v>-3.9173833317063256E-3</c:v>
                </c:pt>
                <c:pt idx="504">
                  <c:v>-3.9150394350029316E-3</c:v>
                </c:pt>
                <c:pt idx="505">
                  <c:v>-3.9138565434182482E-3</c:v>
                </c:pt>
                <c:pt idx="506">
                  <c:v>-3.9126800034727793E-3</c:v>
                </c:pt>
                <c:pt idx="507">
                  <c:v>-3.9115099013775634E-3</c:v>
                </c:pt>
                <c:pt idx="508">
                  <c:v>-3.9091491374065868E-3</c:v>
                </c:pt>
                <c:pt idx="509">
                  <c:v>-3.906895591963E-3</c:v>
                </c:pt>
                <c:pt idx="510">
                  <c:v>-3.9057589698465733E-3</c:v>
                </c:pt>
                <c:pt idx="511">
                  <c:v>-3.904629302207141E-3</c:v>
                </c:pt>
                <c:pt idx="512">
                  <c:v>-3.9035066746162528E-3</c:v>
                </c:pt>
                <c:pt idx="513">
                  <c:v>-3.9012430404694598E-3</c:v>
                </c:pt>
                <c:pt idx="514">
                  <c:v>-3.8990882903977564E-3</c:v>
                </c:pt>
                <c:pt idx="515">
                  <c:v>-3.8980021561751954E-3</c:v>
                </c:pt>
                <c:pt idx="516">
                  <c:v>-3.8969235787877921E-3</c:v>
                </c:pt>
                <c:pt idx="517">
                  <c:v>-3.8958526444865527E-3</c:v>
                </c:pt>
                <c:pt idx="518">
                  <c:v>-3.8885773389285561E-3</c:v>
                </c:pt>
                <c:pt idx="519">
                  <c:v>-3.8817102862021002E-3</c:v>
                </c:pt>
                <c:pt idx="520">
                  <c:v>-3.8752810146469585E-3</c:v>
                </c:pt>
                <c:pt idx="521">
                  <c:v>-3.8693190525229681E-3</c:v>
                </c:pt>
                <c:pt idx="522">
                  <c:v>-3.8638539278501582E-3</c:v>
                </c:pt>
                <c:pt idx="523">
                  <c:v>-3.8589151690882062E-3</c:v>
                </c:pt>
                <c:pt idx="524">
                  <c:v>-3.8545323043770452E-3</c:v>
                </c:pt>
                <c:pt idx="525">
                  <c:v>-3.8507348619365445E-3</c:v>
                </c:pt>
                <c:pt idx="526">
                  <c:v>-3.8475523699466052E-3</c:v>
                </c:pt>
                <c:pt idx="527">
                  <c:v>-3.8449951751307054E-3</c:v>
                </c:pt>
                <c:pt idx="528">
                  <c:v>-3.8408848673965323E-3</c:v>
                </c:pt>
                <c:pt idx="529">
                  <c:v>-3.8391657971237336E-3</c:v>
                </c:pt>
                <c:pt idx="530">
                  <c:v>-3.8372572088229973E-3</c:v>
                </c:pt>
                <c:pt idx="531">
                  <c:v>-3.8344151610258947E-3</c:v>
                </c:pt>
                <c:pt idx="532">
                  <c:v>-3.8314446715714823E-3</c:v>
                </c:pt>
                <c:pt idx="533">
                  <c:v>-3.8283474928180183E-3</c:v>
                </c:pt>
                <c:pt idx="534">
                  <c:v>-3.8251253776033778E-3</c:v>
                </c:pt>
                <c:pt idx="535">
                  <c:v>-3.8217800787654355E-3</c:v>
                </c:pt>
                <c:pt idx="536">
                  <c:v>-3.8183133485025778E-3</c:v>
                </c:pt>
                <c:pt idx="537">
                  <c:v>-3.8147269397725836E-3</c:v>
                </c:pt>
                <c:pt idx="538">
                  <c:v>-3.8110226051335516E-3</c:v>
                </c:pt>
                <c:pt idx="539">
                  <c:v>-3.8072020973034526E-3</c:v>
                </c:pt>
                <c:pt idx="540">
                  <c:v>-3.8027607518520412E-3</c:v>
                </c:pt>
                <c:pt idx="541">
                  <c:v>-3.7964508746313186E-3</c:v>
                </c:pt>
                <c:pt idx="542">
                  <c:v>-3.7887522073676294E-3</c:v>
                </c:pt>
                <c:pt idx="543">
                  <c:v>-3.7796291892666645E-3</c:v>
                </c:pt>
                <c:pt idx="544">
                  <c:v>-3.7656399346079894E-3</c:v>
                </c:pt>
                <c:pt idx="545">
                  <c:v>-3.7493807931188172E-3</c:v>
                </c:pt>
                <c:pt idx="546">
                  <c:v>-3.7326803347825788E-3</c:v>
                </c:pt>
                <c:pt idx="547">
                  <c:v>-3.718793327838199E-3</c:v>
                </c:pt>
                <c:pt idx="548">
                  <c:v>-3.7010836639428391E-3</c:v>
                </c:pt>
                <c:pt idx="549">
                  <c:v>-3.6817159650182063E-3</c:v>
                </c:pt>
                <c:pt idx="550">
                  <c:v>-3.6606546702300236E-3</c:v>
                </c:pt>
                <c:pt idx="551">
                  <c:v>-3.6378642188239496E-3</c:v>
                </c:pt>
                <c:pt idx="552">
                  <c:v>-3.6133090498458031E-3</c:v>
                </c:pt>
                <c:pt idx="553">
                  <c:v>-3.584423736744391E-3</c:v>
                </c:pt>
                <c:pt idx="554">
                  <c:v>-3.5551524200938545E-3</c:v>
                </c:pt>
                <c:pt idx="555">
                  <c:v>-3.527578483559779E-3</c:v>
                </c:pt>
                <c:pt idx="556">
                  <c:v>-3.5017654151969779E-3</c:v>
                </c:pt>
                <c:pt idx="557">
                  <c:v>-3.4777767034199769E-3</c:v>
                </c:pt>
                <c:pt idx="558">
                  <c:v>-3.4556758362436213E-3</c:v>
                </c:pt>
                <c:pt idx="559">
                  <c:v>-3.4355263018426285E-3</c:v>
                </c:pt>
                <c:pt idx="560">
                  <c:v>-3.4173915883517481E-3</c:v>
                </c:pt>
                <c:pt idx="561">
                  <c:v>-3.4013351838257933E-3</c:v>
                </c:pt>
                <c:pt idx="562">
                  <c:v>-3.3874205766792898E-3</c:v>
                </c:pt>
                <c:pt idx="563">
                  <c:v>-3.3757112546872747E-3</c:v>
                </c:pt>
                <c:pt idx="564">
                  <c:v>-3.3662707058246255E-3</c:v>
                </c:pt>
                <c:pt idx="565">
                  <c:v>-3.3591624184259317E-3</c:v>
                </c:pt>
                <c:pt idx="566">
                  <c:v>-3.3544498801063583E-3</c:v>
                </c:pt>
                <c:pt idx="567">
                  <c:v>-3.3520921009344562E-3</c:v>
                </c:pt>
                <c:pt idx="568">
                  <c:v>-3.3493785199745219E-3</c:v>
                </c:pt>
                <c:pt idx="569">
                  <c:v>-3.3462990736365938E-3</c:v>
                </c:pt>
                <c:pt idx="570">
                  <c:v>-3.3428444088823284E-3</c:v>
                </c:pt>
                <c:pt idx="571">
                  <c:v>-3.3390051721937652E-3</c:v>
                </c:pt>
                <c:pt idx="572">
                  <c:v>-3.3347720104526246E-3</c:v>
                </c:pt>
                <c:pt idx="573">
                  <c:v>-3.3301355701809143E-3</c:v>
                </c:pt>
                <c:pt idx="574">
                  <c:v>-3.3250864979006423E-3</c:v>
                </c:pt>
                <c:pt idx="575">
                  <c:v>-3.3196154404135925E-3</c:v>
                </c:pt>
                <c:pt idx="576">
                  <c:v>-3.313713044441613E-3</c:v>
                </c:pt>
                <c:pt idx="577">
                  <c:v>-3.3073699564667436E-3</c:v>
                </c:pt>
                <c:pt idx="578">
                  <c:v>-3.3005768232907684E-3</c:v>
                </c:pt>
                <c:pt idx="579">
                  <c:v>-3.2933242914756633E-3</c:v>
                </c:pt>
                <c:pt idx="580">
                  <c:v>-3.2821480726452634E-3</c:v>
                </c:pt>
                <c:pt idx="581">
                  <c:v>-3.2761927030078297E-3</c:v>
                </c:pt>
                <c:pt idx="582">
                  <c:v>-3.2687167709744003E-3</c:v>
                </c:pt>
                <c:pt idx="583">
                  <c:v>-3.2595331111018311E-3</c:v>
                </c:pt>
                <c:pt idx="584">
                  <c:v>-3.2498432859195958E-3</c:v>
                </c:pt>
                <c:pt idx="585">
                  <c:v>-3.2396379419896704E-3</c:v>
                </c:pt>
                <c:pt idx="586">
                  <c:v>-3.2289077257940946E-3</c:v>
                </c:pt>
                <c:pt idx="587">
                  <c:v>-3.2176432841746205E-3</c:v>
                </c:pt>
                <c:pt idx="588">
                  <c:v>-3.2058352636132881E-3</c:v>
                </c:pt>
                <c:pt idx="589">
                  <c:v>-3.1934743108719132E-3</c:v>
                </c:pt>
                <c:pt idx="590">
                  <c:v>-3.1805510724325359E-3</c:v>
                </c:pt>
                <c:pt idx="591">
                  <c:v>-3.1670561949370679E-3</c:v>
                </c:pt>
                <c:pt idx="592">
                  <c:v>-3.1529803249075172E-3</c:v>
                </c:pt>
                <c:pt idx="593">
                  <c:v>-3.1383141090257638E-3</c:v>
                </c:pt>
                <c:pt idx="594">
                  <c:v>-3.1230481940536237E-3</c:v>
                </c:pt>
                <c:pt idx="595">
                  <c:v>-3.1025243453930429E-3</c:v>
                </c:pt>
                <c:pt idx="596">
                  <c:v>-3.0906798524465984E-3</c:v>
                </c:pt>
                <c:pt idx="597">
                  <c:v>-3.0735587191754732E-3</c:v>
                </c:pt>
                <c:pt idx="598">
                  <c:v>-3.0532110262049272E-3</c:v>
                </c:pt>
                <c:pt idx="599">
                  <c:v>-3.0373957604679092E-3</c:v>
                </c:pt>
                <c:pt idx="600">
                  <c:v>-3.0183352281554221E-3</c:v>
                </c:pt>
                <c:pt idx="601">
                  <c:v>-2.9986095227663156E-3</c:v>
                </c:pt>
                <c:pt idx="602">
                  <c:v>-2.9782092905827895E-3</c:v>
                </c:pt>
                <c:pt idx="603">
                  <c:v>-2.9571251783666597E-3</c:v>
                </c:pt>
                <c:pt idx="604">
                  <c:v>-2.935347832599966E-3</c:v>
                </c:pt>
                <c:pt idx="605">
                  <c:v>-2.9128678998047164E-3</c:v>
                </c:pt>
                <c:pt idx="606">
                  <c:v>-2.8896760267027588E-3</c:v>
                </c:pt>
                <c:pt idx="607">
                  <c:v>-2.8657628594164208E-3</c:v>
                </c:pt>
                <c:pt idx="608">
                  <c:v>-2.8411190447075185E-3</c:v>
                </c:pt>
                <c:pt idx="609">
                  <c:v>-2.8157352291380278E-3</c:v>
                </c:pt>
                <c:pt idx="610">
                  <c:v>-2.7896020592299564E-3</c:v>
                </c:pt>
                <c:pt idx="611">
                  <c:v>-2.7627101813454402E-3</c:v>
                </c:pt>
                <c:pt idx="612">
                  <c:v>-2.735050241926551E-3</c:v>
                </c:pt>
                <c:pt idx="613">
                  <c:v>-2.7066128877351048E-3</c:v>
                </c:pt>
                <c:pt idx="614">
                  <c:v>-2.6773887650133332E-3</c:v>
                </c:pt>
                <c:pt idx="615">
                  <c:v>-2.6473685202432762E-3</c:v>
                </c:pt>
                <c:pt idx="616">
                  <c:v>-2.6165427998670054E-3</c:v>
                </c:pt>
                <c:pt idx="617">
                  <c:v>-2.5849022504864649E-3</c:v>
                </c:pt>
                <c:pt idx="618">
                  <c:v>-2.5524375184637904E-3</c:v>
                </c:pt>
                <c:pt idx="619">
                  <c:v>-2.5191392501211496E-3</c:v>
                </c:pt>
                <c:pt idx="620">
                  <c:v>-2.4851937514291933E-3</c:v>
                </c:pt>
                <c:pt idx="621">
                  <c:v>-2.4510194836535604E-3</c:v>
                </c:pt>
                <c:pt idx="622">
                  <c:v>-2.4166341003128977E-3</c:v>
                </c:pt>
                <c:pt idx="623">
                  <c:v>-2.3820403020868852E-3</c:v>
                </c:pt>
                <c:pt idx="624">
                  <c:v>-2.3472407892155545E-3</c:v>
                </c:pt>
                <c:pt idx="625">
                  <c:v>-2.3122382625784255E-3</c:v>
                </c:pt>
                <c:pt idx="626">
                  <c:v>-2.2770354225354339E-3</c:v>
                </c:pt>
                <c:pt idx="627">
                  <c:v>-2.2416349695664195E-3</c:v>
                </c:pt>
                <c:pt idx="628">
                  <c:v>-2.206039604111254E-3</c:v>
                </c:pt>
                <c:pt idx="629">
                  <c:v>-2.1702520268096492E-3</c:v>
                </c:pt>
                <c:pt idx="630">
                  <c:v>-2.1342749382613491E-3</c:v>
                </c:pt>
                <c:pt idx="631">
                  <c:v>-2.098111038706385E-3</c:v>
                </c:pt>
                <c:pt idx="632">
                  <c:v>-2.056555584308839E-3</c:v>
                </c:pt>
                <c:pt idx="633">
                  <c:v>-2.0200004693338158E-3</c:v>
                </c:pt>
                <c:pt idx="634">
                  <c:v>-1.9885254804785646E-3</c:v>
                </c:pt>
                <c:pt idx="635">
                  <c:v>-1.9516413429343515E-3</c:v>
                </c:pt>
                <c:pt idx="636">
                  <c:v>-1.9145838970624496E-3</c:v>
                </c:pt>
                <c:pt idx="637">
                  <c:v>-1.8773558435425386E-3</c:v>
                </c:pt>
                <c:pt idx="638">
                  <c:v>-1.8399598828944264E-3</c:v>
                </c:pt>
                <c:pt idx="639">
                  <c:v>-1.8023987155579846E-3</c:v>
                </c:pt>
                <c:pt idx="640">
                  <c:v>-1.7646750420530211E-3</c:v>
                </c:pt>
                <c:pt idx="641">
                  <c:v>-1.7267915630592157E-3</c:v>
                </c:pt>
                <c:pt idx="642">
                  <c:v>-1.6887509789764721E-3</c:v>
                </c:pt>
                <c:pt idx="643">
                  <c:v>-1.6505559902846301E-3</c:v>
                </c:pt>
                <c:pt idx="644">
                  <c:v>-1.6122092977433056E-3</c:v>
                </c:pt>
                <c:pt idx="645">
                  <c:v>-1.5737136015525621E-3</c:v>
                </c:pt>
                <c:pt idx="646">
                  <c:v>-1.5240045373277056E-3</c:v>
                </c:pt>
                <c:pt idx="647">
                  <c:v>-1.4962860011014101E-3</c:v>
                </c:pt>
                <c:pt idx="648">
                  <c:v>-1.457359497800681E-3</c:v>
                </c:pt>
                <c:pt idx="649">
                  <c:v>-1.4182947932495082E-3</c:v>
                </c:pt>
                <c:pt idx="650">
                  <c:v>-1.3790945877678595E-3</c:v>
                </c:pt>
                <c:pt idx="651">
                  <c:v>-1.3397615821153508E-3</c:v>
                </c:pt>
                <c:pt idx="652">
                  <c:v>-1.3002984767318537E-3</c:v>
                </c:pt>
                <c:pt idx="653">
                  <c:v>-1.2607079722570802E-3</c:v>
                </c:pt>
                <c:pt idx="654">
                  <c:v>-1.2209927689710298E-3</c:v>
                </c:pt>
                <c:pt idx="655">
                  <c:v>-1.1811555676732866E-3</c:v>
                </c:pt>
                <c:pt idx="656">
                  <c:v>-1.1411990688836582E-3</c:v>
                </c:pt>
                <c:pt idx="657">
                  <c:v>-1.1011259730020484E-3</c:v>
                </c:pt>
                <c:pt idx="658">
                  <c:v>-1.0609389807081371E-3</c:v>
                </c:pt>
                <c:pt idx="659">
                  <c:v>-1.0206407926416361E-3</c:v>
                </c:pt>
                <c:pt idx="660">
                  <c:v>-9.8023410904257702E-4</c:v>
                </c:pt>
                <c:pt idx="661">
                  <c:v>-9.3972163067057579E-4</c:v>
                </c:pt>
                <c:pt idx="662">
                  <c:v>-8.9910605816534428E-4</c:v>
                </c:pt>
                <c:pt idx="663">
                  <c:v>-8.5839009184685011E-4</c:v>
                </c:pt>
                <c:pt idx="664">
                  <c:v>-8.1757643231483712E-4</c:v>
                </c:pt>
                <c:pt idx="665">
                  <c:v>-7.7666778028895322E-4</c:v>
                </c:pt>
                <c:pt idx="666">
                  <c:v>-7.3566683612913408E-4</c:v>
                </c:pt>
                <c:pt idx="667">
                  <c:v>-6.9457630043512353E-4</c:v>
                </c:pt>
                <c:pt idx="668">
                  <c:v>-6.5339887388660145E-4</c:v>
                </c:pt>
                <c:pt idx="669">
                  <c:v>-6.1213725692343957E-4</c:v>
                </c:pt>
                <c:pt idx="670">
                  <c:v>-5.7079415018534974E-4</c:v>
                </c:pt>
                <c:pt idx="671">
                  <c:v>-5.2937225407223565E-4</c:v>
                </c:pt>
                <c:pt idx="672">
                  <c:v>-4.8785553536934145E-4</c:v>
                </c:pt>
                <c:pt idx="673">
                  <c:v>-4.4618035258459088E-4</c:v>
                </c:pt>
                <c:pt idx="674">
                  <c:v>-4.043422212252068E-4</c:v>
                </c:pt>
                <c:pt idx="675">
                  <c:v>-3.6234246211463983E-4</c:v>
                </c:pt>
                <c:pt idx="676">
                  <c:v>-3.2018239551678818E-4</c:v>
                </c:pt>
                <c:pt idx="677">
                  <c:v>-2.7786334213519837E-4</c:v>
                </c:pt>
                <c:pt idx="678">
                  <c:v>-2.3538662251354481E-4</c:v>
                </c:pt>
                <c:pt idx="679">
                  <c:v>-1.92753557315406E-4</c:v>
                </c:pt>
                <c:pt idx="680">
                  <c:v>-1.4996546672474409E-4</c:v>
                </c:pt>
                <c:pt idx="681">
                  <c:v>-1.0702367188475392E-4</c:v>
                </c:pt>
                <c:pt idx="682">
                  <c:v>-6.392949301936568E-5</c:v>
                </c:pt>
                <c:pt idx="683">
                  <c:v>-2.0684250632285739E-5</c:v>
                </c:pt>
                <c:pt idx="684">
                  <c:v>2.2710734493003315E-5</c:v>
                </c:pt>
                <c:pt idx="685">
                  <c:v>6.6254142092603274E-5</c:v>
                </c:pt>
                <c:pt idx="686">
                  <c:v>1.099446513030955E-4</c:v>
                </c:pt>
                <c:pt idx="687">
                  <c:v>1.5378094166074163E-4</c:v>
                </c:pt>
                <c:pt idx="688">
                  <c:v>1.9776169262186727E-4</c:v>
                </c:pt>
                <c:pt idx="689">
                  <c:v>2.4188558356286194E-4</c:v>
                </c:pt>
                <c:pt idx="690">
                  <c:v>2.8615129409992335E-4</c:v>
                </c:pt>
                <c:pt idx="691">
                  <c:v>3.305575032896968E-4</c:v>
                </c:pt>
                <c:pt idx="692">
                  <c:v>3.7510289098818816E-4</c:v>
                </c:pt>
                <c:pt idx="693">
                  <c:v>4.1978613633197881E-4</c:v>
                </c:pt>
                <c:pt idx="694">
                  <c:v>4.6460591869745826E-4</c:v>
                </c:pt>
                <c:pt idx="695">
                  <c:v>5.0956091786069635E-4</c:v>
                </c:pt>
                <c:pt idx="696">
                  <c:v>5.5464981287833837E-4</c:v>
                </c:pt>
                <c:pt idx="697">
                  <c:v>5.9987128344651808E-4</c:v>
                </c:pt>
                <c:pt idx="698">
                  <c:v>6.4522400902156107E-4</c:v>
                </c:pt>
                <c:pt idx="699">
                  <c:v>6.9070666874004871E-4</c:v>
                </c:pt>
                <c:pt idx="700">
                  <c:v>7.4937317271484005E-4</c:v>
                </c:pt>
                <c:pt idx="701">
                  <c:v>7.8205650883234057E-4</c:v>
                </c:pt>
                <c:pt idx="702">
                  <c:v>8.2792104795892385E-4</c:v>
                </c:pt>
                <c:pt idx="703">
                  <c:v>8.7391023929406231E-4</c:v>
                </c:pt>
                <c:pt idx="704">
                  <c:v>9.2002276189440124E-4</c:v>
                </c:pt>
                <c:pt idx="705">
                  <c:v>9.6625729545607442E-4</c:v>
                </c:pt>
                <c:pt idx="706">
                  <c:v>1.0126125191156632E-3</c:v>
                </c:pt>
                <c:pt idx="707">
                  <c:v>1.0590871126492374E-3</c:v>
                </c:pt>
                <c:pt idx="708">
                  <c:v>1.1056797553532505E-3</c:v>
                </c:pt>
                <c:pt idx="709">
                  <c:v>1.1523891264442199E-3</c:v>
                </c:pt>
                <c:pt idx="710">
                  <c:v>1.1992139056182793E-3</c:v>
                </c:pt>
                <c:pt idx="711">
                  <c:v>1.2461527721718824E-3</c:v>
                </c:pt>
                <c:pt idx="712">
                  <c:v>1.2932044053215463E-3</c:v>
                </c:pt>
                <c:pt idx="713">
                  <c:v>1.3403674850032132E-3</c:v>
                </c:pt>
                <c:pt idx="714">
                  <c:v>1.3876406900337201E-3</c:v>
                </c:pt>
                <c:pt idx="715">
                  <c:v>1.4350227004289451E-3</c:v>
                </c:pt>
                <c:pt idx="716">
                  <c:v>1.4825121950856612E-3</c:v>
                </c:pt>
                <c:pt idx="717">
                  <c:v>1.5301078537799384E-3</c:v>
                </c:pt>
                <c:pt idx="718">
                  <c:v>1.5778083555684219E-3</c:v>
                </c:pt>
                <c:pt idx="719">
                  <c:v>1.6256123801472455E-3</c:v>
                </c:pt>
                <c:pt idx="720">
                  <c:v>1.6735186070526709E-3</c:v>
                </c:pt>
                <c:pt idx="721">
                  <c:v>1.7215257152614072E-3</c:v>
                </c:pt>
                <c:pt idx="722">
                  <c:v>1.7696323847093964E-3</c:v>
                </c:pt>
                <c:pt idx="723">
                  <c:v>1.8178372942934118E-3</c:v>
                </c:pt>
                <c:pt idx="724">
                  <c:v>1.866138621471336E-3</c:v>
                </c:pt>
                <c:pt idx="725">
                  <c:v>1.914532040823147E-3</c:v>
                </c:pt>
                <c:pt idx="726">
                  <c:v>1.9630156806460519E-3</c:v>
                </c:pt>
                <c:pt idx="727">
                  <c:v>2.0115881693971716E-3</c:v>
                </c:pt>
                <c:pt idx="728">
                  <c:v>2.0602481356934987E-3</c:v>
                </c:pt>
                <c:pt idx="729">
                  <c:v>2.1089942082319624E-3</c:v>
                </c:pt>
                <c:pt idx="730">
                  <c:v>2.1578250153098111E-3</c:v>
                </c:pt>
                <c:pt idx="731">
                  <c:v>2.2067391853841656E-3</c:v>
                </c:pt>
                <c:pt idx="732">
                  <c:v>2.2557353471519548E-3</c:v>
                </c:pt>
                <c:pt idx="733">
                  <c:v>2.3048121290702994E-3</c:v>
                </c:pt>
                <c:pt idx="734">
                  <c:v>2.3539681596762563E-3</c:v>
                </c:pt>
                <c:pt idx="735">
                  <c:v>2.4032020674269461E-3</c:v>
                </c:pt>
                <c:pt idx="736">
                  <c:v>2.4595629911150496E-3</c:v>
                </c:pt>
                <c:pt idx="737">
                  <c:v>2.5018980285906878E-3</c:v>
                </c:pt>
                <c:pt idx="738">
                  <c:v>2.5513573390778532E-3</c:v>
                </c:pt>
                <c:pt idx="739">
                  <c:v>2.6008890406981067E-3</c:v>
                </c:pt>
                <c:pt idx="740">
                  <c:v>2.6504917622283131E-3</c:v>
                </c:pt>
                <c:pt idx="741">
                  <c:v>2.700164131965721E-3</c:v>
                </c:pt>
                <c:pt idx="742">
                  <c:v>2.7499047785273234E-3</c:v>
                </c:pt>
                <c:pt idx="743">
                  <c:v>2.7997123303702409E-3</c:v>
                </c:pt>
                <c:pt idx="744">
                  <c:v>2.8495854158716583E-3</c:v>
                </c:pt>
                <c:pt idx="745">
                  <c:v>2.8995226639683125E-3</c:v>
                </c:pt>
                <c:pt idx="746">
                  <c:v>2.9495227028775162E-3</c:v>
                </c:pt>
                <c:pt idx="747">
                  <c:v>2.999584160976454E-3</c:v>
                </c:pt>
                <c:pt idx="748">
                  <c:v>3.0497056670419909E-3</c:v>
                </c:pt>
                <c:pt idx="749">
                  <c:v>3.0998858493713755E-3</c:v>
                </c:pt>
                <c:pt idx="750">
                  <c:v>3.1501233366615367E-3</c:v>
                </c:pt>
                <c:pt idx="751">
                  <c:v>3.2147963875761576E-3</c:v>
                </c:pt>
                <c:pt idx="752">
                  <c:v>3.2507647397927997E-3</c:v>
                </c:pt>
                <c:pt idx="753">
                  <c:v>3.3011659127879511E-3</c:v>
                </c:pt>
                <c:pt idx="754">
                  <c:v>3.3588306249132671E-3</c:v>
                </c:pt>
                <c:pt idx="755">
                  <c:v>3.4021223437630255E-3</c:v>
                </c:pt>
                <c:pt idx="756">
                  <c:v>3.4526748587371259E-3</c:v>
                </c:pt>
                <c:pt idx="757">
                  <c:v>3.5032750782715283E-3</c:v>
                </c:pt>
                <c:pt idx="758">
                  <c:v>3.5539216307434174E-3</c:v>
                </c:pt>
                <c:pt idx="759">
                  <c:v>3.6046131445299778E-3</c:v>
                </c:pt>
                <c:pt idx="760">
                  <c:v>3.6553482480883304E-3</c:v>
                </c:pt>
                <c:pt idx="761">
                  <c:v>3.706125570275276E-3</c:v>
                </c:pt>
                <c:pt idx="762">
                  <c:v>3.7569437393081273E-3</c:v>
                </c:pt>
                <c:pt idx="763">
                  <c:v>3.807801383644005E-3</c:v>
                </c:pt>
                <c:pt idx="764">
                  <c:v>3.8586971318999019E-3</c:v>
                </c:pt>
                <c:pt idx="765">
                  <c:v>3.9096296126128749E-3</c:v>
                </c:pt>
                <c:pt idx="766">
                  <c:v>3.9605974541601086E-3</c:v>
                </c:pt>
                <c:pt idx="767">
                  <c:v>4.0115992851585958E-3</c:v>
                </c:pt>
                <c:pt idx="768">
                  <c:v>4.0626337338256491E-3</c:v>
                </c:pt>
                <c:pt idx="769">
                  <c:v>4.1136994290980056E-3</c:v>
                </c:pt>
                <c:pt idx="770">
                  <c:v>4.1647949990331057E-3</c:v>
                </c:pt>
                <c:pt idx="771">
                  <c:v>4.2159190724877504E-3</c:v>
                </c:pt>
                <c:pt idx="772">
                  <c:v>4.2670702776792524E-3</c:v>
                </c:pt>
                <c:pt idx="773">
                  <c:v>4.3182472431446683E-3</c:v>
                </c:pt>
                <c:pt idx="774">
                  <c:v>4.3694485975809272E-3</c:v>
                </c:pt>
                <c:pt idx="775">
                  <c:v>4.4206729692053415E-3</c:v>
                </c:pt>
                <c:pt idx="776">
                  <c:v>4.4719022573769251E-3</c:v>
                </c:pt>
                <c:pt idx="777">
                  <c:v>4.5230350758362903E-3</c:v>
                </c:pt>
                <c:pt idx="778">
                  <c:v>4.5740519316161965E-3</c:v>
                </c:pt>
                <c:pt idx="779">
                  <c:v>4.6249499990569376E-3</c:v>
                </c:pt>
                <c:pt idx="780">
                  <c:v>4.6757264524188713E-3</c:v>
                </c:pt>
                <c:pt idx="781">
                  <c:v>4.7263784661222275E-3</c:v>
                </c:pt>
                <c:pt idx="782">
                  <c:v>4.7769032143474277E-3</c:v>
                </c:pt>
                <c:pt idx="783">
                  <c:v>4.8272978718344461E-3</c:v>
                </c:pt>
                <c:pt idx="784">
                  <c:v>4.8775596125238962E-3</c:v>
                </c:pt>
                <c:pt idx="785">
                  <c:v>4.9276856108360079E-3</c:v>
                </c:pt>
                <c:pt idx="786">
                  <c:v>4.9776730412709469E-3</c:v>
                </c:pt>
                <c:pt idx="787">
                  <c:v>5.0275190780890711E-3</c:v>
                </c:pt>
                <c:pt idx="788">
                  <c:v>5.0913945302166752E-3</c:v>
                </c:pt>
                <c:pt idx="789">
                  <c:v>5.1409067709240475E-3</c:v>
                </c:pt>
                <c:pt idx="790">
                  <c:v>5.1832260141537745E-3</c:v>
                </c:pt>
                <c:pt idx="791">
                  <c:v>5.2324561754613086E-3</c:v>
                </c:pt>
                <c:pt idx="792">
                  <c:v>5.2815304110964689E-3</c:v>
                </c:pt>
                <c:pt idx="793">
                  <c:v>5.3304458955594214E-3</c:v>
                </c:pt>
                <c:pt idx="794">
                  <c:v>5.3791998030305876E-3</c:v>
                </c:pt>
                <c:pt idx="795">
                  <c:v>5.4277893079301975E-3</c:v>
                </c:pt>
                <c:pt idx="796">
                  <c:v>5.4762115845186088E-3</c:v>
                </c:pt>
                <c:pt idx="797">
                  <c:v>5.5244638071361152E-3</c:v>
                </c:pt>
                <c:pt idx="798">
                  <c:v>5.5725431500430744E-3</c:v>
                </c:pt>
                <c:pt idx="799">
                  <c:v>5.6204467878195885E-3</c:v>
                </c:pt>
                <c:pt idx="800">
                  <c:v>5.668171894486207E-3</c:v>
                </c:pt>
                <c:pt idx="801">
                  <c:v>5.7157156444631596E-3</c:v>
                </c:pt>
                <c:pt idx="802">
                  <c:v>5.7765722924241203E-3</c:v>
                </c:pt>
                <c:pt idx="803">
                  <c:v>5.8102477718691148E-3</c:v>
                </c:pt>
                <c:pt idx="804">
                  <c:v>5.8572304978188328E-3</c:v>
                </c:pt>
                <c:pt idx="805">
                  <c:v>5.9040205644400601E-3</c:v>
                </c:pt>
                <c:pt idx="806">
                  <c:v>5.9539845042655415E-3</c:v>
                </c:pt>
                <c:pt idx="807">
                  <c:v>6.0036231020976771E-3</c:v>
                </c:pt>
                <c:pt idx="808">
                  <c:v>6.0497892719446611E-3</c:v>
                </c:pt>
                <c:pt idx="809">
                  <c:v>6.0957510759873657E-3</c:v>
                </c:pt>
                <c:pt idx="810">
                  <c:v>6.1415056886460206E-3</c:v>
                </c:pt>
                <c:pt idx="811">
                  <c:v>6.1870502840211117E-3</c:v>
                </c:pt>
                <c:pt idx="812">
                  <c:v>6.2323820367726768E-3</c:v>
                </c:pt>
                <c:pt idx="813">
                  <c:v>6.2774981206814573E-3</c:v>
                </c:pt>
                <c:pt idx="814">
                  <c:v>6.3223957104874273E-3</c:v>
                </c:pt>
                <c:pt idx="815">
                  <c:v>6.3670719803710085E-3</c:v>
                </c:pt>
                <c:pt idx="816">
                  <c:v>6.4115241045126226E-3</c:v>
                </c:pt>
                <c:pt idx="817">
                  <c:v>6.4557492574124353E-3</c:v>
                </c:pt>
                <c:pt idx="818">
                  <c:v>6.4997446131709324E-3</c:v>
                </c:pt>
                <c:pt idx="819">
                  <c:v>6.5435073462882798E-3</c:v>
                </c:pt>
                <c:pt idx="820">
                  <c:v>6.587034630944899E-3</c:v>
                </c:pt>
                <c:pt idx="821">
                  <c:v>6.6303236415610201E-3</c:v>
                </c:pt>
                <c:pt idx="822">
                  <c:v>6.6733715523170645E-3</c:v>
                </c:pt>
                <c:pt idx="823">
                  <c:v>6.71617553747339E-3</c:v>
                </c:pt>
                <c:pt idx="824">
                  <c:v>6.7587327713702905E-3</c:v>
                </c:pt>
                <c:pt idx="825">
                  <c:v>6.8010404285079318E-3</c:v>
                </c:pt>
                <c:pt idx="826">
                  <c:v>6.8430956828269274E-3</c:v>
                </c:pt>
                <c:pt idx="827">
                  <c:v>6.8848957089073792E-3</c:v>
                </c:pt>
                <c:pt idx="828">
                  <c:v>6.9264450037920255E-3</c:v>
                </c:pt>
                <c:pt idx="829">
                  <c:v>6.9678235509407216E-3</c:v>
                </c:pt>
                <c:pt idx="830">
                  <c:v>7.0090530433208897E-3</c:v>
                </c:pt>
                <c:pt idx="831">
                  <c:v>7.0501317399251917E-3</c:v>
                </c:pt>
                <c:pt idx="832">
                  <c:v>7.0910578993466089E-3</c:v>
                </c:pt>
                <c:pt idx="833">
                  <c:v>7.1318297806577391E-3</c:v>
                </c:pt>
                <c:pt idx="834">
                  <c:v>7.1724456426913719E-3</c:v>
                </c:pt>
                <c:pt idx="835">
                  <c:v>7.2129037442003607E-3</c:v>
                </c:pt>
                <c:pt idx="836">
                  <c:v>7.2532023443372395E-3</c:v>
                </c:pt>
                <c:pt idx="837">
                  <c:v>7.2933397015351176E-3</c:v>
                </c:pt>
                <c:pt idx="838">
                  <c:v>7.3333140750264647E-3</c:v>
                </c:pt>
                <c:pt idx="839">
                  <c:v>7.3731237234042624E-3</c:v>
                </c:pt>
                <c:pt idx="840">
                  <c:v>7.4298576368914127E-3</c:v>
                </c:pt>
                <c:pt idx="841">
                  <c:v>7.4692616089500063E-3</c:v>
                </c:pt>
                <c:pt idx="842">
                  <c:v>7.4971479361440885E-3</c:v>
                </c:pt>
                <c:pt idx="843">
                  <c:v>7.5362566041281553E-3</c:v>
                </c:pt>
                <c:pt idx="844">
                  <c:v>7.575191592561481E-3</c:v>
                </c:pt>
                <c:pt idx="845">
                  <c:v>7.613951160276855E-3</c:v>
                </c:pt>
                <c:pt idx="846">
                  <c:v>7.6525335664268113E-3</c:v>
                </c:pt>
                <c:pt idx="847">
                  <c:v>7.6909370696043311E-3</c:v>
                </c:pt>
                <c:pt idx="848">
                  <c:v>7.7291599288020763E-3</c:v>
                </c:pt>
                <c:pt idx="849">
                  <c:v>7.7672004028528363E-3</c:v>
                </c:pt>
                <c:pt idx="850">
                  <c:v>7.8050567505894008E-3</c:v>
                </c:pt>
                <c:pt idx="851">
                  <c:v>7.8427272310044316E-3</c:v>
                </c:pt>
                <c:pt idx="852">
                  <c:v>7.8802101026909099E-3</c:v>
                </c:pt>
                <c:pt idx="853">
                  <c:v>7.9175036246414976E-3</c:v>
                </c:pt>
                <c:pt idx="854">
                  <c:v>7.9546060557689202E-3</c:v>
                </c:pt>
                <c:pt idx="855">
                  <c:v>7.9915156548260313E-3</c:v>
                </c:pt>
                <c:pt idx="856">
                  <c:v>8.0390396999892033E-3</c:v>
                </c:pt>
                <c:pt idx="857">
                  <c:v>8.0855284162417718E-3</c:v>
                </c:pt>
                <c:pt idx="858">
                  <c:v>8.1268911509990716E-3</c:v>
                </c:pt>
                <c:pt idx="859">
                  <c:v>8.1577410242950066E-3</c:v>
                </c:pt>
                <c:pt idx="860">
                  <c:v>8.1935443996794532E-3</c:v>
                </c:pt>
                <c:pt idx="861">
                  <c:v>8.229143501266023E-3</c:v>
                </c:pt>
                <c:pt idx="862">
                  <c:v>8.2645365878875054E-3</c:v>
                </c:pt>
                <c:pt idx="863">
                  <c:v>8.2997219182967541E-3</c:v>
                </c:pt>
                <c:pt idx="864">
                  <c:v>8.3346977513265585E-3</c:v>
                </c:pt>
                <c:pt idx="865">
                  <c:v>8.3694623458896444E-3</c:v>
                </c:pt>
                <c:pt idx="866">
                  <c:v>8.4040139609786735E-3</c:v>
                </c:pt>
                <c:pt idx="867">
                  <c:v>8.4383508551866271E-3</c:v>
                </c:pt>
                <c:pt idx="868">
                  <c:v>8.4724712874262309E-3</c:v>
                </c:pt>
                <c:pt idx="869">
                  <c:v>8.5063735166102106E-3</c:v>
                </c:pt>
                <c:pt idx="870">
                  <c:v>8.5400558015713557E-3</c:v>
                </c:pt>
                <c:pt idx="871">
                  <c:v>8.5735164012223919E-3</c:v>
                </c:pt>
                <c:pt idx="872">
                  <c:v>8.6067535741563006E-3</c:v>
                </c:pt>
                <c:pt idx="873">
                  <c:v>8.6397655796055517E-3</c:v>
                </c:pt>
                <c:pt idx="874">
                  <c:v>8.6725506760831905E-3</c:v>
                </c:pt>
                <c:pt idx="875">
                  <c:v>8.7051071225818788E-3</c:v>
                </c:pt>
                <c:pt idx="876">
                  <c:v>8.7374331779344061E-3</c:v>
                </c:pt>
                <c:pt idx="877">
                  <c:v>8.769527100973562E-3</c:v>
                </c:pt>
                <c:pt idx="878">
                  <c:v>8.8013871505321362E-3</c:v>
                </c:pt>
                <c:pt idx="879">
                  <c:v>8.8330115855228541E-3</c:v>
                </c:pt>
                <c:pt idx="880">
                  <c:v>8.8644438126639358E-3</c:v>
                </c:pt>
                <c:pt idx="881">
                  <c:v>8.8957416529833466E-3</c:v>
                </c:pt>
                <c:pt idx="882">
                  <c:v>8.9269046076800862E-3</c:v>
                </c:pt>
                <c:pt idx="883">
                  <c:v>8.9579318235966099E-3</c:v>
                </c:pt>
                <c:pt idx="884">
                  <c:v>8.988822447495437E-3</c:v>
                </c:pt>
                <c:pt idx="885">
                  <c:v>9.019575626298959E-3</c:v>
                </c:pt>
                <c:pt idx="886">
                  <c:v>9.0501905068496313E-3</c:v>
                </c:pt>
                <c:pt idx="887">
                  <c:v>9.0806662358300372E-3</c:v>
                </c:pt>
                <c:pt idx="888">
                  <c:v>9.1110019602425041E-3</c:v>
                </c:pt>
                <c:pt idx="889">
                  <c:v>9.1411968267696153E-3</c:v>
                </c:pt>
                <c:pt idx="890">
                  <c:v>9.1712499824136984E-3</c:v>
                </c:pt>
                <c:pt idx="891">
                  <c:v>9.2011605739372726E-3</c:v>
                </c:pt>
                <c:pt idx="892">
                  <c:v>9.2416422127783449E-3</c:v>
                </c:pt>
                <c:pt idx="893">
                  <c:v>9.2647706680892838E-3</c:v>
                </c:pt>
                <c:pt idx="894">
                  <c:v>9.2900284316499437E-3</c:v>
                </c:pt>
                <c:pt idx="895">
                  <c:v>9.3193602347962923E-3</c:v>
                </c:pt>
                <c:pt idx="896">
                  <c:v>9.3485452079544729E-3</c:v>
                </c:pt>
                <c:pt idx="897">
                  <c:v>9.3775824978870048E-3</c:v>
                </c:pt>
                <c:pt idx="898">
                  <c:v>9.4064712515162796E-3</c:v>
                </c:pt>
                <c:pt idx="899">
                  <c:v>9.4352106156048166E-3</c:v>
                </c:pt>
                <c:pt idx="900">
                  <c:v>9.463799736995071E-3</c:v>
                </c:pt>
                <c:pt idx="901">
                  <c:v>9.4922377625294985E-3</c:v>
                </c:pt>
                <c:pt idx="902">
                  <c:v>9.5205238390505542E-3</c:v>
                </c:pt>
                <c:pt idx="903">
                  <c:v>9.5486571133207576E-3</c:v>
                </c:pt>
                <c:pt idx="904">
                  <c:v>9.5766367322625001E-3</c:v>
                </c:pt>
                <c:pt idx="905">
                  <c:v>9.604461842558365E-3</c:v>
                </c:pt>
                <c:pt idx="906">
                  <c:v>9.6400085784331679E-3</c:v>
                </c:pt>
                <c:pt idx="907">
                  <c:v>9.6596451249020276E-3</c:v>
                </c:pt>
                <c:pt idx="908">
                  <c:v>9.6870015906347362E-3</c:v>
                </c:pt>
                <c:pt idx="909">
                  <c:v>9.7142001349315166E-3</c:v>
                </c:pt>
                <c:pt idx="910">
                  <c:v>9.7450897183826157E-3</c:v>
                </c:pt>
                <c:pt idx="911">
                  <c:v>9.7681200474664109E-3</c:v>
                </c:pt>
                <c:pt idx="912">
                  <c:v>9.7948397090696915E-3</c:v>
                </c:pt>
                <c:pt idx="913">
                  <c:v>9.8213980367667375E-3</c:v>
                </c:pt>
                <c:pt idx="914">
                  <c:v>9.8477941774000044E-3</c:v>
                </c:pt>
                <c:pt idx="915">
                  <c:v>9.8740272777320115E-3</c:v>
                </c:pt>
                <c:pt idx="916">
                  <c:v>9.9000964846052142E-3</c:v>
                </c:pt>
                <c:pt idx="917">
                  <c:v>9.9260009448620679E-3</c:v>
                </c:pt>
                <c:pt idx="918">
                  <c:v>9.9517398053450279E-3</c:v>
                </c:pt>
                <c:pt idx="919">
                  <c:v>9.9773122128166136E-3</c:v>
                </c:pt>
                <c:pt idx="920">
                  <c:v>1.0002717314199217E-2</c:v>
                </c:pt>
                <c:pt idx="921">
                  <c:v>1.0027954256255356E-2</c:v>
                </c:pt>
                <c:pt idx="922">
                  <c:v>1.0053022185747551E-2</c:v>
                </c:pt>
                <c:pt idx="923">
                  <c:v>1.0077920249678129E-2</c:v>
                </c:pt>
                <c:pt idx="924">
                  <c:v>1.0102647594729675E-2</c:v>
                </c:pt>
                <c:pt idx="925">
                  <c:v>1.0127203367824578E-2</c:v>
                </c:pt>
                <c:pt idx="926">
                  <c:v>1.0151586715725358E-2</c:v>
                </c:pt>
                <c:pt idx="927">
                  <c:v>1.0175796785194535E-2</c:v>
                </c:pt>
                <c:pt idx="928">
                  <c:v>1.0199832723234437E-2</c:v>
                </c:pt>
                <c:pt idx="929">
                  <c:v>1.0223693676527645E-2</c:v>
                </c:pt>
                <c:pt idx="930">
                  <c:v>1.0247378791996553E-2</c:v>
                </c:pt>
                <c:pt idx="931">
                  <c:v>1.0270887216403679E-2</c:v>
                </c:pt>
                <c:pt idx="932">
                  <c:v>1.0294231336480664E-2</c:v>
                </c:pt>
                <c:pt idx="933">
                  <c:v>1.031743898908033E-2</c:v>
                </c:pt>
                <c:pt idx="934">
                  <c:v>1.0340510664290647E-2</c:v>
                </c:pt>
                <c:pt idx="935">
                  <c:v>1.0363445836212293E-2</c:v>
                </c:pt>
                <c:pt idx="936">
                  <c:v>1.0386243978945942E-2</c:v>
                </c:pt>
                <c:pt idx="937">
                  <c:v>1.0408904566672206E-2</c:v>
                </c:pt>
                <c:pt idx="938">
                  <c:v>1.0431427073411825E-2</c:v>
                </c:pt>
                <c:pt idx="939">
                  <c:v>1.0453810973425348E-2</c:v>
                </c:pt>
                <c:pt idx="940">
                  <c:v>1.0476055740733514E-2</c:v>
                </c:pt>
                <c:pt idx="941">
                  <c:v>1.0498160849676808E-2</c:v>
                </c:pt>
                <c:pt idx="942">
                  <c:v>1.0520125774116096E-2</c:v>
                </c:pt>
                <c:pt idx="943">
                  <c:v>1.0541949988311927E-2</c:v>
                </c:pt>
                <c:pt idx="944">
                  <c:v>1.0566718974454048E-2</c:v>
                </c:pt>
                <c:pt idx="945">
                  <c:v>1.0588239895898965E-2</c:v>
                </c:pt>
                <c:pt idx="946">
                  <c:v>1.0606573110685247E-2</c:v>
                </c:pt>
                <c:pt idx="947">
                  <c:v>1.0627829225153818E-2</c:v>
                </c:pt>
                <c:pt idx="948">
                  <c:v>1.0648942000042183E-2</c:v>
                </c:pt>
                <c:pt idx="949">
                  <c:v>1.0669910909451019E-2</c:v>
                </c:pt>
                <c:pt idx="950">
                  <c:v>1.0690735427481002E-2</c:v>
                </c:pt>
                <c:pt idx="951">
                  <c:v>1.0711415028392679E-2</c:v>
                </c:pt>
                <c:pt idx="952">
                  <c:v>1.0731949186206791E-2</c:v>
                </c:pt>
                <c:pt idx="953">
                  <c:v>1.0752337375024013E-2</c:v>
                </c:pt>
                <c:pt idx="954">
                  <c:v>1.0772579069184829E-2</c:v>
                </c:pt>
                <c:pt idx="955">
                  <c:v>1.0792673742550107E-2</c:v>
                </c:pt>
                <c:pt idx="956">
                  <c:v>1.081262086930046E-2</c:v>
                </c:pt>
                <c:pt idx="957">
                  <c:v>1.0838049525840887E-2</c:v>
                </c:pt>
                <c:pt idx="958">
                  <c:v>1.0852070379918644E-2</c:v>
                </c:pt>
                <c:pt idx="959">
                  <c:v>1.087157171190789E-2</c:v>
                </c:pt>
                <c:pt idx="960">
                  <c:v>1.0890923393924723E-2</c:v>
                </c:pt>
                <c:pt idx="961">
                  <c:v>1.0910124899989881E-2</c:v>
                </c:pt>
                <c:pt idx="962">
                  <c:v>1.0929175704283978E-2</c:v>
                </c:pt>
                <c:pt idx="963">
                  <c:v>1.094807528106756E-2</c:v>
                </c:pt>
                <c:pt idx="964">
                  <c:v>1.0966823104361367E-2</c:v>
                </c:pt>
                <c:pt idx="965">
                  <c:v>1.0985418648266077E-2</c:v>
                </c:pt>
                <c:pt idx="966">
                  <c:v>1.1003861386882363E-2</c:v>
                </c:pt>
                <c:pt idx="967">
                  <c:v>1.1022150794470775E-2</c:v>
                </c:pt>
                <c:pt idx="968">
                  <c:v>1.1040286345052053E-2</c:v>
                </c:pt>
                <c:pt idx="969">
                  <c:v>1.1058267512806808E-2</c:v>
                </c:pt>
                <c:pt idx="970">
                  <c:v>1.1076093771995588E-2</c:v>
                </c:pt>
                <c:pt idx="971">
                  <c:v>1.1093764596559197E-2</c:v>
                </c:pt>
                <c:pt idx="972">
                  <c:v>1.1111279460598311E-2</c:v>
                </c:pt>
                <c:pt idx="973">
                  <c:v>1.1128637838533351E-2</c:v>
                </c:pt>
                <c:pt idx="974">
                  <c:v>1.1145839204225183E-2</c:v>
                </c:pt>
                <c:pt idx="975">
                  <c:v>1.1162883031774484E-2</c:v>
                </c:pt>
                <c:pt idx="976">
                  <c:v>1.1179768795601674E-2</c:v>
                </c:pt>
                <c:pt idx="977">
                  <c:v>1.1196495969647557E-2</c:v>
                </c:pt>
                <c:pt idx="978">
                  <c:v>1.1213064028012809E-2</c:v>
                </c:pt>
                <c:pt idx="979">
                  <c:v>1.1229472444878041E-2</c:v>
                </c:pt>
                <c:pt idx="980">
                  <c:v>1.1245720694423866E-2</c:v>
                </c:pt>
                <c:pt idx="981">
                  <c:v>1.1261808250830896E-2</c:v>
                </c:pt>
                <c:pt idx="982">
                  <c:v>1.1277734587959998E-2</c:v>
                </c:pt>
                <c:pt idx="983">
                  <c:v>1.1293499180311528E-2</c:v>
                </c:pt>
                <c:pt idx="984">
                  <c:v>1.1309101501826291E-2</c:v>
                </c:pt>
                <c:pt idx="985">
                  <c:v>1.1324541026604962E-2</c:v>
                </c:pt>
                <c:pt idx="986">
                  <c:v>1.1339817228828153E-2</c:v>
                </c:pt>
                <c:pt idx="987">
                  <c:v>1.1354929582676476E-2</c:v>
                </c:pt>
                <c:pt idx="988">
                  <c:v>1.1369877562250608E-2</c:v>
                </c:pt>
                <c:pt idx="989">
                  <c:v>1.1384660641651223E-2</c:v>
                </c:pt>
                <c:pt idx="990">
                  <c:v>1.1399278295058934E-2</c:v>
                </c:pt>
                <c:pt idx="991">
                  <c:v>1.1413729996654354E-2</c:v>
                </c:pt>
                <c:pt idx="992">
                  <c:v>1.1428015220378285E-2</c:v>
                </c:pt>
                <c:pt idx="993">
                  <c:v>1.1442133440651148E-2</c:v>
                </c:pt>
                <c:pt idx="994">
                  <c:v>1.145608413133381E-2</c:v>
                </c:pt>
                <c:pt idx="995">
                  <c:v>1.1469866766766756E-2</c:v>
                </c:pt>
                <c:pt idx="996">
                  <c:v>1.1483480820970726E-2</c:v>
                </c:pt>
                <c:pt idx="997">
                  <c:v>1.1496925768206268E-2</c:v>
                </c:pt>
                <c:pt idx="998">
                  <c:v>1.151020108249412E-2</c:v>
                </c:pt>
                <c:pt idx="999">
                  <c:v>1.152330623793496E-2</c:v>
                </c:pt>
                <c:pt idx="1000">
                  <c:v>1.1536240708789336E-2</c:v>
                </c:pt>
                <c:pt idx="1001">
                  <c:v>1.1549003969077987E-2</c:v>
                </c:pt>
                <c:pt idx="1002">
                  <c:v>1.1561595493061461E-2</c:v>
                </c:pt>
                <c:pt idx="1003">
                  <c:v>1.1574014754760498E-2</c:v>
                </c:pt>
                <c:pt idx="1004">
                  <c:v>1.158626122835571E-2</c:v>
                </c:pt>
                <c:pt idx="1005">
                  <c:v>1.1598334388107645E-2</c:v>
                </c:pt>
                <c:pt idx="1006">
                  <c:v>1.1610233707877171E-2</c:v>
                </c:pt>
                <c:pt idx="1007">
                  <c:v>1.1621958662084708E-2</c:v>
                </c:pt>
                <c:pt idx="1008">
                  <c:v>1.163350872467106E-2</c:v>
                </c:pt>
                <c:pt idx="1009">
                  <c:v>1.1644883369896775E-2</c:v>
                </c:pt>
                <c:pt idx="1010">
                  <c:v>1.1656082071942464E-2</c:v>
                </c:pt>
                <c:pt idx="1011">
                  <c:v>1.1667104304748932E-2</c:v>
                </c:pt>
                <c:pt idx="1012">
                  <c:v>1.1681015599105393E-2</c:v>
                </c:pt>
                <c:pt idx="1013">
                  <c:v>1.168861725960646E-2</c:v>
                </c:pt>
                <c:pt idx="1014">
                  <c:v>1.1700590889134332E-2</c:v>
                </c:pt>
                <c:pt idx="1015">
                  <c:v>1.1709418027594509E-2</c:v>
                </c:pt>
                <c:pt idx="1016">
                  <c:v>1.171955002691405E-2</c:v>
                </c:pt>
                <c:pt idx="1017">
                  <c:v>1.1729502401918168E-2</c:v>
                </c:pt>
                <c:pt idx="1018">
                  <c:v>1.1739274626707541E-2</c:v>
                </c:pt>
                <c:pt idx="1019">
                  <c:v>1.1748866175542716E-2</c:v>
                </c:pt>
                <c:pt idx="1020">
                  <c:v>1.1758276522524369E-2</c:v>
                </c:pt>
                <c:pt idx="1021">
                  <c:v>1.1767505141833112E-2</c:v>
                </c:pt>
                <c:pt idx="1022">
                  <c:v>1.1776551507489685E-2</c:v>
                </c:pt>
                <c:pt idx="1023">
                  <c:v>1.1785415093754636E-2</c:v>
                </c:pt>
                <c:pt idx="1024">
                  <c:v>1.1794095374648705E-2</c:v>
                </c:pt>
                <c:pt idx="1025">
                  <c:v>1.1802591824352504E-2</c:v>
                </c:pt>
                <c:pt idx="1026">
                  <c:v>1.1810903917126581E-2</c:v>
                </c:pt>
                <c:pt idx="1027">
                  <c:v>1.1819031126991675E-2</c:v>
                </c:pt>
                <c:pt idx="1028">
                  <c:v>1.1826972928208335E-2</c:v>
                </c:pt>
                <c:pt idx="1029">
                  <c:v>1.1834728794717364E-2</c:v>
                </c:pt>
                <c:pt idx="1030">
                  <c:v>1.1842298200779311E-2</c:v>
                </c:pt>
                <c:pt idx="1031">
                  <c:v>1.1849680620654723E-2</c:v>
                </c:pt>
                <c:pt idx="1032">
                  <c:v>1.1856875528284405E-2</c:v>
                </c:pt>
                <c:pt idx="1033">
                  <c:v>1.1863882397928904E-2</c:v>
                </c:pt>
                <c:pt idx="1034">
                  <c:v>1.1870700703529025E-2</c:v>
                </c:pt>
                <c:pt idx="1035">
                  <c:v>1.1877329919585122E-2</c:v>
                </c:pt>
                <c:pt idx="1036">
                  <c:v>1.18837822312301E-2</c:v>
                </c:pt>
                <c:pt idx="1037">
                  <c:v>1.1890132933993769E-2</c:v>
                </c:pt>
                <c:pt idx="1038">
                  <c:v>1.1896394830515078E-2</c:v>
                </c:pt>
                <c:pt idx="1039">
                  <c:v>1.1902568039579009E-2</c:v>
                </c:pt>
                <c:pt idx="1040">
                  <c:v>1.1908652679970544E-2</c:v>
                </c:pt>
                <c:pt idx="1041">
                  <c:v>1.1914648870794409E-2</c:v>
                </c:pt>
                <c:pt idx="1042">
                  <c:v>1.1920556730595777E-2</c:v>
                </c:pt>
                <c:pt idx="1043">
                  <c:v>1.1926376378399439E-2</c:v>
                </c:pt>
                <c:pt idx="1044">
                  <c:v>1.1932107932990377E-2</c:v>
                </c:pt>
                <c:pt idx="1045">
                  <c:v>1.1937751513153572E-2</c:v>
                </c:pt>
                <c:pt idx="1046">
                  <c:v>1.1943307237753942E-2</c:v>
                </c:pt>
                <c:pt idx="1047">
                  <c:v>1.1948775225736341E-2</c:v>
                </c:pt>
                <c:pt idx="1048">
                  <c:v>1.195567676795406E-2</c:v>
                </c:pt>
                <c:pt idx="1049">
                  <c:v>1.1960944661195683E-2</c:v>
                </c:pt>
                <c:pt idx="1050">
                  <c:v>1.1965390473234194E-2</c:v>
                </c:pt>
                <c:pt idx="1051">
                  <c:v>1.1970496246718199E-2</c:v>
                </c:pt>
                <c:pt idx="1052">
                  <c:v>1.1975514894535522E-2</c:v>
                </c:pt>
                <c:pt idx="1053">
                  <c:v>1.1980446535710954E-2</c:v>
                </c:pt>
                <c:pt idx="1054">
                  <c:v>1.1985291289109412E-2</c:v>
                </c:pt>
                <c:pt idx="1055">
                  <c:v>1.1990049273435943E-2</c:v>
                </c:pt>
                <c:pt idx="1056">
                  <c:v>1.1994720607715337E-2</c:v>
                </c:pt>
                <c:pt idx="1057">
                  <c:v>1.1999305410652639E-2</c:v>
                </c:pt>
                <c:pt idx="1058">
                  <c:v>1.2003803801192703E-2</c:v>
                </c:pt>
                <c:pt idx="1059">
                  <c:v>1.2008215897960639E-2</c:v>
                </c:pt>
                <c:pt idx="1060">
                  <c:v>1.2012541820141109E-2</c:v>
                </c:pt>
                <c:pt idx="1061">
                  <c:v>1.2016781686279288E-2</c:v>
                </c:pt>
                <c:pt idx="1062">
                  <c:v>1.2022106684401734E-2</c:v>
                </c:pt>
                <c:pt idx="1063">
                  <c:v>1.2025003726128247E-2</c:v>
                </c:pt>
                <c:pt idx="1064">
                  <c:v>1.2028986137408992E-2</c:v>
                </c:pt>
                <c:pt idx="1065">
                  <c:v>1.2032882968266989E-2</c:v>
                </c:pt>
                <c:pt idx="1066">
                  <c:v>1.2037231849122421E-2</c:v>
                </c:pt>
                <c:pt idx="1067">
                  <c:v>1.2040420363614857E-2</c:v>
                </c:pt>
                <c:pt idx="1068">
                  <c:v>1.2044061165754627E-2</c:v>
                </c:pt>
                <c:pt idx="1069">
                  <c:v>1.2047616862691513E-2</c:v>
                </c:pt>
                <c:pt idx="1070">
                  <c:v>1.2051087573370367E-2</c:v>
                </c:pt>
                <c:pt idx="1071">
                  <c:v>1.2054473416496236E-2</c:v>
                </c:pt>
                <c:pt idx="1072">
                  <c:v>1.2057774510934038E-2</c:v>
                </c:pt>
                <c:pt idx="1073">
                  <c:v>1.2060990975548691E-2</c:v>
                </c:pt>
                <c:pt idx="1074">
                  <c:v>1.206412292904524E-2</c:v>
                </c:pt>
                <c:pt idx="1075">
                  <c:v>1.2067170490608348E-2</c:v>
                </c:pt>
                <c:pt idx="1076">
                  <c:v>1.2070133778863124E-2</c:v>
                </c:pt>
                <c:pt idx="1077">
                  <c:v>1.2073012912514614E-2</c:v>
                </c:pt>
                <c:pt idx="1078">
                  <c:v>1.2075808010667544E-2</c:v>
                </c:pt>
                <c:pt idx="1079">
                  <c:v>1.207851919202696E-2</c:v>
                </c:pt>
                <c:pt idx="1080">
                  <c:v>1.2081146575377844E-2</c:v>
                </c:pt>
                <c:pt idx="1081">
                  <c:v>1.2083690279744985E-2</c:v>
                </c:pt>
                <c:pt idx="1082">
                  <c:v>1.2086150423913367E-2</c:v>
                </c:pt>
                <c:pt idx="1083">
                  <c:v>1.2088527126508097E-2</c:v>
                </c:pt>
                <c:pt idx="1084">
                  <c:v>1.209082050671384E-2</c:v>
                </c:pt>
                <c:pt idx="1085">
                  <c:v>1.2093030683155703E-2</c:v>
                </c:pt>
                <c:pt idx="1086">
                  <c:v>1.2095157774698606E-2</c:v>
                </c:pt>
                <c:pt idx="1087">
                  <c:v>1.2097201900287402E-2</c:v>
                </c:pt>
                <c:pt idx="1088">
                  <c:v>1.2099163178627137E-2</c:v>
                </c:pt>
                <c:pt idx="1089">
                  <c:v>1.2101041728662665E-2</c:v>
                </c:pt>
                <c:pt idx="1090">
                  <c:v>1.2102837669258903E-2</c:v>
                </c:pt>
                <c:pt idx="1091">
                  <c:v>1.2104551119040963E-2</c:v>
                </c:pt>
                <c:pt idx="1092">
                  <c:v>1.2106182197193505E-2</c:v>
                </c:pt>
                <c:pt idx="1093">
                  <c:v>1.2107731022341639E-2</c:v>
                </c:pt>
                <c:pt idx="1094">
                  <c:v>1.2109197713350284E-2</c:v>
                </c:pt>
                <c:pt idx="1095">
                  <c:v>1.2110582389084357E-2</c:v>
                </c:pt>
                <c:pt idx="1096">
                  <c:v>1.2111885168408776E-2</c:v>
                </c:pt>
                <c:pt idx="1097">
                  <c:v>1.2113106170188459E-2</c:v>
                </c:pt>
                <c:pt idx="1098">
                  <c:v>1.2114245513208388E-2</c:v>
                </c:pt>
                <c:pt idx="1099">
                  <c:v>1.2115303316333481E-2</c:v>
                </c:pt>
                <c:pt idx="1100">
                  <c:v>1.2116543726428119E-2</c:v>
                </c:pt>
                <c:pt idx="1101">
                  <c:v>1.2117415598922321E-2</c:v>
                </c:pt>
                <c:pt idx="1102">
                  <c:v>1.2118098325357707E-2</c:v>
                </c:pt>
                <c:pt idx="1103">
                  <c:v>1.2118819586408591E-2</c:v>
                </c:pt>
                <c:pt idx="1104">
                  <c:v>1.2119459918755737E-2</c:v>
                </c:pt>
                <c:pt idx="1105">
                  <c:v>1.2120019441264063E-2</c:v>
                </c:pt>
                <c:pt idx="1106">
                  <c:v>1.212049827271855E-2</c:v>
                </c:pt>
                <c:pt idx="1107">
                  <c:v>1.2120896532064052E-2</c:v>
                </c:pt>
                <c:pt idx="1108">
                  <c:v>1.2121214338085551E-2</c:v>
                </c:pt>
                <c:pt idx="1109">
                  <c:v>1.2121451809647965E-2</c:v>
                </c:pt>
                <c:pt idx="1110">
                  <c:v>1.2121609065536276E-2</c:v>
                </c:pt>
                <c:pt idx="1111">
                  <c:v>1.2121686224695338E-2</c:v>
                </c:pt>
                <c:pt idx="1112">
                  <c:v>1.2121683405910133E-2</c:v>
                </c:pt>
                <c:pt idx="1113">
                  <c:v>1.2121600728045578E-2</c:v>
                </c:pt>
                <c:pt idx="1114">
                  <c:v>1.2121438309886656E-2</c:v>
                </c:pt>
                <c:pt idx="1115">
                  <c:v>1.2121196270298285E-2</c:v>
                </c:pt>
                <c:pt idx="1116">
                  <c:v>1.2120874728225317E-2</c:v>
                </c:pt>
                <c:pt idx="1117">
                  <c:v>1.2120685229808359E-2</c:v>
                </c:pt>
                <c:pt idx="1118">
                  <c:v>1.2119918549409192E-2</c:v>
                </c:pt>
                <c:pt idx="1119">
                  <c:v>1.2119434275108532E-2</c:v>
                </c:pt>
                <c:pt idx="1120">
                  <c:v>1.2118795911266744E-2</c:v>
                </c:pt>
                <c:pt idx="1121">
                  <c:v>1.2118078639105079E-2</c:v>
                </c:pt>
                <c:pt idx="1122">
                  <c:v>1.2117282577408517E-2</c:v>
                </c:pt>
                <c:pt idx="1123">
                  <c:v>1.2116407845201849E-2</c:v>
                </c:pt>
                <c:pt idx="1124">
                  <c:v>1.2115454561030248E-2</c:v>
                </c:pt>
                <c:pt idx="1125">
                  <c:v>1.2114422844078376E-2</c:v>
                </c:pt>
                <c:pt idx="1126">
                  <c:v>1.2113312812971344E-2</c:v>
                </c:pt>
                <c:pt idx="1127">
                  <c:v>1.2112124586574069E-2</c:v>
                </c:pt>
                <c:pt idx="1128">
                  <c:v>1.2110858283831405E-2</c:v>
                </c:pt>
                <c:pt idx="1129">
                  <c:v>1.2109514023448398E-2</c:v>
                </c:pt>
                <c:pt idx="1130">
                  <c:v>1.2108091924369901E-2</c:v>
                </c:pt>
                <c:pt idx="1131">
                  <c:v>1.2106592105460834E-2</c:v>
                </c:pt>
                <c:pt idx="1132">
                  <c:v>1.2105014685506177E-2</c:v>
                </c:pt>
                <c:pt idx="1133">
                  <c:v>1.2103359783370848E-2</c:v>
                </c:pt>
                <c:pt idx="1134">
                  <c:v>1.2101627517919766E-2</c:v>
                </c:pt>
                <c:pt idx="1135">
                  <c:v>1.2099818007937913E-2</c:v>
                </c:pt>
                <c:pt idx="1136">
                  <c:v>1.2097931372370141E-2</c:v>
                </c:pt>
                <c:pt idx="1137">
                  <c:v>1.2095967730001433E-2</c:v>
                </c:pt>
                <c:pt idx="1138">
                  <c:v>1.2093927199696708E-2</c:v>
                </c:pt>
                <c:pt idx="1139">
                  <c:v>1.2091809900320882E-2</c:v>
                </c:pt>
                <c:pt idx="1140">
                  <c:v>1.2089615950579002E-2</c:v>
                </c:pt>
                <c:pt idx="1141">
                  <c:v>1.2087345469495858E-2</c:v>
                </c:pt>
                <c:pt idx="1142">
                  <c:v>1.2084998575936368E-2</c:v>
                </c:pt>
                <c:pt idx="1143">
                  <c:v>1.2082575388605576E-2</c:v>
                </c:pt>
                <c:pt idx="1144">
                  <c:v>1.2080076026368403E-2</c:v>
                </c:pt>
                <c:pt idx="1145">
                  <c:v>1.20775006081697E-2</c:v>
                </c:pt>
                <c:pt idx="1146">
                  <c:v>1.2074849252714515E-2</c:v>
                </c:pt>
                <c:pt idx="1147">
                  <c:v>1.2072122079027636E-2</c:v>
                </c:pt>
                <c:pt idx="1148">
                  <c:v>1.2069319205734175E-2</c:v>
                </c:pt>
                <c:pt idx="1149">
                  <c:v>1.2066440751938856E-2</c:v>
                </c:pt>
                <c:pt idx="1150">
                  <c:v>1.2063486836346726E-2</c:v>
                </c:pt>
                <c:pt idx="1151">
                  <c:v>1.2060457577742767E-2</c:v>
                </c:pt>
                <c:pt idx="1152">
                  <c:v>1.2056402840103786E-2</c:v>
                </c:pt>
                <c:pt idx="1153">
                  <c:v>1.2053190886360809E-2</c:v>
                </c:pt>
                <c:pt idx="1154">
                  <c:v>1.2050447879312642E-2</c:v>
                </c:pt>
                <c:pt idx="1155">
                  <c:v>1.2047107751778086E-2</c:v>
                </c:pt>
                <c:pt idx="1156">
                  <c:v>1.2043692892582669E-2</c:v>
                </c:pt>
                <c:pt idx="1157">
                  <c:v>1.2040203420431439E-2</c:v>
                </c:pt>
                <c:pt idx="1158">
                  <c:v>1.2036639454269249E-2</c:v>
                </c:pt>
                <c:pt idx="1159">
                  <c:v>1.2033001112961017E-2</c:v>
                </c:pt>
                <c:pt idx="1160">
                  <c:v>1.2029288515371661E-2</c:v>
                </c:pt>
                <c:pt idx="1161">
                  <c:v>1.2025501780126291E-2</c:v>
                </c:pt>
                <c:pt idx="1162">
                  <c:v>1.2021641026329632E-2</c:v>
                </c:pt>
                <c:pt idx="1163">
                  <c:v>1.2017706372766668E-2</c:v>
                </c:pt>
                <c:pt idx="1164">
                  <c:v>1.2013697938222379E-2</c:v>
                </c:pt>
                <c:pt idx="1165">
                  <c:v>1.2009615841561683E-2</c:v>
                </c:pt>
                <c:pt idx="1166">
                  <c:v>1.2005460201729434E-2</c:v>
                </c:pt>
                <c:pt idx="1167">
                  <c:v>1.2000807896244581E-2</c:v>
                </c:pt>
                <c:pt idx="1168">
                  <c:v>1.199443740353523E-2</c:v>
                </c:pt>
                <c:pt idx="1169">
                  <c:v>1.1990020079348795E-2</c:v>
                </c:pt>
                <c:pt idx="1170">
                  <c:v>1.198488232824424E-2</c:v>
                </c:pt>
                <c:pt idx="1171">
                  <c:v>1.1980966550062533E-2</c:v>
                </c:pt>
                <c:pt idx="1172">
                  <c:v>1.1976330582612604E-2</c:v>
                </c:pt>
                <c:pt idx="1173">
                  <c:v>1.1971621971751389E-2</c:v>
                </c:pt>
                <c:pt idx="1174">
                  <c:v>1.1966840836343806E-2</c:v>
                </c:pt>
                <c:pt idx="1175">
                  <c:v>1.19619872950949E-2</c:v>
                </c:pt>
                <c:pt idx="1176">
                  <c:v>1.1957061467189334E-2</c:v>
                </c:pt>
                <c:pt idx="1177">
                  <c:v>1.1952063471252217E-2</c:v>
                </c:pt>
                <c:pt idx="1178">
                  <c:v>1.1946993425988595E-2</c:v>
                </c:pt>
                <c:pt idx="1179">
                  <c:v>1.1941851450503194E-2</c:v>
                </c:pt>
                <c:pt idx="1180">
                  <c:v>1.1936637663580996E-2</c:v>
                </c:pt>
                <c:pt idx="1181">
                  <c:v>1.1931352184006982E-2</c:v>
                </c:pt>
                <c:pt idx="1182">
                  <c:v>1.1925995130646072E-2</c:v>
                </c:pt>
                <c:pt idx="1183">
                  <c:v>1.1920566622363182E-2</c:v>
                </c:pt>
                <c:pt idx="1184">
                  <c:v>1.1915066778023231E-2</c:v>
                </c:pt>
                <c:pt idx="1185">
                  <c:v>1.1909495716491136E-2</c:v>
                </c:pt>
                <c:pt idx="1186">
                  <c:v>1.190385355655188E-2</c:v>
                </c:pt>
                <c:pt idx="1187">
                  <c:v>1.1898140416990444E-2</c:v>
                </c:pt>
                <c:pt idx="1188">
                  <c:v>1.1892356416831618E-2</c:v>
                </c:pt>
                <c:pt idx="1189">
                  <c:v>1.188650167494032E-2</c:v>
                </c:pt>
                <c:pt idx="1190">
                  <c:v>1.1880576309861723E-2</c:v>
                </c:pt>
                <c:pt idx="1191">
                  <c:v>1.1874580440780491E-2</c:v>
                </c:pt>
                <c:pt idx="1192">
                  <c:v>1.1868526043556926E-2</c:v>
                </c:pt>
                <c:pt idx="1193">
                  <c:v>1.1862428822109194E-2</c:v>
                </c:pt>
                <c:pt idx="1194">
                  <c:v>1.1856289128475694E-2</c:v>
                </c:pt>
                <c:pt idx="1195">
                  <c:v>1.1850107221649253E-2</c:v>
                </c:pt>
                <c:pt idx="1196">
                  <c:v>1.1843883360542762E-2</c:v>
                </c:pt>
                <c:pt idx="1197">
                  <c:v>1.1837617804149048E-2</c:v>
                </c:pt>
                <c:pt idx="1198">
                  <c:v>1.1831310811301066E-2</c:v>
                </c:pt>
                <c:pt idx="1199">
                  <c:v>1.1824962640991643E-2</c:v>
                </c:pt>
                <c:pt idx="1200">
                  <c:v>1.1818573552053735E-2</c:v>
                </c:pt>
                <c:pt idx="1201">
                  <c:v>1.1812143803480168E-2</c:v>
                </c:pt>
                <c:pt idx="1202">
                  <c:v>1.1805673654263771E-2</c:v>
                </c:pt>
                <c:pt idx="1203">
                  <c:v>1.1799163363237497E-2</c:v>
                </c:pt>
                <c:pt idx="1204">
                  <c:v>1.1790457194331694E-2</c:v>
                </c:pt>
                <c:pt idx="1205">
                  <c:v>1.1785078772224011E-2</c:v>
                </c:pt>
                <c:pt idx="1206">
                  <c:v>1.1779394228508266E-2</c:v>
                </c:pt>
                <c:pt idx="1207">
                  <c:v>1.1772725959611208E-2</c:v>
                </c:pt>
                <c:pt idx="1208">
                  <c:v>1.1766018843468729E-2</c:v>
                </c:pt>
                <c:pt idx="1209">
                  <c:v>1.1759273139073656E-2</c:v>
                </c:pt>
                <c:pt idx="1210">
                  <c:v>1.1752489105418817E-2</c:v>
                </c:pt>
                <c:pt idx="1211">
                  <c:v>1.1745667001337168E-2</c:v>
                </c:pt>
                <c:pt idx="1212">
                  <c:v>1.1738807085821534E-2</c:v>
                </c:pt>
                <c:pt idx="1213">
                  <c:v>1.1731909617784808E-2</c:v>
                </c:pt>
                <c:pt idx="1214">
                  <c:v>1.1724974856059944E-2</c:v>
                </c:pt>
                <c:pt idx="1215">
                  <c:v>1.1718003059719706E-2</c:v>
                </c:pt>
                <c:pt idx="1216">
                  <c:v>1.1710994487517112E-2</c:v>
                </c:pt>
                <c:pt idx="1217">
                  <c:v>1.1701929845040482E-2</c:v>
                </c:pt>
                <c:pt idx="1218">
                  <c:v>1.1696868051735976E-2</c:v>
                </c:pt>
                <c:pt idx="1219">
                  <c:v>1.1689750705823343E-2</c:v>
                </c:pt>
                <c:pt idx="1220">
                  <c:v>1.1682597619939727E-2</c:v>
                </c:pt>
                <c:pt idx="1221">
                  <c:v>1.1675409052838148E-2</c:v>
                </c:pt>
                <c:pt idx="1222">
                  <c:v>1.1668185263591369E-2</c:v>
                </c:pt>
                <c:pt idx="1223">
                  <c:v>1.166092651111228E-2</c:v>
                </c:pt>
                <c:pt idx="1224">
                  <c:v>1.16536330541539E-2</c:v>
                </c:pt>
                <c:pt idx="1225">
                  <c:v>1.1646305151788994E-2</c:v>
                </c:pt>
                <c:pt idx="1226">
                  <c:v>1.1638943062930451E-2</c:v>
                </c:pt>
                <c:pt idx="1227">
                  <c:v>1.1631547046491164E-2</c:v>
                </c:pt>
                <c:pt idx="1228">
                  <c:v>1.1624117361463959E-2</c:v>
                </c:pt>
                <c:pt idx="1229">
                  <c:v>1.1616654266601856E-2</c:v>
                </c:pt>
                <c:pt idx="1230">
                  <c:v>1.1609158020897681E-2</c:v>
                </c:pt>
                <c:pt idx="1231">
                  <c:v>1.1601628883424198E-2</c:v>
                </c:pt>
                <c:pt idx="1232">
                  <c:v>1.1594067112934425E-2</c:v>
                </c:pt>
                <c:pt idx="1233">
                  <c:v>1.1586472968501127E-2</c:v>
                </c:pt>
                <c:pt idx="1234">
                  <c:v>1.1578846708877322E-2</c:v>
                </c:pt>
                <c:pt idx="1235">
                  <c:v>1.1571188593135773E-2</c:v>
                </c:pt>
                <c:pt idx="1236">
                  <c:v>1.1563498880029499E-2</c:v>
                </c:pt>
                <c:pt idx="1237">
                  <c:v>1.15557778287112E-2</c:v>
                </c:pt>
                <c:pt idx="1238">
                  <c:v>1.1548025697853959E-2</c:v>
                </c:pt>
                <c:pt idx="1239">
                  <c:v>1.1540242746610474E-2</c:v>
                </c:pt>
                <c:pt idx="1240">
                  <c:v>1.1532429233813701E-2</c:v>
                </c:pt>
                <c:pt idx="1241">
                  <c:v>1.1524585418376532E-2</c:v>
                </c:pt>
                <c:pt idx="1242">
                  <c:v>1.1516711559211856E-2</c:v>
                </c:pt>
                <c:pt idx="1243">
                  <c:v>1.1508807915232566E-2</c:v>
                </c:pt>
                <c:pt idx="1244">
                  <c:v>1.1500874745511425E-2</c:v>
                </c:pt>
                <c:pt idx="1245">
                  <c:v>1.1492912308801451E-2</c:v>
                </c:pt>
                <c:pt idx="1246">
                  <c:v>1.1484920864015535E-2</c:v>
                </c:pt>
                <c:pt idx="1247">
                  <c:v>1.1476900670306378E-2</c:v>
                </c:pt>
                <c:pt idx="1248">
                  <c:v>1.1468851986267126E-2</c:v>
                </c:pt>
                <c:pt idx="1249">
                  <c:v>1.1460775071050477E-2</c:v>
                </c:pt>
                <c:pt idx="1250">
                  <c:v>1.1452670183569325E-2</c:v>
                </c:pt>
                <c:pt idx="1251">
                  <c:v>1.1444537582656622E-2</c:v>
                </c:pt>
                <c:pt idx="1252">
                  <c:v>1.1436377527305197E-2</c:v>
                </c:pt>
                <c:pt idx="1253">
                  <c:v>1.1428190276507877E-2</c:v>
                </c:pt>
                <c:pt idx="1254">
                  <c:v>1.141997608901768E-2</c:v>
                </c:pt>
                <c:pt idx="1255">
                  <c:v>1.1411735223907371E-2</c:v>
                </c:pt>
                <c:pt idx="1256">
                  <c:v>1.1403467940009904E-2</c:v>
                </c:pt>
                <c:pt idx="1257">
                  <c:v>1.139517449623817E-2</c:v>
                </c:pt>
                <c:pt idx="1258">
                  <c:v>1.138685515150506E-2</c:v>
                </c:pt>
                <c:pt idx="1259">
                  <c:v>1.1378510164963274E-2</c:v>
                </c:pt>
                <c:pt idx="1260">
                  <c:v>1.1370139795285894E-2</c:v>
                </c:pt>
                <c:pt idx="1261">
                  <c:v>1.1361744301385812E-2</c:v>
                </c:pt>
                <c:pt idx="1262">
                  <c:v>1.1353323942415727E-2</c:v>
                </c:pt>
                <c:pt idx="1263">
                  <c:v>1.1344878977048722E-2</c:v>
                </c:pt>
                <c:pt idx="1264">
                  <c:v>1.1336409664437497E-2</c:v>
                </c:pt>
                <c:pt idx="1265">
                  <c:v>1.1327916263335069E-2</c:v>
                </c:pt>
                <c:pt idx="1266">
                  <c:v>1.1319399032654331E-2</c:v>
                </c:pt>
                <c:pt idx="1267">
                  <c:v>1.1310858231468046E-2</c:v>
                </c:pt>
                <c:pt idx="1268">
                  <c:v>1.1302294118689105E-2</c:v>
                </c:pt>
                <c:pt idx="1269">
                  <c:v>1.1293706953070526E-2</c:v>
                </c:pt>
                <c:pt idx="1270">
                  <c:v>1.1285096993685073E-2</c:v>
                </c:pt>
                <c:pt idx="1271">
                  <c:v>1.1276464499365701E-2</c:v>
                </c:pt>
                <c:pt idx="1272">
                  <c:v>1.1265332882377521E-2</c:v>
                </c:pt>
                <c:pt idx="1273">
                  <c:v>1.125913294189651E-2</c:v>
                </c:pt>
                <c:pt idx="1274">
                  <c:v>1.1250434396492537E-2</c:v>
                </c:pt>
                <c:pt idx="1275">
                  <c:v>1.1241714351886145E-2</c:v>
                </c:pt>
                <c:pt idx="1276">
                  <c:v>1.1232973066990226E-2</c:v>
                </c:pt>
                <c:pt idx="1277">
                  <c:v>1.1224210800797607E-2</c:v>
                </c:pt>
                <c:pt idx="1278">
                  <c:v>1.1215427812221179E-2</c:v>
                </c:pt>
                <c:pt idx="1279">
                  <c:v>1.1206624360173834E-2</c:v>
                </c:pt>
                <c:pt idx="1280">
                  <c:v>1.1197800703488525E-2</c:v>
                </c:pt>
                <c:pt idx="1281">
                  <c:v>1.1188957101238017E-2</c:v>
                </c:pt>
                <c:pt idx="1282">
                  <c:v>1.1180093812095393E-2</c:v>
                </c:pt>
                <c:pt idx="1283">
                  <c:v>1.1171211095293287E-2</c:v>
                </c:pt>
                <c:pt idx="1284">
                  <c:v>1.116230920958472E-2</c:v>
                </c:pt>
                <c:pt idx="1285">
                  <c:v>1.1153388414042453E-2</c:v>
                </c:pt>
                <c:pt idx="1286">
                  <c:v>1.1144448967339571E-2</c:v>
                </c:pt>
                <c:pt idx="1287">
                  <c:v>1.1135491128628772E-2</c:v>
                </c:pt>
                <c:pt idx="1288">
                  <c:v>1.1126515156743011E-2</c:v>
                </c:pt>
                <c:pt idx="1289">
                  <c:v>1.1117521310515244E-2</c:v>
                </c:pt>
                <c:pt idx="1290">
                  <c:v>1.1108509849018233E-2</c:v>
                </c:pt>
                <c:pt idx="1291">
                  <c:v>1.1099481031164871E-2</c:v>
                </c:pt>
                <c:pt idx="1292">
                  <c:v>1.1090435115788111E-2</c:v>
                </c:pt>
                <c:pt idx="1293">
                  <c:v>1.1081372361880781E-2</c:v>
                </c:pt>
                <c:pt idx="1294">
                  <c:v>1.1072293028355773E-2</c:v>
                </c:pt>
                <c:pt idx="1295">
                  <c:v>1.1063197374125977E-2</c:v>
                </c:pt>
                <c:pt idx="1296">
                  <c:v>1.1054085658104285E-2</c:v>
                </c:pt>
                <c:pt idx="1297">
                  <c:v>1.1044958139123651E-2</c:v>
                </c:pt>
                <c:pt idx="1298">
                  <c:v>1.1035815076336775E-2</c:v>
                </c:pt>
                <c:pt idx="1299">
                  <c:v>1.1026656728576611E-2</c:v>
                </c:pt>
                <c:pt idx="1300">
                  <c:v>1.101748335459618E-2</c:v>
                </c:pt>
                <c:pt idx="1301">
                  <c:v>1.1008295213628116E-2</c:v>
                </c:pt>
                <c:pt idx="1302">
                  <c:v>1.0999092564265567E-2</c:v>
                </c:pt>
                <c:pt idx="1303">
                  <c:v>1.0989875665741167E-2</c:v>
                </c:pt>
                <c:pt idx="1304">
                  <c:v>1.0980644776648063E-2</c:v>
                </c:pt>
                <c:pt idx="1305">
                  <c:v>1.0971400156218891E-2</c:v>
                </c:pt>
                <c:pt idx="1306">
                  <c:v>1.0962142063126734E-2</c:v>
                </c:pt>
                <c:pt idx="1307">
                  <c:v>1.0952870756524291E-2</c:v>
                </c:pt>
                <c:pt idx="1308">
                  <c:v>1.0942259129747001E-2</c:v>
                </c:pt>
                <c:pt idx="1309">
                  <c:v>1.0934289538120368E-2</c:v>
                </c:pt>
                <c:pt idx="1310">
                  <c:v>1.0924980144224605E-2</c:v>
                </c:pt>
                <c:pt idx="1311">
                  <c:v>1.0915658572310249E-2</c:v>
                </c:pt>
                <c:pt idx="1312">
                  <c:v>1.0906325081529999E-2</c:v>
                </c:pt>
                <c:pt idx="1313">
                  <c:v>1.0896979930556938E-2</c:v>
                </c:pt>
                <c:pt idx="1314">
                  <c:v>1.0887623378463829E-2</c:v>
                </c:pt>
                <c:pt idx="1315">
                  <c:v>1.0878255684163562E-2</c:v>
                </c:pt>
                <c:pt idx="1316">
                  <c:v>1.0868877106489094E-2</c:v>
                </c:pt>
                <c:pt idx="1317">
                  <c:v>1.0859487904513188E-2</c:v>
                </c:pt>
                <c:pt idx="1318">
                  <c:v>1.0850088337068797E-2</c:v>
                </c:pt>
                <c:pt idx="1319">
                  <c:v>1.0840678663068815E-2</c:v>
                </c:pt>
                <c:pt idx="1320">
                  <c:v>1.0831259141426131E-2</c:v>
                </c:pt>
                <c:pt idx="1321">
                  <c:v>1.0821830031133572E-2</c:v>
                </c:pt>
                <c:pt idx="1322">
                  <c:v>1.0812391591104031E-2</c:v>
                </c:pt>
                <c:pt idx="1323">
                  <c:v>1.080024316148176E-2</c:v>
                </c:pt>
                <c:pt idx="1324">
                  <c:v>1.0793487757325693E-2</c:v>
                </c:pt>
                <c:pt idx="1325">
                  <c:v>1.0784022881562549E-2</c:v>
                </c:pt>
                <c:pt idx="1326">
                  <c:v>1.0773195739659513E-2</c:v>
                </c:pt>
                <c:pt idx="1327">
                  <c:v>1.0765068506612963E-2</c:v>
                </c:pt>
                <c:pt idx="1328">
                  <c:v>1.0755579525332237E-2</c:v>
                </c:pt>
                <c:pt idx="1329">
                  <c:v>1.0746083026784703E-2</c:v>
                </c:pt>
                <c:pt idx="1330">
                  <c:v>1.0736579269883251E-2</c:v>
                </c:pt>
                <c:pt idx="1331">
                  <c:v>1.0727068513460836E-2</c:v>
                </c:pt>
                <c:pt idx="1332">
                  <c:v>1.0717551016510285E-2</c:v>
                </c:pt>
                <c:pt idx="1333">
                  <c:v>1.070802703794449E-2</c:v>
                </c:pt>
                <c:pt idx="1334">
                  <c:v>1.0698496836756277E-2</c:v>
                </c:pt>
                <c:pt idx="1335">
                  <c:v>1.0688960671778602E-2</c:v>
                </c:pt>
                <c:pt idx="1336">
                  <c:v>1.0679418801924356E-2</c:v>
                </c:pt>
                <c:pt idx="1337">
                  <c:v>1.0669871486186366E-2</c:v>
                </c:pt>
                <c:pt idx="1338">
                  <c:v>1.0660318983397588E-2</c:v>
                </c:pt>
                <c:pt idx="1339">
                  <c:v>1.0650761552630783E-2</c:v>
                </c:pt>
                <c:pt idx="1340">
                  <c:v>1.0641199452638972E-2</c:v>
                </c:pt>
                <c:pt idx="1341">
                  <c:v>1.0631632942494917E-2</c:v>
                </c:pt>
                <c:pt idx="1342">
                  <c:v>1.0622062280951639E-2</c:v>
                </c:pt>
                <c:pt idx="1343">
                  <c:v>1.0612487727081898E-2</c:v>
                </c:pt>
                <c:pt idx="1344">
                  <c:v>1.0602909539638716E-2</c:v>
                </c:pt>
                <c:pt idx="1345">
                  <c:v>1.0593327977774791E-2</c:v>
                </c:pt>
                <c:pt idx="1346">
                  <c:v>1.0583743300403015E-2</c:v>
                </c:pt>
                <c:pt idx="1347">
                  <c:v>1.0574155766196469E-2</c:v>
                </c:pt>
                <c:pt idx="1348">
                  <c:v>1.0564565634307854E-2</c:v>
                </c:pt>
                <c:pt idx="1349">
                  <c:v>1.0554973163410253E-2</c:v>
                </c:pt>
                <c:pt idx="1350">
                  <c:v>1.05453786127363E-2</c:v>
                </c:pt>
                <c:pt idx="1351">
                  <c:v>1.0535782241039016E-2</c:v>
                </c:pt>
                <c:pt idx="1352">
                  <c:v>1.052618430723129E-2</c:v>
                </c:pt>
                <c:pt idx="1353">
                  <c:v>1.0516585070226014E-2</c:v>
                </c:pt>
                <c:pt idx="1354">
                  <c:v>1.0506984789095952E-2</c:v>
                </c:pt>
                <c:pt idx="1355">
                  <c:v>1.0497383722594122E-2</c:v>
                </c:pt>
                <c:pt idx="1356">
                  <c:v>1.0487782129713352E-2</c:v>
                </c:pt>
                <c:pt idx="1357">
                  <c:v>1.0478180269446469E-2</c:v>
                </c:pt>
                <c:pt idx="1358">
                  <c:v>1.0468578400466555E-2</c:v>
                </c:pt>
                <c:pt idx="1359">
                  <c:v>1.045897678192631E-2</c:v>
                </c:pt>
                <c:pt idx="1360">
                  <c:v>1.0446632628546837E-2</c:v>
                </c:pt>
                <c:pt idx="1361">
                  <c:v>1.04370325545311E-2</c:v>
                </c:pt>
                <c:pt idx="1362">
                  <c:v>1.0428804786384305E-2</c:v>
                </c:pt>
                <c:pt idx="1363">
                  <c:v>1.0419206963447891E-2</c:v>
                </c:pt>
                <c:pt idx="1364">
                  <c:v>1.0409610722525997E-2</c:v>
                </c:pt>
                <c:pt idx="1365">
                  <c:v>1.0400016322531513E-2</c:v>
                </c:pt>
                <c:pt idx="1366">
                  <c:v>1.0390424022297395E-2</c:v>
                </c:pt>
                <c:pt idx="1367">
                  <c:v>1.038083408081647E-2</c:v>
                </c:pt>
                <c:pt idx="1368">
                  <c:v>1.0371246757081565E-2</c:v>
                </c:pt>
                <c:pt idx="1369">
                  <c:v>1.0361662309845698E-2</c:v>
                </c:pt>
                <c:pt idx="1370">
                  <c:v>1.0352080998181634E-2</c:v>
                </c:pt>
                <c:pt idx="1371">
                  <c:v>1.0342503080922327E-2</c:v>
                </c:pt>
                <c:pt idx="1372">
                  <c:v>1.0332928816980669E-2</c:v>
                </c:pt>
                <c:pt idx="1373">
                  <c:v>1.0320624833948244E-2</c:v>
                </c:pt>
                <c:pt idx="1374">
                  <c:v>1.0313792285021606E-2</c:v>
                </c:pt>
                <c:pt idx="1375">
                  <c:v>1.0304230534670111E-2</c:v>
                </c:pt>
                <c:pt idx="1376">
                  <c:v>1.0294673473367766E-2</c:v>
                </c:pt>
                <c:pt idx="1377">
                  <c:v>1.0285121360107397E-2</c:v>
                </c:pt>
                <c:pt idx="1378">
                  <c:v>1.0274211050091964E-2</c:v>
                </c:pt>
                <c:pt idx="1379">
                  <c:v>1.0266033013124343E-2</c:v>
                </c:pt>
                <c:pt idx="1380">
                  <c:v>1.025649729722744E-2</c:v>
                </c:pt>
                <c:pt idx="1381">
                  <c:v>1.0246967565024079E-2</c:v>
                </c:pt>
                <c:pt idx="1382">
                  <c:v>1.0237444075427149E-2</c:v>
                </c:pt>
                <c:pt idx="1383">
                  <c:v>1.0227927087269606E-2</c:v>
                </c:pt>
                <c:pt idx="1384">
                  <c:v>1.0218416859544277E-2</c:v>
                </c:pt>
                <c:pt idx="1385">
                  <c:v>1.0208913651164053E-2</c:v>
                </c:pt>
                <c:pt idx="1386">
                  <c:v>1.0199417721041826E-2</c:v>
                </c:pt>
                <c:pt idx="1387">
                  <c:v>1.0189929328090486E-2</c:v>
                </c:pt>
                <c:pt idx="1388">
                  <c:v>1.0180448731222924E-2</c:v>
                </c:pt>
                <c:pt idx="1389">
                  <c:v>1.0170976189431968E-2</c:v>
                </c:pt>
                <c:pt idx="1390">
                  <c:v>1.0161511961470637E-2</c:v>
                </c:pt>
                <c:pt idx="1391">
                  <c:v>1.0152056306571566E-2</c:v>
                </c:pt>
                <c:pt idx="1392">
                  <c:v>1.0142609483327902E-2</c:v>
                </c:pt>
                <c:pt idx="1393">
                  <c:v>1.0133171750892345E-2</c:v>
                </c:pt>
                <c:pt idx="1394">
                  <c:v>1.0123743367937976E-2</c:v>
                </c:pt>
                <c:pt idx="1395">
                  <c:v>1.0114324593617496E-2</c:v>
                </c:pt>
                <c:pt idx="1396">
                  <c:v>1.010491568676386E-2</c:v>
                </c:pt>
                <c:pt idx="1397">
                  <c:v>1.0095516906369895E-2</c:v>
                </c:pt>
                <c:pt idx="1398">
                  <c:v>1.0086128511188619E-2</c:v>
                </c:pt>
                <c:pt idx="1399">
                  <c:v>1.0076750760292796E-2</c:v>
                </c:pt>
                <c:pt idx="1400">
                  <c:v>1.0067383912595318E-2</c:v>
                </c:pt>
                <c:pt idx="1401">
                  <c:v>1.0058028226929139E-2</c:v>
                </c:pt>
                <c:pt idx="1402">
                  <c:v>1.0048683962287086E-2</c:v>
                </c:pt>
                <c:pt idx="1403">
                  <c:v>1.0039351377582051E-2</c:v>
                </c:pt>
                <c:pt idx="1404">
                  <c:v>1.0030030731646988E-2</c:v>
                </c:pt>
                <c:pt idx="1405">
                  <c:v>1.0020722283554662E-2</c:v>
                </c:pt>
                <c:pt idx="1406">
                  <c:v>1.0011426292138026E-2</c:v>
                </c:pt>
                <c:pt idx="1407">
                  <c:v>1.0002143016309972E-2</c:v>
                </c:pt>
                <c:pt idx="1408">
                  <c:v>9.9928727150633279E-3</c:v>
                </c:pt>
                <c:pt idx="1409">
                  <c:v>9.9836156472310478E-3</c:v>
                </c:pt>
                <c:pt idx="1410">
                  <c:v>9.9743720716460871E-3</c:v>
                </c:pt>
                <c:pt idx="1411">
                  <c:v>9.9651422475410811E-3</c:v>
                </c:pt>
                <c:pt idx="1412">
                  <c:v>9.9532959533554788E-3</c:v>
                </c:pt>
                <c:pt idx="1413">
                  <c:v>9.9440985329302123E-3</c:v>
                </c:pt>
                <c:pt idx="1414">
                  <c:v>9.9362266420310874E-3</c:v>
                </c:pt>
                <c:pt idx="1415">
                  <c:v>9.9270565457487692E-3</c:v>
                </c:pt>
                <c:pt idx="1416">
                  <c:v>9.91790153244132E-3</c:v>
                </c:pt>
                <c:pt idx="1417">
                  <c:v>9.9087618608617589E-3</c:v>
                </c:pt>
                <c:pt idx="1418">
                  <c:v>9.8996377900029131E-3</c:v>
                </c:pt>
                <c:pt idx="1419">
                  <c:v>9.8905295787776737E-3</c:v>
                </c:pt>
                <c:pt idx="1420">
                  <c:v>9.8814374861788679E-3</c:v>
                </c:pt>
                <c:pt idx="1421">
                  <c:v>9.8723617710394507E-3</c:v>
                </c:pt>
                <c:pt idx="1422">
                  <c:v>9.8633026923522493E-3</c:v>
                </c:pt>
                <c:pt idx="1423">
                  <c:v>9.8542605088702828E-3</c:v>
                </c:pt>
                <c:pt idx="1424">
                  <c:v>9.8452354797462505E-3</c:v>
                </c:pt>
                <c:pt idx="1425">
                  <c:v>9.8362278638131073E-3</c:v>
                </c:pt>
                <c:pt idx="1426">
                  <c:v>9.8272379199837445E-3</c:v>
                </c:pt>
                <c:pt idx="1427">
                  <c:v>9.8182659070111811E-3</c:v>
                </c:pt>
                <c:pt idx="1428">
                  <c:v>9.8057475688317908E-3</c:v>
                </c:pt>
                <c:pt idx="1429">
                  <c:v>9.8003767100074413E-3</c:v>
                </c:pt>
                <c:pt idx="1430">
                  <c:v>9.7909570493159848E-3</c:v>
                </c:pt>
                <c:pt idx="1431">
                  <c:v>9.7812928075491357E-3</c:v>
                </c:pt>
                <c:pt idx="1432">
                  <c:v>9.7724171011392968E-3</c:v>
                </c:pt>
                <c:pt idx="1433">
                  <c:v>9.7635609163138071E-3</c:v>
                </c:pt>
                <c:pt idx="1434">
                  <c:v>9.7547245119056214E-3</c:v>
                </c:pt>
                <c:pt idx="1435">
                  <c:v>9.745908146907567E-3</c:v>
                </c:pt>
                <c:pt idx="1436">
                  <c:v>9.7371120800726629E-3</c:v>
                </c:pt>
                <c:pt idx="1437">
                  <c:v>9.7283365705536085E-3</c:v>
                </c:pt>
                <c:pt idx="1438">
                  <c:v>9.7195818771833586E-3</c:v>
                </c:pt>
                <c:pt idx="1439">
                  <c:v>9.7108482587948686E-3</c:v>
                </c:pt>
                <c:pt idx="1440">
                  <c:v>9.7021359743809654E-3</c:v>
                </c:pt>
                <c:pt idx="1441">
                  <c:v>9.6934452828545403E-3</c:v>
                </c:pt>
                <c:pt idx="1442">
                  <c:v>9.6847764431284844E-3</c:v>
                </c:pt>
                <c:pt idx="1443">
                  <c:v>9.6761297141156888E-3</c:v>
                </c:pt>
                <c:pt idx="1444">
                  <c:v>9.6675053548089807E-3</c:v>
                </c:pt>
                <c:pt idx="1445">
                  <c:v>9.658903623961379E-3</c:v>
                </c:pt>
                <c:pt idx="1446">
                  <c:v>9.6503247807255832E-3</c:v>
                </c:pt>
                <c:pt idx="1447">
                  <c:v>9.6417690837746761E-3</c:v>
                </c:pt>
                <c:pt idx="1448">
                  <c:v>9.6332367922613571E-3</c:v>
                </c:pt>
                <c:pt idx="1449">
                  <c:v>9.6247281649386451E-3</c:v>
                </c:pt>
                <c:pt idx="1450">
                  <c:v>9.6162434607993674E-3</c:v>
                </c:pt>
                <c:pt idx="1451">
                  <c:v>9.607782938676479E-3</c:v>
                </c:pt>
                <c:pt idx="1452">
                  <c:v>9.5993451881781766E-3</c:v>
                </c:pt>
                <c:pt idx="1453">
                  <c:v>9.5909116345627154E-3</c:v>
                </c:pt>
                <c:pt idx="1454">
                  <c:v>9.5824770849439744E-3</c:v>
                </c:pt>
                <c:pt idx="1455">
                  <c:v>9.5740416993539412E-3</c:v>
                </c:pt>
                <c:pt idx="1456">
                  <c:v>9.5656056375847953E-3</c:v>
                </c:pt>
                <c:pt idx="1457">
                  <c:v>9.5571690595885883E-3</c:v>
                </c:pt>
                <c:pt idx="1458">
                  <c:v>9.5487321253973079E-3</c:v>
                </c:pt>
                <c:pt idx="1459">
                  <c:v>9.5402949949630056E-3</c:v>
                </c:pt>
                <c:pt idx="1460">
                  <c:v>9.5318578283176691E-3</c:v>
                </c:pt>
                <c:pt idx="1461">
                  <c:v>9.523420785173542E-3</c:v>
                </c:pt>
                <c:pt idx="1462">
                  <c:v>9.5149840258024199E-3</c:v>
                </c:pt>
                <c:pt idx="1463">
                  <c:v>9.5065477099165463E-3</c:v>
                </c:pt>
                <c:pt idx="1464">
                  <c:v>9.4932919228085666E-3</c:v>
                </c:pt>
                <c:pt idx="1465">
                  <c:v>9.4848574819828002E-3</c:v>
                </c:pt>
                <c:pt idx="1466">
                  <c:v>9.479083081718187E-3</c:v>
                </c:pt>
                <c:pt idx="1467">
                  <c:v>9.470650035643402E-3</c:v>
                </c:pt>
                <c:pt idx="1468">
                  <c:v>9.4622182790704557E-3</c:v>
                </c:pt>
                <c:pt idx="1469">
                  <c:v>9.4537879718981088E-3</c:v>
                </c:pt>
                <c:pt idx="1470">
                  <c:v>9.4453592741317038E-3</c:v>
                </c:pt>
                <c:pt idx="1471">
                  <c:v>9.4369323457232923E-3</c:v>
                </c:pt>
                <c:pt idx="1472">
                  <c:v>9.4285073465716351E-3</c:v>
                </c:pt>
                <c:pt idx="1473">
                  <c:v>9.4200844367620107E-3</c:v>
                </c:pt>
                <c:pt idx="1474">
                  <c:v>9.4116637761398891E-3</c:v>
                </c:pt>
                <c:pt idx="1475">
                  <c:v>9.4032455247106128E-3</c:v>
                </c:pt>
                <c:pt idx="1476">
                  <c:v>9.3948298424528787E-3</c:v>
                </c:pt>
                <c:pt idx="1477">
                  <c:v>9.3864168892920929E-3</c:v>
                </c:pt>
                <c:pt idx="1478">
                  <c:v>9.3741593159091252E-3</c:v>
                </c:pt>
                <c:pt idx="1479">
                  <c:v>9.3669546422514571E-3</c:v>
                </c:pt>
                <c:pt idx="1480">
                  <c:v>9.3585522183747827E-3</c:v>
                </c:pt>
                <c:pt idx="1481">
                  <c:v>9.3501532085671357E-3</c:v>
                </c:pt>
                <c:pt idx="1482">
                  <c:v>9.3405587259187683E-3</c:v>
                </c:pt>
                <c:pt idx="1483">
                  <c:v>9.3333660710470667E-3</c:v>
                </c:pt>
                <c:pt idx="1484">
                  <c:v>9.3249782632387479E-3</c:v>
                </c:pt>
                <c:pt idx="1485">
                  <c:v>9.3165945092277269E-3</c:v>
                </c:pt>
                <c:pt idx="1486">
                  <c:v>9.3082149692058636E-3</c:v>
                </c:pt>
                <c:pt idx="1487">
                  <c:v>9.2998398028054652E-3</c:v>
                </c:pt>
                <c:pt idx="1488">
                  <c:v>9.2914691702183916E-3</c:v>
                </c:pt>
                <c:pt idx="1489">
                  <c:v>9.2831032312368222E-3</c:v>
                </c:pt>
                <c:pt idx="1490">
                  <c:v>9.2747421460526169E-3</c:v>
                </c:pt>
                <c:pt idx="1491">
                  <c:v>9.266386074298083E-3</c:v>
                </c:pt>
                <c:pt idx="1492">
                  <c:v>9.2580351762450164E-3</c:v>
                </c:pt>
                <c:pt idx="1493">
                  <c:v>9.2496896116056604E-3</c:v>
                </c:pt>
                <c:pt idx="1494">
                  <c:v>9.2413495404919388E-3</c:v>
                </c:pt>
                <c:pt idx="1495">
                  <c:v>9.2330151226960311E-3</c:v>
                </c:pt>
                <c:pt idx="1496">
                  <c:v>9.2246865182499249E-3</c:v>
                </c:pt>
                <c:pt idx="1497">
                  <c:v>9.2163638871056719E-3</c:v>
                </c:pt>
                <c:pt idx="1498">
                  <c:v>9.2080473892153236E-3</c:v>
                </c:pt>
                <c:pt idx="1499">
                  <c:v>9.1997371846108678E-3</c:v>
                </c:pt>
                <c:pt idx="1500">
                  <c:v>9.1914334330045477E-3</c:v>
                </c:pt>
                <c:pt idx="1501">
                  <c:v>9.1831362946681594E-3</c:v>
                </c:pt>
                <c:pt idx="1502">
                  <c:v>9.1748459292340101E-3</c:v>
                </c:pt>
                <c:pt idx="1503">
                  <c:v>9.1665624968939596E-3</c:v>
                </c:pt>
                <c:pt idx="1504">
                  <c:v>9.1582861575201235E-3</c:v>
                </c:pt>
                <c:pt idx="1505">
                  <c:v>9.1500170710645534E-3</c:v>
                </c:pt>
                <c:pt idx="1506">
                  <c:v>9.1417553973993648E-3</c:v>
                </c:pt>
                <c:pt idx="1507">
                  <c:v>9.1335012966364815E-3</c:v>
                </c:pt>
                <c:pt idx="1508">
                  <c:v>9.1252549285680828E-3</c:v>
                </c:pt>
                <c:pt idx="1509">
                  <c:v>9.1170164533060927E-3</c:v>
                </c:pt>
                <c:pt idx="1510">
                  <c:v>9.1087860305627544E-3</c:v>
                </c:pt>
                <c:pt idx="1511">
                  <c:v>9.1005638205299277E-3</c:v>
                </c:pt>
                <c:pt idx="1512">
                  <c:v>9.0923499830797283E-3</c:v>
                </c:pt>
                <c:pt idx="1513">
                  <c:v>9.0841446780842716E-3</c:v>
                </c:pt>
                <c:pt idx="1514">
                  <c:v>9.0759480655755453E-3</c:v>
                </c:pt>
                <c:pt idx="1515">
                  <c:v>9.0677603055855371E-3</c:v>
                </c:pt>
                <c:pt idx="1516">
                  <c:v>9.0584139104077366E-3</c:v>
                </c:pt>
                <c:pt idx="1517">
                  <c:v>9.0502456583330115E-3</c:v>
                </c:pt>
                <c:pt idx="1518">
                  <c:v>9.0432517392891043E-3</c:v>
                </c:pt>
                <c:pt idx="1519">
                  <c:v>9.0351009884948041E-3</c:v>
                </c:pt>
                <c:pt idx="1520">
                  <c:v>9.0269598897396719E-3</c:v>
                </c:pt>
                <c:pt idx="1521">
                  <c:v>9.0188286032155673E-3</c:v>
                </c:pt>
                <c:pt idx="1522">
                  <c:v>9.0107072886347339E-3</c:v>
                </c:pt>
                <c:pt idx="1523">
                  <c:v>9.0025961061090953E-3</c:v>
                </c:pt>
                <c:pt idx="1524">
                  <c:v>8.9944952156706393E-3</c:v>
                </c:pt>
                <c:pt idx="1525">
                  <c:v>8.9864047771115452E-3</c:v>
                </c:pt>
                <c:pt idx="1526">
                  <c:v>8.9783249503838647E-3</c:v>
                </c:pt>
                <c:pt idx="1527">
                  <c:v>8.9702558955195855E-3</c:v>
                </c:pt>
                <c:pt idx="1528">
                  <c:v>8.9621977724707591E-3</c:v>
                </c:pt>
                <c:pt idx="1529">
                  <c:v>8.9541507411095012E-3</c:v>
                </c:pt>
                <c:pt idx="1530">
                  <c:v>8.9461149614677993E-3</c:v>
                </c:pt>
                <c:pt idx="1531">
                  <c:v>8.938090593417769E-3</c:v>
                </c:pt>
                <c:pt idx="1532">
                  <c:v>8.930077796911462E-3</c:v>
                </c:pt>
                <c:pt idx="1533">
                  <c:v>8.9197928905448975E-3</c:v>
                </c:pt>
                <c:pt idx="1534">
                  <c:v>8.9140875585780321E-3</c:v>
                </c:pt>
                <c:pt idx="1535">
                  <c:v>8.9061104365750765E-3</c:v>
                </c:pt>
                <c:pt idx="1536">
                  <c:v>8.8981455260039866E-3</c:v>
                </c:pt>
                <c:pt idx="1537">
                  <c:v>8.8901929867368779E-3</c:v>
                </c:pt>
                <c:pt idx="1538">
                  <c:v>8.882252978725802E-3</c:v>
                </c:pt>
                <c:pt idx="1539">
                  <c:v>8.8743256620027466E-3</c:v>
                </c:pt>
                <c:pt idx="1540">
                  <c:v>8.8664111963598913E-3</c:v>
                </c:pt>
                <c:pt idx="1541">
                  <c:v>8.8585097419890957E-3</c:v>
                </c:pt>
                <c:pt idx="1542">
                  <c:v>8.8506214586825394E-3</c:v>
                </c:pt>
                <c:pt idx="1543">
                  <c:v>8.8427465063922739E-3</c:v>
                </c:pt>
                <c:pt idx="1544">
                  <c:v>8.8348850450703509E-3</c:v>
                </c:pt>
                <c:pt idx="1545">
                  <c:v>8.827037234748758E-3</c:v>
                </c:pt>
                <c:pt idx="1546">
                  <c:v>8.8192032352996108E-3</c:v>
                </c:pt>
                <c:pt idx="1547">
                  <c:v>8.8113832066749609E-3</c:v>
                </c:pt>
                <c:pt idx="1548">
                  <c:v>8.8035773087469238E-3</c:v>
                </c:pt>
                <c:pt idx="1549">
                  <c:v>8.7957857017872954E-3</c:v>
                </c:pt>
                <c:pt idx="1550">
                  <c:v>8.7880085453484469E-3</c:v>
                </c:pt>
                <c:pt idx="1551">
                  <c:v>8.7802459996222382E-3</c:v>
                </c:pt>
                <c:pt idx="1552">
                  <c:v>8.7724982245607208E-3</c:v>
                </c:pt>
                <c:pt idx="1553">
                  <c:v>8.7647653799560743E-3</c:v>
                </c:pt>
                <c:pt idx="1554">
                  <c:v>8.7570476257603502E-3</c:v>
                </c:pt>
                <c:pt idx="1555">
                  <c:v>8.7493451220854723E-3</c:v>
                </c:pt>
                <c:pt idx="1556">
                  <c:v>8.7416580288834922E-3</c:v>
                </c:pt>
                <c:pt idx="1557">
                  <c:v>8.7339865059465893E-3</c:v>
                </c:pt>
                <c:pt idx="1558">
                  <c:v>8.7263307133067514E-3</c:v>
                </c:pt>
                <c:pt idx="1559">
                  <c:v>8.718690810995966E-3</c:v>
                </c:pt>
                <c:pt idx="1560">
                  <c:v>8.7110669588863487E-3</c:v>
                </c:pt>
                <c:pt idx="1561">
                  <c:v>8.7034593167700791E-3</c:v>
                </c:pt>
                <c:pt idx="1562">
                  <c:v>8.6958680449189529E-3</c:v>
                </c:pt>
                <c:pt idx="1563">
                  <c:v>8.6882933030452136E-3</c:v>
                </c:pt>
                <c:pt idx="1564">
                  <c:v>8.6807352511009128E-3</c:v>
                </c:pt>
                <c:pt idx="1565">
                  <c:v>8.6731940492779103E-3</c:v>
                </c:pt>
                <c:pt idx="1566">
                  <c:v>8.6656698572085133E-3</c:v>
                </c:pt>
                <c:pt idx="1567">
                  <c:v>8.6581628350845818E-3</c:v>
                </c:pt>
                <c:pt idx="1568">
                  <c:v>8.6506731426982952E-3</c:v>
                </c:pt>
                <c:pt idx="1569">
                  <c:v>8.6432009400816412E-3</c:v>
                </c:pt>
                <c:pt idx="1570">
                  <c:v>8.6357463871866713E-3</c:v>
                </c:pt>
                <c:pt idx="1571">
                  <c:v>8.6283096439654372E-3</c:v>
                </c:pt>
                <c:pt idx="1572">
                  <c:v>8.6208908702900544E-3</c:v>
                </c:pt>
                <c:pt idx="1573">
                  <c:v>8.6134902261925106E-3</c:v>
                </c:pt>
                <c:pt idx="1574">
                  <c:v>8.6061078715449213E-3</c:v>
                </c:pt>
                <c:pt idx="1575">
                  <c:v>8.5987439664592102E-3</c:v>
                </c:pt>
                <c:pt idx="1576">
                  <c:v>8.5913986707275569E-3</c:v>
                </c:pt>
                <c:pt idx="1577">
                  <c:v>8.5840721443020129E-3</c:v>
                </c:pt>
                <c:pt idx="1578">
                  <c:v>8.5767645472145659E-3</c:v>
                </c:pt>
                <c:pt idx="1579">
                  <c:v>8.5694760394172675E-3</c:v>
                </c:pt>
                <c:pt idx="1580">
                  <c:v>8.5622067807022972E-3</c:v>
                </c:pt>
                <c:pt idx="1581">
                  <c:v>8.5549569312615148E-3</c:v>
                </c:pt>
                <c:pt idx="1582">
                  <c:v>8.5477266508870997E-3</c:v>
                </c:pt>
                <c:pt idx="1583">
                  <c:v>8.5384595881698999E-3</c:v>
                </c:pt>
                <c:pt idx="1584">
                  <c:v>8.5333254373054501E-3</c:v>
                </c:pt>
                <c:pt idx="1585">
                  <c:v>8.5261548239223828E-3</c:v>
                </c:pt>
                <c:pt idx="1586">
                  <c:v>8.5190044194138892E-3</c:v>
                </c:pt>
                <c:pt idx="1587">
                  <c:v>8.5118743838918931E-3</c:v>
                </c:pt>
                <c:pt idx="1588">
                  <c:v>8.5047648770686379E-3</c:v>
                </c:pt>
                <c:pt idx="1589">
                  <c:v>8.4976760590560474E-3</c:v>
                </c:pt>
                <c:pt idx="1590">
                  <c:v>8.490608089726237E-3</c:v>
                </c:pt>
                <c:pt idx="1591">
                  <c:v>8.4835611290312585E-3</c:v>
                </c:pt>
                <c:pt idx="1592">
                  <c:v>8.4765353370030994E-3</c:v>
                </c:pt>
                <c:pt idx="1593">
                  <c:v>8.4695308734339392E-3</c:v>
                </c:pt>
                <c:pt idx="1594">
                  <c:v>8.4625478984357017E-3</c:v>
                </c:pt>
                <c:pt idx="1595">
                  <c:v>8.4555865718805023E-3</c:v>
                </c:pt>
                <c:pt idx="1596">
                  <c:v>8.4486470536404568E-3</c:v>
                </c:pt>
                <c:pt idx="1597">
                  <c:v>8.4417295039074247E-3</c:v>
                </c:pt>
                <c:pt idx="1598">
                  <c:v>8.4348340824735857E-3</c:v>
                </c:pt>
                <c:pt idx="1599">
                  <c:v>8.4279609492110552E-3</c:v>
                </c:pt>
                <c:pt idx="1600">
                  <c:v>8.421110264151821E-3</c:v>
                </c:pt>
                <c:pt idx="1601">
                  <c:v>8.4142821872479345E-3</c:v>
                </c:pt>
                <c:pt idx="1602">
                  <c:v>8.4074768785313836E-3</c:v>
                </c:pt>
                <c:pt idx="1603">
                  <c:v>8.4006944977943476E-3</c:v>
                </c:pt>
                <c:pt idx="1604">
                  <c:v>8.3939352050688143E-3</c:v>
                </c:pt>
                <c:pt idx="1605">
                  <c:v>8.3871991603068352E-3</c:v>
                </c:pt>
                <c:pt idx="1606">
                  <c:v>8.380486523460462E-3</c:v>
                </c:pt>
                <c:pt idx="1607">
                  <c:v>8.3737974544817462E-3</c:v>
                </c:pt>
                <c:pt idx="1608">
                  <c:v>8.3671321132428034E-3</c:v>
                </c:pt>
                <c:pt idx="1609">
                  <c:v>8.3604906597756212E-3</c:v>
                </c:pt>
                <c:pt idx="1610">
                  <c:v>8.3538732541121874E-3</c:v>
                </c:pt>
                <c:pt idx="1611">
                  <c:v>8.3472800560446814E-3</c:v>
                </c:pt>
                <c:pt idx="1612">
                  <c:v>8.3407112254452187E-3</c:v>
                </c:pt>
                <c:pt idx="1613">
                  <c:v>8.3341669225855952E-3</c:v>
                </c:pt>
                <c:pt idx="1614">
                  <c:v>8.3276473071780543E-3</c:v>
                </c:pt>
                <c:pt idx="1615">
                  <c:v>8.3211525391746477E-3</c:v>
                </c:pt>
                <c:pt idx="1616">
                  <c:v>8.3146827786073629E-3</c:v>
                </c:pt>
                <c:pt idx="1617">
                  <c:v>8.3082381854282517E-3</c:v>
                </c:pt>
                <c:pt idx="1618">
                  <c:v>8.3018189195893655E-3</c:v>
                </c:pt>
                <c:pt idx="1619">
                  <c:v>8.2954251408828839E-3</c:v>
                </c:pt>
                <c:pt idx="1620">
                  <c:v>8.2881493792896777E-3</c:v>
                </c:pt>
                <c:pt idx="1621">
                  <c:v>8.2827146850750211E-3</c:v>
                </c:pt>
                <c:pt idx="1622">
                  <c:v>8.2763983278777431E-3</c:v>
                </c:pt>
                <c:pt idx="1623">
                  <c:v>8.2701080977010122E-3</c:v>
                </c:pt>
                <c:pt idx="1624">
                  <c:v>8.263844154576816E-3</c:v>
                </c:pt>
                <c:pt idx="1625">
                  <c:v>8.25760665837727E-3</c:v>
                </c:pt>
                <c:pt idx="1626">
                  <c:v>8.251395769054426E-3</c:v>
                </c:pt>
                <c:pt idx="1627">
                  <c:v>8.2452116467202075E-3</c:v>
                </c:pt>
                <c:pt idx="1628">
                  <c:v>8.239054451086858E-3</c:v>
                </c:pt>
                <c:pt idx="1629">
                  <c:v>8.2329243421863652E-3</c:v>
                </c:pt>
                <c:pt idx="1630">
                  <c:v>8.2268214799707806E-3</c:v>
                </c:pt>
                <c:pt idx="1631">
                  <c:v>8.220746024472092E-3</c:v>
                </c:pt>
                <c:pt idx="1632">
                  <c:v>8.2146981355624149E-3</c:v>
                </c:pt>
                <c:pt idx="1633">
                  <c:v>8.2086779731138648E-3</c:v>
                </c:pt>
                <c:pt idx="1634">
                  <c:v>8.2009787628845032E-3</c:v>
                </c:pt>
                <c:pt idx="1635">
                  <c:v>8.1967214678080325E-3</c:v>
                </c:pt>
                <c:pt idx="1636">
                  <c:v>8.1907854447749173E-3</c:v>
                </c:pt>
                <c:pt idx="1637">
                  <c:v>8.1848777881710078E-3</c:v>
                </c:pt>
                <c:pt idx="1638">
                  <c:v>8.1786727904953338E-3</c:v>
                </c:pt>
                <c:pt idx="1639">
                  <c:v>8.1723147868917323E-3</c:v>
                </c:pt>
                <c:pt idx="1640">
                  <c:v>8.1664973229411686E-3</c:v>
                </c:pt>
                <c:pt idx="1641">
                  <c:v>8.1607088879298573E-3</c:v>
                </c:pt>
                <c:pt idx="1642">
                  <c:v>8.154949641889786E-3</c:v>
                </c:pt>
                <c:pt idx="1643">
                  <c:v>8.1492197447730064E-3</c:v>
                </c:pt>
                <c:pt idx="1644">
                  <c:v>8.1435193564516339E-3</c:v>
                </c:pt>
                <c:pt idx="1645">
                  <c:v>8.1378486368777203E-3</c:v>
                </c:pt>
                <c:pt idx="1646">
                  <c:v>8.1322077461631892E-3</c:v>
                </c:pt>
                <c:pt idx="1647">
                  <c:v>8.1265968441801562E-3</c:v>
                </c:pt>
                <c:pt idx="1648">
                  <c:v>8.1210160907208007E-3</c:v>
                </c:pt>
                <c:pt idx="1649">
                  <c:v>8.1154656458970464E-3</c:v>
                </c:pt>
                <c:pt idx="1650">
                  <c:v>8.109945669581009E-3</c:v>
                </c:pt>
                <c:pt idx="1651">
                  <c:v>8.1044563218046761E-3</c:v>
                </c:pt>
                <c:pt idx="1652">
                  <c:v>8.0989977625200993E-3</c:v>
                </c:pt>
                <c:pt idx="1653">
                  <c:v>8.093570151519458E-3</c:v>
                </c:pt>
                <c:pt idx="1654">
                  <c:v>8.0881736489946121E-3</c:v>
                </c:pt>
                <c:pt idx="1655">
                  <c:v>8.082808414657805E-3</c:v>
                </c:pt>
                <c:pt idx="1656">
                  <c:v>8.0774746086209603E-3</c:v>
                </c:pt>
                <c:pt idx="1657">
                  <c:v>8.0721723907561937E-3</c:v>
                </c:pt>
                <c:pt idx="1658">
                  <c:v>8.0669019210155568E-3</c:v>
                </c:pt>
                <c:pt idx="1659">
                  <c:v>8.0616633593511011E-3</c:v>
                </c:pt>
                <c:pt idx="1660">
                  <c:v>8.0564568657948143E-3</c:v>
                </c:pt>
                <c:pt idx="1661">
                  <c:v>8.051282600218812E-3</c:v>
                </c:pt>
                <c:pt idx="1662">
                  <c:v>8.0461407225751458E-3</c:v>
                </c:pt>
                <c:pt idx="1663">
                  <c:v>8.0410313928158672E-3</c:v>
                </c:pt>
                <c:pt idx="1664">
                  <c:v>8.0359547708130918E-3</c:v>
                </c:pt>
                <c:pt idx="1665">
                  <c:v>8.0309110167586795E-3</c:v>
                </c:pt>
                <c:pt idx="1666">
                  <c:v>8.0259002904448096E-3</c:v>
                </c:pt>
                <c:pt idx="1667">
                  <c:v>8.0209227516636616E-3</c:v>
                </c:pt>
                <c:pt idx="1668">
                  <c:v>8.0159785606070955E-3</c:v>
                </c:pt>
                <c:pt idx="1669">
                  <c:v>8.0110678771472266E-3</c:v>
                </c:pt>
                <c:pt idx="1670">
                  <c:v>8.0061908612361066E-3</c:v>
                </c:pt>
                <c:pt idx="1671">
                  <c:v>8.001347672745851E-3</c:v>
                </c:pt>
                <c:pt idx="1672">
                  <c:v>7.9951706793490729E-3</c:v>
                </c:pt>
                <c:pt idx="1673">
                  <c:v>7.9904054114887657E-3</c:v>
                </c:pt>
                <c:pt idx="1674">
                  <c:v>7.9863482323361268E-3</c:v>
                </c:pt>
                <c:pt idx="1675">
                  <c:v>7.9816468903803894E-3</c:v>
                </c:pt>
                <c:pt idx="1676">
                  <c:v>7.976980198387551E-3</c:v>
                </c:pt>
                <c:pt idx="1677">
                  <c:v>7.9723483166294073E-3</c:v>
                </c:pt>
                <c:pt idx="1678">
                  <c:v>7.9677514046583298E-3</c:v>
                </c:pt>
                <c:pt idx="1679">
                  <c:v>7.963189622666178E-3</c:v>
                </c:pt>
                <c:pt idx="1680">
                  <c:v>7.9586631305250677E-3</c:v>
                </c:pt>
                <c:pt idx="1681">
                  <c:v>7.9541720883469225E-3</c:v>
                </c:pt>
                <c:pt idx="1682">
                  <c:v>7.9497166558439858E-3</c:v>
                </c:pt>
                <c:pt idx="1683">
                  <c:v>7.9452969931281814E-3</c:v>
                </c:pt>
                <c:pt idx="1684">
                  <c:v>7.9409132600716248E-3</c:v>
                </c:pt>
                <c:pt idx="1685">
                  <c:v>7.9365656166263676E-3</c:v>
                </c:pt>
                <c:pt idx="1686">
                  <c:v>7.9322542228243975E-3</c:v>
                </c:pt>
                <c:pt idx="1687">
                  <c:v>7.92797923853783E-3</c:v>
                </c:pt>
                <c:pt idx="1688">
                  <c:v>7.9237408237187168E-3</c:v>
                </c:pt>
                <c:pt idx="1689">
                  <c:v>7.9179240931015471E-3</c:v>
                </c:pt>
                <c:pt idx="1690">
                  <c:v>7.9147823922021132E-3</c:v>
                </c:pt>
                <c:pt idx="1691">
                  <c:v>7.9112465956665545E-3</c:v>
                </c:pt>
                <c:pt idx="1692">
                  <c:v>7.9071560583177103E-3</c:v>
                </c:pt>
                <c:pt idx="1693">
                  <c:v>7.9031028901965783E-3</c:v>
                </c:pt>
                <c:pt idx="1694">
                  <c:v>7.8990872512552102E-3</c:v>
                </c:pt>
                <c:pt idx="1695">
                  <c:v>7.8951093013657214E-3</c:v>
                </c:pt>
                <c:pt idx="1696">
                  <c:v>7.8911692006400358E-3</c:v>
                </c:pt>
                <c:pt idx="1697">
                  <c:v>7.8872671089502688E-3</c:v>
                </c:pt>
                <c:pt idx="1698">
                  <c:v>7.8834031863284082E-3</c:v>
                </c:pt>
                <c:pt idx="1699">
                  <c:v>7.8795775924067613E-3</c:v>
                </c:pt>
                <c:pt idx="1700">
                  <c:v>7.8757904875370599E-3</c:v>
                </c:pt>
                <c:pt idx="1701">
                  <c:v>7.8720420314315476E-3</c:v>
                </c:pt>
                <c:pt idx="1702">
                  <c:v>7.8683323841222119E-3</c:v>
                </c:pt>
                <c:pt idx="1703">
                  <c:v>7.8646617054811685E-3</c:v>
                </c:pt>
                <c:pt idx="1704">
                  <c:v>7.8610301557002771E-3</c:v>
                </c:pt>
                <c:pt idx="1705">
                  <c:v>7.857437894411845E-3</c:v>
                </c:pt>
                <c:pt idx="1706">
                  <c:v>7.8538850817277961E-3</c:v>
                </c:pt>
                <c:pt idx="1707">
                  <c:v>7.8503718776001818E-3</c:v>
                </c:pt>
                <c:pt idx="1708">
                  <c:v>7.8468984419011178E-3</c:v>
                </c:pt>
                <c:pt idx="1709">
                  <c:v>7.8434649346625918E-3</c:v>
                </c:pt>
                <c:pt idx="1710">
                  <c:v>7.8400715157567191E-3</c:v>
                </c:pt>
                <c:pt idx="1711">
                  <c:v>7.8367183452954237E-3</c:v>
                </c:pt>
                <c:pt idx="1712">
                  <c:v>7.8334029569315788E-3</c:v>
                </c:pt>
                <c:pt idx="1713">
                  <c:v>7.8300958943877674E-3</c:v>
                </c:pt>
                <c:pt idx="1714">
                  <c:v>7.8267887705329997E-3</c:v>
                </c:pt>
                <c:pt idx="1715">
                  <c:v>7.8234816209388214E-3</c:v>
                </c:pt>
                <c:pt idx="1716">
                  <c:v>7.8201744808570339E-3</c:v>
                </c:pt>
                <c:pt idx="1717">
                  <c:v>7.8168673856193749E-3</c:v>
                </c:pt>
                <c:pt idx="1718">
                  <c:v>7.8135603707174539E-3</c:v>
                </c:pt>
                <c:pt idx="1719">
                  <c:v>7.8102534715629446E-3</c:v>
                </c:pt>
                <c:pt idx="1720">
                  <c:v>7.8069467235675205E-3</c:v>
                </c:pt>
                <c:pt idx="1721">
                  <c:v>7.8036401619030471E-3</c:v>
                </c:pt>
                <c:pt idx="1722">
                  <c:v>7.8003338221410701E-3</c:v>
                </c:pt>
                <c:pt idx="1723">
                  <c:v>7.797027739693263E-3</c:v>
                </c:pt>
                <c:pt idx="1724">
                  <c:v>7.7924739514401153E-3</c:v>
                </c:pt>
                <c:pt idx="1725">
                  <c:v>7.7891684982756004E-3</c:v>
                </c:pt>
                <c:pt idx="1726">
                  <c:v>7.7866392645731253E-3</c:v>
                </c:pt>
                <c:pt idx="1727">
                  <c:v>7.783334624891225E-3</c:v>
                </c:pt>
                <c:pt idx="1728">
                  <c:v>7.7800304244579621E-3</c:v>
                </c:pt>
                <c:pt idx="1729">
                  <c:v>7.7767266986850103E-3</c:v>
                </c:pt>
                <c:pt idx="1730">
                  <c:v>7.7734234829840432E-3</c:v>
                </c:pt>
                <c:pt idx="1731">
                  <c:v>7.7701208126867982E-3</c:v>
                </c:pt>
                <c:pt idx="1732">
                  <c:v>7.7668187232848851E-3</c:v>
                </c:pt>
                <c:pt idx="1733">
                  <c:v>7.7635172500301053E-3</c:v>
                </c:pt>
                <c:pt idx="1734">
                  <c:v>7.7602164283341324E-3</c:v>
                </c:pt>
                <c:pt idx="1735">
                  <c:v>7.756916293688576E-3</c:v>
                </c:pt>
                <c:pt idx="1736">
                  <c:v>7.7536168813452377E-3</c:v>
                </c:pt>
                <c:pt idx="1737">
                  <c:v>7.7503182269555992E-3</c:v>
                </c:pt>
                <c:pt idx="1738">
                  <c:v>7.7464116372798486E-3</c:v>
                </c:pt>
                <c:pt idx="1739">
                  <c:v>7.7418396995554417E-3</c:v>
                </c:pt>
                <c:pt idx="1740">
                  <c:v>7.7385440402899519E-3</c:v>
                </c:pt>
                <c:pt idx="1741">
                  <c:v>7.7352493005289347E-3</c:v>
                </c:pt>
                <c:pt idx="1742">
                  <c:v>7.7314850550536107E-3</c:v>
                </c:pt>
                <c:pt idx="1743">
                  <c:v>7.7286627212469483E-3</c:v>
                </c:pt>
                <c:pt idx="1744">
                  <c:v>7.7253709524693903E-3</c:v>
                </c:pt>
                <c:pt idx="1745">
                  <c:v>7.7220802447630632E-3</c:v>
                </c:pt>
                <c:pt idx="1746">
                  <c:v>7.7187906336195766E-3</c:v>
                </c:pt>
                <c:pt idx="1747">
                  <c:v>7.7155021543706681E-3</c:v>
                </c:pt>
                <c:pt idx="1748">
                  <c:v>7.7122148423480752E-3</c:v>
                </c:pt>
                <c:pt idx="1749">
                  <c:v>7.7089287330434075E-3</c:v>
                </c:pt>
                <c:pt idx="1750">
                  <c:v>7.7056438617084666E-3</c:v>
                </c:pt>
                <c:pt idx="1751">
                  <c:v>7.7023602639147981E-3</c:v>
                </c:pt>
                <c:pt idx="1752">
                  <c:v>7.6990779749142035E-3</c:v>
                </c:pt>
                <c:pt idx="1753">
                  <c:v>7.6957970301183565E-3</c:v>
                </c:pt>
                <c:pt idx="1754">
                  <c:v>7.6925174649389305E-3</c:v>
                </c:pt>
                <c:pt idx="1755">
                  <c:v>7.6892393147875993E-3</c:v>
                </c:pt>
                <c:pt idx="1756">
                  <c:v>7.6859626150760363E-3</c:v>
                </c:pt>
                <c:pt idx="1757">
                  <c:v>7.682687400976107E-3</c:v>
                </c:pt>
                <c:pt idx="1758">
                  <c:v>7.6794137082192293E-3</c:v>
                </c:pt>
                <c:pt idx="1759">
                  <c:v>7.6761415718973325E-3</c:v>
                </c:pt>
                <c:pt idx="1760">
                  <c:v>7.6728710275819623E-3</c:v>
                </c:pt>
                <c:pt idx="1761">
                  <c:v>7.6696021106048562E-3</c:v>
                </c:pt>
                <c:pt idx="1762">
                  <c:v>7.6663348563776879E-3</c:v>
                </c:pt>
                <c:pt idx="1763">
                  <c:v>7.6630693003121308E-3</c:v>
                </c:pt>
                <c:pt idx="1764">
                  <c:v>7.6598054776599866E-3</c:v>
                </c:pt>
                <c:pt idx="1765">
                  <c:v>7.6565434239128649E-3</c:v>
                </c:pt>
                <c:pt idx="1766">
                  <c:v>7.6532831744824392E-3</c:v>
                </c:pt>
                <c:pt idx="1767">
                  <c:v>7.6500247647803832E-3</c:v>
                </c:pt>
                <c:pt idx="1768">
                  <c:v>7.6467682300584983E-3</c:v>
                </c:pt>
                <c:pt idx="1769">
                  <c:v>7.6435136058083941E-3</c:v>
                </c:pt>
                <c:pt idx="1770">
                  <c:v>7.6402609273618083E-3</c:v>
                </c:pt>
                <c:pt idx="1771">
                  <c:v>7.6370102302103504E-3</c:v>
                </c:pt>
                <c:pt idx="1772">
                  <c:v>7.633761549685758E-3</c:v>
                </c:pt>
                <c:pt idx="1773">
                  <c:v>7.6305149211997048E-3</c:v>
                </c:pt>
                <c:pt idx="1774">
                  <c:v>7.6272703800839281E-3</c:v>
                </c:pt>
                <c:pt idx="1775">
                  <c:v>7.6240279617501017E-3</c:v>
                </c:pt>
                <c:pt idx="1776">
                  <c:v>7.6197116384113528E-3</c:v>
                </c:pt>
                <c:pt idx="1777">
                  <c:v>7.6170872351966068E-3</c:v>
                </c:pt>
                <c:pt idx="1778">
                  <c:v>7.6143137973971875E-3</c:v>
                </c:pt>
                <c:pt idx="1779">
                  <c:v>7.6110802241480258E-3</c:v>
                </c:pt>
                <c:pt idx="1780">
                  <c:v>7.6078489506592462E-3</c:v>
                </c:pt>
                <c:pt idx="1781">
                  <c:v>7.6046200121826502E-3</c:v>
                </c:pt>
                <c:pt idx="1782">
                  <c:v>7.6013934442897835E-3</c:v>
                </c:pt>
                <c:pt idx="1783">
                  <c:v>7.5981692823923197E-3</c:v>
                </c:pt>
                <c:pt idx="1784">
                  <c:v>7.5949475616621243E-3</c:v>
                </c:pt>
                <c:pt idx="1785">
                  <c:v>7.5917283176707429E-3</c:v>
                </c:pt>
                <c:pt idx="1786">
                  <c:v>7.588511585749913E-3</c:v>
                </c:pt>
                <c:pt idx="1787">
                  <c:v>7.5852974013113084E-3</c:v>
                </c:pt>
                <c:pt idx="1788">
                  <c:v>7.5820857997666025E-3</c:v>
                </c:pt>
                <c:pt idx="1789">
                  <c:v>7.5779604497849817E-3</c:v>
                </c:pt>
                <c:pt idx="1790">
                  <c:v>7.575670486605901E-3</c:v>
                </c:pt>
                <c:pt idx="1791">
                  <c:v>7.5724668459731248E-3</c:v>
                </c:pt>
                <c:pt idx="1792">
                  <c:v>7.5692659296411335E-3</c:v>
                </c:pt>
                <c:pt idx="1793">
                  <c:v>7.566067773261409E-3</c:v>
                </c:pt>
                <c:pt idx="1794">
                  <c:v>7.5624161620080343E-3</c:v>
                </c:pt>
                <c:pt idx="1795">
                  <c:v>7.5596798812060939E-3</c:v>
                </c:pt>
                <c:pt idx="1796">
                  <c:v>7.5564902165137227E-3</c:v>
                </c:pt>
                <c:pt idx="1797">
                  <c:v>7.5533034531005683E-3</c:v>
                </c:pt>
                <c:pt idx="1798">
                  <c:v>7.5501196264582404E-3</c:v>
                </c:pt>
                <c:pt idx="1799">
                  <c:v>7.5469387719184766E-3</c:v>
                </c:pt>
                <c:pt idx="1800">
                  <c:v>7.5437609249728865E-3</c:v>
                </c:pt>
                <c:pt idx="1801">
                  <c:v>7.5405861210331437E-3</c:v>
                </c:pt>
                <c:pt idx="1802">
                  <c:v>7.5374143951911776E-3</c:v>
                </c:pt>
                <c:pt idx="1803">
                  <c:v>7.534245783178406E-3</c:v>
                </c:pt>
                <c:pt idx="1804">
                  <c:v>7.5310803202466303E-3</c:v>
                </c:pt>
                <c:pt idx="1805">
                  <c:v>7.5279180418075242E-3</c:v>
                </c:pt>
                <c:pt idx="1806">
                  <c:v>7.5247589831128892E-3</c:v>
                </c:pt>
                <c:pt idx="1807">
                  <c:v>7.5216031798142069E-3</c:v>
                </c:pt>
                <c:pt idx="1808">
                  <c:v>7.5184506670833429E-3</c:v>
                </c:pt>
                <c:pt idx="1809">
                  <c:v>7.5153014803319707E-3</c:v>
                </c:pt>
                <c:pt idx="1810">
                  <c:v>7.512155655131636E-3</c:v>
                </c:pt>
                <c:pt idx="1811">
                  <c:v>7.5090132266542042E-3</c:v>
                </c:pt>
                <c:pt idx="1812">
                  <c:v>7.5058742303912851E-3</c:v>
                </c:pt>
                <c:pt idx="1813">
                  <c:v>7.5027387017545522E-3</c:v>
                </c:pt>
                <c:pt idx="1814">
                  <c:v>7.4996066760757429E-3</c:v>
                </c:pt>
                <c:pt idx="1815">
                  <c:v>7.496478188766531E-3</c:v>
                </c:pt>
                <c:pt idx="1816">
                  <c:v>7.493353275078718E-3</c:v>
                </c:pt>
                <c:pt idx="1817">
                  <c:v>7.4902319707437215E-3</c:v>
                </c:pt>
                <c:pt idx="1818">
                  <c:v>7.487114310853471E-3</c:v>
                </c:pt>
                <c:pt idx="1819">
                  <c:v>7.4840003309795122E-3</c:v>
                </c:pt>
                <c:pt idx="1820">
                  <c:v>7.4808900662937106E-3</c:v>
                </c:pt>
                <c:pt idx="1821">
                  <c:v>7.4777835524475478E-3</c:v>
                </c:pt>
                <c:pt idx="1822">
                  <c:v>7.4746808246128893E-3</c:v>
                </c:pt>
                <c:pt idx="1823">
                  <c:v>7.4715819182813448E-3</c:v>
                </c:pt>
                <c:pt idx="1824">
                  <c:v>7.4684868687846517E-3</c:v>
                </c:pt>
                <c:pt idx="1825">
                  <c:v>7.4653957116144198E-3</c:v>
                </c:pt>
                <c:pt idx="1826">
                  <c:v>7.4623084820224506E-3</c:v>
                </c:pt>
                <c:pt idx="1827">
                  <c:v>7.4592252155003536E-3</c:v>
                </c:pt>
                <c:pt idx="1828">
                  <c:v>7.4557063805169577E-3</c:v>
                </c:pt>
                <c:pt idx="1829">
                  <c:v>7.4526317253464924E-3</c:v>
                </c:pt>
                <c:pt idx="1830">
                  <c:v>7.4499995480703518E-3</c:v>
                </c:pt>
                <c:pt idx="1831">
                  <c:v>7.4469324877046716E-3</c:v>
                </c:pt>
                <c:pt idx="1832">
                  <c:v>7.4438695672274235E-3</c:v>
                </c:pt>
                <c:pt idx="1833">
                  <c:v>7.4408108222101532E-3</c:v>
                </c:pt>
                <c:pt idx="1834">
                  <c:v>7.4377562878247261E-3</c:v>
                </c:pt>
                <c:pt idx="1835">
                  <c:v>7.4347059997226239E-3</c:v>
                </c:pt>
                <c:pt idx="1836">
                  <c:v>7.4316599930757121E-3</c:v>
                </c:pt>
                <c:pt idx="1837">
                  <c:v>7.4286183034555364E-3</c:v>
                </c:pt>
                <c:pt idx="1838">
                  <c:v>7.4255809661138983E-3</c:v>
                </c:pt>
                <c:pt idx="1839">
                  <c:v>7.4225480164624713E-3</c:v>
                </c:pt>
                <c:pt idx="1840">
                  <c:v>7.4195194899129291E-3</c:v>
                </c:pt>
                <c:pt idx="1841">
                  <c:v>7.4164954218769452E-3</c:v>
                </c:pt>
                <c:pt idx="1842">
                  <c:v>7.4134758476862572E-3</c:v>
                </c:pt>
                <c:pt idx="1843">
                  <c:v>7.4104608028324748E-3</c:v>
                </c:pt>
                <c:pt idx="1844">
                  <c:v>7.4065910288112491E-3</c:v>
                </c:pt>
                <c:pt idx="1845">
                  <c:v>7.4044444424625766E-3</c:v>
                </c:pt>
                <c:pt idx="1846">
                  <c:v>7.401443197689872E-3</c:v>
                </c:pt>
                <c:pt idx="1847">
                  <c:v>7.3984466238208313E-3</c:v>
                </c:pt>
                <c:pt idx="1848">
                  <c:v>7.3954547561871919E-3</c:v>
                </c:pt>
                <c:pt idx="1849">
                  <c:v>7.3924676301206915E-3</c:v>
                </c:pt>
                <c:pt idx="1850">
                  <c:v>7.3894852811129397E-3</c:v>
                </c:pt>
                <c:pt idx="1851">
                  <c:v>7.3865077444157379E-3</c:v>
                </c:pt>
                <c:pt idx="1852">
                  <c:v>7.3835350555206958E-3</c:v>
                </c:pt>
                <c:pt idx="1853">
                  <c:v>7.3805672497595509E-3</c:v>
                </c:pt>
                <c:pt idx="1854">
                  <c:v>7.3776043626239129E-3</c:v>
                </c:pt>
                <c:pt idx="1855">
                  <c:v>7.3746464292856473E-3</c:v>
                </c:pt>
                <c:pt idx="1856">
                  <c:v>7.3716934853962357E-3</c:v>
                </c:pt>
                <c:pt idx="1857">
                  <c:v>7.3687455662874157E-3</c:v>
                </c:pt>
                <c:pt idx="1858">
                  <c:v>7.3658027072109888E-3</c:v>
                </c:pt>
                <c:pt idx="1859">
                  <c:v>7.3628649435786286E-3</c:v>
                </c:pt>
                <c:pt idx="1860">
                  <c:v>7.3599323108819448E-3</c:v>
                </c:pt>
                <c:pt idx="1861">
                  <c:v>7.3570048445326108E-3</c:v>
                </c:pt>
                <c:pt idx="1862">
                  <c:v>7.3540825798623644E-3</c:v>
                </c:pt>
                <c:pt idx="1863">
                  <c:v>7.3511655521230068E-3</c:v>
                </c:pt>
                <c:pt idx="1864">
                  <c:v>7.34825379696602E-3</c:v>
                </c:pt>
                <c:pt idx="1865">
                  <c:v>7.3453473495632693E-3</c:v>
                </c:pt>
                <c:pt idx="1866">
                  <c:v>7.3424462454063644E-3</c:v>
                </c:pt>
                <c:pt idx="1867">
                  <c:v>7.3395505199069788E-3</c:v>
                </c:pt>
                <c:pt idx="1868">
                  <c:v>7.3366602084767862E-3</c:v>
                </c:pt>
                <c:pt idx="1869">
                  <c:v>7.333775346287652E-3</c:v>
                </c:pt>
                <c:pt idx="1870">
                  <c:v>7.330895968991058E-3</c:v>
                </c:pt>
                <c:pt idx="1871">
                  <c:v>7.3280221117588695E-3</c:v>
                </c:pt>
                <c:pt idx="1872">
                  <c:v>7.3251538101626323E-3</c:v>
                </c:pt>
                <c:pt idx="1873">
                  <c:v>7.322291099534084E-3</c:v>
                </c:pt>
                <c:pt idx="1874">
                  <c:v>7.319434015204962E-3</c:v>
                </c:pt>
                <c:pt idx="1875">
                  <c:v>7.3165825926668759E-3</c:v>
                </c:pt>
                <c:pt idx="1876">
                  <c:v>7.3137368672515635E-3</c:v>
                </c:pt>
                <c:pt idx="1877">
                  <c:v>7.3108968742907621E-3</c:v>
                </c:pt>
                <c:pt idx="1878">
                  <c:v>7.3080626492760814E-3</c:v>
                </c:pt>
                <c:pt idx="1879">
                  <c:v>7.305234227539259E-3</c:v>
                </c:pt>
                <c:pt idx="1880">
                  <c:v>7.3020088968966945E-3</c:v>
                </c:pt>
                <c:pt idx="1881">
                  <c:v>7.2995949354659473E-3</c:v>
                </c:pt>
                <c:pt idx="1882">
                  <c:v>7.2967841358728691E-3</c:v>
                </c:pt>
                <c:pt idx="1883">
                  <c:v>7.2939792812043436E-3</c:v>
                </c:pt>
                <c:pt idx="1884">
                  <c:v>7.2911804067121722E-3</c:v>
                </c:pt>
                <c:pt idx="1885">
                  <c:v>7.2883875478879645E-3</c:v>
                </c:pt>
                <c:pt idx="1886">
                  <c:v>7.2856007400634581E-3</c:v>
                </c:pt>
                <c:pt idx="1887">
                  <c:v>7.2828200187302627E-3</c:v>
                </c:pt>
                <c:pt idx="1888">
                  <c:v>7.2800454190602437E-3</c:v>
                </c:pt>
                <c:pt idx="1889">
                  <c:v>7.2772769766249468E-3</c:v>
                </c:pt>
                <c:pt idx="1890">
                  <c:v>7.2745147266761734E-3</c:v>
                </c:pt>
                <c:pt idx="1891">
                  <c:v>7.2717587048654053E-3</c:v>
                </c:pt>
                <c:pt idx="1892">
                  <c:v>7.269008946364508E-3</c:v>
                </c:pt>
                <c:pt idx="1893">
                  <c:v>7.266265486505219E-3</c:v>
                </c:pt>
                <c:pt idx="1894">
                  <c:v>7.2635283607791479E-3</c:v>
                </c:pt>
                <c:pt idx="1895">
                  <c:v>7.2600185634463799E-3</c:v>
                </c:pt>
                <c:pt idx="1896">
                  <c:v>7.2580732533733539E-3</c:v>
                </c:pt>
                <c:pt idx="1897">
                  <c:v>7.2553553424370421E-3</c:v>
                </c:pt>
                <c:pt idx="1898">
                  <c:v>7.2522570899025141E-3</c:v>
                </c:pt>
                <c:pt idx="1899">
                  <c:v>7.2499389829161487E-3</c:v>
                </c:pt>
                <c:pt idx="1900">
                  <c:v>7.2472406052348504E-3</c:v>
                </c:pt>
                <c:pt idx="1901">
                  <c:v>7.244548809328677E-3</c:v>
                </c:pt>
                <c:pt idx="1902">
                  <c:v>7.2418636306892381E-3</c:v>
                </c:pt>
                <c:pt idx="1903">
                  <c:v>7.2391851047282074E-3</c:v>
                </c:pt>
                <c:pt idx="1904">
                  <c:v>7.2365132667773224E-3</c:v>
                </c:pt>
                <c:pt idx="1905">
                  <c:v>7.2338481521683207E-3</c:v>
                </c:pt>
                <c:pt idx="1906">
                  <c:v>7.2311897964727478E-3</c:v>
                </c:pt>
                <c:pt idx="1907">
                  <c:v>7.2285382348624694E-3</c:v>
                </c:pt>
                <c:pt idx="1908">
                  <c:v>7.225893502909031E-3</c:v>
                </c:pt>
                <c:pt idx="1909">
                  <c:v>7.2232556358642341E-3</c:v>
                </c:pt>
                <c:pt idx="1910">
                  <c:v>7.2206246691397524E-3</c:v>
                </c:pt>
                <c:pt idx="1911">
                  <c:v>7.2180006383071316E-3</c:v>
                </c:pt>
                <c:pt idx="1912">
                  <c:v>7.215383578538237E-3</c:v>
                </c:pt>
                <c:pt idx="1913">
                  <c:v>7.2127735252447422E-3</c:v>
                </c:pt>
                <c:pt idx="1914">
                  <c:v>7.2101705139981931E-3</c:v>
                </c:pt>
                <c:pt idx="1915">
                  <c:v>7.2075745798905189E-3</c:v>
                </c:pt>
                <c:pt idx="1916">
                  <c:v>7.2049857585732013E-3</c:v>
                </c:pt>
                <c:pt idx="1917">
                  <c:v>7.202404085377978E-3</c:v>
                </c:pt>
                <c:pt idx="1918">
                  <c:v>7.1998295955566505E-3</c:v>
                </c:pt>
                <c:pt idx="1919">
                  <c:v>7.1972623246807643E-3</c:v>
                </c:pt>
                <c:pt idx="1920">
                  <c:v>7.1947023080021211E-3</c:v>
                </c:pt>
                <c:pt idx="1921">
                  <c:v>7.1921495810123304E-3</c:v>
                </c:pt>
                <c:pt idx="1922">
                  <c:v>7.1896041790431298E-3</c:v>
                </c:pt>
                <c:pt idx="1923">
                  <c:v>7.1870661375061928E-3</c:v>
                </c:pt>
                <c:pt idx="1924">
                  <c:v>7.1845354917332571E-3</c:v>
                </c:pt>
                <c:pt idx="1925">
                  <c:v>7.1820122771359962E-3</c:v>
                </c:pt>
                <c:pt idx="1926">
                  <c:v>7.1794965292060198E-3</c:v>
                </c:pt>
                <c:pt idx="1927">
                  <c:v>7.1769882831951293E-3</c:v>
                </c:pt>
                <c:pt idx="1928">
                  <c:v>7.1744875745949344E-3</c:v>
                </c:pt>
                <c:pt idx="1929">
                  <c:v>7.1719944387371726E-3</c:v>
                </c:pt>
                <c:pt idx="1930">
                  <c:v>7.1695089110335175E-3</c:v>
                </c:pt>
                <c:pt idx="1931">
                  <c:v>7.1670310268157067E-3</c:v>
                </c:pt>
                <c:pt idx="1932">
                  <c:v>7.1638564640430502E-3</c:v>
                </c:pt>
                <c:pt idx="1933">
                  <c:v>7.1613961836636264E-3</c:v>
                </c:pt>
                <c:pt idx="1934">
                  <c:v>7.1592935467190699E-3</c:v>
                </c:pt>
                <c:pt idx="1935">
                  <c:v>7.1568477055894419E-3</c:v>
                </c:pt>
                <c:pt idx="1936">
                  <c:v>7.1544096900399978E-3</c:v>
                </c:pt>
                <c:pt idx="1937">
                  <c:v>7.1519795354824112E-3</c:v>
                </c:pt>
                <c:pt idx="1938">
                  <c:v>7.1495572771684834E-3</c:v>
                </c:pt>
                <c:pt idx="1939">
                  <c:v>7.1471429505098882E-3</c:v>
                </c:pt>
                <c:pt idx="1940">
                  <c:v>7.1447365909182992E-3</c:v>
                </c:pt>
                <c:pt idx="1941">
                  <c:v>7.1423382338853258E-3</c:v>
                </c:pt>
                <c:pt idx="1942">
                  <c:v>7.1399479147427058E-3</c:v>
                </c:pt>
                <c:pt idx="1943">
                  <c:v>7.1375656688221767E-3</c:v>
                </c:pt>
                <c:pt idx="1944">
                  <c:v>7.135191531535412E-3</c:v>
                </c:pt>
                <c:pt idx="1945">
                  <c:v>7.1321510410360389E-3</c:v>
                </c:pt>
                <c:pt idx="1946">
                  <c:v>7.1304677245898063E-3</c:v>
                </c:pt>
                <c:pt idx="1947">
                  <c:v>7.1281181255944404E-3</c:v>
                </c:pt>
                <c:pt idx="1948">
                  <c:v>7.1257767768795333E-3</c:v>
                </c:pt>
                <c:pt idx="1949">
                  <c:v>7.1234437136968864E-3</c:v>
                </c:pt>
                <c:pt idx="1950">
                  <c:v>7.1207875468104476E-3</c:v>
                </c:pt>
                <c:pt idx="1951">
                  <c:v>7.1188025857349402E-3</c:v>
                </c:pt>
                <c:pt idx="1952">
                  <c:v>7.1164945916990519E-3</c:v>
                </c:pt>
                <c:pt idx="1953">
                  <c:v>7.1141950248421182E-3</c:v>
                </c:pt>
                <c:pt idx="1954">
                  <c:v>7.1119039204159407E-3</c:v>
                </c:pt>
                <c:pt idx="1955">
                  <c:v>7.109621314072001E-3</c:v>
                </c:pt>
                <c:pt idx="1956">
                  <c:v>7.1073472409821647E-3</c:v>
                </c:pt>
                <c:pt idx="1957">
                  <c:v>7.1050817365581054E-3</c:v>
                </c:pt>
                <c:pt idx="1958">
                  <c:v>7.1028248363713686E-3</c:v>
                </c:pt>
                <c:pt idx="1959">
                  <c:v>7.100576575673756E-3</c:v>
                </c:pt>
                <c:pt idx="1960">
                  <c:v>7.0983369897170689E-3</c:v>
                </c:pt>
                <c:pt idx="1961">
                  <c:v>7.0961061140728532E-3</c:v>
                </c:pt>
                <c:pt idx="1962">
                  <c:v>7.0938839840728463E-3</c:v>
                </c:pt>
                <c:pt idx="1963">
                  <c:v>7.0916706352086578E-3</c:v>
                </c:pt>
                <c:pt idx="1964">
                  <c:v>7.0894661027320893E-3</c:v>
                </c:pt>
                <c:pt idx="1965">
                  <c:v>7.0872704221347504E-3</c:v>
                </c:pt>
                <c:pt idx="1966">
                  <c:v>7.0850836285885066E-3</c:v>
                </c:pt>
                <c:pt idx="1967">
                  <c:v>7.0829057579047117E-3</c:v>
                </c:pt>
                <c:pt idx="1968">
                  <c:v>7.0807368450154229E-3</c:v>
                </c:pt>
                <c:pt idx="1969">
                  <c:v>7.078576925572122E-3</c:v>
                </c:pt>
                <c:pt idx="1970">
                  <c:v>7.0764260349065466E-3</c:v>
                </c:pt>
                <c:pt idx="1971">
                  <c:v>7.0742842084303703E-3</c:v>
                </c:pt>
                <c:pt idx="1972">
                  <c:v>7.0721482549362946E-3</c:v>
                </c:pt>
                <c:pt idx="1973">
                  <c:v>7.0700068729045995E-3</c:v>
                </c:pt>
                <c:pt idx="1974">
                  <c:v>7.0678590539419162E-3</c:v>
                </c:pt>
                <c:pt idx="1975">
                  <c:v>7.0657047935718253E-3</c:v>
                </c:pt>
                <c:pt idx="1976">
                  <c:v>7.063544087557716E-3</c:v>
                </c:pt>
                <c:pt idx="1977">
                  <c:v>7.061376931583041E-3</c:v>
                </c:pt>
                <c:pt idx="1978">
                  <c:v>7.0592033212513172E-3</c:v>
                </c:pt>
                <c:pt idx="1979">
                  <c:v>7.0570232523259335E-3</c:v>
                </c:pt>
                <c:pt idx="1980">
                  <c:v>7.0548367202505347E-3</c:v>
                </c:pt>
                <c:pt idx="1981">
                  <c:v>7.0526437209483817E-3</c:v>
                </c:pt>
                <c:pt idx="1982">
                  <c:v>7.0504442500229914E-3</c:v>
                </c:pt>
                <c:pt idx="1983">
                  <c:v>7.0482383030778806E-3</c:v>
                </c:pt>
                <c:pt idx="1984">
                  <c:v>7.0453925627145253E-3</c:v>
                </c:pt>
                <c:pt idx="1985">
                  <c:v>7.0431717971430885E-3</c:v>
                </c:pt>
                <c:pt idx="1986">
                  <c:v>7.0412631182481533E-3</c:v>
                </c:pt>
                <c:pt idx="1987">
                  <c:v>7.0390302959211226E-3</c:v>
                </c:pt>
                <c:pt idx="1988">
                  <c:v>7.0367909753521474E-3</c:v>
                </c:pt>
                <c:pt idx="1989">
                  <c:v>7.0345451520648083E-3</c:v>
                </c:pt>
                <c:pt idx="1990">
                  <c:v>7.0322928218224945E-3</c:v>
                </c:pt>
                <c:pt idx="1991">
                  <c:v>7.0300339802287226E-3</c:v>
                </c:pt>
                <c:pt idx="1992">
                  <c:v>7.0277686231268177E-3</c:v>
                </c:pt>
                <c:pt idx="1993">
                  <c:v>7.0254967460403606E-3</c:v>
                </c:pt>
                <c:pt idx="1994">
                  <c:v>7.0232183444929319E-3</c:v>
                </c:pt>
                <c:pt idx="1995">
                  <c:v>7.0209334144877289E-3</c:v>
                </c:pt>
                <c:pt idx="1996">
                  <c:v>7.0186419513884601E-3</c:v>
                </c:pt>
                <c:pt idx="1997">
                  <c:v>7.0163439511183867E-3</c:v>
                </c:pt>
                <c:pt idx="1998">
                  <c:v>7.0140394091211533E-3</c:v>
                </c:pt>
                <c:pt idx="1999">
                  <c:v>7.0117283211601489E-3</c:v>
                </c:pt>
                <c:pt idx="2000">
                  <c:v>7.0085517978757395E-3</c:v>
                </c:pt>
                <c:pt idx="2001">
                  <c:v>7.0070864900007024E-3</c:v>
                </c:pt>
                <c:pt idx="2002">
                  <c:v>7.0044222378218279E-3</c:v>
                </c:pt>
                <c:pt idx="2003">
                  <c:v>7.002418422787926E-3</c:v>
                </c:pt>
                <c:pt idx="2004">
                  <c:v>7.0000745399401154E-3</c:v>
                </c:pt>
                <c:pt idx="2005">
                  <c:v>6.997724085149315E-3</c:v>
                </c:pt>
                <c:pt idx="2006">
                  <c:v>6.9953670540190416E-3</c:v>
                </c:pt>
                <c:pt idx="2007">
                  <c:v>6.993003442152812E-3</c:v>
                </c:pt>
                <c:pt idx="2008">
                  <c:v>6.9906332453140152E-3</c:v>
                </c:pt>
                <c:pt idx="2009">
                  <c:v>6.9882564592660401E-3</c:v>
                </c:pt>
                <c:pt idx="2010">
                  <c:v>6.9858730793725954E-3</c:v>
                </c:pt>
                <c:pt idx="2011">
                  <c:v>6.9834831016368781E-3</c:v>
                </c:pt>
                <c:pt idx="2012">
                  <c:v>6.9810865215824691E-3</c:v>
                </c:pt>
                <c:pt idx="2013">
                  <c:v>6.9786833348128852E-3</c:v>
                </c:pt>
                <c:pt idx="2014">
                  <c:v>6.9762735370115792E-3</c:v>
                </c:pt>
                <c:pt idx="2015">
                  <c:v>6.97385712394194E-3</c:v>
                </c:pt>
                <c:pt idx="2016">
                  <c:v>6.9714340911275485E-3</c:v>
                </c:pt>
                <c:pt idx="2017">
                  <c:v>6.9690044344117297E-3</c:v>
                </c:pt>
                <c:pt idx="2018">
                  <c:v>6.9665681493980003E-3</c:v>
                </c:pt>
                <c:pt idx="2019">
                  <c:v>6.9641252316099411E-3</c:v>
                </c:pt>
                <c:pt idx="2020">
                  <c:v>6.9616756768109411E-3</c:v>
                </c:pt>
                <c:pt idx="2021">
                  <c:v>6.9592194808443253E-3</c:v>
                </c:pt>
                <c:pt idx="2022">
                  <c:v>6.9567566390738023E-3</c:v>
                </c:pt>
                <c:pt idx="2023">
                  <c:v>6.954287147342697E-3</c:v>
                </c:pt>
                <c:pt idx="2024">
                  <c:v>6.9518110011745904E-3</c:v>
                </c:pt>
                <c:pt idx="2025">
                  <c:v>6.9493281964128073E-3</c:v>
                </c:pt>
                <c:pt idx="2026">
                  <c:v>6.9468387286608646E-3</c:v>
                </c:pt>
                <c:pt idx="2027">
                  <c:v>6.9443425935222791E-3</c:v>
                </c:pt>
                <c:pt idx="2028">
                  <c:v>6.9418397867604398E-3</c:v>
                </c:pt>
                <c:pt idx="2029">
                  <c:v>6.9393303039788634E-3</c:v>
                </c:pt>
                <c:pt idx="2030">
                  <c:v>6.9368141408610029E-3</c:v>
                </c:pt>
                <c:pt idx="2031">
                  <c:v>6.934291292930439E-3</c:v>
                </c:pt>
                <c:pt idx="2032">
                  <c:v>6.9317617560304967E-3</c:v>
                </c:pt>
                <c:pt idx="2033">
                  <c:v>6.929225525924565E-3</c:v>
                </c:pt>
                <c:pt idx="2034">
                  <c:v>6.9266825979763524E-3</c:v>
                </c:pt>
                <c:pt idx="2035">
                  <c:v>6.9241329681091202E-3</c:v>
                </c:pt>
                <c:pt idx="2036">
                  <c:v>6.9206119965148361E-3</c:v>
                </c:pt>
                <c:pt idx="2037">
                  <c:v>6.9180459735473931E-3</c:v>
                </c:pt>
                <c:pt idx="2038">
                  <c:v>6.9160761656839043E-3</c:v>
                </c:pt>
                <c:pt idx="2039">
                  <c:v>6.9134987240637713E-3</c:v>
                </c:pt>
                <c:pt idx="2040">
                  <c:v>6.9109145581425224E-3</c:v>
                </c:pt>
                <c:pt idx="2041">
                  <c:v>6.9083236636036105E-3</c:v>
                </c:pt>
                <c:pt idx="2042">
                  <c:v>6.9057260360505524E-3</c:v>
                </c:pt>
                <c:pt idx="2043">
                  <c:v>6.9031216712467369E-3</c:v>
                </c:pt>
                <c:pt idx="2044">
                  <c:v>6.900510564795681E-3</c:v>
                </c:pt>
                <c:pt idx="2045">
                  <c:v>6.8978927123808376E-3</c:v>
                </c:pt>
                <c:pt idx="2046">
                  <c:v>6.8952681095257873E-3</c:v>
                </c:pt>
                <c:pt idx="2047">
                  <c:v>6.8926367520738552E-3</c:v>
                </c:pt>
                <c:pt idx="2048">
                  <c:v>6.889998635548622E-3</c:v>
                </c:pt>
                <c:pt idx="2049">
                  <c:v>6.8873537558733489E-3</c:v>
                </c:pt>
                <c:pt idx="2050">
                  <c:v>6.884206388498626E-3</c:v>
                </c:pt>
                <c:pt idx="2051">
                  <c:v>6.8805215501122063E-3</c:v>
                </c:pt>
                <c:pt idx="2052">
                  <c:v>6.877852480267066E-3</c:v>
                </c:pt>
                <c:pt idx="2053">
                  <c:v>6.8751766272878712E-3</c:v>
                </c:pt>
                <c:pt idx="2054">
                  <c:v>6.8721101981772392E-3</c:v>
                </c:pt>
                <c:pt idx="2055">
                  <c:v>6.8698045545811937E-3</c:v>
                </c:pt>
                <c:pt idx="2056">
                  <c:v>6.8671083261406807E-3</c:v>
                </c:pt>
                <c:pt idx="2057">
                  <c:v>6.8644052972999248E-3</c:v>
                </c:pt>
                <c:pt idx="2058">
                  <c:v>6.8616954635825067E-3</c:v>
                </c:pt>
                <c:pt idx="2059">
                  <c:v>6.8589788208317515E-3</c:v>
                </c:pt>
                <c:pt idx="2060">
                  <c:v>6.8562553644913038E-3</c:v>
                </c:pt>
                <c:pt idx="2061">
                  <c:v>6.8535250903245526E-3</c:v>
                </c:pt>
                <c:pt idx="2062">
                  <c:v>6.8507879940149508E-3</c:v>
                </c:pt>
                <c:pt idx="2063">
                  <c:v>6.8480440713258872E-3</c:v>
                </c:pt>
                <c:pt idx="2064">
                  <c:v>6.8452933177809427E-3</c:v>
                </c:pt>
                <c:pt idx="2065">
                  <c:v>6.8425357290635702E-3</c:v>
                </c:pt>
                <c:pt idx="2066">
                  <c:v>6.8397713008572225E-3</c:v>
                </c:pt>
                <c:pt idx="2067">
                  <c:v>6.8370000288453525E-3</c:v>
                </c:pt>
                <c:pt idx="2068">
                  <c:v>6.834221908631477E-3</c:v>
                </c:pt>
                <c:pt idx="2069">
                  <c:v>6.831436935978985E-3</c:v>
                </c:pt>
                <c:pt idx="2070">
                  <c:v>6.8286451064913933E-3</c:v>
                </c:pt>
                <c:pt idx="2071">
                  <c:v>6.8258464158521548E-3</c:v>
                </c:pt>
                <c:pt idx="2072">
                  <c:v>6.8230408597447223E-3</c:v>
                </c:pt>
                <c:pt idx="2073">
                  <c:v>6.8202284337726127E-3</c:v>
                </c:pt>
                <c:pt idx="2074">
                  <c:v>6.8174091336192788E-3</c:v>
                </c:pt>
                <c:pt idx="2075">
                  <c:v>6.8145829550481096E-3</c:v>
                </c:pt>
                <c:pt idx="2076">
                  <c:v>6.8117498935826859E-3</c:v>
                </c:pt>
                <c:pt idx="2077">
                  <c:v>6.8089099449064605E-3</c:v>
                </c:pt>
                <c:pt idx="2078">
                  <c:v>6.8060631048627585E-3</c:v>
                </c:pt>
                <c:pt idx="2079">
                  <c:v>6.8032093688952244E-3</c:v>
                </c:pt>
                <c:pt idx="2080">
                  <c:v>6.8003487327672474E-3</c:v>
                </c:pt>
                <c:pt idx="2081">
                  <c:v>6.7974811921622802E-3</c:v>
                </c:pt>
                <c:pt idx="2082">
                  <c:v>6.7946067427637757E-3</c:v>
                </c:pt>
                <c:pt idx="2083">
                  <c:v>6.7917253800153787E-3</c:v>
                </c:pt>
                <c:pt idx="2084">
                  <c:v>6.7888370999202863E-3</c:v>
                </c:pt>
                <c:pt idx="2085">
                  <c:v>6.7859418980020791E-3</c:v>
                </c:pt>
                <c:pt idx="2086">
                  <c:v>6.7830397698642741E-3</c:v>
                </c:pt>
                <c:pt idx="2087">
                  <c:v>6.7801307112702602E-3</c:v>
                </c:pt>
                <c:pt idx="2088">
                  <c:v>6.7767975808585845E-3</c:v>
                </c:pt>
                <c:pt idx="2089">
                  <c:v>6.7738736565559066E-3</c:v>
                </c:pt>
                <c:pt idx="2090">
                  <c:v>6.7713619087861332E-3</c:v>
                </c:pt>
                <c:pt idx="2091">
                  <c:v>6.7684250848820682E-3</c:v>
                </c:pt>
                <c:pt idx="2092">
                  <c:v>6.7654813086193144E-3</c:v>
                </c:pt>
                <c:pt idx="2093">
                  <c:v>6.7625305758411969E-3</c:v>
                </c:pt>
                <c:pt idx="2094">
                  <c:v>6.7595728823111045E-3</c:v>
                </c:pt>
                <c:pt idx="2095">
                  <c:v>6.7566082235526181E-3</c:v>
                </c:pt>
                <c:pt idx="2096">
                  <c:v>6.7536365952491906E-3</c:v>
                </c:pt>
                <c:pt idx="2097">
                  <c:v>6.7506579930043387E-3</c:v>
                </c:pt>
                <c:pt idx="2098">
                  <c:v>6.7476724127413235E-3</c:v>
                </c:pt>
                <c:pt idx="2099">
                  <c:v>6.7446798499037897E-3</c:v>
                </c:pt>
                <c:pt idx="2100">
                  <c:v>6.7416803000952541E-3</c:v>
                </c:pt>
                <c:pt idx="2101">
                  <c:v>6.7386737592389778E-3</c:v>
                </c:pt>
                <c:pt idx="2102">
                  <c:v>6.7356602227786055E-3</c:v>
                </c:pt>
                <c:pt idx="2103">
                  <c:v>6.7326396865574623E-3</c:v>
                </c:pt>
                <c:pt idx="2104">
                  <c:v>6.7287458473863637E-3</c:v>
                </c:pt>
                <c:pt idx="2105">
                  <c:v>6.7265775970071218E-3</c:v>
                </c:pt>
                <c:pt idx="2106">
                  <c:v>6.7235360352047024E-3</c:v>
                </c:pt>
                <c:pt idx="2107">
                  <c:v>6.7204874561355155E-3</c:v>
                </c:pt>
                <c:pt idx="2108">
                  <c:v>6.7174318554830137E-3</c:v>
                </c:pt>
                <c:pt idx="2109">
                  <c:v>6.71436922893065E-3</c:v>
                </c:pt>
                <c:pt idx="2110">
                  <c:v>6.7112995723217495E-3</c:v>
                </c:pt>
                <c:pt idx="2111">
                  <c:v>6.7082228810999567E-3</c:v>
                </c:pt>
                <c:pt idx="2112">
                  <c:v>6.7051391510286606E-3</c:v>
                </c:pt>
                <c:pt idx="2113">
                  <c:v>6.7020483777113782E-3</c:v>
                </c:pt>
                <c:pt idx="2114">
                  <c:v>6.6989505569114982E-3</c:v>
                </c:pt>
                <c:pt idx="2115">
                  <c:v>6.6958456841526015E-3</c:v>
                </c:pt>
                <c:pt idx="2116">
                  <c:v>6.692733755198077E-3</c:v>
                </c:pt>
                <c:pt idx="2117">
                  <c:v>6.6896147657313776E-3</c:v>
                </c:pt>
                <c:pt idx="2118">
                  <c:v>6.6864887114359561E-3</c:v>
                </c:pt>
                <c:pt idx="2119">
                  <c:v>6.6833555878353934E-3</c:v>
                </c:pt>
                <c:pt idx="2120">
                  <c:v>6.6802153907730144E-3</c:v>
                </c:pt>
                <c:pt idx="2121">
                  <c:v>6.6770681157723999E-3</c:v>
                </c:pt>
                <c:pt idx="2122">
                  <c:v>6.6739137585969388E-3</c:v>
                </c:pt>
                <c:pt idx="2123">
                  <c:v>6.670752314850148E-3</c:v>
                </c:pt>
                <c:pt idx="2124">
                  <c:v>6.6675837802154803E-3</c:v>
                </c:pt>
                <c:pt idx="2125">
                  <c:v>6.6644081502964525E-3</c:v>
                </c:pt>
                <c:pt idx="2126">
                  <c:v>6.6612254209363897E-3</c:v>
                </c:pt>
                <c:pt idx="2127">
                  <c:v>6.6580355875789365E-3</c:v>
                </c:pt>
                <c:pt idx="2128">
                  <c:v>6.654838646067418E-3</c:v>
                </c:pt>
                <c:pt idx="2129">
                  <c:v>6.651634592005351E-3</c:v>
                </c:pt>
                <c:pt idx="2130">
                  <c:v>6.6484234209962523E-3</c:v>
                </c:pt>
                <c:pt idx="2131">
                  <c:v>6.6452051288035108E-3</c:v>
                </c:pt>
                <c:pt idx="2132">
                  <c:v>6.6419797110306433E-3</c:v>
                </c:pt>
                <c:pt idx="2133">
                  <c:v>6.6387471634410389E-3</c:v>
                </c:pt>
                <c:pt idx="2134">
                  <c:v>6.6355074815582782E-3</c:v>
                </c:pt>
                <c:pt idx="2135">
                  <c:v>6.6322606611457502E-3</c:v>
                </c:pt>
                <c:pt idx="2136">
                  <c:v>6.6290066977270357E-3</c:v>
                </c:pt>
                <c:pt idx="2137">
                  <c:v>6.6257455871454596E-3</c:v>
                </c:pt>
                <c:pt idx="2138">
                  <c:v>6.6224773250844748E-3</c:v>
                </c:pt>
                <c:pt idx="2139">
                  <c:v>6.6192019069877261E-3</c:v>
                </c:pt>
                <c:pt idx="2140">
                  <c:v>6.6159193286985385E-3</c:v>
                </c:pt>
                <c:pt idx="2141">
                  <c:v>6.6126295859003648E-3</c:v>
                </c:pt>
                <c:pt idx="2142">
                  <c:v>6.6093326741167857E-3</c:v>
                </c:pt>
                <c:pt idx="2143">
                  <c:v>6.6060285891111903E-3</c:v>
                </c:pt>
                <c:pt idx="2144">
                  <c:v>6.6027173265670314E-3</c:v>
                </c:pt>
                <c:pt idx="2145">
                  <c:v>6.5993988820878258E-3</c:v>
                </c:pt>
                <c:pt idx="2146">
                  <c:v>6.5960732513570264E-3</c:v>
                </c:pt>
                <c:pt idx="2147">
                  <c:v>6.5927404300580861E-3</c:v>
                </c:pt>
                <c:pt idx="2148">
                  <c:v>6.5894004138744577E-3</c:v>
                </c:pt>
                <c:pt idx="2149">
                  <c:v>6.5860531983297221E-3</c:v>
                </c:pt>
                <c:pt idx="2150">
                  <c:v>6.5826987792672043E-3</c:v>
                </c:pt>
                <c:pt idx="2151">
                  <c:v>6.5793371522904209E-3</c:v>
                </c:pt>
                <c:pt idx="2152">
                  <c:v>6.575968313082825E-3</c:v>
                </c:pt>
                <c:pt idx="2153">
                  <c:v>6.5725922574078055E-3</c:v>
                </c:pt>
                <c:pt idx="2154">
                  <c:v>6.569208980629071E-3</c:v>
                </c:pt>
                <c:pt idx="2155">
                  <c:v>6.5648484361435777E-3</c:v>
                </c:pt>
                <c:pt idx="2156">
                  <c:v>6.562420747133757E-3</c:v>
                </c:pt>
                <c:pt idx="2157">
                  <c:v>6.5590157816242112E-3</c:v>
                </c:pt>
                <c:pt idx="2158">
                  <c:v>6.555603577904634E-3</c:v>
                </c:pt>
                <c:pt idx="2159">
                  <c:v>6.5521841315785423E-3</c:v>
                </c:pt>
                <c:pt idx="2160">
                  <c:v>6.5487574383293889E-3</c:v>
                </c:pt>
                <c:pt idx="2161">
                  <c:v>6.5453234938406268E-3</c:v>
                </c:pt>
                <c:pt idx="2162">
                  <c:v>6.5418822937157728E-3</c:v>
                </c:pt>
                <c:pt idx="2163">
                  <c:v>6.5384338337981518E-3</c:v>
                </c:pt>
                <c:pt idx="2164">
                  <c:v>6.5349781093715364E-3</c:v>
                </c:pt>
                <c:pt idx="2165">
                  <c:v>6.5315151165190599E-3</c:v>
                </c:pt>
                <c:pt idx="2166">
                  <c:v>6.5280448506843669E-3</c:v>
                </c:pt>
                <c:pt idx="2167">
                  <c:v>6.5245673076308464E-3</c:v>
                </c:pt>
                <c:pt idx="2168">
                  <c:v>6.5210824829620151E-3</c:v>
                </c:pt>
                <c:pt idx="2169">
                  <c:v>6.5175903722813899E-3</c:v>
                </c:pt>
                <c:pt idx="2170">
                  <c:v>6.5140909713523598E-3</c:v>
                </c:pt>
                <c:pt idx="2171">
                  <c:v>6.5105842758583776E-3</c:v>
                </c:pt>
                <c:pt idx="2172">
                  <c:v>6.5070702814828962E-3</c:v>
                </c:pt>
                <c:pt idx="2173">
                  <c:v>6.5035489837494964E-3</c:v>
                </c:pt>
                <c:pt idx="2174">
                  <c:v>6.5000203784215671E-3</c:v>
                </c:pt>
                <c:pt idx="2175">
                  <c:v>6.4964844611026251E-3</c:v>
                </c:pt>
                <c:pt idx="2176">
                  <c:v>6.4929412276359955E-3</c:v>
                </c:pt>
                <c:pt idx="2177">
                  <c:v>6.4893906734653228E-3</c:v>
                </c:pt>
                <c:pt idx="2178">
                  <c:v>6.4858327943539962E-3</c:v>
                </c:pt>
                <c:pt idx="2179">
                  <c:v>6.4822675860654044E-3</c:v>
                </c:pt>
                <c:pt idx="2180">
                  <c:v>6.4786950439632562E-3</c:v>
                </c:pt>
                <c:pt idx="2181">
                  <c:v>6.4751151640507487E-3</c:v>
                </c:pt>
                <c:pt idx="2182">
                  <c:v>6.4715279418514626E-3</c:v>
                </c:pt>
                <c:pt idx="2183">
                  <c:v>6.4679333730488509E-3</c:v>
                </c:pt>
                <c:pt idx="2184">
                  <c:v>6.4643314532464302E-3</c:v>
                </c:pt>
                <c:pt idx="2185">
                  <c:v>6.4607221781276536E-3</c:v>
                </c:pt>
                <c:pt idx="2186">
                  <c:v>6.4571055434559099E-3</c:v>
                </c:pt>
                <c:pt idx="2187">
                  <c:v>6.45348154475478E-3</c:v>
                </c:pt>
                <c:pt idx="2188">
                  <c:v>6.4498501778675887E-3</c:v>
                </c:pt>
                <c:pt idx="2189">
                  <c:v>6.4462114382379809E-3</c:v>
                </c:pt>
                <c:pt idx="2190">
                  <c:v>6.4425653217892176E-3</c:v>
                </c:pt>
                <c:pt idx="2191">
                  <c:v>6.4389118239649434E-3</c:v>
                </c:pt>
                <c:pt idx="2192">
                  <c:v>6.4347273539944183E-3</c:v>
                </c:pt>
                <c:pt idx="2193">
                  <c:v>6.4315826670835463E-3</c:v>
                </c:pt>
                <c:pt idx="2194">
                  <c:v>6.4279069993933291E-3</c:v>
                </c:pt>
                <c:pt idx="2195">
                  <c:v>6.4242239330614126E-3</c:v>
                </c:pt>
                <c:pt idx="2196">
                  <c:v>6.4205334637712497E-3</c:v>
                </c:pt>
                <c:pt idx="2197">
                  <c:v>6.4168355871263572E-3</c:v>
                </c:pt>
                <c:pt idx="2198">
                  <c:v>6.413130298890124E-3</c:v>
                </c:pt>
                <c:pt idx="2199">
                  <c:v>6.409417594666067E-3</c:v>
                </c:pt>
                <c:pt idx="2200">
                  <c:v>6.405697470137639E-3</c:v>
                </c:pt>
                <c:pt idx="2201">
                  <c:v>6.401969921068229E-3</c:v>
                </c:pt>
                <c:pt idx="2202">
                  <c:v>6.3982349429814178E-3</c:v>
                </c:pt>
                <c:pt idx="2203">
                  <c:v>6.3944925314807222E-3</c:v>
                </c:pt>
                <c:pt idx="2204">
                  <c:v>6.3907426824894031E-3</c:v>
                </c:pt>
                <c:pt idx="2205">
                  <c:v>6.3869853914511054E-3</c:v>
                </c:pt>
                <c:pt idx="2206">
                  <c:v>6.3821436465261172E-3</c:v>
                </c:pt>
                <c:pt idx="2207">
                  <c:v>6.3794484662071937E-3</c:v>
                </c:pt>
                <c:pt idx="2208">
                  <c:v>6.3756688232086134E-3</c:v>
                </c:pt>
                <c:pt idx="2209">
                  <c:v>6.3718817208968659E-3</c:v>
                </c:pt>
                <c:pt idx="2210">
                  <c:v>6.3675444645827639E-3</c:v>
                </c:pt>
                <c:pt idx="2211">
                  <c:v>6.364285121067681E-3</c:v>
                </c:pt>
                <c:pt idx="2212">
                  <c:v>6.3604756148372132E-3</c:v>
                </c:pt>
                <c:pt idx="2213">
                  <c:v>6.3566586319474538E-3</c:v>
                </c:pt>
                <c:pt idx="2214">
                  <c:v>6.3528341680818556E-3</c:v>
                </c:pt>
                <c:pt idx="2215">
                  <c:v>6.3490022189238715E-3</c:v>
                </c:pt>
                <c:pt idx="2216">
                  <c:v>6.3451627799970822E-3</c:v>
                </c:pt>
                <c:pt idx="2217">
                  <c:v>6.3413158472247488E-3</c:v>
                </c:pt>
                <c:pt idx="2218">
                  <c:v>6.3374614161304521E-3</c:v>
                </c:pt>
                <c:pt idx="2219">
                  <c:v>6.3335994823177089E-3</c:v>
                </c:pt>
                <c:pt idx="2220">
                  <c:v>6.329730041469972E-3</c:v>
                </c:pt>
                <c:pt idx="2221">
                  <c:v>6.3258530894305665E-3</c:v>
                </c:pt>
                <c:pt idx="2222">
                  <c:v>6.321968621643137E-3</c:v>
                </c:pt>
                <c:pt idx="2223">
                  <c:v>6.3180766338710725E-3</c:v>
                </c:pt>
                <c:pt idx="2224">
                  <c:v>6.314177121797826E-3</c:v>
                </c:pt>
                <c:pt idx="2225">
                  <c:v>6.3102700810269141E-3</c:v>
                </c:pt>
                <c:pt idx="2226">
                  <c:v>6.3063555073217259E-3</c:v>
                </c:pt>
                <c:pt idx="2227">
                  <c:v>6.302433396125906E-3</c:v>
                </c:pt>
                <c:pt idx="2228">
                  <c:v>6.2985037433627156E-3</c:v>
                </c:pt>
                <c:pt idx="2229">
                  <c:v>6.2945665446356713E-3</c:v>
                </c:pt>
                <c:pt idx="2230">
                  <c:v>6.2906217954683541E-3</c:v>
                </c:pt>
                <c:pt idx="2231">
                  <c:v>6.2866694917840249E-3</c:v>
                </c:pt>
                <c:pt idx="2232">
                  <c:v>6.2827096290263285E-3</c:v>
                </c:pt>
                <c:pt idx="2233">
                  <c:v>6.2787422028787176E-3</c:v>
                </c:pt>
                <c:pt idx="2234">
                  <c:v>6.2747672091845175E-3</c:v>
                </c:pt>
                <c:pt idx="2235">
                  <c:v>6.2707846433873726E-3</c:v>
                </c:pt>
                <c:pt idx="2236">
                  <c:v>6.2667945012506721E-3</c:v>
                </c:pt>
                <c:pt idx="2237">
                  <c:v>6.2627967784578686E-3</c:v>
                </c:pt>
                <c:pt idx="2238">
                  <c:v>6.2587914706124792E-3</c:v>
                </c:pt>
                <c:pt idx="2239">
                  <c:v>6.2547785733979566E-3</c:v>
                </c:pt>
                <c:pt idx="2240">
                  <c:v>6.2507580825776898E-3</c:v>
                </c:pt>
                <c:pt idx="2241">
                  <c:v>6.2467299937551957E-3</c:v>
                </c:pt>
                <c:pt idx="2242">
                  <c:v>6.242694302613927E-3</c:v>
                </c:pt>
                <c:pt idx="2243">
                  <c:v>6.2386510045975285E-3</c:v>
                </c:pt>
                <c:pt idx="2244">
                  <c:v>6.2334412946540851E-3</c:v>
                </c:pt>
                <c:pt idx="2245">
                  <c:v>6.229380593838485E-3</c:v>
                </c:pt>
                <c:pt idx="2246">
                  <c:v>6.2258939276027547E-3</c:v>
                </c:pt>
                <c:pt idx="2247">
                  <c:v>6.221819070111323E-3</c:v>
                </c:pt>
                <c:pt idx="2248">
                  <c:v>6.2177365836824094E-3</c:v>
                </c:pt>
                <c:pt idx="2249">
                  <c:v>6.2136464639994671E-3</c:v>
                </c:pt>
                <c:pt idx="2250">
                  <c:v>6.2095487065860766E-3</c:v>
                </c:pt>
                <c:pt idx="2251">
                  <c:v>6.205443307285563E-3</c:v>
                </c:pt>
                <c:pt idx="2252">
                  <c:v>6.2013302615415711E-3</c:v>
                </c:pt>
                <c:pt idx="2253">
                  <c:v>6.1972095652773618E-3</c:v>
                </c:pt>
                <c:pt idx="2254">
                  <c:v>6.1930812140165159E-3</c:v>
                </c:pt>
                <c:pt idx="2255">
                  <c:v>6.1889452034424863E-3</c:v>
                </c:pt>
                <c:pt idx="2256">
                  <c:v>6.1848015291587899E-3</c:v>
                </c:pt>
                <c:pt idx="2257">
                  <c:v>6.1806501868488795E-3</c:v>
                </c:pt>
                <c:pt idx="2258">
                  <c:v>6.17649117235608E-3</c:v>
                </c:pt>
                <c:pt idx="2259">
                  <c:v>6.1723244811240363E-3</c:v>
                </c:pt>
                <c:pt idx="2260">
                  <c:v>6.1681501089161372E-3</c:v>
                </c:pt>
                <c:pt idx="2261">
                  <c:v>6.1627717656254077E-3</c:v>
                </c:pt>
                <c:pt idx="2262">
                  <c:v>6.1595314158768844E-3</c:v>
                </c:pt>
                <c:pt idx="2263">
                  <c:v>6.1549806002325624E-3</c:v>
                </c:pt>
                <c:pt idx="2264">
                  <c:v>6.1507743606359355E-3</c:v>
                </c:pt>
                <c:pt idx="2265">
                  <c:v>6.1465604178412292E-3</c:v>
                </c:pt>
                <c:pt idx="2266">
                  <c:v>6.1423387673720242E-3</c:v>
                </c:pt>
                <c:pt idx="2267">
                  <c:v>6.1381094049117735E-3</c:v>
                </c:pt>
                <c:pt idx="2268">
                  <c:v>6.1338723262238659E-3</c:v>
                </c:pt>
                <c:pt idx="2269">
                  <c:v>6.1296275268318823E-3</c:v>
                </c:pt>
                <c:pt idx="2270">
                  <c:v>6.1253750024992115E-3</c:v>
                </c:pt>
                <c:pt idx="2271">
                  <c:v>6.1211147490691786E-3</c:v>
                </c:pt>
                <c:pt idx="2272">
                  <c:v>6.1168467618255562E-3</c:v>
                </c:pt>
                <c:pt idx="2273">
                  <c:v>6.1125710366916053E-3</c:v>
                </c:pt>
                <c:pt idx="2274">
                  <c:v>6.1082875692708427E-3</c:v>
                </c:pt>
                <c:pt idx="2275">
                  <c:v>6.1039963553266574E-3</c:v>
                </c:pt>
                <c:pt idx="2276">
                  <c:v>6.099697390222758E-3</c:v>
                </c:pt>
                <c:pt idx="2277">
                  <c:v>6.0953906699623417E-3</c:v>
                </c:pt>
                <c:pt idx="2278">
                  <c:v>6.0910761899890531E-3</c:v>
                </c:pt>
                <c:pt idx="2279">
                  <c:v>6.0867539462261533E-3</c:v>
                </c:pt>
                <c:pt idx="2280">
                  <c:v>6.0824239340373509E-3</c:v>
                </c:pt>
                <c:pt idx="2281">
                  <c:v>6.0780861493459071E-3</c:v>
                </c:pt>
                <c:pt idx="2282">
                  <c:v>6.0737405875155304E-3</c:v>
                </c:pt>
                <c:pt idx="2283">
                  <c:v>6.0693872444694819E-3</c:v>
                </c:pt>
                <c:pt idx="2284">
                  <c:v>6.0650261158112784E-3</c:v>
                </c:pt>
                <c:pt idx="2285">
                  <c:v>6.0606571971444367E-3</c:v>
                </c:pt>
                <c:pt idx="2286">
                  <c:v>6.0562804842323459E-3</c:v>
                </c:pt>
                <c:pt idx="2287">
                  <c:v>6.0518959726785226E-3</c:v>
                </c:pt>
                <c:pt idx="2288">
                  <c:v>6.0475036581664199E-3</c:v>
                </c:pt>
                <c:pt idx="2289">
                  <c:v>6.0431035362995544E-3</c:v>
                </c:pt>
                <c:pt idx="2290">
                  <c:v>6.0386956028413152E-3</c:v>
                </c:pt>
                <c:pt idx="2291">
                  <c:v>6.034279853315283E-3</c:v>
                </c:pt>
                <c:pt idx="2292">
                  <c:v>6.0298562835647829E-3</c:v>
                </c:pt>
                <c:pt idx="2293">
                  <c:v>6.0254248891133955E-3</c:v>
                </c:pt>
                <c:pt idx="2294">
                  <c:v>6.0209856658843819E-3</c:v>
                </c:pt>
                <c:pt idx="2295">
                  <c:v>6.0165386091615147E-3</c:v>
                </c:pt>
                <c:pt idx="2296">
                  <c:v>6.0102723606014763E-3</c:v>
                </c:pt>
                <c:pt idx="2297">
                  <c:v>6.0058061130430218E-3</c:v>
                </c:pt>
                <c:pt idx="2298">
                  <c:v>6.0025111005668208E-3</c:v>
                </c:pt>
                <c:pt idx="2299">
                  <c:v>5.9980315454399857E-3</c:v>
                </c:pt>
                <c:pt idx="2300">
                  <c:v>5.993544134597073E-3</c:v>
                </c:pt>
                <c:pt idx="2301">
                  <c:v>5.9890488640412798E-3</c:v>
                </c:pt>
                <c:pt idx="2302">
                  <c:v>5.9845457290563786E-3</c:v>
                </c:pt>
                <c:pt idx="2303">
                  <c:v>5.9800347254856945E-3</c:v>
                </c:pt>
                <c:pt idx="2304">
                  <c:v>5.9755158490926163E-3</c:v>
                </c:pt>
                <c:pt idx="2305">
                  <c:v>5.9709890953207889E-3</c:v>
                </c:pt>
                <c:pt idx="2306">
                  <c:v>5.9664544599336011E-3</c:v>
                </c:pt>
                <c:pt idx="2307">
                  <c:v>5.9619119386944419E-3</c:v>
                </c:pt>
                <c:pt idx="2308">
                  <c:v>5.957361527126892E-3</c:v>
                </c:pt>
                <c:pt idx="2309">
                  <c:v>5.9528032209943404E-3</c:v>
                </c:pt>
                <c:pt idx="2310">
                  <c:v>5.9471272540179143E-3</c:v>
                </c:pt>
                <c:pt idx="2311">
                  <c:v>5.9410455811725882E-3</c:v>
                </c:pt>
                <c:pt idx="2312">
                  <c:v>5.9364590445021292E-3</c:v>
                </c:pt>
                <c:pt idx="2313">
                  <c:v>5.9318645936023984E-3</c:v>
                </c:pt>
                <c:pt idx="2314">
                  <c:v>5.9266040957250965E-3</c:v>
                </c:pt>
                <c:pt idx="2315">
                  <c:v>5.9226519310495718E-3</c:v>
                </c:pt>
                <c:pt idx="2316">
                  <c:v>5.9180337106834457E-3</c:v>
                </c:pt>
                <c:pt idx="2317">
                  <c:v>5.9134075586619872E-3</c:v>
                </c:pt>
                <c:pt idx="2318">
                  <c:v>5.9087734705087769E-3</c:v>
                </c:pt>
                <c:pt idx="2319">
                  <c:v>5.9041314420671398E-3</c:v>
                </c:pt>
                <c:pt idx="2320">
                  <c:v>5.8994814686208485E-3</c:v>
                </c:pt>
                <c:pt idx="2321">
                  <c:v>5.8948235461731002E-3</c:v>
                </c:pt>
                <c:pt idx="2322">
                  <c:v>5.8901576703274117E-3</c:v>
                </c:pt>
                <c:pt idx="2323">
                  <c:v>5.8854838367672357E-3</c:v>
                </c:pt>
                <c:pt idx="2324">
                  <c:v>5.8808020410161532E-3</c:v>
                </c:pt>
                <c:pt idx="2325">
                  <c:v>5.8761122789174891E-3</c:v>
                </c:pt>
                <c:pt idx="2326">
                  <c:v>5.8714145459948242E-3</c:v>
                </c:pt>
                <c:pt idx="2327">
                  <c:v>5.8667088379316112E-3</c:v>
                </c:pt>
                <c:pt idx="2328">
                  <c:v>5.8619951504912393E-3</c:v>
                </c:pt>
                <c:pt idx="2329">
                  <c:v>5.8572734792772252E-3</c:v>
                </c:pt>
                <c:pt idx="2330">
                  <c:v>5.8525438198930857E-3</c:v>
                </c:pt>
                <c:pt idx="2331">
                  <c:v>5.8478061681821458E-3</c:v>
                </c:pt>
                <c:pt idx="2332">
                  <c:v>5.8430605196679863E-3</c:v>
                </c:pt>
                <c:pt idx="2333">
                  <c:v>5.838306869874188E-3</c:v>
                </c:pt>
                <c:pt idx="2334">
                  <c:v>5.8335452148039479E-3</c:v>
                </c:pt>
                <c:pt idx="2335">
                  <c:v>5.8287755499009108E-3</c:v>
                </c:pt>
                <c:pt idx="2336">
                  <c:v>5.8239978709284657E-3</c:v>
                </c:pt>
                <c:pt idx="2337">
                  <c:v>5.8192121734901292E-3</c:v>
                </c:pt>
                <c:pt idx="2338">
                  <c:v>5.8144184532693544E-3</c:v>
                </c:pt>
                <c:pt idx="2339">
                  <c:v>5.8096167058696579E-3</c:v>
                </c:pt>
                <c:pt idx="2340">
                  <c:v>5.804806927134365E-3</c:v>
                </c:pt>
                <c:pt idx="2341">
                  <c:v>5.7999891125870562E-3</c:v>
                </c:pt>
                <c:pt idx="2342">
                  <c:v>5.7951632578312484E-3</c:v>
                </c:pt>
                <c:pt idx="2343">
                  <c:v>5.7903293586303306E-3</c:v>
                </c:pt>
                <c:pt idx="2344">
                  <c:v>5.7854874107476917E-3</c:v>
                </c:pt>
                <c:pt idx="2345">
                  <c:v>5.7806374097069124E-3</c:v>
                </c:pt>
                <c:pt idx="2346">
                  <c:v>5.7757793511914457E-3</c:v>
                </c:pt>
                <c:pt idx="2347">
                  <c:v>5.7709132309646805E-3</c:v>
                </c:pt>
                <c:pt idx="2348">
                  <c:v>5.7643424361764062E-3</c:v>
                </c:pt>
                <c:pt idx="2349">
                  <c:v>5.7604586632731269E-3</c:v>
                </c:pt>
                <c:pt idx="2350">
                  <c:v>5.7562664558918897E-3</c:v>
                </c:pt>
                <c:pt idx="2351">
                  <c:v>5.7513680450949067E-3</c:v>
                </c:pt>
                <c:pt idx="2352">
                  <c:v>5.7464615508440176E-3</c:v>
                </c:pt>
                <c:pt idx="2353">
                  <c:v>5.741546968822675E-3</c:v>
                </c:pt>
                <c:pt idx="2354">
                  <c:v>5.7366242946343959E-3</c:v>
                </c:pt>
                <c:pt idx="2355">
                  <c:v>5.7316935239626332E-3</c:v>
                </c:pt>
                <c:pt idx="2356">
                  <c:v>5.7267546524109036E-3</c:v>
                </c:pt>
                <c:pt idx="2357">
                  <c:v>5.7218076759024683E-3</c:v>
                </c:pt>
                <c:pt idx="2358">
                  <c:v>5.7168525898010358E-3</c:v>
                </c:pt>
                <c:pt idx="2359">
                  <c:v>5.7118893899499312E-3</c:v>
                </c:pt>
                <c:pt idx="2360">
                  <c:v>5.7069180719526713E-3</c:v>
                </c:pt>
                <c:pt idx="2361">
                  <c:v>5.7005144418464937E-3</c:v>
                </c:pt>
                <c:pt idx="2362">
                  <c:v>5.6969510642534971E-3</c:v>
                </c:pt>
                <c:pt idx="2363">
                  <c:v>5.6919553658385524E-3</c:v>
                </c:pt>
                <c:pt idx="2364">
                  <c:v>5.686951532011264E-3</c:v>
                </c:pt>
                <c:pt idx="2365">
                  <c:v>5.6819395582952126E-3</c:v>
                </c:pt>
                <c:pt idx="2366">
                  <c:v>5.6762016156941542E-3</c:v>
                </c:pt>
                <c:pt idx="2367">
                  <c:v>5.6718911741704403E-3</c:v>
                </c:pt>
                <c:pt idx="2368">
                  <c:v>5.6668547550486892E-3</c:v>
                </c:pt>
                <c:pt idx="2369">
                  <c:v>5.6618101788519226E-3</c:v>
                </c:pt>
                <c:pt idx="2370">
                  <c:v>5.6567574410237853E-3</c:v>
                </c:pt>
                <c:pt idx="2371">
                  <c:v>5.6516965375674744E-3</c:v>
                </c:pt>
                <c:pt idx="2372">
                  <c:v>5.6466274637667624E-3</c:v>
                </c:pt>
                <c:pt idx="2373">
                  <c:v>5.6415502156248465E-3</c:v>
                </c:pt>
                <c:pt idx="2374">
                  <c:v>5.6364647885853714E-3</c:v>
                </c:pt>
                <c:pt idx="2375">
                  <c:v>5.631371178491662E-3</c:v>
                </c:pt>
                <c:pt idx="2376">
                  <c:v>5.6262693808672992E-3</c:v>
                </c:pt>
                <c:pt idx="2377">
                  <c:v>5.6211593913157998E-3</c:v>
                </c:pt>
                <c:pt idx="2378">
                  <c:v>5.6160412058403608E-3</c:v>
                </c:pt>
                <c:pt idx="2379">
                  <c:v>5.6109148197247549E-3</c:v>
                </c:pt>
                <c:pt idx="2380">
                  <c:v>5.605780228732371E-3</c:v>
                </c:pt>
                <c:pt idx="2381">
                  <c:v>5.6006374287065341E-3</c:v>
                </c:pt>
                <c:pt idx="2382">
                  <c:v>5.595486415170825E-3</c:v>
                </c:pt>
                <c:pt idx="2383">
                  <c:v>5.5903271838086965E-3</c:v>
                </c:pt>
                <c:pt idx="2384">
                  <c:v>5.5851597302236655E-3</c:v>
                </c:pt>
                <c:pt idx="2385">
                  <c:v>5.5799840501791209E-3</c:v>
                </c:pt>
                <c:pt idx="2386">
                  <c:v>5.5748001393585156E-3</c:v>
                </c:pt>
                <c:pt idx="2387">
                  <c:v>5.5696079933653664E-3</c:v>
                </c:pt>
                <c:pt idx="2388">
                  <c:v>5.5644076078831262E-3</c:v>
                </c:pt>
                <c:pt idx="2389">
                  <c:v>5.5591989784353757E-3</c:v>
                </c:pt>
                <c:pt idx="2390">
                  <c:v>5.553982100945376E-3</c:v>
                </c:pt>
                <c:pt idx="2391">
                  <c:v>5.5487569708567719E-3</c:v>
                </c:pt>
                <c:pt idx="2392">
                  <c:v>5.5435235840128883E-3</c:v>
                </c:pt>
                <c:pt idx="2393">
                  <c:v>5.5382819360172419E-3</c:v>
                </c:pt>
                <c:pt idx="2394">
                  <c:v>5.5330320224733498E-3</c:v>
                </c:pt>
                <c:pt idx="2395">
                  <c:v>5.5277738391446007E-3</c:v>
                </c:pt>
                <c:pt idx="2396">
                  <c:v>5.5225073816345116E-3</c:v>
                </c:pt>
                <c:pt idx="2397">
                  <c:v>5.5172326456265353E-3</c:v>
                </c:pt>
                <c:pt idx="2398">
                  <c:v>5.5119496267241885E-3</c:v>
                </c:pt>
                <c:pt idx="2399">
                  <c:v>5.5066583206908604E-3</c:v>
                </c:pt>
                <c:pt idx="2400">
                  <c:v>5.5006009606373141E-3</c:v>
                </c:pt>
                <c:pt idx="2401">
                  <c:v>5.4952918818607088E-3</c:v>
                </c:pt>
                <c:pt idx="2402">
                  <c:v>5.4907346361598997E-3</c:v>
                </c:pt>
                <c:pt idx="2403">
                  <c:v>5.4854101381174303E-3</c:v>
                </c:pt>
                <c:pt idx="2404">
                  <c:v>5.4800773311214357E-3</c:v>
                </c:pt>
                <c:pt idx="2405">
                  <c:v>5.4747362110951769E-3</c:v>
                </c:pt>
                <c:pt idx="2406">
                  <c:v>5.4693867734023627E-3</c:v>
                </c:pt>
                <c:pt idx="2407">
                  <c:v>5.464029013966254E-3</c:v>
                </c:pt>
                <c:pt idx="2408">
                  <c:v>5.4586629282304955E-3</c:v>
                </c:pt>
                <c:pt idx="2409">
                  <c:v>5.4532885121183483E-3</c:v>
                </c:pt>
                <c:pt idx="2410">
                  <c:v>5.4479057611533932E-3</c:v>
                </c:pt>
                <c:pt idx="2411">
                  <c:v>5.442514670939147E-3</c:v>
                </c:pt>
                <c:pt idx="2412">
                  <c:v>5.4371152372389986E-3</c:v>
                </c:pt>
                <c:pt idx="2413">
                  <c:v>5.4317074557364009E-3</c:v>
                </c:pt>
                <c:pt idx="2414">
                  <c:v>5.4262913218749986E-3</c:v>
                </c:pt>
                <c:pt idx="2415">
                  <c:v>5.4208668316579889E-3</c:v>
                </c:pt>
                <c:pt idx="2416">
                  <c:v>5.4138802009440212E-3</c:v>
                </c:pt>
                <c:pt idx="2417">
                  <c:v>5.409992764171534E-3</c:v>
                </c:pt>
                <c:pt idx="2418">
                  <c:v>5.4045431782689946E-3</c:v>
                </c:pt>
                <c:pt idx="2419">
                  <c:v>5.3990852185847871E-3</c:v>
                </c:pt>
                <c:pt idx="2420">
                  <c:v>5.3936188807224283E-3</c:v>
                </c:pt>
                <c:pt idx="2421">
                  <c:v>5.3881441602854352E-3</c:v>
                </c:pt>
                <c:pt idx="2422">
                  <c:v>5.3826610529572605E-3</c:v>
                </c:pt>
                <c:pt idx="2423">
                  <c:v>5.3771695545012932E-3</c:v>
                </c:pt>
                <c:pt idx="2424">
                  <c:v>5.371669660441114E-3</c:v>
                </c:pt>
                <c:pt idx="2425">
                  <c:v>5.3661613666200481E-3</c:v>
                </c:pt>
                <c:pt idx="2426">
                  <c:v>5.360644668561676E-3</c:v>
                </c:pt>
                <c:pt idx="2427">
                  <c:v>5.3551195619494507E-3</c:v>
                </c:pt>
                <c:pt idx="2428">
                  <c:v>5.3495860424668251E-3</c:v>
                </c:pt>
                <c:pt idx="2429">
                  <c:v>5.3440441057972521E-3</c:v>
                </c:pt>
                <c:pt idx="2430">
                  <c:v>5.3384937474643124E-3</c:v>
                </c:pt>
                <c:pt idx="2431">
                  <c:v>5.3329349634712031E-3</c:v>
                </c:pt>
                <c:pt idx="2432">
                  <c:v>5.3273677491016969E-3</c:v>
                </c:pt>
                <c:pt idx="2433">
                  <c:v>5.3217921002790547E-3</c:v>
                </c:pt>
                <c:pt idx="2434">
                  <c:v>5.3162080126067934E-3</c:v>
                </c:pt>
                <c:pt idx="2435">
                  <c:v>5.310615481768366E-3</c:v>
                </c:pt>
                <c:pt idx="2436">
                  <c:v>5.305014503287353E-3</c:v>
                </c:pt>
                <c:pt idx="2437">
                  <c:v>5.2994050730070796E-3</c:v>
                </c:pt>
                <c:pt idx="2438">
                  <c:v>5.2937871864511266E-3</c:v>
                </c:pt>
                <c:pt idx="2439">
                  <c:v>5.2881608393029467E-3</c:v>
                </c:pt>
                <c:pt idx="2440">
                  <c:v>5.282526027405865E-3</c:v>
                </c:pt>
                <c:pt idx="2441">
                  <c:v>5.2768827462834622E-3</c:v>
                </c:pt>
                <c:pt idx="2442">
                  <c:v>5.2712309916191913E-3</c:v>
                </c:pt>
                <c:pt idx="2443">
                  <c:v>5.265570759016569E-3</c:v>
                </c:pt>
                <c:pt idx="2444">
                  <c:v>5.2599020441590483E-3</c:v>
                </c:pt>
                <c:pt idx="2445">
                  <c:v>5.2542248427300819E-3</c:v>
                </c:pt>
                <c:pt idx="2446">
                  <c:v>5.248539150572995E-3</c:v>
                </c:pt>
                <c:pt idx="2447">
                  <c:v>5.2428449631314322E-3</c:v>
                </c:pt>
                <c:pt idx="2448">
                  <c:v>5.2371422760888464E-3</c:v>
                </c:pt>
                <c:pt idx="2449">
                  <c:v>5.2314310852086265E-3</c:v>
                </c:pt>
                <c:pt idx="2450">
                  <c:v>5.2257113861742255E-3</c:v>
                </c:pt>
                <c:pt idx="2451">
                  <c:v>5.2199831743493519E-3</c:v>
                </c:pt>
                <c:pt idx="2452">
                  <c:v>5.2142464458171389E-3</c:v>
                </c:pt>
                <c:pt idx="2453">
                  <c:v>5.2085011961011674E-3</c:v>
                </c:pt>
                <c:pt idx="2454">
                  <c:v>5.2027474207250179E-3</c:v>
                </c:pt>
                <c:pt idx="2455">
                  <c:v>5.1969851155320157E-3</c:v>
                </c:pt>
                <c:pt idx="2456">
                  <c:v>5.1912142760457414E-3</c:v>
                </c:pt>
                <c:pt idx="2457">
                  <c:v>5.1854348980295839E-3</c:v>
                </c:pt>
                <c:pt idx="2458">
                  <c:v>5.1796469771669962E-3</c:v>
                </c:pt>
                <c:pt idx="2459">
                  <c:v>5.1738505089016229E-3</c:v>
                </c:pt>
                <c:pt idx="2460">
                  <c:v>5.1680454892366612E-3</c:v>
                </c:pt>
                <c:pt idx="2461">
                  <c:v>5.1622319136157557E-3</c:v>
                </c:pt>
                <c:pt idx="2462">
                  <c:v>5.1564097778022955E-3</c:v>
                </c:pt>
                <c:pt idx="2463">
                  <c:v>5.1505790773997973E-3</c:v>
                </c:pt>
                <c:pt idx="2464">
                  <c:v>5.14473980817165E-3</c:v>
                </c:pt>
                <c:pt idx="2465">
                  <c:v>5.1388919656414345E-3</c:v>
                </c:pt>
                <c:pt idx="2466">
                  <c:v>5.131360706585042E-3</c:v>
                </c:pt>
                <c:pt idx="2467">
                  <c:v>5.1271705434885462E-3</c:v>
                </c:pt>
                <c:pt idx="2468">
                  <c:v>5.1212969553127152E-3</c:v>
                </c:pt>
                <c:pt idx="2469">
                  <c:v>5.1154147764886915E-3</c:v>
                </c:pt>
                <c:pt idx="2470">
                  <c:v>5.1086817617829183E-3</c:v>
                </c:pt>
                <c:pt idx="2471">
                  <c:v>5.1036246298696852E-3</c:v>
                </c:pt>
                <c:pt idx="2472">
                  <c:v>5.0977166532817364E-3</c:v>
                </c:pt>
                <c:pt idx="2473">
                  <c:v>5.0918000689392784E-3</c:v>
                </c:pt>
                <c:pt idx="2474">
                  <c:v>5.0858748722060199E-3</c:v>
                </c:pt>
                <c:pt idx="2475">
                  <c:v>5.0799410589252858E-3</c:v>
                </c:pt>
                <c:pt idx="2476">
                  <c:v>5.0739986247805291E-3</c:v>
                </c:pt>
                <c:pt idx="2477">
                  <c:v>5.0680475654552026E-3</c:v>
                </c:pt>
                <c:pt idx="2478">
                  <c:v>5.0620878764728872E-3</c:v>
                </c:pt>
                <c:pt idx="2479">
                  <c:v>5.0561195535170356E-3</c:v>
                </c:pt>
                <c:pt idx="2480">
                  <c:v>5.0501425924309729E-3</c:v>
                </c:pt>
                <c:pt idx="2481">
                  <c:v>5.0441569886583437E-3</c:v>
                </c:pt>
                <c:pt idx="2482">
                  <c:v>5.0381627380424732E-3</c:v>
                </c:pt>
                <c:pt idx="2483">
                  <c:v>5.032159836186878E-3</c:v>
                </c:pt>
                <c:pt idx="2484">
                  <c:v>5.0261482786950751E-3</c:v>
                </c:pt>
                <c:pt idx="2485">
                  <c:v>5.0201280613304533E-3</c:v>
                </c:pt>
                <c:pt idx="2486">
                  <c:v>5.0140991796965295E-3</c:v>
                </c:pt>
                <c:pt idx="2487">
                  <c:v>5.0080616294767566E-3</c:v>
                </c:pt>
                <c:pt idx="2488">
                  <c:v>5.0020154063545874E-3</c:v>
                </c:pt>
                <c:pt idx="2489">
                  <c:v>4.9959605059335388E-3</c:v>
                </c:pt>
                <c:pt idx="2490">
                  <c:v>4.9898969238970636E-3</c:v>
                </c:pt>
                <c:pt idx="2491">
                  <c:v>4.9838246560085508E-3</c:v>
                </c:pt>
                <c:pt idx="2492">
                  <c:v>4.9777459033073512E-3</c:v>
                </c:pt>
                <c:pt idx="2493">
                  <c:v>4.9716737876170924E-3</c:v>
                </c:pt>
                <c:pt idx="2494">
                  <c:v>4.9656105421913566E-3</c:v>
                </c:pt>
                <c:pt idx="2495">
                  <c:v>4.9595561963666768E-3</c:v>
                </c:pt>
                <c:pt idx="2496">
                  <c:v>4.9535107793197142E-3</c:v>
                </c:pt>
                <c:pt idx="2497">
                  <c:v>4.9474743203070659E-3</c:v>
                </c:pt>
                <c:pt idx="2498">
                  <c:v>4.9414468485053931E-3</c:v>
                </c:pt>
                <c:pt idx="2499">
                  <c:v>4.9354283933311649E-3</c:v>
                </c:pt>
                <c:pt idx="2500">
                  <c:v>4.9294189838011704E-3</c:v>
                </c:pt>
                <c:pt idx="2501">
                  <c:v>4.9234186493318788E-3</c:v>
                </c:pt>
                <c:pt idx="2502">
                  <c:v>4.9174274190200151E-3</c:v>
                </c:pt>
                <c:pt idx="2503">
                  <c:v>4.9114453222820487E-3</c:v>
                </c:pt>
                <c:pt idx="2504">
                  <c:v>4.9037675226060173E-3</c:v>
                </c:pt>
                <c:pt idx="2505">
                  <c:v>4.8978064122007225E-3</c:v>
                </c:pt>
                <c:pt idx="2506">
                  <c:v>4.8927042337609805E-3</c:v>
                </c:pt>
                <c:pt idx="2507">
                  <c:v>4.8867602872260107E-3</c:v>
                </c:pt>
                <c:pt idx="2508">
                  <c:v>4.8808256245447268E-3</c:v>
                </c:pt>
                <c:pt idx="2509">
                  <c:v>4.8749002748937897E-3</c:v>
                </c:pt>
                <c:pt idx="2510">
                  <c:v>4.8689842676896689E-3</c:v>
                </c:pt>
                <c:pt idx="2511">
                  <c:v>4.8630776320290892E-3</c:v>
                </c:pt>
                <c:pt idx="2512">
                  <c:v>4.8571803971686478E-3</c:v>
                </c:pt>
                <c:pt idx="2513">
                  <c:v>4.851292592444878E-3</c:v>
                </c:pt>
                <c:pt idx="2514">
                  <c:v>4.8454142470344408E-3</c:v>
                </c:pt>
                <c:pt idx="2515">
                  <c:v>4.8395453901939334E-3</c:v>
                </c:pt>
                <c:pt idx="2516">
                  <c:v>4.8336860511000168E-3</c:v>
                </c:pt>
                <c:pt idx="2517">
                  <c:v>4.8278362590892243E-3</c:v>
                </c:pt>
                <c:pt idx="2518">
                  <c:v>4.821996043338217E-3</c:v>
                </c:pt>
                <c:pt idx="2519">
                  <c:v>4.8161654331035919E-3</c:v>
                </c:pt>
                <c:pt idx="2520">
                  <c:v>4.8103444578018184E-3</c:v>
                </c:pt>
                <c:pt idx="2521">
                  <c:v>4.8028745507089354E-3</c:v>
                </c:pt>
                <c:pt idx="2522">
                  <c:v>4.7979035185630181E-3</c:v>
                </c:pt>
                <c:pt idx="2523">
                  <c:v>4.7929396325407936E-3</c:v>
                </c:pt>
                <c:pt idx="2524">
                  <c:v>4.787157488497229E-3</c:v>
                </c:pt>
                <c:pt idx="2525">
                  <c:v>4.7813851256695017E-3</c:v>
                </c:pt>
                <c:pt idx="2526">
                  <c:v>4.7756225729145285E-3</c:v>
                </c:pt>
                <c:pt idx="2527">
                  <c:v>4.7698698595688427E-3</c:v>
                </c:pt>
                <c:pt idx="2528">
                  <c:v>4.7641270150489134E-3</c:v>
                </c:pt>
                <c:pt idx="2529">
                  <c:v>4.7583940684514658E-3</c:v>
                </c:pt>
                <c:pt idx="2530">
                  <c:v>4.752671049033097E-3</c:v>
                </c:pt>
                <c:pt idx="2531">
                  <c:v>4.7469579860504041E-3</c:v>
                </c:pt>
                <c:pt idx="2532">
                  <c:v>4.7412549087599842E-3</c:v>
                </c:pt>
                <c:pt idx="2533">
                  <c:v>4.7355618464184346E-3</c:v>
                </c:pt>
                <c:pt idx="2534">
                  <c:v>4.7298788281224802E-3</c:v>
                </c:pt>
                <c:pt idx="2535">
                  <c:v>4.7242058833685263E-3</c:v>
                </c:pt>
                <c:pt idx="2536">
                  <c:v>4.7185430410934259E-3</c:v>
                </c:pt>
                <c:pt idx="2537">
                  <c:v>4.7128903308735204E-3</c:v>
                </c:pt>
                <c:pt idx="2538">
                  <c:v>4.7072477815657265E-3</c:v>
                </c:pt>
                <c:pt idx="2539">
                  <c:v>4.7016154228263218E-3</c:v>
                </c:pt>
                <c:pt idx="2540">
                  <c:v>4.6959932836720952E-3</c:v>
                </c:pt>
                <c:pt idx="2541">
                  <c:v>4.6903813932797078E-3</c:v>
                </c:pt>
                <c:pt idx="2542">
                  <c:v>4.6847797809856928E-3</c:v>
                </c:pt>
                <c:pt idx="2543">
                  <c:v>4.6791884761265834E-3</c:v>
                </c:pt>
                <c:pt idx="2544">
                  <c:v>4.6736075077991046E-3</c:v>
                </c:pt>
                <c:pt idx="2545">
                  <c:v>4.6680369051799175E-3</c:v>
                </c:pt>
                <c:pt idx="2546">
                  <c:v>4.6624766977654275E-3</c:v>
                </c:pt>
                <c:pt idx="2547">
                  <c:v>4.6569269145724235E-3</c:v>
                </c:pt>
                <c:pt idx="2548">
                  <c:v>4.6513875850973108E-3</c:v>
                </c:pt>
                <c:pt idx="2549">
                  <c:v>4.6458587381970062E-3</c:v>
                </c:pt>
                <c:pt idx="2550">
                  <c:v>4.6403404033679152E-3</c:v>
                </c:pt>
                <c:pt idx="2551">
                  <c:v>4.6348326098666348E-3</c:v>
                </c:pt>
                <c:pt idx="2552">
                  <c:v>4.6293353868698262E-3</c:v>
                </c:pt>
                <c:pt idx="2553">
                  <c:v>4.6238487636340864E-3</c:v>
                </c:pt>
                <c:pt idx="2554">
                  <c:v>4.6183727693360765E-3</c:v>
                </c:pt>
                <c:pt idx="2555">
                  <c:v>4.6129074333922659E-3</c:v>
                </c:pt>
                <c:pt idx="2556">
                  <c:v>4.6058962809336634E-3</c:v>
                </c:pt>
                <c:pt idx="2557">
                  <c:v>4.6004554164547073E-3</c:v>
                </c:pt>
                <c:pt idx="2558">
                  <c:v>4.5958003766610744E-3</c:v>
                </c:pt>
                <c:pt idx="2559">
                  <c:v>4.59037950778729E-3</c:v>
                </c:pt>
                <c:pt idx="2560">
                  <c:v>4.5849694474675573E-3</c:v>
                </c:pt>
                <c:pt idx="2561">
                  <c:v>4.5795702250384096E-3</c:v>
                </c:pt>
                <c:pt idx="2562">
                  <c:v>4.574181869756444E-3</c:v>
                </c:pt>
                <c:pt idx="2563">
                  <c:v>4.5688044107183856E-3</c:v>
                </c:pt>
                <c:pt idx="2564">
                  <c:v>4.5634378774206397E-3</c:v>
                </c:pt>
                <c:pt idx="2565">
                  <c:v>4.5580822988799952E-3</c:v>
                </c:pt>
                <c:pt idx="2566">
                  <c:v>4.5527377044329853E-3</c:v>
                </c:pt>
                <c:pt idx="2567">
                  <c:v>4.5474041231763351E-3</c:v>
                </c:pt>
                <c:pt idx="2568">
                  <c:v>4.542081584686386E-3</c:v>
                </c:pt>
                <c:pt idx="2569">
                  <c:v>4.5367701178999909E-3</c:v>
                </c:pt>
                <c:pt idx="2570">
                  <c:v>4.5314697522336189E-3</c:v>
                </c:pt>
                <c:pt idx="2571">
                  <c:v>4.5261805167839952E-3</c:v>
                </c:pt>
                <c:pt idx="2572">
                  <c:v>4.5187006252778161E-3</c:v>
                </c:pt>
                <c:pt idx="2573">
                  <c:v>4.5156355538011894E-3</c:v>
                </c:pt>
                <c:pt idx="2574">
                  <c:v>4.509629992233144E-3</c:v>
                </c:pt>
                <c:pt idx="2575">
                  <c:v>4.5051354627645424E-3</c:v>
                </c:pt>
                <c:pt idx="2576">
                  <c:v>4.4999023174074892E-3</c:v>
                </c:pt>
                <c:pt idx="2577">
                  <c:v>4.4946804778067673E-3</c:v>
                </c:pt>
                <c:pt idx="2578">
                  <c:v>4.4894699732189736E-3</c:v>
                </c:pt>
                <c:pt idx="2579">
                  <c:v>4.4842708327408332E-3</c:v>
                </c:pt>
                <c:pt idx="2580">
                  <c:v>4.4790830857888153E-3</c:v>
                </c:pt>
                <c:pt idx="2581">
                  <c:v>4.4739067616195172E-3</c:v>
                </c:pt>
                <c:pt idx="2582">
                  <c:v>4.4687418893296638E-3</c:v>
                </c:pt>
                <c:pt idx="2583">
                  <c:v>4.4635884981758522E-3</c:v>
                </c:pt>
                <c:pt idx="2584">
                  <c:v>4.4584466175745519E-3</c:v>
                </c:pt>
                <c:pt idx="2585">
                  <c:v>4.4533162765425516E-3</c:v>
                </c:pt>
                <c:pt idx="2586">
                  <c:v>4.4481975044163846E-3</c:v>
                </c:pt>
                <c:pt idx="2587">
                  <c:v>4.4430903306125202E-3</c:v>
                </c:pt>
                <c:pt idx="2588">
                  <c:v>4.4379947841477474E-3</c:v>
                </c:pt>
                <c:pt idx="2589">
                  <c:v>4.4329108941987272E-3</c:v>
                </c:pt>
                <c:pt idx="2590">
                  <c:v>4.4278386902618649E-3</c:v>
                </c:pt>
                <c:pt idx="2591">
                  <c:v>4.4227782014338857E-3</c:v>
                </c:pt>
                <c:pt idx="2592">
                  <c:v>4.4177294568914505E-3</c:v>
                </c:pt>
                <c:pt idx="2593">
                  <c:v>4.4126924861309647E-3</c:v>
                </c:pt>
                <c:pt idx="2594">
                  <c:v>4.4076673180892811E-3</c:v>
                </c:pt>
                <c:pt idx="2595">
                  <c:v>4.4026539821029331E-3</c:v>
                </c:pt>
                <c:pt idx="2596">
                  <c:v>4.3976525075084538E-3</c:v>
                </c:pt>
                <c:pt idx="2597">
                  <c:v>4.3926629236423764E-3</c:v>
                </c:pt>
                <c:pt idx="2598">
                  <c:v>4.3876852594415539E-3</c:v>
                </c:pt>
                <c:pt idx="2599">
                  <c:v>4.3827195442425193E-3</c:v>
                </c:pt>
                <c:pt idx="2600">
                  <c:v>4.377765807461742E-3</c:v>
                </c:pt>
                <c:pt idx="2601">
                  <c:v>4.3728240781959471E-3</c:v>
                </c:pt>
                <c:pt idx="2602">
                  <c:v>4.3678943857816677E-3</c:v>
                </c:pt>
                <c:pt idx="2603">
                  <c:v>4.3629767593955648E-3</c:v>
                </c:pt>
                <c:pt idx="2604">
                  <c:v>4.3580712281343637E-3</c:v>
                </c:pt>
                <c:pt idx="2605">
                  <c:v>4.3531778214944694E-3</c:v>
                </c:pt>
                <c:pt idx="2606">
                  <c:v>4.3482965685726072E-3</c:v>
                </c:pt>
                <c:pt idx="2607">
                  <c:v>4.3434274987053101E-3</c:v>
                </c:pt>
                <c:pt idx="2608">
                  <c:v>4.3365451964572088E-3</c:v>
                </c:pt>
                <c:pt idx="2609">
                  <c:v>4.3317057192915343E-3</c:v>
                </c:pt>
                <c:pt idx="2610">
                  <c:v>4.3282043477255172E-3</c:v>
                </c:pt>
                <c:pt idx="2611">
                  <c:v>4.3233860617952757E-3</c:v>
                </c:pt>
                <c:pt idx="2612">
                  <c:v>4.3185801091993881E-3</c:v>
                </c:pt>
                <c:pt idx="2613">
                  <c:v>4.3137865193543234E-3</c:v>
                </c:pt>
                <c:pt idx="2614">
                  <c:v>4.3090053212768709E-3</c:v>
                </c:pt>
                <c:pt idx="2615">
                  <c:v>4.3042365443035635E-3</c:v>
                </c:pt>
                <c:pt idx="2616">
                  <c:v>4.2994802176909985E-3</c:v>
                </c:pt>
                <c:pt idx="2617">
                  <c:v>4.2947363706957731E-3</c:v>
                </c:pt>
                <c:pt idx="2618">
                  <c:v>4.2900050324146122E-3</c:v>
                </c:pt>
                <c:pt idx="2619">
                  <c:v>4.2852862324238572E-3</c:v>
                </c:pt>
                <c:pt idx="2620">
                  <c:v>4.2805799996603611E-3</c:v>
                </c:pt>
                <c:pt idx="2621">
                  <c:v>4.2746494110641464E-3</c:v>
                </c:pt>
                <c:pt idx="2622">
                  <c:v>4.2685361698868718E-3</c:v>
                </c:pt>
                <c:pt idx="2623">
                  <c:v>4.2638750591095231E-3</c:v>
                </c:pt>
                <c:pt idx="2624">
                  <c:v>4.259226649372394E-3</c:v>
                </c:pt>
                <c:pt idx="2625">
                  <c:v>4.2545909697722095E-3</c:v>
                </c:pt>
                <c:pt idx="2626">
                  <c:v>4.2493086759698429E-3</c:v>
                </c:pt>
                <c:pt idx="2627">
                  <c:v>4.2453579184087431E-3</c:v>
                </c:pt>
                <c:pt idx="2628">
                  <c:v>4.2407606050787194E-3</c:v>
                </c:pt>
                <c:pt idx="2629">
                  <c:v>4.2361761389120289E-3</c:v>
                </c:pt>
                <c:pt idx="2630">
                  <c:v>4.2316045491652687E-3</c:v>
                </c:pt>
                <c:pt idx="2631">
                  <c:v>4.2270458651749721E-3</c:v>
                </c:pt>
                <c:pt idx="2632">
                  <c:v>4.222500116197736E-3</c:v>
                </c:pt>
                <c:pt idx="2633">
                  <c:v>4.2179673313302857E-3</c:v>
                </c:pt>
                <c:pt idx="2634">
                  <c:v>4.2134475398292182E-3</c:v>
                </c:pt>
                <c:pt idx="2635">
                  <c:v>4.2089407710310667E-3</c:v>
                </c:pt>
                <c:pt idx="2636">
                  <c:v>4.2044470540325563E-3</c:v>
                </c:pt>
                <c:pt idx="2637">
                  <c:v>4.1999664183300922E-3</c:v>
                </c:pt>
                <c:pt idx="2638">
                  <c:v>4.1954988929404635E-3</c:v>
                </c:pt>
                <c:pt idx="2639">
                  <c:v>4.1910445071202673E-3</c:v>
                </c:pt>
                <c:pt idx="2640">
                  <c:v>4.1866032902859729E-3</c:v>
                </c:pt>
                <c:pt idx="2641">
                  <c:v>4.1821752714543692E-3</c:v>
                </c:pt>
                <c:pt idx="2642">
                  <c:v>4.1777604800419255E-3</c:v>
                </c:pt>
                <c:pt idx="2643">
                  <c:v>4.1733589452253028E-3</c:v>
                </c:pt>
                <c:pt idx="2644">
                  <c:v>4.1689706962610984E-3</c:v>
                </c:pt>
                <c:pt idx="2645">
                  <c:v>4.1645957623259733E-3</c:v>
                </c:pt>
                <c:pt idx="2646">
                  <c:v>4.1602341727564607E-3</c:v>
                </c:pt>
                <c:pt idx="2647">
                  <c:v>4.1558859567292217E-3</c:v>
                </c:pt>
                <c:pt idx="2648">
                  <c:v>4.1515511435008534E-3</c:v>
                </c:pt>
                <c:pt idx="2649">
                  <c:v>4.147229762248017E-3</c:v>
                </c:pt>
                <c:pt idx="2650">
                  <c:v>4.1429218424671177E-3</c:v>
                </c:pt>
                <c:pt idx="2651">
                  <c:v>4.1386274130950085E-3</c:v>
                </c:pt>
                <c:pt idx="2652">
                  <c:v>4.1343465035481586E-3</c:v>
                </c:pt>
                <c:pt idx="2653">
                  <c:v>4.130079142923293E-3</c:v>
                </c:pt>
                <c:pt idx="2654">
                  <c:v>4.1258253607168172E-3</c:v>
                </c:pt>
                <c:pt idx="2655">
                  <c:v>4.1215851857856478E-3</c:v>
                </c:pt>
                <c:pt idx="2656">
                  <c:v>4.1173586477061264E-3</c:v>
                </c:pt>
                <c:pt idx="2657">
                  <c:v>4.1131457755749778E-3</c:v>
                </c:pt>
                <c:pt idx="2658">
                  <c:v>4.1089465988086715E-3</c:v>
                </c:pt>
                <c:pt idx="2659">
                  <c:v>4.1047611464239964E-3</c:v>
                </c:pt>
                <c:pt idx="2660">
                  <c:v>4.0991262662615213E-3</c:v>
                </c:pt>
                <c:pt idx="2661">
                  <c:v>4.0958386708656036E-3</c:v>
                </c:pt>
                <c:pt idx="2662">
                  <c:v>4.0922874283655375E-3</c:v>
                </c:pt>
                <c:pt idx="2663">
                  <c:v>4.0881571663131666E-3</c:v>
                </c:pt>
                <c:pt idx="2664">
                  <c:v>4.0840407749254126E-3</c:v>
                </c:pt>
                <c:pt idx="2665">
                  <c:v>4.0799382833789366E-3</c:v>
                </c:pt>
                <c:pt idx="2666">
                  <c:v>4.0758497209303357E-3</c:v>
                </c:pt>
                <c:pt idx="2667">
                  <c:v>4.0717751170760152E-3</c:v>
                </c:pt>
                <c:pt idx="2668">
                  <c:v>4.0677145007528281E-3</c:v>
                </c:pt>
                <c:pt idx="2669">
                  <c:v>4.0636679013772437E-3</c:v>
                </c:pt>
                <c:pt idx="2670">
                  <c:v>4.0596353480459868E-3</c:v>
                </c:pt>
                <c:pt idx="2671">
                  <c:v>4.0556168700955908E-3</c:v>
                </c:pt>
                <c:pt idx="2672">
                  <c:v>4.0516124967826528E-3</c:v>
                </c:pt>
                <c:pt idx="2673">
                  <c:v>4.0476222572838338E-3</c:v>
                </c:pt>
                <c:pt idx="2674">
                  <c:v>4.0436461810156032E-3</c:v>
                </c:pt>
                <c:pt idx="2675">
                  <c:v>4.0396842969148139E-3</c:v>
                </c:pt>
                <c:pt idx="2676">
                  <c:v>4.0346113471745326E-3</c:v>
                </c:pt>
                <c:pt idx="2677">
                  <c:v>4.0318032228014999E-3</c:v>
                </c:pt>
                <c:pt idx="2678">
                  <c:v>4.0278840913021696E-3</c:v>
                </c:pt>
                <c:pt idx="2679">
                  <c:v>4.0239792690766052E-3</c:v>
                </c:pt>
                <c:pt idx="2680">
                  <c:v>4.0200887853014677E-3</c:v>
                </c:pt>
                <c:pt idx="2681">
                  <c:v>4.0162126693932265E-3</c:v>
                </c:pt>
                <c:pt idx="2682">
                  <c:v>4.0123509505285426E-3</c:v>
                </c:pt>
                <c:pt idx="2683">
                  <c:v>4.0085036579640132E-3</c:v>
                </c:pt>
                <c:pt idx="2684">
                  <c:v>4.0046708207963633E-3</c:v>
                </c:pt>
                <c:pt idx="2685">
                  <c:v>4.0008524685219982E-3</c:v>
                </c:pt>
                <c:pt idx="2686">
                  <c:v>3.9970486300777708E-3</c:v>
                </c:pt>
                <c:pt idx="2687">
                  <c:v>3.9932593350400225E-3</c:v>
                </c:pt>
                <c:pt idx="2688">
                  <c:v>3.9894846123456063E-3</c:v>
                </c:pt>
                <c:pt idx="2689">
                  <c:v>3.9857244914909273E-3</c:v>
                </c:pt>
                <c:pt idx="2690">
                  <c:v>3.9819790015727108E-3</c:v>
                </c:pt>
                <c:pt idx="2691">
                  <c:v>3.9782481719274898E-3</c:v>
                </c:pt>
                <c:pt idx="2692">
                  <c:v>3.9745320314921173E-3</c:v>
                </c:pt>
                <c:pt idx="2693">
                  <c:v>3.9708306099228707E-3</c:v>
                </c:pt>
                <c:pt idx="2694">
                  <c:v>3.9671439363964112E-3</c:v>
                </c:pt>
                <c:pt idx="2695">
                  <c:v>3.9634720398495915E-3</c:v>
                </c:pt>
                <c:pt idx="2696">
                  <c:v>3.9598149498587532E-3</c:v>
                </c:pt>
                <c:pt idx="2697">
                  <c:v>3.9561726954406851E-3</c:v>
                </c:pt>
                <c:pt idx="2698">
                  <c:v>3.9525453059319204E-3</c:v>
                </c:pt>
                <c:pt idx="2699">
                  <c:v>3.9489328105890564E-3</c:v>
                </c:pt>
                <c:pt idx="2700">
                  <c:v>3.9453352385887541E-3</c:v>
                </c:pt>
                <c:pt idx="2701">
                  <c:v>3.9417526192675467E-3</c:v>
                </c:pt>
                <c:pt idx="2702">
                  <c:v>3.9381849818020953E-3</c:v>
                </c:pt>
                <c:pt idx="2703">
                  <c:v>3.9346323555289331E-3</c:v>
                </c:pt>
                <c:pt idx="2704">
                  <c:v>3.931094769464849E-3</c:v>
                </c:pt>
                <c:pt idx="2705">
                  <c:v>3.9275722531062485E-3</c:v>
                </c:pt>
                <c:pt idx="2706">
                  <c:v>3.9240648355498564E-3</c:v>
                </c:pt>
                <c:pt idx="2707">
                  <c:v>3.92057254605227E-3</c:v>
                </c:pt>
                <c:pt idx="2708">
                  <c:v>3.9170954139500225E-3</c:v>
                </c:pt>
                <c:pt idx="2709">
                  <c:v>3.9136334682599028E-3</c:v>
                </c:pt>
                <c:pt idx="2710">
                  <c:v>3.9101867384783162E-3</c:v>
                </c:pt>
                <c:pt idx="2711">
                  <c:v>3.9067552537019878E-3</c:v>
                </c:pt>
                <c:pt idx="2712">
                  <c:v>3.9033390432674508E-3</c:v>
                </c:pt>
                <c:pt idx="2713">
                  <c:v>3.8999381364313024E-3</c:v>
                </c:pt>
                <c:pt idx="2714">
                  <c:v>3.8965525622902675E-3</c:v>
                </c:pt>
                <c:pt idx="2715">
                  <c:v>3.8931823501808793E-3</c:v>
                </c:pt>
                <c:pt idx="2716">
                  <c:v>3.889827529279799E-3</c:v>
                </c:pt>
                <c:pt idx="2717">
                  <c:v>3.8864881288436237E-3</c:v>
                </c:pt>
                <c:pt idx="2718">
                  <c:v>3.8831641782088866E-3</c:v>
                </c:pt>
                <c:pt idx="2719">
                  <c:v>3.8798557066321848E-3</c:v>
                </c:pt>
                <c:pt idx="2720">
                  <c:v>3.8765627431303074E-3</c:v>
                </c:pt>
                <c:pt idx="2721">
                  <c:v>3.8732853171197235E-3</c:v>
                </c:pt>
                <c:pt idx="2722">
                  <c:v>3.8700234579369663E-3</c:v>
                </c:pt>
                <c:pt idx="2723">
                  <c:v>3.866777194598825E-3</c:v>
                </c:pt>
                <c:pt idx="2724">
                  <c:v>3.8635465564418325E-3</c:v>
                </c:pt>
                <c:pt idx="2725">
                  <c:v>3.8603315728824583E-3</c:v>
                </c:pt>
                <c:pt idx="2726">
                  <c:v>3.8571322729374913E-3</c:v>
                </c:pt>
                <c:pt idx="2727">
                  <c:v>3.8530419796334314E-3</c:v>
                </c:pt>
                <c:pt idx="2728">
                  <c:v>3.8507808409171673E-3</c:v>
                </c:pt>
                <c:pt idx="2729">
                  <c:v>3.8476287674349408E-3</c:v>
                </c:pt>
                <c:pt idx="2730">
                  <c:v>3.8444924945135739E-3</c:v>
                </c:pt>
                <c:pt idx="2731">
                  <c:v>3.8413720514895999E-3</c:v>
                </c:pt>
                <c:pt idx="2732">
                  <c:v>3.8382674676995521E-3</c:v>
                </c:pt>
                <c:pt idx="2733">
                  <c:v>3.8351787722401554E-3</c:v>
                </c:pt>
                <c:pt idx="2734">
                  <c:v>3.8321059943680069E-3</c:v>
                </c:pt>
                <c:pt idx="2735">
                  <c:v>3.8290491632597679E-3</c:v>
                </c:pt>
                <c:pt idx="2736">
                  <c:v>3.8260083084118435E-3</c:v>
                </c:pt>
                <c:pt idx="2737">
                  <c:v>3.8229834588410228E-3</c:v>
                </c:pt>
                <c:pt idx="2738">
                  <c:v>3.8199746438838389E-3</c:v>
                </c:pt>
                <c:pt idx="2739">
                  <c:v>3.816981892716953E-3</c:v>
                </c:pt>
                <c:pt idx="2740">
                  <c:v>3.8140052345969622E-3</c:v>
                </c:pt>
                <c:pt idx="2741">
                  <c:v>3.8110446987804636E-3</c:v>
                </c:pt>
                <c:pt idx="2742">
                  <c:v>3.8081003146039905E-3</c:v>
                </c:pt>
                <c:pt idx="2743">
                  <c:v>3.8051721110843317E-3</c:v>
                </c:pt>
                <c:pt idx="2744">
                  <c:v>3.8022601176379567E-3</c:v>
                </c:pt>
                <c:pt idx="2745">
                  <c:v>3.7993643635214625E-3</c:v>
                </c:pt>
                <c:pt idx="2746">
                  <c:v>3.7964848778315741E-3</c:v>
                </c:pt>
                <c:pt idx="2747">
                  <c:v>3.7936216899847608E-3</c:v>
                </c:pt>
                <c:pt idx="2748">
                  <c:v>3.7907748291576837E-3</c:v>
                </c:pt>
                <c:pt idx="2749">
                  <c:v>3.7879443245270039E-3</c:v>
                </c:pt>
                <c:pt idx="2750">
                  <c:v>3.7851302053493185E-3</c:v>
                </c:pt>
                <c:pt idx="2751">
                  <c:v>3.7823325009611608E-3</c:v>
                </c:pt>
                <c:pt idx="2752">
                  <c:v>3.7795512404592557E-3</c:v>
                </c:pt>
                <c:pt idx="2753">
                  <c:v>3.7767864531801365E-3</c:v>
                </c:pt>
                <c:pt idx="2754">
                  <c:v>3.7740381684603364E-3</c:v>
                </c:pt>
                <c:pt idx="2755">
                  <c:v>3.7713064153965803E-3</c:v>
                </c:pt>
                <c:pt idx="2756">
                  <c:v>3.7685912231655294E-3</c:v>
                </c:pt>
                <c:pt idx="2757">
                  <c:v>3.765892621263589E-3</c:v>
                </c:pt>
                <c:pt idx="2758">
                  <c:v>3.7632106386276121E-3</c:v>
                </c:pt>
                <c:pt idx="2759">
                  <c:v>3.7605453046740678E-3</c:v>
                </c:pt>
                <c:pt idx="2760">
                  <c:v>3.7578966487394894E-3</c:v>
                </c:pt>
                <c:pt idx="2761">
                  <c:v>3.7552646999206019E-3</c:v>
                </c:pt>
                <c:pt idx="2762">
                  <c:v>3.7526494874740024E-3</c:v>
                </c:pt>
                <c:pt idx="2763">
                  <c:v>3.7500510406562881E-3</c:v>
                </c:pt>
                <c:pt idx="2764">
                  <c:v>3.7471019540014083E-3</c:v>
                </c:pt>
                <c:pt idx="2765">
                  <c:v>3.7449045608539677E-3</c:v>
                </c:pt>
                <c:pt idx="2766">
                  <c:v>3.7423565863825559E-3</c:v>
                </c:pt>
                <c:pt idx="2767">
                  <c:v>3.7398254944864817E-3</c:v>
                </c:pt>
                <c:pt idx="2768">
                  <c:v>3.7373113145022785E-3</c:v>
                </c:pt>
                <c:pt idx="2769">
                  <c:v>3.7348140755266712E-3</c:v>
                </c:pt>
                <c:pt idx="2770">
                  <c:v>3.732333806816257E-3</c:v>
                </c:pt>
                <c:pt idx="2771">
                  <c:v>3.7298705377875052E-3</c:v>
                </c:pt>
                <c:pt idx="2772">
                  <c:v>3.7274242976170768E-3</c:v>
                </c:pt>
                <c:pt idx="2773">
                  <c:v>3.7249951154016969E-3</c:v>
                </c:pt>
                <c:pt idx="2774">
                  <c:v>3.7225830204778987E-3</c:v>
                </c:pt>
                <c:pt idx="2775">
                  <c:v>3.7201880421022793E-3</c:v>
                </c:pt>
                <c:pt idx="2776">
                  <c:v>3.7178102094514998E-3</c:v>
                </c:pt>
                <c:pt idx="2777">
                  <c:v>3.7147782370183791E-3</c:v>
                </c:pt>
                <c:pt idx="2778">
                  <c:v>3.7131060986705933E-3</c:v>
                </c:pt>
                <c:pt idx="2779">
                  <c:v>3.7107798788937885E-3</c:v>
                </c:pt>
                <c:pt idx="2780">
                  <c:v>3.7084709217882761E-3</c:v>
                </c:pt>
                <c:pt idx="2781">
                  <c:v>3.7061792566905893E-3</c:v>
                </c:pt>
                <c:pt idx="2782">
                  <c:v>3.7035814222630137E-3</c:v>
                </c:pt>
                <c:pt idx="2783">
                  <c:v>3.7016479195450813E-3</c:v>
                </c:pt>
                <c:pt idx="2784">
                  <c:v>3.6994083058505822E-3</c:v>
                </c:pt>
                <c:pt idx="2785">
                  <c:v>3.6971861011902973E-3</c:v>
                </c:pt>
                <c:pt idx="2786">
                  <c:v>3.6949813345810156E-3</c:v>
                </c:pt>
                <c:pt idx="2787">
                  <c:v>3.6927940355191424E-3</c:v>
                </c:pt>
                <c:pt idx="2788">
                  <c:v>3.6906242331014028E-3</c:v>
                </c:pt>
                <c:pt idx="2789">
                  <c:v>3.6884719566643298E-3</c:v>
                </c:pt>
                <c:pt idx="2790">
                  <c:v>3.6863372353845847E-3</c:v>
                </c:pt>
                <c:pt idx="2791">
                  <c:v>3.6842200984388285E-3</c:v>
                </c:pt>
                <c:pt idx="2792">
                  <c:v>3.6821205752435304E-3</c:v>
                </c:pt>
                <c:pt idx="2793">
                  <c:v>3.6800386949753516E-3</c:v>
                </c:pt>
                <c:pt idx="2794">
                  <c:v>3.6779744867310171E-3</c:v>
                </c:pt>
                <c:pt idx="2795">
                  <c:v>3.6759279798470601E-3</c:v>
                </c:pt>
                <c:pt idx="2796">
                  <c:v>3.6738992036600138E-3</c:v>
                </c:pt>
                <c:pt idx="2797">
                  <c:v>3.6718881872666032E-3</c:v>
                </c:pt>
                <c:pt idx="2798">
                  <c:v>3.6698949600832975E-3</c:v>
                </c:pt>
                <c:pt idx="2799">
                  <c:v>3.6679195511268858E-3</c:v>
                </c:pt>
                <c:pt idx="2800">
                  <c:v>3.6659619898138374E-3</c:v>
                </c:pt>
                <c:pt idx="2801">
                  <c:v>3.6640223053208132E-3</c:v>
                </c:pt>
                <c:pt idx="2802">
                  <c:v>3.6621005269843465E-3</c:v>
                </c:pt>
                <c:pt idx="2803">
                  <c:v>3.6601966838212263E-3</c:v>
                </c:pt>
                <c:pt idx="2804">
                  <c:v>3.6583108052479218E-3</c:v>
                </c:pt>
                <c:pt idx="2805">
                  <c:v>3.6564429205210303E-3</c:v>
                </c:pt>
                <c:pt idx="2806">
                  <c:v>3.6545930587372766E-3</c:v>
                </c:pt>
                <c:pt idx="2807">
                  <c:v>3.6527612493131301E-3</c:v>
                </c:pt>
                <c:pt idx="2808">
                  <c:v>3.6509475214252518E-3</c:v>
                </c:pt>
                <c:pt idx="2809">
                  <c:v>3.6491519042503029E-3</c:v>
                </c:pt>
                <c:pt idx="2810">
                  <c:v>3.6473744271248165E-3</c:v>
                </c:pt>
                <c:pt idx="2811">
                  <c:v>3.6456151192254538E-3</c:v>
                </c:pt>
                <c:pt idx="2812">
                  <c:v>3.6438740098887479E-3</c:v>
                </c:pt>
                <c:pt idx="2813">
                  <c:v>3.6421511281314878E-3</c:v>
                </c:pt>
                <c:pt idx="2814">
                  <c:v>3.6404465035300149E-3</c:v>
                </c:pt>
                <c:pt idx="2815">
                  <c:v>3.638760165021182E-3</c:v>
                </c:pt>
                <c:pt idx="2816">
                  <c:v>3.6366189321501707E-3</c:v>
                </c:pt>
                <c:pt idx="2817">
                  <c:v>3.6349745005992418E-3</c:v>
                </c:pt>
                <c:pt idx="2818">
                  <c:v>3.6335796175102075E-3</c:v>
                </c:pt>
                <c:pt idx="2819">
                  <c:v>3.6319693477526727E-3</c:v>
                </c:pt>
                <c:pt idx="2820">
                  <c:v>3.6303775146073747E-3</c:v>
                </c:pt>
                <c:pt idx="2821">
                  <c:v>3.6288041473309107E-3</c:v>
                </c:pt>
                <c:pt idx="2822">
                  <c:v>3.6272492750999419E-3</c:v>
                </c:pt>
                <c:pt idx="2823">
                  <c:v>3.6257129272510014E-3</c:v>
                </c:pt>
                <c:pt idx="2824">
                  <c:v>3.6241951328808142E-3</c:v>
                </c:pt>
                <c:pt idx="2825">
                  <c:v>3.6226959214058496E-3</c:v>
                </c:pt>
                <c:pt idx="2826">
                  <c:v>3.6212153220027687E-3</c:v>
                </c:pt>
                <c:pt idx="2827">
                  <c:v>3.6197533639281687E-3</c:v>
                </c:pt>
                <c:pt idx="2828">
                  <c:v>3.6183100763587106E-3</c:v>
                </c:pt>
                <c:pt idx="2829">
                  <c:v>3.6168854884710555E-3</c:v>
                </c:pt>
                <c:pt idx="2830">
                  <c:v>3.6154796297616087E-3</c:v>
                </c:pt>
                <c:pt idx="2831">
                  <c:v>3.6140925292471593E-3</c:v>
                </c:pt>
                <c:pt idx="2832">
                  <c:v>3.6123367244655924E-3</c:v>
                </c:pt>
                <c:pt idx="2833">
                  <c:v>3.611374719989513E-3</c:v>
                </c:pt>
                <c:pt idx="2834">
                  <c:v>3.6098555170660518E-3</c:v>
                </c:pt>
                <c:pt idx="2835">
                  <c:v>3.6087322948308298E-3</c:v>
                </c:pt>
                <c:pt idx="2836">
                  <c:v>3.6074394242202601E-3</c:v>
                </c:pt>
                <c:pt idx="2837">
                  <c:v>3.6061654874242066E-3</c:v>
                </c:pt>
                <c:pt idx="2838">
                  <c:v>3.6049105136193305E-3</c:v>
                </c:pt>
                <c:pt idx="2839">
                  <c:v>3.6036745319822927E-3</c:v>
                </c:pt>
                <c:pt idx="2840">
                  <c:v>3.6024575718496266E-3</c:v>
                </c:pt>
                <c:pt idx="2841">
                  <c:v>3.6012596623180571E-3</c:v>
                </c:pt>
                <c:pt idx="2842">
                  <c:v>3.6000808328839895E-3</c:v>
                </c:pt>
                <c:pt idx="2843">
                  <c:v>3.5989211124842768E-3</c:v>
                </c:pt>
                <c:pt idx="2844">
                  <c:v>3.5977805304554522E-3</c:v>
                </c:pt>
                <c:pt idx="2845">
                  <c:v>3.5966591162139849E-3</c:v>
                </c:pt>
                <c:pt idx="2846">
                  <c:v>3.5955568988566E-3</c:v>
                </c:pt>
                <c:pt idx="2847">
                  <c:v>3.5944739075599585E-3</c:v>
                </c:pt>
                <c:pt idx="2848">
                  <c:v>3.5934101716605937E-3</c:v>
                </c:pt>
                <c:pt idx="2849">
                  <c:v>3.5923657204950388E-3</c:v>
                </c:pt>
                <c:pt idx="2850">
                  <c:v>3.5913405830800826E-3</c:v>
                </c:pt>
                <c:pt idx="2851">
                  <c:v>3.5903347889121306E-3</c:v>
                </c:pt>
                <c:pt idx="2852">
                  <c:v>3.5893483669280357E-3</c:v>
                </c:pt>
                <c:pt idx="2853">
                  <c:v>3.5883813467041392E-3</c:v>
                </c:pt>
                <c:pt idx="2854">
                  <c:v>3.5874337571772941E-3</c:v>
                </c:pt>
                <c:pt idx="2855">
                  <c:v>3.5865056279238416E-3</c:v>
                </c:pt>
                <c:pt idx="2856">
                  <c:v>3.5855969878806349E-3</c:v>
                </c:pt>
                <c:pt idx="2857">
                  <c:v>3.5847078663842069E-3</c:v>
                </c:pt>
                <c:pt idx="2858">
                  <c:v>3.5838382926911549E-3</c:v>
                </c:pt>
                <c:pt idx="2859">
                  <c:v>3.5829882960580761E-3</c:v>
                </c:pt>
                <c:pt idx="2860">
                  <c:v>3.5821579057415676E-3</c:v>
                </c:pt>
                <c:pt idx="2861">
                  <c:v>3.5813471509182904E-3</c:v>
                </c:pt>
                <c:pt idx="2862">
                  <c:v>3.5805560609247777E-3</c:v>
                </c:pt>
                <c:pt idx="2863">
                  <c:v>3.5797846649376908E-3</c:v>
                </c:pt>
                <c:pt idx="2864">
                  <c:v>3.5790329922136266E-3</c:v>
                </c:pt>
                <c:pt idx="2865">
                  <c:v>3.5783010720891184E-3</c:v>
                </c:pt>
                <c:pt idx="2866">
                  <c:v>3.5775889335809552E-3</c:v>
                </c:pt>
                <c:pt idx="2867">
                  <c:v>3.5768966061056062E-3</c:v>
                </c:pt>
                <c:pt idx="2868">
                  <c:v>3.5760356277769745E-3</c:v>
                </c:pt>
                <c:pt idx="2869">
                  <c:v>3.5753886923917122E-3</c:v>
                </c:pt>
                <c:pt idx="2870">
                  <c:v>3.5748500196852717E-3</c:v>
                </c:pt>
                <c:pt idx="2871">
                  <c:v>3.5742400777483141E-3</c:v>
                </c:pt>
                <c:pt idx="2872">
                  <c:v>3.5736500973637675E-3</c:v>
                </c:pt>
                <c:pt idx="2873">
                  <c:v>3.5730801074684848E-3</c:v>
                </c:pt>
                <c:pt idx="2874">
                  <c:v>3.5725301373989993E-3</c:v>
                </c:pt>
                <c:pt idx="2875">
                  <c:v>3.5720002164918441E-3</c:v>
                </c:pt>
                <c:pt idx="2876">
                  <c:v>3.5714903739236803E-3</c:v>
                </c:pt>
                <c:pt idx="2877">
                  <c:v>3.5710006390310411E-3</c:v>
                </c:pt>
                <c:pt idx="2878">
                  <c:v>3.5705310408307156E-3</c:v>
                </c:pt>
                <c:pt idx="2879">
                  <c:v>3.570081608819109E-3</c:v>
                </c:pt>
                <c:pt idx="2880">
                  <c:v>3.5696523720929463E-3</c:v>
                </c:pt>
                <c:pt idx="2881">
                  <c:v>3.5692433599088247E-3</c:v>
                </c:pt>
                <c:pt idx="2882">
                  <c:v>3.5688546015233413E-3</c:v>
                </c:pt>
                <c:pt idx="2883">
                  <c:v>3.5683699323918461E-3</c:v>
                </c:pt>
                <c:pt idx="2884">
                  <c:v>3.5681379630947418E-3</c:v>
                </c:pt>
                <c:pt idx="2885">
                  <c:v>3.5678101416447561E-3</c:v>
                </c:pt>
                <c:pt idx="2886">
                  <c:v>3.567499238701366E-3</c:v>
                </c:pt>
                <c:pt idx="2887">
                  <c:v>3.5671762998656931E-3</c:v>
                </c:pt>
                <c:pt idx="2888">
                  <c:v>3.566912599284322E-3</c:v>
                </c:pt>
                <c:pt idx="2889">
                  <c:v>3.5666693612945721E-3</c:v>
                </c:pt>
                <c:pt idx="2890">
                  <c:v>3.5664466152329766E-3</c:v>
                </c:pt>
                <c:pt idx="2891">
                  <c:v>3.5662443903561325E-3</c:v>
                </c:pt>
                <c:pt idx="2892">
                  <c:v>3.566062715840701E-3</c:v>
                </c:pt>
                <c:pt idx="2893">
                  <c:v>3.5659016210232153E-3</c:v>
                </c:pt>
                <c:pt idx="2894">
                  <c:v>3.5657611350803364E-3</c:v>
                </c:pt>
                <c:pt idx="2895">
                  <c:v>3.5656412872686616E-3</c:v>
                </c:pt>
                <c:pt idx="2896">
                  <c:v>3.5655421067648518E-3</c:v>
                </c:pt>
                <c:pt idx="2897">
                  <c:v>3.5654636229853764E-3</c:v>
                </c:pt>
                <c:pt idx="2898">
                  <c:v>3.5654058649470244E-3</c:v>
                </c:pt>
                <c:pt idx="2899">
                  <c:v>3.5653688620662649E-3</c:v>
                </c:pt>
                <c:pt idx="2900">
                  <c:v>3.5653526435197591E-3</c:v>
                </c:pt>
                <c:pt idx="2901">
                  <c:v>3.5653572385641041E-3</c:v>
                </c:pt>
                <c:pt idx="2902">
                  <c:v>3.5653826764558971E-3</c:v>
                </c:pt>
                <c:pt idx="2903">
                  <c:v>3.5654289863717992E-3</c:v>
                </c:pt>
                <c:pt idx="2904">
                  <c:v>3.5654961976483435E-3</c:v>
                </c:pt>
                <c:pt idx="2905">
                  <c:v>3.5655843393822551E-3</c:v>
                </c:pt>
                <c:pt idx="2906">
                  <c:v>3.5656934409900032E-3</c:v>
                </c:pt>
                <c:pt idx="2907">
                  <c:v>3.5658235316482489E-3</c:v>
                </c:pt>
                <c:pt idx="2908">
                  <c:v>3.5659746405336534E-3</c:v>
                </c:pt>
                <c:pt idx="2909">
                  <c:v>3.5661467969827498E-3</c:v>
                </c:pt>
                <c:pt idx="2910">
                  <c:v>3.5663400300922632E-3</c:v>
                </c:pt>
                <c:pt idx="2911">
                  <c:v>3.5665543693585988E-3</c:v>
                </c:pt>
                <c:pt idx="2912">
                  <c:v>3.5667898437985457E-3</c:v>
                </c:pt>
                <c:pt idx="2913">
                  <c:v>3.567046482748637E-3</c:v>
                </c:pt>
                <c:pt idx="2914">
                  <c:v>3.5673243153855339E-3</c:v>
                </c:pt>
                <c:pt idx="2915">
                  <c:v>3.5676233711257055E-3</c:v>
                </c:pt>
                <c:pt idx="2916">
                  <c:v>3.5679436789859409E-3</c:v>
                </c:pt>
                <c:pt idx="2917">
                  <c:v>3.5682852682228372E-3</c:v>
                </c:pt>
                <c:pt idx="2918">
                  <c:v>3.5686481682528637E-3</c:v>
                </c:pt>
                <c:pt idx="2919">
                  <c:v>3.5690324082526814E-3</c:v>
                </c:pt>
                <c:pt idx="2920">
                  <c:v>3.5696793996731202E-3</c:v>
                </c:pt>
                <c:pt idx="2921">
                  <c:v>3.5701186480707747E-3</c:v>
                </c:pt>
                <c:pt idx="2922">
                  <c:v>3.5704810819137123E-3</c:v>
                </c:pt>
                <c:pt idx="2923">
                  <c:v>3.570957119682916E-3</c:v>
                </c:pt>
                <c:pt idx="2924">
                  <c:v>3.5714546523379909E-3</c:v>
                </c:pt>
                <c:pt idx="2925">
                  <c:v>3.5719737092421155E-3</c:v>
                </c:pt>
                <c:pt idx="2926">
                  <c:v>3.5725143195186604E-3</c:v>
                </c:pt>
                <c:pt idx="2927">
                  <c:v>3.5730765124775132E-3</c:v>
                </c:pt>
                <c:pt idx="2928">
                  <c:v>3.5736603174019166E-3</c:v>
                </c:pt>
                <c:pt idx="2929">
                  <c:v>3.5742657634152408E-3</c:v>
                </c:pt>
                <c:pt idx="2930">
                  <c:v>3.5748928798540192E-3</c:v>
                </c:pt>
                <c:pt idx="2931">
                  <c:v>3.575541695921558E-3</c:v>
                </c:pt>
                <c:pt idx="2932">
                  <c:v>3.5762122409277453E-3</c:v>
                </c:pt>
                <c:pt idx="2933">
                  <c:v>3.5771722199573475E-3</c:v>
                </c:pt>
                <c:pt idx="2934">
                  <c:v>3.5777909604561842E-3</c:v>
                </c:pt>
                <c:pt idx="2935">
                  <c:v>3.578533091292968E-3</c:v>
                </c:pt>
                <c:pt idx="2936">
                  <c:v>3.5792970757686504E-3</c:v>
                </c:pt>
                <c:pt idx="2937">
                  <c:v>3.5800829435395087E-3</c:v>
                </c:pt>
                <c:pt idx="2938">
                  <c:v>3.581007911002132E-3</c:v>
                </c:pt>
                <c:pt idx="2939">
                  <c:v>3.5817204447141648E-3</c:v>
                </c:pt>
                <c:pt idx="2940">
                  <c:v>3.5825721369509012E-3</c:v>
                </c:pt>
                <c:pt idx="2941">
                  <c:v>3.5834458291095217E-3</c:v>
                </c:pt>
                <c:pt idx="2942">
                  <c:v>3.5843415504466236E-3</c:v>
                </c:pt>
                <c:pt idx="2943">
                  <c:v>3.5852593302987401E-3</c:v>
                </c:pt>
                <c:pt idx="2944">
                  <c:v>3.5861991978425323E-3</c:v>
                </c:pt>
                <c:pt idx="2945">
                  <c:v>3.5871611824145333E-3</c:v>
                </c:pt>
                <c:pt idx="2946">
                  <c:v>3.5881453131114682E-3</c:v>
                </c:pt>
                <c:pt idx="2947">
                  <c:v>3.5891516192698703E-3</c:v>
                </c:pt>
                <c:pt idx="2948">
                  <c:v>3.5901801301463365E-3</c:v>
                </c:pt>
                <c:pt idx="2949">
                  <c:v>3.5912308749175281E-3</c:v>
                </c:pt>
                <c:pt idx="2950">
                  <c:v>3.5923038829199783E-3</c:v>
                </c:pt>
                <c:pt idx="2951">
                  <c:v>3.593399183250412E-3</c:v>
                </c:pt>
                <c:pt idx="2952">
                  <c:v>3.5945168052453624E-3</c:v>
                </c:pt>
                <c:pt idx="2953">
                  <c:v>3.5956567783212989E-3</c:v>
                </c:pt>
                <c:pt idx="2954">
                  <c:v>3.5968191313351383E-3</c:v>
                </c:pt>
                <c:pt idx="2955">
                  <c:v>3.5980038937832859E-3</c:v>
                </c:pt>
                <c:pt idx="2956">
                  <c:v>3.5992110949223388E-3</c:v>
                </c:pt>
                <c:pt idx="2957">
                  <c:v>3.6004407638490221E-3</c:v>
                </c:pt>
                <c:pt idx="2958">
                  <c:v>3.6016929299798051E-3</c:v>
                </c:pt>
                <c:pt idx="2959">
                  <c:v>3.6029676224114127E-3</c:v>
                </c:pt>
                <c:pt idx="2960">
                  <c:v>3.6042648704803781E-3</c:v>
                </c:pt>
                <c:pt idx="2961">
                  <c:v>3.6055847033633626E-3</c:v>
                </c:pt>
                <c:pt idx="2962">
                  <c:v>3.6069271503968992E-3</c:v>
                </c:pt>
                <c:pt idx="2963">
                  <c:v>3.6082922406777129E-3</c:v>
                </c:pt>
                <c:pt idx="2964">
                  <c:v>3.609680003462401E-3</c:v>
                </c:pt>
                <c:pt idx="2965">
                  <c:v>3.6110904681674327E-3</c:v>
                </c:pt>
                <c:pt idx="2966">
                  <c:v>3.6125236639694691E-3</c:v>
                </c:pt>
                <c:pt idx="2967">
                  <c:v>3.6139796199652352E-3</c:v>
                </c:pt>
                <c:pt idx="2968">
                  <c:v>3.6154583655712003E-3</c:v>
                </c:pt>
                <c:pt idx="2969">
                  <c:v>3.6169599298840893E-3</c:v>
                </c:pt>
                <c:pt idx="2970">
                  <c:v>3.6184843423203716E-3</c:v>
                </c:pt>
                <c:pt idx="2971">
                  <c:v>3.6200316318968362E-3</c:v>
                </c:pt>
                <c:pt idx="2972">
                  <c:v>3.6218280134203695E-3</c:v>
                </c:pt>
                <c:pt idx="2973">
                  <c:v>3.623424424263888E-3</c:v>
                </c:pt>
                <c:pt idx="2974">
                  <c:v>3.6248110568326553E-3</c:v>
                </c:pt>
                <c:pt idx="2975">
                  <c:v>3.6264501480154365E-3</c:v>
                </c:pt>
                <c:pt idx="2976">
                  <c:v>3.6281122627013218E-3</c:v>
                </c:pt>
                <c:pt idx="2977">
                  <c:v>3.6297974300669722E-3</c:v>
                </c:pt>
                <c:pt idx="2978">
                  <c:v>3.6315056793689848E-3</c:v>
                </c:pt>
                <c:pt idx="2979">
                  <c:v>3.6332370399438929E-3</c:v>
                </c:pt>
                <c:pt idx="2980">
                  <c:v>3.6349915409683575E-3</c:v>
                </c:pt>
                <c:pt idx="2981">
                  <c:v>3.6367692116190398E-3</c:v>
                </c:pt>
                <c:pt idx="2982">
                  <c:v>3.6385700811525368E-3</c:v>
                </c:pt>
                <c:pt idx="2983">
                  <c:v>3.6403941789853178E-3</c:v>
                </c:pt>
                <c:pt idx="2984">
                  <c:v>3.6422415342141079E-3</c:v>
                </c:pt>
                <c:pt idx="2985">
                  <c:v>3.6441121760955042E-3</c:v>
                </c:pt>
                <c:pt idx="2986">
                  <c:v>3.6460061338861038E-3</c:v>
                </c:pt>
                <c:pt idx="2987">
                  <c:v>3.6484755296939397E-3</c:v>
                </c:pt>
                <c:pt idx="2988">
                  <c:v>3.6498641142213017E-3</c:v>
                </c:pt>
                <c:pt idx="2989">
                  <c:v>3.6518281951991582E-3</c:v>
                </c:pt>
                <c:pt idx="2990">
                  <c:v>3.6538157090326706E-3</c:v>
                </c:pt>
                <c:pt idx="2991">
                  <c:v>3.6558266851383081E-3</c:v>
                </c:pt>
                <c:pt idx="2992">
                  <c:v>3.6578611523729876E-3</c:v>
                </c:pt>
                <c:pt idx="2993">
                  <c:v>3.6599191403929865E-3</c:v>
                </c:pt>
                <c:pt idx="2994">
                  <c:v>3.6620006782150938E-3</c:v>
                </c:pt>
                <c:pt idx="2995">
                  <c:v>3.6641057950959066E-3</c:v>
                </c:pt>
                <c:pt idx="2996">
                  <c:v>3.6662345203719582E-3</c:v>
                </c:pt>
                <c:pt idx="2997">
                  <c:v>3.6683868831399735E-3</c:v>
                </c:pt>
                <c:pt idx="2998">
                  <c:v>3.6705629128963579E-3</c:v>
                </c:pt>
                <c:pt idx="2999">
                  <c:v>3.6727626385779644E-3</c:v>
                </c:pt>
                <c:pt idx="3000">
                  <c:v>3.6749860896012621E-3</c:v>
                </c:pt>
                <c:pt idx="3001">
                  <c:v>3.677233295062976E-3</c:v>
                </c:pt>
                <c:pt idx="3002">
                  <c:v>3.6795042844595116E-3</c:v>
                </c:pt>
                <c:pt idx="3003">
                  <c:v>3.6817990868875938E-3</c:v>
                </c:pt>
                <c:pt idx="3004">
                  <c:v>3.6841177316038198E-3</c:v>
                </c:pt>
                <c:pt idx="3005">
                  <c:v>3.6864602477848507E-3</c:v>
                </c:pt>
                <c:pt idx="3006">
                  <c:v>3.6888266647672197E-3</c:v>
                </c:pt>
                <c:pt idx="3007">
                  <c:v>3.6912170117275878E-3</c:v>
                </c:pt>
                <c:pt idx="3008">
                  <c:v>3.6936313179225522E-3</c:v>
                </c:pt>
                <c:pt idx="3009">
                  <c:v>3.6960696126886461E-3</c:v>
                </c:pt>
                <c:pt idx="3010">
                  <c:v>3.6985319251225945E-3</c:v>
                </c:pt>
                <c:pt idx="3011">
                  <c:v>3.7010182845609307E-3</c:v>
                </c:pt>
                <c:pt idx="3012">
                  <c:v>3.7035230274540254E-3</c:v>
                </c:pt>
                <c:pt idx="3013">
                  <c:v>3.7060261928090199E-3</c:v>
                </c:pt>
                <c:pt idx="3014">
                  <c:v>3.7085259956537442E-3</c:v>
                </c:pt>
                <c:pt idx="3015">
                  <c:v>3.7110224230385569E-3</c:v>
                </c:pt>
                <c:pt idx="3016">
                  <c:v>3.7135154623335609E-3</c:v>
                </c:pt>
                <c:pt idx="3017">
                  <c:v>3.7160051006690509E-3</c:v>
                </c:pt>
                <c:pt idx="3018">
                  <c:v>3.7184913251753215E-3</c:v>
                </c:pt>
                <c:pt idx="3019">
                  <c:v>3.7209741229826676E-3</c:v>
                </c:pt>
                <c:pt idx="3020">
                  <c:v>3.7234534813812559E-3</c:v>
                </c:pt>
                <c:pt idx="3021">
                  <c:v>3.7259293876612531E-3</c:v>
                </c:pt>
                <c:pt idx="3022">
                  <c:v>3.728401828713146E-3</c:v>
                </c:pt>
                <c:pt idx="3023">
                  <c:v>3.7308707920669093E-3</c:v>
                </c:pt>
                <c:pt idx="3024">
                  <c:v>3.7333362646929658E-3</c:v>
                </c:pt>
                <c:pt idx="3025">
                  <c:v>3.7357982338015461E-3</c:v>
                </c:pt>
                <c:pt idx="3026">
                  <c:v>3.738256686602881E-3</c:v>
                </c:pt>
                <c:pt idx="3027">
                  <c:v>3.7407116103072013E-3</c:v>
                </c:pt>
                <c:pt idx="3028">
                  <c:v>3.7431629920448017E-3</c:v>
                </c:pt>
                <c:pt idx="3029">
                  <c:v>3.745610819105849E-3</c:v>
                </c:pt>
                <c:pt idx="3030">
                  <c:v>3.7480550786206379E-3</c:v>
                </c:pt>
                <c:pt idx="3031">
                  <c:v>3.7504957578793352E-3</c:v>
                </c:pt>
                <c:pt idx="3032">
                  <c:v>3.7529328437724274E-3</c:v>
                </c:pt>
                <c:pt idx="3033">
                  <c:v>3.7553663238298896E-3</c:v>
                </c:pt>
                <c:pt idx="3034">
                  <c:v>3.7577961850221442E-3</c:v>
                </c:pt>
                <c:pt idx="3035">
                  <c:v>3.7602224147192942E-3</c:v>
                </c:pt>
                <c:pt idx="3036">
                  <c:v>3.7626449998917622E-3</c:v>
                </c:pt>
                <c:pt idx="3037">
                  <c:v>3.7650639278297149E-3</c:v>
                </c:pt>
                <c:pt idx="3038">
                  <c:v>3.7681685836421508E-3</c:v>
                </c:pt>
                <c:pt idx="3039">
                  <c:v>3.7698907609229337E-3</c:v>
                </c:pt>
                <c:pt idx="3040">
                  <c:v>3.7722986403387893E-3</c:v>
                </c:pt>
                <c:pt idx="3041">
                  <c:v>3.7747028113610526E-3</c:v>
                </c:pt>
                <c:pt idx="3042">
                  <c:v>3.7771032611200184E-3</c:v>
                </c:pt>
                <c:pt idx="3043">
                  <c:v>3.7794999765861093E-3</c:v>
                </c:pt>
                <c:pt idx="3044">
                  <c:v>3.7818929453692363E-3</c:v>
                </c:pt>
                <c:pt idx="3045">
                  <c:v>3.7842821543598859E-3</c:v>
                </c:pt>
                <c:pt idx="3046">
                  <c:v>3.7866675906883529E-3</c:v>
                </c:pt>
                <c:pt idx="3047">
                  <c:v>3.7890492418046762E-3</c:v>
                </c:pt>
                <c:pt idx="3048">
                  <c:v>3.7914270948391504E-3</c:v>
                </c:pt>
                <c:pt idx="3049">
                  <c:v>3.7938011367621982E-3</c:v>
                </c:pt>
                <c:pt idx="3050">
                  <c:v>3.7961713549439224E-3</c:v>
                </c:pt>
                <c:pt idx="3051">
                  <c:v>3.7985377365146178E-3</c:v>
                </c:pt>
                <c:pt idx="3052">
                  <c:v>3.8009002687644511E-3</c:v>
                </c:pt>
                <c:pt idx="3053">
                  <c:v>3.803258938823717E-3</c:v>
                </c:pt>
                <c:pt idx="3054">
                  <c:v>3.8056137337427742E-3</c:v>
                </c:pt>
                <c:pt idx="3055">
                  <c:v>3.8079646408917256E-3</c:v>
                </c:pt>
                <c:pt idx="3056">
                  <c:v>3.8103116474008658E-3</c:v>
                </c:pt>
                <c:pt idx="3057">
                  <c:v>3.8126547404804256E-3</c:v>
                </c:pt>
                <c:pt idx="3058">
                  <c:v>3.8149939071807637E-3</c:v>
                </c:pt>
                <c:pt idx="3059">
                  <c:v>3.8173291349519189E-3</c:v>
                </c:pt>
                <c:pt idx="3060">
                  <c:v>3.819660410764314E-3</c:v>
                </c:pt>
                <c:pt idx="3061">
                  <c:v>3.8219877218281795E-3</c:v>
                </c:pt>
                <c:pt idx="3062">
                  <c:v>3.8243110554336823E-3</c:v>
                </c:pt>
                <c:pt idx="3063">
                  <c:v>3.8266303985512451E-3</c:v>
                </c:pt>
                <c:pt idx="3064">
                  <c:v>3.8289457388707149E-3</c:v>
                </c:pt>
                <c:pt idx="3065">
                  <c:v>3.831257062962834E-3</c:v>
                </c:pt>
                <c:pt idx="3066">
                  <c:v>3.8335643583575774E-3</c:v>
                </c:pt>
                <c:pt idx="3067">
                  <c:v>3.8358676121053037E-3</c:v>
                </c:pt>
                <c:pt idx="3068">
                  <c:v>3.8381668115761158E-3</c:v>
                </c:pt>
                <c:pt idx="3069">
                  <c:v>3.8404619438203724E-3</c:v>
                </c:pt>
                <c:pt idx="3070">
                  <c:v>3.8427529960483042E-3</c:v>
                </c:pt>
                <c:pt idx="3071">
                  <c:v>3.8450399553902059E-3</c:v>
                </c:pt>
                <c:pt idx="3072">
                  <c:v>3.8473228092161804E-3</c:v>
                </c:pt>
                <c:pt idx="3073">
                  <c:v>3.8496015445765863E-3</c:v>
                </c:pt>
                <c:pt idx="3074">
                  <c:v>3.8518761486816544E-3</c:v>
                </c:pt>
                <c:pt idx="3075">
                  <c:v>3.8541466086616794E-3</c:v>
                </c:pt>
                <c:pt idx="3076">
                  <c:v>3.8567363293395829E-3</c:v>
                </c:pt>
                <c:pt idx="3077">
                  <c:v>3.858675045247395E-3</c:v>
                </c:pt>
                <c:pt idx="3078">
                  <c:v>3.8609329961936112E-3</c:v>
                </c:pt>
                <c:pt idx="3079">
                  <c:v>3.8631867517757712E-3</c:v>
                </c:pt>
                <c:pt idx="3080">
                  <c:v>3.8654362993639779E-3</c:v>
                </c:pt>
                <c:pt idx="3081">
                  <c:v>3.8676816258487179E-3</c:v>
                </c:pt>
                <c:pt idx="3082">
                  <c:v>3.869922718600094E-3</c:v>
                </c:pt>
                <c:pt idx="3083">
                  <c:v>3.872159564988209E-3</c:v>
                </c:pt>
                <c:pt idx="3084">
                  <c:v>3.8743921518236135E-3</c:v>
                </c:pt>
                <c:pt idx="3085">
                  <c:v>3.8766204666362825E-3</c:v>
                </c:pt>
                <c:pt idx="3086">
                  <c:v>3.8788444962367663E-3</c:v>
                </c:pt>
                <c:pt idx="3087">
                  <c:v>3.88106422815504E-3</c:v>
                </c:pt>
                <c:pt idx="3088">
                  <c:v>3.8832796494414623E-3</c:v>
                </c:pt>
                <c:pt idx="3089">
                  <c:v>3.8854907473062639E-3</c:v>
                </c:pt>
                <c:pt idx="3090">
                  <c:v>3.8876975088797394E-3</c:v>
                </c:pt>
                <c:pt idx="3091">
                  <c:v>3.8898999214520558E-3</c:v>
                </c:pt>
                <c:pt idx="3092">
                  <c:v>3.8920979721535076E-3</c:v>
                </c:pt>
                <c:pt idx="3093">
                  <c:v>3.8949176073987957E-3</c:v>
                </c:pt>
                <c:pt idx="3094">
                  <c:v>3.8966582235300251E-3</c:v>
                </c:pt>
                <c:pt idx="3095">
                  <c:v>3.89897759174751E-3</c:v>
                </c:pt>
                <c:pt idx="3096">
                  <c:v>3.901157435493019E-3</c:v>
                </c:pt>
                <c:pt idx="3097">
                  <c:v>3.9033328513404797E-3</c:v>
                </c:pt>
                <c:pt idx="3098">
                  <c:v>3.9055038266599951E-3</c:v>
                </c:pt>
                <c:pt idx="3099">
                  <c:v>3.9076703485818598E-3</c:v>
                </c:pt>
                <c:pt idx="3100">
                  <c:v>3.9098324043163046E-3</c:v>
                </c:pt>
                <c:pt idx="3101">
                  <c:v>3.9119899810735603E-3</c:v>
                </c:pt>
                <c:pt idx="3102">
                  <c:v>3.9141430659839216E-3</c:v>
                </c:pt>
                <c:pt idx="3103">
                  <c:v>3.9162916462576192E-3</c:v>
                </c:pt>
                <c:pt idx="3104">
                  <c:v>3.9184357091048838E-3</c:v>
                </c:pt>
                <c:pt idx="3105">
                  <c:v>3.9205752417359463E-3</c:v>
                </c:pt>
                <c:pt idx="3106">
                  <c:v>3.9227102312811013E-3</c:v>
                </c:pt>
                <c:pt idx="3107">
                  <c:v>3.9248406650305157E-3</c:v>
                </c:pt>
                <c:pt idx="3108">
                  <c:v>3.926966530114484E-3</c:v>
                </c:pt>
                <c:pt idx="3109">
                  <c:v>3.9290878135833651E-3</c:v>
                </c:pt>
                <c:pt idx="3110">
                  <c:v>3.9312045028072617E-3</c:v>
                </c:pt>
                <c:pt idx="3111">
                  <c:v>3.9333165848365326E-3</c:v>
                </c:pt>
                <c:pt idx="3112">
                  <c:v>3.9354240470412805E-3</c:v>
                </c:pt>
                <c:pt idx="3113">
                  <c:v>3.9375268764718641E-3</c:v>
                </c:pt>
                <c:pt idx="3114">
                  <c:v>3.9396250603385141E-3</c:v>
                </c:pt>
                <c:pt idx="3115">
                  <c:v>3.9417185858514614E-3</c:v>
                </c:pt>
                <c:pt idx="3116">
                  <c:v>3.9438074402209367E-3</c:v>
                </c:pt>
                <c:pt idx="3117">
                  <c:v>3.9458916104972985E-3</c:v>
                </c:pt>
                <c:pt idx="3118">
                  <c:v>3.9479710840506499E-3</c:v>
                </c:pt>
                <c:pt idx="3119">
                  <c:v>3.9500458480912215E-3</c:v>
                </c:pt>
                <c:pt idx="3120">
                  <c:v>3.952115889669372E-3</c:v>
                </c:pt>
                <c:pt idx="3121">
                  <c:v>3.95418119583546E-3</c:v>
                </c:pt>
                <c:pt idx="3122">
                  <c:v>3.9562417541993966E-3</c:v>
                </c:pt>
                <c:pt idx="3123">
                  <c:v>3.9582975514917962E-3</c:v>
                </c:pt>
                <c:pt idx="3124">
                  <c:v>3.9603485752426337E-3</c:v>
                </c:pt>
                <c:pt idx="3125">
                  <c:v>3.9623948125022679E-3</c:v>
                </c:pt>
                <c:pt idx="3126">
                  <c:v>3.9644362504009933E-3</c:v>
                </c:pt>
                <c:pt idx="3127">
                  <c:v>3.966472876308913E-3</c:v>
                </c:pt>
                <c:pt idx="3128">
                  <c:v>3.9690843037831769E-3</c:v>
                </c:pt>
                <c:pt idx="3129">
                  <c:v>3.9711098824479762E-3</c:v>
                </c:pt>
                <c:pt idx="3130">
                  <c:v>3.9728422296736454E-3</c:v>
                </c:pt>
                <c:pt idx="3131">
                  <c:v>3.9748587831578419E-3</c:v>
                </c:pt>
                <c:pt idx="3132">
                  <c:v>3.9768704586240489E-3</c:v>
                </c:pt>
                <c:pt idx="3133">
                  <c:v>3.9788772434423691E-3</c:v>
                </c:pt>
                <c:pt idx="3134">
                  <c:v>3.9808791245832253E-3</c:v>
                </c:pt>
                <c:pt idx="3135">
                  <c:v>3.9828760891769122E-3</c:v>
                </c:pt>
                <c:pt idx="3136">
                  <c:v>3.9848681245935325E-3</c:v>
                </c:pt>
                <c:pt idx="3137">
                  <c:v>3.986855218043317E-3</c:v>
                </c:pt>
                <c:pt idx="3138">
                  <c:v>3.9888373564966884E-3</c:v>
                </c:pt>
                <c:pt idx="3139">
                  <c:v>3.9908145274036855E-3</c:v>
                </c:pt>
                <c:pt idx="3140">
                  <c:v>3.9927867177347309E-3</c:v>
                </c:pt>
                <c:pt idx="3141">
                  <c:v>3.9947539147799915E-3</c:v>
                </c:pt>
                <c:pt idx="3142">
                  <c:v>3.9967161058296341E-3</c:v>
                </c:pt>
                <c:pt idx="3143">
                  <c:v>3.9986732779340173E-3</c:v>
                </c:pt>
                <c:pt idx="3144">
                  <c:v>4.0015049490182975E-3</c:v>
                </c:pt>
                <c:pt idx="3145">
                  <c:v>4.0025725139880564E-3</c:v>
                </c:pt>
                <c:pt idx="3146">
                  <c:v>4.0047915728447236E-3</c:v>
                </c:pt>
                <c:pt idx="3147">
                  <c:v>4.0064515207038909E-3</c:v>
                </c:pt>
                <c:pt idx="3148">
                  <c:v>4.0083834059156942E-3</c:v>
                </c:pt>
                <c:pt idx="3149">
                  <c:v>4.0103101954436227E-3</c:v>
                </c:pt>
                <c:pt idx="3150">
                  <c:v>4.0122318762580989E-3</c:v>
                </c:pt>
                <c:pt idx="3151">
                  <c:v>4.0141484358091617E-3</c:v>
                </c:pt>
                <c:pt idx="3152">
                  <c:v>4.0160598610672338E-3</c:v>
                </c:pt>
                <c:pt idx="3153">
                  <c:v>4.0179661393224819E-3</c:v>
                </c:pt>
                <c:pt idx="3154">
                  <c:v>4.0198672576252648E-3</c:v>
                </c:pt>
                <c:pt idx="3155">
                  <c:v>4.0217632034256212E-3</c:v>
                </c:pt>
                <c:pt idx="3156">
                  <c:v>4.0236539636140378E-3</c:v>
                </c:pt>
                <c:pt idx="3157">
                  <c:v>4.0255395255606174E-3</c:v>
                </c:pt>
                <c:pt idx="3158">
                  <c:v>4.0274198764755909E-3</c:v>
                </c:pt>
                <c:pt idx="3159">
                  <c:v>4.0292950034093167E-3</c:v>
                </c:pt>
                <c:pt idx="3160">
                  <c:v>4.0311648935720257E-3</c:v>
                </c:pt>
                <c:pt idx="3161">
                  <c:v>4.0330295343338207E-3</c:v>
                </c:pt>
                <c:pt idx="3162">
                  <c:v>4.0348889126651244E-3</c:v>
                </c:pt>
                <c:pt idx="3163">
                  <c:v>4.0367430159360396E-3</c:v>
                </c:pt>
                <c:pt idx="3164">
                  <c:v>4.0385918311969249E-3</c:v>
                </c:pt>
                <c:pt idx="3165">
                  <c:v>4.0404353456580111E-3</c:v>
                </c:pt>
                <c:pt idx="3166">
                  <c:v>4.042273546529529E-3</c:v>
                </c:pt>
                <c:pt idx="3167">
                  <c:v>4.0441064211016453E-3</c:v>
                </c:pt>
                <c:pt idx="3168">
                  <c:v>4.0459339563447827E-3</c:v>
                </c:pt>
                <c:pt idx="3169">
                  <c:v>4.047756139629044E-3</c:v>
                </c:pt>
                <c:pt idx="3170">
                  <c:v>4.049572958084724E-3</c:v>
                </c:pt>
                <c:pt idx="3171">
                  <c:v>4.0513843988421172E-3</c:v>
                </c:pt>
                <c:pt idx="3172">
                  <c:v>4.0531904491114545E-3</c:v>
                </c:pt>
                <c:pt idx="3173">
                  <c:v>4.0549910961829028E-3</c:v>
                </c:pt>
                <c:pt idx="3174">
                  <c:v>4.0567863271068205E-3</c:v>
                </c:pt>
                <c:pt idx="3175">
                  <c:v>4.0585761292533107E-3</c:v>
                </c:pt>
                <c:pt idx="3176">
                  <c:v>4.0603604896727319E-3</c:v>
                </c:pt>
                <c:pt idx="3177">
                  <c:v>4.0621393954953788E-3</c:v>
                </c:pt>
                <c:pt idx="3178">
                  <c:v>4.0639128340114183E-3</c:v>
                </c:pt>
                <c:pt idx="3179">
                  <c:v>4.0656807923511451E-3</c:v>
                </c:pt>
                <c:pt idx="3180">
                  <c:v>4.0682428510496749E-3</c:v>
                </c:pt>
                <c:pt idx="3181">
                  <c:v>4.0699974867663968E-3</c:v>
                </c:pt>
                <c:pt idx="3182">
                  <c:v>4.0712014133514884E-3</c:v>
                </c:pt>
                <c:pt idx="3183">
                  <c:v>4.0729465318012359E-3</c:v>
                </c:pt>
                <c:pt idx="3184">
                  <c:v>4.074686104207359E-3</c:v>
                </c:pt>
                <c:pt idx="3185">
                  <c:v>4.0764201178600246E-3</c:v>
                </c:pt>
                <c:pt idx="3186">
                  <c:v>4.0781485598095912E-3</c:v>
                </c:pt>
                <c:pt idx="3187">
                  <c:v>4.0798714173462258E-3</c:v>
                </c:pt>
                <c:pt idx="3188">
                  <c:v>4.081588677600223E-3</c:v>
                </c:pt>
                <c:pt idx="3189">
                  <c:v>4.0833003277818136E-3</c:v>
                </c:pt>
                <c:pt idx="3190">
                  <c:v>4.0850063550212923E-3</c:v>
                </c:pt>
                <c:pt idx="3191">
                  <c:v>4.0867067466088258E-3</c:v>
                </c:pt>
                <c:pt idx="3192">
                  <c:v>4.0884014895148368E-3</c:v>
                </c:pt>
                <c:pt idx="3193">
                  <c:v>4.0906649694782971E-3</c:v>
                </c:pt>
                <c:pt idx="3194">
                  <c:v>4.092733373486368E-3</c:v>
                </c:pt>
                <c:pt idx="3195">
                  <c:v>4.0944078386129235E-3</c:v>
                </c:pt>
                <c:pt idx="3196">
                  <c:v>4.0960765967046342E-3</c:v>
                </c:pt>
                <c:pt idx="3197">
                  <c:v>4.0977396348917949E-3</c:v>
                </c:pt>
                <c:pt idx="3198">
                  <c:v>4.0996332294529481E-3</c:v>
                </c:pt>
                <c:pt idx="3199">
                  <c:v>4.1010485002335173E-3</c:v>
                </c:pt>
                <c:pt idx="3200">
                  <c:v>4.1026943018085404E-3</c:v>
                </c:pt>
                <c:pt idx="3201">
                  <c:v>4.1043343323199366E-3</c:v>
                </c:pt>
                <c:pt idx="3202">
                  <c:v>4.1059685787381284E-3</c:v>
                </c:pt>
                <c:pt idx="3203">
                  <c:v>4.1075970285131547E-3</c:v>
                </c:pt>
                <c:pt idx="3204">
                  <c:v>4.1092196686154381E-3</c:v>
                </c:pt>
                <c:pt idx="3205">
                  <c:v>4.1108364863351454E-3</c:v>
                </c:pt>
                <c:pt idx="3206">
                  <c:v>4.1124474689624435E-3</c:v>
                </c:pt>
                <c:pt idx="3207">
                  <c:v>4.1140526034677549E-3</c:v>
                </c:pt>
                <c:pt idx="3208">
                  <c:v>4.1156518771412465E-3</c:v>
                </c:pt>
                <c:pt idx="3209">
                  <c:v>4.1172452771931489E-3</c:v>
                </c:pt>
                <c:pt idx="3210">
                  <c:v>4.118832790833693E-3</c:v>
                </c:pt>
                <c:pt idx="3211">
                  <c:v>4.1204144052731095E-3</c:v>
                </c:pt>
                <c:pt idx="3212">
                  <c:v>4.121990107481821E-3</c:v>
                </c:pt>
                <c:pt idx="3213">
                  <c:v>4.1235598849098665E-3</c:v>
                </c:pt>
                <c:pt idx="3214">
                  <c:v>4.1251237245276684E-3</c:v>
                </c:pt>
                <c:pt idx="3215">
                  <c:v>4.1266816137852658E-3</c:v>
                </c:pt>
                <c:pt idx="3216">
                  <c:v>4.1282335396530812E-3</c:v>
                </c:pt>
                <c:pt idx="3217">
                  <c:v>4.1297794893413453E-3</c:v>
                </c:pt>
                <c:pt idx="3218">
                  <c:v>4.1313194501402251E-3</c:v>
                </c:pt>
                <c:pt idx="3219">
                  <c:v>4.132853409100079E-3</c:v>
                </c:pt>
                <c:pt idx="3220">
                  <c:v>4.1343813535910101E-3</c:v>
                </c:pt>
                <c:pt idx="3221">
                  <c:v>4.1359032706633769E-3</c:v>
                </c:pt>
                <c:pt idx="3222">
                  <c:v>4.1374191476073463E-3</c:v>
                </c:pt>
                <c:pt idx="3223">
                  <c:v>4.1389289714732769E-3</c:v>
                </c:pt>
                <c:pt idx="3224">
                  <c:v>4.1404327295513355E-3</c:v>
                </c:pt>
                <c:pt idx="3225">
                  <c:v>4.1419304090517528E-3</c:v>
                </c:pt>
                <c:pt idx="3226">
                  <c:v>4.1434219971048236E-3</c:v>
                </c:pt>
                <c:pt idx="3227">
                  <c:v>4.1449074808408426E-3</c:v>
                </c:pt>
                <c:pt idx="3228">
                  <c:v>4.1463868475499766E-3</c:v>
                </c:pt>
                <c:pt idx="3229">
                  <c:v>4.1478600843625202E-3</c:v>
                </c:pt>
                <c:pt idx="3230">
                  <c:v>4.1493271784887042E-3</c:v>
                </c:pt>
                <c:pt idx="3231">
                  <c:v>4.1507881171387595E-3</c:v>
                </c:pt>
                <c:pt idx="3232">
                  <c:v>4.1527848872480178E-3</c:v>
                </c:pt>
                <c:pt idx="3233">
                  <c:v>4.1538979127597742E-3</c:v>
                </c:pt>
                <c:pt idx="3234">
                  <c:v>4.1551338720946518E-3</c:v>
                </c:pt>
                <c:pt idx="3235">
                  <c:v>4.1565700607026912E-3</c:v>
                </c:pt>
                <c:pt idx="3236">
                  <c:v>4.1580000295660113E-3</c:v>
                </c:pt>
                <c:pt idx="3237">
                  <c:v>4.1594237662945233E-3</c:v>
                </c:pt>
                <c:pt idx="3238">
                  <c:v>4.1608412576987774E-3</c:v>
                </c:pt>
                <c:pt idx="3239">
                  <c:v>4.1622524912288128E-3</c:v>
                </c:pt>
                <c:pt idx="3240">
                  <c:v>4.1636574537751159E-3</c:v>
                </c:pt>
                <c:pt idx="3241">
                  <c:v>4.1650561329475977E-3</c:v>
                </c:pt>
                <c:pt idx="3242">
                  <c:v>4.1664485155568087E-3</c:v>
                </c:pt>
                <c:pt idx="3243">
                  <c:v>4.1678345889728519E-3</c:v>
                </c:pt>
                <c:pt idx="3244">
                  <c:v>4.1692143403260218E-3</c:v>
                </c:pt>
                <c:pt idx="3245">
                  <c:v>4.1705877569064853E-3</c:v>
                </c:pt>
                <c:pt idx="3246">
                  <c:v>4.171954825684665E-3</c:v>
                </c:pt>
                <c:pt idx="3247">
                  <c:v>4.1733155341105999E-3</c:v>
                </c:pt>
                <c:pt idx="3248">
                  <c:v>4.1750556495223634E-3</c:v>
                </c:pt>
                <c:pt idx="3249">
                  <c:v>4.1760178180272334E-3</c:v>
                </c:pt>
                <c:pt idx="3250">
                  <c:v>4.1775504948926567E-3</c:v>
                </c:pt>
                <c:pt idx="3251">
                  <c:v>4.1786945063382319E-3</c:v>
                </c:pt>
                <c:pt idx="3252">
                  <c:v>4.180023220197171E-3</c:v>
                </c:pt>
                <c:pt idx="3253">
                  <c:v>4.1813454964856334E-3</c:v>
                </c:pt>
                <c:pt idx="3254">
                  <c:v>4.1826613228135301E-3</c:v>
                </c:pt>
                <c:pt idx="3255">
                  <c:v>4.1839706861512838E-3</c:v>
                </c:pt>
                <c:pt idx="3256">
                  <c:v>4.185273573549253E-3</c:v>
                </c:pt>
                <c:pt idx="3257">
                  <c:v>4.1865699723775407E-3</c:v>
                </c:pt>
                <c:pt idx="3258">
                  <c:v>4.1878598699263136E-3</c:v>
                </c:pt>
                <c:pt idx="3259">
                  <c:v>4.1891432531659945E-3</c:v>
                </c:pt>
                <c:pt idx="3260">
                  <c:v>4.1904201093867499E-3</c:v>
                </c:pt>
                <c:pt idx="3261">
                  <c:v>4.1916904257988108E-3</c:v>
                </c:pt>
                <c:pt idx="3262">
                  <c:v>4.1929541895324718E-3</c:v>
                </c:pt>
                <c:pt idx="3263">
                  <c:v>4.1942113878778997E-3</c:v>
                </c:pt>
                <c:pt idx="3264">
                  <c:v>4.1954620077255811E-3</c:v>
                </c:pt>
                <c:pt idx="3265">
                  <c:v>4.196706036685427E-3</c:v>
                </c:pt>
                <c:pt idx="3266">
                  <c:v>4.1979434617278599E-3</c:v>
                </c:pt>
                <c:pt idx="3267">
                  <c:v>4.1991742699831747E-3</c:v>
                </c:pt>
                <c:pt idx="3268">
                  <c:v>4.2003984486616019E-3</c:v>
                </c:pt>
                <c:pt idx="3269">
                  <c:v>4.2016159850533086E-3</c:v>
                </c:pt>
                <c:pt idx="3270">
                  <c:v>4.2028268662885893E-3</c:v>
                </c:pt>
                <c:pt idx="3271">
                  <c:v>4.2040310796576108E-3</c:v>
                </c:pt>
                <c:pt idx="3272">
                  <c:v>4.2052286121307958E-3</c:v>
                </c:pt>
                <c:pt idx="3273">
                  <c:v>4.2064194511581832E-3</c:v>
                </c:pt>
                <c:pt idx="3274">
                  <c:v>4.2076035835503234E-3</c:v>
                </c:pt>
                <c:pt idx="3275">
                  <c:v>4.2087809969970635E-3</c:v>
                </c:pt>
                <c:pt idx="3276">
                  <c:v>4.2099516783089541E-3</c:v>
                </c:pt>
                <c:pt idx="3277">
                  <c:v>4.2111156147761619E-3</c:v>
                </c:pt>
                <c:pt idx="3278">
                  <c:v>4.2122727936089177E-3</c:v>
                </c:pt>
                <c:pt idx="3279">
                  <c:v>4.2134232020174522E-3</c:v>
                </c:pt>
                <c:pt idx="3280">
                  <c:v>4.2145668271320602E-3</c:v>
                </c:pt>
                <c:pt idx="3281">
                  <c:v>4.2157036561629724E-3</c:v>
                </c:pt>
                <c:pt idx="3282">
                  <c:v>4.2168336763204195E-3</c:v>
                </c:pt>
                <c:pt idx="3283">
                  <c:v>4.2179568748945684E-3</c:v>
                </c:pt>
                <c:pt idx="3284">
                  <c:v>4.2192321606915328E-3</c:v>
                </c:pt>
                <c:pt idx="3285">
                  <c:v>4.2203406981133895E-3</c:v>
                </c:pt>
                <c:pt idx="3286">
                  <c:v>4.2212854118606202E-3</c:v>
                </c:pt>
                <c:pt idx="3287">
                  <c:v>4.2223811954045232E-3</c:v>
                </c:pt>
                <c:pt idx="3288">
                  <c:v>4.2234700931764735E-3</c:v>
                </c:pt>
                <c:pt idx="3289">
                  <c:v>4.2245520923867019E-3</c:v>
                </c:pt>
                <c:pt idx="3290">
                  <c:v>4.2256271802454393E-3</c:v>
                </c:pt>
                <c:pt idx="3291">
                  <c:v>4.2266953438829802E-3</c:v>
                </c:pt>
                <c:pt idx="3292">
                  <c:v>4.2277565704296194E-3</c:v>
                </c:pt>
                <c:pt idx="3293">
                  <c:v>4.2288108473353958E-3</c:v>
                </c:pt>
                <c:pt idx="3294">
                  <c:v>4.229858161570732E-3</c:v>
                </c:pt>
                <c:pt idx="3295">
                  <c:v>4.2308985002659227E-3</c:v>
                </c:pt>
                <c:pt idx="3296">
                  <c:v>4.2319318507111348E-3</c:v>
                </c:pt>
                <c:pt idx="3297">
                  <c:v>4.2329582001965349E-3</c:v>
                </c:pt>
                <c:pt idx="3298">
                  <c:v>4.2339775356925458E-3</c:v>
                </c:pt>
                <c:pt idx="3299">
                  <c:v>4.2352777832821431E-3</c:v>
                </c:pt>
                <c:pt idx="3300">
                  <c:v>4.2359951139570029E-3</c:v>
                </c:pt>
                <c:pt idx="3301">
                  <c:v>4.2369933309061025E-3</c:v>
                </c:pt>
                <c:pt idx="3302">
                  <c:v>4.2379844829465441E-3</c:v>
                </c:pt>
                <c:pt idx="3303">
                  <c:v>4.238968556888878E-3</c:v>
                </c:pt>
                <c:pt idx="3304">
                  <c:v>4.2399455402630792E-3</c:v>
                </c:pt>
                <c:pt idx="3305">
                  <c:v>4.2409154198796983E-3</c:v>
                </c:pt>
                <c:pt idx="3306">
                  <c:v>4.2418781832687102E-3</c:v>
                </c:pt>
                <c:pt idx="3307">
                  <c:v>4.2428338174005376E-3</c:v>
                </c:pt>
                <c:pt idx="3308">
                  <c:v>4.2437823095653471E-3</c:v>
                </c:pt>
                <c:pt idx="3309">
                  <c:v>4.2447236468934335E-3</c:v>
                </c:pt>
                <c:pt idx="3310">
                  <c:v>4.2456578166749637E-3</c:v>
                </c:pt>
                <c:pt idx="3311">
                  <c:v>4.2465848059602962E-3</c:v>
                </c:pt>
                <c:pt idx="3312">
                  <c:v>4.247504602119534E-3</c:v>
                </c:pt>
                <c:pt idx="3313">
                  <c:v>4.2484171920431635E-3</c:v>
                </c:pt>
                <c:pt idx="3314">
                  <c:v>4.2493225633410958E-3</c:v>
                </c:pt>
                <c:pt idx="3315">
                  <c:v>4.2502207027439454E-3</c:v>
                </c:pt>
                <c:pt idx="3316">
                  <c:v>4.2511115977017511E-3</c:v>
                </c:pt>
                <c:pt idx="3317">
                  <c:v>4.2519952355046797E-3</c:v>
                </c:pt>
                <c:pt idx="3318">
                  <c:v>4.2528716031231539E-3</c:v>
                </c:pt>
                <c:pt idx="3319">
                  <c:v>4.2537406878473405E-3</c:v>
                </c:pt>
                <c:pt idx="3320">
                  <c:v>4.2546024767275981E-3</c:v>
                </c:pt>
                <c:pt idx="3321">
                  <c:v>4.2554569571340295E-3</c:v>
                </c:pt>
                <c:pt idx="3322">
                  <c:v>4.2563041162768656E-3</c:v>
                </c:pt>
                <c:pt idx="3323">
                  <c:v>4.2571439410465928E-3</c:v>
                </c:pt>
                <c:pt idx="3324">
                  <c:v>4.2579764190531222E-3</c:v>
                </c:pt>
                <c:pt idx="3325">
                  <c:v>4.2588015371869403E-3</c:v>
                </c:pt>
                <c:pt idx="3326">
                  <c:v>4.2596192826582779E-3</c:v>
                </c:pt>
                <c:pt idx="3327">
                  <c:v>4.2604296427573018E-3</c:v>
                </c:pt>
                <c:pt idx="3328">
                  <c:v>4.2612326046942428E-3</c:v>
                </c:pt>
                <c:pt idx="3329">
                  <c:v>4.2620281555194595E-3</c:v>
                </c:pt>
                <c:pt idx="3330">
                  <c:v>4.2628162826030547E-3</c:v>
                </c:pt>
                <c:pt idx="3331">
                  <c:v>4.263596972915451E-3</c:v>
                </c:pt>
                <c:pt idx="3332">
                  <c:v>4.2643702137468154E-3</c:v>
                </c:pt>
                <c:pt idx="3333">
                  <c:v>4.2651359923873144E-3</c:v>
                </c:pt>
                <c:pt idx="3334">
                  <c:v>4.265894295967243E-3</c:v>
                </c:pt>
                <c:pt idx="3335">
                  <c:v>4.2666451114570236E-3</c:v>
                </c:pt>
                <c:pt idx="3336">
                  <c:v>4.2674940012155105E-3</c:v>
                </c:pt>
                <c:pt idx="3337">
                  <c:v>4.2681242277264886E-3</c:v>
                </c:pt>
                <c:pt idx="3338">
                  <c:v>4.2688525027667623E-3</c:v>
                </c:pt>
                <c:pt idx="3339">
                  <c:v>4.2695732386377472E-3</c:v>
                </c:pt>
                <c:pt idx="3340">
                  <c:v>4.2702864224697379E-3</c:v>
                </c:pt>
                <c:pt idx="3341">
                  <c:v>4.2709920416328373E-3</c:v>
                </c:pt>
                <c:pt idx="3342">
                  <c:v>4.2716900832573401E-3</c:v>
                </c:pt>
                <c:pt idx="3343">
                  <c:v>4.2723805343136689E-3</c:v>
                </c:pt>
                <c:pt idx="3344">
                  <c:v>4.2730633822518627E-3</c:v>
                </c:pt>
                <c:pt idx="3345">
                  <c:v>4.273738614202216E-3</c:v>
                </c:pt>
                <c:pt idx="3346">
                  <c:v>4.2744062172150876E-3</c:v>
                </c:pt>
                <c:pt idx="3347">
                  <c:v>4.2750661786605804E-3</c:v>
                </c:pt>
                <c:pt idx="3348">
                  <c:v>4.2757184855890529E-3</c:v>
                </c:pt>
                <c:pt idx="3349">
                  <c:v>4.2765458980476012E-3</c:v>
                </c:pt>
                <c:pt idx="3350">
                  <c:v>4.2770000849756684E-3</c:v>
                </c:pt>
                <c:pt idx="3351">
                  <c:v>4.2776293516944008E-3</c:v>
                </c:pt>
                <c:pt idx="3352">
                  <c:v>4.2782509127370361E-3</c:v>
                </c:pt>
                <c:pt idx="3353">
                  <c:v>4.2788647553138048E-3</c:v>
                </c:pt>
                <c:pt idx="3354">
                  <c:v>4.2795568217979252E-3</c:v>
                </c:pt>
                <c:pt idx="3355">
                  <c:v>4.2800692335909218E-3</c:v>
                </c:pt>
                <c:pt idx="3356">
                  <c:v>4.2806598435518595E-3</c:v>
                </c:pt>
                <c:pt idx="3357">
                  <c:v>4.2812426838878537E-3</c:v>
                </c:pt>
                <c:pt idx="3358">
                  <c:v>4.2818177417291992E-3</c:v>
                </c:pt>
                <c:pt idx="3359">
                  <c:v>4.2823850041262546E-3</c:v>
                </c:pt>
                <c:pt idx="3360">
                  <c:v>4.2829444582093146E-3</c:v>
                </c:pt>
                <c:pt idx="3361">
                  <c:v>4.2834960915083542E-3</c:v>
                </c:pt>
                <c:pt idx="3362">
                  <c:v>4.2840398908339239E-3</c:v>
                </c:pt>
                <c:pt idx="3363">
                  <c:v>4.2845758435561265E-3</c:v>
                </c:pt>
                <c:pt idx="3364">
                  <c:v>4.2851039368851929E-3</c:v>
                </c:pt>
                <c:pt idx="3365">
                  <c:v>4.2856241579514176E-3</c:v>
                </c:pt>
                <c:pt idx="3366">
                  <c:v>4.2861364939650315E-3</c:v>
                </c:pt>
                <c:pt idx="3367">
                  <c:v>4.2866409320563292E-3</c:v>
                </c:pt>
                <c:pt idx="3368">
                  <c:v>4.2871374593556055E-3</c:v>
                </c:pt>
                <c:pt idx="3369">
                  <c:v>4.2876260632329632E-3</c:v>
                </c:pt>
                <c:pt idx="3370">
                  <c:v>4.2881067308986331E-3</c:v>
                </c:pt>
                <c:pt idx="3371">
                  <c:v>4.2885794494829099E-3</c:v>
                </c:pt>
                <c:pt idx="3372">
                  <c:v>4.2890442059562162E-3</c:v>
                </c:pt>
                <c:pt idx="3373">
                  <c:v>4.2895009876886547E-3</c:v>
                </c:pt>
                <c:pt idx="3374">
                  <c:v>4.2899497818904564E-3</c:v>
                </c:pt>
                <c:pt idx="3375">
                  <c:v>4.2903905757718519E-3</c:v>
                </c:pt>
                <c:pt idx="3376">
                  <c:v>4.2908233563831999E-3</c:v>
                </c:pt>
                <c:pt idx="3377">
                  <c:v>4.2912481111745393E-3</c:v>
                </c:pt>
                <c:pt idx="3378">
                  <c:v>4.2916648270363567E-3</c:v>
                </c:pt>
                <c:pt idx="3379">
                  <c:v>4.2920734913387548E-3</c:v>
                </c:pt>
                <c:pt idx="3380">
                  <c:v>4.2924740912120285E-3</c:v>
                </c:pt>
                <c:pt idx="3381">
                  <c:v>4.2928666138664084E-3</c:v>
                </c:pt>
                <c:pt idx="3382">
                  <c:v>4.2932510462723172E-3</c:v>
                </c:pt>
                <c:pt idx="3383">
                  <c:v>4.2936273760396659E-3</c:v>
                </c:pt>
                <c:pt idx="3384">
                  <c:v>4.293995590058941E-3</c:v>
                </c:pt>
                <c:pt idx="3385">
                  <c:v>4.2943556756203094E-3</c:v>
                </c:pt>
                <c:pt idx="3386">
                  <c:v>4.2947076197741296E-3</c:v>
                </c:pt>
                <c:pt idx="3387">
                  <c:v>4.2950514099704407E-3</c:v>
                </c:pt>
                <c:pt idx="3388">
                  <c:v>4.2954814236750849E-3</c:v>
                </c:pt>
                <c:pt idx="3389">
                  <c:v>4.2958065276188506E-3</c:v>
                </c:pt>
                <c:pt idx="3390">
                  <c:v>4.2960786652912475E-3</c:v>
                </c:pt>
                <c:pt idx="3391">
                  <c:v>4.2963885376590127E-3</c:v>
                </c:pt>
                <c:pt idx="3392">
                  <c:v>4.296690189962149E-3</c:v>
                </c:pt>
                <c:pt idx="3393">
                  <c:v>4.2969836094108871E-3</c:v>
                </c:pt>
                <c:pt idx="3394">
                  <c:v>4.2972687833753298E-3</c:v>
                </c:pt>
                <c:pt idx="3395">
                  <c:v>4.2975456988258998E-3</c:v>
                </c:pt>
                <c:pt idx="3396">
                  <c:v>4.2978143430527638E-3</c:v>
                </c:pt>
                <c:pt idx="3397">
                  <c:v>4.2980747032661526E-3</c:v>
                </c:pt>
                <c:pt idx="3398">
                  <c:v>4.2983267665164249E-3</c:v>
                </c:pt>
                <c:pt idx="3399">
                  <c:v>4.2985705202536195E-3</c:v>
                </c:pt>
                <c:pt idx="3400">
                  <c:v>4.298805951288287E-3</c:v>
                </c:pt>
                <c:pt idx="3401">
                  <c:v>4.2990330471504024E-3</c:v>
                </c:pt>
                <c:pt idx="3402">
                  <c:v>4.2992517948903242E-3</c:v>
                </c:pt>
                <c:pt idx="3403">
                  <c:v>4.2994621816383471E-3</c:v>
                </c:pt>
                <c:pt idx="3404">
                  <c:v>4.2997203729466804E-3</c:v>
                </c:pt>
                <c:pt idx="3405">
                  <c:v>4.2998578212394278E-3</c:v>
                </c:pt>
                <c:pt idx="3406">
                  <c:v>4.3000688230154793E-3</c:v>
                </c:pt>
                <c:pt idx="3407">
                  <c:v>4.3002198633956823E-3</c:v>
                </c:pt>
                <c:pt idx="3408">
                  <c:v>4.3003882534176086E-3</c:v>
                </c:pt>
                <c:pt idx="3409">
                  <c:v>4.3005482056290845E-3</c:v>
                </c:pt>
                <c:pt idx="3410">
                  <c:v>4.3006997071604047E-3</c:v>
                </c:pt>
                <c:pt idx="3411">
                  <c:v>4.3008427454616083E-3</c:v>
                </c:pt>
                <c:pt idx="3412">
                  <c:v>4.3009773073432456E-3</c:v>
                </c:pt>
                <c:pt idx="3413">
                  <c:v>4.3011033803352916E-3</c:v>
                </c:pt>
                <c:pt idx="3414">
                  <c:v>4.301220951408169E-3</c:v>
                </c:pt>
                <c:pt idx="3415">
                  <c:v>4.3013300077721084E-3</c:v>
                </c:pt>
                <c:pt idx="3416">
                  <c:v>4.3014305366373407E-3</c:v>
                </c:pt>
                <c:pt idx="3417">
                  <c:v>4.3015225252140965E-3</c:v>
                </c:pt>
                <c:pt idx="3418">
                  <c:v>4.3016059608724788E-3</c:v>
                </c:pt>
                <c:pt idx="3419">
                  <c:v>4.3016808305029741E-3</c:v>
                </c:pt>
                <c:pt idx="3420">
                  <c:v>4.3017471213158132E-3</c:v>
                </c:pt>
                <c:pt idx="3421">
                  <c:v>4.3018048207610349E-3</c:v>
                </c:pt>
                <c:pt idx="3422">
                  <c:v>4.3018539158090618E-3</c:v>
                </c:pt>
                <c:pt idx="3423">
                  <c:v>4.3018943935901888E-3</c:v>
                </c:pt>
                <c:pt idx="3424">
                  <c:v>4.3019262415544546E-3</c:v>
                </c:pt>
                <c:pt idx="3425">
                  <c:v>4.3019494467522179E-3</c:v>
                </c:pt>
                <c:pt idx="3426">
                  <c:v>4.3019639962338374E-3</c:v>
                </c:pt>
                <c:pt idx="3427">
                  <c:v>4.3019698773694159E-3</c:v>
                </c:pt>
                <c:pt idx="3428">
                  <c:v>4.3019670772892482E-3</c:v>
                </c:pt>
                <c:pt idx="3429">
                  <c:v>4.3019555831236289E-3</c:v>
                </c:pt>
                <c:pt idx="3430">
                  <c:v>4.3019353821627249E-3</c:v>
                </c:pt>
                <c:pt idx="3431">
                  <c:v>4.3019064616167668E-3</c:v>
                </c:pt>
                <c:pt idx="3432">
                  <c:v>4.3018688085361134E-3</c:v>
                </c:pt>
                <c:pt idx="3433">
                  <c:v>4.3018224102109315E-3</c:v>
                </c:pt>
                <c:pt idx="3434">
                  <c:v>4.3017672538514518E-3</c:v>
                </c:pt>
                <c:pt idx="3435">
                  <c:v>4.3017033265080329E-3</c:v>
                </c:pt>
                <c:pt idx="3436">
                  <c:v>4.3016306155507777E-3</c:v>
                </c:pt>
                <c:pt idx="3437">
                  <c:v>4.301549108030045E-3</c:v>
                </c:pt>
                <c:pt idx="3438">
                  <c:v>4.3014587911560653E-3</c:v>
                </c:pt>
                <c:pt idx="3439">
                  <c:v>4.3013596521390696E-3</c:v>
                </c:pt>
                <c:pt idx="3440">
                  <c:v>4.30121920392601E-3</c:v>
                </c:pt>
                <c:pt idx="3441">
                  <c:v>4.3010998519577015E-3</c:v>
                </c:pt>
                <c:pt idx="3442">
                  <c:v>4.3009904954338651E-3</c:v>
                </c:pt>
                <c:pt idx="3443">
                  <c:v>4.3008546711220674E-3</c:v>
                </c:pt>
                <c:pt idx="3444">
                  <c:v>4.3007099587200059E-3</c:v>
                </c:pt>
                <c:pt idx="3445">
                  <c:v>4.3005563455977835E-3</c:v>
                </c:pt>
                <c:pt idx="3446">
                  <c:v>4.3003938185659507E-3</c:v>
                </c:pt>
                <c:pt idx="3447">
                  <c:v>4.3002223652344185E-3</c:v>
                </c:pt>
                <c:pt idx="3448">
                  <c:v>4.3000419727334815E-3</c:v>
                </c:pt>
                <c:pt idx="3449">
                  <c:v>4.2998526279536264E-3</c:v>
                </c:pt>
                <c:pt idx="3450">
                  <c:v>4.2996543183448921E-3</c:v>
                </c:pt>
                <c:pt idx="3451">
                  <c:v>4.2994470310375732E-3</c:v>
                </c:pt>
                <c:pt idx="3452">
                  <c:v>4.2992307531619645E-3</c:v>
                </c:pt>
                <c:pt idx="3453">
                  <c:v>4.2990054720082327E-3</c:v>
                </c:pt>
                <c:pt idx="3454">
                  <c:v>4.2987711747866086E-3</c:v>
                </c:pt>
                <c:pt idx="3455">
                  <c:v>4.2984720606398241E-3</c:v>
                </c:pt>
                <c:pt idx="3456">
                  <c:v>4.2982754804210543E-3</c:v>
                </c:pt>
                <c:pt idx="3457">
                  <c:v>4.2980140576975856E-3</c:v>
                </c:pt>
                <c:pt idx="3458">
                  <c:v>4.2977041854097564E-3</c:v>
                </c:pt>
                <c:pt idx="3459">
                  <c:v>4.2974639975401629E-3</c:v>
                </c:pt>
                <c:pt idx="3460">
                  <c:v>4.2971753343667984E-3</c:v>
                </c:pt>
                <c:pt idx="3461">
                  <c:v>4.2968775651974767E-3</c:v>
                </c:pt>
                <c:pt idx="3462">
                  <c:v>4.2965706775621726E-3</c:v>
                </c:pt>
                <c:pt idx="3463">
                  <c:v>4.2962546585112449E-3</c:v>
                </c:pt>
                <c:pt idx="3464">
                  <c:v>4.2959294950151161E-3</c:v>
                </c:pt>
                <c:pt idx="3465">
                  <c:v>4.2955951745238252E-3</c:v>
                </c:pt>
                <c:pt idx="3466">
                  <c:v>4.2952516841676669E-3</c:v>
                </c:pt>
                <c:pt idx="3467">
                  <c:v>4.2948990111568719E-3</c:v>
                </c:pt>
                <c:pt idx="3468">
                  <c:v>4.2945371425417989E-3</c:v>
                </c:pt>
                <c:pt idx="3469">
                  <c:v>4.2941660656126146E-3</c:v>
                </c:pt>
                <c:pt idx="3470">
                  <c:v>4.2937857675795499E-3</c:v>
                </c:pt>
                <c:pt idx="3471">
                  <c:v>4.2933962357327715E-3</c:v>
                </c:pt>
                <c:pt idx="3472">
                  <c:v>4.2929974570427021E-3</c:v>
                </c:pt>
                <c:pt idx="3473">
                  <c:v>4.2925894187195723E-3</c:v>
                </c:pt>
                <c:pt idx="3474">
                  <c:v>4.2921721080535491E-3</c:v>
                </c:pt>
                <c:pt idx="3475">
                  <c:v>4.2917455122548631E-3</c:v>
                </c:pt>
                <c:pt idx="3476">
                  <c:v>4.2913096184538091E-3</c:v>
                </c:pt>
                <c:pt idx="3477">
                  <c:v>4.2908644137806817E-3</c:v>
                </c:pt>
                <c:pt idx="3478">
                  <c:v>4.2904098854457118E-3</c:v>
                </c:pt>
                <c:pt idx="3479">
                  <c:v>4.2899460208190021E-3</c:v>
                </c:pt>
                <c:pt idx="3480">
                  <c:v>4.2894728068709753E-3</c:v>
                </c:pt>
                <c:pt idx="3481">
                  <c:v>4.2889902308917982E-3</c:v>
                </c:pt>
                <c:pt idx="3482">
                  <c:v>4.2884982800117655E-3</c:v>
                </c:pt>
                <c:pt idx="3483">
                  <c:v>4.2879969414411079E-3</c:v>
                </c:pt>
                <c:pt idx="3484">
                  <c:v>4.2874862023101201E-3</c:v>
                </c:pt>
                <c:pt idx="3485">
                  <c:v>4.2869660499889051E-3</c:v>
                </c:pt>
                <c:pt idx="3486">
                  <c:v>4.2864364716077574E-3</c:v>
                </c:pt>
                <c:pt idx="3487">
                  <c:v>4.2858974541370998E-3</c:v>
                </c:pt>
                <c:pt idx="3488">
                  <c:v>4.2853489851069071E-3</c:v>
                </c:pt>
                <c:pt idx="3489">
                  <c:v>4.2847910513277299E-3</c:v>
                </c:pt>
                <c:pt idx="3490">
                  <c:v>4.2842236403295431E-3</c:v>
                </c:pt>
                <c:pt idx="3491">
                  <c:v>4.2836467391627053E-3</c:v>
                </c:pt>
                <c:pt idx="3492">
                  <c:v>4.2828569932407135E-3</c:v>
                </c:pt>
                <c:pt idx="3493">
                  <c:v>4.2822569767508867E-3</c:v>
                </c:pt>
                <c:pt idx="3494">
                  <c:v>4.2817716951226714E-3</c:v>
                </c:pt>
                <c:pt idx="3495">
                  <c:v>4.2811553410349035E-3</c:v>
                </c:pt>
                <c:pt idx="3496">
                  <c:v>4.2805294308312369E-3</c:v>
                </c:pt>
                <c:pt idx="3497">
                  <c:v>4.2798939518018386E-3</c:v>
                </c:pt>
                <c:pt idx="3498">
                  <c:v>4.2792488910770032E-3</c:v>
                </c:pt>
                <c:pt idx="3499">
                  <c:v>4.2785942357870255E-3</c:v>
                </c:pt>
                <c:pt idx="3500">
                  <c:v>4.2779299732220721E-3</c:v>
                </c:pt>
                <c:pt idx="3501">
                  <c:v>4.277256090592374E-3</c:v>
                </c:pt>
                <c:pt idx="3502">
                  <c:v>4.2765725750282257E-3</c:v>
                </c:pt>
                <c:pt idx="3503">
                  <c:v>4.2758794137398581E-3</c:v>
                </c:pt>
                <c:pt idx="3504">
                  <c:v>4.2751765938575659E-3</c:v>
                </c:pt>
                <c:pt idx="3505">
                  <c:v>4.2744641025915797E-3</c:v>
                </c:pt>
                <c:pt idx="3506">
                  <c:v>4.2737419272320665E-3</c:v>
                </c:pt>
                <c:pt idx="3507">
                  <c:v>4.2730100548293848E-3</c:v>
                </c:pt>
                <c:pt idx="3508">
                  <c:v>4.2721560008498471E-3</c:v>
                </c:pt>
                <c:pt idx="3509">
                  <c:v>4.271083480649196E-3</c:v>
                </c:pt>
                <c:pt idx="3510">
                  <c:v>4.270206559873202E-3</c:v>
                </c:pt>
                <c:pt idx="3511">
                  <c:v>4.2695405069004266E-3</c:v>
                </c:pt>
                <c:pt idx="3512">
                  <c:v>4.2687543739017286E-3</c:v>
                </c:pt>
                <c:pt idx="3513">
                  <c:v>4.2679584596871933E-3</c:v>
                </c:pt>
                <c:pt idx="3514">
                  <c:v>4.2671527516269236E-3</c:v>
                </c:pt>
                <c:pt idx="3515">
                  <c:v>4.2663372366114061E-3</c:v>
                </c:pt>
                <c:pt idx="3516">
                  <c:v>4.2655119020906795E-3</c:v>
                </c:pt>
                <c:pt idx="3517">
                  <c:v>4.2646767351151027E-3</c:v>
                </c:pt>
                <c:pt idx="3518">
                  <c:v>4.2638317227350342E-3</c:v>
                </c:pt>
                <c:pt idx="3519">
                  <c:v>4.262976852480449E-3</c:v>
                </c:pt>
                <c:pt idx="3520">
                  <c:v>4.2621121114017058E-3</c:v>
                </c:pt>
                <c:pt idx="3521">
                  <c:v>4.2612374865491631E-3</c:v>
                </c:pt>
                <c:pt idx="3522">
                  <c:v>4.2603529652129879E-3</c:v>
                </c:pt>
                <c:pt idx="3523">
                  <c:v>4.2594585346833469E-3</c:v>
                </c:pt>
                <c:pt idx="3524">
                  <c:v>4.2585541820105988E-3</c:v>
                </c:pt>
                <c:pt idx="3525">
                  <c:v>4.2576398944849103E-3</c:v>
                </c:pt>
                <c:pt idx="3526">
                  <c:v>4.2567156591566402E-3</c:v>
                </c:pt>
                <c:pt idx="3527">
                  <c:v>4.2557814633159552E-3</c:v>
                </c:pt>
                <c:pt idx="3528">
                  <c:v>4.25483729409315E-3</c:v>
                </c:pt>
                <c:pt idx="3529">
                  <c:v>4.2538831386984555E-3</c:v>
                </c:pt>
                <c:pt idx="3530">
                  <c:v>4.2529189843421022E-3</c:v>
                </c:pt>
                <c:pt idx="3531">
                  <c:v>4.2519448182343211E-3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998464"/>
        <c:axId val="260000000"/>
      </c:lineChart>
      <c:dateAx>
        <c:axId val="259998464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00000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260000000"/>
        <c:scaling>
          <c:orientation val="minMax"/>
          <c:max val="5.000000000000000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5999846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-2.0130000001716587E-3</c:v>
                </c:pt>
                <c:pt idx="1">
                  <c:v>-1.9987415825602223E-3</c:v>
                </c:pt>
                <c:pt idx="2">
                  <c:v>-1.9984365935916365E-3</c:v>
                </c:pt>
                <c:pt idx="3">
                  <c:v>-1.9981464327308036E-3</c:v>
                </c:pt>
                <c:pt idx="4">
                  <c:v>-1.9978695292825008E-3</c:v>
                </c:pt>
                <c:pt idx="5">
                  <c:v>-1.9976042743010047E-3</c:v>
                </c:pt>
                <c:pt idx="6">
                  <c:v>-1.9968617369625751E-3</c:v>
                </c:pt>
                <c:pt idx="7">
                  <c:v>-1.996626221403652E-3</c:v>
                </c:pt>
                <c:pt idx="8">
                  <c:v>-1.996393735841422E-3</c:v>
                </c:pt>
                <c:pt idx="9">
                  <c:v>-1.9961624418319821E-3</c:v>
                </c:pt>
                <c:pt idx="10">
                  <c:v>-1.9967655664491104E-3</c:v>
                </c:pt>
                <c:pt idx="11">
                  <c:v>-1.9954165195990936E-3</c:v>
                </c:pt>
                <c:pt idx="12">
                  <c:v>-1.9949568221094656E-3</c:v>
                </c:pt>
                <c:pt idx="13">
                  <c:v>-1.9946919281400685E-3</c:v>
                </c:pt>
                <c:pt idx="14">
                  <c:v>-1.9944142856326225E-3</c:v>
                </c:pt>
                <c:pt idx="15">
                  <c:v>-1.9941217501464581E-3</c:v>
                </c:pt>
                <c:pt idx="16">
                  <c:v>-1.9931327676505606E-3</c:v>
                </c:pt>
                <c:pt idx="17">
                  <c:v>-1.9927584508290658E-3</c:v>
                </c:pt>
                <c:pt idx="18">
                  <c:v>-1.9923579450657866E-3</c:v>
                </c:pt>
                <c:pt idx="19">
                  <c:v>-1.9919288764117735E-3</c:v>
                </c:pt>
                <c:pt idx="20">
                  <c:v>-1.9914688326695515E-3</c:v>
                </c:pt>
                <c:pt idx="21">
                  <c:v>-1.9900000001750748E-3</c:v>
                </c:pt>
                <c:pt idx="22">
                  <c:v>-1.9893981845866648E-3</c:v>
                </c:pt>
                <c:pt idx="23">
                  <c:v>-1.9889199901059616E-3</c:v>
                </c:pt>
                <c:pt idx="24">
                  <c:v>-1.988380343129354E-3</c:v>
                </c:pt>
                <c:pt idx="25">
                  <c:v>-1.9878378251785692E-3</c:v>
                </c:pt>
                <c:pt idx="26">
                  <c:v>-1.9860955401157939E-3</c:v>
                </c:pt>
                <c:pt idx="27">
                  <c:v>-1.9856828352914795E-3</c:v>
                </c:pt>
                <c:pt idx="28">
                  <c:v>-1.9851587419371292E-3</c:v>
                </c:pt>
                <c:pt idx="29">
                  <c:v>-1.9846448379753131E-3</c:v>
                </c:pt>
                <c:pt idx="30">
                  <c:v>-1.9841432744219711E-3</c:v>
                </c:pt>
                <c:pt idx="31">
                  <c:v>-1.9826172779247764E-3</c:v>
                </c:pt>
                <c:pt idx="32">
                  <c:v>-1.9823031874978132E-3</c:v>
                </c:pt>
                <c:pt idx="33">
                  <c:v>-1.9818953341078573E-3</c:v>
                </c:pt>
                <c:pt idx="34">
                  <c:v>-1.9815125729469689E-3</c:v>
                </c:pt>
                <c:pt idx="35">
                  <c:v>-1.9811570036041603E-3</c:v>
                </c:pt>
                <c:pt idx="36">
                  <c:v>-1.9802491144827274E-3</c:v>
                </c:pt>
                <c:pt idx="37">
                  <c:v>-1.9800483789961334E-3</c:v>
                </c:pt>
                <c:pt idx="38">
                  <c:v>-1.9798600053817471E-3</c:v>
                </c:pt>
                <c:pt idx="39">
                  <c:v>-1.9797112668000745E-3</c:v>
                </c:pt>
                <c:pt idx="40">
                  <c:v>-1.9796042113970794E-3</c:v>
                </c:pt>
                <c:pt idx="41">
                  <c:v>-1.9797158976447909E-3</c:v>
                </c:pt>
                <c:pt idx="42">
                  <c:v>-1.9796335272264012E-3</c:v>
                </c:pt>
                <c:pt idx="43">
                  <c:v>-1.9800000001955068E-3</c:v>
                </c:pt>
                <c:pt idx="44">
                  <c:v>-1.9802301061028022E-3</c:v>
                </c:pt>
                <c:pt idx="45">
                  <c:v>-1.9805266711390669E-3</c:v>
                </c:pt>
                <c:pt idx="46">
                  <c:v>-1.9818076190773366E-3</c:v>
                </c:pt>
                <c:pt idx="47">
                  <c:v>-1.9823619734287709E-3</c:v>
                </c:pt>
                <c:pt idx="48">
                  <c:v>-1.9829782180526721E-3</c:v>
                </c:pt>
                <c:pt idx="49">
                  <c:v>-1.9836551120265113E-3</c:v>
                </c:pt>
                <c:pt idx="50">
                  <c:v>-1.9843913053789451E-3</c:v>
                </c:pt>
                <c:pt idx="51">
                  <c:v>-1.9869405462555794E-3</c:v>
                </c:pt>
                <c:pt idx="52">
                  <c:v>-1.9878982564346527E-3</c:v>
                </c:pt>
                <c:pt idx="53">
                  <c:v>-1.9889068804130566E-3</c:v>
                </c:pt>
                <c:pt idx="54">
                  <c:v>-1.989964413937105E-3</c:v>
                </c:pt>
                <c:pt idx="55">
                  <c:v>-1.9910687437073716E-3</c:v>
                </c:pt>
                <c:pt idx="56">
                  <c:v>-1.9946397418625717E-3</c:v>
                </c:pt>
                <c:pt idx="57">
                  <c:v>-1.9959079427719142E-3</c:v>
                </c:pt>
                <c:pt idx="58">
                  <c:v>-1.9972107377963025E-3</c:v>
                </c:pt>
                <c:pt idx="59">
                  <c:v>-1.9985453593875666E-3</c:v>
                </c:pt>
                <c:pt idx="60">
                  <c:v>-1.9999089309581681E-3</c:v>
                </c:pt>
                <c:pt idx="61">
                  <c:v>-2.0055913689956436E-3</c:v>
                </c:pt>
                <c:pt idx="62">
                  <c:v>-2.0070527253651842E-3</c:v>
                </c:pt>
                <c:pt idx="63">
                  <c:v>-2.0085234824255001E-3</c:v>
                </c:pt>
                <c:pt idx="64">
                  <c:v>-2.0100000003398077E-3</c:v>
                </c:pt>
                <c:pt idx="65">
                  <c:v>-2.0145593684826194E-3</c:v>
                </c:pt>
                <c:pt idx="66">
                  <c:v>-2.0145191672968064E-3</c:v>
                </c:pt>
                <c:pt idx="67">
                  <c:v>-2.0160786309557865E-3</c:v>
                </c:pt>
                <c:pt idx="68">
                  <c:v>-2.0176603496521377E-3</c:v>
                </c:pt>
                <c:pt idx="69">
                  <c:v>-2.0192622176952103E-3</c:v>
                </c:pt>
                <c:pt idx="70">
                  <c:v>-2.0259154392957765E-3</c:v>
                </c:pt>
                <c:pt idx="71">
                  <c:v>-2.0258295852055752E-3</c:v>
                </c:pt>
                <c:pt idx="72">
                  <c:v>-2.0275011303158581E-3</c:v>
                </c:pt>
                <c:pt idx="73">
                  <c:v>-2.029180500048858E-3</c:v>
                </c:pt>
                <c:pt idx="74">
                  <c:v>-2.0308656918572765E-3</c:v>
                </c:pt>
                <c:pt idx="75">
                  <c:v>-2.037689183148385E-3</c:v>
                </c:pt>
                <c:pt idx="76">
                  <c:v>-2.037625144586312E-3</c:v>
                </c:pt>
                <c:pt idx="77">
                  <c:v>-2.039309924258991E-3</c:v>
                </c:pt>
                <c:pt idx="78">
                  <c:v>-2.040988820145394E-3</c:v>
                </c:pt>
                <c:pt idx="79">
                  <c:v>-2.0426599328406884E-3</c:v>
                </c:pt>
                <c:pt idx="80">
                  <c:v>-2.0491857759553631E-3</c:v>
                </c:pt>
                <c:pt idx="81">
                  <c:v>-2.0492290793001963E-3</c:v>
                </c:pt>
                <c:pt idx="82">
                  <c:v>-2.0508333006544061E-3</c:v>
                </c:pt>
                <c:pt idx="83">
                  <c:v>-2.0524186518017821E-3</c:v>
                </c:pt>
                <c:pt idx="84">
                  <c:v>-2.0539833364722308E-3</c:v>
                </c:pt>
                <c:pt idx="85">
                  <c:v>-2.0597455769566751E-3</c:v>
                </c:pt>
                <c:pt idx="86">
                  <c:v>-2.0600000006762141E-3</c:v>
                </c:pt>
                <c:pt idx="87">
                  <c:v>-2.0614447608160251E-3</c:v>
                </c:pt>
                <c:pt idx="88">
                  <c:v>-2.0628797399241611E-3</c:v>
                </c:pt>
                <c:pt idx="89">
                  <c:v>-2.064305711160942E-3</c:v>
                </c:pt>
                <c:pt idx="90">
                  <c:v>-2.0693291168877611E-3</c:v>
                </c:pt>
                <c:pt idx="91">
                  <c:v>-2.0699329055986529E-3</c:v>
                </c:pt>
                <c:pt idx="92">
                  <c:v>-2.0713233598761158E-3</c:v>
                </c:pt>
                <c:pt idx="93">
                  <c:v>-2.0727082002389412E-3</c:v>
                </c:pt>
                <c:pt idx="94">
                  <c:v>-2.0740877848485864E-3</c:v>
                </c:pt>
                <c:pt idx="95">
                  <c:v>-2.0787333767796805E-3</c:v>
                </c:pt>
                <c:pt idx="96">
                  <c:v>-2.0795586539720571E-3</c:v>
                </c:pt>
                <c:pt idx="97">
                  <c:v>-2.0809152572419977E-3</c:v>
                </c:pt>
                <c:pt idx="98">
                  <c:v>-2.0822675087408403E-3</c:v>
                </c:pt>
                <c:pt idx="99">
                  <c:v>-2.0836153516375806E-3</c:v>
                </c:pt>
                <c:pt idx="100">
                  <c:v>-2.0880868199506593E-3</c:v>
                </c:pt>
                <c:pt idx="101">
                  <c:v>-2.0889594256736938E-3</c:v>
                </c:pt>
                <c:pt idx="102">
                  <c:v>-2.0902822981857792E-3</c:v>
                </c:pt>
                <c:pt idx="103">
                  <c:v>-2.0915991761657009E-3</c:v>
                </c:pt>
                <c:pt idx="104">
                  <c:v>-2.0929095878021403E-3</c:v>
                </c:pt>
                <c:pt idx="105">
                  <c:v>-2.0973662041993465E-3</c:v>
                </c:pt>
                <c:pt idx="106">
                  <c:v>-2.100000000546158E-3</c:v>
                </c:pt>
                <c:pt idx="107">
                  <c:v>-2.1014116711003056E-3</c:v>
                </c:pt>
                <c:pt idx="108">
                  <c:v>-2.1045140541754042E-3</c:v>
                </c:pt>
                <c:pt idx="109">
                  <c:v>-2.1051948469184012E-3</c:v>
                </c:pt>
                <c:pt idx="110">
                  <c:v>-2.1090119102088033E-3</c:v>
                </c:pt>
                <c:pt idx="111">
                  <c:v>-2.1106251181751451E-3</c:v>
                </c:pt>
                <c:pt idx="112">
                  <c:v>-2.1122642140252797E-3</c:v>
                </c:pt>
                <c:pt idx="113">
                  <c:v>-2.115972171167177E-3</c:v>
                </c:pt>
                <c:pt idx="114">
                  <c:v>-2.1166441044993293E-3</c:v>
                </c:pt>
                <c:pt idx="115">
                  <c:v>-2.1207684338258185E-3</c:v>
                </c:pt>
                <c:pt idx="116">
                  <c:v>-2.1225148310124648E-3</c:v>
                </c:pt>
                <c:pt idx="117">
                  <c:v>-2.1242709212005127E-3</c:v>
                </c:pt>
                <c:pt idx="118">
                  <c:v>-2.1282091220522418E-3</c:v>
                </c:pt>
                <c:pt idx="119">
                  <c:v>-2.1288908769089201E-3</c:v>
                </c:pt>
                <c:pt idx="120">
                  <c:v>-2.1331123010580985E-3</c:v>
                </c:pt>
                <c:pt idx="121">
                  <c:v>-2.1348755902696978E-3</c:v>
                </c:pt>
                <c:pt idx="122">
                  <c:v>-2.1366313999395285E-3</c:v>
                </c:pt>
                <c:pt idx="123">
                  <c:v>-2.1404044266771028E-3</c:v>
                </c:pt>
                <c:pt idx="124">
                  <c:v>-2.141114463319444E-3</c:v>
                </c:pt>
                <c:pt idx="125">
                  <c:v>-2.1452089009264038E-3</c:v>
                </c:pt>
                <c:pt idx="126">
                  <c:v>-2.1468659414831284E-3</c:v>
                </c:pt>
                <c:pt idx="127">
                  <c:v>-2.1484973523269364E-3</c:v>
                </c:pt>
                <c:pt idx="128">
                  <c:v>-2.1492448810223781E-3</c:v>
                </c:pt>
                <c:pt idx="129">
                  <c:v>-2.1500000008591235E-3</c:v>
                </c:pt>
                <c:pt idx="130">
                  <c:v>-2.168615734371492E-3</c:v>
                </c:pt>
                <c:pt idx="131">
                  <c:v>-2.1700627515090802E-3</c:v>
                </c:pt>
                <c:pt idx="132">
                  <c:v>-2.1714716466239709E-3</c:v>
                </c:pt>
                <c:pt idx="133">
                  <c:v>-2.1728448104402858E-3</c:v>
                </c:pt>
                <c:pt idx="134">
                  <c:v>-2.1752221589857383E-3</c:v>
                </c:pt>
                <c:pt idx="135">
                  <c:v>-2.1780297004876455E-3</c:v>
                </c:pt>
                <c:pt idx="136">
                  <c:v>-2.1792618019395482E-3</c:v>
                </c:pt>
                <c:pt idx="137">
                  <c:v>-2.1804735563899906E-3</c:v>
                </c:pt>
                <c:pt idx="138">
                  <c:v>-2.1816677012130152E-3</c:v>
                </c:pt>
                <c:pt idx="139">
                  <c:v>-2.187473555511541E-3</c:v>
                </c:pt>
                <c:pt idx="140">
                  <c:v>-2.188622300633518E-3</c:v>
                </c:pt>
                <c:pt idx="141">
                  <c:v>-2.1897739843526201E-3</c:v>
                </c:pt>
                <c:pt idx="142">
                  <c:v>-2.1914131422801466E-3</c:v>
                </c:pt>
                <c:pt idx="143">
                  <c:v>-2.194473518963264E-3</c:v>
                </c:pt>
                <c:pt idx="144">
                  <c:v>-2.1956878892967356E-3</c:v>
                </c:pt>
                <c:pt idx="145">
                  <c:v>-2.1969247423226359E-3</c:v>
                </c:pt>
                <c:pt idx="146">
                  <c:v>-2.1981875087100475E-3</c:v>
                </c:pt>
                <c:pt idx="147">
                  <c:v>-2.2000000008475093E-3</c:v>
                </c:pt>
                <c:pt idx="148">
                  <c:v>-2.2050450243896302E-3</c:v>
                </c:pt>
                <c:pt idx="149">
                  <c:v>-2.2064485939241405E-3</c:v>
                </c:pt>
                <c:pt idx="150">
                  <c:v>-2.2081813341417829E-3</c:v>
                </c:pt>
                <c:pt idx="151">
                  <c:v>-2.2094674161124176E-3</c:v>
                </c:pt>
                <c:pt idx="152">
                  <c:v>-2.2137590454209049E-3</c:v>
                </c:pt>
                <c:pt idx="153">
                  <c:v>-2.215273129472518E-3</c:v>
                </c:pt>
                <c:pt idx="154">
                  <c:v>-2.216802249781805E-3</c:v>
                </c:pt>
                <c:pt idx="155">
                  <c:v>-2.2186627254613864E-3</c:v>
                </c:pt>
                <c:pt idx="156">
                  <c:v>-2.2200581936678994E-3</c:v>
                </c:pt>
                <c:pt idx="157">
                  <c:v>-2.2246362856687615E-3</c:v>
                </c:pt>
                <c:pt idx="158">
                  <c:v>-2.2262329998559345E-3</c:v>
                </c:pt>
                <c:pt idx="159">
                  <c:v>-2.2278369704457602E-3</c:v>
                </c:pt>
                <c:pt idx="160">
                  <c:v>-2.2298370157563903E-3</c:v>
                </c:pt>
                <c:pt idx="161">
                  <c:v>-2.2312573915636525E-3</c:v>
                </c:pt>
                <c:pt idx="162">
                  <c:v>-2.2359222958764553E-3</c:v>
                </c:pt>
                <c:pt idx="163">
                  <c:v>-2.2375434228137105E-3</c:v>
                </c:pt>
                <c:pt idx="164">
                  <c:v>-2.2391627735085518E-3</c:v>
                </c:pt>
                <c:pt idx="165">
                  <c:v>-2.241314221854588E-3</c:v>
                </c:pt>
                <c:pt idx="166">
                  <c:v>-2.2426619438005052E-3</c:v>
                </c:pt>
                <c:pt idx="167">
                  <c:v>-2.2471832460205596E-3</c:v>
                </c:pt>
                <c:pt idx="168">
                  <c:v>-2.2487617989380704E-3</c:v>
                </c:pt>
                <c:pt idx="169">
                  <c:v>-2.2500000008996062E-3</c:v>
                </c:pt>
                <c:pt idx="170">
                  <c:v>-2.2515352291400973E-3</c:v>
                </c:pt>
                <c:pt idx="171">
                  <c:v>-2.253808522417378E-3</c:v>
                </c:pt>
                <c:pt idx="172">
                  <c:v>-2.2575361611218109E-3</c:v>
                </c:pt>
                <c:pt idx="173">
                  <c:v>-2.2590028587813104E-3</c:v>
                </c:pt>
                <c:pt idx="174">
                  <c:v>-2.2604567486682625E-3</c:v>
                </c:pt>
                <c:pt idx="175">
                  <c:v>-2.261898145162664E-3</c:v>
                </c:pt>
                <c:pt idx="176">
                  <c:v>-2.264384651405312E-3</c:v>
                </c:pt>
                <c:pt idx="177">
                  <c:v>-2.2675453087833241E-3</c:v>
                </c:pt>
                <c:pt idx="178">
                  <c:v>-2.2689291779876908E-3</c:v>
                </c:pt>
                <c:pt idx="179">
                  <c:v>-2.2703025744662017E-3</c:v>
                </c:pt>
                <c:pt idx="180">
                  <c:v>-2.2716658573920939E-3</c:v>
                </c:pt>
                <c:pt idx="181">
                  <c:v>-2.2744574982929266E-3</c:v>
                </c:pt>
                <c:pt idx="182">
                  <c:v>-2.2770252610768743E-3</c:v>
                </c:pt>
                <c:pt idx="183">
                  <c:v>-2.2783435878594776E-3</c:v>
                </c:pt>
                <c:pt idx="184">
                  <c:v>-2.2796540905315413E-3</c:v>
                </c:pt>
                <c:pt idx="185">
                  <c:v>-2.2809571730643477E-3</c:v>
                </c:pt>
                <c:pt idx="186">
                  <c:v>-2.286177649233037E-3</c:v>
                </c:pt>
                <c:pt idx="187">
                  <c:v>-2.2871456971874748E-3</c:v>
                </c:pt>
                <c:pt idx="188">
                  <c:v>-2.287375870583635E-3</c:v>
                </c:pt>
                <c:pt idx="189">
                  <c:v>-2.2886432740392621E-3</c:v>
                </c:pt>
                <c:pt idx="190">
                  <c:v>-2.2899062643360894E-3</c:v>
                </c:pt>
                <c:pt idx="191">
                  <c:v>-2.2900000012629272E-3</c:v>
                </c:pt>
                <c:pt idx="192">
                  <c:v>-2.2961945161861425E-3</c:v>
                </c:pt>
                <c:pt idx="193">
                  <c:v>-2.2974547896534667E-3</c:v>
                </c:pt>
                <c:pt idx="194">
                  <c:v>-2.298706799815968E-3</c:v>
                </c:pt>
                <c:pt idx="195">
                  <c:v>-2.3027117647321468E-3</c:v>
                </c:pt>
                <c:pt idx="196">
                  <c:v>-2.3025800712402752E-3</c:v>
                </c:pt>
                <c:pt idx="197">
                  <c:v>-2.3048560852644189E-3</c:v>
                </c:pt>
                <c:pt idx="198">
                  <c:v>-2.3060667576806507E-3</c:v>
                </c:pt>
                <c:pt idx="199">
                  <c:v>-2.3072721351919331E-3</c:v>
                </c:pt>
                <c:pt idx="200">
                  <c:v>-2.3113208208379978E-3</c:v>
                </c:pt>
                <c:pt idx="201">
                  <c:v>-2.311095818591014E-3</c:v>
                </c:pt>
                <c:pt idx="202">
                  <c:v>-2.3132385856262988E-3</c:v>
                </c:pt>
                <c:pt idx="203">
                  <c:v>-2.3144239171338115E-3</c:v>
                </c:pt>
                <c:pt idx="204">
                  <c:v>-2.3156080825799457E-3</c:v>
                </c:pt>
                <c:pt idx="205">
                  <c:v>-2.3194436698447509E-3</c:v>
                </c:pt>
                <c:pt idx="206">
                  <c:v>-2.3192932831746912E-3</c:v>
                </c:pt>
                <c:pt idx="207">
                  <c:v>-2.3215362075006793E-3</c:v>
                </c:pt>
                <c:pt idx="208">
                  <c:v>-2.3227285812914703E-3</c:v>
                </c:pt>
                <c:pt idx="209">
                  <c:v>-2.3239250782877336E-3</c:v>
                </c:pt>
                <c:pt idx="210">
                  <c:v>-2.3272798048131864E-3</c:v>
                </c:pt>
                <c:pt idx="211">
                  <c:v>-2.3273895186297217E-3</c:v>
                </c:pt>
                <c:pt idx="212">
                  <c:v>-2.3300000019944203E-3</c:v>
                </c:pt>
                <c:pt idx="213">
                  <c:v>-2.3312397448115212E-3</c:v>
                </c:pt>
                <c:pt idx="214">
                  <c:v>-2.3324889695890564E-3</c:v>
                </c:pt>
                <c:pt idx="215">
                  <c:v>-2.3351812972715797E-3</c:v>
                </c:pt>
                <c:pt idx="216">
                  <c:v>-2.3357097689104683E-3</c:v>
                </c:pt>
                <c:pt idx="217">
                  <c:v>-2.3388725323578771E-3</c:v>
                </c:pt>
                <c:pt idx="218">
                  <c:v>-2.3401754797893462E-3</c:v>
                </c:pt>
                <c:pt idx="219">
                  <c:v>-2.341486656283464E-3</c:v>
                </c:pt>
                <c:pt idx="220">
                  <c:v>-2.3437430708507195E-3</c:v>
                </c:pt>
                <c:pt idx="221">
                  <c:v>-2.344587648320465E-3</c:v>
                </c:pt>
                <c:pt idx="222">
                  <c:v>-2.348156025280968E-3</c:v>
                </c:pt>
                <c:pt idx="223">
                  <c:v>-2.3495103117206991E-3</c:v>
                </c:pt>
                <c:pt idx="224">
                  <c:v>-2.3508705425556238E-3</c:v>
                </c:pt>
                <c:pt idx="225">
                  <c:v>-2.3529752898400163E-3</c:v>
                </c:pt>
                <c:pt idx="226">
                  <c:v>-2.3539734493541412E-3</c:v>
                </c:pt>
                <c:pt idx="227">
                  <c:v>-2.3577457545279675E-3</c:v>
                </c:pt>
                <c:pt idx="228">
                  <c:v>-2.359132292074918E-3</c:v>
                </c:pt>
                <c:pt idx="229">
                  <c:v>-2.3605214576125199E-3</c:v>
                </c:pt>
                <c:pt idx="230">
                  <c:v>-2.3627706549508762E-3</c:v>
                </c:pt>
                <c:pt idx="231">
                  <c:v>-2.3637431943530872E-3</c:v>
                </c:pt>
                <c:pt idx="232">
                  <c:v>-2.3674864384148416E-3</c:v>
                </c:pt>
                <c:pt idx="233">
                  <c:v>-2.3683608417407738E-3</c:v>
                </c:pt>
                <c:pt idx="234">
                  <c:v>-2.369200348374974E-3</c:v>
                </c:pt>
                <c:pt idx="235">
                  <c:v>-2.3700000017219847E-3</c:v>
                </c:pt>
                <c:pt idx="236">
                  <c:v>-2.3712684601588352E-3</c:v>
                </c:pt>
                <c:pt idx="237">
                  <c:v>-2.3756015918957171E-3</c:v>
                </c:pt>
                <c:pt idx="238">
                  <c:v>-2.3761941142240121E-3</c:v>
                </c:pt>
                <c:pt idx="239">
                  <c:v>-2.3773869880193339E-3</c:v>
                </c:pt>
                <c:pt idx="240">
                  <c:v>-2.3785638858305836E-3</c:v>
                </c:pt>
                <c:pt idx="241">
                  <c:v>-2.3797245465207941E-3</c:v>
                </c:pt>
                <c:pt idx="242">
                  <c:v>-2.3837986314050757E-3</c:v>
                </c:pt>
                <c:pt idx="243">
                  <c:v>-2.3841999735698598E-3</c:v>
                </c:pt>
                <c:pt idx="244">
                  <c:v>-2.3852759098352458E-3</c:v>
                </c:pt>
                <c:pt idx="245">
                  <c:v>-2.3863342690966915E-3</c:v>
                </c:pt>
                <c:pt idx="246">
                  <c:v>-2.387374865862353E-3</c:v>
                </c:pt>
                <c:pt idx="247">
                  <c:v>-2.3910192961977537E-3</c:v>
                </c:pt>
                <c:pt idx="248">
                  <c:v>-2.3913562963537261E-3</c:v>
                </c:pt>
                <c:pt idx="249">
                  <c:v>-2.3923056764822712E-3</c:v>
                </c:pt>
                <c:pt idx="250">
                  <c:v>-2.3932364080942732E-3</c:v>
                </c:pt>
                <c:pt idx="251">
                  <c:v>-2.3941483813412481E-3</c:v>
                </c:pt>
                <c:pt idx="252">
                  <c:v>-2.3971964773144812E-3</c:v>
                </c:pt>
                <c:pt idx="253">
                  <c:v>-2.3976068718959635E-3</c:v>
                </c:pt>
                <c:pt idx="254">
                  <c:v>-2.3984237837850371E-3</c:v>
                </c:pt>
                <c:pt idx="255">
                  <c:v>-2.3992215051374375E-3</c:v>
                </c:pt>
                <c:pt idx="256">
                  <c:v>-2.4000000017453892E-3</c:v>
                </c:pt>
                <c:pt idx="257">
                  <c:v>-2.4023832173126741E-3</c:v>
                </c:pt>
                <c:pt idx="258">
                  <c:v>-2.4029877659956203E-3</c:v>
                </c:pt>
                <c:pt idx="259">
                  <c:v>-2.4036378447216352E-3</c:v>
                </c:pt>
                <c:pt idx="260">
                  <c:v>-2.4042752606078621E-3</c:v>
                </c:pt>
                <c:pt idx="261">
                  <c:v>-2.4049009769551693E-3</c:v>
                </c:pt>
                <c:pt idx="262">
                  <c:v>-2.4067176071728524E-3</c:v>
                </c:pt>
                <c:pt idx="263">
                  <c:v>-2.4073062189091275E-3</c:v>
                </c:pt>
                <c:pt idx="264">
                  <c:v>-2.4078879930140621E-3</c:v>
                </c:pt>
                <c:pt idx="265">
                  <c:v>-2.4084639109506994E-3</c:v>
                </c:pt>
                <c:pt idx="266">
                  <c:v>-2.4090349572082324E-3</c:v>
                </c:pt>
                <c:pt idx="267">
                  <c:v>-2.4107287562196108E-3</c:v>
                </c:pt>
                <c:pt idx="268">
                  <c:v>-2.4112902212075201E-3</c:v>
                </c:pt>
                <c:pt idx="269">
                  <c:v>-2.4118517823754162E-3</c:v>
                </c:pt>
                <c:pt idx="270">
                  <c:v>-2.4124144423755467E-3</c:v>
                </c:pt>
                <c:pt idx="271">
                  <c:v>-2.4129792068896027E-3</c:v>
                </c:pt>
                <c:pt idx="272">
                  <c:v>-2.4146962297262615E-3</c:v>
                </c:pt>
                <c:pt idx="273">
                  <c:v>-2.415279529642322E-3</c:v>
                </c:pt>
                <c:pt idx="274">
                  <c:v>-2.4158700078833499E-3</c:v>
                </c:pt>
                <c:pt idx="275">
                  <c:v>-2.4164686882907965E-3</c:v>
                </c:pt>
                <c:pt idx="276">
                  <c:v>-2.4170765977362162E-3</c:v>
                </c:pt>
                <c:pt idx="277">
                  <c:v>-2.4189660144052711E-3</c:v>
                </c:pt>
                <c:pt idx="278">
                  <c:v>-2.4200000017350091E-3</c:v>
                </c:pt>
                <c:pt idx="279">
                  <c:v>-2.420287461154439E-3</c:v>
                </c:pt>
                <c:pt idx="280">
                  <c:v>-2.4213220440325233E-3</c:v>
                </c:pt>
                <c:pt idx="281">
                  <c:v>-2.4219989968779056E-3</c:v>
                </c:pt>
                <c:pt idx="282">
                  <c:v>-2.4237640574740595E-3</c:v>
                </c:pt>
                <c:pt idx="283">
                  <c:v>-2.4247890515412315E-3</c:v>
                </c:pt>
                <c:pt idx="284">
                  <c:v>-2.4255018949365932E-3</c:v>
                </c:pt>
                <c:pt idx="285">
                  <c:v>-2.4262187445067943E-3</c:v>
                </c:pt>
                <c:pt idx="286">
                  <c:v>-2.4269385207560047E-3</c:v>
                </c:pt>
                <c:pt idx="287">
                  <c:v>-2.4288419469701982E-3</c:v>
                </c:pt>
                <c:pt idx="288">
                  <c:v>-2.4298249697973355E-3</c:v>
                </c:pt>
                <c:pt idx="289">
                  <c:v>-2.430542854188384E-3</c:v>
                </c:pt>
                <c:pt idx="290">
                  <c:v>-2.4312569886012045E-3</c:v>
                </c:pt>
                <c:pt idx="291">
                  <c:v>-2.4319662269808324E-3</c:v>
                </c:pt>
                <c:pt idx="292">
                  <c:v>-2.4338271724685429E-3</c:v>
                </c:pt>
                <c:pt idx="293">
                  <c:v>-2.4347309662877178E-3</c:v>
                </c:pt>
                <c:pt idx="294">
                  <c:v>-2.4353982008953937E-3</c:v>
                </c:pt>
                <c:pt idx="295">
                  <c:v>-2.4360534634697601E-3</c:v>
                </c:pt>
                <c:pt idx="296">
                  <c:v>-2.4366955413987067E-3</c:v>
                </c:pt>
                <c:pt idx="297">
                  <c:v>-2.4383246003931249E-3</c:v>
                </c:pt>
                <c:pt idx="298">
                  <c:v>-2.4391074216138118E-3</c:v>
                </c:pt>
                <c:pt idx="299">
                  <c:v>-2.4396650543325972E-3</c:v>
                </c:pt>
                <c:pt idx="300">
                  <c:v>-2.4400000017769062E-3</c:v>
                </c:pt>
                <c:pt idx="301">
                  <c:v>-2.4405160575471105E-3</c:v>
                </c:pt>
                <c:pt idx="302">
                  <c:v>-2.4419404345195246E-3</c:v>
                </c:pt>
                <c:pt idx="303">
                  <c:v>-2.4423772081686411E-3</c:v>
                </c:pt>
                <c:pt idx="304">
                  <c:v>-2.4427966093277177E-3</c:v>
                </c:pt>
                <c:pt idx="305">
                  <c:v>-2.4431996287776181E-3</c:v>
                </c:pt>
                <c:pt idx="306">
                  <c:v>-2.4435872630888616E-3</c:v>
                </c:pt>
                <c:pt idx="307">
                  <c:v>-2.4446679076203029E-3</c:v>
                </c:pt>
                <c:pt idx="308">
                  <c:v>-2.445004082731129E-3</c:v>
                </c:pt>
                <c:pt idx="309">
                  <c:v>-2.4453299423040802E-3</c:v>
                </c:pt>
                <c:pt idx="310">
                  <c:v>-2.4456465176122461E-3</c:v>
                </c:pt>
                <c:pt idx="311">
                  <c:v>-2.4459548457146361E-3</c:v>
                </c:pt>
                <c:pt idx="312">
                  <c:v>-2.4468408041287406E-3</c:v>
                </c:pt>
                <c:pt idx="313">
                  <c:v>-2.4471266296757074E-3</c:v>
                </c:pt>
                <c:pt idx="314">
                  <c:v>-2.4474094800759523E-3</c:v>
                </c:pt>
                <c:pt idx="315">
                  <c:v>-2.4476904270941294E-3</c:v>
                </c:pt>
                <c:pt idx="316">
                  <c:v>-2.4479705482808155E-3</c:v>
                </c:pt>
                <c:pt idx="317">
                  <c:v>-2.4493968859406658E-3</c:v>
                </c:pt>
                <c:pt idx="318">
                  <c:v>-2.4496950046420394E-3</c:v>
                </c:pt>
                <c:pt idx="319">
                  <c:v>-2.4500000023361728E-3</c:v>
                </c:pt>
                <c:pt idx="320">
                  <c:v>-2.4505450171017672E-3</c:v>
                </c:pt>
                <c:pt idx="321">
                  <c:v>-2.4508423486302262E-3</c:v>
                </c:pt>
                <c:pt idx="322">
                  <c:v>-2.4511476159777587E-3</c:v>
                </c:pt>
                <c:pt idx="323">
                  <c:v>-2.4514601468463466E-3</c:v>
                </c:pt>
                <c:pt idx="324">
                  <c:v>-2.4533717134640524E-3</c:v>
                </c:pt>
                <c:pt idx="325">
                  <c:v>-2.452769558297437E-3</c:v>
                </c:pt>
                <c:pt idx="326">
                  <c:v>-2.4531084210324362E-3</c:v>
                </c:pt>
                <c:pt idx="327">
                  <c:v>-2.4534505727424943E-3</c:v>
                </c:pt>
                <c:pt idx="328">
                  <c:v>-2.4537953608777746E-3</c:v>
                </c:pt>
                <c:pt idx="329">
                  <c:v>-2.4558376956113253E-3</c:v>
                </c:pt>
                <c:pt idx="330">
                  <c:v>-2.455187925427415E-3</c:v>
                </c:pt>
                <c:pt idx="331">
                  <c:v>-2.4555362061925269E-3</c:v>
                </c:pt>
                <c:pt idx="332">
                  <c:v>-2.4558832673336789E-3</c:v>
                </c:pt>
                <c:pt idx="333">
                  <c:v>-2.4562284760518646E-3</c:v>
                </c:pt>
                <c:pt idx="334">
                  <c:v>-2.4581280156302384E-3</c:v>
                </c:pt>
                <c:pt idx="335">
                  <c:v>-2.4575782294289977E-3</c:v>
                </c:pt>
                <c:pt idx="336">
                  <c:v>-2.4579047827731418E-3</c:v>
                </c:pt>
                <c:pt idx="337">
                  <c:v>-2.4582257461408488E-3</c:v>
                </c:pt>
                <c:pt idx="338">
                  <c:v>-2.4585405064815134E-3</c:v>
                </c:pt>
                <c:pt idx="339">
                  <c:v>-2.460020200790444E-3</c:v>
                </c:pt>
                <c:pt idx="340">
                  <c:v>-2.4597253552985842E-3</c:v>
                </c:pt>
                <c:pt idx="341">
                  <c:v>-2.4600000034834418E-3</c:v>
                </c:pt>
                <c:pt idx="342">
                  <c:v>-2.4602648143618607E-3</c:v>
                </c:pt>
                <c:pt idx="343">
                  <c:v>-2.4605191137023409E-3</c:v>
                </c:pt>
                <c:pt idx="344">
                  <c:v>-2.4613910032492414E-3</c:v>
                </c:pt>
                <c:pt idx="345">
                  <c:v>-2.4614170224669194E-3</c:v>
                </c:pt>
                <c:pt idx="346">
                  <c:v>-2.4616080321236298E-3</c:v>
                </c:pt>
                <c:pt idx="347">
                  <c:v>-2.4617841557767499E-3</c:v>
                </c:pt>
                <c:pt idx="348">
                  <c:v>-2.4619446235159569E-3</c:v>
                </c:pt>
                <c:pt idx="349">
                  <c:v>-2.4622110773561052E-3</c:v>
                </c:pt>
                <c:pt idx="350">
                  <c:v>-2.4624141287733917E-3</c:v>
                </c:pt>
                <c:pt idx="351">
                  <c:v>-2.4624843599337265E-3</c:v>
                </c:pt>
                <c:pt idx="352">
                  <c:v>-2.4625340707055787E-3</c:v>
                </c:pt>
                <c:pt idx="353">
                  <c:v>-2.4625624095084855E-3</c:v>
                </c:pt>
                <c:pt idx="354">
                  <c:v>-2.4622261870190765E-3</c:v>
                </c:pt>
                <c:pt idx="355">
                  <c:v>-2.4624446050523505E-3</c:v>
                </c:pt>
                <c:pt idx="356">
                  <c:v>-2.4623529019332192E-3</c:v>
                </c:pt>
                <c:pt idx="357">
                  <c:v>-2.4622344723404569E-3</c:v>
                </c:pt>
                <c:pt idx="358">
                  <c:v>-2.46208838301816E-3</c:v>
                </c:pt>
                <c:pt idx="359">
                  <c:v>-2.4611469500915584E-3</c:v>
                </c:pt>
                <c:pt idx="360">
                  <c:v>-2.4612083549434382E-3</c:v>
                </c:pt>
                <c:pt idx="361">
                  <c:v>-2.4600000000004332E-3</c:v>
                </c:pt>
                <c:pt idx="362">
                  <c:v>-2.4592017617746311E-3</c:v>
                </c:pt>
                <c:pt idx="363">
                  <c:v>-2.4591435077346937E-3</c:v>
                </c:pt>
                <c:pt idx="364">
                  <c:v>-2.4583196432762331E-3</c:v>
                </c:pt>
                <c:pt idx="365">
                  <c:v>-2.4579303974124312E-3</c:v>
                </c:pt>
                <c:pt idx="366">
                  <c:v>-2.4575282757004157E-3</c:v>
                </c:pt>
                <c:pt idx="367">
                  <c:v>-2.4567778427547222E-3</c:v>
                </c:pt>
                <c:pt idx="368">
                  <c:v>-2.4565304011519022E-3</c:v>
                </c:pt>
                <c:pt idx="369">
                  <c:v>-2.455399147162592E-3</c:v>
                </c:pt>
                <c:pt idx="370">
                  <c:v>-2.4549647920646162E-3</c:v>
                </c:pt>
                <c:pt idx="371">
                  <c:v>-2.454532735724563E-3</c:v>
                </c:pt>
                <c:pt idx="372">
                  <c:v>-2.4538765349162292E-3</c:v>
                </c:pt>
                <c:pt idx="373">
                  <c:v>-2.4535734494180558E-3</c:v>
                </c:pt>
                <c:pt idx="374">
                  <c:v>-2.4524859466367806E-3</c:v>
                </c:pt>
                <c:pt idx="375">
                  <c:v>-2.4521153406487084E-3</c:v>
                </c:pt>
                <c:pt idx="376">
                  <c:v>-2.4517630867255044E-3</c:v>
                </c:pt>
                <c:pt idx="377">
                  <c:v>-2.45124300459682E-3</c:v>
                </c:pt>
                <c:pt idx="378">
                  <c:v>-2.4510292531501237E-3</c:v>
                </c:pt>
                <c:pt idx="379">
                  <c:v>-2.4503605027387243E-3</c:v>
                </c:pt>
                <c:pt idx="380">
                  <c:v>-2.4501686550412135E-3</c:v>
                </c:pt>
                <c:pt idx="381">
                  <c:v>-2.45001209137831E-3</c:v>
                </c:pt>
                <c:pt idx="382">
                  <c:v>-2.4500000030447753E-3</c:v>
                </c:pt>
                <c:pt idx="383">
                  <c:v>-2.4500087441959662E-3</c:v>
                </c:pt>
                <c:pt idx="384">
                  <c:v>-2.4501149715741169E-3</c:v>
                </c:pt>
                <c:pt idx="385">
                  <c:v>-2.450251871753397E-3</c:v>
                </c:pt>
                <c:pt idx="386">
                  <c:v>-2.4501124864944527E-3</c:v>
                </c:pt>
                <c:pt idx="387">
                  <c:v>-2.4510698034370918E-3</c:v>
                </c:pt>
                <c:pt idx="388">
                  <c:v>-2.451332643382092E-3</c:v>
                </c:pt>
                <c:pt idx="389">
                  <c:v>-2.4516150852672723E-3</c:v>
                </c:pt>
                <c:pt idx="390">
                  <c:v>-2.4519152333686181E-3</c:v>
                </c:pt>
                <c:pt idx="391">
                  <c:v>-2.4518311032875472E-3</c:v>
                </c:pt>
                <c:pt idx="392">
                  <c:v>-2.45325446765056E-3</c:v>
                </c:pt>
                <c:pt idx="393">
                  <c:v>-2.4536142051740455E-3</c:v>
                </c:pt>
                <c:pt idx="394">
                  <c:v>-2.4539799710949846E-3</c:v>
                </c:pt>
                <c:pt idx="395">
                  <c:v>-2.454349768533994E-3</c:v>
                </c:pt>
                <c:pt idx="396">
                  <c:v>-2.4542171311985809E-3</c:v>
                </c:pt>
                <c:pt idx="397">
                  <c:v>-2.4558288300948715E-3</c:v>
                </c:pt>
                <c:pt idx="398">
                  <c:v>-2.4561883261546777E-3</c:v>
                </c:pt>
                <c:pt idx="399">
                  <c:v>-2.4565395689927711E-3</c:v>
                </c:pt>
                <c:pt idx="400">
                  <c:v>-2.4568804605774579E-3</c:v>
                </c:pt>
                <c:pt idx="401">
                  <c:v>-2.4565979919164548E-3</c:v>
                </c:pt>
                <c:pt idx="402">
                  <c:v>-2.4577716186218808E-3</c:v>
                </c:pt>
                <c:pt idx="403">
                  <c:v>-2.4582516199247164E-3</c:v>
                </c:pt>
                <c:pt idx="404">
                  <c:v>-2.4577585563744981E-3</c:v>
                </c:pt>
                <c:pt idx="405">
                  <c:v>-2.4582932622788148E-3</c:v>
                </c:pt>
                <c:pt idx="406">
                  <c:v>-2.4591014587399059E-3</c:v>
                </c:pt>
                <c:pt idx="407">
                  <c:v>-2.4592139959668346E-3</c:v>
                </c:pt>
                <c:pt idx="408">
                  <c:v>-2.4593081620689241E-3</c:v>
                </c:pt>
                <c:pt idx="409">
                  <c:v>-2.4585887919960402E-3</c:v>
                </c:pt>
                <c:pt idx="410">
                  <c:v>-2.4590395343333459E-3</c:v>
                </c:pt>
                <c:pt idx="411">
                  <c:v>-2.4595153063022121E-3</c:v>
                </c:pt>
                <c:pt idx="412">
                  <c:v>-2.4595064133167339E-3</c:v>
                </c:pt>
                <c:pt idx="413">
                  <c:v>-2.4594815646312332E-3</c:v>
                </c:pt>
                <c:pt idx="414">
                  <c:v>-2.4585598700591518E-3</c:v>
                </c:pt>
                <c:pt idx="415">
                  <c:v>-2.4589396749680283E-3</c:v>
                </c:pt>
                <c:pt idx="416">
                  <c:v>-2.4591305541344778E-3</c:v>
                </c:pt>
                <c:pt idx="417">
                  <c:v>-2.4590175516188721E-3</c:v>
                </c:pt>
                <c:pt idx="418">
                  <c:v>-2.4588911463999715E-3</c:v>
                </c:pt>
                <c:pt idx="419">
                  <c:v>-2.4577908119264909E-3</c:v>
                </c:pt>
                <c:pt idx="420">
                  <c:v>-2.458114290144621E-3</c:v>
                </c:pt>
                <c:pt idx="421">
                  <c:v>-2.4580713361044525E-3</c:v>
                </c:pt>
                <c:pt idx="422">
                  <c:v>-2.4578725077856432E-3</c:v>
                </c:pt>
                <c:pt idx="423">
                  <c:v>-2.457662967344558E-3</c:v>
                </c:pt>
                <c:pt idx="424">
                  <c:v>-2.4579596005950225E-3</c:v>
                </c:pt>
                <c:pt idx="425">
                  <c:v>-2.4566903531127674E-3</c:v>
                </c:pt>
                <c:pt idx="426">
                  <c:v>-2.4569838933971443E-3</c:v>
                </c:pt>
                <c:pt idx="427">
                  <c:v>-2.4567026323422609E-3</c:v>
                </c:pt>
                <c:pt idx="428">
                  <c:v>-2.456403073483231E-3</c:v>
                </c:pt>
                <c:pt idx="429">
                  <c:v>-2.4560835161764947E-3</c:v>
                </c:pt>
                <c:pt idx="430">
                  <c:v>-2.4546280759138108E-3</c:v>
                </c:pt>
                <c:pt idx="431">
                  <c:v>-2.454570917588036E-3</c:v>
                </c:pt>
                <c:pt idx="432">
                  <c:v>-2.4541254863975244E-3</c:v>
                </c:pt>
                <c:pt idx="433">
                  <c:v>-2.4536496297116656E-3</c:v>
                </c:pt>
                <c:pt idx="434">
                  <c:v>-2.4531415724922015E-3</c:v>
                </c:pt>
                <c:pt idx="435">
                  <c:v>-2.4514261648903553E-3</c:v>
                </c:pt>
                <c:pt idx="436">
                  <c:v>-2.4507514655265242E-3</c:v>
                </c:pt>
                <c:pt idx="437">
                  <c:v>-2.4500554080696059E-3</c:v>
                </c:pt>
                <c:pt idx="438">
                  <c:v>-2.4493162766446885E-3</c:v>
                </c:pt>
                <c:pt idx="439">
                  <c:v>-2.4485322218078952E-3</c:v>
                </c:pt>
                <c:pt idx="440">
                  <c:v>-2.4464860119664282E-3</c:v>
                </c:pt>
                <c:pt idx="441">
                  <c:v>-2.4436829835095169E-3</c:v>
                </c:pt>
                <c:pt idx="442">
                  <c:v>-2.4432582879296357E-3</c:v>
                </c:pt>
                <c:pt idx="443">
                  <c:v>-2.4427795927331603E-3</c:v>
                </c:pt>
                <c:pt idx="444">
                  <c:v>-2.4416283965276943E-3</c:v>
                </c:pt>
                <c:pt idx="445">
                  <c:v>-2.4391837644965947E-3</c:v>
                </c:pt>
                <c:pt idx="446">
                  <c:v>-2.4358107436066494E-3</c:v>
                </c:pt>
                <c:pt idx="447">
                  <c:v>-2.4343725467150705E-3</c:v>
                </c:pt>
                <c:pt idx="448">
                  <c:v>-2.432885728335569E-3</c:v>
                </c:pt>
                <c:pt idx="449">
                  <c:v>-2.4301262969627126E-3</c:v>
                </c:pt>
                <c:pt idx="450">
                  <c:v>-2.4291676013803863E-3</c:v>
                </c:pt>
                <c:pt idx="451">
                  <c:v>-2.4248396499480978E-3</c:v>
                </c:pt>
                <c:pt idx="452">
                  <c:v>-2.4231318109717718E-3</c:v>
                </c:pt>
                <c:pt idx="453">
                  <c:v>-2.4213991245131128E-3</c:v>
                </c:pt>
                <c:pt idx="454">
                  <c:v>-2.4184440751282995E-3</c:v>
                </c:pt>
                <c:pt idx="455">
                  <c:v>-2.4172754394525312E-3</c:v>
                </c:pt>
                <c:pt idx="456">
                  <c:v>-2.4124856858020777E-3</c:v>
                </c:pt>
                <c:pt idx="457">
                  <c:v>-2.4106778448329778E-3</c:v>
                </c:pt>
                <c:pt idx="458">
                  <c:v>-2.4088700044399389E-3</c:v>
                </c:pt>
                <c:pt idx="459">
                  <c:v>-2.4058988297363218E-3</c:v>
                </c:pt>
                <c:pt idx="460">
                  <c:v>-2.4046883506147134E-3</c:v>
                </c:pt>
                <c:pt idx="461">
                  <c:v>-2.3999588876997802E-3</c:v>
                </c:pt>
                <c:pt idx="462">
                  <c:v>-2.3982282036196017E-3</c:v>
                </c:pt>
                <c:pt idx="463">
                  <c:v>-2.3965234423381138E-3</c:v>
                </c:pt>
                <c:pt idx="464">
                  <c:v>-2.3937099192298142E-3</c:v>
                </c:pt>
                <c:pt idx="465">
                  <c:v>-2.3926397533035079E-3</c:v>
                </c:pt>
                <c:pt idx="466">
                  <c:v>-2.3885219252324811E-3</c:v>
                </c:pt>
                <c:pt idx="467">
                  <c:v>-2.3870530760106631E-3</c:v>
                </c:pt>
                <c:pt idx="468">
                  <c:v>-2.385636126455583E-3</c:v>
                </c:pt>
                <c:pt idx="469">
                  <c:v>-2.3831406891898273E-3</c:v>
                </c:pt>
                <c:pt idx="470">
                  <c:v>-2.3823879561493963E-3</c:v>
                </c:pt>
                <c:pt idx="471">
                  <c:v>-2.3792682510729354E-3</c:v>
                </c:pt>
                <c:pt idx="472">
                  <c:v>-2.3781224720304216E-3</c:v>
                </c:pt>
                <c:pt idx="473">
                  <c:v>-2.3770140306354471E-3</c:v>
                </c:pt>
                <c:pt idx="474">
                  <c:v>-2.3747948955643939E-3</c:v>
                </c:pt>
                <c:pt idx="475">
                  <c:v>-2.3743258695525936E-3</c:v>
                </c:pt>
                <c:pt idx="476">
                  <c:v>-2.3719514381176365E-3</c:v>
                </c:pt>
                <c:pt idx="477">
                  <c:v>-2.3710185478376111E-3</c:v>
                </c:pt>
                <c:pt idx="478">
                  <c:v>-2.3701067005364672E-3</c:v>
                </c:pt>
                <c:pt idx="479">
                  <c:v>-2.3680324597180431E-3</c:v>
                </c:pt>
                <c:pt idx="480">
                  <c:v>-2.3677437470048324E-3</c:v>
                </c:pt>
                <c:pt idx="481">
                  <c:v>-2.3657790777758853E-3</c:v>
                </c:pt>
                <c:pt idx="482">
                  <c:v>-2.3649428651841059E-3</c:v>
                </c:pt>
                <c:pt idx="483">
                  <c:v>-2.3641106847842983E-3</c:v>
                </c:pt>
                <c:pt idx="484">
                  <c:v>-2.3620536552781237E-3</c:v>
                </c:pt>
                <c:pt idx="485">
                  <c:v>-2.361832530906602E-3</c:v>
                </c:pt>
                <c:pt idx="486">
                  <c:v>-2.3599226543010192E-3</c:v>
                </c:pt>
                <c:pt idx="487">
                  <c:v>-2.3590618956416702E-3</c:v>
                </c:pt>
                <c:pt idx="488">
                  <c:v>-2.3588187881192096E-3</c:v>
                </c:pt>
                <c:pt idx="489">
                  <c:v>-2.3585645586137621E-3</c:v>
                </c:pt>
                <c:pt idx="490">
                  <c:v>-2.3582963889495858E-3</c:v>
                </c:pt>
                <c:pt idx="491">
                  <c:v>-2.3548246395544846E-3</c:v>
                </c:pt>
                <c:pt idx="492">
                  <c:v>-2.3544853272053894E-3</c:v>
                </c:pt>
                <c:pt idx="493">
                  <c:v>-2.3534826049099174E-3</c:v>
                </c:pt>
                <c:pt idx="494">
                  <c:v>-2.3524611417938377E-3</c:v>
                </c:pt>
                <c:pt idx="495">
                  <c:v>-2.3514215656053896E-3</c:v>
                </c:pt>
                <c:pt idx="496">
                  <c:v>-2.3475390923638913E-3</c:v>
                </c:pt>
                <c:pt idx="497">
                  <c:v>-2.3470948208168603E-3</c:v>
                </c:pt>
                <c:pt idx="498">
                  <c:v>-2.345974231215197E-3</c:v>
                </c:pt>
                <c:pt idx="499">
                  <c:v>-2.3448393764662384E-3</c:v>
                </c:pt>
                <c:pt idx="500">
                  <c:v>-2.3436909114649069E-3</c:v>
                </c:pt>
                <c:pt idx="501">
                  <c:v>-2.3394951841235159E-3</c:v>
                </c:pt>
                <c:pt idx="502">
                  <c:v>-2.3389741825641918E-3</c:v>
                </c:pt>
                <c:pt idx="503">
                  <c:v>-2.3377676254586945E-3</c:v>
                </c:pt>
                <c:pt idx="504">
                  <c:v>-2.3365514689137222E-3</c:v>
                </c:pt>
                <c:pt idx="505">
                  <c:v>-2.335326394971542E-3</c:v>
                </c:pt>
                <c:pt idx="506">
                  <c:v>-2.3309176486798365E-3</c:v>
                </c:pt>
                <c:pt idx="507">
                  <c:v>-2.3303507018638423E-3</c:v>
                </c:pt>
                <c:pt idx="508">
                  <c:v>-2.3290914073474428E-3</c:v>
                </c:pt>
                <c:pt idx="509">
                  <c:v>-2.3278273691486905E-3</c:v>
                </c:pt>
                <c:pt idx="510">
                  <c:v>-2.3258662807688459E-3</c:v>
                </c:pt>
                <c:pt idx="511">
                  <c:v>-2.322037310042649E-3</c:v>
                </c:pt>
                <c:pt idx="512">
                  <c:v>-2.3207543961806915E-3</c:v>
                </c:pt>
                <c:pt idx="513">
                  <c:v>-2.3194682028097619E-3</c:v>
                </c:pt>
                <c:pt idx="514">
                  <c:v>-2.3181787393085121E-3</c:v>
                </c:pt>
                <c:pt idx="515">
                  <c:v>-2.3168860150571311E-3</c:v>
                </c:pt>
                <c:pt idx="516">
                  <c:v>-2.3129883716049666E-3</c:v>
                </c:pt>
                <c:pt idx="517">
                  <c:v>-2.3116826981545097E-3</c:v>
                </c:pt>
                <c:pt idx="518">
                  <c:v>-2.3024535214821607E-3</c:v>
                </c:pt>
                <c:pt idx="519">
                  <c:v>-2.293070083520355E-3</c:v>
                </c:pt>
                <c:pt idx="520">
                  <c:v>-2.2835356016475445E-3</c:v>
                </c:pt>
                <c:pt idx="521">
                  <c:v>-2.2746016022036439E-3</c:v>
                </c:pt>
                <c:pt idx="522">
                  <c:v>-2.2647838517552274E-3</c:v>
                </c:pt>
                <c:pt idx="523">
                  <c:v>-2.2548244792587992E-3</c:v>
                </c:pt>
                <c:pt idx="524">
                  <c:v>-2.2447267022429238E-3</c:v>
                </c:pt>
                <c:pt idx="525">
                  <c:v>-2.2337101439063247E-3</c:v>
                </c:pt>
                <c:pt idx="526">
                  <c:v>-2.2233369652065807E-3</c:v>
                </c:pt>
                <c:pt idx="527">
                  <c:v>-2.212835265137466E-3</c:v>
                </c:pt>
                <c:pt idx="528">
                  <c:v>-2.199149409890363E-3</c:v>
                </c:pt>
                <c:pt idx="529">
                  <c:v>-2.1907300631876436E-3</c:v>
                </c:pt>
                <c:pt idx="530">
                  <c:v>-2.1814137317979873E-3</c:v>
                </c:pt>
                <c:pt idx="531">
                  <c:v>-2.1704372173132445E-3</c:v>
                </c:pt>
                <c:pt idx="532">
                  <c:v>-2.1593480400327238E-3</c:v>
                </c:pt>
                <c:pt idx="533">
                  <c:v>-2.1481494178868781E-3</c:v>
                </c:pt>
                <c:pt idx="534">
                  <c:v>-2.136844568861364E-3</c:v>
                </c:pt>
                <c:pt idx="535">
                  <c:v>-2.1254367109959393E-3</c:v>
                </c:pt>
                <c:pt idx="536">
                  <c:v>-2.1139290623897605E-3</c:v>
                </c:pt>
                <c:pt idx="537">
                  <c:v>-2.1023248411998403E-3</c:v>
                </c:pt>
                <c:pt idx="538">
                  <c:v>-2.0880074126988055E-3</c:v>
                </c:pt>
                <c:pt idx="539">
                  <c:v>-2.0762040074621176E-3</c:v>
                </c:pt>
                <c:pt idx="540">
                  <c:v>-2.0643143744928662E-3</c:v>
                </c:pt>
                <c:pt idx="541">
                  <c:v>-2.0523417321355562E-3</c:v>
                </c:pt>
                <c:pt idx="542">
                  <c:v>-2.0411824625913601E-3</c:v>
                </c:pt>
                <c:pt idx="543">
                  <c:v>-2.0290545455794963E-3</c:v>
                </c:pt>
                <c:pt idx="544">
                  <c:v>-2.0168411844304025E-3</c:v>
                </c:pt>
                <c:pt idx="545">
                  <c:v>-2.0010026462742012E-3</c:v>
                </c:pt>
                <c:pt idx="546">
                  <c:v>-1.9849346077956877E-3</c:v>
                </c:pt>
                <c:pt idx="547">
                  <c:v>-1.9732274008795484E-3</c:v>
                </c:pt>
                <c:pt idx="548">
                  <c:v>-1.9605418498664711E-3</c:v>
                </c:pt>
                <c:pt idx="549">
                  <c:v>-1.9477324086649632E-3</c:v>
                </c:pt>
                <c:pt idx="550">
                  <c:v>-1.9376999678188047E-3</c:v>
                </c:pt>
                <c:pt idx="551">
                  <c:v>-1.9246605906528135E-3</c:v>
                </c:pt>
                <c:pt idx="552">
                  <c:v>-1.9114769345098597E-3</c:v>
                </c:pt>
                <c:pt idx="553">
                  <c:v>-1.8981408218812189E-3</c:v>
                </c:pt>
                <c:pt idx="554">
                  <c:v>-1.8846438433001067E-3</c:v>
                </c:pt>
                <c:pt idx="555">
                  <c:v>-1.8678433117205111E-3</c:v>
                </c:pt>
                <c:pt idx="556">
                  <c:v>-1.8539464688999319E-3</c:v>
                </c:pt>
                <c:pt idx="557">
                  <c:v>-1.8398600913976397E-3</c:v>
                </c:pt>
                <c:pt idx="558">
                  <c:v>-1.8255749465282661E-3</c:v>
                </c:pt>
                <c:pt idx="559">
                  <c:v>-1.8110815733032588E-3</c:v>
                </c:pt>
                <c:pt idx="560">
                  <c:v>-1.7963702824096105E-3</c:v>
                </c:pt>
                <c:pt idx="561">
                  <c:v>-1.7814311561939553E-3</c:v>
                </c:pt>
                <c:pt idx="562">
                  <c:v>-1.7662540486419428E-3</c:v>
                </c:pt>
                <c:pt idx="563">
                  <c:v>-1.7544296657456826E-3</c:v>
                </c:pt>
                <c:pt idx="564">
                  <c:v>-1.740028265705053E-3</c:v>
                </c:pt>
                <c:pt idx="565">
                  <c:v>-1.7241624453774112E-3</c:v>
                </c:pt>
                <c:pt idx="566">
                  <c:v>-1.7080170728624366E-3</c:v>
                </c:pt>
                <c:pt idx="567">
                  <c:v>-1.6915806744620932E-3</c:v>
                </c:pt>
                <c:pt idx="568">
                  <c:v>-1.6735338319199395E-3</c:v>
                </c:pt>
                <c:pt idx="569">
                  <c:v>-1.6511150160536212E-3</c:v>
                </c:pt>
                <c:pt idx="570">
                  <c:v>-1.6390749291347556E-3</c:v>
                </c:pt>
                <c:pt idx="571">
                  <c:v>-1.6213719677249565E-3</c:v>
                </c:pt>
                <c:pt idx="572">
                  <c:v>-1.6047510104443409E-3</c:v>
                </c:pt>
                <c:pt idx="573">
                  <c:v>-1.5864301836530849E-3</c:v>
                </c:pt>
                <c:pt idx="574">
                  <c:v>-1.5677843985369647E-3</c:v>
                </c:pt>
                <c:pt idx="575">
                  <c:v>-1.5488108082108354E-3</c:v>
                </c:pt>
                <c:pt idx="576">
                  <c:v>-1.5295065655159239E-3</c:v>
                </c:pt>
                <c:pt idx="577">
                  <c:v>-1.5083457347788857E-3</c:v>
                </c:pt>
                <c:pt idx="578">
                  <c:v>-1.4883467124146067E-3</c:v>
                </c:pt>
                <c:pt idx="579">
                  <c:v>-1.4680082913361672E-3</c:v>
                </c:pt>
                <c:pt idx="580">
                  <c:v>-1.4353553403174753E-3</c:v>
                </c:pt>
                <c:pt idx="581">
                  <c:v>-1.4248975442168043E-3</c:v>
                </c:pt>
                <c:pt idx="582">
                  <c:v>-1.4065779335097047E-3</c:v>
                </c:pt>
                <c:pt idx="583">
                  <c:v>-1.3848793800807203E-3</c:v>
                </c:pt>
                <c:pt idx="584">
                  <c:v>-1.3628273866939954E-3</c:v>
                </c:pt>
                <c:pt idx="585">
                  <c:v>-1.3404191035346405E-3</c:v>
                </c:pt>
                <c:pt idx="586">
                  <c:v>-1.3176516804669237E-3</c:v>
                </c:pt>
                <c:pt idx="587">
                  <c:v>-1.2945222670311964E-3</c:v>
                </c:pt>
                <c:pt idx="588">
                  <c:v>-1.2710280124355485E-3</c:v>
                </c:pt>
                <c:pt idx="589">
                  <c:v>-1.2471660655527335E-3</c:v>
                </c:pt>
                <c:pt idx="590">
                  <c:v>-1.2154653201220773E-3</c:v>
                </c:pt>
                <c:pt idx="591">
                  <c:v>-1.1907489976875449E-3</c:v>
                </c:pt>
                <c:pt idx="592">
                  <c:v>-1.1656556104594304E-3</c:v>
                </c:pt>
                <c:pt idx="593">
                  <c:v>-1.140182305530361E-3</c:v>
                </c:pt>
                <c:pt idx="594">
                  <c:v>-1.1202665395706978E-3</c:v>
                </c:pt>
                <c:pt idx="595">
                  <c:v>-1.0941129719257935E-3</c:v>
                </c:pt>
                <c:pt idx="596">
                  <c:v>-1.0675819776005977E-3</c:v>
                </c:pt>
                <c:pt idx="597">
                  <c:v>-1.0406789868943802E-3</c:v>
                </c:pt>
                <c:pt idx="598">
                  <c:v>-1.0134095837009262E-3</c:v>
                </c:pt>
                <c:pt idx="599">
                  <c:v>-9.7945618344852728E-4</c:v>
                </c:pt>
                <c:pt idx="600">
                  <c:v>-9.5140212426636137E-4</c:v>
                </c:pt>
                <c:pt idx="601">
                  <c:v>-9.230016479350356E-4</c:v>
                </c:pt>
                <c:pt idx="602">
                  <c:v>-8.9426087146854221E-4</c:v>
                </c:pt>
                <c:pt idx="603">
                  <c:v>-8.7177257103832062E-4</c:v>
                </c:pt>
                <c:pt idx="604">
                  <c:v>-8.4243055870699931E-4</c:v>
                </c:pt>
                <c:pt idx="605">
                  <c:v>-8.1276552361260446E-4</c:v>
                </c:pt>
                <c:pt idx="606">
                  <c:v>-7.7602239791732259E-4</c:v>
                </c:pt>
                <c:pt idx="607">
                  <c:v>-7.4567716970109013E-4</c:v>
                </c:pt>
                <c:pt idx="608">
                  <c:v>-7.1503151998427816E-4</c:v>
                </c:pt>
                <c:pt idx="609">
                  <c:v>-6.8409262484382346E-4</c:v>
                </c:pt>
                <c:pt idx="610">
                  <c:v>-6.528678117437381E-4</c:v>
                </c:pt>
                <c:pt idx="611">
                  <c:v>-6.2838415407915206E-4</c:v>
                </c:pt>
                <c:pt idx="612">
                  <c:v>-5.8959049858330721E-4</c:v>
                </c:pt>
                <c:pt idx="613">
                  <c:v>-5.5755341058598548E-4</c:v>
                </c:pt>
                <c:pt idx="614">
                  <c:v>-5.2526122880299886E-4</c:v>
                </c:pt>
                <c:pt idx="615">
                  <c:v>-4.9992402167145283E-4</c:v>
                </c:pt>
                <c:pt idx="616">
                  <c:v>-4.7201282457217622E-4</c:v>
                </c:pt>
                <c:pt idx="617">
                  <c:v>-4.3907534234653933E-4</c:v>
                </c:pt>
                <c:pt idx="618">
                  <c:v>-4.0591500766507649E-4</c:v>
                </c:pt>
                <c:pt idx="619">
                  <c:v>-3.7254071970818572E-4</c:v>
                </c:pt>
                <c:pt idx="620">
                  <c:v>-3.3649468808822112E-4</c:v>
                </c:pt>
                <c:pt idx="621">
                  <c:v>-3.0270416660227819E-4</c:v>
                </c:pt>
                <c:pt idx="622">
                  <c:v>-2.6871803108696502E-4</c:v>
                </c:pt>
                <c:pt idx="623">
                  <c:v>-2.3453744670102038E-4</c:v>
                </c:pt>
                <c:pt idx="624">
                  <c:v>-2.0016357862448456E-4</c:v>
                </c:pt>
                <c:pt idx="625">
                  <c:v>-1.6813175734129021E-4</c:v>
                </c:pt>
                <c:pt idx="626">
                  <c:v>-1.3338804210652586E-4</c:v>
                </c:pt>
                <c:pt idx="627">
                  <c:v>-9.8454458938672943E-5</c:v>
                </c:pt>
                <c:pt idx="628">
                  <c:v>-6.3332173178262755E-5</c:v>
                </c:pt>
                <c:pt idx="629">
                  <c:v>-2.5435766027052926E-5</c:v>
                </c:pt>
                <c:pt idx="630">
                  <c:v>1.0073333919969151E-5</c:v>
                </c:pt>
                <c:pt idx="631">
                  <c:v>4.5767560530879928E-5</c:v>
                </c:pt>
                <c:pt idx="632">
                  <c:v>8.1645748396371888E-5</c:v>
                </c:pt>
                <c:pt idx="633">
                  <c:v>1.1506900550947488E-4</c:v>
                </c:pt>
                <c:pt idx="634">
                  <c:v>1.5129903297465838E-4</c:v>
                </c:pt>
                <c:pt idx="635">
                  <c:v>1.8770960477380009E-4</c:v>
                </c:pt>
                <c:pt idx="636">
                  <c:v>2.2429955530447882E-4</c:v>
                </c:pt>
                <c:pt idx="637">
                  <c:v>2.6106771892540941E-4</c:v>
                </c:pt>
                <c:pt idx="638">
                  <c:v>2.980129299555595E-4</c:v>
                </c:pt>
                <c:pt idx="639">
                  <c:v>3.3513402267459116E-4</c:v>
                </c:pt>
                <c:pt idx="640">
                  <c:v>3.7242983132286089E-4</c:v>
                </c:pt>
                <c:pt idx="641">
                  <c:v>4.0989919009656151E-4</c:v>
                </c:pt>
                <c:pt idx="642">
                  <c:v>4.6129284022223784E-4</c:v>
                </c:pt>
                <c:pt idx="643">
                  <c:v>4.991650916917566E-4</c:v>
                </c:pt>
                <c:pt idx="644">
                  <c:v>5.3720700033431682E-4</c:v>
                </c:pt>
                <c:pt idx="645">
                  <c:v>5.7541740041144505E-4</c:v>
                </c:pt>
                <c:pt idx="646">
                  <c:v>6.0539984527037936E-4</c:v>
                </c:pt>
                <c:pt idx="647">
                  <c:v>6.4390916010460342E-4</c:v>
                </c:pt>
                <c:pt idx="648">
                  <c:v>6.8258386088638752E-4</c:v>
                </c:pt>
                <c:pt idx="649">
                  <c:v>7.2142291962841876E-4</c:v>
                </c:pt>
                <c:pt idx="650">
                  <c:v>7.6042531036624725E-4</c:v>
                </c:pt>
                <c:pt idx="651">
                  <c:v>8.0815673478403178E-4</c:v>
                </c:pt>
                <c:pt idx="652">
                  <c:v>8.4751645454703411E-4</c:v>
                </c:pt>
                <c:pt idx="653">
                  <c:v>8.8703625306201092E-4</c:v>
                </c:pt>
                <c:pt idx="654">
                  <c:v>9.2671511107718233E-4</c:v>
                </c:pt>
                <c:pt idx="655">
                  <c:v>9.5785147696628484E-4</c:v>
                </c:pt>
                <c:pt idx="656">
                  <c:v>9.9781242777433922E-4</c:v>
                </c:pt>
                <c:pt idx="657">
                  <c:v>1.0379295854798653E-3</c:v>
                </c:pt>
                <c:pt idx="658">
                  <c:v>1.0782019402965101E-3</c:v>
                </c:pt>
                <c:pt idx="659">
                  <c:v>1.1274597589315493E-3</c:v>
                </c:pt>
                <c:pt idx="660">
                  <c:v>1.1680716809113075E-3</c:v>
                </c:pt>
                <c:pt idx="661">
                  <c:v>1.2088355832398016E-3</c:v>
                </c:pt>
                <c:pt idx="662">
                  <c:v>1.249750462546742E-3</c:v>
                </c:pt>
                <c:pt idx="663">
                  <c:v>1.2908153174447682E-3</c:v>
                </c:pt>
                <c:pt idx="664">
                  <c:v>1.3320291485281607E-3</c:v>
                </c:pt>
                <c:pt idx="665">
                  <c:v>1.373390958371122E-3</c:v>
                </c:pt>
                <c:pt idx="666">
                  <c:v>1.414899751532073E-3</c:v>
                </c:pt>
                <c:pt idx="667">
                  <c:v>1.4565545345463485E-3</c:v>
                </c:pt>
                <c:pt idx="668">
                  <c:v>1.4831696124411324E-3</c:v>
                </c:pt>
                <c:pt idx="669">
                  <c:v>1.5250628088310629E-3</c:v>
                </c:pt>
                <c:pt idx="670">
                  <c:v>1.5670993859095309E-3</c:v>
                </c:pt>
                <c:pt idx="671">
                  <c:v>1.6092783614443402E-3</c:v>
                </c:pt>
                <c:pt idx="672">
                  <c:v>1.6546738744492753E-3</c:v>
                </c:pt>
                <c:pt idx="673">
                  <c:v>1.6971445264805426E-3</c:v>
                </c:pt>
                <c:pt idx="674">
                  <c:v>1.7397544311546333E-3</c:v>
                </c:pt>
                <c:pt idx="675">
                  <c:v>1.7825024750263872E-3</c:v>
                </c:pt>
                <c:pt idx="676">
                  <c:v>1.8253875445821274E-3</c:v>
                </c:pt>
                <c:pt idx="677">
                  <c:v>1.8652849406529247E-3</c:v>
                </c:pt>
                <c:pt idx="678">
                  <c:v>1.9084312487743628E-3</c:v>
                </c:pt>
                <c:pt idx="679">
                  <c:v>1.9517113153003744E-3</c:v>
                </c:pt>
                <c:pt idx="680">
                  <c:v>1.9951240264006057E-3</c:v>
                </c:pt>
                <c:pt idx="681">
                  <c:v>2.0418292998018468E-3</c:v>
                </c:pt>
                <c:pt idx="682">
                  <c:v>2.0855131357833366E-3</c:v>
                </c:pt>
                <c:pt idx="683">
                  <c:v>2.1293262008906886E-3</c:v>
                </c:pt>
                <c:pt idx="684">
                  <c:v>2.1732673810396928E-3</c:v>
                </c:pt>
                <c:pt idx="685">
                  <c:v>2.2173355620727915E-3</c:v>
                </c:pt>
                <c:pt idx="686">
                  <c:v>2.2583234455734961E-3</c:v>
                </c:pt>
                <c:pt idx="687">
                  <c:v>2.3026334754044277E-3</c:v>
                </c:pt>
                <c:pt idx="688">
                  <c:v>2.347067236550056E-3</c:v>
                </c:pt>
                <c:pt idx="689">
                  <c:v>2.3916236145140406E-3</c:v>
                </c:pt>
                <c:pt idx="690">
                  <c:v>2.4363014947223131E-3</c:v>
                </c:pt>
                <c:pt idx="691">
                  <c:v>2.4810997625221939E-3</c:v>
                </c:pt>
                <c:pt idx="692">
                  <c:v>2.5260173031810673E-3</c:v>
                </c:pt>
                <c:pt idx="693">
                  <c:v>2.5710530018885898E-3</c:v>
                </c:pt>
                <c:pt idx="694">
                  <c:v>2.6325866474907751E-3</c:v>
                </c:pt>
                <c:pt idx="695">
                  <c:v>2.6778963719324114E-3</c:v>
                </c:pt>
                <c:pt idx="696">
                  <c:v>2.7233205439781299E-3</c:v>
                </c:pt>
                <c:pt idx="697">
                  <c:v>2.7688580486342411E-3</c:v>
                </c:pt>
                <c:pt idx="698">
                  <c:v>2.8045797430818141E-3</c:v>
                </c:pt>
                <c:pt idx="699">
                  <c:v>2.8503163777598346E-3</c:v>
                </c:pt>
                <c:pt idx="700">
                  <c:v>2.8961604834496176E-3</c:v>
                </c:pt>
                <c:pt idx="701">
                  <c:v>2.942108177625823E-3</c:v>
                </c:pt>
                <c:pt idx="702">
                  <c:v>2.9881555427205414E-3</c:v>
                </c:pt>
                <c:pt idx="703">
                  <c:v>3.044328151529537E-3</c:v>
                </c:pt>
                <c:pt idx="704">
                  <c:v>3.0905795039377409E-3</c:v>
                </c:pt>
                <c:pt idx="705">
                  <c:v>3.1369173818772004E-3</c:v>
                </c:pt>
                <c:pt idx="706">
                  <c:v>3.1833377602412168E-3</c:v>
                </c:pt>
                <c:pt idx="707">
                  <c:v>3.2197478634349934E-3</c:v>
                </c:pt>
                <c:pt idx="708">
                  <c:v>3.2663090220296982E-3</c:v>
                </c:pt>
                <c:pt idx="709">
                  <c:v>3.3129414468977222E-3</c:v>
                </c:pt>
                <c:pt idx="710">
                  <c:v>3.3596409399248603E-3</c:v>
                </c:pt>
                <c:pt idx="711">
                  <c:v>3.4064032678997351E-3</c:v>
                </c:pt>
                <c:pt idx="712">
                  <c:v>3.4633627836826294E-3</c:v>
                </c:pt>
                <c:pt idx="713">
                  <c:v>3.5102450619830094E-3</c:v>
                </c:pt>
                <c:pt idx="714">
                  <c:v>3.5571763968005174E-3</c:v>
                </c:pt>
                <c:pt idx="715">
                  <c:v>3.6041524521807622E-3</c:v>
                </c:pt>
                <c:pt idx="716">
                  <c:v>3.6511688576013053E-3</c:v>
                </c:pt>
                <c:pt idx="717">
                  <c:v>3.6982212079733796E-3</c:v>
                </c:pt>
                <c:pt idx="718">
                  <c:v>3.7453050636277081E-3</c:v>
                </c:pt>
                <c:pt idx="719">
                  <c:v>3.7924159503166517E-3</c:v>
                </c:pt>
                <c:pt idx="720">
                  <c:v>3.8225938148779615E-3</c:v>
                </c:pt>
                <c:pt idx="721">
                  <c:v>3.8697430303517252E-3</c:v>
                </c:pt>
                <c:pt idx="722">
                  <c:v>3.9169065676059349E-3</c:v>
                </c:pt>
                <c:pt idx="723">
                  <c:v>3.9640797430293036E-3</c:v>
                </c:pt>
                <c:pt idx="724">
                  <c:v>4.0112578374681424E-3</c:v>
                </c:pt>
                <c:pt idx="725">
                  <c:v>4.0618280322476672E-3</c:v>
                </c:pt>
                <c:pt idx="726">
                  <c:v>4.1090039942864925E-3</c:v>
                </c:pt>
                <c:pt idx="727">
                  <c:v>4.1561755297866224E-3</c:v>
                </c:pt>
                <c:pt idx="728">
                  <c:v>4.2033406070163502E-3</c:v>
                </c:pt>
                <c:pt idx="729">
                  <c:v>4.2471077056930916E-3</c:v>
                </c:pt>
                <c:pt idx="730">
                  <c:v>4.2942546578334665E-3</c:v>
                </c:pt>
                <c:pt idx="731">
                  <c:v>4.3413891945363247E-3</c:v>
                </c:pt>
                <c:pt idx="732">
                  <c:v>4.3885092833408348E-3</c:v>
                </c:pt>
                <c:pt idx="733">
                  <c:v>4.4389979949461377E-3</c:v>
                </c:pt>
                <c:pt idx="734">
                  <c:v>4.4860816453558532E-3</c:v>
                </c:pt>
                <c:pt idx="735">
                  <c:v>4.5331446099617298E-3</c:v>
                </c:pt>
                <c:pt idx="736">
                  <c:v>4.5801848554913168E-3</c:v>
                </c:pt>
                <c:pt idx="737">
                  <c:v>4.6272003484740774E-3</c:v>
                </c:pt>
                <c:pt idx="738">
                  <c:v>4.6708125683135081E-3</c:v>
                </c:pt>
                <c:pt idx="739">
                  <c:v>4.7177745968207917E-3</c:v>
                </c:pt>
                <c:pt idx="740">
                  <c:v>4.7647059108487187E-3</c:v>
                </c:pt>
                <c:pt idx="741">
                  <c:v>4.8116044762189364E-3</c:v>
                </c:pt>
                <c:pt idx="742">
                  <c:v>4.8584682585614261E-3</c:v>
                </c:pt>
                <c:pt idx="743">
                  <c:v>4.9052952233149373E-3</c:v>
                </c:pt>
                <c:pt idx="744">
                  <c:v>4.9520833357349437E-3</c:v>
                </c:pt>
                <c:pt idx="745">
                  <c:v>4.9988305608808315E-3</c:v>
                </c:pt>
                <c:pt idx="746">
                  <c:v>5.0623089988148292E-3</c:v>
                </c:pt>
                <c:pt idx="747">
                  <c:v>5.1089519115740572E-3</c:v>
                </c:pt>
                <c:pt idx="748">
                  <c:v>5.1555471306932808E-3</c:v>
                </c:pt>
                <c:pt idx="749">
                  <c:v>5.2020926201796188E-3</c:v>
                </c:pt>
                <c:pt idx="750">
                  <c:v>5.2385649010810815E-3</c:v>
                </c:pt>
                <c:pt idx="751">
                  <c:v>5.2850163519199012E-3</c:v>
                </c:pt>
                <c:pt idx="752">
                  <c:v>5.3314120747044178E-3</c:v>
                </c:pt>
                <c:pt idx="753">
                  <c:v>5.3777497194171841E-3</c:v>
                </c:pt>
                <c:pt idx="754">
                  <c:v>5.4240269324436277E-3</c:v>
                </c:pt>
                <c:pt idx="755">
                  <c:v>5.480198984702837E-3</c:v>
                </c:pt>
                <c:pt idx="756">
                  <c:v>5.5263338813116283E-3</c:v>
                </c:pt>
                <c:pt idx="757">
                  <c:v>5.5724007335803648E-3</c:v>
                </c:pt>
                <c:pt idx="758">
                  <c:v>5.6183971771831074E-3</c:v>
                </c:pt>
                <c:pt idx="759">
                  <c:v>5.6544238942367259E-3</c:v>
                </c:pt>
                <c:pt idx="760">
                  <c:v>5.700288890004809E-3</c:v>
                </c:pt>
                <c:pt idx="761">
                  <c:v>5.7460768781686655E-3</c:v>
                </c:pt>
                <c:pt idx="762">
                  <c:v>5.7917854763695027E-3</c:v>
                </c:pt>
                <c:pt idx="763">
                  <c:v>5.8374122986575225E-3</c:v>
                </c:pt>
                <c:pt idx="764">
                  <c:v>5.8927644085814803E-3</c:v>
                </c:pt>
                <c:pt idx="765">
                  <c:v>5.9382014930574626E-3</c:v>
                </c:pt>
                <c:pt idx="766">
                  <c:v>5.983549126829398E-3</c:v>
                </c:pt>
                <c:pt idx="767">
                  <c:v>6.0288049137206942E-3</c:v>
                </c:pt>
                <c:pt idx="768">
                  <c:v>6.0739664540160861E-3</c:v>
                </c:pt>
                <c:pt idx="769">
                  <c:v>6.1190313444663622E-3</c:v>
                </c:pt>
                <c:pt idx="770">
                  <c:v>6.1639971782862131E-3</c:v>
                </c:pt>
                <c:pt idx="771">
                  <c:v>6.2088615451589618E-3</c:v>
                </c:pt>
                <c:pt idx="772">
                  <c:v>6.2407623253070013E-3</c:v>
                </c:pt>
                <c:pt idx="773">
                  <c:v>6.2854469629555253E-3</c:v>
                </c:pt>
                <c:pt idx="774">
                  <c:v>6.3300234961511867E-3</c:v>
                </c:pt>
                <c:pt idx="775">
                  <c:v>6.374489494357774E-3</c:v>
                </c:pt>
                <c:pt idx="776">
                  <c:v>6.4188425234380014E-3</c:v>
                </c:pt>
                <c:pt idx="777">
                  <c:v>6.4662566993855539E-3</c:v>
                </c:pt>
                <c:pt idx="778">
                  <c:v>6.5103684277644444E-3</c:v>
                </c:pt>
                <c:pt idx="779">
                  <c:v>6.5543602963775054E-3</c:v>
                </c:pt>
                <c:pt idx="780">
                  <c:v>6.5982301749100162E-3</c:v>
                </c:pt>
                <c:pt idx="781">
                  <c:v>6.6388336895442449E-3</c:v>
                </c:pt>
                <c:pt idx="782">
                  <c:v>6.6824621386539426E-3</c:v>
                </c:pt>
                <c:pt idx="783">
                  <c:v>6.7259623551044236E-3</c:v>
                </c:pt>
                <c:pt idx="784">
                  <c:v>6.7693322080208708E-3</c:v>
                </c:pt>
                <c:pt idx="785">
                  <c:v>6.8156751438185727E-3</c:v>
                </c:pt>
                <c:pt idx="786">
                  <c:v>6.8587683360580975E-3</c:v>
                </c:pt>
                <c:pt idx="787">
                  <c:v>6.9017246214384403E-3</c:v>
                </c:pt>
                <c:pt idx="788">
                  <c:v>6.9445418683532333E-3</c:v>
                </c:pt>
                <c:pt idx="789">
                  <c:v>6.9902378012598101E-3</c:v>
                </c:pt>
                <c:pt idx="790">
                  <c:v>7.0327600914367053E-3</c:v>
                </c:pt>
                <c:pt idx="791">
                  <c:v>7.0751367929858533E-3</c:v>
                </c:pt>
                <c:pt idx="792">
                  <c:v>7.1173657737714675E-3</c:v>
                </c:pt>
                <c:pt idx="793">
                  <c:v>7.159444901511945E-3</c:v>
                </c:pt>
                <c:pt idx="794">
                  <c:v>7.2013720437776665E-3</c:v>
                </c:pt>
                <c:pt idx="795">
                  <c:v>7.2431450679949555E-3</c:v>
                </c:pt>
                <c:pt idx="796">
                  <c:v>7.284761841446951E-3</c:v>
                </c:pt>
                <c:pt idx="797">
                  <c:v>7.3262202312749285E-3</c:v>
                </c:pt>
                <c:pt idx="798">
                  <c:v>7.3764194802837775E-3</c:v>
                </c:pt>
                <c:pt idx="799">
                  <c:v>7.4175201104245804E-3</c:v>
                </c:pt>
                <c:pt idx="800">
                  <c:v>7.458455504090934E-3</c:v>
                </c:pt>
                <c:pt idx="801">
                  <c:v>7.499223527545327E-3</c:v>
                </c:pt>
                <c:pt idx="802">
                  <c:v>7.5571190712690958E-3</c:v>
                </c:pt>
                <c:pt idx="803">
                  <c:v>7.5802488920474814E-3</c:v>
                </c:pt>
                <c:pt idx="804">
                  <c:v>7.6205017473373144E-3</c:v>
                </c:pt>
                <c:pt idx="805">
                  <c:v>7.6605782589851887E-3</c:v>
                </c:pt>
                <c:pt idx="806">
                  <c:v>7.7004760709721565E-3</c:v>
                </c:pt>
                <c:pt idx="807">
                  <c:v>7.754307536800239E-3</c:v>
                </c:pt>
                <c:pt idx="808">
                  <c:v>7.7937746828463236E-3</c:v>
                </c:pt>
                <c:pt idx="809">
                  <c:v>7.8330552120830111E-3</c:v>
                </c:pt>
                <c:pt idx="810">
                  <c:v>7.8721467578543002E-3</c:v>
                </c:pt>
                <c:pt idx="811">
                  <c:v>7.9082485247454152E-3</c:v>
                </c:pt>
                <c:pt idx="812">
                  <c:v>7.9469688242000142E-3</c:v>
                </c:pt>
                <c:pt idx="813">
                  <c:v>7.9854932011392439E-3</c:v>
                </c:pt>
                <c:pt idx="814">
                  <c:v>8.0238192791588937E-3</c:v>
                </c:pt>
                <c:pt idx="815">
                  <c:v>8.0674274386445376E-3</c:v>
                </c:pt>
                <c:pt idx="816">
                  <c:v>8.1025945677276855E-3</c:v>
                </c:pt>
                <c:pt idx="817">
                  <c:v>8.1402967767915547E-3</c:v>
                </c:pt>
                <c:pt idx="818">
                  <c:v>8.1777909894544532E-3</c:v>
                </c:pt>
                <c:pt idx="819">
                  <c:v>8.2150748191706334E-3</c:v>
                </c:pt>
                <c:pt idx="820">
                  <c:v>8.2521458771961133E-3</c:v>
                </c:pt>
                <c:pt idx="821">
                  <c:v>8.289001772589101E-3</c:v>
                </c:pt>
                <c:pt idx="822">
                  <c:v>8.325640112214339E-3</c:v>
                </c:pt>
                <c:pt idx="823">
                  <c:v>8.3620585007470206E-3</c:v>
                </c:pt>
                <c:pt idx="824">
                  <c:v>8.3930423946375152E-3</c:v>
                </c:pt>
                <c:pt idx="825">
                  <c:v>8.4290457148290462E-3</c:v>
                </c:pt>
                <c:pt idx="826">
                  <c:v>8.4648222084823654E-3</c:v>
                </c:pt>
                <c:pt idx="827">
                  <c:v>8.5003694694553763E-3</c:v>
                </c:pt>
                <c:pt idx="828">
                  <c:v>8.5356850894042213E-3</c:v>
                </c:pt>
                <c:pt idx="829">
                  <c:v>8.5707666945512434E-3</c:v>
                </c:pt>
                <c:pt idx="830">
                  <c:v>8.6056120566928886E-3</c:v>
                </c:pt>
                <c:pt idx="831">
                  <c:v>8.64271040004682E-3</c:v>
                </c:pt>
                <c:pt idx="832">
                  <c:v>8.6745852851622084E-3</c:v>
                </c:pt>
                <c:pt idx="833">
                  <c:v>8.7087087679256023E-3</c:v>
                </c:pt>
                <c:pt idx="834">
                  <c:v>8.7425872405616448E-3</c:v>
                </c:pt>
                <c:pt idx="835">
                  <c:v>8.7762185111362277E-3</c:v>
                </c:pt>
                <c:pt idx="836">
                  <c:v>8.8096003876612251E-3</c:v>
                </c:pt>
                <c:pt idx="837">
                  <c:v>8.8427306780931633E-3</c:v>
                </c:pt>
                <c:pt idx="838">
                  <c:v>8.8756071903389449E-3</c:v>
                </c:pt>
                <c:pt idx="839">
                  <c:v>8.9082277322584721E-3</c:v>
                </c:pt>
                <c:pt idx="840">
                  <c:v>8.9405901116659716E-3</c:v>
                </c:pt>
                <c:pt idx="841">
                  <c:v>8.9749446583345001E-3</c:v>
                </c:pt>
                <c:pt idx="842">
                  <c:v>9.0067651799241102E-3</c:v>
                </c:pt>
                <c:pt idx="843">
                  <c:v>9.038320809458468E-3</c:v>
                </c:pt>
                <c:pt idx="844">
                  <c:v>9.0696093547225458E-3</c:v>
                </c:pt>
                <c:pt idx="845">
                  <c:v>9.1006286234734911E-3</c:v>
                </c:pt>
                <c:pt idx="846">
                  <c:v>9.1313764234397486E-3</c:v>
                </c:pt>
                <c:pt idx="847">
                  <c:v>9.1618505623259107E-3</c:v>
                </c:pt>
                <c:pt idx="848">
                  <c:v>9.1920488478166966E-3</c:v>
                </c:pt>
                <c:pt idx="849">
                  <c:v>9.2219690875765137E-3</c:v>
                </c:pt>
                <c:pt idx="850">
                  <c:v>9.2580165870556983E-3</c:v>
                </c:pt>
                <c:pt idx="851">
                  <c:v>9.2873135770562033E-3</c:v>
                </c:pt>
                <c:pt idx="852">
                  <c:v>9.3163254594661269E-3</c:v>
                </c:pt>
                <c:pt idx="853">
                  <c:v>9.3450500415334058E-3</c:v>
                </c:pt>
                <c:pt idx="854">
                  <c:v>9.3714330257554934E-3</c:v>
                </c:pt>
                <c:pt idx="855">
                  <c:v>9.3995997676914952E-3</c:v>
                </c:pt>
                <c:pt idx="856">
                  <c:v>9.4274842532492253E-3</c:v>
                </c:pt>
                <c:pt idx="857">
                  <c:v>9.4629337469197931E-3</c:v>
                </c:pt>
                <c:pt idx="858">
                  <c:v>9.4980224788976872E-3</c:v>
                </c:pt>
                <c:pt idx="859">
                  <c:v>9.5230938961437181E-3</c:v>
                </c:pt>
                <c:pt idx="860">
                  <c:v>9.5498179371358936E-3</c:v>
                </c:pt>
                <c:pt idx="861">
                  <c:v>9.5763054539484711E-3</c:v>
                </c:pt>
                <c:pt idx="862">
                  <c:v>9.5968031130345671E-3</c:v>
                </c:pt>
                <c:pt idx="863">
                  <c:v>9.6228756326392807E-3</c:v>
                </c:pt>
                <c:pt idx="864">
                  <c:v>9.6487341025746371E-3</c:v>
                </c:pt>
                <c:pt idx="865">
                  <c:v>9.674387151609596E-3</c:v>
                </c:pt>
                <c:pt idx="866">
                  <c:v>9.7054864648217533E-3</c:v>
                </c:pt>
                <c:pt idx="867">
                  <c:v>9.730730787921197E-3</c:v>
                </c:pt>
                <c:pt idx="868">
                  <c:v>9.755798022375816E-3</c:v>
                </c:pt>
                <c:pt idx="869">
                  <c:v>9.7806969954208987E-3</c:v>
                </c:pt>
                <c:pt idx="870">
                  <c:v>9.805436618393058E-3</c:v>
                </c:pt>
                <c:pt idx="871">
                  <c:v>9.8244855879567553E-3</c:v>
                </c:pt>
                <c:pt idx="872">
                  <c:v>9.854473879966557E-3</c:v>
                </c:pt>
                <c:pt idx="873">
                  <c:v>9.8787897617361609E-3</c:v>
                </c:pt>
                <c:pt idx="874">
                  <c:v>9.9029827797672276E-3</c:v>
                </c:pt>
                <c:pt idx="875">
                  <c:v>9.9215789351690068E-3</c:v>
                </c:pt>
                <c:pt idx="876">
                  <c:v>9.9419171997220061E-3</c:v>
                </c:pt>
                <c:pt idx="877">
                  <c:v>9.9658169696345261E-3</c:v>
                </c:pt>
                <c:pt idx="878">
                  <c:v>9.9896309707317929E-3</c:v>
                </c:pt>
                <c:pt idx="879">
                  <c:v>1.0013369135888657E-2</c:v>
                </c:pt>
                <c:pt idx="880">
                  <c:v>1.0038851595747232E-2</c:v>
                </c:pt>
                <c:pt idx="881">
                  <c:v>1.0062461175411277E-2</c:v>
                </c:pt>
                <c:pt idx="882">
                  <c:v>1.0086012193107738E-2</c:v>
                </c:pt>
                <c:pt idx="883">
                  <c:v>1.010950468750766E-2</c:v>
                </c:pt>
                <c:pt idx="884">
                  <c:v>1.0132938697287798E-2</c:v>
                </c:pt>
                <c:pt idx="885">
                  <c:v>1.0154521657150721E-2</c:v>
                </c:pt>
                <c:pt idx="886">
                  <c:v>1.0177842315155198E-2</c:v>
                </c:pt>
                <c:pt idx="887">
                  <c:v>1.0201104601998072E-2</c:v>
                </c:pt>
                <c:pt idx="888">
                  <c:v>1.0224308556394888E-2</c:v>
                </c:pt>
                <c:pt idx="889">
                  <c:v>1.0249232831122735E-2</c:v>
                </c:pt>
                <c:pt idx="890">
                  <c:v>1.027231674581896E-2</c:v>
                </c:pt>
                <c:pt idx="891">
                  <c:v>1.029534244683911E-2</c:v>
                </c:pt>
                <c:pt idx="892">
                  <c:v>1.0331408169079884E-2</c:v>
                </c:pt>
                <c:pt idx="893">
                  <c:v>1.0342723221065791E-2</c:v>
                </c:pt>
                <c:pt idx="894">
                  <c:v>1.036230947037948E-2</c:v>
                </c:pt>
                <c:pt idx="895">
                  <c:v>1.0385106182284633E-2</c:v>
                </c:pt>
                <c:pt idx="896">
                  <c:v>1.0407844871721191E-2</c:v>
                </c:pt>
                <c:pt idx="897">
                  <c:v>1.0430525577467854E-2</c:v>
                </c:pt>
                <c:pt idx="898">
                  <c:v>1.0453148338309952E-2</c:v>
                </c:pt>
                <c:pt idx="899">
                  <c:v>1.0475713193039436E-2</c:v>
                </c:pt>
                <c:pt idx="900">
                  <c:v>1.049822018045533E-2</c:v>
                </c:pt>
                <c:pt idx="901">
                  <c:v>1.0520669339363716E-2</c:v>
                </c:pt>
                <c:pt idx="902">
                  <c:v>1.0551724895447687E-2</c:v>
                </c:pt>
                <c:pt idx="903">
                  <c:v>1.0574041225299272E-2</c:v>
                </c:pt>
                <c:pt idx="904">
                  <c:v>1.05962998553846E-2</c:v>
                </c:pt>
                <c:pt idx="905">
                  <c:v>1.0618500824491572E-2</c:v>
                </c:pt>
                <c:pt idx="906">
                  <c:v>1.0635487981443528E-2</c:v>
                </c:pt>
                <c:pt idx="907">
                  <c:v>1.0657583015098894E-2</c:v>
                </c:pt>
                <c:pt idx="908">
                  <c:v>1.0679616547648414E-2</c:v>
                </c:pt>
                <c:pt idx="909">
                  <c:v>1.0701585520875238E-2</c:v>
                </c:pt>
                <c:pt idx="910">
                  <c:v>1.0723486853011955E-2</c:v>
                </c:pt>
                <c:pt idx="911">
                  <c:v>1.0750403421480466E-2</c:v>
                </c:pt>
                <c:pt idx="912">
                  <c:v>1.077214275053652E-2</c:v>
                </c:pt>
                <c:pt idx="913">
                  <c:v>1.0793804021692215E-2</c:v>
                </c:pt>
                <c:pt idx="914">
                  <c:v>1.0815384100565765E-2</c:v>
                </c:pt>
                <c:pt idx="915">
                  <c:v>1.0831869386657091E-2</c:v>
                </c:pt>
                <c:pt idx="916">
                  <c:v>1.0853298836084725E-2</c:v>
                </c:pt>
                <c:pt idx="917">
                  <c:v>1.087463841252855E-2</c:v>
                </c:pt>
                <c:pt idx="918">
                  <c:v>1.0900828994352799E-2</c:v>
                </c:pt>
                <c:pt idx="919">
                  <c:v>1.0921955284843566E-2</c:v>
                </c:pt>
                <c:pt idx="920">
                  <c:v>1.094298109001878E-2</c:v>
                </c:pt>
                <c:pt idx="921">
                  <c:v>1.0963903113250096E-2</c:v>
                </c:pt>
                <c:pt idx="922">
                  <c:v>1.0984718034735443E-2</c:v>
                </c:pt>
                <c:pt idx="923">
                  <c:v>1.1000603758538674E-2</c:v>
                </c:pt>
                <c:pt idx="924">
                  <c:v>1.1026013177373745E-2</c:v>
                </c:pt>
                <c:pt idx="925">
                  <c:v>1.1046486643041923E-2</c:v>
                </c:pt>
                <c:pt idx="926">
                  <c:v>1.1066839495998028E-2</c:v>
                </c:pt>
                <c:pt idx="927">
                  <c:v>1.108236005991387E-2</c:v>
                </c:pt>
                <c:pt idx="928">
                  <c:v>1.1099365783543038E-2</c:v>
                </c:pt>
                <c:pt idx="929">
                  <c:v>1.1119384366101291E-2</c:v>
                </c:pt>
                <c:pt idx="930">
                  <c:v>1.1139268909754486E-2</c:v>
                </c:pt>
                <c:pt idx="931">
                  <c:v>1.1159015805267724E-2</c:v>
                </c:pt>
                <c:pt idx="932">
                  <c:v>1.1180144927045468E-2</c:v>
                </c:pt>
                <c:pt idx="933">
                  <c:v>1.1199596455095721E-2</c:v>
                </c:pt>
                <c:pt idx="934">
                  <c:v>1.1218902868185046E-2</c:v>
                </c:pt>
                <c:pt idx="935">
                  <c:v>1.1238063590362288E-2</c:v>
                </c:pt>
                <c:pt idx="936">
                  <c:v>1.125707804568464E-2</c:v>
                </c:pt>
                <c:pt idx="937">
                  <c:v>1.1274472184063354E-2</c:v>
                </c:pt>
                <c:pt idx="938">
                  <c:v>1.1293202518372316E-2</c:v>
                </c:pt>
                <c:pt idx="939">
                  <c:v>1.1311784902864901E-2</c:v>
                </c:pt>
                <c:pt idx="940">
                  <c:v>1.133021876168175E-2</c:v>
                </c:pt>
                <c:pt idx="941">
                  <c:v>1.1349936162223528E-2</c:v>
                </c:pt>
                <c:pt idx="942">
                  <c:v>1.1368060922228021E-2</c:v>
                </c:pt>
                <c:pt idx="943">
                  <c:v>1.1386035384091548E-2</c:v>
                </c:pt>
                <c:pt idx="944">
                  <c:v>1.1403858971966609E-2</c:v>
                </c:pt>
                <c:pt idx="945">
                  <c:v>1.1420140016434294E-2</c:v>
                </c:pt>
                <c:pt idx="946">
                  <c:v>1.1437670628861196E-2</c:v>
                </c:pt>
                <c:pt idx="947">
                  <c:v>1.1455048684958538E-2</c:v>
                </c:pt>
                <c:pt idx="948">
                  <c:v>1.1472273608975165E-2</c:v>
                </c:pt>
                <c:pt idx="949">
                  <c:v>1.1489344825175371E-2</c:v>
                </c:pt>
                <c:pt idx="950">
                  <c:v>1.1506261757838471E-2</c:v>
                </c:pt>
                <c:pt idx="951">
                  <c:v>1.1523023831261445E-2</c:v>
                </c:pt>
                <c:pt idx="952">
                  <c:v>1.1539630469756285E-2</c:v>
                </c:pt>
                <c:pt idx="953">
                  <c:v>1.1556081097652651E-2</c:v>
                </c:pt>
                <c:pt idx="954">
                  <c:v>1.1578839763934635E-2</c:v>
                </c:pt>
                <c:pt idx="955">
                  <c:v>1.1594922060926396E-2</c:v>
                </c:pt>
                <c:pt idx="956">
                  <c:v>1.1610846393024947E-2</c:v>
                </c:pt>
                <c:pt idx="957">
                  <c:v>1.16266121844427E-2</c:v>
                </c:pt>
                <c:pt idx="958">
                  <c:v>1.1638475018704998E-2</c:v>
                </c:pt>
                <c:pt idx="959">
                  <c:v>1.165395531122957E-2</c:v>
                </c:pt>
                <c:pt idx="960">
                  <c:v>1.1669275472742741E-2</c:v>
                </c:pt>
                <c:pt idx="961">
                  <c:v>1.1684434927652039E-2</c:v>
                </c:pt>
                <c:pt idx="962">
                  <c:v>1.1699433100387272E-2</c:v>
                </c:pt>
                <c:pt idx="963">
                  <c:v>1.1717845337212393E-2</c:v>
                </c:pt>
                <c:pt idx="964">
                  <c:v>1.1732485223592985E-2</c:v>
                </c:pt>
                <c:pt idx="965">
                  <c:v>1.174696196376392E-2</c:v>
                </c:pt>
                <c:pt idx="966">
                  <c:v>1.1761274982136583E-2</c:v>
                </c:pt>
                <c:pt idx="967">
                  <c:v>1.1771984588086601E-2</c:v>
                </c:pt>
                <c:pt idx="968">
                  <c:v>1.1786002982080199E-2</c:v>
                </c:pt>
                <c:pt idx="969">
                  <c:v>1.1799856065554863E-2</c:v>
                </c:pt>
                <c:pt idx="970">
                  <c:v>1.1813543263128662E-2</c:v>
                </c:pt>
                <c:pt idx="971">
                  <c:v>1.183036410315349E-2</c:v>
                </c:pt>
                <c:pt idx="972">
                  <c:v>1.18436827047742E-2</c:v>
                </c:pt>
                <c:pt idx="973">
                  <c:v>1.1856833556185059E-2</c:v>
                </c:pt>
                <c:pt idx="974">
                  <c:v>1.1869816082006752E-2</c:v>
                </c:pt>
                <c:pt idx="975">
                  <c:v>1.188262970688833E-2</c:v>
                </c:pt>
                <c:pt idx="976">
                  <c:v>1.1895273855505916E-2</c:v>
                </c:pt>
                <c:pt idx="977">
                  <c:v>1.1907747952566581E-2</c:v>
                </c:pt>
                <c:pt idx="978">
                  <c:v>1.1920051422807046E-2</c:v>
                </c:pt>
                <c:pt idx="979">
                  <c:v>1.1932183690992828E-2</c:v>
                </c:pt>
                <c:pt idx="980">
                  <c:v>1.194016959152144E-2</c:v>
                </c:pt>
                <c:pt idx="981">
                  <c:v>1.1952006183051221E-2</c:v>
                </c:pt>
                <c:pt idx="982">
                  <c:v>1.1963670032671873E-2</c:v>
                </c:pt>
                <c:pt idx="983">
                  <c:v>1.1975160565410361E-2</c:v>
                </c:pt>
                <c:pt idx="984">
                  <c:v>1.198742386092167E-2</c:v>
                </c:pt>
                <c:pt idx="985">
                  <c:v>1.1998553743023079E-2</c:v>
                </c:pt>
                <c:pt idx="986">
                  <c:v>1.2013184945931591E-2</c:v>
                </c:pt>
                <c:pt idx="987">
                  <c:v>1.2020287667901903E-2</c:v>
                </c:pt>
                <c:pt idx="988">
                  <c:v>1.2030890560963367E-2</c:v>
                </c:pt>
                <c:pt idx="989">
                  <c:v>1.2040431912870913E-2</c:v>
                </c:pt>
                <c:pt idx="990">
                  <c:v>1.2050693130916723E-2</c:v>
                </c:pt>
                <c:pt idx="991">
                  <c:v>1.206077643348326E-2</c:v>
                </c:pt>
                <c:pt idx="992">
                  <c:v>1.2070681245903178E-2</c:v>
                </c:pt>
                <c:pt idx="993">
                  <c:v>1.2081241341297982E-2</c:v>
                </c:pt>
                <c:pt idx="994">
                  <c:v>1.209077473747888E-2</c:v>
                </c:pt>
                <c:pt idx="995">
                  <c:v>1.2100127872907006E-2</c:v>
                </c:pt>
                <c:pt idx="996">
                  <c:v>1.2109300173032553E-2</c:v>
                </c:pt>
                <c:pt idx="997">
                  <c:v>1.2118291063346337E-2</c:v>
                </c:pt>
                <c:pt idx="998">
                  <c:v>1.2126329650609882E-2</c:v>
                </c:pt>
                <c:pt idx="999">
                  <c:v>1.2134968944437463E-2</c:v>
                </c:pt>
                <c:pt idx="1000">
                  <c:v>1.2143425152134612E-2</c:v>
                </c:pt>
                <c:pt idx="1001">
                  <c:v>1.2151697699381396E-2</c:v>
                </c:pt>
                <c:pt idx="1002">
                  <c:v>1.2159786011897412E-2</c:v>
                </c:pt>
                <c:pt idx="1003">
                  <c:v>1.2167689515447057E-2</c:v>
                </c:pt>
                <c:pt idx="1004">
                  <c:v>1.2175407635833814E-2</c:v>
                </c:pt>
                <c:pt idx="1005">
                  <c:v>1.2182939798906849E-2</c:v>
                </c:pt>
                <c:pt idx="1006">
                  <c:v>1.219293956933965E-2</c:v>
                </c:pt>
                <c:pt idx="1007">
                  <c:v>1.2200044774333476E-2</c:v>
                </c:pt>
                <c:pt idx="1008">
                  <c:v>1.2206962110996086E-2</c:v>
                </c:pt>
                <c:pt idx="1009">
                  <c:v>1.2213691005243906E-2</c:v>
                </c:pt>
                <c:pt idx="1010">
                  <c:v>1.2218403016376353E-2</c:v>
                </c:pt>
                <c:pt idx="1011">
                  <c:v>1.2224794623760913E-2</c:v>
                </c:pt>
                <c:pt idx="1012">
                  <c:v>1.223100074828886E-2</c:v>
                </c:pt>
                <c:pt idx="1013">
                  <c:v>1.2237025382268316E-2</c:v>
                </c:pt>
                <c:pt idx="1014">
                  <c:v>1.2242872547008029E-2</c:v>
                </c:pt>
                <c:pt idx="1015">
                  <c:v>1.2250194622833648E-2</c:v>
                </c:pt>
                <c:pt idx="1016">
                  <c:v>1.2255667739361807E-2</c:v>
                </c:pt>
                <c:pt idx="1017">
                  <c:v>1.2260977021940549E-2</c:v>
                </c:pt>
                <c:pt idx="1018">
                  <c:v>1.2266126544462495E-2</c:v>
                </c:pt>
                <c:pt idx="1019">
                  <c:v>1.2269589107379689E-2</c:v>
                </c:pt>
                <c:pt idx="1020">
                  <c:v>1.2274457527665613E-2</c:v>
                </c:pt>
                <c:pt idx="1021">
                  <c:v>1.2279177439564748E-2</c:v>
                </c:pt>
                <c:pt idx="1022">
                  <c:v>1.2283753096261127E-2</c:v>
                </c:pt>
                <c:pt idx="1023">
                  <c:v>1.2288188779912329E-2</c:v>
                </c:pt>
                <c:pt idx="1024">
                  <c:v>1.2293900449507138E-2</c:v>
                </c:pt>
                <c:pt idx="1025">
                  <c:v>1.2298048115913595E-2</c:v>
                </c:pt>
                <c:pt idx="1026">
                  <c:v>1.2302069639870449E-2</c:v>
                </c:pt>
                <c:pt idx="1027">
                  <c:v>1.2305969351846156E-2</c:v>
                </c:pt>
                <c:pt idx="1028">
                  <c:v>1.2309751610803369E-2</c:v>
                </c:pt>
                <c:pt idx="1029">
                  <c:v>1.2313420804198507E-2</c:v>
                </c:pt>
                <c:pt idx="1030">
                  <c:v>1.2316981347977891E-2</c:v>
                </c:pt>
                <c:pt idx="1031">
                  <c:v>1.2320437686575154E-2</c:v>
                </c:pt>
                <c:pt idx="1032">
                  <c:v>1.2321688036047718E-2</c:v>
                </c:pt>
                <c:pt idx="1033">
                  <c:v>1.2324976871780529E-2</c:v>
                </c:pt>
                <c:pt idx="1034">
                  <c:v>1.2328174574114613E-2</c:v>
                </c:pt>
                <c:pt idx="1035">
                  <c:v>1.2331285821486172E-2</c:v>
                </c:pt>
                <c:pt idx="1036">
                  <c:v>1.2334315321590652E-2</c:v>
                </c:pt>
                <c:pt idx="1037">
                  <c:v>1.233766273354352E-2</c:v>
                </c:pt>
                <c:pt idx="1038">
                  <c:v>1.2340533284345853E-2</c:v>
                </c:pt>
                <c:pt idx="1039">
                  <c:v>1.2343327852124797E-2</c:v>
                </c:pt>
                <c:pt idx="1040">
                  <c:v>1.2346046620043726E-2</c:v>
                </c:pt>
                <c:pt idx="1041">
                  <c:v>1.2348315423456525E-2</c:v>
                </c:pt>
                <c:pt idx="1042">
                  <c:v>1.2350888378616394E-2</c:v>
                </c:pt>
                <c:pt idx="1043">
                  <c:v>1.2353386072933402E-2</c:v>
                </c:pt>
                <c:pt idx="1044">
                  <c:v>1.2355808689603325E-2</c:v>
                </c:pt>
                <c:pt idx="1045">
                  <c:v>1.235850987311814E-2</c:v>
                </c:pt>
                <c:pt idx="1046">
                  <c:v>1.236077768883841E-2</c:v>
                </c:pt>
                <c:pt idx="1047">
                  <c:v>1.2362970987107567E-2</c:v>
                </c:pt>
                <c:pt idx="1048">
                  <c:v>1.2365089951164534E-2</c:v>
                </c:pt>
                <c:pt idx="1049">
                  <c:v>1.2367420837957561E-2</c:v>
                </c:pt>
                <c:pt idx="1050">
                  <c:v>1.2369054276312989E-2</c:v>
                </c:pt>
                <c:pt idx="1051">
                  <c:v>1.2370945952534181E-2</c:v>
                </c:pt>
                <c:pt idx="1052">
                  <c:v>1.2372764043189885E-2</c:v>
                </c:pt>
                <c:pt idx="1053">
                  <c:v>1.2374508731558469E-2</c:v>
                </c:pt>
                <c:pt idx="1054">
                  <c:v>1.2376180200928011E-2</c:v>
                </c:pt>
                <c:pt idx="1055">
                  <c:v>1.2377778634594544E-2</c:v>
                </c:pt>
                <c:pt idx="1056">
                  <c:v>1.2379304215863812E-2</c:v>
                </c:pt>
                <c:pt idx="1057">
                  <c:v>1.2380757128048188E-2</c:v>
                </c:pt>
                <c:pt idx="1058">
                  <c:v>1.2383278808643492E-2</c:v>
                </c:pt>
                <c:pt idx="1059">
                  <c:v>1.2384566713468008E-2</c:v>
                </c:pt>
                <c:pt idx="1060">
                  <c:v>1.2385782541717764E-2</c:v>
                </c:pt>
                <c:pt idx="1061">
                  <c:v>1.2386926476764343E-2</c:v>
                </c:pt>
                <c:pt idx="1062">
                  <c:v>1.2388055630124741E-2</c:v>
                </c:pt>
                <c:pt idx="1063">
                  <c:v>1.2388999400777541E-2</c:v>
                </c:pt>
                <c:pt idx="1064">
                  <c:v>1.2389928756527951E-2</c:v>
                </c:pt>
                <c:pt idx="1065">
                  <c:v>1.2390786952644069E-2</c:v>
                </c:pt>
                <c:pt idx="1066">
                  <c:v>1.2391574172539393E-2</c:v>
                </c:pt>
                <c:pt idx="1067">
                  <c:v>1.2392290599634341E-2</c:v>
                </c:pt>
                <c:pt idx="1068">
                  <c:v>1.2392936417357531E-2</c:v>
                </c:pt>
                <c:pt idx="1069">
                  <c:v>1.2393511809144504E-2</c:v>
                </c:pt>
                <c:pt idx="1070">
                  <c:v>1.2394016958441599E-2</c:v>
                </c:pt>
                <c:pt idx="1071">
                  <c:v>1.2394452048699043E-2</c:v>
                </c:pt>
                <c:pt idx="1072">
                  <c:v>1.2394817263377435E-2</c:v>
                </c:pt>
                <c:pt idx="1073">
                  <c:v>1.2395112785944717E-2</c:v>
                </c:pt>
                <c:pt idx="1074">
                  <c:v>1.2395338799874882E-2</c:v>
                </c:pt>
                <c:pt idx="1075">
                  <c:v>1.2395495488651431E-2</c:v>
                </c:pt>
                <c:pt idx="1076">
                  <c:v>1.2395583035763477E-2</c:v>
                </c:pt>
                <c:pt idx="1077">
                  <c:v>1.2395601624709211E-2</c:v>
                </c:pt>
                <c:pt idx="1078">
                  <c:v>1.2395551438992873E-2</c:v>
                </c:pt>
                <c:pt idx="1079">
                  <c:v>1.2395432662125611E-2</c:v>
                </c:pt>
                <c:pt idx="1080">
                  <c:v>1.2395245477627223E-2</c:v>
                </c:pt>
                <c:pt idx="1081">
                  <c:v>1.2394990069023984E-2</c:v>
                </c:pt>
                <c:pt idx="1082">
                  <c:v>1.2394666619848648E-2</c:v>
                </c:pt>
                <c:pt idx="1083">
                  <c:v>1.2394275313641751E-2</c:v>
                </c:pt>
                <c:pt idx="1084">
                  <c:v>1.2393186893274113E-2</c:v>
                </c:pt>
                <c:pt idx="1085">
                  <c:v>1.2392679528941908E-2</c:v>
                </c:pt>
                <c:pt idx="1086">
                  <c:v>1.2392104815032738E-2</c:v>
                </c:pt>
                <c:pt idx="1087">
                  <c:v>1.2391462935085534E-2</c:v>
                </c:pt>
                <c:pt idx="1088">
                  <c:v>1.2390893061932145E-2</c:v>
                </c:pt>
                <c:pt idx="1089">
                  <c:v>1.2390112666092327E-2</c:v>
                </c:pt>
                <c:pt idx="1090">
                  <c:v>1.2389265665700306E-2</c:v>
                </c:pt>
                <c:pt idx="1091">
                  <c:v>1.2388847082209846E-2</c:v>
                </c:pt>
                <c:pt idx="1092">
                  <c:v>1.238737258555272E-2</c:v>
                </c:pt>
                <c:pt idx="1093">
                  <c:v>1.2386211447618329E-2</c:v>
                </c:pt>
                <c:pt idx="1094">
                  <c:v>1.2385104545043869E-2</c:v>
                </c:pt>
                <c:pt idx="1095">
                  <c:v>1.2383931944975111E-2</c:v>
                </c:pt>
                <c:pt idx="1096">
                  <c:v>1.2382693831007518E-2</c:v>
                </c:pt>
                <c:pt idx="1097">
                  <c:v>1.2381487156330943E-2</c:v>
                </c:pt>
                <c:pt idx="1098">
                  <c:v>1.2380113928638066E-2</c:v>
                </c:pt>
                <c:pt idx="1099">
                  <c:v>1.2378675748764853E-2</c:v>
                </c:pt>
                <c:pt idx="1100">
                  <c:v>1.2377172800337162E-2</c:v>
                </c:pt>
                <c:pt idx="1101">
                  <c:v>1.2374683484779226E-2</c:v>
                </c:pt>
                <c:pt idx="1102">
                  <c:v>1.2373254262630539E-2</c:v>
                </c:pt>
                <c:pt idx="1103">
                  <c:v>1.2371530644732899E-2</c:v>
                </c:pt>
                <c:pt idx="1104">
                  <c:v>1.2369743071554629E-2</c:v>
                </c:pt>
                <c:pt idx="1105">
                  <c:v>1.236789172675321E-2</c:v>
                </c:pt>
                <c:pt idx="1106">
                  <c:v>1.236597679399184E-2</c:v>
                </c:pt>
                <c:pt idx="1107">
                  <c:v>1.2363998456938542E-2</c:v>
                </c:pt>
                <c:pt idx="1108">
                  <c:v>1.2361956899267054E-2</c:v>
                </c:pt>
                <c:pt idx="1109">
                  <c:v>1.235985230465594E-2</c:v>
                </c:pt>
                <c:pt idx="1110">
                  <c:v>1.2357754413260742E-2</c:v>
                </c:pt>
                <c:pt idx="1111">
                  <c:v>1.2355515319062428E-2</c:v>
                </c:pt>
                <c:pt idx="1112">
                  <c:v>1.2353213760991345E-2</c:v>
                </c:pt>
                <c:pt idx="1113">
                  <c:v>1.2350849922761838E-2</c:v>
                </c:pt>
                <c:pt idx="1114">
                  <c:v>1.2348407308154476E-2</c:v>
                </c:pt>
                <c:pt idx="1115">
                  <c:v>1.2345923904640607E-2</c:v>
                </c:pt>
                <c:pt idx="1116">
                  <c:v>1.234337876111298E-2</c:v>
                </c:pt>
                <c:pt idx="1117">
                  <c:v>1.2340016009378642E-2</c:v>
                </c:pt>
                <c:pt idx="1118">
                  <c:v>1.23381039889311E-2</c:v>
                </c:pt>
                <c:pt idx="1119">
                  <c:v>1.2335369298749151E-2</c:v>
                </c:pt>
                <c:pt idx="1120">
                  <c:v>1.2332574643856432E-2</c:v>
                </c:pt>
                <c:pt idx="1121">
                  <c:v>1.2329719178704276E-2</c:v>
                </c:pt>
                <c:pt idx="1122">
                  <c:v>1.2326803087050477E-2</c:v>
                </c:pt>
                <c:pt idx="1123">
                  <c:v>1.2323849469722819E-2</c:v>
                </c:pt>
                <c:pt idx="1124">
                  <c:v>1.2320817020660253E-2</c:v>
                </c:pt>
                <c:pt idx="1125">
                  <c:v>1.2317724485296286E-2</c:v>
                </c:pt>
                <c:pt idx="1126">
                  <c:v>1.2314572047398239E-2</c:v>
                </c:pt>
                <c:pt idx="1127">
                  <c:v>1.2311279026482085E-2</c:v>
                </c:pt>
                <c:pt idx="1128">
                  <c:v>1.2308043671642444E-2</c:v>
                </c:pt>
                <c:pt idx="1129">
                  <c:v>1.2304708340091062E-2</c:v>
                </c:pt>
                <c:pt idx="1130">
                  <c:v>1.230131385226502E-2</c:v>
                </c:pt>
                <c:pt idx="1131">
                  <c:v>1.2297860391961207E-2</c:v>
                </c:pt>
                <c:pt idx="1132">
                  <c:v>1.2294348142980858E-2</c:v>
                </c:pt>
                <c:pt idx="1133">
                  <c:v>1.2290777289129119E-2</c:v>
                </c:pt>
                <c:pt idx="1134">
                  <c:v>1.228714801421461E-2</c:v>
                </c:pt>
                <c:pt idx="1135">
                  <c:v>1.228346050205073E-2</c:v>
                </c:pt>
                <c:pt idx="1136">
                  <c:v>1.2279871585260397E-2</c:v>
                </c:pt>
                <c:pt idx="1137">
                  <c:v>1.2276076549674832E-2</c:v>
                </c:pt>
                <c:pt idx="1138">
                  <c:v>1.2272223805882701E-2</c:v>
                </c:pt>
                <c:pt idx="1139">
                  <c:v>1.2268313537695212E-2</c:v>
                </c:pt>
                <c:pt idx="1140">
                  <c:v>1.226434592892753E-2</c:v>
                </c:pt>
                <c:pt idx="1141">
                  <c:v>1.2260321163397885E-2</c:v>
                </c:pt>
                <c:pt idx="1142">
                  <c:v>1.2256136267227664E-2</c:v>
                </c:pt>
                <c:pt idx="1143">
                  <c:v>1.2252100897341467E-2</c:v>
                </c:pt>
                <c:pt idx="1144">
                  <c:v>1.2247905764469172E-2</c:v>
                </c:pt>
                <c:pt idx="1145">
                  <c:v>1.2243654210140797E-2</c:v>
                </c:pt>
                <c:pt idx="1146">
                  <c:v>1.2239346418192588E-2</c:v>
                </c:pt>
                <c:pt idx="1147">
                  <c:v>1.2234982572462102E-2</c:v>
                </c:pt>
                <c:pt idx="1148">
                  <c:v>1.2230562856790856E-2</c:v>
                </c:pt>
                <c:pt idx="1149">
                  <c:v>1.2226087455022997E-2</c:v>
                </c:pt>
                <c:pt idx="1150">
                  <c:v>1.2221556551006625E-2</c:v>
                </c:pt>
                <c:pt idx="1151">
                  <c:v>1.2216970328590284E-2</c:v>
                </c:pt>
                <c:pt idx="1152">
                  <c:v>1.2212328971629978E-2</c:v>
                </c:pt>
                <c:pt idx="1153">
                  <c:v>1.2207105476763864E-2</c:v>
                </c:pt>
                <c:pt idx="1154">
                  <c:v>1.2202350601440332E-2</c:v>
                </c:pt>
                <c:pt idx="1155">
                  <c:v>1.2197541158062417E-2</c:v>
                </c:pt>
                <c:pt idx="1156">
                  <c:v>1.2192677330486141E-2</c:v>
                </c:pt>
                <c:pt idx="1157">
                  <c:v>1.2187759302570621E-2</c:v>
                </c:pt>
                <c:pt idx="1158">
                  <c:v>1.2182787258178063E-2</c:v>
                </c:pt>
                <c:pt idx="1159">
                  <c:v>1.217776138117156E-2</c:v>
                </c:pt>
                <c:pt idx="1160">
                  <c:v>1.2172681855418616E-2</c:v>
                </c:pt>
                <c:pt idx="1161">
                  <c:v>1.2167548864788505E-2</c:v>
                </c:pt>
                <c:pt idx="1162">
                  <c:v>1.2161809915333594E-2</c:v>
                </c:pt>
                <c:pt idx="1163">
                  <c:v>1.2156558833083701E-2</c:v>
                </c:pt>
                <c:pt idx="1164">
                  <c:v>1.2151254871871728E-2</c:v>
                </c:pt>
                <c:pt idx="1165">
                  <c:v>1.2145898215601874E-2</c:v>
                </c:pt>
                <c:pt idx="1166">
                  <c:v>1.2140689194163062E-2</c:v>
                </c:pt>
                <c:pt idx="1167">
                  <c:v>1.2135231632231505E-2</c:v>
                </c:pt>
                <c:pt idx="1168">
                  <c:v>1.2128138707866498E-2</c:v>
                </c:pt>
                <c:pt idx="1169">
                  <c:v>1.212256344317811E-2</c:v>
                </c:pt>
                <c:pt idx="1170">
                  <c:v>1.2115695922272161E-2</c:v>
                </c:pt>
                <c:pt idx="1171">
                  <c:v>1.2110600934324109E-2</c:v>
                </c:pt>
                <c:pt idx="1172">
                  <c:v>1.2104864393472303E-2</c:v>
                </c:pt>
                <c:pt idx="1173">
                  <c:v>1.2099078775867515E-2</c:v>
                </c:pt>
                <c:pt idx="1174">
                  <c:v>1.2093936613467018E-2</c:v>
                </c:pt>
                <c:pt idx="1175">
                  <c:v>1.2088064609468785E-2</c:v>
                </c:pt>
                <c:pt idx="1176">
                  <c:v>1.2082144887702892E-2</c:v>
                </c:pt>
                <c:pt idx="1177">
                  <c:v>1.2076177949073136E-2</c:v>
                </c:pt>
                <c:pt idx="1178">
                  <c:v>1.2069431807829992E-2</c:v>
                </c:pt>
                <c:pt idx="1179">
                  <c:v>1.2063362113684849E-2</c:v>
                </c:pt>
                <c:pt idx="1180">
                  <c:v>1.2057246818249649E-2</c:v>
                </c:pt>
                <c:pt idx="1181">
                  <c:v>1.2051086424078521E-2</c:v>
                </c:pt>
                <c:pt idx="1182">
                  <c:v>1.204488143523879E-2</c:v>
                </c:pt>
                <c:pt idx="1183">
                  <c:v>1.203941300759025E-2</c:v>
                </c:pt>
                <c:pt idx="1184">
                  <c:v>1.2032339697389241E-2</c:v>
                </c:pt>
                <c:pt idx="1185">
                  <c:v>1.2026003964083933E-2</c:v>
                </c:pt>
                <c:pt idx="1186">
                  <c:v>1.2019625667517323E-2</c:v>
                </c:pt>
                <c:pt idx="1187">
                  <c:v>1.2014022934143265E-2</c:v>
                </c:pt>
                <c:pt idx="1188">
                  <c:v>1.200784509023326E-2</c:v>
                </c:pt>
                <c:pt idx="1189">
                  <c:v>1.2001354182685104E-2</c:v>
                </c:pt>
                <c:pt idx="1190">
                  <c:v>1.1994822690787443E-2</c:v>
                </c:pt>
                <c:pt idx="1191">
                  <c:v>1.1988251138601946E-2</c:v>
                </c:pt>
                <c:pt idx="1192">
                  <c:v>1.198135316744545E-2</c:v>
                </c:pt>
                <c:pt idx="1193">
                  <c:v>1.1974700031525667E-2</c:v>
                </c:pt>
                <c:pt idx="1194">
                  <c:v>1.1968008040214412E-2</c:v>
                </c:pt>
                <c:pt idx="1195">
                  <c:v>1.1961277417673357E-2</c:v>
                </c:pt>
                <c:pt idx="1196">
                  <c:v>1.1954508388061552E-2</c:v>
                </c:pt>
                <c:pt idx="1197">
                  <c:v>1.1948002585499716E-2</c:v>
                </c:pt>
                <c:pt idx="1198">
                  <c:v>1.1941160274981103E-2</c:v>
                </c:pt>
                <c:pt idx="1199">
                  <c:v>1.1934280214972802E-2</c:v>
                </c:pt>
                <c:pt idx="1200">
                  <c:v>1.1927362629621668E-2</c:v>
                </c:pt>
                <c:pt idx="1201">
                  <c:v>1.1920094979467079E-2</c:v>
                </c:pt>
                <c:pt idx="1202">
                  <c:v>1.1913100214732441E-2</c:v>
                </c:pt>
                <c:pt idx="1203">
                  <c:v>1.1906068612019016E-2</c:v>
                </c:pt>
                <c:pt idx="1204">
                  <c:v>1.1894945061997383E-2</c:v>
                </c:pt>
                <c:pt idx="1205">
                  <c:v>1.1891202159050833E-2</c:v>
                </c:pt>
                <c:pt idx="1206">
                  <c:v>1.1885081637382448E-2</c:v>
                </c:pt>
                <c:pt idx="1207">
                  <c:v>1.187790765064416E-2</c:v>
                </c:pt>
                <c:pt idx="1208">
                  <c:v>1.1870697931695274E-2</c:v>
                </c:pt>
                <c:pt idx="1209">
                  <c:v>1.1863452704672983E-2</c:v>
                </c:pt>
                <c:pt idx="1210">
                  <c:v>1.1856172193712284E-2</c:v>
                </c:pt>
                <c:pt idx="1211">
                  <c:v>1.1848856622945539E-2</c:v>
                </c:pt>
                <c:pt idx="1212">
                  <c:v>1.1841506216505983E-2</c:v>
                </c:pt>
                <c:pt idx="1213">
                  <c:v>1.1834121198523347E-2</c:v>
                </c:pt>
                <c:pt idx="1214">
                  <c:v>1.1825308227468067E-2</c:v>
                </c:pt>
                <c:pt idx="1215">
                  <c:v>1.1817844241876752E-2</c:v>
                </c:pt>
                <c:pt idx="1216">
                  <c:v>1.1810346377342776E-2</c:v>
                </c:pt>
                <c:pt idx="1217">
                  <c:v>1.1802814858027472E-2</c:v>
                </c:pt>
                <c:pt idx="1218">
                  <c:v>1.1796326434008696E-2</c:v>
                </c:pt>
                <c:pt idx="1219">
                  <c:v>1.1788735907386586E-2</c:v>
                </c:pt>
                <c:pt idx="1220">
                  <c:v>1.1781112353181184E-2</c:v>
                </c:pt>
                <c:pt idx="1221">
                  <c:v>1.1773455995518343E-2</c:v>
                </c:pt>
                <c:pt idx="1222">
                  <c:v>1.1765767058523486E-2</c:v>
                </c:pt>
                <c:pt idx="1223">
                  <c:v>1.1756931544554941E-2</c:v>
                </c:pt>
                <c:pt idx="1224">
                  <c:v>1.1749170718145463E-2</c:v>
                </c:pt>
                <c:pt idx="1225">
                  <c:v>1.1741378030182161E-2</c:v>
                </c:pt>
                <c:pt idx="1226">
                  <c:v>1.1733553704810468E-2</c:v>
                </c:pt>
                <c:pt idx="1227">
                  <c:v>1.1726841527808266E-2</c:v>
                </c:pt>
                <c:pt idx="1228">
                  <c:v>1.171896182133669E-2</c:v>
                </c:pt>
                <c:pt idx="1229">
                  <c:v>1.1711051104352922E-2</c:v>
                </c:pt>
                <c:pt idx="1230">
                  <c:v>1.1703109600966656E-2</c:v>
                </c:pt>
                <c:pt idx="1231">
                  <c:v>1.1693965361737503E-2</c:v>
                </c:pt>
                <c:pt idx="1232">
                  <c:v>1.1685955918835044E-2</c:v>
                </c:pt>
                <c:pt idx="1233">
                  <c:v>1.167791640747776E-2</c:v>
                </c:pt>
                <c:pt idx="1234">
                  <c:v>1.1669847051793466E-2</c:v>
                </c:pt>
                <c:pt idx="1235">
                  <c:v>1.1661748075906538E-2</c:v>
                </c:pt>
                <c:pt idx="1236">
                  <c:v>1.1653619703940061E-2</c:v>
                </c:pt>
                <c:pt idx="1237">
                  <c:v>1.1645462160014542E-2</c:v>
                </c:pt>
                <c:pt idx="1238">
                  <c:v>1.1637275668247481E-2</c:v>
                </c:pt>
                <c:pt idx="1239">
                  <c:v>1.1629060452754655E-2</c:v>
                </c:pt>
                <c:pt idx="1240">
                  <c:v>1.1622872117718052E-2</c:v>
                </c:pt>
                <c:pt idx="1241">
                  <c:v>1.1614611179764906E-2</c:v>
                </c:pt>
                <c:pt idx="1242">
                  <c:v>1.160632211395945E-2</c:v>
                </c:pt>
                <c:pt idx="1243">
                  <c:v>1.1598005144362891E-2</c:v>
                </c:pt>
                <c:pt idx="1244">
                  <c:v>1.1589241091841784E-2</c:v>
                </c:pt>
                <c:pt idx="1245">
                  <c:v>1.1580866834677149E-2</c:v>
                </c:pt>
                <c:pt idx="1246">
                  <c:v>1.1572465361211653E-2</c:v>
                </c:pt>
                <c:pt idx="1247">
                  <c:v>1.1564036895504748E-2</c:v>
                </c:pt>
                <c:pt idx="1248">
                  <c:v>1.1555581661612812E-2</c:v>
                </c:pt>
                <c:pt idx="1249">
                  <c:v>1.1547529894231712E-2</c:v>
                </c:pt>
                <c:pt idx="1250">
                  <c:v>1.1539023871572889E-2</c:v>
                </c:pt>
                <c:pt idx="1251">
                  <c:v>1.1530491737513289E-2</c:v>
                </c:pt>
                <c:pt idx="1252">
                  <c:v>1.152193371608895E-2</c:v>
                </c:pt>
                <c:pt idx="1253">
                  <c:v>1.1512911811154998E-2</c:v>
                </c:pt>
                <c:pt idx="1254">
                  <c:v>1.150430067318133E-2</c:v>
                </c:pt>
                <c:pt idx="1255">
                  <c:v>1.1495664335338218E-2</c:v>
                </c:pt>
                <c:pt idx="1256">
                  <c:v>1.1487003021660957E-2</c:v>
                </c:pt>
                <c:pt idx="1257">
                  <c:v>1.1478316956179574E-2</c:v>
                </c:pt>
                <c:pt idx="1258">
                  <c:v>1.147005449856504E-2</c:v>
                </c:pt>
                <c:pt idx="1259">
                  <c:v>1.1461321538368284E-2</c:v>
                </c:pt>
                <c:pt idx="1260">
                  <c:v>1.1452564482995286E-2</c:v>
                </c:pt>
                <c:pt idx="1261">
                  <c:v>1.1443783556455587E-2</c:v>
                </c:pt>
                <c:pt idx="1262">
                  <c:v>1.1434978982756961E-2</c:v>
                </c:pt>
                <c:pt idx="1263">
                  <c:v>1.1426150985902323E-2</c:v>
                </c:pt>
                <c:pt idx="1264">
                  <c:v>1.1417299789894149E-2</c:v>
                </c:pt>
                <c:pt idx="1265">
                  <c:v>1.1408425618728285E-2</c:v>
                </c:pt>
                <c:pt idx="1266">
                  <c:v>1.1397210910762059E-2</c:v>
                </c:pt>
                <c:pt idx="1267">
                  <c:v>1.1388282410793449E-2</c:v>
                </c:pt>
                <c:pt idx="1268">
                  <c:v>1.1379331685232719E-2</c:v>
                </c:pt>
                <c:pt idx="1269">
                  <c:v>1.1370358958106688E-2</c:v>
                </c:pt>
                <c:pt idx="1270">
                  <c:v>1.1362777088943583E-2</c:v>
                </c:pt>
                <c:pt idx="1271">
                  <c:v>1.1353766270304143E-2</c:v>
                </c:pt>
                <c:pt idx="1272">
                  <c:v>1.1344734075501788E-2</c:v>
                </c:pt>
                <c:pt idx="1273">
                  <c:v>1.1335680728525211E-2</c:v>
                </c:pt>
                <c:pt idx="1274">
                  <c:v>1.1326606453358307E-2</c:v>
                </c:pt>
                <c:pt idx="1275">
                  <c:v>1.1316073107582205E-2</c:v>
                </c:pt>
                <c:pt idx="1276">
                  <c:v>1.130695264197666E-2</c:v>
                </c:pt>
                <c:pt idx="1277">
                  <c:v>1.1297811966900459E-2</c:v>
                </c:pt>
                <c:pt idx="1278">
                  <c:v>1.1288651306349045E-2</c:v>
                </c:pt>
                <c:pt idx="1279">
                  <c:v>1.1280928993915052E-2</c:v>
                </c:pt>
                <c:pt idx="1280">
                  <c:v>1.127173385310235E-2</c:v>
                </c:pt>
                <c:pt idx="1281">
                  <c:v>1.1262519351897452E-2</c:v>
                </c:pt>
                <c:pt idx="1282">
                  <c:v>1.1253285714257166E-2</c:v>
                </c:pt>
                <c:pt idx="1283">
                  <c:v>1.1244033164134807E-2</c:v>
                </c:pt>
                <c:pt idx="1284">
                  <c:v>1.1233280191385388E-2</c:v>
                </c:pt>
                <c:pt idx="1285">
                  <c:v>1.1223985904092047E-2</c:v>
                </c:pt>
                <c:pt idx="1286">
                  <c:v>1.1214673423159851E-2</c:v>
                </c:pt>
                <c:pt idx="1287">
                  <c:v>1.1205342972552016E-2</c:v>
                </c:pt>
                <c:pt idx="1288">
                  <c:v>1.1195994776227887E-2</c:v>
                </c:pt>
                <c:pt idx="1289">
                  <c:v>1.1186629058142512E-2</c:v>
                </c:pt>
                <c:pt idx="1290">
                  <c:v>1.1177246042247069E-2</c:v>
                </c:pt>
                <c:pt idx="1291">
                  <c:v>1.1167845952489304E-2</c:v>
                </c:pt>
                <c:pt idx="1292">
                  <c:v>1.1160956785162103E-2</c:v>
                </c:pt>
                <c:pt idx="1293">
                  <c:v>1.1151530239128626E-2</c:v>
                </c:pt>
                <c:pt idx="1294">
                  <c:v>1.1142087212395029E-2</c:v>
                </c:pt>
                <c:pt idx="1295">
                  <c:v>1.1132627928853379E-2</c:v>
                </c:pt>
                <c:pt idx="1296">
                  <c:v>1.1123152612392205E-2</c:v>
                </c:pt>
                <c:pt idx="1297">
                  <c:v>1.111314933920499E-2</c:v>
                </c:pt>
                <c:pt idx="1298">
                  <c:v>1.1103641300395522E-2</c:v>
                </c:pt>
                <c:pt idx="1299">
                  <c:v>1.1094117916077895E-2</c:v>
                </c:pt>
                <c:pt idx="1300">
                  <c:v>1.1084579410132361E-2</c:v>
                </c:pt>
                <c:pt idx="1301">
                  <c:v>1.1075543372126701E-2</c:v>
                </c:pt>
                <c:pt idx="1302">
                  <c:v>1.1065976559592933E-2</c:v>
                </c:pt>
                <c:pt idx="1303">
                  <c:v>1.1056395281251163E-2</c:v>
                </c:pt>
                <c:pt idx="1304">
                  <c:v>1.104679976095857E-2</c:v>
                </c:pt>
                <c:pt idx="1305">
                  <c:v>1.1036667891551706E-2</c:v>
                </c:pt>
                <c:pt idx="1306">
                  <c:v>1.1027043357119419E-2</c:v>
                </c:pt>
                <c:pt idx="1307">
                  <c:v>1.1017405268115163E-2</c:v>
                </c:pt>
                <c:pt idx="1308">
                  <c:v>1.1007753848386691E-2</c:v>
                </c:pt>
                <c:pt idx="1309">
                  <c:v>1.0998089321780436E-2</c:v>
                </c:pt>
                <c:pt idx="1310">
                  <c:v>1.0988940093744718E-2</c:v>
                </c:pt>
                <c:pt idx="1311">
                  <c:v>1.097925114746518E-2</c:v>
                </c:pt>
                <c:pt idx="1312">
                  <c:v>1.0969549749948692E-2</c:v>
                </c:pt>
                <c:pt idx="1313">
                  <c:v>1.095983612501622E-2</c:v>
                </c:pt>
                <c:pt idx="1314">
                  <c:v>1.095011049648475E-2</c:v>
                </c:pt>
                <c:pt idx="1315">
                  <c:v>1.0940373088165967E-2</c:v>
                </c:pt>
                <c:pt idx="1316">
                  <c:v>1.0930624123869795E-2</c:v>
                </c:pt>
                <c:pt idx="1317">
                  <c:v>1.0920863827399529E-2</c:v>
                </c:pt>
                <c:pt idx="1318">
                  <c:v>1.0908407804870027E-2</c:v>
                </c:pt>
                <c:pt idx="1319">
                  <c:v>1.0898620553480044E-2</c:v>
                </c:pt>
                <c:pt idx="1320">
                  <c:v>1.0888822720952375E-2</c:v>
                </c:pt>
                <c:pt idx="1321">
                  <c:v>1.0879014531111422E-2</c:v>
                </c:pt>
                <c:pt idx="1322">
                  <c:v>1.0870818891191524E-2</c:v>
                </c:pt>
                <c:pt idx="1323">
                  <c:v>1.0860993439532682E-2</c:v>
                </c:pt>
                <c:pt idx="1324">
                  <c:v>1.0851158254127791E-2</c:v>
                </c:pt>
                <c:pt idx="1325">
                  <c:v>1.0841313558761119E-2</c:v>
                </c:pt>
                <c:pt idx="1326">
                  <c:v>1.0831459577214316E-2</c:v>
                </c:pt>
                <c:pt idx="1327">
                  <c:v>1.0819960422089646E-2</c:v>
                </c:pt>
                <c:pt idx="1328">
                  <c:v>1.0810085997764987E-2</c:v>
                </c:pt>
                <c:pt idx="1329">
                  <c:v>1.0800203006562368E-2</c:v>
                </c:pt>
                <c:pt idx="1330">
                  <c:v>1.0790311672267083E-2</c:v>
                </c:pt>
                <c:pt idx="1331">
                  <c:v>1.0782058208791849E-2</c:v>
                </c:pt>
                <c:pt idx="1332">
                  <c:v>1.0772153209314184E-2</c:v>
                </c:pt>
                <c:pt idx="1333">
                  <c:v>1.076224048999907E-2</c:v>
                </c:pt>
                <c:pt idx="1334">
                  <c:v>1.0752320274593215E-2</c:v>
                </c:pt>
                <c:pt idx="1335">
                  <c:v>1.0742392786837642E-2</c:v>
                </c:pt>
                <c:pt idx="1336">
                  <c:v>1.0730800992920104E-2</c:v>
                </c:pt>
                <c:pt idx="1337">
                  <c:v>1.0720857522569344E-2</c:v>
                </c:pt>
                <c:pt idx="1338">
                  <c:v>1.0710907499242358E-2</c:v>
                </c:pt>
                <c:pt idx="1339">
                  <c:v>1.0700951146682751E-2</c:v>
                </c:pt>
                <c:pt idx="1340">
                  <c:v>1.0690988688631118E-2</c:v>
                </c:pt>
                <c:pt idx="1341">
                  <c:v>1.0681020348822895E-2</c:v>
                </c:pt>
                <c:pt idx="1342">
                  <c:v>1.0671046350988799E-2</c:v>
                </c:pt>
                <c:pt idx="1343">
                  <c:v>1.066106691885438E-2</c:v>
                </c:pt>
                <c:pt idx="1344">
                  <c:v>1.0653869926169015E-2</c:v>
                </c:pt>
                <c:pt idx="1345">
                  <c:v>1.0643883176157304E-2</c:v>
                </c:pt>
                <c:pt idx="1346">
                  <c:v>1.0633891582440047E-2</c:v>
                </c:pt>
                <c:pt idx="1347">
                  <c:v>1.062389536869114E-2</c:v>
                </c:pt>
                <c:pt idx="1348">
                  <c:v>1.061389475858183E-2</c:v>
                </c:pt>
                <c:pt idx="1349">
                  <c:v>1.0603329838995354E-2</c:v>
                </c:pt>
                <c:pt idx="1350">
                  <c:v>1.0593320608788492E-2</c:v>
                </c:pt>
                <c:pt idx="1351">
                  <c:v>1.0583307669347831E-2</c:v>
                </c:pt>
                <c:pt idx="1352">
                  <c:v>1.0573291244332702E-2</c:v>
                </c:pt>
                <c:pt idx="1353">
                  <c:v>1.0563833590773555E-2</c:v>
                </c:pt>
                <c:pt idx="1354">
                  <c:v>1.0553811299327299E-2</c:v>
                </c:pt>
                <c:pt idx="1355">
                  <c:v>1.0543786177088203E-2</c:v>
                </c:pt>
                <c:pt idx="1356">
                  <c:v>1.053375844769042E-2</c:v>
                </c:pt>
                <c:pt idx="1357">
                  <c:v>1.0523164663389066E-2</c:v>
                </c:pt>
                <c:pt idx="1358">
                  <c:v>1.0513132021514873E-2</c:v>
                </c:pt>
                <c:pt idx="1359">
                  <c:v>1.0503097459554174E-2</c:v>
                </c:pt>
                <c:pt idx="1360">
                  <c:v>1.0493061201129406E-2</c:v>
                </c:pt>
                <c:pt idx="1361">
                  <c:v>1.0481589401056007E-2</c:v>
                </c:pt>
                <c:pt idx="1362">
                  <c:v>1.0472115657084556E-2</c:v>
                </c:pt>
                <c:pt idx="1363">
                  <c:v>1.0462075808392033E-2</c:v>
                </c:pt>
                <c:pt idx="1364">
                  <c:v>1.0452035173399427E-2</c:v>
                </c:pt>
                <c:pt idx="1365">
                  <c:v>1.0441993975700694E-2</c:v>
                </c:pt>
                <c:pt idx="1366">
                  <c:v>1.0431952438885381E-2</c:v>
                </c:pt>
                <c:pt idx="1367">
                  <c:v>1.0421910786537734E-2</c:v>
                </c:pt>
                <c:pt idx="1368">
                  <c:v>1.0411869242238022E-2</c:v>
                </c:pt>
                <c:pt idx="1369">
                  <c:v>1.0401828029561657E-2</c:v>
                </c:pt>
                <c:pt idx="1370">
                  <c:v>1.0389518323195086E-2</c:v>
                </c:pt>
                <c:pt idx="1371">
                  <c:v>1.0379477831005204E-2</c:v>
                </c:pt>
                <c:pt idx="1372">
                  <c:v>1.0369438406246869E-2</c:v>
                </c:pt>
                <c:pt idx="1373">
                  <c:v>1.0354232623063377E-2</c:v>
                </c:pt>
                <c:pt idx="1374">
                  <c:v>1.0351067012627651E-2</c:v>
                </c:pt>
                <c:pt idx="1375">
                  <c:v>1.033932877235973E-2</c:v>
                </c:pt>
                <c:pt idx="1376">
                  <c:v>1.0329295853101966E-2</c:v>
                </c:pt>
                <c:pt idx="1377">
                  <c:v>1.0319265119138743E-2</c:v>
                </c:pt>
                <c:pt idx="1378">
                  <c:v>1.0309236794030041E-2</c:v>
                </c:pt>
                <c:pt idx="1379">
                  <c:v>1.0299211101328927E-2</c:v>
                </c:pt>
                <c:pt idx="1380">
                  <c:v>1.0289188264586311E-2</c:v>
                </c:pt>
                <c:pt idx="1381">
                  <c:v>1.0279168507346616E-2</c:v>
                </c:pt>
                <c:pt idx="1382">
                  <c:v>1.0269152053150815E-2</c:v>
                </c:pt>
                <c:pt idx="1383">
                  <c:v>1.0259139125535556E-2</c:v>
                </c:pt>
                <c:pt idx="1384">
                  <c:v>1.024912994803014E-2</c:v>
                </c:pt>
                <c:pt idx="1385">
                  <c:v>1.0239124744163872E-2</c:v>
                </c:pt>
                <c:pt idx="1386">
                  <c:v>1.0229123737457844E-2</c:v>
                </c:pt>
                <c:pt idx="1387">
                  <c:v>1.0219127151430127E-2</c:v>
                </c:pt>
                <c:pt idx="1388">
                  <c:v>1.0209135209594468E-2</c:v>
                </c:pt>
                <c:pt idx="1389">
                  <c:v>1.0199148135458996E-2</c:v>
                </c:pt>
                <c:pt idx="1390">
                  <c:v>1.0189166152527957E-2</c:v>
                </c:pt>
                <c:pt idx="1391">
                  <c:v>1.0179189484301269E-2</c:v>
                </c:pt>
                <c:pt idx="1392">
                  <c:v>1.0169218354274102E-2</c:v>
                </c:pt>
                <c:pt idx="1393">
                  <c:v>1.0159252985936873E-2</c:v>
                </c:pt>
                <c:pt idx="1394">
                  <c:v>1.0149293602776104E-2</c:v>
                </c:pt>
                <c:pt idx="1395">
                  <c:v>1.0139340428273571E-2</c:v>
                </c:pt>
                <c:pt idx="1396">
                  <c:v>1.0131091492768344E-2</c:v>
                </c:pt>
                <c:pt idx="1397">
                  <c:v>1.0121150588465097E-2</c:v>
                </c:pt>
                <c:pt idx="1398">
                  <c:v>1.0111216513960556E-2</c:v>
                </c:pt>
                <c:pt idx="1399">
                  <c:v>1.0101289492702793E-2</c:v>
                </c:pt>
                <c:pt idx="1400">
                  <c:v>1.0089675507171603E-2</c:v>
                </c:pt>
                <c:pt idx="1401">
                  <c:v>1.0079764277479506E-2</c:v>
                </c:pt>
                <c:pt idx="1402">
                  <c:v>1.0069296821737373E-2</c:v>
                </c:pt>
                <c:pt idx="1403">
                  <c:v>1.0059965360254238E-2</c:v>
                </c:pt>
                <c:pt idx="1404">
                  <c:v>1.0050078119608135E-2</c:v>
                </c:pt>
                <c:pt idx="1405">
                  <c:v>1.0041887995847378E-2</c:v>
                </c:pt>
                <c:pt idx="1406">
                  <c:v>1.003201660348012E-2</c:v>
                </c:pt>
                <c:pt idx="1407">
                  <c:v>1.0022154051783473E-2</c:v>
                </c:pt>
                <c:pt idx="1408">
                  <c:v>1.0012300564164229E-2</c:v>
                </c:pt>
                <c:pt idx="1409">
                  <c:v>1.0002456364028295E-2</c:v>
                </c:pt>
                <c:pt idx="1410">
                  <c:v>9.9909398035209381E-3</c:v>
                </c:pt>
                <c:pt idx="1411">
                  <c:v>9.9811163574073016E-3</c:v>
                </c:pt>
                <c:pt idx="1412">
                  <c:v>9.9713029184589248E-3</c:v>
                </c:pt>
                <c:pt idx="1413">
                  <c:v>9.9589780141382447E-3</c:v>
                </c:pt>
                <c:pt idx="1414">
                  <c:v>9.94918812975157E-3</c:v>
                </c:pt>
                <c:pt idx="1415">
                  <c:v>9.9394089689139788E-3</c:v>
                </c:pt>
                <c:pt idx="1416">
                  <c:v>9.929640754998437E-3</c:v>
                </c:pt>
                <c:pt idx="1417">
                  <c:v>9.9198837113730811E-3</c:v>
                </c:pt>
                <c:pt idx="1418">
                  <c:v>9.9101380614012198E-3</c:v>
                </c:pt>
                <c:pt idx="1419">
                  <c:v>9.9004040284430828E-3</c:v>
                </c:pt>
                <c:pt idx="1420">
                  <c:v>9.8906818358545107E-3</c:v>
                </c:pt>
                <c:pt idx="1421">
                  <c:v>9.8809717069860709E-3</c:v>
                </c:pt>
                <c:pt idx="1422">
                  <c:v>9.8701674056565717E-3</c:v>
                </c:pt>
                <c:pt idx="1423">
                  <c:v>9.8604834893924742E-3</c:v>
                </c:pt>
                <c:pt idx="1424">
                  <c:v>9.8508123399981117E-3</c:v>
                </c:pt>
                <c:pt idx="1425">
                  <c:v>9.8411541808174352E-3</c:v>
                </c:pt>
                <c:pt idx="1426">
                  <c:v>9.8320595021804159E-3</c:v>
                </c:pt>
                <c:pt idx="1427">
                  <c:v>9.8224271333954161E-3</c:v>
                </c:pt>
                <c:pt idx="1428">
                  <c:v>9.8100619122620629E-3</c:v>
                </c:pt>
                <c:pt idx="1429">
                  <c:v>9.8032014956718379E-3</c:v>
                </c:pt>
                <c:pt idx="1430">
                  <c:v>9.79360764153492E-3</c:v>
                </c:pt>
                <c:pt idx="1431">
                  <c:v>9.7821111801605527E-3</c:v>
                </c:pt>
                <c:pt idx="1432">
                  <c:v>9.7725436953200878E-3</c:v>
                </c:pt>
                <c:pt idx="1433">
                  <c:v>9.7629877796982494E-3</c:v>
                </c:pt>
                <c:pt idx="1434">
                  <c:v>9.7534431341782194E-3</c:v>
                </c:pt>
                <c:pt idx="1435">
                  <c:v>9.7444547935927137E-3</c:v>
                </c:pt>
                <c:pt idx="1436">
                  <c:v>9.7349314461439348E-3</c:v>
                </c:pt>
                <c:pt idx="1437">
                  <c:v>9.7254184901035459E-3</c:v>
                </c:pt>
                <c:pt idx="1438">
                  <c:v>9.7159156159643718E-3</c:v>
                </c:pt>
                <c:pt idx="1439">
                  <c:v>9.7053341981645034E-3</c:v>
                </c:pt>
                <c:pt idx="1440">
                  <c:v>9.69639493747553E-3</c:v>
                </c:pt>
                <c:pt idx="1441">
                  <c:v>9.6869206439479921E-3</c:v>
                </c:pt>
                <c:pt idx="1442">
                  <c:v>9.6774551575385323E-3</c:v>
                </c:pt>
                <c:pt idx="1443">
                  <c:v>9.6679981616199923E-3</c:v>
                </c:pt>
                <c:pt idx="1444">
                  <c:v>9.658549337618073E-3</c:v>
                </c:pt>
                <c:pt idx="1445">
                  <c:v>9.6491083650130788E-3</c:v>
                </c:pt>
                <c:pt idx="1446">
                  <c:v>9.6396749213403451E-3</c:v>
                </c:pt>
                <c:pt idx="1447">
                  <c:v>9.6302486821893719E-3</c:v>
                </c:pt>
                <c:pt idx="1448">
                  <c:v>9.6224570382318353E-3</c:v>
                </c:pt>
                <c:pt idx="1449">
                  <c:v>9.6130437826844189E-3</c:v>
                </c:pt>
                <c:pt idx="1450">
                  <c:v>9.6036367338119544E-3</c:v>
                </c:pt>
                <c:pt idx="1451">
                  <c:v>9.5942355510930215E-3</c:v>
                </c:pt>
                <c:pt idx="1452">
                  <c:v>9.584297939651867E-3</c:v>
                </c:pt>
                <c:pt idx="1453">
                  <c:v>9.5749077265217218E-3</c:v>
                </c:pt>
                <c:pt idx="1454">
                  <c:v>9.5655228775248912E-3</c:v>
                </c:pt>
                <c:pt idx="1455">
                  <c:v>9.5561435647768828E-3</c:v>
                </c:pt>
                <c:pt idx="1456">
                  <c:v>9.5467699603874953E-3</c:v>
                </c:pt>
                <c:pt idx="1457">
                  <c:v>9.5379431599410276E-3</c:v>
                </c:pt>
                <c:pt idx="1458">
                  <c:v>9.5285812447434819E-3</c:v>
                </c:pt>
                <c:pt idx="1459">
                  <c:v>9.5192255415205186E-3</c:v>
                </c:pt>
                <c:pt idx="1460">
                  <c:v>9.5098762223682857E-3</c:v>
                </c:pt>
                <c:pt idx="1461">
                  <c:v>9.4999935875029612E-3</c:v>
                </c:pt>
                <c:pt idx="1462">
                  <c:v>9.4906578474274559E-3</c:v>
                </c:pt>
                <c:pt idx="1463">
                  <c:v>9.4813290204001071E-3</c:v>
                </c:pt>
                <c:pt idx="1464">
                  <c:v>9.4720072785078723E-3</c:v>
                </c:pt>
                <c:pt idx="1465">
                  <c:v>9.461901323954601E-3</c:v>
                </c:pt>
                <c:pt idx="1466">
                  <c:v>9.4525949965901766E-3</c:v>
                </c:pt>
                <c:pt idx="1467">
                  <c:v>9.4432962824511617E-3</c:v>
                </c:pt>
                <c:pt idx="1468">
                  <c:v>9.4340053536072083E-3</c:v>
                </c:pt>
                <c:pt idx="1469">
                  <c:v>9.4247223821239904E-3</c:v>
                </c:pt>
                <c:pt idx="1470">
                  <c:v>9.4154475400654216E-3</c:v>
                </c:pt>
                <c:pt idx="1471">
                  <c:v>9.4061809994892259E-3</c:v>
                </c:pt>
                <c:pt idx="1472">
                  <c:v>9.3969229324540153E-3</c:v>
                </c:pt>
                <c:pt idx="1473">
                  <c:v>9.3876735110117755E-3</c:v>
                </c:pt>
                <c:pt idx="1474">
                  <c:v>9.3768280670405157E-3</c:v>
                </c:pt>
                <c:pt idx="1475">
                  <c:v>9.3675978428047115E-3</c:v>
                </c:pt>
                <c:pt idx="1476">
                  <c:v>9.3583768185918244E-3</c:v>
                </c:pt>
                <c:pt idx="1477">
                  <c:v>9.3491651664542284E-3</c:v>
                </c:pt>
                <c:pt idx="1478">
                  <c:v>9.3404960336385488E-3</c:v>
                </c:pt>
                <c:pt idx="1479">
                  <c:v>9.3299906558507555E-3</c:v>
                </c:pt>
                <c:pt idx="1480">
                  <c:v>9.3208090486651685E-3</c:v>
                </c:pt>
                <c:pt idx="1481">
                  <c:v>9.3116375135272583E-3</c:v>
                </c:pt>
                <c:pt idx="1482">
                  <c:v>9.3024762224699041E-3</c:v>
                </c:pt>
                <c:pt idx="1483">
                  <c:v>9.2917349304077294E-3</c:v>
                </c:pt>
                <c:pt idx="1484">
                  <c:v>9.2825963913467629E-3</c:v>
                </c:pt>
                <c:pt idx="1485">
                  <c:v>9.2734686508310817E-3</c:v>
                </c:pt>
                <c:pt idx="1486">
                  <c:v>9.2643518808916744E-3</c:v>
                </c:pt>
                <c:pt idx="1487">
                  <c:v>9.2568294493208126E-3</c:v>
                </c:pt>
                <c:pt idx="1488">
                  <c:v>9.2477332352625483E-3</c:v>
                </c:pt>
                <c:pt idx="1489">
                  <c:v>9.238648469428512E-3</c:v>
                </c:pt>
                <c:pt idx="1490">
                  <c:v>9.2279979474057527E-3</c:v>
                </c:pt>
                <c:pt idx="1491">
                  <c:v>9.2189386107025782E-3</c:v>
                </c:pt>
                <c:pt idx="1492">
                  <c:v>9.2098912766967328E-3</c:v>
                </c:pt>
                <c:pt idx="1493">
                  <c:v>9.2008561173977221E-3</c:v>
                </c:pt>
                <c:pt idx="1494">
                  <c:v>9.1918333048120401E-3</c:v>
                </c:pt>
                <c:pt idx="1495">
                  <c:v>9.1843899194183985E-3</c:v>
                </c:pt>
                <c:pt idx="1496">
                  <c:v>9.1738254077928932E-3</c:v>
                </c:pt>
                <c:pt idx="1497">
                  <c:v>9.1648406673582351E-3</c:v>
                </c:pt>
                <c:pt idx="1498">
                  <c:v>9.1558689616332324E-3</c:v>
                </c:pt>
                <c:pt idx="1499">
                  <c:v>9.1484683038849136E-3</c:v>
                </c:pt>
                <c:pt idx="1500">
                  <c:v>9.1405581527140949E-3</c:v>
                </c:pt>
                <c:pt idx="1501">
                  <c:v>9.1316225865468847E-3</c:v>
                </c:pt>
                <c:pt idx="1502">
                  <c:v>9.122700678789326E-3</c:v>
                </c:pt>
                <c:pt idx="1503">
                  <c:v>9.1137926014072859E-3</c:v>
                </c:pt>
                <c:pt idx="1504">
                  <c:v>9.10438308997393E-3</c:v>
                </c:pt>
                <c:pt idx="1505">
                  <c:v>9.0955040374477401E-3</c:v>
                </c:pt>
                <c:pt idx="1506">
                  <c:v>9.086639344036326E-3</c:v>
                </c:pt>
                <c:pt idx="1507">
                  <c:v>9.0777891816953265E-3</c:v>
                </c:pt>
                <c:pt idx="1508">
                  <c:v>9.068953722379057E-3</c:v>
                </c:pt>
                <c:pt idx="1509">
                  <c:v>9.0606442046633137E-3</c:v>
                </c:pt>
                <c:pt idx="1510">
                  <c:v>9.0518377546861071E-3</c:v>
                </c:pt>
                <c:pt idx="1511">
                  <c:v>9.0430465107022729E-3</c:v>
                </c:pt>
                <c:pt idx="1512">
                  <c:v>9.034270644652502E-3</c:v>
                </c:pt>
                <c:pt idx="1513">
                  <c:v>9.0250029893717693E-3</c:v>
                </c:pt>
                <c:pt idx="1514">
                  <c:v>9.0162593590869117E-3</c:v>
                </c:pt>
                <c:pt idx="1515">
                  <c:v>9.0075316354288389E-3</c:v>
                </c:pt>
                <c:pt idx="1516">
                  <c:v>8.9988199903303506E-3</c:v>
                </c:pt>
                <c:pt idx="1517">
                  <c:v>8.990628001127347E-3</c:v>
                </c:pt>
                <c:pt idx="1518">
                  <c:v>8.9819480132740086E-3</c:v>
                </c:pt>
                <c:pt idx="1519">
                  <c:v>8.9732846068618609E-3</c:v>
                </c:pt>
                <c:pt idx="1520">
                  <c:v>8.9646379538077525E-3</c:v>
                </c:pt>
                <c:pt idx="1521">
                  <c:v>8.9560082260311778E-3</c:v>
                </c:pt>
                <c:pt idx="1522">
                  <c:v>8.9473955954445638E-3</c:v>
                </c:pt>
                <c:pt idx="1523">
                  <c:v>8.9388002339594579E-3</c:v>
                </c:pt>
                <c:pt idx="1524">
                  <c:v>8.93022231348564E-3</c:v>
                </c:pt>
                <c:pt idx="1525">
                  <c:v>8.9216620059284716E-3</c:v>
                </c:pt>
                <c:pt idx="1526">
                  <c:v>8.9106515032440076E-3</c:v>
                </c:pt>
                <c:pt idx="1527">
                  <c:v>8.9021326091673972E-3</c:v>
                </c:pt>
                <c:pt idx="1528">
                  <c:v>8.8936319083475802E-3</c:v>
                </c:pt>
                <c:pt idx="1529">
                  <c:v>8.8851495726947841E-3</c:v>
                </c:pt>
                <c:pt idx="1530">
                  <c:v>8.8781523957501135E-3</c:v>
                </c:pt>
                <c:pt idx="1531">
                  <c:v>8.8697037440352705E-3</c:v>
                </c:pt>
                <c:pt idx="1532">
                  <c:v>8.861273934388441E-3</c:v>
                </c:pt>
                <c:pt idx="1533">
                  <c:v>8.8528631387027289E-3</c:v>
                </c:pt>
                <c:pt idx="1534">
                  <c:v>8.8444715288686117E-3</c:v>
                </c:pt>
                <c:pt idx="1535">
                  <c:v>8.8346508539702898E-3</c:v>
                </c:pt>
                <c:pt idx="1536">
                  <c:v>8.8263018877761962E-3</c:v>
                </c:pt>
                <c:pt idx="1537">
                  <c:v>8.8179726619454259E-3</c:v>
                </c:pt>
                <c:pt idx="1538">
                  <c:v>8.8096633483671482E-3</c:v>
                </c:pt>
                <c:pt idx="1539">
                  <c:v>8.802807283450502E-3</c:v>
                </c:pt>
                <c:pt idx="1540">
                  <c:v>8.7945343982832047E-3</c:v>
                </c:pt>
                <c:pt idx="1541">
                  <c:v>8.7862819021318466E-3</c:v>
                </c:pt>
                <c:pt idx="1542">
                  <c:v>8.7780499668685622E-3</c:v>
                </c:pt>
                <c:pt idx="1543">
                  <c:v>8.768421480194976E-3</c:v>
                </c:pt>
                <c:pt idx="1544">
                  <c:v>8.7602352496623879E-3</c:v>
                </c:pt>
                <c:pt idx="1545">
                  <c:v>8.7520701345372882E-3</c:v>
                </c:pt>
                <c:pt idx="1546">
                  <c:v>8.743926306692084E-3</c:v>
                </c:pt>
                <c:pt idx="1547">
                  <c:v>8.7358039379944567E-3</c:v>
                </c:pt>
                <c:pt idx="1548">
                  <c:v>8.7277032003103688E-3</c:v>
                </c:pt>
                <c:pt idx="1549">
                  <c:v>8.7196242655044939E-3</c:v>
                </c:pt>
                <c:pt idx="1550">
                  <c:v>8.7115673054376352E-3</c:v>
                </c:pt>
                <c:pt idx="1551">
                  <c:v>8.7035324919706013E-3</c:v>
                </c:pt>
                <c:pt idx="1552">
                  <c:v>8.6978194649094138E-3</c:v>
                </c:pt>
                <c:pt idx="1553">
                  <c:v>8.6898221033991502E-3</c:v>
                </c:pt>
                <c:pt idx="1554">
                  <c:v>8.6818473390779787E-3</c:v>
                </c:pt>
                <c:pt idx="1555">
                  <c:v>8.6738953437836917E-3</c:v>
                </c:pt>
                <c:pt idx="1556">
                  <c:v>8.6655120794800495E-3</c:v>
                </c:pt>
                <c:pt idx="1557">
                  <c:v>8.6576076585688343E-3</c:v>
                </c:pt>
                <c:pt idx="1558">
                  <c:v>8.6497265351951434E-3</c:v>
                </c:pt>
                <c:pt idx="1559">
                  <c:v>8.6418688811929541E-3</c:v>
                </c:pt>
                <c:pt idx="1560">
                  <c:v>8.6340348683944853E-3</c:v>
                </c:pt>
                <c:pt idx="1561">
                  <c:v>8.6266711443461399E-3</c:v>
                </c:pt>
                <c:pt idx="1562">
                  <c:v>8.618883343577674E-3</c:v>
                </c:pt>
                <c:pt idx="1563">
                  <c:v>8.6111196864810217E-3</c:v>
                </c:pt>
                <c:pt idx="1564">
                  <c:v>8.6033803448771935E-3</c:v>
                </c:pt>
                <c:pt idx="1565">
                  <c:v>8.5952254364446128E-3</c:v>
                </c:pt>
                <c:pt idx="1566">
                  <c:v>8.5875368792343761E-3</c:v>
                </c:pt>
                <c:pt idx="1567">
                  <c:v>8.5798731659998094E-3</c:v>
                </c:pt>
                <c:pt idx="1568">
                  <c:v>8.5722344685581955E-3</c:v>
                </c:pt>
                <c:pt idx="1569">
                  <c:v>8.5646209587263815E-3</c:v>
                </c:pt>
                <c:pt idx="1570">
                  <c:v>8.557464542430393E-3</c:v>
                </c:pt>
                <c:pt idx="1571">
                  <c:v>8.5499002201524475E-3</c:v>
                </c:pt>
                <c:pt idx="1572">
                  <c:v>8.5423615878810876E-3</c:v>
                </c:pt>
                <c:pt idx="1573">
                  <c:v>8.5348488174249587E-3</c:v>
                </c:pt>
                <c:pt idx="1574">
                  <c:v>8.5273620805882897E-3</c:v>
                </c:pt>
                <c:pt idx="1575">
                  <c:v>8.5199015491753075E-3</c:v>
                </c:pt>
                <c:pt idx="1576">
                  <c:v>8.5124673949875922E-3</c:v>
                </c:pt>
                <c:pt idx="1577">
                  <c:v>8.5050597898267202E-3</c:v>
                </c:pt>
                <c:pt idx="1578">
                  <c:v>8.4955918642492002E-3</c:v>
                </c:pt>
                <c:pt idx="1579">
                  <c:v>8.4882469227133585E-3</c:v>
                </c:pt>
                <c:pt idx="1580">
                  <c:v>8.4809291108850302E-3</c:v>
                </c:pt>
                <c:pt idx="1581">
                  <c:v>8.4736386005700107E-3</c:v>
                </c:pt>
                <c:pt idx="1582">
                  <c:v>8.4676053135929654E-3</c:v>
                </c:pt>
                <c:pt idx="1583">
                  <c:v>8.460364331036677E-3</c:v>
                </c:pt>
                <c:pt idx="1584">
                  <c:v>8.4531511262028059E-3</c:v>
                </c:pt>
                <c:pt idx="1585">
                  <c:v>8.4459658708848605E-3</c:v>
                </c:pt>
                <c:pt idx="1586">
                  <c:v>8.4388087368754763E-3</c:v>
                </c:pt>
                <c:pt idx="1587">
                  <c:v>8.4304784914386449E-3</c:v>
                </c:pt>
                <c:pt idx="1588">
                  <c:v>8.4233839021754797E-3</c:v>
                </c:pt>
                <c:pt idx="1589">
                  <c:v>8.4163179888264317E-3</c:v>
                </c:pt>
                <c:pt idx="1590">
                  <c:v>8.4092809231844021E-3</c:v>
                </c:pt>
                <c:pt idx="1591">
                  <c:v>8.403450899105264E-3</c:v>
                </c:pt>
                <c:pt idx="1592">
                  <c:v>8.3964661005187513E-3</c:v>
                </c:pt>
                <c:pt idx="1593">
                  <c:v>8.3895106257529869E-3</c:v>
                </c:pt>
                <c:pt idx="1594">
                  <c:v>8.3825846465909962E-3</c:v>
                </c:pt>
                <c:pt idx="1595">
                  <c:v>8.3756883348136205E-3</c:v>
                </c:pt>
                <c:pt idx="1596">
                  <c:v>8.3676739515207033E-3</c:v>
                </c:pt>
                <c:pt idx="1597">
                  <c:v>8.3608436299710577E-3</c:v>
                </c:pt>
                <c:pt idx="1598">
                  <c:v>8.3540435304407072E-3</c:v>
                </c:pt>
                <c:pt idx="1599">
                  <c:v>8.3472738247143893E-3</c:v>
                </c:pt>
                <c:pt idx="1600">
                  <c:v>8.3405346845742637E-3</c:v>
                </c:pt>
                <c:pt idx="1601">
                  <c:v>8.3338262818037755E-3</c:v>
                </c:pt>
                <c:pt idx="1602">
                  <c:v>8.3271487881829368E-3</c:v>
                </c:pt>
                <c:pt idx="1603">
                  <c:v>8.3205023754939038E-3</c:v>
                </c:pt>
                <c:pt idx="1604">
                  <c:v>8.3153512037704956E-3</c:v>
                </c:pt>
                <c:pt idx="1605">
                  <c:v>8.3087588646400864E-3</c:v>
                </c:pt>
                <c:pt idx="1606">
                  <c:v>8.3021980693137303E-3</c:v>
                </c:pt>
                <c:pt idx="1607">
                  <c:v>8.2956689895595202E-3</c:v>
                </c:pt>
                <c:pt idx="1608">
                  <c:v>8.2891717971451118E-3</c:v>
                </c:pt>
                <c:pt idx="1609">
                  <c:v>8.2823512407656195E-3</c:v>
                </c:pt>
                <c:pt idx="1610">
                  <c:v>8.2759205529062459E-3</c:v>
                </c:pt>
                <c:pt idx="1611">
                  <c:v>8.2695222808122429E-3</c:v>
                </c:pt>
                <c:pt idx="1612">
                  <c:v>8.2631565962500413E-3</c:v>
                </c:pt>
                <c:pt idx="1613">
                  <c:v>8.257170156987511E-3</c:v>
                </c:pt>
                <c:pt idx="1614">
                  <c:v>8.2508678956935786E-3</c:v>
                </c:pt>
                <c:pt idx="1615">
                  <c:v>8.2445987240937092E-3</c:v>
                </c:pt>
                <c:pt idx="1616">
                  <c:v>8.238362813952042E-3</c:v>
                </c:pt>
                <c:pt idx="1617">
                  <c:v>8.2318229982221418E-3</c:v>
                </c:pt>
                <c:pt idx="1618">
                  <c:v>8.2256564459268992E-3</c:v>
                </c:pt>
                <c:pt idx="1619">
                  <c:v>8.2195236835179552E-3</c:v>
                </c:pt>
                <c:pt idx="1620">
                  <c:v>8.2134248827578048E-3</c:v>
                </c:pt>
                <c:pt idx="1621">
                  <c:v>8.2073602154098171E-3</c:v>
                </c:pt>
                <c:pt idx="1622">
                  <c:v>8.2016554623537113E-3</c:v>
                </c:pt>
                <c:pt idx="1623">
                  <c:v>8.1956571917297782E-3</c:v>
                </c:pt>
                <c:pt idx="1624">
                  <c:v>8.1896935566481907E-3</c:v>
                </c:pt>
                <c:pt idx="1625">
                  <c:v>8.1837647288695772E-3</c:v>
                </c:pt>
                <c:pt idx="1626">
                  <c:v>8.1778708801514919E-3</c:v>
                </c:pt>
                <c:pt idx="1627">
                  <c:v>8.1720121822545597E-3</c:v>
                </c:pt>
                <c:pt idx="1628">
                  <c:v>8.1661888069358979E-3</c:v>
                </c:pt>
                <c:pt idx="1629">
                  <c:v>8.1604009259548162E-3</c:v>
                </c:pt>
                <c:pt idx="1630">
                  <c:v>8.153425490616208E-3</c:v>
                </c:pt>
                <c:pt idx="1631">
                  <c:v>8.1477190840929838E-3</c:v>
                </c:pt>
                <c:pt idx="1632">
                  <c:v>8.1420487398712934E-3</c:v>
                </c:pt>
                <c:pt idx="1633">
                  <c:v>8.1364146297182496E-3</c:v>
                </c:pt>
                <c:pt idx="1634">
                  <c:v>8.1317038318304141E-3</c:v>
                </c:pt>
                <c:pt idx="1635">
                  <c:v>8.1261350671801309E-3</c:v>
                </c:pt>
                <c:pt idx="1636">
                  <c:v>8.1206030123562815E-3</c:v>
                </c:pt>
                <c:pt idx="1637">
                  <c:v>8.1151078391187431E-3</c:v>
                </c:pt>
                <c:pt idx="1638">
                  <c:v>8.1096497192291346E-3</c:v>
                </c:pt>
                <c:pt idx="1639">
                  <c:v>8.1028924098525204E-3</c:v>
                </c:pt>
                <c:pt idx="1640">
                  <c:v>8.0975194946539281E-3</c:v>
                </c:pt>
                <c:pt idx="1641">
                  <c:v>8.0921841990090788E-3</c:v>
                </c:pt>
                <c:pt idx="1642">
                  <c:v>8.0868866946837096E-3</c:v>
                </c:pt>
                <c:pt idx="1643">
                  <c:v>8.0816271534444196E-3</c:v>
                </c:pt>
                <c:pt idx="1644">
                  <c:v>8.0764057470582434E-3</c:v>
                </c:pt>
                <c:pt idx="1645">
                  <c:v>8.0712226472917804E-3</c:v>
                </c:pt>
                <c:pt idx="1646">
                  <c:v>8.0660780259137928E-3</c:v>
                </c:pt>
                <c:pt idx="1647">
                  <c:v>8.0609720546917472E-3</c:v>
                </c:pt>
                <c:pt idx="1648">
                  <c:v>8.0559049053939707E-3</c:v>
                </c:pt>
                <c:pt idx="1649">
                  <c:v>8.0508767497909535E-3</c:v>
                </c:pt>
                <c:pt idx="1650">
                  <c:v>8.045887759650594E-3</c:v>
                </c:pt>
                <c:pt idx="1651">
                  <c:v>8.0409381067451085E-3</c:v>
                </c:pt>
                <c:pt idx="1652">
                  <c:v>8.0360279628436913E-3</c:v>
                </c:pt>
                <c:pt idx="1653">
                  <c:v>8.0311574997189925E-3</c:v>
                </c:pt>
                <c:pt idx="1654">
                  <c:v>8.0263268891423659E-3</c:v>
                </c:pt>
                <c:pt idx="1655">
                  <c:v>8.0215363028881912E-3</c:v>
                </c:pt>
                <c:pt idx="1656">
                  <c:v>8.0177322117937905E-3</c:v>
                </c:pt>
                <c:pt idx="1657">
                  <c:v>8.01301084387087E-3</c:v>
                </c:pt>
                <c:pt idx="1658">
                  <c:v>8.0083299626726411E-3</c:v>
                </c:pt>
                <c:pt idx="1659">
                  <c:v>8.0036897399657931E-3</c:v>
                </c:pt>
                <c:pt idx="1660">
                  <c:v>7.9988647866609877E-3</c:v>
                </c:pt>
                <c:pt idx="1661">
                  <c:v>7.9943092836246531E-3</c:v>
                </c:pt>
                <c:pt idx="1662">
                  <c:v>7.9897949676249573E-3</c:v>
                </c:pt>
                <c:pt idx="1663">
                  <c:v>7.9844573549515633E-3</c:v>
                </c:pt>
                <c:pt idx="1664">
                  <c:v>7.9808905838311336E-3</c:v>
                </c:pt>
                <c:pt idx="1665">
                  <c:v>7.9767118511169591E-3</c:v>
                </c:pt>
                <c:pt idx="1666">
                  <c:v>7.9723610474062827E-3</c:v>
                </c:pt>
                <c:pt idx="1667">
                  <c:v>7.9680522763589216E-3</c:v>
                </c:pt>
                <c:pt idx="1668">
                  <c:v>7.9637857097495171E-3</c:v>
                </c:pt>
                <c:pt idx="1669">
                  <c:v>7.9593624217438458E-3</c:v>
                </c:pt>
                <c:pt idx="1670">
                  <c:v>7.9551837859635939E-3</c:v>
                </c:pt>
                <c:pt idx="1671">
                  <c:v>7.951047883218914E-3</c:v>
                </c:pt>
                <c:pt idx="1672">
                  <c:v>7.9469548852923941E-3</c:v>
                </c:pt>
                <c:pt idx="1673">
                  <c:v>7.9417404325027342E-3</c:v>
                </c:pt>
                <c:pt idx="1674">
                  <c:v>7.9371944273705017E-3</c:v>
                </c:pt>
                <c:pt idx="1675">
                  <c:v>7.9332498358524618E-3</c:v>
                </c:pt>
                <c:pt idx="1676">
                  <c:v>7.9293489099260053E-3</c:v>
                </c:pt>
                <c:pt idx="1677">
                  <c:v>7.9254918213829424E-3</c:v>
                </c:pt>
                <c:pt idx="1678">
                  <c:v>7.9216787420164012E-3</c:v>
                </c:pt>
                <c:pt idx="1679">
                  <c:v>7.9179098436199524E-3</c:v>
                </c:pt>
                <c:pt idx="1680">
                  <c:v>7.9141852979911151E-3</c:v>
                </c:pt>
                <c:pt idx="1681">
                  <c:v>7.9105052769274133E-3</c:v>
                </c:pt>
                <c:pt idx="1682">
                  <c:v>7.9065556311466844E-3</c:v>
                </c:pt>
                <c:pt idx="1683">
                  <c:v>7.9029715483404928E-3</c:v>
                </c:pt>
                <c:pt idx="1684">
                  <c:v>7.8994325320917418E-3</c:v>
                </c:pt>
                <c:pt idx="1685">
                  <c:v>7.8959387542112593E-3</c:v>
                </c:pt>
                <c:pt idx="1686">
                  <c:v>7.8926345644724973E-3</c:v>
                </c:pt>
                <c:pt idx="1687">
                  <c:v>7.8892280505953975E-3</c:v>
                </c:pt>
                <c:pt idx="1688">
                  <c:v>7.8858650311285569E-3</c:v>
                </c:pt>
                <c:pt idx="1689">
                  <c:v>7.8816021624213486E-3</c:v>
                </c:pt>
                <c:pt idx="1690">
                  <c:v>7.8792622713963669E-3</c:v>
                </c:pt>
                <c:pt idx="1691">
                  <c:v>7.8758875044463491E-3</c:v>
                </c:pt>
                <c:pt idx="1692">
                  <c:v>7.8726822787753854E-3</c:v>
                </c:pt>
                <c:pt idx="1693">
                  <c:v>7.8695112851325036E-3</c:v>
                </c:pt>
                <c:pt idx="1694">
                  <c:v>7.8663727039888273E-3</c:v>
                </c:pt>
                <c:pt idx="1695">
                  <c:v>7.8633898236135837E-3</c:v>
                </c:pt>
                <c:pt idx="1696">
                  <c:v>7.8603094730872371E-3</c:v>
                </c:pt>
                <c:pt idx="1697">
                  <c:v>7.8572562053703283E-3</c:v>
                </c:pt>
                <c:pt idx="1698">
                  <c:v>7.8542281669426797E-3</c:v>
                </c:pt>
                <c:pt idx="1699">
                  <c:v>7.8509802815367111E-3</c:v>
                </c:pt>
                <c:pt idx="1700">
                  <c:v>7.8481192339203316E-3</c:v>
                </c:pt>
                <c:pt idx="1701">
                  <c:v>7.8451560920658383E-3</c:v>
                </c:pt>
                <c:pt idx="1702">
                  <c:v>7.8422105915870975E-3</c:v>
                </c:pt>
                <c:pt idx="1703">
                  <c:v>7.83928085922821E-3</c:v>
                </c:pt>
                <c:pt idx="1704">
                  <c:v>7.8363650157637042E-3</c:v>
                </c:pt>
                <c:pt idx="1705">
                  <c:v>7.8334611759968004E-3</c:v>
                </c:pt>
                <c:pt idx="1706">
                  <c:v>7.8305674487602738E-3</c:v>
                </c:pt>
                <c:pt idx="1707">
                  <c:v>7.8276819369160287E-3</c:v>
                </c:pt>
                <c:pt idx="1708">
                  <c:v>7.825043889471384E-3</c:v>
                </c:pt>
                <c:pt idx="1709">
                  <c:v>7.8221695547596014E-3</c:v>
                </c:pt>
                <c:pt idx="1710">
                  <c:v>7.8192977699399844E-3</c:v>
                </c:pt>
                <c:pt idx="1711">
                  <c:v>7.8164265928039409E-3</c:v>
                </c:pt>
                <c:pt idx="1712">
                  <c:v>7.8135540751037534E-3</c:v>
                </c:pt>
                <c:pt idx="1713">
                  <c:v>7.8105566716566112E-3</c:v>
                </c:pt>
                <c:pt idx="1714">
                  <c:v>7.8077998283648748E-3</c:v>
                </c:pt>
                <c:pt idx="1715">
                  <c:v>7.8049178005295912E-3</c:v>
                </c:pt>
                <c:pt idx="1716">
                  <c:v>7.8020325228091115E-3</c:v>
                </c:pt>
                <c:pt idx="1717">
                  <c:v>7.7991440100227899E-3</c:v>
                </c:pt>
                <c:pt idx="1718">
                  <c:v>7.7962522769891036E-3</c:v>
                </c:pt>
                <c:pt idx="1719">
                  <c:v>7.7933573385287232E-3</c:v>
                </c:pt>
                <c:pt idx="1720">
                  <c:v>7.7904592094588084E-3</c:v>
                </c:pt>
                <c:pt idx="1721">
                  <c:v>7.7875579045991522E-3</c:v>
                </c:pt>
                <c:pt idx="1722">
                  <c:v>7.7846534387682308E-3</c:v>
                </c:pt>
                <c:pt idx="1723">
                  <c:v>7.7817458267849604E-3</c:v>
                </c:pt>
                <c:pt idx="1724">
                  <c:v>7.7788350834682553E-3</c:v>
                </c:pt>
                <c:pt idx="1725">
                  <c:v>7.775630066136705E-3</c:v>
                </c:pt>
                <c:pt idx="1726">
                  <c:v>7.7727129419268917E-3</c:v>
                </c:pt>
                <c:pt idx="1727">
                  <c:v>7.7697927319401398E-3</c:v>
                </c:pt>
                <c:pt idx="1728">
                  <c:v>7.7668694509950946E-3</c:v>
                </c:pt>
                <c:pt idx="1729">
                  <c:v>7.7639431139081899E-3</c:v>
                </c:pt>
                <c:pt idx="1730">
                  <c:v>7.7610137354989532E-3</c:v>
                </c:pt>
                <c:pt idx="1731">
                  <c:v>7.7580813305842614E-3</c:v>
                </c:pt>
                <c:pt idx="1732">
                  <c:v>7.7551459139818752E-3</c:v>
                </c:pt>
                <c:pt idx="1733">
                  <c:v>7.7522075005095545E-3</c:v>
                </c:pt>
                <c:pt idx="1734">
                  <c:v>7.7488825086921929E-3</c:v>
                </c:pt>
                <c:pt idx="1735">
                  <c:v>7.7459373360490372E-3</c:v>
                </c:pt>
                <c:pt idx="1736">
                  <c:v>7.7429892140446904E-3</c:v>
                </c:pt>
                <c:pt idx="1737">
                  <c:v>7.7400381574986039E-3</c:v>
                </c:pt>
                <c:pt idx="1738">
                  <c:v>7.7372131474155751E-3</c:v>
                </c:pt>
                <c:pt idx="1739">
                  <c:v>7.7334112531075661E-3</c:v>
                </c:pt>
                <c:pt idx="1740">
                  <c:v>7.7304509233041977E-3</c:v>
                </c:pt>
                <c:pt idx="1741">
                  <c:v>7.7274877214441378E-3</c:v>
                </c:pt>
                <c:pt idx="1742">
                  <c:v>7.7238374096436913E-3</c:v>
                </c:pt>
                <c:pt idx="1743">
                  <c:v>7.7211616027799343E-3</c:v>
                </c:pt>
                <c:pt idx="1744">
                  <c:v>7.7181890927727646E-3</c:v>
                </c:pt>
                <c:pt idx="1745">
                  <c:v>7.7152137730475447E-3</c:v>
                </c:pt>
                <c:pt idx="1746">
                  <c:v>7.7126291499164373E-3</c:v>
                </c:pt>
                <c:pt idx="1747">
                  <c:v>7.7096490268876499E-3</c:v>
                </c:pt>
                <c:pt idx="1748">
                  <c:v>7.706666135524229E-3</c:v>
                </c:pt>
                <c:pt idx="1749">
                  <c:v>7.7036804906436135E-3</c:v>
                </c:pt>
                <c:pt idx="1750">
                  <c:v>7.7002955472994829E-3</c:v>
                </c:pt>
                <c:pt idx="1751">
                  <c:v>7.6973036804531712E-3</c:v>
                </c:pt>
                <c:pt idx="1752">
                  <c:v>7.6943091076170176E-3</c:v>
                </c:pt>
                <c:pt idx="1753">
                  <c:v>7.6913118436092781E-3</c:v>
                </c:pt>
                <c:pt idx="1754">
                  <c:v>7.6883119032464869E-3</c:v>
                </c:pt>
                <c:pt idx="1755">
                  <c:v>7.6857096272547436E-3</c:v>
                </c:pt>
                <c:pt idx="1756">
                  <c:v>7.682304052730916E-3</c:v>
                </c:pt>
                <c:pt idx="1757">
                  <c:v>7.6792961722129249E-3</c:v>
                </c:pt>
                <c:pt idx="1758">
                  <c:v>7.6762856746120387E-3</c:v>
                </c:pt>
                <c:pt idx="1759">
                  <c:v>7.6736758581194787E-3</c:v>
                </c:pt>
                <c:pt idx="1760">
                  <c:v>7.6709301212755697E-3</c:v>
                </c:pt>
                <c:pt idx="1761">
                  <c:v>7.6679130760903946E-3</c:v>
                </c:pt>
                <c:pt idx="1762">
                  <c:v>7.6648934679458729E-3</c:v>
                </c:pt>
                <c:pt idx="1763">
                  <c:v>7.6618713116571131E-3</c:v>
                </c:pt>
                <c:pt idx="1764">
                  <c:v>7.6587110586961811E-3</c:v>
                </c:pt>
                <c:pt idx="1765">
                  <c:v>7.6556836115394778E-3</c:v>
                </c:pt>
                <c:pt idx="1766">
                  <c:v>7.6526536617152509E-3</c:v>
                </c:pt>
                <c:pt idx="1767">
                  <c:v>7.6496212240375842E-3</c:v>
                </c:pt>
                <c:pt idx="1768">
                  <c:v>7.646586313322757E-3</c:v>
                </c:pt>
                <c:pt idx="1769">
                  <c:v>7.6436856925461817E-3</c:v>
                </c:pt>
                <c:pt idx="1770">
                  <c:v>7.6406461140704146E-3</c:v>
                </c:pt>
                <c:pt idx="1771">
                  <c:v>7.6376041059695275E-3</c:v>
                </c:pt>
                <c:pt idx="1772">
                  <c:v>7.6345596830590728E-3</c:v>
                </c:pt>
                <c:pt idx="1773">
                  <c:v>7.6313751827114017E-3</c:v>
                </c:pt>
                <c:pt idx="1774">
                  <c:v>7.6283257448865101E-3</c:v>
                </c:pt>
                <c:pt idx="1775">
                  <c:v>7.6252739377283187E-3</c:v>
                </c:pt>
                <c:pt idx="1776">
                  <c:v>7.620473489378281E-3</c:v>
                </c:pt>
                <c:pt idx="1777">
                  <c:v>7.6188650639634611E-3</c:v>
                </c:pt>
                <c:pt idx="1778">
                  <c:v>7.6162432641881678E-3</c:v>
                </c:pt>
                <c:pt idx="1779">
                  <c:v>7.6131823524073338E-3</c:v>
                </c:pt>
                <c:pt idx="1780">
                  <c:v>7.610119144329866E-3</c:v>
                </c:pt>
                <c:pt idx="1781">
                  <c:v>7.6070536547704331E-3</c:v>
                </c:pt>
                <c:pt idx="1782">
                  <c:v>7.6039858985410547E-3</c:v>
                </c:pt>
                <c:pt idx="1783">
                  <c:v>7.6009158904563993E-3</c:v>
                </c:pt>
                <c:pt idx="1784">
                  <c:v>7.5978436453306951E-3</c:v>
                </c:pt>
                <c:pt idx="1785">
                  <c:v>7.5947691779759598E-3</c:v>
                </c:pt>
                <c:pt idx="1786">
                  <c:v>7.5909893626277796E-3</c:v>
                </c:pt>
                <c:pt idx="1787">
                  <c:v>7.5879094148758874E-3</c:v>
                </c:pt>
                <c:pt idx="1788">
                  <c:v>7.5848272945289886E-3</c:v>
                </c:pt>
                <c:pt idx="1789">
                  <c:v>7.581743016401468E-3</c:v>
                </c:pt>
                <c:pt idx="1790">
                  <c:v>7.5790811199375058E-3</c:v>
                </c:pt>
                <c:pt idx="1791">
                  <c:v>7.5759932061614608E-3</c:v>
                </c:pt>
                <c:pt idx="1792">
                  <c:v>7.5729031759293351E-3</c:v>
                </c:pt>
                <c:pt idx="1793">
                  <c:v>7.5698110440546333E-3</c:v>
                </c:pt>
                <c:pt idx="1794">
                  <c:v>7.5667168253504237E-3</c:v>
                </c:pt>
                <c:pt idx="1795">
                  <c:v>7.5631928638790246E-3</c:v>
                </c:pt>
                <c:pt idx="1796">
                  <c:v>7.5600938961015779E-3</c:v>
                </c:pt>
                <c:pt idx="1797">
                  <c:v>7.5569928890598902E-3</c:v>
                </c:pt>
                <c:pt idx="1798">
                  <c:v>7.5538898575692069E-3</c:v>
                </c:pt>
                <c:pt idx="1799">
                  <c:v>7.5512149478542279E-3</c:v>
                </c:pt>
                <c:pt idx="1800">
                  <c:v>7.5481085192513533E-3</c:v>
                </c:pt>
                <c:pt idx="1801">
                  <c:v>7.5450001075113267E-3</c:v>
                </c:pt>
                <c:pt idx="1802">
                  <c:v>7.5414577833900608E-3</c:v>
                </c:pt>
                <c:pt idx="1803">
                  <c:v>7.5383448518607388E-3</c:v>
                </c:pt>
                <c:pt idx="1804">
                  <c:v>7.5352299847648713E-3</c:v>
                </c:pt>
                <c:pt idx="1805">
                  <c:v>7.5321131969164137E-3</c:v>
                </c:pt>
                <c:pt idx="1806">
                  <c:v>7.5289945031288951E-3</c:v>
                </c:pt>
                <c:pt idx="1807">
                  <c:v>7.5263088206887615E-3</c:v>
                </c:pt>
                <c:pt idx="1808">
                  <c:v>7.5227514569877673E-3</c:v>
                </c:pt>
                <c:pt idx="1809">
                  <c:v>7.5196271342612125E-3</c:v>
                </c:pt>
                <c:pt idx="1810">
                  <c:v>7.5165009648484127E-3</c:v>
                </c:pt>
                <c:pt idx="1811">
                  <c:v>7.5133729635620365E-3</c:v>
                </c:pt>
                <c:pt idx="1812">
                  <c:v>7.5108268154107389E-3</c:v>
                </c:pt>
                <c:pt idx="1813">
                  <c:v>7.5076959504425779E-3</c:v>
                </c:pt>
                <c:pt idx="1814">
                  <c:v>7.5045632938482293E-3</c:v>
                </c:pt>
                <c:pt idx="1815">
                  <c:v>7.5014288604382633E-3</c:v>
                </c:pt>
                <c:pt idx="1816">
                  <c:v>7.4981460273581381E-3</c:v>
                </c:pt>
                <c:pt idx="1817">
                  <c:v>7.4950078998909644E-3</c:v>
                </c:pt>
                <c:pt idx="1818">
                  <c:v>7.4912798229371845E-3</c:v>
                </c:pt>
                <c:pt idx="1819">
                  <c:v>7.4887264657688283E-3</c:v>
                </c:pt>
                <c:pt idx="1820">
                  <c:v>7.4855831887365096E-3</c:v>
                </c:pt>
                <c:pt idx="1821">
                  <c:v>7.4825857762775682E-3</c:v>
                </c:pt>
                <c:pt idx="1822">
                  <c:v>7.4794393198687418E-3</c:v>
                </c:pt>
                <c:pt idx="1823">
                  <c:v>7.4762912051310557E-3</c:v>
                </c:pt>
                <c:pt idx="1824">
                  <c:v>7.4731414468759598E-3</c:v>
                </c:pt>
                <c:pt idx="1825">
                  <c:v>7.469841796303031E-3</c:v>
                </c:pt>
                <c:pt idx="1826">
                  <c:v>7.466688620037366E-3</c:v>
                </c:pt>
                <c:pt idx="1827">
                  <c:v>7.4635338457376462E-3</c:v>
                </c:pt>
                <c:pt idx="1828">
                  <c:v>7.460377488213446E-3</c:v>
                </c:pt>
                <c:pt idx="1829">
                  <c:v>7.4573685211899677E-3</c:v>
                </c:pt>
                <c:pt idx="1830">
                  <c:v>7.4542092128414084E-3</c:v>
                </c:pt>
                <c:pt idx="1831">
                  <c:v>7.4510483646454797E-3</c:v>
                </c:pt>
                <c:pt idx="1832">
                  <c:v>7.4478859914118714E-3</c:v>
                </c:pt>
                <c:pt idx="1833">
                  <c:v>7.444722107950716E-3</c:v>
                </c:pt>
                <c:pt idx="1834">
                  <c:v>7.4415567290708265E-3</c:v>
                </c:pt>
                <c:pt idx="1835">
                  <c:v>7.438389869582774E-3</c:v>
                </c:pt>
                <c:pt idx="1836">
                  <c:v>7.435221544294492E-3</c:v>
                </c:pt>
                <c:pt idx="1837">
                  <c:v>7.4320517680161137E-3</c:v>
                </c:pt>
                <c:pt idx="1838">
                  <c:v>7.4282786049169897E-3</c:v>
                </c:pt>
                <c:pt idx="1839">
                  <c:v>7.4251053248868479E-3</c:v>
                </c:pt>
                <c:pt idx="1840">
                  <c:v>7.4219306425203939E-3</c:v>
                </c:pt>
                <c:pt idx="1841">
                  <c:v>7.418754572628577E-3</c:v>
                </c:pt>
                <c:pt idx="1842">
                  <c:v>7.4160305379331465E-3</c:v>
                </c:pt>
                <c:pt idx="1843">
                  <c:v>7.4128522092325923E-3</c:v>
                </c:pt>
                <c:pt idx="1844">
                  <c:v>7.4096725342624944E-3</c:v>
                </c:pt>
                <c:pt idx="1845">
                  <c:v>7.4064915278315539E-3</c:v>
                </c:pt>
                <c:pt idx="1846">
                  <c:v>7.403309204748033E-3</c:v>
                </c:pt>
                <c:pt idx="1847">
                  <c:v>7.3996698446009814E-3</c:v>
                </c:pt>
                <c:pt idx="1848">
                  <c:v>7.3964844767089449E-3</c:v>
                </c:pt>
                <c:pt idx="1849">
                  <c:v>7.3932978397696757E-3</c:v>
                </c:pt>
                <c:pt idx="1850">
                  <c:v>7.3901099485924023E-3</c:v>
                </c:pt>
                <c:pt idx="1851">
                  <c:v>7.387378357849324E-3</c:v>
                </c:pt>
                <c:pt idx="1852">
                  <c:v>7.3841884458317325E-3</c:v>
                </c:pt>
                <c:pt idx="1853">
                  <c:v>7.3809973208211564E-3</c:v>
                </c:pt>
                <c:pt idx="1854">
                  <c:v>7.3778049976249852E-3</c:v>
                </c:pt>
                <c:pt idx="1855">
                  <c:v>7.3746114910523573E-3</c:v>
                </c:pt>
                <c:pt idx="1856">
                  <c:v>7.3709570918561104E-3</c:v>
                </c:pt>
                <c:pt idx="1857">
                  <c:v>7.3677608356712259E-3</c:v>
                </c:pt>
                <c:pt idx="1858">
                  <c:v>7.3645634437204521E-3</c:v>
                </c:pt>
                <c:pt idx="1859">
                  <c:v>7.3613649308125872E-3</c:v>
                </c:pt>
                <c:pt idx="1860">
                  <c:v>7.3581653117560011E-3</c:v>
                </c:pt>
                <c:pt idx="1861">
                  <c:v>7.3549646013586342E-3</c:v>
                </c:pt>
                <c:pt idx="1862">
                  <c:v>7.3517628144292848E-3</c:v>
                </c:pt>
                <c:pt idx="1863">
                  <c:v>7.3485599657758943E-3</c:v>
                </c:pt>
                <c:pt idx="1864">
                  <c:v>7.3461277516134339E-3</c:v>
                </c:pt>
                <c:pt idx="1865">
                  <c:v>7.3429234940178235E-3</c:v>
                </c:pt>
                <c:pt idx="1866">
                  <c:v>7.339718213796251E-3</c:v>
                </c:pt>
                <c:pt idx="1867">
                  <c:v>7.336511925753228E-3</c:v>
                </c:pt>
                <c:pt idx="1868">
                  <c:v>7.3333046446967982E-3</c:v>
                </c:pt>
                <c:pt idx="1869">
                  <c:v>7.3299414181417057E-3</c:v>
                </c:pt>
                <c:pt idx="1870">
                  <c:v>7.3267320665857663E-3</c:v>
                </c:pt>
                <c:pt idx="1871">
                  <c:v>7.3235217674998609E-3</c:v>
                </c:pt>
                <c:pt idx="1872">
                  <c:v>7.3203105356897278E-3</c:v>
                </c:pt>
                <c:pt idx="1873">
                  <c:v>7.3172538624036885E-3</c:v>
                </c:pt>
                <c:pt idx="1874">
                  <c:v>7.3140409341831969E-3</c:v>
                </c:pt>
                <c:pt idx="1875">
                  <c:v>7.3108271165888269E-3</c:v>
                </c:pt>
                <c:pt idx="1876">
                  <c:v>7.3076124244250895E-3</c:v>
                </c:pt>
                <c:pt idx="1877">
                  <c:v>7.3042409039883738E-3</c:v>
                </c:pt>
                <c:pt idx="1878">
                  <c:v>7.3010243867569092E-3</c:v>
                </c:pt>
                <c:pt idx="1879">
                  <c:v>7.2978070404409508E-3</c:v>
                </c:pt>
                <c:pt idx="1880">
                  <c:v>7.2945888798457998E-3</c:v>
                </c:pt>
                <c:pt idx="1881">
                  <c:v>7.2913699197771934E-3</c:v>
                </c:pt>
                <c:pt idx="1882">
                  <c:v>7.2883067345783292E-3</c:v>
                </c:pt>
                <c:pt idx="1883">
                  <c:v>7.2850863349721174E-3</c:v>
                </c:pt>
                <c:pt idx="1884">
                  <c:v>7.2818651792361617E-3</c:v>
                </c:pt>
                <c:pt idx="1885">
                  <c:v>7.2786432821749722E-3</c:v>
                </c:pt>
                <c:pt idx="1886">
                  <c:v>7.2754206585921768E-3</c:v>
                </c:pt>
                <c:pt idx="1887">
                  <c:v>7.2721973232936134E-3</c:v>
                </c:pt>
                <c:pt idx="1888">
                  <c:v>7.2689732910820246E-3</c:v>
                </c:pt>
                <c:pt idx="1889">
                  <c:v>7.2657485767623643E-3</c:v>
                </c:pt>
                <c:pt idx="1890">
                  <c:v>7.2617358268492549E-3</c:v>
                </c:pt>
                <c:pt idx="1891">
                  <c:v>7.25850926164628E-3</c:v>
                </c:pt>
                <c:pt idx="1892">
                  <c:v>7.2552820641147066E-3</c:v>
                </c:pt>
                <c:pt idx="1893">
                  <c:v>7.2520542490590364E-3</c:v>
                </c:pt>
                <c:pt idx="1894">
                  <c:v>7.2492995425256753E-3</c:v>
                </c:pt>
                <c:pt idx="1895">
                  <c:v>7.2460708422904191E-3</c:v>
                </c:pt>
                <c:pt idx="1896">
                  <c:v>7.2428415657227376E-3</c:v>
                </c:pt>
                <c:pt idx="1897">
                  <c:v>7.239611727625217E-3</c:v>
                </c:pt>
                <c:pt idx="1898">
                  <c:v>7.2363813428030646E-3</c:v>
                </c:pt>
                <c:pt idx="1899">
                  <c:v>7.2326752198033223E-3</c:v>
                </c:pt>
                <c:pt idx="1900">
                  <c:v>7.2294434966187777E-3</c:v>
                </c:pt>
                <c:pt idx="1901">
                  <c:v>7.2262112743487301E-3</c:v>
                </c:pt>
                <c:pt idx="1902">
                  <c:v>7.2229785677981086E-3</c:v>
                </c:pt>
                <c:pt idx="1903">
                  <c:v>7.2202217359395053E-3</c:v>
                </c:pt>
                <c:pt idx="1904">
                  <c:v>7.2169883816408835E-3</c:v>
                </c:pt>
                <c:pt idx="1905">
                  <c:v>7.2137545842414063E-3</c:v>
                </c:pt>
                <c:pt idx="1906">
                  <c:v>7.2105203585440944E-3</c:v>
                </c:pt>
                <c:pt idx="1907">
                  <c:v>7.207285719351534E-3</c:v>
                </c:pt>
                <c:pt idx="1908">
                  <c:v>7.2035729876217926E-3</c:v>
                </c:pt>
                <c:pt idx="1909">
                  <c:v>7.2003373056177397E-3</c:v>
                </c:pt>
                <c:pt idx="1910">
                  <c:v>7.1971012577639708E-3</c:v>
                </c:pt>
                <c:pt idx="1911">
                  <c:v>7.1938648588641277E-3</c:v>
                </c:pt>
                <c:pt idx="1912">
                  <c:v>7.190628123721423E-3</c:v>
                </c:pt>
                <c:pt idx="1913">
                  <c:v>7.1873910671394993E-3</c:v>
                </c:pt>
                <c:pt idx="1914">
                  <c:v>7.1841537039211388E-3</c:v>
                </c:pt>
                <c:pt idx="1915">
                  <c:v>7.1809160488699843E-3</c:v>
                </c:pt>
                <c:pt idx="1916">
                  <c:v>7.1784775447269042E-3</c:v>
                </c:pt>
                <c:pt idx="1917">
                  <c:v>7.1752397414497019E-3</c:v>
                </c:pt>
                <c:pt idx="1918">
                  <c:v>7.1720016853413738E-3</c:v>
                </c:pt>
                <c:pt idx="1919">
                  <c:v>7.1687633912037802E-3</c:v>
                </c:pt>
                <c:pt idx="1920">
                  <c:v>7.1655248738374585E-3</c:v>
                </c:pt>
                <c:pt idx="1921">
                  <c:v>7.1621259000445737E-3</c:v>
                </c:pt>
                <c:pt idx="1922">
                  <c:v>7.1588869076212912E-3</c:v>
                </c:pt>
                <c:pt idx="1923">
                  <c:v>7.1556477374540356E-3</c:v>
                </c:pt>
                <c:pt idx="1924">
                  <c:v>7.1524084043450321E-3</c:v>
                </c:pt>
                <c:pt idx="1925">
                  <c:v>7.149329456609602E-3</c:v>
                </c:pt>
                <c:pt idx="1926">
                  <c:v>7.1460899106896838E-3</c:v>
                </c:pt>
                <c:pt idx="1927">
                  <c:v>7.1428502451470017E-3</c:v>
                </c:pt>
                <c:pt idx="1928">
                  <c:v>7.1396104747812085E-3</c:v>
                </c:pt>
                <c:pt idx="1929">
                  <c:v>7.1362098127002952E-3</c:v>
                </c:pt>
                <c:pt idx="1930">
                  <c:v>7.1329698127559132E-3</c:v>
                </c:pt>
                <c:pt idx="1931">
                  <c:v>7.1297297534739417E-3</c:v>
                </c:pt>
                <c:pt idx="1932">
                  <c:v>7.1264896496544099E-3</c:v>
                </c:pt>
                <c:pt idx="1933">
                  <c:v>7.1227866383115762E-3</c:v>
                </c:pt>
                <c:pt idx="1934">
                  <c:v>7.1197076098824981E-3</c:v>
                </c:pt>
                <c:pt idx="1935">
                  <c:v>7.1164675211914481E-3</c:v>
                </c:pt>
                <c:pt idx="1936">
                  <c:v>7.1132274481912729E-3</c:v>
                </c:pt>
                <c:pt idx="1937">
                  <c:v>7.1099874056820668E-3</c:v>
                </c:pt>
                <c:pt idx="1938">
                  <c:v>7.1067474084612735E-3</c:v>
                </c:pt>
                <c:pt idx="1939">
                  <c:v>7.1035074713307568E-3</c:v>
                </c:pt>
                <c:pt idx="1940">
                  <c:v>7.1002676090879593E-3</c:v>
                </c:pt>
                <c:pt idx="1941">
                  <c:v>7.0970278365316527E-3</c:v>
                </c:pt>
                <c:pt idx="1942">
                  <c:v>7.0931418859567002E-3</c:v>
                </c:pt>
                <c:pt idx="1943">
                  <c:v>7.0899021375943607E-3</c:v>
                </c:pt>
                <c:pt idx="1944">
                  <c:v>7.0866625276717679E-3</c:v>
                </c:pt>
                <c:pt idx="1945">
                  <c:v>7.0817337807029049E-3</c:v>
                </c:pt>
                <c:pt idx="1946">
                  <c:v>7.0806690828006825E-3</c:v>
                </c:pt>
                <c:pt idx="1947">
                  <c:v>7.0769446452879975E-3</c:v>
                </c:pt>
                <c:pt idx="1948">
                  <c:v>7.0737056147471356E-3</c:v>
                </c:pt>
                <c:pt idx="1949">
                  <c:v>7.0704666401088002E-3</c:v>
                </c:pt>
                <c:pt idx="1950">
                  <c:v>7.0672276714427683E-3</c:v>
                </c:pt>
                <c:pt idx="1951">
                  <c:v>7.0639886586537611E-3</c:v>
                </c:pt>
                <c:pt idx="1952">
                  <c:v>7.0607495514831706E-3</c:v>
                </c:pt>
                <c:pt idx="1953">
                  <c:v>7.0575102995077627E-3</c:v>
                </c:pt>
                <c:pt idx="1954">
                  <c:v>7.0542708521409763E-3</c:v>
                </c:pt>
                <c:pt idx="1955">
                  <c:v>7.0510311586329203E-3</c:v>
                </c:pt>
                <c:pt idx="1956">
                  <c:v>7.047791168068647E-3</c:v>
                </c:pt>
                <c:pt idx="1957">
                  <c:v>7.0445508293698793E-3</c:v>
                </c:pt>
                <c:pt idx="1958">
                  <c:v>7.041310091294147E-3</c:v>
                </c:pt>
                <c:pt idx="1959">
                  <c:v>7.0380689024360857E-3</c:v>
                </c:pt>
                <c:pt idx="1960">
                  <c:v>7.0348272112252695E-3</c:v>
                </c:pt>
                <c:pt idx="1961">
                  <c:v>7.0315849659283794E-3</c:v>
                </c:pt>
                <c:pt idx="1962">
                  <c:v>7.0283421146474694E-3</c:v>
                </c:pt>
                <c:pt idx="1963">
                  <c:v>7.0250986053212649E-3</c:v>
                </c:pt>
                <c:pt idx="1964">
                  <c:v>7.0218543857234359E-3</c:v>
                </c:pt>
                <c:pt idx="1965">
                  <c:v>7.0186094034664819E-3</c:v>
                </c:pt>
                <c:pt idx="1966">
                  <c:v>7.0153636059956852E-3</c:v>
                </c:pt>
                <c:pt idx="1967">
                  <c:v>7.0121169405947285E-3</c:v>
                </c:pt>
                <c:pt idx="1968">
                  <c:v>7.0095260817403743E-3</c:v>
                </c:pt>
                <c:pt idx="1969">
                  <c:v>7.0062781026145006E-3</c:v>
                </c:pt>
                <c:pt idx="1970">
                  <c:v>7.0030290976400488E-3</c:v>
                </c:pt>
                <c:pt idx="1971">
                  <c:v>6.9997790120369724E-3</c:v>
                </c:pt>
                <c:pt idx="1972">
                  <c:v>6.9963630513401433E-3</c:v>
                </c:pt>
                <c:pt idx="1973">
                  <c:v>6.9931105059225299E-3</c:v>
                </c:pt>
                <c:pt idx="1974">
                  <c:v>6.989196513558513E-3</c:v>
                </c:pt>
                <c:pt idx="1975">
                  <c:v>6.9866018871862553E-3</c:v>
                </c:pt>
                <c:pt idx="1976">
                  <c:v>6.9833458347972254E-3</c:v>
                </c:pt>
                <c:pt idx="1977">
                  <c:v>6.9802540888413891E-3</c:v>
                </c:pt>
                <c:pt idx="1978">
                  <c:v>6.9769958915276717E-3</c:v>
                </c:pt>
                <c:pt idx="1979">
                  <c:v>6.9737365663281037E-3</c:v>
                </c:pt>
                <c:pt idx="1980">
                  <c:v>6.9704761237076836E-3</c:v>
                </c:pt>
                <c:pt idx="1981">
                  <c:v>6.9670485612432506E-3</c:v>
                </c:pt>
                <c:pt idx="1982">
                  <c:v>6.9637857774642702E-3</c:v>
                </c:pt>
                <c:pt idx="1983">
                  <c:v>6.9605219084136359E-3</c:v>
                </c:pt>
                <c:pt idx="1984">
                  <c:v>6.9572569645550671E-3</c:v>
                </c:pt>
                <c:pt idx="1985">
                  <c:v>6.9530907218066235E-3</c:v>
                </c:pt>
                <c:pt idx="1986">
                  <c:v>6.9493234047890064E-3</c:v>
                </c:pt>
                <c:pt idx="1987">
                  <c:v>6.946054855320561E-3</c:v>
                </c:pt>
                <c:pt idx="1988">
                  <c:v>6.94278527738733E-3</c:v>
                </c:pt>
                <c:pt idx="1989">
                  <c:v>6.9395146814530311E-3</c:v>
                </c:pt>
                <c:pt idx="1990">
                  <c:v>6.9362430779818206E-3</c:v>
                </c:pt>
                <c:pt idx="1991">
                  <c:v>6.9329704774365392E-3</c:v>
                </c:pt>
                <c:pt idx="1992">
                  <c:v>6.9296968902830998E-3</c:v>
                </c:pt>
                <c:pt idx="1993">
                  <c:v>6.9264223269843413E-3</c:v>
                </c:pt>
                <c:pt idx="1994">
                  <c:v>6.9228111574959825E-3</c:v>
                </c:pt>
                <c:pt idx="1995">
                  <c:v>6.9195344184350268E-3</c:v>
                </c:pt>
                <c:pt idx="1996">
                  <c:v>6.9162567361381461E-3</c:v>
                </c:pt>
                <c:pt idx="1997">
                  <c:v>6.9129781210687108E-3</c:v>
                </c:pt>
                <c:pt idx="1998">
                  <c:v>6.9098669160653891E-3</c:v>
                </c:pt>
                <c:pt idx="1999">
                  <c:v>6.9065865912033729E-3</c:v>
                </c:pt>
                <c:pt idx="2000">
                  <c:v>6.9023677065366187E-3</c:v>
                </c:pt>
                <c:pt idx="2001">
                  <c:v>6.9000232455222223E-3</c:v>
                </c:pt>
                <c:pt idx="2002">
                  <c:v>6.8967402456306098E-3</c:v>
                </c:pt>
                <c:pt idx="2003">
                  <c:v>6.893287428425785E-3</c:v>
                </c:pt>
                <c:pt idx="2004">
                  <c:v>6.890002576942356E-3</c:v>
                </c:pt>
                <c:pt idx="2005">
                  <c:v>6.8867168763963671E-3</c:v>
                </c:pt>
                <c:pt idx="2006">
                  <c:v>6.8834303372529264E-3</c:v>
                </c:pt>
                <c:pt idx="2007">
                  <c:v>6.8803123941960139E-3</c:v>
                </c:pt>
                <c:pt idx="2008">
                  <c:v>6.8770243267567083E-3</c:v>
                </c:pt>
                <c:pt idx="2009">
                  <c:v>6.8737354513464443E-3</c:v>
                </c:pt>
                <c:pt idx="2010">
                  <c:v>6.8704457784289838E-3</c:v>
                </c:pt>
                <c:pt idx="2011">
                  <c:v>6.8668155261276892E-3</c:v>
                </c:pt>
                <c:pt idx="2012">
                  <c:v>6.8636940777662241E-3</c:v>
                </c:pt>
                <c:pt idx="2013">
                  <c:v>6.8604019614045301E-3</c:v>
                </c:pt>
                <c:pt idx="2014">
                  <c:v>6.8571090901492979E-3</c:v>
                </c:pt>
                <c:pt idx="2015">
                  <c:v>6.8538154744630271E-3</c:v>
                </c:pt>
                <c:pt idx="2016">
                  <c:v>6.8505211248086522E-3</c:v>
                </c:pt>
                <c:pt idx="2017">
                  <c:v>6.8472260516504128E-3</c:v>
                </c:pt>
                <c:pt idx="2018">
                  <c:v>6.8439302654490696E-3</c:v>
                </c:pt>
                <c:pt idx="2019">
                  <c:v>6.8406337766675589E-3</c:v>
                </c:pt>
                <c:pt idx="2020">
                  <c:v>6.8376783682190358E-3</c:v>
                </c:pt>
                <c:pt idx="2021">
                  <c:v>6.834380720917437E-3</c:v>
                </c:pt>
                <c:pt idx="2022">
                  <c:v>6.8310824008933008E-3</c:v>
                </c:pt>
                <c:pt idx="2023">
                  <c:v>6.8277834186090272E-3</c:v>
                </c:pt>
                <c:pt idx="2024">
                  <c:v>6.8243124783942269E-3</c:v>
                </c:pt>
                <c:pt idx="2025">
                  <c:v>6.8210120983720557E-3</c:v>
                </c:pt>
                <c:pt idx="2026">
                  <c:v>6.8177110882410227E-3</c:v>
                </c:pt>
                <c:pt idx="2027">
                  <c:v>6.8144094584618323E-3</c:v>
                </c:pt>
                <c:pt idx="2028">
                  <c:v>6.8111072194960605E-3</c:v>
                </c:pt>
                <c:pt idx="2029">
                  <c:v>6.8079762032953964E-3</c:v>
                </c:pt>
                <c:pt idx="2030">
                  <c:v>6.8046728781154106E-3</c:v>
                </c:pt>
                <c:pt idx="2031">
                  <c:v>6.8013689743679001E-3</c:v>
                </c:pt>
                <c:pt idx="2032">
                  <c:v>6.7980645025130706E-3</c:v>
                </c:pt>
                <c:pt idx="2033">
                  <c:v>6.7945872530319803E-3</c:v>
                </c:pt>
                <c:pt idx="2034">
                  <c:v>6.7912815786420229E-3</c:v>
                </c:pt>
                <c:pt idx="2035">
                  <c:v>6.78797536829565E-3</c:v>
                </c:pt>
                <c:pt idx="2036">
                  <c:v>6.7846686324544384E-3</c:v>
                </c:pt>
                <c:pt idx="2037">
                  <c:v>6.7810614954992932E-3</c:v>
                </c:pt>
                <c:pt idx="2038">
                  <c:v>6.7777537633478156E-3</c:v>
                </c:pt>
                <c:pt idx="2039">
                  <c:v>6.7744455378112248E-3</c:v>
                </c:pt>
                <c:pt idx="2040">
                  <c:v>6.7711368293488471E-3</c:v>
                </c:pt>
                <c:pt idx="2041">
                  <c:v>6.7678276484230823E-3</c:v>
                </c:pt>
                <c:pt idx="2042">
                  <c:v>6.764518005492378E-3</c:v>
                </c:pt>
                <c:pt idx="2043">
                  <c:v>6.7612079110182556E-3</c:v>
                </c:pt>
                <c:pt idx="2044">
                  <c:v>6.757897375460919E-3</c:v>
                </c:pt>
                <c:pt idx="2045">
                  <c:v>6.7545864092810118E-3</c:v>
                </c:pt>
                <c:pt idx="2046">
                  <c:v>6.7509281269013295E-3</c:v>
                </c:pt>
                <c:pt idx="2047">
                  <c:v>6.747616155721412E-3</c:v>
                </c:pt>
                <c:pt idx="2048">
                  <c:v>6.7443037868391885E-3</c:v>
                </c:pt>
                <c:pt idx="2049">
                  <c:v>6.7409910307154215E-3</c:v>
                </c:pt>
                <c:pt idx="2050">
                  <c:v>6.7378516965290519E-3</c:v>
                </c:pt>
                <c:pt idx="2051">
                  <c:v>6.7335915258538055E-3</c:v>
                </c:pt>
                <c:pt idx="2052">
                  <c:v>6.7302776544706008E-3</c:v>
                </c:pt>
                <c:pt idx="2053">
                  <c:v>6.7269634399039898E-3</c:v>
                </c:pt>
                <c:pt idx="2054">
                  <c:v>6.7236488926142408E-3</c:v>
                </c:pt>
                <c:pt idx="2055">
                  <c:v>6.7198112848685801E-3</c:v>
                </c:pt>
                <c:pt idx="2056">
                  <c:v>6.7164958626157144E-3</c:v>
                </c:pt>
                <c:pt idx="2057">
                  <c:v>6.7131801413349498E-3</c:v>
                </c:pt>
                <c:pt idx="2058">
                  <c:v>6.7098641314850167E-3</c:v>
                </c:pt>
                <c:pt idx="2059">
                  <c:v>6.7070715314032818E-3</c:v>
                </c:pt>
                <c:pt idx="2060">
                  <c:v>6.7037552074258834E-3</c:v>
                </c:pt>
                <c:pt idx="2061">
                  <c:v>6.7004386239419705E-3</c:v>
                </c:pt>
                <c:pt idx="2062">
                  <c:v>6.6965974156051713E-3</c:v>
                </c:pt>
                <c:pt idx="2063">
                  <c:v>6.693280119814851E-3</c:v>
                </c:pt>
                <c:pt idx="2064">
                  <c:v>6.6899625982150528E-3</c:v>
                </c:pt>
                <c:pt idx="2065">
                  <c:v>6.6866448612666555E-3</c:v>
                </c:pt>
                <c:pt idx="2066">
                  <c:v>6.6833269194288194E-3</c:v>
                </c:pt>
                <c:pt idx="2067">
                  <c:v>6.6805342591193867E-3</c:v>
                </c:pt>
                <c:pt idx="2068">
                  <c:v>6.6766904629227616E-3</c:v>
                </c:pt>
                <c:pt idx="2069">
                  <c:v>6.6733719691737204E-3</c:v>
                </c:pt>
                <c:pt idx="2070">
                  <c:v>6.6700533123723125E-3</c:v>
                </c:pt>
                <c:pt idx="2071">
                  <c:v>6.6672608172603032E-3</c:v>
                </c:pt>
                <c:pt idx="2072">
                  <c:v>6.6642930392522204E-3</c:v>
                </c:pt>
                <c:pt idx="2073">
                  <c:v>6.6609742921642477E-3</c:v>
                </c:pt>
                <c:pt idx="2074">
                  <c:v>6.6576554199847364E-3</c:v>
                </c:pt>
                <c:pt idx="2075">
                  <c:v>6.6543364331716178E-3</c:v>
                </c:pt>
                <c:pt idx="2076">
                  <c:v>6.6508415967117453E-3</c:v>
                </c:pt>
                <c:pt idx="2077">
                  <c:v>6.6475223477367286E-3</c:v>
                </c:pt>
                <c:pt idx="2078">
                  <c:v>6.6442030162778025E-3</c:v>
                </c:pt>
                <c:pt idx="2079">
                  <c:v>6.6408836127934143E-3</c:v>
                </c:pt>
                <c:pt idx="2080">
                  <c:v>6.6375641477402535E-3</c:v>
                </c:pt>
                <c:pt idx="2081">
                  <c:v>6.6344206906318549E-3</c:v>
                </c:pt>
                <c:pt idx="2082">
                  <c:v>6.6311011942038452E-3</c:v>
                </c:pt>
                <c:pt idx="2083">
                  <c:v>6.6277816668039247E-3</c:v>
                </c:pt>
                <c:pt idx="2084">
                  <c:v>6.6244621188887029E-3</c:v>
                </c:pt>
                <c:pt idx="2085">
                  <c:v>6.6209662649749099E-3</c:v>
                </c:pt>
                <c:pt idx="2086">
                  <c:v>6.6176466501242119E-3</c:v>
                </c:pt>
                <c:pt idx="2087">
                  <c:v>6.6143270469081637E-3</c:v>
                </c:pt>
                <c:pt idx="2088">
                  <c:v>6.611007465785212E-3</c:v>
                </c:pt>
                <c:pt idx="2089">
                  <c:v>6.6078644376005519E-3</c:v>
                </c:pt>
                <c:pt idx="2090">
                  <c:v>6.6045449861999493E-3</c:v>
                </c:pt>
                <c:pt idx="2091">
                  <c:v>6.6012255874842744E-3</c:v>
                </c:pt>
                <c:pt idx="2092">
                  <c:v>6.5979062519110196E-3</c:v>
                </c:pt>
                <c:pt idx="2093">
                  <c:v>6.5945869899359088E-3</c:v>
                </c:pt>
                <c:pt idx="2094">
                  <c:v>6.5912678120168752E-3</c:v>
                </c:pt>
                <c:pt idx="2095">
                  <c:v>6.5879487286096428E-3</c:v>
                </c:pt>
                <c:pt idx="2096">
                  <c:v>6.5846297501708203E-3</c:v>
                </c:pt>
                <c:pt idx="2097">
                  <c:v>6.5813108871574577E-3</c:v>
                </c:pt>
                <c:pt idx="2098">
                  <c:v>6.5771071855239092E-3</c:v>
                </c:pt>
                <c:pt idx="2099">
                  <c:v>6.5737883497048394E-3</c:v>
                </c:pt>
                <c:pt idx="2100">
                  <c:v>6.5704696645802804E-3</c:v>
                </c:pt>
                <c:pt idx="2101">
                  <c:v>6.567151140607244E-3</c:v>
                </c:pt>
                <c:pt idx="2102">
                  <c:v>6.5643643356212865E-3</c:v>
                </c:pt>
                <c:pt idx="2103">
                  <c:v>6.5610462967485581E-3</c:v>
                </c:pt>
                <c:pt idx="2104">
                  <c:v>6.5577284480550684E-3</c:v>
                </c:pt>
                <c:pt idx="2105">
                  <c:v>6.5544107999988997E-3</c:v>
                </c:pt>
                <c:pt idx="2106">
                  <c:v>6.5510933630342025E-3</c:v>
                </c:pt>
                <c:pt idx="2107">
                  <c:v>6.5472439665436423E-3</c:v>
                </c:pt>
                <c:pt idx="2108">
                  <c:v>6.5439268634250071E-3</c:v>
                </c:pt>
                <c:pt idx="2109">
                  <c:v>6.5406100051122688E-3</c:v>
                </c:pt>
                <c:pt idx="2110">
                  <c:v>6.5372934020624376E-3</c:v>
                </c:pt>
                <c:pt idx="2111">
                  <c:v>6.5345097105623988E-3</c:v>
                </c:pt>
                <c:pt idx="2112">
                  <c:v>6.5311937597300126E-3</c:v>
                </c:pt>
                <c:pt idx="2113">
                  <c:v>6.5278780931808241E-3</c:v>
                </c:pt>
                <c:pt idx="2114">
                  <c:v>6.5245627213711688E-3</c:v>
                </c:pt>
                <c:pt idx="2115">
                  <c:v>6.5207145817179216E-3</c:v>
                </c:pt>
                <c:pt idx="2116">
                  <c:v>6.5173997298243001E-3</c:v>
                </c:pt>
                <c:pt idx="2117">
                  <c:v>6.5140852063853604E-3</c:v>
                </c:pt>
                <c:pt idx="2118">
                  <c:v>6.5107710218585456E-3</c:v>
                </c:pt>
                <c:pt idx="2119">
                  <c:v>6.5074571866982883E-3</c:v>
                </c:pt>
                <c:pt idx="2120">
                  <c:v>6.5041437113620296E-3</c:v>
                </c:pt>
                <c:pt idx="2121">
                  <c:v>6.5008306063033426E-3</c:v>
                </c:pt>
                <c:pt idx="2122">
                  <c:v>6.4975178819796685E-3</c:v>
                </c:pt>
                <c:pt idx="2123">
                  <c:v>6.4942055488458718E-3</c:v>
                </c:pt>
                <c:pt idx="2124">
                  <c:v>6.4917834225188013E-3</c:v>
                </c:pt>
                <c:pt idx="2125">
                  <c:v>6.4884720364531178E-3</c:v>
                </c:pt>
                <c:pt idx="2126">
                  <c:v>6.4851610690200767E-3</c:v>
                </c:pt>
                <c:pt idx="2127">
                  <c:v>6.4818505306740775E-3</c:v>
                </c:pt>
                <c:pt idx="2128">
                  <c:v>6.4783623774183957E-3</c:v>
                </c:pt>
                <c:pt idx="2129">
                  <c:v>6.475052704932871E-3</c:v>
                </c:pt>
                <c:pt idx="2130">
                  <c:v>6.4717434936832309E-3</c:v>
                </c:pt>
                <c:pt idx="2131">
                  <c:v>6.4684347541226527E-3</c:v>
                </c:pt>
                <c:pt idx="2132">
                  <c:v>6.4651264967056296E-3</c:v>
                </c:pt>
                <c:pt idx="2133">
                  <c:v>6.4619968968630823E-3</c:v>
                </c:pt>
                <c:pt idx="2134">
                  <c:v>6.4586896548433888E-3</c:v>
                </c:pt>
                <c:pt idx="2135">
                  <c:v>6.4553829255428455E-3</c:v>
                </c:pt>
                <c:pt idx="2136">
                  <c:v>6.4520767194162915E-3</c:v>
                </c:pt>
                <c:pt idx="2137">
                  <c:v>6.4485928076662251E-3</c:v>
                </c:pt>
                <c:pt idx="2138">
                  <c:v>6.4452876626452573E-3</c:v>
                </c:pt>
                <c:pt idx="2139">
                  <c:v>6.4419830729453538E-3</c:v>
                </c:pt>
                <c:pt idx="2140">
                  <c:v>6.4386790490201301E-3</c:v>
                </c:pt>
                <c:pt idx="2141">
                  <c:v>6.4353756013236412E-3</c:v>
                </c:pt>
                <c:pt idx="2142">
                  <c:v>6.432251054699298E-3</c:v>
                </c:pt>
                <c:pt idx="2143">
                  <c:v>6.4289488034860471E-3</c:v>
                </c:pt>
                <c:pt idx="2144">
                  <c:v>6.4256471590740348E-3</c:v>
                </c:pt>
                <c:pt idx="2145">
                  <c:v>6.4223461319158955E-3</c:v>
                </c:pt>
                <c:pt idx="2146">
                  <c:v>6.4190457324651449E-3</c:v>
                </c:pt>
                <c:pt idx="2147">
                  <c:v>6.415745971174858E-3</c:v>
                </c:pt>
                <c:pt idx="2148">
                  <c:v>6.4124468584981099E-3</c:v>
                </c:pt>
                <c:pt idx="2149">
                  <c:v>6.4091484048870917E-3</c:v>
                </c:pt>
                <c:pt idx="2150">
                  <c:v>6.4049586265663679E-3</c:v>
                </c:pt>
                <c:pt idx="2151">
                  <c:v>6.4016614914070621E-3</c:v>
                </c:pt>
                <c:pt idx="2152">
                  <c:v>6.3983650506166207E-3</c:v>
                </c:pt>
                <c:pt idx="2153">
                  <c:v>6.3950693146490453E-3</c:v>
                </c:pt>
                <c:pt idx="2154">
                  <c:v>6.3923095576458016E-3</c:v>
                </c:pt>
                <c:pt idx="2155">
                  <c:v>6.389015271607964E-3</c:v>
                </c:pt>
                <c:pt idx="2156">
                  <c:v>6.3857217193835731E-3</c:v>
                </c:pt>
                <c:pt idx="2157">
                  <c:v>6.3824289114254706E-3</c:v>
                </c:pt>
                <c:pt idx="2158">
                  <c:v>6.3791368581860592E-3</c:v>
                </c:pt>
                <c:pt idx="2159">
                  <c:v>6.3753102855088686E-3</c:v>
                </c:pt>
                <c:pt idx="2160">
                  <c:v>6.3720197759911034E-3</c:v>
                </c:pt>
                <c:pt idx="2161">
                  <c:v>6.3687300549213552E-3</c:v>
                </c:pt>
                <c:pt idx="2162">
                  <c:v>6.3654411327519079E-3</c:v>
                </c:pt>
                <c:pt idx="2163">
                  <c:v>6.3626882786087637E-3</c:v>
                </c:pt>
                <c:pt idx="2164">
                  <c:v>6.3594009731832981E-3</c:v>
                </c:pt>
                <c:pt idx="2165">
                  <c:v>6.356114495642478E-3</c:v>
                </c:pt>
                <c:pt idx="2166">
                  <c:v>6.3528288564387086E-3</c:v>
                </c:pt>
                <c:pt idx="2167">
                  <c:v>6.3495440660239566E-3</c:v>
                </c:pt>
                <c:pt idx="2168">
                  <c:v>6.3457249619922312E-3</c:v>
                </c:pt>
                <c:pt idx="2169">
                  <c:v>6.3424419247974416E-3</c:v>
                </c:pt>
                <c:pt idx="2170">
                  <c:v>6.3391597701233761E-3</c:v>
                </c:pt>
                <c:pt idx="2171">
                  <c:v>6.3358785084214574E-3</c:v>
                </c:pt>
                <c:pt idx="2172">
                  <c:v>6.3325981501439711E-3</c:v>
                </c:pt>
                <c:pt idx="2173">
                  <c:v>6.3293187057432013E-3</c:v>
                </c:pt>
                <c:pt idx="2174">
                  <c:v>6.3260401856705716E-3</c:v>
                </c:pt>
                <c:pt idx="2175">
                  <c:v>6.3227626003783677E-3</c:v>
                </c:pt>
                <c:pt idx="2176">
                  <c:v>6.3203774773417385E-3</c:v>
                </c:pt>
                <c:pt idx="2177">
                  <c:v>6.3171017211742023E-3</c:v>
                </c:pt>
                <c:pt idx="2178">
                  <c:v>6.313826927176679E-3</c:v>
                </c:pt>
                <c:pt idx="2179">
                  <c:v>6.310553105800476E-3</c:v>
                </c:pt>
                <c:pt idx="2180">
                  <c:v>6.3072802674955771E-3</c:v>
                </c:pt>
                <c:pt idx="2181">
                  <c:v>6.3038301994714219E-3</c:v>
                </c:pt>
                <c:pt idx="2182">
                  <c:v>6.3005593768327532E-3</c:v>
                </c:pt>
                <c:pt idx="2183">
                  <c:v>6.2972895694114453E-3</c:v>
                </c:pt>
                <c:pt idx="2184">
                  <c:v>6.2940207876580395E-3</c:v>
                </c:pt>
                <c:pt idx="2185">
                  <c:v>6.2909311878156758E-3</c:v>
                </c:pt>
                <c:pt idx="2186">
                  <c:v>6.2876644674023851E-3</c:v>
                </c:pt>
                <c:pt idx="2187">
                  <c:v>6.2843988032142565E-3</c:v>
                </c:pt>
                <c:pt idx="2188">
                  <c:v>6.2811342057012736E-3</c:v>
                </c:pt>
                <c:pt idx="2189">
                  <c:v>6.2776926296780593E-3</c:v>
                </c:pt>
                <c:pt idx="2190">
                  <c:v>6.2744302213925606E-3</c:v>
                </c:pt>
                <c:pt idx="2191">
                  <c:v>6.2711689119269989E-3</c:v>
                </c:pt>
                <c:pt idx="2192">
                  <c:v>6.2679087117327925E-3</c:v>
                </c:pt>
                <c:pt idx="2193">
                  <c:v>6.2646496312591662E-3</c:v>
                </c:pt>
                <c:pt idx="2194">
                  <c:v>6.2615696060111144E-3</c:v>
                </c:pt>
                <c:pt idx="2195">
                  <c:v>6.2583127678263392E-3</c:v>
                </c:pt>
                <c:pt idx="2196">
                  <c:v>6.2550570799170188E-3</c:v>
                </c:pt>
                <c:pt idx="2197">
                  <c:v>6.2518025527318125E-3</c:v>
                </c:pt>
                <c:pt idx="2198">
                  <c:v>6.248549196720703E-3</c:v>
                </c:pt>
                <c:pt idx="2199">
                  <c:v>6.2452970223327905E-3</c:v>
                </c:pt>
                <c:pt idx="2200">
                  <c:v>6.2420460400189415E-3</c:v>
                </c:pt>
                <c:pt idx="2201">
                  <c:v>6.2387962602264901E-3</c:v>
                </c:pt>
                <c:pt idx="2202">
                  <c:v>6.2346593336781355E-3</c:v>
                </c:pt>
                <c:pt idx="2203">
                  <c:v>6.2314121654148272E-3</c:v>
                </c:pt>
                <c:pt idx="2204">
                  <c:v>6.2281662350060687E-3</c:v>
                </c:pt>
                <c:pt idx="2205">
                  <c:v>6.2249215529011359E-3</c:v>
                </c:pt>
                <c:pt idx="2206">
                  <c:v>6.2222107055746175E-3</c:v>
                </c:pt>
                <c:pt idx="2207">
                  <c:v>6.2189684458404818E-3</c:v>
                </c:pt>
                <c:pt idx="2208">
                  <c:v>6.2157275191571746E-3</c:v>
                </c:pt>
                <c:pt idx="2209">
                  <c:v>6.2124879918746805E-3</c:v>
                </c:pt>
                <c:pt idx="2210">
                  <c:v>6.2092499304670402E-3</c:v>
                </c:pt>
                <c:pt idx="2211">
                  <c:v>6.205481725920288E-3</c:v>
                </c:pt>
                <c:pt idx="2212">
                  <c:v>6.2022470444694231E-3</c:v>
                </c:pt>
                <c:pt idx="2213">
                  <c:v>6.1990140498382751E-3</c:v>
                </c:pt>
                <c:pt idx="2214">
                  <c:v>6.1957828081270873E-3</c:v>
                </c:pt>
                <c:pt idx="2215">
                  <c:v>6.1930839465786707E-3</c:v>
                </c:pt>
                <c:pt idx="2216">
                  <c:v>6.1898560831420224E-3</c:v>
                </c:pt>
                <c:pt idx="2217">
                  <c:v>6.1866301542907627E-3</c:v>
                </c:pt>
                <c:pt idx="2218">
                  <c:v>6.1834062274695196E-3</c:v>
                </c:pt>
                <c:pt idx="2219">
                  <c:v>6.1801843702452295E-3</c:v>
                </c:pt>
                <c:pt idx="2220">
                  <c:v>6.1764358859818912E-3</c:v>
                </c:pt>
                <c:pt idx="2221">
                  <c:v>6.1732187756205568E-3</c:v>
                </c:pt>
                <c:pt idx="2222">
                  <c:v>6.1700039513032639E-3</c:v>
                </c:pt>
                <c:pt idx="2223">
                  <c:v>6.1667914802085349E-3</c:v>
                </c:pt>
                <c:pt idx="2224">
                  <c:v>6.1635814296339339E-3</c:v>
                </c:pt>
                <c:pt idx="2225">
                  <c:v>6.1603738669977906E-3</c:v>
                </c:pt>
                <c:pt idx="2226">
                  <c:v>6.1571688598391974E-3</c:v>
                </c:pt>
                <c:pt idx="2227">
                  <c:v>6.1539664758137125E-3</c:v>
                </c:pt>
                <c:pt idx="2228">
                  <c:v>6.151467094234332E-3</c:v>
                </c:pt>
                <c:pt idx="2229">
                  <c:v>6.1482695148256062E-3</c:v>
                </c:pt>
                <c:pt idx="2230">
                  <c:v>6.1450747542675273E-3</c:v>
                </c:pt>
                <c:pt idx="2231">
                  <c:v>6.141882881888815E-3</c:v>
                </c:pt>
                <c:pt idx="2232">
                  <c:v>6.138693967142483E-3</c:v>
                </c:pt>
                <c:pt idx="2233">
                  <c:v>6.1353337978355743E-3</c:v>
                </c:pt>
                <c:pt idx="2234">
                  <c:v>6.1321511215997925E-3</c:v>
                </c:pt>
                <c:pt idx="2235">
                  <c:v>6.1282759011298251E-3</c:v>
                </c:pt>
                <c:pt idx="2236">
                  <c:v>6.1257949732974586E-3</c:v>
                </c:pt>
                <c:pt idx="2237">
                  <c:v>6.1227951245070959E-3</c:v>
                </c:pt>
                <c:pt idx="2238">
                  <c:v>6.1196246115059463E-3</c:v>
                </c:pt>
                <c:pt idx="2239">
                  <c:v>6.1164572154857556E-3</c:v>
                </c:pt>
                <c:pt idx="2240">
                  <c:v>6.1132929500786973E-3</c:v>
                </c:pt>
                <c:pt idx="2241">
                  <c:v>6.1099589296367968E-3</c:v>
                </c:pt>
                <c:pt idx="2242">
                  <c:v>6.1068011431655812E-3</c:v>
                </c:pt>
                <c:pt idx="2243">
                  <c:v>6.1036465292534118E-3</c:v>
                </c:pt>
                <c:pt idx="2244">
                  <c:v>6.1004951015287308E-3</c:v>
                </c:pt>
                <c:pt idx="2245">
                  <c:v>6.0970695486515991E-3</c:v>
                </c:pt>
                <c:pt idx="2246">
                  <c:v>6.0939248131804506E-3</c:v>
                </c:pt>
                <c:pt idx="2247">
                  <c:v>6.0907833056797209E-3</c:v>
                </c:pt>
                <c:pt idx="2248">
                  <c:v>6.0876450397798244E-3</c:v>
                </c:pt>
                <c:pt idx="2249">
                  <c:v>6.0845100291107377E-3</c:v>
                </c:pt>
                <c:pt idx="2250">
                  <c:v>6.0813782873011205E-3</c:v>
                </c:pt>
                <c:pt idx="2251">
                  <c:v>6.0782498279822661E-3</c:v>
                </c:pt>
                <c:pt idx="2252">
                  <c:v>6.0751246647828333E-3</c:v>
                </c:pt>
                <c:pt idx="2253">
                  <c:v>6.0720028113319191E-3</c:v>
                </c:pt>
                <c:pt idx="2254">
                  <c:v>6.0683728571355681E-3</c:v>
                </c:pt>
                <c:pt idx="2255">
                  <c:v>6.0652582364717012E-3</c:v>
                </c:pt>
                <c:pt idx="2256">
                  <c:v>6.0621469696154453E-3</c:v>
                </c:pt>
                <c:pt idx="2257">
                  <c:v>6.0590390701961124E-3</c:v>
                </c:pt>
                <c:pt idx="2258">
                  <c:v>6.0559345518434501E-3</c:v>
                </c:pt>
                <c:pt idx="2259">
                  <c:v>6.0528334281876352E-3</c:v>
                </c:pt>
                <c:pt idx="2260">
                  <c:v>6.0497357128575504E-3</c:v>
                </c:pt>
                <c:pt idx="2261">
                  <c:v>6.0452127838298512E-3</c:v>
                </c:pt>
                <c:pt idx="2262">
                  <c:v>6.0435505616931217E-3</c:v>
                </c:pt>
                <c:pt idx="2263">
                  <c:v>6.0393096535972107E-3</c:v>
                </c:pt>
                <c:pt idx="2264">
                  <c:v>6.0362269952386333E-3</c:v>
                </c:pt>
                <c:pt idx="2265">
                  <c:v>6.0331478181357744E-3</c:v>
                </c:pt>
                <c:pt idx="2266">
                  <c:v>6.0300721359159938E-3</c:v>
                </c:pt>
                <c:pt idx="2267">
                  <c:v>6.0271677865218693E-3</c:v>
                </c:pt>
                <c:pt idx="2268">
                  <c:v>6.0240989299549684E-3</c:v>
                </c:pt>
                <c:pt idx="2269">
                  <c:v>6.021033608099826E-3</c:v>
                </c:pt>
                <c:pt idx="2270">
                  <c:v>6.0179718345853206E-3</c:v>
                </c:pt>
                <c:pt idx="2271">
                  <c:v>6.0145796453815676E-3</c:v>
                </c:pt>
                <c:pt idx="2272">
                  <c:v>6.0116921983775235E-3</c:v>
                </c:pt>
                <c:pt idx="2273">
                  <c:v>6.008641361950123E-3</c:v>
                </c:pt>
                <c:pt idx="2274">
                  <c:v>6.0055941294364116E-3</c:v>
                </c:pt>
                <c:pt idx="2275">
                  <c:v>6.0025505144633154E-3</c:v>
                </c:pt>
                <c:pt idx="2276">
                  <c:v>5.9995105306603668E-3</c:v>
                </c:pt>
                <c:pt idx="2277">
                  <c:v>5.9964741916549245E-3</c:v>
                </c:pt>
                <c:pt idx="2278">
                  <c:v>5.9934415110747844E-3</c:v>
                </c:pt>
                <c:pt idx="2279">
                  <c:v>5.99041250254861E-3</c:v>
                </c:pt>
                <c:pt idx="2280">
                  <c:v>5.9877173522332157E-3</c:v>
                </c:pt>
                <c:pt idx="2281">
                  <c:v>5.9846952912554876E-3</c:v>
                </c:pt>
                <c:pt idx="2282">
                  <c:v>5.9816769410944689E-3</c:v>
                </c:pt>
                <c:pt idx="2283">
                  <c:v>5.978662315378378E-3</c:v>
                </c:pt>
                <c:pt idx="2284">
                  <c:v>5.9756514277345563E-3</c:v>
                </c:pt>
                <c:pt idx="2285">
                  <c:v>5.9724802998908878E-3</c:v>
                </c:pt>
                <c:pt idx="2286">
                  <c:v>5.9696409211722062E-3</c:v>
                </c:pt>
                <c:pt idx="2287">
                  <c:v>5.9666413295087995E-3</c:v>
                </c:pt>
                <c:pt idx="2288">
                  <c:v>5.9636455304261484E-3</c:v>
                </c:pt>
                <c:pt idx="2289">
                  <c:v>5.96065353755291E-3</c:v>
                </c:pt>
                <c:pt idx="2290">
                  <c:v>5.9576653645151082E-3</c:v>
                </c:pt>
                <c:pt idx="2291">
                  <c:v>5.9546810249396457E-3</c:v>
                </c:pt>
                <c:pt idx="2292">
                  <c:v>5.951700532453863E-3</c:v>
                </c:pt>
                <c:pt idx="2293">
                  <c:v>5.9487239006855404E-3</c:v>
                </c:pt>
                <c:pt idx="2294">
                  <c:v>5.9457511432598224E-3</c:v>
                </c:pt>
                <c:pt idx="2295">
                  <c:v>5.9427822738044901E-3</c:v>
                </c:pt>
                <c:pt idx="2296">
                  <c:v>5.9398173059464444E-3</c:v>
                </c:pt>
                <c:pt idx="2297">
                  <c:v>5.9365947875891761E-3</c:v>
                </c:pt>
                <c:pt idx="2298">
                  <c:v>5.9336379894241922E-3</c:v>
                </c:pt>
                <c:pt idx="2299">
                  <c:v>5.9306851346202045E-3</c:v>
                </c:pt>
                <c:pt idx="2300">
                  <c:v>5.9277362368034409E-3</c:v>
                </c:pt>
                <c:pt idx="2301">
                  <c:v>5.9247913096014543E-3</c:v>
                </c:pt>
                <c:pt idx="2302">
                  <c:v>5.9218503666391455E-3</c:v>
                </c:pt>
                <c:pt idx="2303">
                  <c:v>5.918913421543626E-3</c:v>
                </c:pt>
                <c:pt idx="2304">
                  <c:v>5.9159804879402389E-3</c:v>
                </c:pt>
                <c:pt idx="2305">
                  <c:v>5.9130515794556544E-3</c:v>
                </c:pt>
                <c:pt idx="2306">
                  <c:v>5.909649618481211E-3</c:v>
                </c:pt>
                <c:pt idx="2307">
                  <c:v>5.9067295403992665E-3</c:v>
                </c:pt>
                <c:pt idx="2308">
                  <c:v>5.9038135315040482E-3</c:v>
                </c:pt>
                <c:pt idx="2309">
                  <c:v>5.9009016054229167E-3</c:v>
                </c:pt>
                <c:pt idx="2310">
                  <c:v>5.8981517917713481E-3</c:v>
                </c:pt>
                <c:pt idx="2311">
                  <c:v>5.894418872209691E-3</c:v>
                </c:pt>
                <c:pt idx="2312">
                  <c:v>5.8915202048694356E-3</c:v>
                </c:pt>
                <c:pt idx="2313">
                  <c:v>5.888625677676204E-3</c:v>
                </c:pt>
                <c:pt idx="2314">
                  <c:v>5.8850089618982951E-3</c:v>
                </c:pt>
                <c:pt idx="2315">
                  <c:v>5.8823791319123084E-3</c:v>
                </c:pt>
                <c:pt idx="2316">
                  <c:v>5.8794978764720529E-3</c:v>
                </c:pt>
                <c:pt idx="2317">
                  <c:v>5.876620818876019E-3</c:v>
                </c:pt>
                <c:pt idx="2318">
                  <c:v>5.8742156208156588E-3</c:v>
                </c:pt>
                <c:pt idx="2319">
                  <c:v>5.8713462206442012E-3</c:v>
                </c:pt>
                <c:pt idx="2320">
                  <c:v>5.8684810560005194E-3</c:v>
                </c:pt>
                <c:pt idx="2321">
                  <c:v>5.8656201405073776E-3</c:v>
                </c:pt>
                <c:pt idx="2322">
                  <c:v>5.862298975461153E-3</c:v>
                </c:pt>
                <c:pt idx="2323">
                  <c:v>5.8594473910723189E-3</c:v>
                </c:pt>
                <c:pt idx="2324">
                  <c:v>5.8566000999077557E-3</c:v>
                </c:pt>
                <c:pt idx="2325">
                  <c:v>5.8537571155935523E-3</c:v>
                </c:pt>
                <c:pt idx="2326">
                  <c:v>5.8509184517553693E-3</c:v>
                </c:pt>
                <c:pt idx="2327">
                  <c:v>5.8485446427676722E-3</c:v>
                </c:pt>
                <c:pt idx="2328">
                  <c:v>5.8452541400079838E-3</c:v>
                </c:pt>
                <c:pt idx="2329">
                  <c:v>5.8424285193500996E-3</c:v>
                </c:pt>
                <c:pt idx="2330">
                  <c:v>5.8396072736695854E-3</c:v>
                </c:pt>
                <c:pt idx="2331">
                  <c:v>5.8372476865163371E-3</c:v>
                </c:pt>
                <c:pt idx="2332">
                  <c:v>5.834738833828121E-3</c:v>
                </c:pt>
                <c:pt idx="2333">
                  <c:v>5.8319294221873368E-3</c:v>
                </c:pt>
                <c:pt idx="2334">
                  <c:v>5.8291244346924649E-3</c:v>
                </c:pt>
                <c:pt idx="2335">
                  <c:v>5.8263238849675233E-3</c:v>
                </c:pt>
                <c:pt idx="2336">
                  <c:v>5.8233766665455877E-3</c:v>
                </c:pt>
                <c:pt idx="2337">
                  <c:v>5.8205853118188855E-3</c:v>
                </c:pt>
                <c:pt idx="2338">
                  <c:v>5.8177984368024127E-3</c:v>
                </c:pt>
                <c:pt idx="2339">
                  <c:v>5.8150160551204361E-3</c:v>
                </c:pt>
                <c:pt idx="2340">
                  <c:v>5.8122381803976603E-3</c:v>
                </c:pt>
                <c:pt idx="2341">
                  <c:v>5.8096145427535629E-3</c:v>
                </c:pt>
                <c:pt idx="2342">
                  <c:v>5.8068454389012675E-3</c:v>
                </c:pt>
                <c:pt idx="2343">
                  <c:v>5.8040808818141465E-3</c:v>
                </c:pt>
                <c:pt idx="2344">
                  <c:v>5.8013208851148933E-3</c:v>
                </c:pt>
                <c:pt idx="2345">
                  <c:v>5.7984168880259651E-3</c:v>
                </c:pt>
                <c:pt idx="2346">
                  <c:v>5.7956663411693138E-3</c:v>
                </c:pt>
                <c:pt idx="2347">
                  <c:v>5.7929203966408513E-3</c:v>
                </c:pt>
                <c:pt idx="2348">
                  <c:v>5.7886146723064138E-3</c:v>
                </c:pt>
                <c:pt idx="2349">
                  <c:v>5.7871991642976456E-3</c:v>
                </c:pt>
                <c:pt idx="2350">
                  <c:v>5.7848574360317628E-3</c:v>
                </c:pt>
                <c:pt idx="2351">
                  <c:v>5.7821297435258637E-3</c:v>
                </c:pt>
                <c:pt idx="2352">
                  <c:v>5.7794067204008683E-3</c:v>
                </c:pt>
                <c:pt idx="2353">
                  <c:v>5.7766883802794714E-3</c:v>
                </c:pt>
                <c:pt idx="2354">
                  <c:v>5.7739747367856909E-3</c:v>
                </c:pt>
                <c:pt idx="2355">
                  <c:v>5.7712658035435479E-3</c:v>
                </c:pt>
                <c:pt idx="2356">
                  <c:v>5.768561594175734E-3</c:v>
                </c:pt>
                <c:pt idx="2357">
                  <c:v>5.7658621223071541E-3</c:v>
                </c:pt>
                <c:pt idx="2358">
                  <c:v>5.7624439529343945E-3</c:v>
                </c:pt>
                <c:pt idx="2359">
                  <c:v>5.7597555084192139E-3</c:v>
                </c:pt>
                <c:pt idx="2360">
                  <c:v>5.7570718476198223E-3</c:v>
                </c:pt>
                <c:pt idx="2361">
                  <c:v>5.7543929841614499E-3</c:v>
                </c:pt>
                <c:pt idx="2362">
                  <c:v>5.7521492704831123E-3</c:v>
                </c:pt>
                <c:pt idx="2363">
                  <c:v>5.7494791225316247E-3</c:v>
                </c:pt>
                <c:pt idx="2364">
                  <c:v>5.7468138095829171E-3</c:v>
                </c:pt>
                <c:pt idx="2365">
                  <c:v>5.7441533452606284E-3</c:v>
                </c:pt>
                <c:pt idx="2366">
                  <c:v>5.7414977431862121E-3</c:v>
                </c:pt>
                <c:pt idx="2367">
                  <c:v>5.738421310496962E-3</c:v>
                </c:pt>
                <c:pt idx="2368">
                  <c:v>5.7357764098891857E-3</c:v>
                </c:pt>
                <c:pt idx="2369">
                  <c:v>5.7331364156122345E-3</c:v>
                </c:pt>
                <c:pt idx="2370">
                  <c:v>5.7305013412891903E-3</c:v>
                </c:pt>
                <c:pt idx="2371">
                  <c:v>5.7282931433730727E-3</c:v>
                </c:pt>
                <c:pt idx="2372">
                  <c:v>5.7256670008849018E-3</c:v>
                </c:pt>
                <c:pt idx="2373">
                  <c:v>5.7230458160087566E-3</c:v>
                </c:pt>
                <c:pt idx="2374">
                  <c:v>5.7200105160131751E-3</c:v>
                </c:pt>
                <c:pt idx="2375">
                  <c:v>5.7174002458157663E-3</c:v>
                </c:pt>
                <c:pt idx="2376">
                  <c:v>5.7147949773129003E-3</c:v>
                </c:pt>
                <c:pt idx="2377">
                  <c:v>5.7121947241289463E-3</c:v>
                </c:pt>
                <c:pt idx="2378">
                  <c:v>5.7095994998869869E-3</c:v>
                </c:pt>
                <c:pt idx="2379">
                  <c:v>5.707423579504118E-3</c:v>
                </c:pt>
                <c:pt idx="2380">
                  <c:v>5.7044241927222336E-3</c:v>
                </c:pt>
                <c:pt idx="2381">
                  <c:v>5.7018441370460327E-3</c:v>
                </c:pt>
                <c:pt idx="2382">
                  <c:v>5.6992691648041494E-3</c:v>
                </c:pt>
                <c:pt idx="2383">
                  <c:v>5.6971096329998276E-3</c:v>
                </c:pt>
                <c:pt idx="2384">
                  <c:v>5.6948169357976634E-3</c:v>
                </c:pt>
                <c:pt idx="2385">
                  <c:v>5.6922556449069033E-3</c:v>
                </c:pt>
                <c:pt idx="2386">
                  <c:v>5.6896994865818966E-3</c:v>
                </c:pt>
                <c:pt idx="2387">
                  <c:v>5.6871484744462214E-3</c:v>
                </c:pt>
                <c:pt idx="2388">
                  <c:v>5.6844674057663384E-3</c:v>
                </c:pt>
                <c:pt idx="2389">
                  <c:v>5.6819270610906228E-3</c:v>
                </c:pt>
                <c:pt idx="2390">
                  <c:v>5.6793919045435154E-3</c:v>
                </c:pt>
                <c:pt idx="2391">
                  <c:v>5.6768619497479652E-3</c:v>
                </c:pt>
                <c:pt idx="2392">
                  <c:v>5.6743372103256031E-3</c:v>
                </c:pt>
                <c:pt idx="2393">
                  <c:v>5.6719512344498421E-3</c:v>
                </c:pt>
                <c:pt idx="2394">
                  <c:v>5.6694366270625537E-3</c:v>
                </c:pt>
                <c:pt idx="2395">
                  <c:v>5.6669272748434991E-3</c:v>
                </c:pt>
                <c:pt idx="2396">
                  <c:v>5.6644231914144902E-3</c:v>
                </c:pt>
                <c:pt idx="2397">
                  <c:v>5.6617922206051649E-3</c:v>
                </c:pt>
                <c:pt idx="2398">
                  <c:v>5.6592990594955149E-3</c:v>
                </c:pt>
                <c:pt idx="2399">
                  <c:v>5.6568112091161813E-3</c:v>
                </c:pt>
                <c:pt idx="2400">
                  <c:v>5.6543286830896752E-3</c:v>
                </c:pt>
                <c:pt idx="2401">
                  <c:v>5.6519822828971925E-3</c:v>
                </c:pt>
                <c:pt idx="2402">
                  <c:v>5.6495100982748734E-3</c:v>
                </c:pt>
                <c:pt idx="2403">
                  <c:v>5.6470432777970423E-3</c:v>
                </c:pt>
                <c:pt idx="2404">
                  <c:v>5.6445818350863925E-3</c:v>
                </c:pt>
                <c:pt idx="2405">
                  <c:v>5.6421257837651773E-3</c:v>
                </c:pt>
                <c:pt idx="2406">
                  <c:v>5.6396751374556487E-3</c:v>
                </c:pt>
                <c:pt idx="2407">
                  <c:v>5.637229909779177E-3</c:v>
                </c:pt>
                <c:pt idx="2408">
                  <c:v>5.6347901143575718E-3</c:v>
                </c:pt>
                <c:pt idx="2409">
                  <c:v>5.6323557648135271E-3</c:v>
                </c:pt>
                <c:pt idx="2410">
                  <c:v>5.6292891258529773E-3</c:v>
                </c:pt>
                <c:pt idx="2411">
                  <c:v>5.6268674991804555E-3</c:v>
                </c:pt>
                <c:pt idx="2412">
                  <c:v>5.6244513646260923E-3</c:v>
                </c:pt>
                <c:pt idx="2413">
                  <c:v>5.6220407358112488E-3</c:v>
                </c:pt>
                <c:pt idx="2414">
                  <c:v>5.6200138596148282E-3</c:v>
                </c:pt>
                <c:pt idx="2415">
                  <c:v>5.6176131957739956E-3</c:v>
                </c:pt>
                <c:pt idx="2416">
                  <c:v>5.6152180753135618E-3</c:v>
                </c:pt>
                <c:pt idx="2417">
                  <c:v>5.612828511856292E-3</c:v>
                </c:pt>
                <c:pt idx="2418">
                  <c:v>5.6104445190236401E-3</c:v>
                </c:pt>
                <c:pt idx="2419">
                  <c:v>5.607693346305548E-3</c:v>
                </c:pt>
                <c:pt idx="2420">
                  <c:v>5.6053216390929894E-3</c:v>
                </c:pt>
                <c:pt idx="2421">
                  <c:v>5.6029555465990141E-3</c:v>
                </c:pt>
                <c:pt idx="2422">
                  <c:v>5.6005950824441226E-3</c:v>
                </c:pt>
                <c:pt idx="2423">
                  <c:v>5.5986085909958058E-3</c:v>
                </c:pt>
                <c:pt idx="2424">
                  <c:v>5.5962583079709948E-3</c:v>
                </c:pt>
                <c:pt idx="2425">
                  <c:v>5.5939136909231614E-3</c:v>
                </c:pt>
                <c:pt idx="2426">
                  <c:v>5.5915747534759424E-3</c:v>
                </c:pt>
                <c:pt idx="2427">
                  <c:v>5.5888776635470263E-3</c:v>
                </c:pt>
                <c:pt idx="2428">
                  <c:v>5.5865512554975983E-3</c:v>
                </c:pt>
                <c:pt idx="2429">
                  <c:v>5.5842305711432359E-3</c:v>
                </c:pt>
                <c:pt idx="2430">
                  <c:v>5.5819156241061624E-3</c:v>
                </c:pt>
                <c:pt idx="2431">
                  <c:v>5.5796064280073084E-3</c:v>
                </c:pt>
                <c:pt idx="2432">
                  <c:v>5.5773029964697567E-3</c:v>
                </c:pt>
                <c:pt idx="2433">
                  <c:v>5.5750053431148682E-3</c:v>
                </c:pt>
                <c:pt idx="2434">
                  <c:v>5.5727134815657239E-3</c:v>
                </c:pt>
                <c:pt idx="2435">
                  <c:v>5.5704274254432572E-3</c:v>
                </c:pt>
                <c:pt idx="2436">
                  <c:v>5.568618680379109E-3</c:v>
                </c:pt>
                <c:pt idx="2437">
                  <c:v>5.5663427316401861E-3</c:v>
                </c:pt>
                <c:pt idx="2438">
                  <c:v>5.5640726248839846E-3</c:v>
                </c:pt>
                <c:pt idx="2439">
                  <c:v>5.5618083737321369E-3</c:v>
                </c:pt>
                <c:pt idx="2440">
                  <c:v>5.559549991806273E-3</c:v>
                </c:pt>
                <c:pt idx="2441">
                  <c:v>5.5571815065125207E-3</c:v>
                </c:pt>
                <c:pt idx="2442">
                  <c:v>5.5549352952142476E-3</c:v>
                </c:pt>
                <c:pt idx="2443">
                  <c:v>5.5526949950852325E-3</c:v>
                </c:pt>
                <c:pt idx="2444">
                  <c:v>5.5504606197456195E-3</c:v>
                </c:pt>
                <c:pt idx="2445">
                  <c:v>5.5483465973189833E-3</c:v>
                </c:pt>
                <c:pt idx="2446">
                  <c:v>5.5461237168006475E-3</c:v>
                </c:pt>
                <c:pt idx="2447">
                  <c:v>5.5439068008583973E-3</c:v>
                </c:pt>
                <c:pt idx="2448">
                  <c:v>5.5416958631138652E-3</c:v>
                </c:pt>
                <c:pt idx="2449">
                  <c:v>5.5393780916560683E-3</c:v>
                </c:pt>
                <c:pt idx="2450">
                  <c:v>5.5371795511099491E-3</c:v>
                </c:pt>
                <c:pt idx="2451">
                  <c:v>5.5349870307047182E-3</c:v>
                </c:pt>
                <c:pt idx="2452">
                  <c:v>5.5328005440627029E-3</c:v>
                </c:pt>
                <c:pt idx="2453">
                  <c:v>5.5306201048044836E-3</c:v>
                </c:pt>
                <c:pt idx="2454">
                  <c:v>5.5285565416043694E-3</c:v>
                </c:pt>
                <c:pt idx="2455">
                  <c:v>5.5263878326451401E-3</c:v>
                </c:pt>
                <c:pt idx="2456">
                  <c:v>5.5242252108557996E-3</c:v>
                </c:pt>
                <c:pt idx="2457">
                  <c:v>5.5220686898571018E-3</c:v>
                </c:pt>
                <c:pt idx="2458">
                  <c:v>5.5199182832711162E-3</c:v>
                </c:pt>
                <c:pt idx="2459">
                  <c:v>5.5177740047177171E-3</c:v>
                </c:pt>
                <c:pt idx="2460">
                  <c:v>5.5156358678198538E-3</c:v>
                </c:pt>
                <c:pt idx="2461">
                  <c:v>5.5135038861987189E-3</c:v>
                </c:pt>
                <c:pt idx="2462">
                  <c:v>5.5109481360032971E-3</c:v>
                </c:pt>
                <c:pt idx="2463">
                  <c:v>5.508830162325137E-3</c:v>
                </c:pt>
                <c:pt idx="2464">
                  <c:v>5.5067183891077667E-3</c:v>
                </c:pt>
                <c:pt idx="2465">
                  <c:v>5.5046128299734084E-3</c:v>
                </c:pt>
                <c:pt idx="2466">
                  <c:v>5.5028309041869105E-3</c:v>
                </c:pt>
                <c:pt idx="2467">
                  <c:v>5.5007363353769293E-3</c:v>
                </c:pt>
                <c:pt idx="2468">
                  <c:v>5.4986466782913088E-3</c:v>
                </c:pt>
                <c:pt idx="2469">
                  <c:v>5.4965606042272188E-3</c:v>
                </c:pt>
                <c:pt idx="2470">
                  <c:v>5.4944767819168844E-3</c:v>
                </c:pt>
                <c:pt idx="2471">
                  <c:v>5.4920755287843608E-3</c:v>
                </c:pt>
                <c:pt idx="2472">
                  <c:v>5.4899905624540236E-3</c:v>
                </c:pt>
                <c:pt idx="2473">
                  <c:v>5.4879034007602259E-3</c:v>
                </c:pt>
                <c:pt idx="2474">
                  <c:v>5.4858127229169057E-3</c:v>
                </c:pt>
                <c:pt idx="2475">
                  <c:v>5.4840446732060174E-3</c:v>
                </c:pt>
                <c:pt idx="2476">
                  <c:v>5.4819462615006351E-3</c:v>
                </c:pt>
                <c:pt idx="2477">
                  <c:v>5.4798407110195632E-3</c:v>
                </c:pt>
                <c:pt idx="2478">
                  <c:v>5.4777266700191648E-3</c:v>
                </c:pt>
                <c:pt idx="2479">
                  <c:v>5.4756027841969786E-3</c:v>
                </c:pt>
                <c:pt idx="2480">
                  <c:v>5.473120535299014E-3</c:v>
                </c:pt>
                <c:pt idx="2481">
                  <c:v>5.4709680508206147E-3</c:v>
                </c:pt>
                <c:pt idx="2482">
                  <c:v>5.4688013932356564E-3</c:v>
                </c:pt>
                <c:pt idx="2483">
                  <c:v>5.4666192190936267E-3</c:v>
                </c:pt>
                <c:pt idx="2484">
                  <c:v>5.4644201824268872E-3</c:v>
                </c:pt>
                <c:pt idx="2485">
                  <c:v>5.4622029347489538E-3</c:v>
                </c:pt>
                <c:pt idx="2486">
                  <c:v>5.4599661250575053E-3</c:v>
                </c:pt>
                <c:pt idx="2487">
                  <c:v>5.4577083998313776E-3</c:v>
                </c:pt>
                <c:pt idx="2488">
                  <c:v>5.4560801589401235E-3</c:v>
                </c:pt>
                <c:pt idx="2489">
                  <c:v>5.453786932671797E-3</c:v>
                </c:pt>
                <c:pt idx="2490">
                  <c:v>5.4514688500416396E-3</c:v>
                </c:pt>
                <c:pt idx="2491">
                  <c:v>5.449124511369279E-3</c:v>
                </c:pt>
                <c:pt idx="2492">
                  <c:v>5.4467525143872438E-3</c:v>
                </c:pt>
                <c:pt idx="2493">
                  <c:v>5.4442110601172879E-3</c:v>
                </c:pt>
                <c:pt idx="2494">
                  <c:v>5.4417786843821737E-3</c:v>
                </c:pt>
                <c:pt idx="2495">
                  <c:v>5.4393169415475374E-3</c:v>
                </c:pt>
                <c:pt idx="2496">
                  <c:v>5.4368257782999828E-3</c:v>
                </c:pt>
                <c:pt idx="2497">
                  <c:v>5.4344542980829082E-3</c:v>
                </c:pt>
                <c:pt idx="2498">
                  <c:v>5.4319062998007088E-3</c:v>
                </c:pt>
                <c:pt idx="2499">
                  <c:v>5.4293287254125258E-3</c:v>
                </c:pt>
                <c:pt idx="2500">
                  <c:v>5.4267215216102817E-3</c:v>
                </c:pt>
                <c:pt idx="2501">
                  <c:v>5.4239267900347823E-3</c:v>
                </c:pt>
                <c:pt idx="2502">
                  <c:v>5.4212579848280625E-3</c:v>
                </c:pt>
                <c:pt idx="2503">
                  <c:v>5.4185593860629541E-3</c:v>
                </c:pt>
                <c:pt idx="2504">
                  <c:v>5.4158309404383556E-3</c:v>
                </c:pt>
                <c:pt idx="2505">
                  <c:v>5.4126761013213748E-3</c:v>
                </c:pt>
                <c:pt idx="2506">
                  <c:v>5.4100526339624271E-3</c:v>
                </c:pt>
                <c:pt idx="2507">
                  <c:v>5.4072322413892364E-3</c:v>
                </c:pt>
                <c:pt idx="2508">
                  <c:v>5.4043817853937975E-3</c:v>
                </c:pt>
                <c:pt idx="2509">
                  <c:v>5.401501212684374E-3</c:v>
                </c:pt>
                <c:pt idx="2510">
                  <c:v>5.39859046997188E-3</c:v>
                </c:pt>
                <c:pt idx="2511">
                  <c:v>5.3956495039667882E-3</c:v>
                </c:pt>
                <c:pt idx="2512">
                  <c:v>5.3926782613831041E-3</c:v>
                </c:pt>
                <c:pt idx="2513">
                  <c:v>5.3896766889352755E-3</c:v>
                </c:pt>
                <c:pt idx="2514">
                  <c:v>5.3858959604321252E-3</c:v>
                </c:pt>
                <c:pt idx="2515">
                  <c:v>5.3828246125676568E-3</c:v>
                </c:pt>
                <c:pt idx="2516">
                  <c:v>5.3797227580560337E-3</c:v>
                </c:pt>
                <c:pt idx="2517">
                  <c:v>5.3765903436209543E-3</c:v>
                </c:pt>
                <c:pt idx="2518">
                  <c:v>5.3740161657608344E-3</c:v>
                </c:pt>
                <c:pt idx="2519">
                  <c:v>5.3702336218734879E-3</c:v>
                </c:pt>
                <c:pt idx="2520">
                  <c:v>5.3670092080158414E-3</c:v>
                </c:pt>
                <c:pt idx="2521">
                  <c:v>5.3622890169891515E-3</c:v>
                </c:pt>
                <c:pt idx="2522">
                  <c:v>5.3604680079801618E-3</c:v>
                </c:pt>
                <c:pt idx="2523">
                  <c:v>5.3571511152659427E-3</c:v>
                </c:pt>
                <c:pt idx="2524">
                  <c:v>5.3538032897339034E-3</c:v>
                </c:pt>
                <c:pt idx="2525">
                  <c:v>5.3504244781211359E-3</c:v>
                </c:pt>
                <c:pt idx="2526">
                  <c:v>5.3470146271651642E-3</c:v>
                </c:pt>
                <c:pt idx="2527">
                  <c:v>5.3435736836074015E-3</c:v>
                </c:pt>
                <c:pt idx="2528">
                  <c:v>5.3401015941896947E-3</c:v>
                </c:pt>
                <c:pt idx="2529">
                  <c:v>5.3365983056560479E-3</c:v>
                </c:pt>
                <c:pt idx="2530">
                  <c:v>5.3330637647530602E-3</c:v>
                </c:pt>
                <c:pt idx="2531">
                  <c:v>5.3294979182286258E-3</c:v>
                </c:pt>
                <c:pt idx="2532">
                  <c:v>5.3259007128327995E-3</c:v>
                </c:pt>
                <c:pt idx="2533">
                  <c:v>5.3222720953165015E-3</c:v>
                </c:pt>
                <c:pt idx="2534">
                  <c:v>5.3186120124336751E-3</c:v>
                </c:pt>
                <c:pt idx="2535">
                  <c:v>5.3149204109408559E-3</c:v>
                </c:pt>
                <c:pt idx="2536">
                  <c:v>5.3111972375950132E-3</c:v>
                </c:pt>
                <c:pt idx="2537">
                  <c:v>5.3074424391552754E-3</c:v>
                </c:pt>
                <c:pt idx="2538">
                  <c:v>5.303655962382932E-3</c:v>
                </c:pt>
                <c:pt idx="2539">
                  <c:v>5.2998377540418654E-3</c:v>
                </c:pt>
                <c:pt idx="2540">
                  <c:v>5.2969748887335948E-3</c:v>
                </c:pt>
                <c:pt idx="2541">
                  <c:v>5.2931024535261802E-3</c:v>
                </c:pt>
                <c:pt idx="2542">
                  <c:v>5.2891981439623526E-3</c:v>
                </c:pt>
                <c:pt idx="2543">
                  <c:v>5.2852619068144121E-3</c:v>
                </c:pt>
                <c:pt idx="2544">
                  <c:v>5.281037828467278E-3</c:v>
                </c:pt>
                <c:pt idx="2545">
                  <c:v>5.2770352111993196E-3</c:v>
                </c:pt>
                <c:pt idx="2546">
                  <c:v>5.2719558271338111E-3</c:v>
                </c:pt>
                <c:pt idx="2547">
                  <c:v>5.2689336489703279E-3</c:v>
                </c:pt>
                <c:pt idx="2548">
                  <c:v>5.264834597566089E-3</c:v>
                </c:pt>
                <c:pt idx="2549">
                  <c:v>5.2609710239923191E-3</c:v>
                </c:pt>
                <c:pt idx="2550">
                  <c:v>5.2568098034657109E-3</c:v>
                </c:pt>
                <c:pt idx="2551">
                  <c:v>5.2526162295833071E-3</c:v>
                </c:pt>
                <c:pt idx="2552">
                  <c:v>5.2483902491319836E-3</c:v>
                </c:pt>
                <c:pt idx="2553">
                  <c:v>5.2438545089994338E-3</c:v>
                </c:pt>
                <c:pt idx="2554">
                  <c:v>5.2395611524926377E-3</c:v>
                </c:pt>
                <c:pt idx="2555">
                  <c:v>5.2352352255704655E-3</c:v>
                </c:pt>
                <c:pt idx="2556">
                  <c:v>5.2308766750284444E-3</c:v>
                </c:pt>
                <c:pt idx="2557">
                  <c:v>5.2254566994372736E-3</c:v>
                </c:pt>
                <c:pt idx="2558">
                  <c:v>5.2201554759676002E-3</c:v>
                </c:pt>
                <c:pt idx="2559">
                  <c:v>5.2156846691303301E-3</c:v>
                </c:pt>
                <c:pt idx="2560">
                  <c:v>5.2111810030827628E-3</c:v>
                </c:pt>
                <c:pt idx="2561">
                  <c:v>5.2066444246314037E-3</c:v>
                </c:pt>
                <c:pt idx="2562">
                  <c:v>5.2020748805862733E-3</c:v>
                </c:pt>
                <c:pt idx="2563">
                  <c:v>5.1974723177600273E-3</c:v>
                </c:pt>
                <c:pt idx="2564">
                  <c:v>5.1928366829666391E-3</c:v>
                </c:pt>
                <c:pt idx="2565">
                  <c:v>5.1881679230218365E-3</c:v>
                </c:pt>
                <c:pt idx="2566">
                  <c:v>5.1828454209268404E-3</c:v>
                </c:pt>
                <c:pt idx="2567">
                  <c:v>5.1781053299988118E-3</c:v>
                </c:pt>
                <c:pt idx="2568">
                  <c:v>5.1733319459551274E-3</c:v>
                </c:pt>
                <c:pt idx="2569">
                  <c:v>5.1685252156200619E-3</c:v>
                </c:pt>
                <c:pt idx="2570">
                  <c:v>5.1640053551942639E-3</c:v>
                </c:pt>
                <c:pt idx="2571">
                  <c:v>5.1591342503982387E-3</c:v>
                </c:pt>
                <c:pt idx="2572">
                  <c:v>5.1528221671120217E-3</c:v>
                </c:pt>
                <c:pt idx="2573">
                  <c:v>5.1492914828787381E-3</c:v>
                </c:pt>
                <c:pt idx="2574">
                  <c:v>5.1443197138267656E-3</c:v>
                </c:pt>
                <c:pt idx="2575">
                  <c:v>5.138981584079323E-3</c:v>
                </c:pt>
                <c:pt idx="2576">
                  <c:v>5.1339399410401864E-3</c:v>
                </c:pt>
                <c:pt idx="2577">
                  <c:v>5.1288645264029225E-3</c:v>
                </c:pt>
                <c:pt idx="2578">
                  <c:v>5.1237552870135299E-3</c:v>
                </c:pt>
                <c:pt idx="2579">
                  <c:v>5.1189548892800188E-3</c:v>
                </c:pt>
                <c:pt idx="2580">
                  <c:v>5.1137803564336578E-3</c:v>
                </c:pt>
                <c:pt idx="2581">
                  <c:v>5.1085718435929586E-3</c:v>
                </c:pt>
                <c:pt idx="2582">
                  <c:v>5.1033292976131114E-3</c:v>
                </c:pt>
                <c:pt idx="2583">
                  <c:v>5.0973468064898419E-3</c:v>
                </c:pt>
                <c:pt idx="2584">
                  <c:v>5.0923865546019225E-3</c:v>
                </c:pt>
                <c:pt idx="2585">
                  <c:v>5.0870390538540599E-3</c:v>
                </c:pt>
                <c:pt idx="2586">
                  <c:v>5.0816573032111045E-3</c:v>
                </c:pt>
                <c:pt idx="2587">
                  <c:v>5.0762412495425112E-3</c:v>
                </c:pt>
                <c:pt idx="2588">
                  <c:v>5.0707908397173021E-3</c:v>
                </c:pt>
                <c:pt idx="2589">
                  <c:v>5.0653060206079757E-3</c:v>
                </c:pt>
                <c:pt idx="2590">
                  <c:v>5.0597867390900705E-3</c:v>
                </c:pt>
                <c:pt idx="2591">
                  <c:v>5.0542329420408625E-3</c:v>
                </c:pt>
                <c:pt idx="2592">
                  <c:v>5.0493958244727331E-3</c:v>
                </c:pt>
                <c:pt idx="2593">
                  <c:v>5.0437779767138775E-3</c:v>
                </c:pt>
                <c:pt idx="2594">
                  <c:v>5.0381254624519475E-3</c:v>
                </c:pt>
                <c:pt idx="2595">
                  <c:v>5.0324382285711882E-3</c:v>
                </c:pt>
                <c:pt idx="2596">
                  <c:v>5.0282569283998085E-3</c:v>
                </c:pt>
                <c:pt idx="2597">
                  <c:v>5.0209593895073007E-3</c:v>
                </c:pt>
                <c:pt idx="2598">
                  <c:v>5.0151676781058415E-3</c:v>
                </c:pt>
                <c:pt idx="2599">
                  <c:v>5.009341034651088E-3</c:v>
                </c:pt>
                <c:pt idx="2600">
                  <c:v>5.0034794060391458E-3</c:v>
                </c:pt>
                <c:pt idx="2601">
                  <c:v>4.9975827391709506E-3</c:v>
                </c:pt>
                <c:pt idx="2602">
                  <c:v>4.9916509809483185E-3</c:v>
                </c:pt>
                <c:pt idx="2603">
                  <c:v>4.9856840782756991E-3</c:v>
                </c:pt>
                <c:pt idx="2604">
                  <c:v>4.9796819780601768E-3</c:v>
                </c:pt>
                <c:pt idx="2605">
                  <c:v>4.9736446272123508E-3</c:v>
                </c:pt>
                <c:pt idx="2606">
                  <c:v>4.9675719726436996E-3</c:v>
                </c:pt>
                <c:pt idx="2607">
                  <c:v>4.9614639612696534E-3</c:v>
                </c:pt>
                <c:pt idx="2608">
                  <c:v>4.9553205400078371E-3</c:v>
                </c:pt>
                <c:pt idx="2609">
                  <c:v>4.9486759334846442E-3</c:v>
                </c:pt>
                <c:pt idx="2610">
                  <c:v>4.9424590960680699E-3</c:v>
                </c:pt>
                <c:pt idx="2611">
                  <c:v>4.936206686120056E-3</c:v>
                </c:pt>
                <c:pt idx="2612">
                  <c:v>4.9299186505661506E-3</c:v>
                </c:pt>
                <c:pt idx="2613">
                  <c:v>4.9235949363367624E-3</c:v>
                </c:pt>
                <c:pt idx="2614">
                  <c:v>4.9172354903631805E-3</c:v>
                </c:pt>
                <c:pt idx="2615">
                  <c:v>4.91084025958067E-3</c:v>
                </c:pt>
                <c:pt idx="2616">
                  <c:v>4.9044091909258222E-3</c:v>
                </c:pt>
                <c:pt idx="2617">
                  <c:v>4.8979422313383172E-3</c:v>
                </c:pt>
                <c:pt idx="2618">
                  <c:v>4.8901071726522053E-3</c:v>
                </c:pt>
                <c:pt idx="2619">
                  <c:v>4.883560235579734E-3</c:v>
                </c:pt>
                <c:pt idx="2620">
                  <c:v>4.8769772359343348E-3</c:v>
                </c:pt>
                <c:pt idx="2621">
                  <c:v>4.8703581206714823E-3</c:v>
                </c:pt>
                <c:pt idx="2622">
                  <c:v>4.8622504997831153E-3</c:v>
                </c:pt>
                <c:pt idx="2623">
                  <c:v>4.8555513324035956E-3</c:v>
                </c:pt>
                <c:pt idx="2624">
                  <c:v>4.8488158792850721E-3</c:v>
                </c:pt>
                <c:pt idx="2625">
                  <c:v>4.8420440873936836E-3</c:v>
                </c:pt>
                <c:pt idx="2626">
                  <c:v>4.8333260209343374E-3</c:v>
                </c:pt>
                <c:pt idx="2627">
                  <c:v>4.8269824331992331E-3</c:v>
                </c:pt>
                <c:pt idx="2628">
                  <c:v>4.8200931522088169E-3</c:v>
                </c:pt>
                <c:pt idx="2629">
                  <c:v>4.813167307900006E-3</c:v>
                </c:pt>
                <c:pt idx="2630">
                  <c:v>4.8076381902927125E-3</c:v>
                </c:pt>
                <c:pt idx="2631">
                  <c:v>4.8006472521753499E-3</c:v>
                </c:pt>
                <c:pt idx="2632">
                  <c:v>4.7936196041157963E-3</c:v>
                </c:pt>
                <c:pt idx="2633">
                  <c:v>4.7865551931002845E-3</c:v>
                </c:pt>
                <c:pt idx="2634">
                  <c:v>4.7779877811098478E-3</c:v>
                </c:pt>
                <c:pt idx="2635">
                  <c:v>4.7708414436461203E-3</c:v>
                </c:pt>
                <c:pt idx="2636">
                  <c:v>4.7636581718085531E-3</c:v>
                </c:pt>
                <c:pt idx="2637">
                  <c:v>4.7564379125999701E-3</c:v>
                </c:pt>
                <c:pt idx="2638">
                  <c:v>4.7491806130283533E-3</c:v>
                </c:pt>
                <c:pt idx="2639">
                  <c:v>4.7433937365760426E-3</c:v>
                </c:pt>
                <c:pt idx="2640">
                  <c:v>4.7345546808330941E-3</c:v>
                </c:pt>
                <c:pt idx="2641">
                  <c:v>4.7271859422370168E-3</c:v>
                </c:pt>
                <c:pt idx="2642">
                  <c:v>4.7197799513321748E-3</c:v>
                </c:pt>
                <c:pt idx="2643">
                  <c:v>4.7138774595779807E-3</c:v>
                </c:pt>
                <c:pt idx="2644">
                  <c:v>4.7069210020449209E-3</c:v>
                </c:pt>
                <c:pt idx="2645">
                  <c:v>4.6994140891843577E-3</c:v>
                </c:pt>
                <c:pt idx="2646">
                  <c:v>4.6918697285747157E-3</c:v>
                </c:pt>
                <c:pt idx="2647">
                  <c:v>4.6842878672416688E-3</c:v>
                </c:pt>
                <c:pt idx="2648">
                  <c:v>4.6761414331239716E-3</c:v>
                </c:pt>
                <c:pt idx="2649">
                  <c:v>4.6684816073911482E-3</c:v>
                </c:pt>
                <c:pt idx="2650">
                  <c:v>4.6586508593941863E-3</c:v>
                </c:pt>
                <c:pt idx="2651">
                  <c:v>4.6530489117556292E-3</c:v>
                </c:pt>
                <c:pt idx="2652">
                  <c:v>4.6452759359350369E-3</c:v>
                </c:pt>
                <c:pt idx="2653">
                  <c:v>4.6380062178588612E-3</c:v>
                </c:pt>
                <c:pt idx="2654">
                  <c:v>4.630160368426302E-3</c:v>
                </c:pt>
                <c:pt idx="2655">
                  <c:v>4.6222765945824387E-3</c:v>
                </c:pt>
                <c:pt idx="2656">
                  <c:v>4.6143548433788574E-3</c:v>
                </c:pt>
                <c:pt idx="2657">
                  <c:v>4.6058426587061311E-3</c:v>
                </c:pt>
                <c:pt idx="2658">
                  <c:v>4.5978419530160412E-3</c:v>
                </c:pt>
                <c:pt idx="2659">
                  <c:v>4.589803107052935E-3</c:v>
                </c:pt>
                <c:pt idx="2660">
                  <c:v>4.5770934485875924E-3</c:v>
                </c:pt>
                <c:pt idx="2661">
                  <c:v>4.5730125302494628E-3</c:v>
                </c:pt>
                <c:pt idx="2662">
                  <c:v>4.5660238469176391E-3</c:v>
                </c:pt>
                <c:pt idx="2663">
                  <c:v>4.5578347719179915E-3</c:v>
                </c:pt>
                <c:pt idx="2664">
                  <c:v>4.5496072960890133E-3</c:v>
                </c:pt>
                <c:pt idx="2665">
                  <c:v>4.5413413665086446E-3</c:v>
                </c:pt>
                <c:pt idx="2666">
                  <c:v>4.5330369302618483E-3</c:v>
                </c:pt>
                <c:pt idx="2667">
                  <c:v>4.5246939344331513E-3</c:v>
                </c:pt>
                <c:pt idx="2668">
                  <c:v>4.516312326114106E-3</c:v>
                </c:pt>
                <c:pt idx="2669">
                  <c:v>4.507892052395387E-3</c:v>
                </c:pt>
                <c:pt idx="2670">
                  <c:v>4.4970727571194778E-3</c:v>
                </c:pt>
                <c:pt idx="2671">
                  <c:v>4.488563415777384E-3</c:v>
                </c:pt>
                <c:pt idx="2672">
                  <c:v>4.4800152340935956E-3</c:v>
                </c:pt>
                <c:pt idx="2673">
                  <c:v>4.4714281591822433E-3</c:v>
                </c:pt>
                <c:pt idx="2674">
                  <c:v>4.4646075975556003E-3</c:v>
                </c:pt>
                <c:pt idx="2675">
                  <c:v>4.4559513104132165E-3</c:v>
                </c:pt>
                <c:pt idx="2676">
                  <c:v>4.4472559835590413E-3</c:v>
                </c:pt>
                <c:pt idx="2677">
                  <c:v>4.438521564113407E-3</c:v>
                </c:pt>
                <c:pt idx="2678">
                  <c:v>4.4297479991997034E-3</c:v>
                </c:pt>
                <c:pt idx="2679">
                  <c:v>4.4190859907822589E-3</c:v>
                </c:pt>
                <c:pt idx="2680">
                  <c:v>4.4102251827697744E-3</c:v>
                </c:pt>
                <c:pt idx="2681">
                  <c:v>4.401325058566127E-3</c:v>
                </c:pt>
                <c:pt idx="2682">
                  <c:v>4.3923855653168224E-3</c:v>
                </c:pt>
                <c:pt idx="2683">
                  <c:v>4.3852911421869449E-3</c:v>
                </c:pt>
                <c:pt idx="2684">
                  <c:v>4.3762815942551972E-3</c:v>
                </c:pt>
                <c:pt idx="2685">
                  <c:v>4.3672325308160807E-3</c:v>
                </c:pt>
                <c:pt idx="2686">
                  <c:v>4.3581438990191925E-3</c:v>
                </c:pt>
                <c:pt idx="2687">
                  <c:v>4.3470957136822414E-3</c:v>
                </c:pt>
                <c:pt idx="2688">
                  <c:v>4.3379188963852105E-3</c:v>
                </c:pt>
                <c:pt idx="2689">
                  <c:v>4.3287023401500186E-3</c:v>
                </c:pt>
                <c:pt idx="2690">
                  <c:v>4.319445992148385E-3</c:v>
                </c:pt>
                <c:pt idx="2691">
                  <c:v>4.310149799555899E-3</c:v>
                </c:pt>
                <c:pt idx="2692">
                  <c:v>4.3008137095515873E-3</c:v>
                </c:pt>
                <c:pt idx="2693">
                  <c:v>4.291437669317914E-3</c:v>
                </c:pt>
                <c:pt idx="2694">
                  <c:v>4.2820216260403528E-3</c:v>
                </c:pt>
                <c:pt idx="2695">
                  <c:v>4.2725655269086745E-3</c:v>
                </c:pt>
                <c:pt idx="2696">
                  <c:v>4.2664018233778385E-3</c:v>
                </c:pt>
                <c:pt idx="2697">
                  <c:v>4.2568804495452675E-3</c:v>
                </c:pt>
                <c:pt idx="2698">
                  <c:v>4.2473188814157459E-3</c:v>
                </c:pt>
                <c:pt idx="2699">
                  <c:v>4.2377170661775949E-3</c:v>
                </c:pt>
                <c:pt idx="2700">
                  <c:v>4.227397016497058E-3</c:v>
                </c:pt>
                <c:pt idx="2701">
                  <c:v>4.2177115343642593E-3</c:v>
                </c:pt>
                <c:pt idx="2702">
                  <c:v>4.2079856427289031E-3</c:v>
                </c:pt>
                <c:pt idx="2703">
                  <c:v>4.1982192887976156E-3</c:v>
                </c:pt>
                <c:pt idx="2704">
                  <c:v>4.1884124197796588E-3</c:v>
                </c:pt>
                <c:pt idx="2705">
                  <c:v>4.1792580285077126E-3</c:v>
                </c:pt>
                <c:pt idx="2706">
                  <c:v>4.1693730051036914E-3</c:v>
                </c:pt>
                <c:pt idx="2707">
                  <c:v>4.1594473122318776E-3</c:v>
                </c:pt>
                <c:pt idx="2708">
                  <c:v>4.1494808971128325E-3</c:v>
                </c:pt>
                <c:pt idx="2709">
                  <c:v>4.1387685009840729E-3</c:v>
                </c:pt>
                <c:pt idx="2710">
                  <c:v>4.1287174330513991E-3</c:v>
                </c:pt>
                <c:pt idx="2711">
                  <c:v>4.1186254806009764E-3</c:v>
                </c:pt>
                <c:pt idx="2712">
                  <c:v>4.1084925908692962E-3</c:v>
                </c:pt>
                <c:pt idx="2713">
                  <c:v>4.0983187111007574E-3</c:v>
                </c:pt>
                <c:pt idx="2714">
                  <c:v>4.0888242840399725E-3</c:v>
                </c:pt>
                <c:pt idx="2715">
                  <c:v>4.0785713356800363E-3</c:v>
                </c:pt>
                <c:pt idx="2716">
                  <c:v>4.0682772429702935E-3</c:v>
                </c:pt>
                <c:pt idx="2717">
                  <c:v>4.05794195316443E-3</c:v>
                </c:pt>
                <c:pt idx="2718">
                  <c:v>4.0475654135187795E-3</c:v>
                </c:pt>
                <c:pt idx="2719">
                  <c:v>4.0371475712940932E-3</c:v>
                </c:pt>
                <c:pt idx="2720">
                  <c:v>4.0266883737546527E-3</c:v>
                </c:pt>
                <c:pt idx="2721">
                  <c:v>4.0161877681691603E-3</c:v>
                </c:pt>
                <c:pt idx="2722">
                  <c:v>4.0019168656038693E-3</c:v>
                </c:pt>
                <c:pt idx="2723">
                  <c:v>3.9913177760481618E-3</c:v>
                </c:pt>
                <c:pt idx="2724">
                  <c:v>3.9806771007090359E-3</c:v>
                </c:pt>
                <c:pt idx="2725">
                  <c:v>3.9699947868832731E-3</c:v>
                </c:pt>
                <c:pt idx="2726">
                  <c:v>3.9615462873317043E-3</c:v>
                </c:pt>
                <c:pt idx="2727">
                  <c:v>3.9507905783315398E-3</c:v>
                </c:pt>
                <c:pt idx="2728">
                  <c:v>3.9399972029402763E-3</c:v>
                </c:pt>
                <c:pt idx="2729">
                  <c:v>3.9291702332784782E-3</c:v>
                </c:pt>
                <c:pt idx="2730">
                  <c:v>3.9183137483901325E-3</c:v>
                </c:pt>
                <c:pt idx="2731">
                  <c:v>3.9051317279343994E-3</c:v>
                </c:pt>
                <c:pt idx="2732">
                  <c:v>3.8942280193755524E-3</c:v>
                </c:pt>
                <c:pt idx="2733">
                  <c:v>3.8833084162841333E-3</c:v>
                </c:pt>
                <c:pt idx="2734">
                  <c:v>3.8723769613484772E-3</c:v>
                </c:pt>
                <c:pt idx="2735">
                  <c:v>3.863731846433707E-3</c:v>
                </c:pt>
                <c:pt idx="2736">
                  <c:v>3.852784317585668E-3</c:v>
                </c:pt>
                <c:pt idx="2737">
                  <c:v>3.8418360205503669E-3</c:v>
                </c:pt>
                <c:pt idx="2738">
                  <c:v>3.8308910897203036E-3</c:v>
                </c:pt>
                <c:pt idx="2739">
                  <c:v>3.8199536664035396E-3</c:v>
                </c:pt>
                <c:pt idx="2740">
                  <c:v>3.8067665910921436E-3</c:v>
                </c:pt>
                <c:pt idx="2741">
                  <c:v>3.7958659401781864E-3</c:v>
                </c:pt>
                <c:pt idx="2742">
                  <c:v>3.7849860239083381E-3</c:v>
                </c:pt>
                <c:pt idx="2743">
                  <c:v>3.7741309462109795E-3</c:v>
                </c:pt>
                <c:pt idx="2744">
                  <c:v>3.7633048178215174E-3</c:v>
                </c:pt>
                <c:pt idx="2745">
                  <c:v>3.7525117562802403E-3</c:v>
                </c:pt>
                <c:pt idx="2746">
                  <c:v>3.7417558859314539E-3</c:v>
                </c:pt>
                <c:pt idx="2747">
                  <c:v>3.7310413379273537E-3</c:v>
                </c:pt>
                <c:pt idx="2748">
                  <c:v>3.7239897497939158E-3</c:v>
                </c:pt>
                <c:pt idx="2749">
                  <c:v>3.7133476607032903E-3</c:v>
                </c:pt>
                <c:pt idx="2750">
                  <c:v>3.7027589274658814E-3</c:v>
                </c:pt>
                <c:pt idx="2751">
                  <c:v>3.6922278195915177E-3</c:v>
                </c:pt>
                <c:pt idx="2752">
                  <c:v>3.6817586135908355E-3</c:v>
                </c:pt>
                <c:pt idx="2753">
                  <c:v>3.6706539514330672E-3</c:v>
                </c:pt>
                <c:pt idx="2754">
                  <c:v>3.6603221187175424E-3</c:v>
                </c:pt>
                <c:pt idx="2755">
                  <c:v>3.6500573326695759E-3</c:v>
                </c:pt>
                <c:pt idx="2756">
                  <c:v>3.6398597220828471E-3</c:v>
                </c:pt>
                <c:pt idx="2757">
                  <c:v>3.6304116838913516E-3</c:v>
                </c:pt>
                <c:pt idx="2758">
                  <c:v>3.6203440510344685E-3</c:v>
                </c:pt>
                <c:pt idx="2759">
                  <c:v>3.6103439698898752E-3</c:v>
                </c:pt>
                <c:pt idx="2760">
                  <c:v>3.6004115692743087E-3</c:v>
                </c:pt>
                <c:pt idx="2761">
                  <c:v>3.589883809194385E-3</c:v>
                </c:pt>
                <c:pt idx="2762">
                  <c:v>3.5800919563102585E-3</c:v>
                </c:pt>
                <c:pt idx="2763">
                  <c:v>3.5703681805718105E-3</c:v>
                </c:pt>
                <c:pt idx="2764">
                  <c:v>3.5607126108091751E-3</c:v>
                </c:pt>
                <c:pt idx="2765">
                  <c:v>3.5511253758555598E-3</c:v>
                </c:pt>
                <c:pt idx="2766">
                  <c:v>3.5422456709377861E-3</c:v>
                </c:pt>
                <c:pt idx="2767">
                  <c:v>3.5327906412407047E-3</c:v>
                </c:pt>
                <c:pt idx="2768">
                  <c:v>3.5234043227597876E-3</c:v>
                </c:pt>
                <c:pt idx="2769">
                  <c:v>3.514086844349752E-3</c:v>
                </c:pt>
                <c:pt idx="2770">
                  <c:v>3.5048383348732638E-3</c:v>
                </c:pt>
                <c:pt idx="2771">
                  <c:v>3.4956589231947563E-3</c:v>
                </c:pt>
                <c:pt idx="2772">
                  <c:v>3.4865487381852871E-3</c:v>
                </c:pt>
                <c:pt idx="2773">
                  <c:v>3.4775079087198879E-3</c:v>
                </c:pt>
                <c:pt idx="2774">
                  <c:v>3.4655413597466946E-3</c:v>
                </c:pt>
                <c:pt idx="2775">
                  <c:v>3.4566642969001723E-3</c:v>
                </c:pt>
                <c:pt idx="2776">
                  <c:v>3.44785702671992E-3</c:v>
                </c:pt>
                <c:pt idx="2777">
                  <c:v>3.4391196780843513E-3</c:v>
                </c:pt>
                <c:pt idx="2778">
                  <c:v>3.4321887002101824E-3</c:v>
                </c:pt>
                <c:pt idx="2779">
                  <c:v>3.423576655922861E-3</c:v>
                </c:pt>
                <c:pt idx="2780">
                  <c:v>3.4150348896069601E-3</c:v>
                </c:pt>
                <c:pt idx="2781">
                  <c:v>3.4065635301709484E-3</c:v>
                </c:pt>
                <c:pt idx="2782">
                  <c:v>3.3981627065289726E-3</c:v>
                </c:pt>
                <c:pt idx="2783">
                  <c:v>3.3881711565033894E-3</c:v>
                </c:pt>
                <c:pt idx="2784">
                  <c:v>3.3799268676917575E-3</c:v>
                </c:pt>
                <c:pt idx="2785">
                  <c:v>3.3717535316364843E-3</c:v>
                </c:pt>
                <c:pt idx="2786">
                  <c:v>3.3636512772641162E-3</c:v>
                </c:pt>
                <c:pt idx="2787">
                  <c:v>3.3572211376056843E-3</c:v>
                </c:pt>
                <c:pt idx="2788">
                  <c:v>3.3492462362290343E-3</c:v>
                </c:pt>
                <c:pt idx="2789">
                  <c:v>3.3413427731974602E-3</c:v>
                </c:pt>
                <c:pt idx="2790">
                  <c:v>3.3335108774705368E-3</c:v>
                </c:pt>
                <c:pt idx="2791">
                  <c:v>3.3257506780108971E-3</c:v>
                </c:pt>
                <c:pt idx="2792">
                  <c:v>3.3165376869365693E-3</c:v>
                </c:pt>
                <c:pt idx="2793">
                  <c:v>3.3089366147519951E-3</c:v>
                </c:pt>
                <c:pt idx="2794">
                  <c:v>3.3014076558659793E-3</c:v>
                </c:pt>
                <c:pt idx="2795">
                  <c:v>3.2939509392570705E-3</c:v>
                </c:pt>
                <c:pt idx="2796">
                  <c:v>3.2865665939102629E-3</c:v>
                </c:pt>
                <c:pt idx="2797">
                  <c:v>3.2792547488157083E-3</c:v>
                </c:pt>
                <c:pt idx="2798">
                  <c:v>3.2720155329712948E-3</c:v>
                </c:pt>
                <c:pt idx="2799">
                  <c:v>3.2648490753792079E-3</c:v>
                </c:pt>
                <c:pt idx="2800">
                  <c:v>3.260092959516972E-3</c:v>
                </c:pt>
                <c:pt idx="2801">
                  <c:v>3.2530464297268078E-3</c:v>
                </c:pt>
                <c:pt idx="2802">
                  <c:v>3.2460729951721439E-3</c:v>
                </c:pt>
                <c:pt idx="2803">
                  <c:v>3.239172784895833E-3</c:v>
                </c:pt>
                <c:pt idx="2804">
                  <c:v>3.2323459279442624E-3</c:v>
                </c:pt>
                <c:pt idx="2805">
                  <c:v>3.2251501412446475E-3</c:v>
                </c:pt>
                <c:pt idx="2806">
                  <c:v>3.2184756213184439E-3</c:v>
                </c:pt>
                <c:pt idx="2807">
                  <c:v>3.211874851901237E-3</c:v>
                </c:pt>
                <c:pt idx="2808">
                  <c:v>3.2053479620620896E-3</c:v>
                </c:pt>
                <c:pt idx="2809">
                  <c:v>3.1993164601871685E-3</c:v>
                </c:pt>
                <c:pt idx="2810">
                  <c:v>3.1929324335503361E-3</c:v>
                </c:pt>
                <c:pt idx="2811">
                  <c:v>3.1866226637524133E-3</c:v>
                </c:pt>
                <c:pt idx="2812">
                  <c:v>3.180387279894992E-3</c:v>
                </c:pt>
                <c:pt idx="2813">
                  <c:v>3.1738262244964408E-3</c:v>
                </c:pt>
                <c:pt idx="2814">
                  <c:v>3.1677453229905905E-3</c:v>
                </c:pt>
                <c:pt idx="2815">
                  <c:v>3.1617392047473998E-3</c:v>
                </c:pt>
                <c:pt idx="2816">
                  <c:v>3.1558079988903932E-3</c:v>
                </c:pt>
                <c:pt idx="2817">
                  <c:v>3.1491213730136616E-3</c:v>
                </c:pt>
                <c:pt idx="2818">
                  <c:v>3.1437238326183863E-3</c:v>
                </c:pt>
                <c:pt idx="2819">
                  <c:v>3.1380235319316647E-3</c:v>
                </c:pt>
                <c:pt idx="2820">
                  <c:v>3.1323986686784809E-3</c:v>
                </c:pt>
                <c:pt idx="2821">
                  <c:v>3.1268493720213713E-3</c:v>
                </c:pt>
                <c:pt idx="2822">
                  <c:v>3.1213757711312639E-3</c:v>
                </c:pt>
                <c:pt idx="2823">
                  <c:v>3.1159779951848289E-3</c:v>
                </c:pt>
                <c:pt idx="2824">
                  <c:v>3.1106561733662431E-3</c:v>
                </c:pt>
                <c:pt idx="2825">
                  <c:v>3.1054104348676326E-3</c:v>
                </c:pt>
                <c:pt idx="2826">
                  <c:v>3.0989263080665849E-3</c:v>
                </c:pt>
                <c:pt idx="2827">
                  <c:v>3.0938549464747272E-3</c:v>
                </c:pt>
                <c:pt idx="2828">
                  <c:v>3.0888600956537776E-3</c:v>
                </c:pt>
                <c:pt idx="2829">
                  <c:v>3.0839418848171325E-3</c:v>
                </c:pt>
                <c:pt idx="2830">
                  <c:v>3.0800199616448825E-3</c:v>
                </c:pt>
                <c:pt idx="2831">
                  <c:v>3.0743359000000342E-3</c:v>
                </c:pt>
                <c:pt idx="2832">
                  <c:v>3.0675886189477403E-3</c:v>
                </c:pt>
                <c:pt idx="2833">
                  <c:v>3.0650380258999839E-3</c:v>
                </c:pt>
                <c:pt idx="2834">
                  <c:v>3.0605049534900034E-3</c:v>
                </c:pt>
                <c:pt idx="2835">
                  <c:v>3.0560492965201352E-3</c:v>
                </c:pt>
                <c:pt idx="2836">
                  <c:v>3.0516711842608116E-3</c:v>
                </c:pt>
                <c:pt idx="2837">
                  <c:v>3.0473707459906748E-3</c:v>
                </c:pt>
                <c:pt idx="2838">
                  <c:v>3.0431481109952792E-3</c:v>
                </c:pt>
                <c:pt idx="2839">
                  <c:v>3.0390034085705513E-3</c:v>
                </c:pt>
                <c:pt idx="2840">
                  <c:v>3.0349367680188965E-3</c:v>
                </c:pt>
                <c:pt idx="2841">
                  <c:v>3.0309483186513643E-3</c:v>
                </c:pt>
                <c:pt idx="2842">
                  <c:v>3.0270381897867797E-3</c:v>
                </c:pt>
                <c:pt idx="2843">
                  <c:v>3.0232065107552034E-3</c:v>
                </c:pt>
                <c:pt idx="2844">
                  <c:v>3.0194534108910162E-3</c:v>
                </c:pt>
                <c:pt idx="2845">
                  <c:v>3.0157790195398334E-3</c:v>
                </c:pt>
                <c:pt idx="2846">
                  <c:v>3.0121834660546158E-3</c:v>
                </c:pt>
                <c:pt idx="2847">
                  <c:v>3.0086668797982621E-3</c:v>
                </c:pt>
                <c:pt idx="2848">
                  <c:v>3.0052293901401527E-3</c:v>
                </c:pt>
                <c:pt idx="2849">
                  <c:v>3.0018711264613342E-3</c:v>
                </c:pt>
                <c:pt idx="2850">
                  <c:v>2.9985922181484694E-3</c:v>
                </c:pt>
                <c:pt idx="2851">
                  <c:v>2.995392794599456E-3</c:v>
                </c:pt>
                <c:pt idx="2852">
                  <c:v>2.9928228774917147E-3</c:v>
                </c:pt>
                <c:pt idx="2853">
                  <c:v>2.9897656676398459E-3</c:v>
                </c:pt>
                <c:pt idx="2854">
                  <c:v>2.9867883009938702E-3</c:v>
                </c:pt>
                <c:pt idx="2855">
                  <c:v>2.9838909069891508E-3</c:v>
                </c:pt>
                <c:pt idx="2856">
                  <c:v>2.9805924778197493E-3</c:v>
                </c:pt>
                <c:pt idx="2857">
                  <c:v>2.9777191559200405E-3</c:v>
                </c:pt>
                <c:pt idx="2858">
                  <c:v>2.9752332743465345E-3</c:v>
                </c:pt>
                <c:pt idx="2859">
                  <c:v>2.9726743882683691E-3</c:v>
                </c:pt>
                <c:pt idx="2860">
                  <c:v>2.9701961519317918E-3</c:v>
                </c:pt>
                <c:pt idx="2861">
                  <c:v>2.9681932178116099E-3</c:v>
                </c:pt>
                <c:pt idx="2862">
                  <c:v>2.965859257181572E-3</c:v>
                </c:pt>
                <c:pt idx="2863">
                  <c:v>2.9636063049853414E-3</c:v>
                </c:pt>
                <c:pt idx="2864">
                  <c:v>2.9614344907382172E-3</c:v>
                </c:pt>
                <c:pt idx="2865">
                  <c:v>2.9593439439651622E-3</c:v>
                </c:pt>
                <c:pt idx="2866">
                  <c:v>2.9570276304568023E-3</c:v>
                </c:pt>
                <c:pt idx="2867">
                  <c:v>2.9551175684986893E-3</c:v>
                </c:pt>
                <c:pt idx="2868">
                  <c:v>2.953289192451801E-3</c:v>
                </c:pt>
                <c:pt idx="2869">
                  <c:v>2.9510660132234094E-3</c:v>
                </c:pt>
                <c:pt idx="2870">
                  <c:v>2.9494188932269703E-3</c:v>
                </c:pt>
                <c:pt idx="2871">
                  <c:v>2.9478538735926442E-3</c:v>
                </c:pt>
                <c:pt idx="2872">
                  <c:v>2.9463710839178633E-3</c:v>
                </c:pt>
                <c:pt idx="2873">
                  <c:v>2.9449706538079642E-3</c:v>
                </c:pt>
                <c:pt idx="2874">
                  <c:v>2.9436527128792653E-3</c:v>
                </c:pt>
                <c:pt idx="2875">
                  <c:v>2.9424173907573077E-3</c:v>
                </c:pt>
                <c:pt idx="2876">
                  <c:v>2.9412648170790514E-3</c:v>
                </c:pt>
                <c:pt idx="2877">
                  <c:v>2.9401951214906804E-3</c:v>
                </c:pt>
                <c:pt idx="2878">
                  <c:v>2.9391500059804546E-3</c:v>
                </c:pt>
                <c:pt idx="2879">
                  <c:v>2.9382584091280197E-3</c:v>
                </c:pt>
                <c:pt idx="2880">
                  <c:v>2.9374500992550715E-3</c:v>
                </c:pt>
                <c:pt idx="2881">
                  <c:v>2.9367252060513477E-3</c:v>
                </c:pt>
                <c:pt idx="2882">
                  <c:v>2.9360888188605131E-3</c:v>
                </c:pt>
                <c:pt idx="2883">
                  <c:v>2.9353794627732009E-3</c:v>
                </c:pt>
                <c:pt idx="2884">
                  <c:v>2.9350452390608881E-3</c:v>
                </c:pt>
                <c:pt idx="2885">
                  <c:v>2.9346492726650413E-3</c:v>
                </c:pt>
                <c:pt idx="2886">
                  <c:v>2.9343373615892759E-3</c:v>
                </c:pt>
                <c:pt idx="2887">
                  <c:v>2.9341100744179303E-3</c:v>
                </c:pt>
                <c:pt idx="2888">
                  <c:v>2.9339847870774281E-3</c:v>
                </c:pt>
                <c:pt idx="2889">
                  <c:v>2.9339439728415244E-3</c:v>
                </c:pt>
                <c:pt idx="2890">
                  <c:v>2.9339877614981379E-3</c:v>
                </c:pt>
                <c:pt idx="2891">
                  <c:v>2.9340658587380364E-3</c:v>
                </c:pt>
                <c:pt idx="2892">
                  <c:v>2.934273134475157E-3</c:v>
                </c:pt>
                <c:pt idx="2893">
                  <c:v>2.9345653925652356E-3</c:v>
                </c:pt>
                <c:pt idx="2894">
                  <c:v>2.9349427628370976E-3</c:v>
                </c:pt>
                <c:pt idx="2895">
                  <c:v>2.9355557955547153E-3</c:v>
                </c:pt>
                <c:pt idx="2896">
                  <c:v>2.9360344236326898E-3</c:v>
                </c:pt>
                <c:pt idx="2897">
                  <c:v>2.9366740674983904E-3</c:v>
                </c:pt>
                <c:pt idx="2898">
                  <c:v>2.9373993529513906E-3</c:v>
                </c:pt>
                <c:pt idx="2899">
                  <c:v>2.9382104098790961E-3</c:v>
                </c:pt>
                <c:pt idx="2900">
                  <c:v>2.9391073681819453E-3</c:v>
                </c:pt>
                <c:pt idx="2901">
                  <c:v>2.940090357769065E-3</c:v>
                </c:pt>
                <c:pt idx="2902">
                  <c:v>2.941159508563918E-3</c:v>
                </c:pt>
                <c:pt idx="2903">
                  <c:v>2.942314950499526E-3</c:v>
                </c:pt>
                <c:pt idx="2904">
                  <c:v>2.9431667802035976E-3</c:v>
                </c:pt>
                <c:pt idx="2905">
                  <c:v>2.9444764836630941E-3</c:v>
                </c:pt>
                <c:pt idx="2906">
                  <c:v>2.9458728381413267E-3</c:v>
                </c:pt>
                <c:pt idx="2907">
                  <c:v>2.9473559736094669E-3</c:v>
                </c:pt>
                <c:pt idx="2908">
                  <c:v>2.9490804382736758E-3</c:v>
                </c:pt>
                <c:pt idx="2909">
                  <c:v>2.9507438015774737E-3</c:v>
                </c:pt>
                <c:pt idx="2910">
                  <c:v>2.9524943458689749E-3</c:v>
                </c:pt>
                <c:pt idx="2911">
                  <c:v>2.9543322011707659E-3</c:v>
                </c:pt>
                <c:pt idx="2912">
                  <c:v>2.9562574975164134E-3</c:v>
                </c:pt>
                <c:pt idx="2913">
                  <c:v>2.9580844671408218E-3</c:v>
                </c:pt>
                <c:pt idx="2914">
                  <c:v>2.9601787097539604E-3</c:v>
                </c:pt>
                <c:pt idx="2915">
                  <c:v>2.9623607735618351E-3</c:v>
                </c:pt>
                <c:pt idx="2916">
                  <c:v>2.9646307886438193E-3</c:v>
                </c:pt>
                <c:pt idx="2917">
                  <c:v>2.9672001469794496E-3</c:v>
                </c:pt>
                <c:pt idx="2918">
                  <c:v>2.9696528210015711E-3</c:v>
                </c:pt>
                <c:pt idx="2919">
                  <c:v>2.9721938466521236E-3</c:v>
                </c:pt>
                <c:pt idx="2920">
                  <c:v>2.9748233540639346E-3</c:v>
                </c:pt>
                <c:pt idx="2921">
                  <c:v>2.9776993162232523E-3</c:v>
                </c:pt>
                <c:pt idx="2922">
                  <c:v>2.9805124579410569E-3</c:v>
                </c:pt>
                <c:pt idx="2923">
                  <c:v>2.9834144804338661E-3</c:v>
                </c:pt>
                <c:pt idx="2924">
                  <c:v>2.9864055138813048E-3</c:v>
                </c:pt>
                <c:pt idx="2925">
                  <c:v>2.9894856884784536E-3</c:v>
                </c:pt>
                <c:pt idx="2926">
                  <c:v>2.9926551344305516E-3</c:v>
                </c:pt>
                <c:pt idx="2927">
                  <c:v>2.9959139819574119E-3</c:v>
                </c:pt>
                <c:pt idx="2928">
                  <c:v>2.9992623612916541E-3</c:v>
                </c:pt>
                <c:pt idx="2929">
                  <c:v>3.00270040267694E-3</c:v>
                </c:pt>
                <c:pt idx="2930">
                  <c:v>3.0071173028463172E-3</c:v>
                </c:pt>
                <c:pt idx="2931">
                  <c:v>3.0107545573356534E-3</c:v>
                </c:pt>
                <c:pt idx="2932">
                  <c:v>3.0144818949859203E-3</c:v>
                </c:pt>
                <c:pt idx="2933">
                  <c:v>3.0182994461080974E-3</c:v>
                </c:pt>
                <c:pt idx="2934">
                  <c:v>3.0224490204296835E-3</c:v>
                </c:pt>
                <c:pt idx="2935">
                  <c:v>3.0264537827289512E-3</c:v>
                </c:pt>
                <c:pt idx="2936">
                  <c:v>3.0305491580207376E-3</c:v>
                </c:pt>
                <c:pt idx="2937">
                  <c:v>3.0347352766676495E-3</c:v>
                </c:pt>
                <c:pt idx="2938">
                  <c:v>3.039012269046707E-3</c:v>
                </c:pt>
                <c:pt idx="2939">
                  <c:v>3.0444525203935616E-3</c:v>
                </c:pt>
                <c:pt idx="2940">
                  <c:v>3.0489314332169818E-3</c:v>
                </c:pt>
                <c:pt idx="2941">
                  <c:v>3.0535016414262772E-3</c:v>
                </c:pt>
                <c:pt idx="2942">
                  <c:v>3.0581632754680681E-3</c:v>
                </c:pt>
                <c:pt idx="2943">
                  <c:v>3.0617649010586073E-3</c:v>
                </c:pt>
                <c:pt idx="2944">
                  <c:v>3.0665898745058369E-3</c:v>
                </c:pt>
                <c:pt idx="2945">
                  <c:v>3.0715066347074388E-3</c:v>
                </c:pt>
                <c:pt idx="2946">
                  <c:v>3.0777266794332612E-3</c:v>
                </c:pt>
                <c:pt idx="2947">
                  <c:v>3.0828473998650309E-3</c:v>
                </c:pt>
                <c:pt idx="2948">
                  <c:v>3.0880603291201735E-3</c:v>
                </c:pt>
                <c:pt idx="2949">
                  <c:v>3.0933655977475934E-3</c:v>
                </c:pt>
                <c:pt idx="2950">
                  <c:v>3.098763336310378E-3</c:v>
                </c:pt>
                <c:pt idx="2951">
                  <c:v>3.1029420260610188E-3</c:v>
                </c:pt>
                <c:pt idx="2952">
                  <c:v>3.1098367455695986E-3</c:v>
                </c:pt>
                <c:pt idx="2953">
                  <c:v>3.1155126774669883E-3</c:v>
                </c:pt>
                <c:pt idx="2954">
                  <c:v>3.1212816017012197E-3</c:v>
                </c:pt>
                <c:pt idx="2955">
                  <c:v>3.1257512225606578E-3</c:v>
                </c:pt>
                <c:pt idx="2956">
                  <c:v>3.1307476984671098E-3</c:v>
                </c:pt>
                <c:pt idx="2957">
                  <c:v>3.1367625524680556E-3</c:v>
                </c:pt>
                <c:pt idx="2958">
                  <c:v>3.142870870184443E-3</c:v>
                </c:pt>
                <c:pt idx="2959">
                  <c:v>3.1490727822799276E-3</c:v>
                </c:pt>
                <c:pt idx="2960">
                  <c:v>3.1558644903058944E-3</c:v>
                </c:pt>
                <c:pt idx="2961">
                  <c:v>3.1622607884330923E-3</c:v>
                </c:pt>
                <c:pt idx="2962">
                  <c:v>3.168751083294642E-3</c:v>
                </c:pt>
                <c:pt idx="2963">
                  <c:v>3.1753355056211349E-3</c:v>
                </c:pt>
                <c:pt idx="2964">
                  <c:v>3.1820141861558997E-3</c:v>
                </c:pt>
                <c:pt idx="2965">
                  <c:v>3.1882570557902543E-3</c:v>
                </c:pt>
                <c:pt idx="2966">
                  <c:v>3.1951177883442583E-3</c:v>
                </c:pt>
                <c:pt idx="2967">
                  <c:v>3.2020731611174598E-3</c:v>
                </c:pt>
                <c:pt idx="2968">
                  <c:v>3.2091233049073311E-3</c:v>
                </c:pt>
                <c:pt idx="2969">
                  <c:v>3.2168260391008088E-3</c:v>
                </c:pt>
                <c:pt idx="2970">
                  <c:v>3.2240730153849334E-3</c:v>
                </c:pt>
                <c:pt idx="2971">
                  <c:v>3.2314151655207153E-3</c:v>
                </c:pt>
                <c:pt idx="2972">
                  <c:v>3.2388526203757781E-3</c:v>
                </c:pt>
                <c:pt idx="2973">
                  <c:v>3.245800168123235E-3</c:v>
                </c:pt>
                <c:pt idx="2974">
                  <c:v>3.2534216856397809E-3</c:v>
                </c:pt>
                <c:pt idx="2975">
                  <c:v>3.2611388901938468E-3</c:v>
                </c:pt>
                <c:pt idx="2976">
                  <c:v>3.268951912707888E-3</c:v>
                </c:pt>
                <c:pt idx="2977">
                  <c:v>3.2768608841198168E-3</c:v>
                </c:pt>
                <c:pt idx="2978">
                  <c:v>3.2848659353856527E-3</c:v>
                </c:pt>
                <c:pt idx="2979">
                  <c:v>3.2929671974742231E-3</c:v>
                </c:pt>
                <c:pt idx="2980">
                  <c:v>3.301164801373786E-3</c:v>
                </c:pt>
                <c:pt idx="2981">
                  <c:v>3.3094588780849671E-3</c:v>
                </c:pt>
                <c:pt idx="2982">
                  <c:v>3.3210971763213267E-3</c:v>
                </c:pt>
                <c:pt idx="2983">
                  <c:v>3.3296197681355376E-3</c:v>
                </c:pt>
                <c:pt idx="2984">
                  <c:v>3.3382392781801783E-3</c:v>
                </c:pt>
                <c:pt idx="2985">
                  <c:v>3.346955837571013E-3</c:v>
                </c:pt>
                <c:pt idx="2986">
                  <c:v>3.3537343525211981E-3</c:v>
                </c:pt>
                <c:pt idx="2987">
                  <c:v>3.3626228202924035E-3</c:v>
                </c:pt>
                <c:pt idx="2988">
                  <c:v>3.3716024868419739E-3</c:v>
                </c:pt>
                <c:pt idx="2989">
                  <c:v>3.3806680389660438E-3</c:v>
                </c:pt>
                <c:pt idx="2990">
                  <c:v>3.389814155048678E-3</c:v>
                </c:pt>
                <c:pt idx="2991">
                  <c:v>3.4011462352245116E-3</c:v>
                </c:pt>
                <c:pt idx="2992">
                  <c:v>3.4104467998204019E-3</c:v>
                </c:pt>
                <c:pt idx="2993">
                  <c:v>3.419810171893791E-3</c:v>
                </c:pt>
                <c:pt idx="2994">
                  <c:v>3.429231080963852E-3</c:v>
                </c:pt>
                <c:pt idx="2995">
                  <c:v>3.4365663490935738E-3</c:v>
                </c:pt>
                <c:pt idx="2996">
                  <c:v>3.4460836235934325E-3</c:v>
                </c:pt>
                <c:pt idx="2997">
                  <c:v>3.4556439749997051E-3</c:v>
                </c:pt>
                <c:pt idx="2998">
                  <c:v>3.4652420143195324E-3</c:v>
                </c:pt>
                <c:pt idx="2999">
                  <c:v>3.4770136340505644E-3</c:v>
                </c:pt>
                <c:pt idx="3000">
                  <c:v>3.4866686206624915E-3</c:v>
                </c:pt>
                <c:pt idx="3001">
                  <c:v>3.4963440187078224E-3</c:v>
                </c:pt>
                <c:pt idx="3002">
                  <c:v>3.5060344913489185E-3</c:v>
                </c:pt>
                <c:pt idx="3003">
                  <c:v>3.5157346934489731E-3</c:v>
                </c:pt>
                <c:pt idx="3004">
                  <c:v>3.5254392715715834E-3</c:v>
                </c:pt>
                <c:pt idx="3005">
                  <c:v>3.5351428639803172E-3</c:v>
                </c:pt>
                <c:pt idx="3006">
                  <c:v>3.5448401006382864E-3</c:v>
                </c:pt>
                <c:pt idx="3007">
                  <c:v>3.5545256032094357E-3</c:v>
                </c:pt>
                <c:pt idx="3008">
                  <c:v>3.560708645168362E-3</c:v>
                </c:pt>
                <c:pt idx="3009">
                  <c:v>3.5703689237021542E-3</c:v>
                </c:pt>
                <c:pt idx="3010">
                  <c:v>3.580001756793343E-3</c:v>
                </c:pt>
                <c:pt idx="3011">
                  <c:v>3.589601586157488E-3</c:v>
                </c:pt>
                <c:pt idx="3012">
                  <c:v>3.5998485142458166E-3</c:v>
                </c:pt>
                <c:pt idx="3013">
                  <c:v>3.6093634541275251E-3</c:v>
                </c:pt>
                <c:pt idx="3014">
                  <c:v>3.6188341538394638E-3</c:v>
                </c:pt>
                <c:pt idx="3015">
                  <c:v>3.6282605248801197E-3</c:v>
                </c:pt>
                <c:pt idx="3016">
                  <c:v>3.6376424787528099E-3</c:v>
                </c:pt>
                <c:pt idx="3017">
                  <c:v>3.6463097659567502E-3</c:v>
                </c:pt>
                <c:pt idx="3018">
                  <c:v>3.6556057412298355E-3</c:v>
                </c:pt>
                <c:pt idx="3019">
                  <c:v>3.6648570403815545E-3</c:v>
                </c:pt>
                <c:pt idx="3020">
                  <c:v>3.6740635749231338E-3</c:v>
                </c:pt>
                <c:pt idx="3021">
                  <c:v>3.6838828932216731E-3</c:v>
                </c:pt>
                <c:pt idx="3022">
                  <c:v>3.6929964856843461E-3</c:v>
                </c:pt>
                <c:pt idx="3023">
                  <c:v>3.7020650415259932E-3</c:v>
                </c:pt>
                <c:pt idx="3024">
                  <c:v>3.711088472258716E-3</c:v>
                </c:pt>
                <c:pt idx="3025">
                  <c:v>3.7200666893972517E-3</c:v>
                </c:pt>
                <c:pt idx="3026">
                  <c:v>3.7283577701583306E-3</c:v>
                </c:pt>
                <c:pt idx="3027">
                  <c:v>3.737248474857189E-3</c:v>
                </c:pt>
                <c:pt idx="3028">
                  <c:v>3.7460937070865007E-3</c:v>
                </c:pt>
                <c:pt idx="3029">
                  <c:v>3.7548933783698572E-3</c:v>
                </c:pt>
                <c:pt idx="3030">
                  <c:v>3.7636474002330582E-3</c:v>
                </c:pt>
                <c:pt idx="3031">
                  <c:v>3.7723556842036697E-3</c:v>
                </c:pt>
                <c:pt idx="3032">
                  <c:v>3.7810181418105829E-3</c:v>
                </c:pt>
                <c:pt idx="3033">
                  <c:v>3.7896346845844556E-3</c:v>
                </c:pt>
                <c:pt idx="3034">
                  <c:v>3.8012832168432898E-3</c:v>
                </c:pt>
                <c:pt idx="3035">
                  <c:v>3.8097914935926679E-3</c:v>
                </c:pt>
                <c:pt idx="3036">
                  <c:v>3.8182535570731352E-3</c:v>
                </c:pt>
                <c:pt idx="3037">
                  <c:v>3.8266693188006335E-3</c:v>
                </c:pt>
                <c:pt idx="3038">
                  <c:v>3.8332317464405525E-3</c:v>
                </c:pt>
                <c:pt idx="3039">
                  <c:v>3.8415644230950213E-3</c:v>
                </c:pt>
                <c:pt idx="3040">
                  <c:v>3.8498505524317962E-3</c:v>
                </c:pt>
                <c:pt idx="3041">
                  <c:v>3.8580900459883063E-3</c:v>
                </c:pt>
                <c:pt idx="3042">
                  <c:v>3.8662828153019804E-3</c:v>
                </c:pt>
                <c:pt idx="3043">
                  <c:v>3.8761865975463793E-3</c:v>
                </c:pt>
                <c:pt idx="3044">
                  <c:v>3.884275769636823E-3</c:v>
                </c:pt>
                <c:pt idx="3045">
                  <c:v>3.8923179321761763E-3</c:v>
                </c:pt>
                <c:pt idx="3046">
                  <c:v>3.9003129966992899E-3</c:v>
                </c:pt>
                <c:pt idx="3047">
                  <c:v>3.906542702198596E-3</c:v>
                </c:pt>
                <c:pt idx="3048">
                  <c:v>3.9144532684640184E-3</c:v>
                </c:pt>
                <c:pt idx="3049">
                  <c:v>3.9223164913080163E-3</c:v>
                </c:pt>
                <c:pt idx="3050">
                  <c:v>3.9301322822833098E-3</c:v>
                </c:pt>
                <c:pt idx="3051">
                  <c:v>3.9379005529456721E-3</c:v>
                </c:pt>
                <c:pt idx="3052">
                  <c:v>3.9472893716484218E-3</c:v>
                </c:pt>
                <c:pt idx="3053">
                  <c:v>3.9549522731750723E-3</c:v>
                </c:pt>
                <c:pt idx="3054">
                  <c:v>3.9625673690300437E-3</c:v>
                </c:pt>
                <c:pt idx="3055">
                  <c:v>3.9701345707645174E-3</c:v>
                </c:pt>
                <c:pt idx="3056">
                  <c:v>3.9776537899348322E-3</c:v>
                </c:pt>
                <c:pt idx="3057">
                  <c:v>3.9851249380960388E-3</c:v>
                </c:pt>
                <c:pt idx="3058">
                  <c:v>3.992547926807484E-3</c:v>
                </c:pt>
                <c:pt idx="3059">
                  <c:v>3.9999226676319527E-3</c:v>
                </c:pt>
                <c:pt idx="3060">
                  <c:v>4.005132308989078E-3</c:v>
                </c:pt>
                <c:pt idx="3061">
                  <c:v>4.0124239191724172E-3</c:v>
                </c:pt>
                <c:pt idx="3062">
                  <c:v>4.0196670430041187E-3</c:v>
                </c:pt>
                <c:pt idx="3063">
                  <c:v>4.026861592070512E-3</c:v>
                </c:pt>
                <c:pt idx="3064">
                  <c:v>4.0340074779579242E-3</c:v>
                </c:pt>
                <c:pt idx="3065">
                  <c:v>4.0416171855683185E-3</c:v>
                </c:pt>
                <c:pt idx="3066">
                  <c:v>4.0486620396642491E-3</c:v>
                </c:pt>
                <c:pt idx="3067">
                  <c:v>4.0576774384305887E-3</c:v>
                </c:pt>
                <c:pt idx="3068">
                  <c:v>4.0626048540636792E-3</c:v>
                </c:pt>
                <c:pt idx="3069">
                  <c:v>4.0690038654517934E-3</c:v>
                </c:pt>
                <c:pt idx="3070">
                  <c:v>4.0758559157411537E-3</c:v>
                </c:pt>
                <c:pt idx="3071">
                  <c:v>4.0826586840326919E-3</c:v>
                </c:pt>
                <c:pt idx="3072">
                  <c:v>4.0894120819316201E-3</c:v>
                </c:pt>
                <c:pt idx="3073">
                  <c:v>4.0966008841277282E-3</c:v>
                </c:pt>
                <c:pt idx="3074">
                  <c:v>4.1032517819453483E-3</c:v>
                </c:pt>
                <c:pt idx="3075">
                  <c:v>4.109853037449103E-3</c:v>
                </c:pt>
                <c:pt idx="3076">
                  <c:v>4.1164045622537355E-3</c:v>
                </c:pt>
                <c:pt idx="3077">
                  <c:v>4.1229062679744282E-3</c:v>
                </c:pt>
                <c:pt idx="3078">
                  <c:v>4.1288907413970961E-3</c:v>
                </c:pt>
                <c:pt idx="3079">
                  <c:v>4.1352960717559589E-3</c:v>
                </c:pt>
                <c:pt idx="3080">
                  <c:v>4.1416513246688965E-3</c:v>
                </c:pt>
                <c:pt idx="3081">
                  <c:v>4.1479564117657174E-3</c:v>
                </c:pt>
                <c:pt idx="3082">
                  <c:v>4.1542112446793051E-3</c:v>
                </c:pt>
                <c:pt idx="3083">
                  <c:v>4.1604157350447419E-3</c:v>
                </c:pt>
                <c:pt idx="3084">
                  <c:v>4.1665697945001802E-3</c:v>
                </c:pt>
                <c:pt idx="3085">
                  <c:v>4.1726733346864114E-3</c:v>
                </c:pt>
                <c:pt idx="3086">
                  <c:v>4.1804798781378792E-3</c:v>
                </c:pt>
                <c:pt idx="3087">
                  <c:v>4.1864677817525456E-3</c:v>
                </c:pt>
                <c:pt idx="3088">
                  <c:v>4.1924048738285801E-3</c:v>
                </c:pt>
                <c:pt idx="3089">
                  <c:v>4.1982910660056947E-3</c:v>
                </c:pt>
                <c:pt idx="3090">
                  <c:v>4.2028546958349068E-3</c:v>
                </c:pt>
                <c:pt idx="3091">
                  <c:v>4.2086496555609762E-3</c:v>
                </c:pt>
                <c:pt idx="3092">
                  <c:v>4.2143934707689163E-3</c:v>
                </c:pt>
                <c:pt idx="3093">
                  <c:v>4.220086053118027E-3</c:v>
                </c:pt>
                <c:pt idx="3094">
                  <c:v>4.2257273142728485E-3</c:v>
                </c:pt>
                <c:pt idx="3095">
                  <c:v>4.2329222906721002E-3</c:v>
                </c:pt>
                <c:pt idx="3096">
                  <c:v>4.2384459892819623E-3</c:v>
                </c:pt>
                <c:pt idx="3097">
                  <c:v>4.243918075423579E-3</c:v>
                </c:pt>
                <c:pt idx="3098">
                  <c:v>4.2493384607658778E-3</c:v>
                </c:pt>
                <c:pt idx="3099">
                  <c:v>4.2547070569834049E-3</c:v>
                </c:pt>
                <c:pt idx="3100">
                  <c:v>4.2600237757502721E-3</c:v>
                </c:pt>
                <c:pt idx="3101">
                  <c:v>4.2652885287462099E-3</c:v>
                </c:pt>
                <c:pt idx="3102">
                  <c:v>4.2705012276544052E-3</c:v>
                </c:pt>
                <c:pt idx="3103">
                  <c:v>4.275661784158908E-3</c:v>
                </c:pt>
                <c:pt idx="3104">
                  <c:v>4.2807701099493861E-3</c:v>
                </c:pt>
                <c:pt idx="3105">
                  <c:v>4.285826116717237E-3</c:v>
                </c:pt>
                <c:pt idx="3106">
                  <c:v>4.2908297161586093E-3</c:v>
                </c:pt>
                <c:pt idx="3107">
                  <c:v>4.2957808199718126E-3</c:v>
                </c:pt>
                <c:pt idx="3108">
                  <c:v>4.3006793398586143E-3</c:v>
                </c:pt>
                <c:pt idx="3109">
                  <c:v>4.3055251875246678E-3</c:v>
                </c:pt>
                <c:pt idx="3110">
                  <c:v>4.3103182746782225E-3</c:v>
                </c:pt>
                <c:pt idx="3111">
                  <c:v>4.3150585130322782E-3</c:v>
                </c:pt>
                <c:pt idx="3112">
                  <c:v>4.3183744572411632E-3</c:v>
                </c:pt>
                <c:pt idx="3113">
                  <c:v>4.3230237788742651E-3</c:v>
                </c:pt>
                <c:pt idx="3114">
                  <c:v>4.3276200143946243E-3</c:v>
                </c:pt>
                <c:pt idx="3115">
                  <c:v>4.3321630755404662E-3</c:v>
                </c:pt>
                <c:pt idx="3116">
                  <c:v>4.3369811654719445E-3</c:v>
                </c:pt>
                <c:pt idx="3117">
                  <c:v>4.3414138251411521E-3</c:v>
                </c:pt>
                <c:pt idx="3118">
                  <c:v>4.3470722647070068E-3</c:v>
                </c:pt>
                <c:pt idx="3119">
                  <c:v>4.3501187181247307E-3</c:v>
                </c:pt>
                <c:pt idx="3120">
                  <c:v>4.3543907749385288E-3</c:v>
                </c:pt>
                <c:pt idx="3121">
                  <c:v>4.3582998382817508E-3</c:v>
                </c:pt>
                <c:pt idx="3122">
                  <c:v>4.3624682077448296E-3</c:v>
                </c:pt>
                <c:pt idx="3123">
                  <c:v>4.3665826968593271E-3</c:v>
                </c:pt>
                <c:pt idx="3124">
                  <c:v>4.3706432173939436E-3</c:v>
                </c:pt>
                <c:pt idx="3125">
                  <c:v>4.3749436325749898E-3</c:v>
                </c:pt>
                <c:pt idx="3126">
                  <c:v>4.3788921011820086E-3</c:v>
                </c:pt>
                <c:pt idx="3127">
                  <c:v>4.3827863296215051E-3</c:v>
                </c:pt>
                <c:pt idx="3128">
                  <c:v>4.3866262296752547E-3</c:v>
                </c:pt>
                <c:pt idx="3129">
                  <c:v>4.3911857320148096E-3</c:v>
                </c:pt>
                <c:pt idx="3130">
                  <c:v>4.3957249756117218E-3</c:v>
                </c:pt>
                <c:pt idx="3131">
                  <c:v>4.399377937225799E-3</c:v>
                </c:pt>
                <c:pt idx="3132">
                  <c:v>4.4029761798184738E-3</c:v>
                </c:pt>
                <c:pt idx="3133">
                  <c:v>4.4065196151912879E-3</c:v>
                </c:pt>
                <c:pt idx="3134">
                  <c:v>4.4100081551514906E-3</c:v>
                </c:pt>
                <c:pt idx="3135">
                  <c:v>4.4134417115080883E-3</c:v>
                </c:pt>
                <c:pt idx="3136">
                  <c:v>4.4168201960762387E-3</c:v>
                </c:pt>
                <c:pt idx="3137">
                  <c:v>4.4201435206732923E-3</c:v>
                </c:pt>
                <c:pt idx="3138">
                  <c:v>4.4238938168960707E-3</c:v>
                </c:pt>
                <c:pt idx="3139">
                  <c:v>4.4270986685705487E-3</c:v>
                </c:pt>
                <c:pt idx="3140">
                  <c:v>4.4302480818537576E-3</c:v>
                </c:pt>
                <c:pt idx="3141">
                  <c:v>4.4333419685727501E-3</c:v>
                </c:pt>
                <c:pt idx="3142">
                  <c:v>4.4361551381419447E-3</c:v>
                </c:pt>
                <c:pt idx="3143">
                  <c:v>4.4391416796290654E-3</c:v>
                </c:pt>
                <c:pt idx="3144">
                  <c:v>4.4428995378905716E-3</c:v>
                </c:pt>
                <c:pt idx="3145">
                  <c:v>4.4449473221846187E-3</c:v>
                </c:pt>
                <c:pt idx="3146">
                  <c:v>4.4477662469556041E-3</c:v>
                </c:pt>
                <c:pt idx="3147">
                  <c:v>4.4507342940677697E-3</c:v>
                </c:pt>
                <c:pt idx="3148">
                  <c:v>4.4534370264356794E-3</c:v>
                </c:pt>
                <c:pt idx="3149">
                  <c:v>4.4560835270308734E-3</c:v>
                </c:pt>
                <c:pt idx="3150">
                  <c:v>4.4586737077216736E-3</c:v>
                </c:pt>
                <c:pt idx="3151">
                  <c:v>4.4610183801536227E-3</c:v>
                </c:pt>
                <c:pt idx="3152">
                  <c:v>4.4634996917539641E-3</c:v>
                </c:pt>
                <c:pt idx="3153">
                  <c:v>4.4659244260580148E-3</c:v>
                </c:pt>
                <c:pt idx="3154">
                  <c:v>4.4682924949543991E-3</c:v>
                </c:pt>
                <c:pt idx="3155">
                  <c:v>4.4709492594438172E-3</c:v>
                </c:pt>
                <c:pt idx="3156">
                  <c:v>4.4730271390516895E-3</c:v>
                </c:pt>
                <c:pt idx="3157">
                  <c:v>4.4752206130936551E-3</c:v>
                </c:pt>
                <c:pt idx="3158">
                  <c:v>4.4773570623359562E-3</c:v>
                </c:pt>
                <c:pt idx="3159">
                  <c:v>4.4794363986881873E-3</c:v>
                </c:pt>
                <c:pt idx="3160">
                  <c:v>4.4814585340629863E-3</c:v>
                </c:pt>
                <c:pt idx="3161">
                  <c:v>4.4834233803777669E-3</c:v>
                </c:pt>
                <c:pt idx="3162">
                  <c:v>4.4853308495564617E-3</c:v>
                </c:pt>
                <c:pt idx="3163">
                  <c:v>4.4871808535243063E-3</c:v>
                </c:pt>
                <c:pt idx="3164">
                  <c:v>4.4887007127495833E-3</c:v>
                </c:pt>
                <c:pt idx="3165">
                  <c:v>4.4904437732894448E-3</c:v>
                </c:pt>
                <c:pt idx="3166">
                  <c:v>4.4921291184284954E-3</c:v>
                </c:pt>
                <c:pt idx="3167">
                  <c:v>4.4937566601167293E-3</c:v>
                </c:pt>
                <c:pt idx="3168">
                  <c:v>4.4948425562239712E-3</c:v>
                </c:pt>
                <c:pt idx="3169">
                  <c:v>4.4968379809644356E-3</c:v>
                </c:pt>
                <c:pt idx="3170">
                  <c:v>4.4982915840449762E-3</c:v>
                </c:pt>
                <c:pt idx="3171">
                  <c:v>4.4996870315199113E-3</c:v>
                </c:pt>
                <c:pt idx="3172">
                  <c:v>4.5010242353638284E-3</c:v>
                </c:pt>
                <c:pt idx="3173">
                  <c:v>4.5023031075526361E-3</c:v>
                </c:pt>
                <c:pt idx="3174">
                  <c:v>4.5035235600701454E-3</c:v>
                </c:pt>
                <c:pt idx="3175">
                  <c:v>4.504685504905878E-3</c:v>
                </c:pt>
                <c:pt idx="3176">
                  <c:v>4.505788854051113E-3</c:v>
                </c:pt>
                <c:pt idx="3177">
                  <c:v>4.5068335195054742E-3</c:v>
                </c:pt>
                <c:pt idx="3178">
                  <c:v>4.5078194132707819E-3</c:v>
                </c:pt>
                <c:pt idx="3179">
                  <c:v>4.5087464473554436E-3</c:v>
                </c:pt>
                <c:pt idx="3180">
                  <c:v>4.5096145337726982E-3</c:v>
                </c:pt>
                <c:pt idx="3181">
                  <c:v>4.510469129669366E-3</c:v>
                </c:pt>
                <c:pt idx="3182">
                  <c:v>4.5112148481366741E-3</c:v>
                </c:pt>
                <c:pt idx="3183">
                  <c:v>4.5119013494631785E-3</c:v>
                </c:pt>
                <c:pt idx="3184">
                  <c:v>4.5125285456838835E-3</c:v>
                </c:pt>
                <c:pt idx="3185">
                  <c:v>4.5130963488390951E-3</c:v>
                </c:pt>
                <c:pt idx="3186">
                  <c:v>4.5136046709757438E-3</c:v>
                </c:pt>
                <c:pt idx="3187">
                  <c:v>4.514053424143849E-3</c:v>
                </c:pt>
                <c:pt idx="3188">
                  <c:v>4.5144425204013839E-3</c:v>
                </c:pt>
                <c:pt idx="3189">
                  <c:v>4.5147718718085246E-3</c:v>
                </c:pt>
                <c:pt idx="3190">
                  <c:v>4.515120417165233E-3</c:v>
                </c:pt>
                <c:pt idx="3191">
                  <c:v>4.5153170890249008E-3</c:v>
                </c:pt>
                <c:pt idx="3192">
                  <c:v>4.5154537311581609E-3</c:v>
                </c:pt>
                <c:pt idx="3193">
                  <c:v>4.5155302556449083E-3</c:v>
                </c:pt>
                <c:pt idx="3194">
                  <c:v>4.51553275416004E-3</c:v>
                </c:pt>
                <c:pt idx="3195">
                  <c:v>4.5154758762989307E-3</c:v>
                </c:pt>
                <c:pt idx="3196">
                  <c:v>4.5153585989880082E-3</c:v>
                </c:pt>
                <c:pt idx="3197">
                  <c:v>4.5151808343325533E-3</c:v>
                </c:pt>
                <c:pt idx="3198">
                  <c:v>4.5148818556443315E-3</c:v>
                </c:pt>
                <c:pt idx="3199">
                  <c:v>4.5145991705634655E-3</c:v>
                </c:pt>
                <c:pt idx="3200">
                  <c:v>4.5142262903081903E-3</c:v>
                </c:pt>
                <c:pt idx="3201">
                  <c:v>4.5137925500734937E-3</c:v>
                </c:pt>
                <c:pt idx="3202">
                  <c:v>4.5133816249534747E-3</c:v>
                </c:pt>
                <c:pt idx="3203">
                  <c:v>4.5128390907518672E-3</c:v>
                </c:pt>
                <c:pt idx="3204">
                  <c:v>4.5122354540990733E-3</c:v>
                </c:pt>
                <c:pt idx="3205">
                  <c:v>4.5115706271475495E-3</c:v>
                </c:pt>
                <c:pt idx="3206">
                  <c:v>4.5107078740122446E-3</c:v>
                </c:pt>
                <c:pt idx="3207">
                  <c:v>4.5099071288697938E-3</c:v>
                </c:pt>
                <c:pt idx="3208">
                  <c:v>4.5090449087946717E-3</c:v>
                </c:pt>
                <c:pt idx="3209">
                  <c:v>4.5081211259599277E-3</c:v>
                </c:pt>
                <c:pt idx="3210">
                  <c:v>4.5071356925446299E-3</c:v>
                </c:pt>
                <c:pt idx="3211">
                  <c:v>4.5062917503137486E-3</c:v>
                </c:pt>
                <c:pt idx="3212">
                  <c:v>4.5049795227212978E-3</c:v>
                </c:pt>
                <c:pt idx="3213">
                  <c:v>4.5038086107023409E-3</c:v>
                </c:pt>
                <c:pt idx="3214">
                  <c:v>4.5025756968809826E-3</c:v>
                </c:pt>
                <c:pt idx="3215">
                  <c:v>4.5015375684786538E-3</c:v>
                </c:pt>
                <c:pt idx="3216">
                  <c:v>4.5003719276454782E-3</c:v>
                </c:pt>
                <c:pt idx="3217">
                  <c:v>4.4989749536424829E-3</c:v>
                </c:pt>
                <c:pt idx="3218">
                  <c:v>4.4975156619190011E-3</c:v>
                </c:pt>
                <c:pt idx="3219">
                  <c:v>4.495993964709657E-3</c:v>
                </c:pt>
                <c:pt idx="3220">
                  <c:v>4.4943029372075446E-3</c:v>
                </c:pt>
                <c:pt idx="3221">
                  <c:v>4.492651644619163E-3</c:v>
                </c:pt>
                <c:pt idx="3222">
                  <c:v>4.4909376762435841E-3</c:v>
                </c:pt>
                <c:pt idx="3223">
                  <c:v>4.4891609443408823E-3</c:v>
                </c:pt>
                <c:pt idx="3224">
                  <c:v>4.4873213611764029E-3</c:v>
                </c:pt>
                <c:pt idx="3225">
                  <c:v>4.4855483521367388E-3</c:v>
                </c:pt>
                <c:pt idx="3226">
                  <c:v>4.4835873596015333E-3</c:v>
                </c:pt>
                <c:pt idx="3227">
                  <c:v>4.4815632596778409E-3</c:v>
                </c:pt>
                <c:pt idx="3228">
                  <c:v>4.4794759646559342E-3</c:v>
                </c:pt>
                <c:pt idx="3229">
                  <c:v>4.4771776061584695E-3</c:v>
                </c:pt>
                <c:pt idx="3230">
                  <c:v>4.4749590733517757E-3</c:v>
                </c:pt>
                <c:pt idx="3231">
                  <c:v>4.4726770753199174E-3</c:v>
                </c:pt>
                <c:pt idx="3232">
                  <c:v>4.4689626418549346E-3</c:v>
                </c:pt>
                <c:pt idx="3233">
                  <c:v>4.4677397817146532E-3</c:v>
                </c:pt>
                <c:pt idx="3234">
                  <c:v>4.465620186522694E-3</c:v>
                </c:pt>
                <c:pt idx="3235">
                  <c:v>4.4630880704809896E-3</c:v>
                </c:pt>
                <c:pt idx="3236">
                  <c:v>4.4604920578959805E-3</c:v>
                </c:pt>
                <c:pt idx="3237">
                  <c:v>4.4578320611166743E-3</c:v>
                </c:pt>
                <c:pt idx="3238">
                  <c:v>4.4551079924978216E-3</c:v>
                </c:pt>
                <c:pt idx="3239">
                  <c:v>4.4523197644016806E-3</c:v>
                </c:pt>
                <c:pt idx="3240">
                  <c:v>4.4494672891980157E-3</c:v>
                </c:pt>
                <c:pt idx="3241">
                  <c:v>4.4465504792596837E-3</c:v>
                </c:pt>
                <c:pt idx="3242">
                  <c:v>4.4425251244029429E-3</c:v>
                </c:pt>
                <c:pt idx="3243">
                  <c:v>4.4394559955658469E-3</c:v>
                </c:pt>
                <c:pt idx="3244">
                  <c:v>4.4363222340329965E-3</c:v>
                </c:pt>
                <c:pt idx="3245">
                  <c:v>4.4331237522129523E-3</c:v>
                </c:pt>
                <c:pt idx="3246">
                  <c:v>4.4305445551968223E-3</c:v>
                </c:pt>
                <c:pt idx="3247">
                  <c:v>4.4272314783928828E-3</c:v>
                </c:pt>
                <c:pt idx="3248">
                  <c:v>4.4238570746786172E-3</c:v>
                </c:pt>
                <c:pt idx="3249">
                  <c:v>4.420424087969721E-3</c:v>
                </c:pt>
                <c:pt idx="3250">
                  <c:v>4.4169352661039994E-3</c:v>
                </c:pt>
                <c:pt idx="3251">
                  <c:v>4.4126554250485889E-3</c:v>
                </c:pt>
                <c:pt idx="3252">
                  <c:v>4.4090553796208029E-3</c:v>
                </c:pt>
                <c:pt idx="3253">
                  <c:v>4.4054086598254195E-3</c:v>
                </c:pt>
                <c:pt idx="3254">
                  <c:v>4.4017179849551872E-3</c:v>
                </c:pt>
                <c:pt idx="3255">
                  <c:v>4.3987500782740937E-3</c:v>
                </c:pt>
                <c:pt idx="3256">
                  <c:v>4.394984169664877E-3</c:v>
                </c:pt>
                <c:pt idx="3257">
                  <c:v>4.3911817705488687E-3</c:v>
                </c:pt>
                <c:pt idx="3258">
                  <c:v>4.3865702555845676E-3</c:v>
                </c:pt>
                <c:pt idx="3259">
                  <c:v>4.3827007297063533E-3</c:v>
                </c:pt>
                <c:pt idx="3260">
                  <c:v>4.3788036454772685E-3</c:v>
                </c:pt>
                <c:pt idx="3261">
                  <c:v>4.3748817491710609E-3</c:v>
                </c:pt>
                <c:pt idx="3262">
                  <c:v>4.3709377909151659E-3</c:v>
                </c:pt>
                <c:pt idx="3263">
                  <c:v>4.3677569844096393E-3</c:v>
                </c:pt>
                <c:pt idx="3264">
                  <c:v>4.362994708320491E-3</c:v>
                </c:pt>
                <c:pt idx="3265">
                  <c:v>4.3590011034930114E-3</c:v>
                </c:pt>
                <c:pt idx="3266">
                  <c:v>4.3549964757384442E-3</c:v>
                </c:pt>
                <c:pt idx="3267">
                  <c:v>4.3509835944406522E-3</c:v>
                </c:pt>
                <c:pt idx="3268">
                  <c:v>4.3480045587905381E-3</c:v>
                </c:pt>
                <c:pt idx="3269">
                  <c:v>4.3439817320484863E-3</c:v>
                </c:pt>
                <c:pt idx="3270">
                  <c:v>4.3399588044148304E-3</c:v>
                </c:pt>
                <c:pt idx="3271">
                  <c:v>4.3359386214120712E-3</c:v>
                </c:pt>
                <c:pt idx="3272">
                  <c:v>4.3316660955568589E-3</c:v>
                </c:pt>
                <c:pt idx="3273">
                  <c:v>4.3266306527351538E-3</c:v>
                </c:pt>
                <c:pt idx="3274">
                  <c:v>4.3236615224851623E-3</c:v>
                </c:pt>
                <c:pt idx="3275">
                  <c:v>4.3196713373402423E-3</c:v>
                </c:pt>
                <c:pt idx="3276">
                  <c:v>4.315689239750428E-3</c:v>
                </c:pt>
                <c:pt idx="3277">
                  <c:v>4.3119705107102025E-3</c:v>
                </c:pt>
                <c:pt idx="3278">
                  <c:v>4.3080040956070265E-3</c:v>
                </c:pt>
                <c:pt idx="3279">
                  <c:v>4.3040458117643505E-3</c:v>
                </c:pt>
                <c:pt idx="3280">
                  <c:v>4.3000956741526177E-3</c:v>
                </c:pt>
                <c:pt idx="3281">
                  <c:v>4.2959005891411378E-3</c:v>
                </c:pt>
                <c:pt idx="3282">
                  <c:v>4.29196733128795E-3</c:v>
                </c:pt>
                <c:pt idx="3283">
                  <c:v>4.2880422657912828E-3</c:v>
                </c:pt>
                <c:pt idx="3284">
                  <c:v>4.2841254076232023E-3</c:v>
                </c:pt>
                <c:pt idx="3285">
                  <c:v>4.2804677035824306E-3</c:v>
                </c:pt>
                <c:pt idx="3286">
                  <c:v>4.2765667577659497E-3</c:v>
                </c:pt>
                <c:pt idx="3287">
                  <c:v>4.2726740629822927E-3</c:v>
                </c:pt>
                <c:pt idx="3288">
                  <c:v>4.2687896342036595E-3</c:v>
                </c:pt>
                <c:pt idx="3289">
                  <c:v>4.2649134864000534E-3</c:v>
                </c:pt>
                <c:pt idx="3290">
                  <c:v>4.2610456345445503E-3</c:v>
                </c:pt>
                <c:pt idx="3291">
                  <c:v>4.2571860936075952E-3</c:v>
                </c:pt>
                <c:pt idx="3292">
                  <c:v>4.2533348785605074E-3</c:v>
                </c:pt>
                <c:pt idx="3293">
                  <c:v>4.2494920043750469E-3</c:v>
                </c:pt>
                <c:pt idx="3294">
                  <c:v>4.2446739412422248E-3</c:v>
                </c:pt>
                <c:pt idx="3295">
                  <c:v>4.2408500268179793E-3</c:v>
                </c:pt>
                <c:pt idx="3296">
                  <c:v>4.2370345030040913E-3</c:v>
                </c:pt>
                <c:pt idx="3297">
                  <c:v>4.2332273847713797E-3</c:v>
                </c:pt>
                <c:pt idx="3298">
                  <c:v>4.2301595466816989E-3</c:v>
                </c:pt>
                <c:pt idx="3299">
                  <c:v>4.2263675949983362E-3</c:v>
                </c:pt>
                <c:pt idx="3300">
                  <c:v>4.2225840901848445E-3</c:v>
                </c:pt>
                <c:pt idx="3301">
                  <c:v>4.2188090472119796E-3</c:v>
                </c:pt>
                <c:pt idx="3302">
                  <c:v>4.2150424810518091E-3</c:v>
                </c:pt>
                <c:pt idx="3303">
                  <c:v>4.2105620309543677E-3</c:v>
                </c:pt>
                <c:pt idx="3304">
                  <c:v>4.2068141709780231E-3</c:v>
                </c:pt>
                <c:pt idx="3305">
                  <c:v>4.2030748363498472E-3</c:v>
                </c:pt>
                <c:pt idx="3306">
                  <c:v>4.1993440420419513E-3</c:v>
                </c:pt>
                <c:pt idx="3307">
                  <c:v>4.1963373264244158E-3</c:v>
                </c:pt>
                <c:pt idx="3308">
                  <c:v>4.1926219355328583E-3</c:v>
                </c:pt>
                <c:pt idx="3309">
                  <c:v>4.1889151262523511E-3</c:v>
                </c:pt>
                <c:pt idx="3310">
                  <c:v>4.1852169135540877E-3</c:v>
                </c:pt>
                <c:pt idx="3311">
                  <c:v>4.1815273124083882E-3</c:v>
                </c:pt>
                <c:pt idx="3312">
                  <c:v>4.1771394612906626E-3</c:v>
                </c:pt>
                <c:pt idx="3313">
                  <c:v>4.1734688684102652E-3</c:v>
                </c:pt>
                <c:pt idx="3314">
                  <c:v>4.1698069356171392E-3</c:v>
                </c:pt>
                <c:pt idx="3315">
                  <c:v>4.1661536778842519E-3</c:v>
                </c:pt>
                <c:pt idx="3316">
                  <c:v>4.1625091101794177E-3</c:v>
                </c:pt>
                <c:pt idx="3317">
                  <c:v>4.1588732474756047E-3</c:v>
                </c:pt>
                <c:pt idx="3318">
                  <c:v>4.155246104744062E-3</c:v>
                </c:pt>
                <c:pt idx="3319">
                  <c:v>4.1516276969551817E-3</c:v>
                </c:pt>
                <c:pt idx="3320">
                  <c:v>4.1491730672473673E-3</c:v>
                </c:pt>
                <c:pt idx="3321">
                  <c:v>4.1455692261906305E-3</c:v>
                </c:pt>
                <c:pt idx="3322">
                  <c:v>4.1419741589584337E-3</c:v>
                </c:pt>
                <c:pt idx="3323">
                  <c:v>4.1383878805217851E-3</c:v>
                </c:pt>
                <c:pt idx="3324">
                  <c:v>4.1348104058534577E-3</c:v>
                </c:pt>
                <c:pt idx="3325">
                  <c:v>4.1310135940670093E-3</c:v>
                </c:pt>
                <c:pt idx="3326">
                  <c:v>4.1274543672491209E-3</c:v>
                </c:pt>
                <c:pt idx="3327">
                  <c:v>4.1239039903195277E-3</c:v>
                </c:pt>
                <c:pt idx="3328">
                  <c:v>4.1203624782491103E-3</c:v>
                </c:pt>
                <c:pt idx="3329">
                  <c:v>4.1170556130267879E-3</c:v>
                </c:pt>
                <c:pt idx="3330">
                  <c:v>4.1135312753644163E-3</c:v>
                </c:pt>
                <c:pt idx="3331">
                  <c:v>4.1100158462709551E-3</c:v>
                </c:pt>
                <c:pt idx="3332">
                  <c:v>4.1065093407178536E-3</c:v>
                </c:pt>
                <c:pt idx="3333">
                  <c:v>4.1027884147857322E-3</c:v>
                </c:pt>
                <c:pt idx="3334">
                  <c:v>4.0993004062711861E-3</c:v>
                </c:pt>
                <c:pt idx="3335">
                  <c:v>4.0958213674159418E-3</c:v>
                </c:pt>
                <c:pt idx="3336">
                  <c:v>4.0923513131921972E-3</c:v>
                </c:pt>
                <c:pt idx="3337">
                  <c:v>4.0888902585708344E-3</c:v>
                </c:pt>
                <c:pt idx="3338">
                  <c:v>4.0856585401378119E-3</c:v>
                </c:pt>
                <c:pt idx="3339">
                  <c:v>4.0822149185673721E-3</c:v>
                </c:pt>
                <c:pt idx="3340">
                  <c:v>4.078780340308447E-3</c:v>
                </c:pt>
                <c:pt idx="3341">
                  <c:v>4.0753548203351347E-3</c:v>
                </c:pt>
                <c:pt idx="3342">
                  <c:v>4.0719383736175603E-3</c:v>
                </c:pt>
                <c:pt idx="3343">
                  <c:v>4.068531015128057E-3</c:v>
                </c:pt>
                <c:pt idx="3344">
                  <c:v>4.065132759838515E-3</c:v>
                </c:pt>
                <c:pt idx="3345">
                  <c:v>4.0617436227199429E-3</c:v>
                </c:pt>
                <c:pt idx="3346">
                  <c:v>4.0572871992157694E-3</c:v>
                </c:pt>
                <c:pt idx="3347">
                  <c:v>4.0539194480840399E-3</c:v>
                </c:pt>
                <c:pt idx="3348">
                  <c:v>4.050560866058644E-3</c:v>
                </c:pt>
                <c:pt idx="3349">
                  <c:v>4.0472114681116928E-3</c:v>
                </c:pt>
                <c:pt idx="3350">
                  <c:v>4.0445094733118324E-3</c:v>
                </c:pt>
                <c:pt idx="3351">
                  <c:v>4.041176610791221E-3</c:v>
                </c:pt>
                <c:pt idx="3352">
                  <c:v>4.0378529736525984E-3</c:v>
                </c:pt>
                <c:pt idx="3353">
                  <c:v>4.0345385768667209E-3</c:v>
                </c:pt>
                <c:pt idx="3354">
                  <c:v>4.0312334354069661E-3</c:v>
                </c:pt>
                <c:pt idx="3355">
                  <c:v>4.0273087844733269E-3</c:v>
                </c:pt>
                <c:pt idx="3356">
                  <c:v>4.0240240942756413E-3</c:v>
                </c:pt>
                <c:pt idx="3357">
                  <c:v>4.0207487079281191E-3</c:v>
                </c:pt>
                <c:pt idx="3358">
                  <c:v>4.0174826404037302E-3</c:v>
                </c:pt>
                <c:pt idx="3359">
                  <c:v>4.0148470820097265E-3</c:v>
                </c:pt>
                <c:pt idx="3360">
                  <c:v>4.0115977869144446E-3</c:v>
                </c:pt>
                <c:pt idx="3361">
                  <c:v>4.0083578519480093E-3</c:v>
                </c:pt>
                <c:pt idx="3362">
                  <c:v>4.0051272920837988E-3</c:v>
                </c:pt>
                <c:pt idx="3363">
                  <c:v>4.0019061222925706E-3</c:v>
                </c:pt>
                <c:pt idx="3364">
                  <c:v>3.9980827689495109E-3</c:v>
                </c:pt>
                <c:pt idx="3365">
                  <c:v>3.9948823523936541E-3</c:v>
                </c:pt>
                <c:pt idx="3366">
                  <c:v>3.9916913744343684E-3</c:v>
                </c:pt>
                <c:pt idx="3367">
                  <c:v>3.9885098500454822E-3</c:v>
                </c:pt>
                <c:pt idx="3368">
                  <c:v>3.9853377941982456E-3</c:v>
                </c:pt>
                <c:pt idx="3369">
                  <c:v>3.9821752218643387E-3</c:v>
                </c:pt>
                <c:pt idx="3370">
                  <c:v>3.9790221480167295E-3</c:v>
                </c:pt>
                <c:pt idx="3371">
                  <c:v>3.9758785876266699E-3</c:v>
                </c:pt>
                <c:pt idx="3372">
                  <c:v>3.9737382970141946E-3</c:v>
                </c:pt>
                <c:pt idx="3373">
                  <c:v>3.9706105473584566E-3</c:v>
                </c:pt>
                <c:pt idx="3374">
                  <c:v>3.9674923500678059E-3</c:v>
                </c:pt>
                <c:pt idx="3375">
                  <c:v>3.9643837201176662E-3</c:v>
                </c:pt>
                <c:pt idx="3376">
                  <c:v>3.961284672478603E-3</c:v>
                </c:pt>
                <c:pt idx="3377">
                  <c:v>3.9579996240675271E-3</c:v>
                </c:pt>
                <c:pt idx="3378">
                  <c:v>3.9549204439583959E-3</c:v>
                </c:pt>
                <c:pt idx="3379">
                  <c:v>3.9518508922805045E-3</c:v>
                </c:pt>
                <c:pt idx="3380">
                  <c:v>3.948790984008247E-3</c:v>
                </c:pt>
                <c:pt idx="3381">
                  <c:v>3.9459336930151006E-3</c:v>
                </c:pt>
                <c:pt idx="3382">
                  <c:v>3.9428924536795964E-3</c:v>
                </c:pt>
                <c:pt idx="3383">
                  <c:v>3.9398609014663563E-3</c:v>
                </c:pt>
                <c:pt idx="3384">
                  <c:v>3.9368390513503642E-3</c:v>
                </c:pt>
                <c:pt idx="3385">
                  <c:v>3.9336366177764618E-3</c:v>
                </c:pt>
                <c:pt idx="3386">
                  <c:v>3.9306348843682519E-3</c:v>
                </c:pt>
                <c:pt idx="3387">
                  <c:v>3.9276428991767802E-3</c:v>
                </c:pt>
                <c:pt idx="3388">
                  <c:v>3.9246606771751267E-3</c:v>
                </c:pt>
                <c:pt idx="3389">
                  <c:v>3.921264397593602E-3</c:v>
                </c:pt>
                <c:pt idx="3390">
                  <c:v>3.9184900015211922E-3</c:v>
                </c:pt>
                <c:pt idx="3391">
                  <c:v>3.9155378875416237E-3</c:v>
                </c:pt>
                <c:pt idx="3392">
                  <c:v>3.9125955975847547E-3</c:v>
                </c:pt>
                <c:pt idx="3393">
                  <c:v>3.9096631466242438E-3</c:v>
                </c:pt>
                <c:pt idx="3394">
                  <c:v>3.9067405496346318E-3</c:v>
                </c:pt>
                <c:pt idx="3395">
                  <c:v>3.9038278215882518E-3</c:v>
                </c:pt>
                <c:pt idx="3396">
                  <c:v>3.900924977460086E-3</c:v>
                </c:pt>
                <c:pt idx="3397">
                  <c:v>3.8980320322237918E-3</c:v>
                </c:pt>
                <c:pt idx="3398">
                  <c:v>3.8944236623336221E-3</c:v>
                </c:pt>
                <c:pt idx="3399">
                  <c:v>3.891553294009191E-3</c:v>
                </c:pt>
                <c:pt idx="3400">
                  <c:v>3.8886928742983681E-3</c:v>
                </c:pt>
                <c:pt idx="3401">
                  <c:v>3.8858424181738259E-3</c:v>
                </c:pt>
                <c:pt idx="3402">
                  <c:v>3.8835376235771425E-3</c:v>
                </c:pt>
                <c:pt idx="3403">
                  <c:v>3.8801714565820473E-3</c:v>
                </c:pt>
                <c:pt idx="3404">
                  <c:v>3.876097292089101E-3</c:v>
                </c:pt>
                <c:pt idx="3405">
                  <c:v>3.8745405290264625E-3</c:v>
                </c:pt>
                <c:pt idx="3406">
                  <c:v>3.8717401154480273E-3</c:v>
                </c:pt>
                <c:pt idx="3407">
                  <c:v>3.8689497553009767E-3</c:v>
                </c:pt>
                <c:pt idx="3408">
                  <c:v>3.866169463560143E-3</c:v>
                </c:pt>
                <c:pt idx="3409">
                  <c:v>3.8633992551994943E-3</c:v>
                </c:pt>
                <c:pt idx="3410">
                  <c:v>3.8606391451934301E-3</c:v>
                </c:pt>
                <c:pt idx="3411">
                  <c:v>3.8578891485176476E-3</c:v>
                </c:pt>
                <c:pt idx="3412">
                  <c:v>3.8551492801465466E-3</c:v>
                </c:pt>
                <c:pt idx="3413">
                  <c:v>3.852419555053231E-3</c:v>
                </c:pt>
                <c:pt idx="3414">
                  <c:v>3.8496999882142607E-3</c:v>
                </c:pt>
                <c:pt idx="3415">
                  <c:v>3.8469905946036044E-3</c:v>
                </c:pt>
                <c:pt idx="3416">
                  <c:v>3.8442913891965262E-3</c:v>
                </c:pt>
                <c:pt idx="3417">
                  <c:v>3.8416023869678587E-3</c:v>
                </c:pt>
                <c:pt idx="3418">
                  <c:v>3.8389236028932975E-3</c:v>
                </c:pt>
                <c:pt idx="3419">
                  <c:v>3.8362550519468108E-3</c:v>
                </c:pt>
                <c:pt idx="3420">
                  <c:v>3.8335967491053913E-3</c:v>
                </c:pt>
                <c:pt idx="3421">
                  <c:v>3.830948709342143E-3</c:v>
                </c:pt>
                <c:pt idx="3422">
                  <c:v>3.8283109476344905E-3</c:v>
                </c:pt>
                <c:pt idx="3423">
                  <c:v>3.8256834789568341E-3</c:v>
                </c:pt>
                <c:pt idx="3424">
                  <c:v>3.8237190084375026E-3</c:v>
                </c:pt>
                <c:pt idx="3425">
                  <c:v>3.8211093118509371E-3</c:v>
                </c:pt>
                <c:pt idx="3426">
                  <c:v>3.8185099484298549E-3</c:v>
                </c:pt>
                <c:pt idx="3427">
                  <c:v>3.8159209331496808E-3</c:v>
                </c:pt>
                <c:pt idx="3428">
                  <c:v>3.8131818731401458E-3</c:v>
                </c:pt>
                <c:pt idx="3429">
                  <c:v>3.8099762415609892E-3</c:v>
                </c:pt>
                <c:pt idx="3430">
                  <c:v>3.8080571579398141E-3</c:v>
                </c:pt>
                <c:pt idx="3431">
                  <c:v>3.8055104067175965E-3</c:v>
                </c:pt>
                <c:pt idx="3432">
                  <c:v>3.8029740797155473E-3</c:v>
                </c:pt>
                <c:pt idx="3433">
                  <c:v>3.8006049910991489E-3</c:v>
                </c:pt>
                <c:pt idx="3434">
                  <c:v>3.79808883214238E-3</c:v>
                </c:pt>
                <c:pt idx="3435">
                  <c:v>3.7955831411378618E-3</c:v>
                </c:pt>
                <c:pt idx="3436">
                  <c:v>3.7930879330636681E-3</c:v>
                </c:pt>
                <c:pt idx="3437">
                  <c:v>3.7904493321907215E-3</c:v>
                </c:pt>
                <c:pt idx="3438">
                  <c:v>3.787975865019859E-3</c:v>
                </c:pt>
                <c:pt idx="3439">
                  <c:v>3.7855129269075004E-3</c:v>
                </c:pt>
                <c:pt idx="3440">
                  <c:v>3.7830605328297981E-3</c:v>
                </c:pt>
                <c:pt idx="3441">
                  <c:v>3.7800275853686945E-3</c:v>
                </c:pt>
                <c:pt idx="3442">
                  <c:v>3.7771487083027391E-3</c:v>
                </c:pt>
                <c:pt idx="3443">
                  <c:v>3.7747325789077219E-3</c:v>
                </c:pt>
                <c:pt idx="3444">
                  <c:v>3.7723270598749642E-3</c:v>
                </c:pt>
                <c:pt idx="3445">
                  <c:v>3.7699321661841317E-3</c:v>
                </c:pt>
                <c:pt idx="3446">
                  <c:v>3.7675479128118153E-3</c:v>
                </c:pt>
                <c:pt idx="3447">
                  <c:v>3.7651743147368026E-3</c:v>
                </c:pt>
                <c:pt idx="3448">
                  <c:v>3.7628113869361247E-3</c:v>
                </c:pt>
                <c:pt idx="3449">
                  <c:v>3.7604591443881289E-3</c:v>
                </c:pt>
                <c:pt idx="3450">
                  <c:v>3.7578298401091228E-3</c:v>
                </c:pt>
                <c:pt idx="3451">
                  <c:v>3.7555005057398208E-3</c:v>
                </c:pt>
                <c:pt idx="3452">
                  <c:v>3.7531819039518643E-3</c:v>
                </c:pt>
                <c:pt idx="3453">
                  <c:v>3.7508740497237069E-3</c:v>
                </c:pt>
                <c:pt idx="3454">
                  <c:v>3.7487178109713846E-3</c:v>
                </c:pt>
                <c:pt idx="3455">
                  <c:v>3.7457792797475696E-3</c:v>
                </c:pt>
                <c:pt idx="3456">
                  <c:v>3.7441544714897951E-3</c:v>
                </c:pt>
                <c:pt idx="3457">
                  <c:v>3.7418890036760135E-3</c:v>
                </c:pt>
                <c:pt idx="3458">
                  <c:v>3.7396343571195643E-3</c:v>
                </c:pt>
                <c:pt idx="3459">
                  <c:v>3.7372534619034802E-3</c:v>
                </c:pt>
                <c:pt idx="3460">
                  <c:v>3.7350212599949486E-3</c:v>
                </c:pt>
                <c:pt idx="3461">
                  <c:v>3.7327999254768828E-3</c:v>
                </c:pt>
                <c:pt idx="3462">
                  <c:v>3.7305894733273017E-3</c:v>
                </c:pt>
                <c:pt idx="3463">
                  <c:v>3.7285239674503031E-3</c:v>
                </c:pt>
                <c:pt idx="3464">
                  <c:v>3.726334562996285E-3</c:v>
                </c:pt>
                <c:pt idx="3465">
                  <c:v>3.7241560846543041E-3</c:v>
                </c:pt>
                <c:pt idx="3466">
                  <c:v>3.7219885474047269E-3</c:v>
                </c:pt>
                <c:pt idx="3467">
                  <c:v>3.7195700509452209E-3</c:v>
                </c:pt>
                <c:pt idx="3468">
                  <c:v>3.7175561290595568E-3</c:v>
                </c:pt>
                <c:pt idx="3469">
                  <c:v>3.7154222729308059E-3</c:v>
                </c:pt>
                <c:pt idx="3470">
                  <c:v>3.7132994190116333E-3</c:v>
                </c:pt>
                <c:pt idx="3471">
                  <c:v>3.7111875822817952E-3</c:v>
                </c:pt>
                <c:pt idx="3472">
                  <c:v>3.7090867777210489E-3</c:v>
                </c:pt>
                <c:pt idx="3473">
                  <c:v>3.7069970203117567E-3</c:v>
                </c:pt>
                <c:pt idx="3474">
                  <c:v>3.7049183250323723E-3</c:v>
                </c:pt>
                <c:pt idx="3475">
                  <c:v>3.7028507068665624E-3</c:v>
                </c:pt>
                <c:pt idx="3476">
                  <c:v>3.7010423538815333E-3</c:v>
                </c:pt>
                <c:pt idx="3477">
                  <c:v>3.6989953799390967E-3</c:v>
                </c:pt>
                <c:pt idx="3478">
                  <c:v>3.6969595256605308E-3</c:v>
                </c:pt>
                <c:pt idx="3479">
                  <c:v>3.6949348060276977E-3</c:v>
                </c:pt>
                <c:pt idx="3480">
                  <c:v>3.6928002295982722E-3</c:v>
                </c:pt>
                <c:pt idx="3481">
                  <c:v>3.6907986063966594E-3</c:v>
                </c:pt>
                <c:pt idx="3482">
                  <c:v>3.6888081639807435E-3</c:v>
                </c:pt>
                <c:pt idx="3483">
                  <c:v>3.6868289173339476E-3</c:v>
                </c:pt>
                <c:pt idx="3484">
                  <c:v>3.684860881437076E-3</c:v>
                </c:pt>
                <c:pt idx="3485">
                  <c:v>3.6830211547648171E-3</c:v>
                </c:pt>
                <c:pt idx="3486">
                  <c:v>3.6810747971429301E-3</c:v>
                </c:pt>
                <c:pt idx="3487">
                  <c:v>3.6791396940216714E-3</c:v>
                </c:pt>
                <c:pt idx="3488">
                  <c:v>3.6772158603859775E-3</c:v>
                </c:pt>
                <c:pt idx="3489">
                  <c:v>3.6751893875921629E-3</c:v>
                </c:pt>
                <c:pt idx="3490">
                  <c:v>3.6732889308288374E-3</c:v>
                </c:pt>
                <c:pt idx="3491">
                  <c:v>3.671399789694601E-3</c:v>
                </c:pt>
                <c:pt idx="3492">
                  <c:v>3.6695219791715683E-3</c:v>
                </c:pt>
                <c:pt idx="3493">
                  <c:v>3.6675004341817806E-3</c:v>
                </c:pt>
                <c:pt idx="3494">
                  <c:v>3.6656461560871934E-3</c:v>
                </c:pt>
                <c:pt idx="3495">
                  <c:v>3.663803254500254E-3</c:v>
                </c:pt>
                <c:pt idx="3496">
                  <c:v>3.6619717444032638E-3</c:v>
                </c:pt>
                <c:pt idx="3497">
                  <c:v>3.6601516407820381E-3</c:v>
                </c:pt>
                <c:pt idx="3498">
                  <c:v>3.6583429586197554E-3</c:v>
                </c:pt>
                <c:pt idx="3499">
                  <c:v>3.6565457128995955E-3</c:v>
                </c:pt>
                <c:pt idx="3500">
                  <c:v>3.6547599186073734E-3</c:v>
                </c:pt>
                <c:pt idx="3501">
                  <c:v>3.6529855907262688E-3</c:v>
                </c:pt>
                <c:pt idx="3502">
                  <c:v>3.6510160077253616E-3</c:v>
                </c:pt>
                <c:pt idx="3503">
                  <c:v>3.6492662750765912E-3</c:v>
                </c:pt>
                <c:pt idx="3504">
                  <c:v>3.6475280561851595E-3</c:v>
                </c:pt>
                <c:pt idx="3505">
                  <c:v>3.6458013660351681E-3</c:v>
                </c:pt>
                <c:pt idx="3506">
                  <c:v>3.6441863072823764E-3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045056"/>
        <c:axId val="25966592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42674</c:v>
                </c:pt>
                <c:pt idx="1">
                  <c:v>42704</c:v>
                </c:pt>
                <c:pt idx="2">
                  <c:v>42734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42853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43007</c:v>
                </c:pt>
                <c:pt idx="12">
                  <c:v>43039</c:v>
                </c:pt>
                <c:pt idx="13">
                  <c:v>43069</c:v>
                </c:pt>
                <c:pt idx="14">
                  <c:v>43098</c:v>
                </c:pt>
                <c:pt idx="15">
                  <c:v>43131</c:v>
                </c:pt>
                <c:pt idx="16">
                  <c:v>43159</c:v>
                </c:pt>
                <c:pt idx="17">
                  <c:v>43188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45056"/>
        <c:axId val="259665920"/>
      </c:scatterChart>
      <c:dateAx>
        <c:axId val="260045056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66592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259665920"/>
        <c:scaling>
          <c:orientation val="minMax"/>
          <c:max val="2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6004505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-2.0811804612064222E-3</c:v>
                </c:pt>
                <c:pt idx="1">
                  <c:v>-2.0811804612463902E-3</c:v>
                </c:pt>
                <c:pt idx="2">
                  <c:v>-2.0811804613263263E-3</c:v>
                </c:pt>
                <c:pt idx="3">
                  <c:v>-2.081168429857172E-3</c:v>
                </c:pt>
                <c:pt idx="4">
                  <c:v>-2.0811804612863583E-3</c:v>
                </c:pt>
                <c:pt idx="5">
                  <c:v>-2.0811804612463902E-3</c:v>
                </c:pt>
                <c:pt idx="6">
                  <c:v>-2.0811804612863583E-3</c:v>
                </c:pt>
                <c:pt idx="7">
                  <c:v>-2.0811804612863583E-3</c:v>
                </c:pt>
                <c:pt idx="8">
                  <c:v>-2.0811684298704947E-3</c:v>
                </c:pt>
                <c:pt idx="9">
                  <c:v>-2.0811804612064222E-3</c:v>
                </c:pt>
                <c:pt idx="10">
                  <c:v>-2.0811804612463902E-3</c:v>
                </c:pt>
                <c:pt idx="11">
                  <c:v>-2.0811804612863583E-3</c:v>
                </c:pt>
                <c:pt idx="12">
                  <c:v>-2.0811804612463902E-3</c:v>
                </c:pt>
                <c:pt idx="13">
                  <c:v>-2.0811684298704947E-3</c:v>
                </c:pt>
                <c:pt idx="14">
                  <c:v>-2.0811804613263263E-3</c:v>
                </c:pt>
                <c:pt idx="15">
                  <c:v>-2.0811804612064222E-3</c:v>
                </c:pt>
                <c:pt idx="16">
                  <c:v>-2.0811804613263263E-3</c:v>
                </c:pt>
                <c:pt idx="17">
                  <c:v>-2.0811804612863583E-3</c:v>
                </c:pt>
                <c:pt idx="18">
                  <c:v>-2.0811684298704947E-3</c:v>
                </c:pt>
                <c:pt idx="19">
                  <c:v>-2.0801593436559074E-3</c:v>
                </c:pt>
                <c:pt idx="20">
                  <c:v>-2.0780293833277952E-3</c:v>
                </c:pt>
                <c:pt idx="21">
                  <c:v>-2.0757732779452809E-3</c:v>
                </c:pt>
                <c:pt idx="22">
                  <c:v>-2.0733982848630816E-3</c:v>
                </c:pt>
                <c:pt idx="23">
                  <c:v>-2.0682764094859252E-3</c:v>
                </c:pt>
                <c:pt idx="24">
                  <c:v>-2.0628545790346564E-3</c:v>
                </c:pt>
                <c:pt idx="25">
                  <c:v>-2.0599940050569643E-3</c:v>
                </c:pt>
                <c:pt idx="26">
                  <c:v>-2.0570580863887855E-3</c:v>
                </c:pt>
                <c:pt idx="27">
                  <c:v>-2.0540540802249652E-3</c:v>
                </c:pt>
                <c:pt idx="28">
                  <c:v>-2.047843746604272E-3</c:v>
                </c:pt>
                <c:pt idx="29">
                  <c:v>-2.0415023248299136E-3</c:v>
                </c:pt>
                <c:pt idx="30">
                  <c:v>-2.0382667391904974E-3</c:v>
                </c:pt>
                <c:pt idx="31">
                  <c:v>-2.035006609144574E-3</c:v>
                </c:pt>
                <c:pt idx="32">
                  <c:v>-2.0317291918869884E-3</c:v>
                </c:pt>
                <c:pt idx="33">
                  <c:v>-2.0251416270999911E-3</c:v>
                </c:pt>
                <c:pt idx="34">
                  <c:v>-2.018591794796798E-3</c:v>
                </c:pt>
                <c:pt idx="35">
                  <c:v>-2.0153367994435456E-3</c:v>
                </c:pt>
                <c:pt idx="36">
                  <c:v>-2.0121080599677654E-3</c:v>
                </c:pt>
                <c:pt idx="37">
                  <c:v>-2.0089128335643025E-3</c:v>
                </c:pt>
                <c:pt idx="38">
                  <c:v>-2.0026592364441598E-3</c:v>
                </c:pt>
                <c:pt idx="39">
                  <c:v>-1.9966122029302369E-3</c:v>
                </c:pt>
                <c:pt idx="40">
                  <c:v>-1.9936934000508444E-3</c:v>
                </c:pt>
                <c:pt idx="41">
                  <c:v>-1.9898573230747729E-3</c:v>
                </c:pt>
                <c:pt idx="42">
                  <c:v>-1.9851766303213836E-3</c:v>
                </c:pt>
                <c:pt idx="43">
                  <c:v>-1.9765001373439617E-3</c:v>
                </c:pt>
                <c:pt idx="44">
                  <c:v>-1.9686390688411493E-3</c:v>
                </c:pt>
                <c:pt idx="45">
                  <c:v>-1.9651489579608494E-3</c:v>
                </c:pt>
                <c:pt idx="46">
                  <c:v>-1.961955749543165E-3</c:v>
                </c:pt>
                <c:pt idx="47">
                  <c:v>-1.9590790391932345E-3</c:v>
                </c:pt>
                <c:pt idx="48">
                  <c:v>-1.9544679777006024E-3</c:v>
                </c:pt>
                <c:pt idx="49">
                  <c:v>-1.9511290856977226E-3</c:v>
                </c:pt>
                <c:pt idx="50">
                  <c:v>-1.9501287962464531E-3</c:v>
                </c:pt>
                <c:pt idx="51">
                  <c:v>-1.9495625773746639E-3</c:v>
                </c:pt>
                <c:pt idx="52">
                  <c:v>-1.9494500242078772E-3</c:v>
                </c:pt>
                <c:pt idx="53">
                  <c:v>-1.9508245428134785E-3</c:v>
                </c:pt>
                <c:pt idx="54">
                  <c:v>-1.9539283777358918E-3</c:v>
                </c:pt>
                <c:pt idx="55">
                  <c:v>-1.9563780846532097E-3</c:v>
                </c:pt>
                <c:pt idx="56">
                  <c:v>-1.9593990297073205E-3</c:v>
                </c:pt>
                <c:pt idx="57">
                  <c:v>-1.9630108083434905E-3</c:v>
                </c:pt>
                <c:pt idx="58">
                  <c:v>-1.9751496269238E-3</c:v>
                </c:pt>
                <c:pt idx="59">
                  <c:v>-1.9906180428419518E-3</c:v>
                </c:pt>
                <c:pt idx="60">
                  <c:v>-1.9981863255225107E-3</c:v>
                </c:pt>
                <c:pt idx="61">
                  <c:v>-2.0064826094623456E-3</c:v>
                </c:pt>
                <c:pt idx="62">
                  <c:v>-2.0166012603661798E-3</c:v>
                </c:pt>
                <c:pt idx="63">
                  <c:v>-2.0238856868015631E-3</c:v>
                </c:pt>
                <c:pt idx="64">
                  <c:v>-2.0272653221731218E-3</c:v>
                </c:pt>
                <c:pt idx="65">
                  <c:v>-2.0304734457798901E-3</c:v>
                </c:pt>
                <c:pt idx="66">
                  <c:v>-2.0334984881165141E-3</c:v>
                </c:pt>
                <c:pt idx="67">
                  <c:v>-2.038868907865421E-3</c:v>
                </c:pt>
                <c:pt idx="68">
                  <c:v>-2.0435364575721593E-3</c:v>
                </c:pt>
                <c:pt idx="69">
                  <c:v>-2.0454725528562534E-3</c:v>
                </c:pt>
                <c:pt idx="70">
                  <c:v>-2.0471561507173774E-3</c:v>
                </c:pt>
                <c:pt idx="71">
                  <c:v>-2.0485756815302736E-3</c:v>
                </c:pt>
                <c:pt idx="72">
                  <c:v>-2.0504649939967479E-3</c:v>
                </c:pt>
                <c:pt idx="73">
                  <c:v>-2.0513817473899465E-3</c:v>
                </c:pt>
                <c:pt idx="74">
                  <c:v>-2.0513074024597344E-3</c:v>
                </c:pt>
                <c:pt idx="75">
                  <c:v>-2.0508995743284686E-3</c:v>
                </c:pt>
                <c:pt idx="76">
                  <c:v>-2.0501466933708912E-3</c:v>
                </c:pt>
                <c:pt idx="77">
                  <c:v>-2.0474212644083778E-3</c:v>
                </c:pt>
                <c:pt idx="78">
                  <c:v>-2.043453254407801E-3</c:v>
                </c:pt>
                <c:pt idx="79">
                  <c:v>-2.040801568936601E-3</c:v>
                </c:pt>
                <c:pt idx="80">
                  <c:v>-2.0377354142464554E-3</c:v>
                </c:pt>
                <c:pt idx="81">
                  <c:v>-2.0342432210718187E-3</c:v>
                </c:pt>
                <c:pt idx="82">
                  <c:v>-2.0257694597924925E-3</c:v>
                </c:pt>
                <c:pt idx="83">
                  <c:v>-2.0157826746203256E-3</c:v>
                </c:pt>
                <c:pt idx="84">
                  <c:v>-2.0084281571453033E-3</c:v>
                </c:pt>
                <c:pt idx="85">
                  <c:v>-1.9996152571355452E-3</c:v>
                </c:pt>
                <c:pt idx="86">
                  <c:v>-1.9912120812604073E-3</c:v>
                </c:pt>
                <c:pt idx="87">
                  <c:v>-1.9758578108453051E-3</c:v>
                </c:pt>
                <c:pt idx="88">
                  <c:v>-1.9620853343260691E-3</c:v>
                </c:pt>
                <c:pt idx="89">
                  <c:v>-1.9560223155590251E-3</c:v>
                </c:pt>
                <c:pt idx="90">
                  <c:v>-1.9504856355645472E-3</c:v>
                </c:pt>
                <c:pt idx="91">
                  <c:v>-1.9454947299557546E-3</c:v>
                </c:pt>
                <c:pt idx="92">
                  <c:v>-1.9374189193888114E-3</c:v>
                </c:pt>
                <c:pt idx="93">
                  <c:v>-1.9313775681562007E-3</c:v>
                </c:pt>
                <c:pt idx="94">
                  <c:v>-1.9294070715902834E-3</c:v>
                </c:pt>
                <c:pt idx="95">
                  <c:v>-1.9280989638881252E-3</c:v>
                </c:pt>
                <c:pt idx="96">
                  <c:v>-1.9274726811824294E-3</c:v>
                </c:pt>
                <c:pt idx="97">
                  <c:v>-1.9285797118895331E-3</c:v>
                </c:pt>
                <c:pt idx="98">
                  <c:v>-1.9321745129063927E-3</c:v>
                </c:pt>
                <c:pt idx="99">
                  <c:v>-1.9352488903390253E-3</c:v>
                </c:pt>
                <c:pt idx="100">
                  <c:v>-1.9391217067266098E-3</c:v>
                </c:pt>
                <c:pt idx="101">
                  <c:v>-1.9438123983217537E-3</c:v>
                </c:pt>
                <c:pt idx="102">
                  <c:v>-1.9560065816914829E-3</c:v>
                </c:pt>
                <c:pt idx="103">
                  <c:v>-1.9711426273616439E-3</c:v>
                </c:pt>
                <c:pt idx="104">
                  <c:v>-1.9765780342861916E-3</c:v>
                </c:pt>
                <c:pt idx="105">
                  <c:v>-1.9786623426920613E-3</c:v>
                </c:pt>
                <c:pt idx="106">
                  <c:v>-1.9807102007751709E-3</c:v>
                </c:pt>
                <c:pt idx="107">
                  <c:v>-1.9846620839825135E-3</c:v>
                </c:pt>
                <c:pt idx="108">
                  <c:v>-1.9884915679257986E-3</c:v>
                </c:pt>
                <c:pt idx="109">
                  <c:v>-1.9903230026097063E-3</c:v>
                </c:pt>
                <c:pt idx="110">
                  <c:v>-1.9921043182646869E-3</c:v>
                </c:pt>
                <c:pt idx="111">
                  <c:v>-1.993833236753062E-3</c:v>
                </c:pt>
                <c:pt idx="112">
                  <c:v>-1.9970939464952764E-3</c:v>
                </c:pt>
                <c:pt idx="113">
                  <c:v>-2.0001793753676722E-3</c:v>
                </c:pt>
                <c:pt idx="114">
                  <c:v>-2.0016121354782257E-3</c:v>
                </c:pt>
                <c:pt idx="115">
                  <c:v>-2.0029788297559747E-3</c:v>
                </c:pt>
                <c:pt idx="116">
                  <c:v>-2.0042771795836245E-3</c:v>
                </c:pt>
                <c:pt idx="117">
                  <c:v>-2.0066234898230562E-3</c:v>
                </c:pt>
                <c:pt idx="118">
                  <c:v>-2.0087415744374226E-3</c:v>
                </c:pt>
                <c:pt idx="119">
                  <c:v>-2.0096640313083114E-3</c:v>
                </c:pt>
                <c:pt idx="120">
                  <c:v>-2.01050447510287E-3</c:v>
                </c:pt>
                <c:pt idx="121">
                  <c:v>-2.011260627723388E-3</c:v>
                </c:pt>
                <c:pt idx="122">
                  <c:v>-2.0124693214285116E-3</c:v>
                </c:pt>
                <c:pt idx="123">
                  <c:v>-2.0133967634716754E-3</c:v>
                </c:pt>
                <c:pt idx="124">
                  <c:v>-2.0136972881967807E-3</c:v>
                </c:pt>
                <c:pt idx="125">
                  <c:v>-2.0138998527219343E-3</c:v>
                </c:pt>
                <c:pt idx="126">
                  <c:v>-2.0140021792292018E-3</c:v>
                </c:pt>
                <c:pt idx="127">
                  <c:v>-1.2152915749341631E-3</c:v>
                </c:pt>
                <c:pt idx="128">
                  <c:v>-2.0256166440990597E-3</c:v>
                </c:pt>
                <c:pt idx="129">
                  <c:v>-2.0283180818525537E-3</c:v>
                </c:pt>
                <c:pt idx="130">
                  <c:v>-2.0307333646663039E-3</c:v>
                </c:pt>
                <c:pt idx="131">
                  <c:v>-2.032855523954602E-3</c:v>
                </c:pt>
                <c:pt idx="132">
                  <c:v>-2.036076407487819E-3</c:v>
                </c:pt>
                <c:pt idx="133">
                  <c:v>-2.0382735618129644E-3</c:v>
                </c:pt>
                <c:pt idx="134">
                  <c:v>-2.0388255802838984E-3</c:v>
                </c:pt>
                <c:pt idx="135">
                  <c:v>-2.0390426657534988E-3</c:v>
                </c:pt>
                <c:pt idx="136">
                  <c:v>-2.0372287786569743E-3</c:v>
                </c:pt>
                <c:pt idx="137">
                  <c:v>-2.0329213652470202E-3</c:v>
                </c:pt>
                <c:pt idx="138">
                  <c:v>-2.0305988091395832E-3</c:v>
                </c:pt>
                <c:pt idx="139">
                  <c:v>-2.0278855740230028E-3</c:v>
                </c:pt>
                <c:pt idx="140">
                  <c:v>-2.0211106523992939E-3</c:v>
                </c:pt>
                <c:pt idx="141">
                  <c:v>-2.0129864787454821E-3</c:v>
                </c:pt>
                <c:pt idx="142">
                  <c:v>-2.0082153249134649E-3</c:v>
                </c:pt>
                <c:pt idx="143">
                  <c:v>-2.0030116823965827E-3</c:v>
                </c:pt>
                <c:pt idx="144">
                  <c:v>-1.9973685830887433E-3</c:v>
                </c:pt>
                <c:pt idx="145">
                  <c:v>-1.9865998814283525E-3</c:v>
                </c:pt>
                <c:pt idx="146">
                  <c:v>-1.9779999665781034E-3</c:v>
                </c:pt>
                <c:pt idx="147">
                  <c:v>-1.9751048360827639E-3</c:v>
                </c:pt>
                <c:pt idx="148">
                  <c:v>-1.9724957822297995E-3</c:v>
                </c:pt>
                <c:pt idx="149">
                  <c:v>-1.9682501319717716E-3</c:v>
                </c:pt>
                <c:pt idx="150">
                  <c:v>-1.9650388515568551E-3</c:v>
                </c:pt>
                <c:pt idx="151">
                  <c:v>-1.9639490692524575E-3</c:v>
                </c:pt>
                <c:pt idx="152">
                  <c:v>-1.96318091858938E-3</c:v>
                </c:pt>
                <c:pt idx="153">
                  <c:v>-1.9627403255473297E-3</c:v>
                </c:pt>
                <c:pt idx="154">
                  <c:v>-1.9629699236345388E-3</c:v>
                </c:pt>
                <c:pt idx="155">
                  <c:v>-1.9643720458661917E-3</c:v>
                </c:pt>
                <c:pt idx="156">
                  <c:v>-1.9656581281468632E-3</c:v>
                </c:pt>
                <c:pt idx="157">
                  <c:v>-1.9673073230874749E-3</c:v>
                </c:pt>
                <c:pt idx="158">
                  <c:v>-1.9693255563080214E-3</c:v>
                </c:pt>
                <c:pt idx="159">
                  <c:v>-1.9746109489915398E-3</c:v>
                </c:pt>
                <c:pt idx="160">
                  <c:v>-1.9812073894653892E-3</c:v>
                </c:pt>
                <c:pt idx="161">
                  <c:v>-1.9851597019426848E-3</c:v>
                </c:pt>
                <c:pt idx="162">
                  <c:v>-1.9895166076588922E-3</c:v>
                </c:pt>
                <c:pt idx="163">
                  <c:v>-1.9942840324338462E-3</c:v>
                </c:pt>
                <c:pt idx="164">
                  <c:v>-2.0052057389330358E-3</c:v>
                </c:pt>
                <c:pt idx="165">
                  <c:v>-2.017577438757634E-3</c:v>
                </c:pt>
                <c:pt idx="166">
                  <c:v>-2.0244863462437479E-3</c:v>
                </c:pt>
                <c:pt idx="167">
                  <c:v>-2.0317783296208702E-3</c:v>
                </c:pt>
                <c:pt idx="168">
                  <c:v>-2.0392052582529629E-3</c:v>
                </c:pt>
                <c:pt idx="169">
                  <c:v>-2.0542875849205444E-3</c:v>
                </c:pt>
                <c:pt idx="170">
                  <c:v>-2.069632195462745E-3</c:v>
                </c:pt>
                <c:pt idx="171">
                  <c:v>-2.0774173820381492E-3</c:v>
                </c:pt>
                <c:pt idx="172">
                  <c:v>-2.0852734080278879E-3</c:v>
                </c:pt>
                <c:pt idx="173">
                  <c:v>-2.0932000031281817E-3</c:v>
                </c:pt>
                <c:pt idx="174">
                  <c:v>-2.109274710559994E-3</c:v>
                </c:pt>
                <c:pt idx="175">
                  <c:v>-2.1256066578079214E-3</c:v>
                </c:pt>
                <c:pt idx="176">
                  <c:v>-2.1338820366700872E-3</c:v>
                </c:pt>
                <c:pt idx="177">
                  <c:v>-2.1422263604620184E-3</c:v>
                </c:pt>
                <c:pt idx="178">
                  <c:v>-2.1506393580805749E-3</c:v>
                </c:pt>
                <c:pt idx="179">
                  <c:v>-2.1676798613290416E-3</c:v>
                </c:pt>
                <c:pt idx="180">
                  <c:v>-2.1849726758293997E-3</c:v>
                </c:pt>
                <c:pt idx="181">
                  <c:v>-2.1937249836678774E-3</c:v>
                </c:pt>
                <c:pt idx="182">
                  <c:v>-2.2025443413120627E-3</c:v>
                </c:pt>
                <c:pt idx="183">
                  <c:v>-2.211430478138432E-3</c:v>
                </c:pt>
                <c:pt idx="184">
                  <c:v>-2.229410189711345E-3</c:v>
                </c:pt>
                <c:pt idx="185">
                  <c:v>-2.2476374047153413E-3</c:v>
                </c:pt>
                <c:pt idx="186">
                  <c:v>-2.2568533775002564E-3</c:v>
                </c:pt>
                <c:pt idx="187">
                  <c:v>-2.2661345055263737E-3</c:v>
                </c:pt>
                <c:pt idx="188">
                  <c:v>-2.2754805180102977E-3</c:v>
                </c:pt>
                <c:pt idx="189">
                  <c:v>-2.2934796339679764E-3</c:v>
                </c:pt>
                <c:pt idx="190">
                  <c:v>-2.309812834719871E-3</c:v>
                </c:pt>
                <c:pt idx="191">
                  <c:v>-2.3170534038641222E-3</c:v>
                </c:pt>
                <c:pt idx="192">
                  <c:v>-2.3237293864708519E-3</c:v>
                </c:pt>
                <c:pt idx="193">
                  <c:v>-2.3298318816200592E-3</c:v>
                </c:pt>
                <c:pt idx="194">
                  <c:v>-2.340065531813984E-3</c:v>
                </c:pt>
                <c:pt idx="195">
                  <c:v>-2.3483289708003952E-3</c:v>
                </c:pt>
                <c:pt idx="196">
                  <c:v>-2.3514305158212068E-3</c:v>
                </c:pt>
                <c:pt idx="197">
                  <c:v>-2.35390516846401E-3</c:v>
                </c:pt>
                <c:pt idx="198">
                  <c:v>-2.3557440276089636E-3</c:v>
                </c:pt>
                <c:pt idx="199">
                  <c:v>-2.3572424948392623E-3</c:v>
                </c:pt>
                <c:pt idx="200">
                  <c:v>-2.3565635121292061E-3</c:v>
                </c:pt>
                <c:pt idx="201">
                  <c:v>-2.3550898909041607E-3</c:v>
                </c:pt>
                <c:pt idx="202">
                  <c:v>-2.3529270709810035E-3</c:v>
                </c:pt>
                <c:pt idx="203">
                  <c:v>-2.3500661514397336E-3</c:v>
                </c:pt>
                <c:pt idx="204">
                  <c:v>-2.3419575734706655E-3</c:v>
                </c:pt>
                <c:pt idx="205">
                  <c:v>-2.3314634589333139E-3</c:v>
                </c:pt>
                <c:pt idx="206">
                  <c:v>-2.3249785279011448E-3</c:v>
                </c:pt>
                <c:pt idx="207">
                  <c:v>-2.3177420915709845E-3</c:v>
                </c:pt>
                <c:pt idx="208">
                  <c:v>-2.3097452493425763E-3</c:v>
                </c:pt>
                <c:pt idx="209">
                  <c:v>-2.2911577918760528E-3</c:v>
                </c:pt>
                <c:pt idx="210">
                  <c:v>-2.2701994058627051E-3</c:v>
                </c:pt>
                <c:pt idx="211">
                  <c:v>-2.2596145088638053E-3</c:v>
                </c:pt>
                <c:pt idx="212">
                  <c:v>-2.2495794184251849E-3</c:v>
                </c:pt>
                <c:pt idx="213">
                  <c:v>-2.2401028289520397E-3</c:v>
                </c:pt>
                <c:pt idx="214">
                  <c:v>-2.2230410625523334E-3</c:v>
                </c:pt>
                <c:pt idx="215">
                  <c:v>-2.2079553631426663E-3</c:v>
                </c:pt>
                <c:pt idx="216">
                  <c:v>-2.2014016910176792E-3</c:v>
                </c:pt>
                <c:pt idx="217">
                  <c:v>-2.1954586852102054E-3</c:v>
                </c:pt>
                <c:pt idx="218">
                  <c:v>-2.1901350396458241E-3</c:v>
                </c:pt>
                <c:pt idx="219">
                  <c:v>-2.1815825340221195E-3</c:v>
                </c:pt>
                <c:pt idx="220">
                  <c:v>-2.1752079459647078E-3</c:v>
                </c:pt>
                <c:pt idx="221">
                  <c:v>-2.1731115157352932E-3</c:v>
                </c:pt>
                <c:pt idx="222">
                  <c:v>-2.1716866112608813E-3</c:v>
                </c:pt>
                <c:pt idx="223">
                  <c:v>-2.1709419264670515E-3</c:v>
                </c:pt>
                <c:pt idx="224">
                  <c:v>-2.1717503261875493E-3</c:v>
                </c:pt>
                <c:pt idx="225">
                  <c:v>-2.1749392704428772E-3</c:v>
                </c:pt>
                <c:pt idx="226">
                  <c:v>-2.1777260979316537E-3</c:v>
                </c:pt>
                <c:pt idx="227">
                  <c:v>-2.1812453105729546E-3</c:v>
                </c:pt>
                <c:pt idx="228">
                  <c:v>-2.1855056022124231E-3</c:v>
                </c:pt>
                <c:pt idx="229">
                  <c:v>-2.1965265182588567E-3</c:v>
                </c:pt>
                <c:pt idx="230">
                  <c:v>-2.2101314440980957E-3</c:v>
                </c:pt>
                <c:pt idx="231">
                  <c:v>-2.2182275438487054E-3</c:v>
                </c:pt>
                <c:pt idx="232">
                  <c:v>-2.2271168879495207E-3</c:v>
                </c:pt>
                <c:pt idx="233">
                  <c:v>-2.2366030836584727E-3</c:v>
                </c:pt>
                <c:pt idx="234">
                  <c:v>-2.2545473319857123E-3</c:v>
                </c:pt>
                <c:pt idx="235">
                  <c:v>-2.2710682903070989E-3</c:v>
                </c:pt>
                <c:pt idx="236">
                  <c:v>-2.2785810581549271E-3</c:v>
                </c:pt>
                <c:pt idx="237">
                  <c:v>-2.2856405027038562E-3</c:v>
                </c:pt>
                <c:pt idx="238">
                  <c:v>-2.2922406694769748E-3</c:v>
                </c:pt>
                <c:pt idx="239">
                  <c:v>-2.3038655579021849E-3</c:v>
                </c:pt>
                <c:pt idx="240">
                  <c:v>-2.3139294595209137E-3</c:v>
                </c:pt>
                <c:pt idx="241">
                  <c:v>-2.3181439138664217E-3</c:v>
                </c:pt>
                <c:pt idx="242">
                  <c:v>-2.3218633611765682E-3</c:v>
                </c:pt>
                <c:pt idx="243">
                  <c:v>-2.3250818466946654E-3</c:v>
                </c:pt>
                <c:pt idx="244">
                  <c:v>-2.3298040931551967E-3</c:v>
                </c:pt>
                <c:pt idx="245">
                  <c:v>-2.3328270744737978E-3</c:v>
                </c:pt>
                <c:pt idx="246">
                  <c:v>-2.3334514286421637E-3</c:v>
                </c:pt>
                <c:pt idx="247">
                  <c:v>-2.3335390919188015E-3</c:v>
                </c:pt>
                <c:pt idx="248">
                  <c:v>-2.3330841096269594E-3</c:v>
                </c:pt>
                <c:pt idx="249">
                  <c:v>-2.3303204673252864E-3</c:v>
                </c:pt>
                <c:pt idx="250">
                  <c:v>-2.3257186268432761E-3</c:v>
                </c:pt>
                <c:pt idx="251">
                  <c:v>-2.3224610934802215E-3</c:v>
                </c:pt>
                <c:pt idx="252">
                  <c:v>-2.318625185369072E-3</c:v>
                </c:pt>
                <c:pt idx="253">
                  <c:v>-2.3142049475533E-3</c:v>
                </c:pt>
                <c:pt idx="254">
                  <c:v>-2.3044814913264489E-3</c:v>
                </c:pt>
                <c:pt idx="255">
                  <c:v>-2.2951435980145263E-3</c:v>
                </c:pt>
                <c:pt idx="256">
                  <c:v>-2.2907115255055288E-3</c:v>
                </c:pt>
                <c:pt idx="257">
                  <c:v>-2.2864291614821397E-3</c:v>
                </c:pt>
                <c:pt idx="258">
                  <c:v>-2.2822986112203125E-3</c:v>
                </c:pt>
                <c:pt idx="259">
                  <c:v>-2.2745397141221702E-3</c:v>
                </c:pt>
                <c:pt idx="260">
                  <c:v>-2.267336661061492E-3</c:v>
                </c:pt>
                <c:pt idx="261">
                  <c:v>-2.2639967637827496E-3</c:v>
                </c:pt>
                <c:pt idx="262">
                  <c:v>-2.2608213138397559E-3</c:v>
                </c:pt>
                <c:pt idx="263">
                  <c:v>-2.2578124166283686E-3</c:v>
                </c:pt>
                <c:pt idx="264">
                  <c:v>-2.2523462337886713E-3</c:v>
                </c:pt>
                <c:pt idx="265">
                  <c:v>-2.2474844664133187E-3</c:v>
                </c:pt>
                <c:pt idx="266">
                  <c:v>-2.2453399162358778E-3</c:v>
                </c:pt>
                <c:pt idx="267">
                  <c:v>-2.243374552204358E-3</c:v>
                </c:pt>
                <c:pt idx="268">
                  <c:v>-2.2415904796746489E-3</c:v>
                </c:pt>
                <c:pt idx="269">
                  <c:v>-2.2386232469484568E-3</c:v>
                </c:pt>
                <c:pt idx="270">
                  <c:v>-2.2363092167276832E-3</c:v>
                </c:pt>
                <c:pt idx="271">
                  <c:v>-2.2354631852827822E-3</c:v>
                </c:pt>
                <c:pt idx="272">
                  <c:v>-2.2348110789138786E-3</c:v>
                </c:pt>
                <c:pt idx="273">
                  <c:v>-2.2343550028969261E-3</c:v>
                </c:pt>
                <c:pt idx="274">
                  <c:v>-2.234092948758537E-3</c:v>
                </c:pt>
                <c:pt idx="275">
                  <c:v>-2.234533113782966E-3</c:v>
                </c:pt>
                <c:pt idx="276">
                  <c:v>-2.2350740492793619E-3</c:v>
                </c:pt>
                <c:pt idx="277">
                  <c:v>-2.2357497327085696E-3</c:v>
                </c:pt>
                <c:pt idx="278">
                  <c:v>-2.2365467300966557E-3</c:v>
                </c:pt>
                <c:pt idx="279">
                  <c:v>-2.2385372621425148E-3</c:v>
                </c:pt>
                <c:pt idx="280">
                  <c:v>-2.240972167832922E-3</c:v>
                </c:pt>
                <c:pt idx="281">
                  <c:v>-2.242393966231937E-3</c:v>
                </c:pt>
                <c:pt idx="282">
                  <c:v>-2.2439443715160934E-3</c:v>
                </c:pt>
                <c:pt idx="283">
                  <c:v>-2.2456245985535972E-3</c:v>
                </c:pt>
                <c:pt idx="284">
                  <c:v>-2.2494098147207708E-3</c:v>
                </c:pt>
                <c:pt idx="285">
                  <c:v>-2.2536680358697936E-3</c:v>
                </c:pt>
                <c:pt idx="286">
                  <c:v>-2.256015604449324E-3</c:v>
                </c:pt>
                <c:pt idx="287">
                  <c:v>-2.2585002876684968E-3</c:v>
                </c:pt>
                <c:pt idx="288">
                  <c:v>-2.2611233009950382E-3</c:v>
                </c:pt>
                <c:pt idx="289">
                  <c:v>-2.2668222313626529E-3</c:v>
                </c:pt>
                <c:pt idx="290">
                  <c:v>-2.2730229636502841E-3</c:v>
                </c:pt>
                <c:pt idx="291">
                  <c:v>-2.2763558588101418E-3</c:v>
                </c:pt>
                <c:pt idx="292">
                  <c:v>-2.2798343766439189E-3</c:v>
                </c:pt>
                <c:pt idx="293">
                  <c:v>-2.2834597326193418E-3</c:v>
                </c:pt>
                <c:pt idx="294">
                  <c:v>-2.2911913998724387E-3</c:v>
                </c:pt>
                <c:pt idx="295">
                  <c:v>-2.2994538464127245E-3</c:v>
                </c:pt>
                <c:pt idx="296">
                  <c:v>-2.3038316243528811E-3</c:v>
                </c:pt>
                <c:pt idx="297">
                  <c:v>-2.3083635331211383E-3</c:v>
                </c:pt>
                <c:pt idx="298">
                  <c:v>-2.3130452110065036E-3</c:v>
                </c:pt>
                <c:pt idx="299">
                  <c:v>-2.3228162507304972E-3</c:v>
                </c:pt>
                <c:pt idx="300">
                  <c:v>-2.333033345314206E-3</c:v>
                </c:pt>
                <c:pt idx="301">
                  <c:v>-2.3383446933955554E-3</c:v>
                </c:pt>
                <c:pt idx="302">
                  <c:v>-2.3437835713835398E-3</c:v>
                </c:pt>
                <c:pt idx="303">
                  <c:v>-2.3493508808769548E-3</c:v>
                </c:pt>
                <c:pt idx="304">
                  <c:v>-2.3609026325521754E-3</c:v>
                </c:pt>
                <c:pt idx="305">
                  <c:v>-2.3729224757129685E-3</c:v>
                </c:pt>
                <c:pt idx="306">
                  <c:v>-2.3791454732302597E-3</c:v>
                </c:pt>
                <c:pt idx="307">
                  <c:v>-2.385502314323773E-3</c:v>
                </c:pt>
                <c:pt idx="308">
                  <c:v>-2.3919939007122082E-3</c:v>
                </c:pt>
                <c:pt idx="309">
                  <c:v>-2.4054146625207551E-3</c:v>
                </c:pt>
                <c:pt idx="310">
                  <c:v>-2.4193257401439183E-3</c:v>
                </c:pt>
                <c:pt idx="311">
                  <c:v>-2.4265045830640375E-3</c:v>
                </c:pt>
                <c:pt idx="312">
                  <c:v>-2.43382358334987E-3</c:v>
                </c:pt>
                <c:pt idx="313">
                  <c:v>-2.4412836426801476E-3</c:v>
                </c:pt>
                <c:pt idx="314">
                  <c:v>-2.4646301148516514E-3</c:v>
                </c:pt>
                <c:pt idx="315">
                  <c:v>-2.4890567501900662E-3</c:v>
                </c:pt>
                <c:pt idx="316">
                  <c:v>-2.4975294783891044E-3</c:v>
                </c:pt>
                <c:pt idx="317">
                  <c:v>-2.5177650314822664E-3</c:v>
                </c:pt>
                <c:pt idx="318">
                  <c:v>-2.5357606216003248E-3</c:v>
                </c:pt>
                <c:pt idx="319">
                  <c:v>-2.5419741318266631E-3</c:v>
                </c:pt>
                <c:pt idx="320">
                  <c:v>-2.5476926202294692E-3</c:v>
                </c:pt>
                <c:pt idx="321">
                  <c:v>-2.557438667412093E-3</c:v>
                </c:pt>
                <c:pt idx="322">
                  <c:v>-2.5655255997625304E-3</c:v>
                </c:pt>
                <c:pt idx="323">
                  <c:v>-2.5687009115360482E-3</c:v>
                </c:pt>
                <c:pt idx="324">
                  <c:v>-2.5713539741056834E-3</c:v>
                </c:pt>
                <c:pt idx="325">
                  <c:v>-2.5734802495813724E-3</c:v>
                </c:pt>
                <c:pt idx="326">
                  <c:v>-2.5759357222465695E-3</c:v>
                </c:pt>
                <c:pt idx="327">
                  <c:v>-2.5766267228233275E-3</c:v>
                </c:pt>
                <c:pt idx="328">
                  <c:v>-2.5760509941585852E-3</c:v>
                </c:pt>
                <c:pt idx="329">
                  <c:v>-2.5749212509396102E-3</c:v>
                </c:pt>
                <c:pt idx="330">
                  <c:v>-2.5732329550764987E-3</c:v>
                </c:pt>
                <c:pt idx="331">
                  <c:v>-2.5679535139389031E-3</c:v>
                </c:pt>
                <c:pt idx="332">
                  <c:v>-2.5608034871416052E-3</c:v>
                </c:pt>
                <c:pt idx="333">
                  <c:v>-2.5562543593471432E-3</c:v>
                </c:pt>
                <c:pt idx="334">
                  <c:v>-2.5511194512084501E-3</c:v>
                </c:pt>
                <c:pt idx="335">
                  <c:v>-2.5453942248354622E-3</c:v>
                </c:pt>
                <c:pt idx="336">
                  <c:v>-2.5319355470632132E-3</c:v>
                </c:pt>
                <c:pt idx="337">
                  <c:v>-2.5164993776405353E-3</c:v>
                </c:pt>
                <c:pt idx="338">
                  <c:v>-2.5077544905061089E-3</c:v>
                </c:pt>
                <c:pt idx="339">
                  <c:v>-2.4985826247192477E-3</c:v>
                </c:pt>
                <c:pt idx="340">
                  <c:v>-2.489744630382873E-3</c:v>
                </c:pt>
                <c:pt idx="341">
                  <c:v>-2.473821248529795E-3</c:v>
                </c:pt>
                <c:pt idx="342">
                  <c:v>-2.4597255478031599E-3</c:v>
                </c:pt>
                <c:pt idx="343">
                  <c:v>-2.4535780764312065E-3</c:v>
                </c:pt>
                <c:pt idx="344">
                  <c:v>-2.4479831550650033E-3</c:v>
                </c:pt>
                <c:pt idx="345">
                  <c:v>-2.4429455988528304E-3</c:v>
                </c:pt>
                <c:pt idx="346">
                  <c:v>-2.4347359782028732E-3</c:v>
                </c:pt>
                <c:pt idx="347">
                  <c:v>-2.4284653252726329E-3</c:v>
                </c:pt>
                <c:pt idx="348">
                  <c:v>-2.4262868204960597E-3</c:v>
                </c:pt>
                <c:pt idx="349">
                  <c:v>-2.424694571243613E-3</c:v>
                </c:pt>
                <c:pt idx="350">
                  <c:v>-2.4236933925037007E-3</c:v>
                </c:pt>
                <c:pt idx="351">
                  <c:v>-2.4236690286594254E-3</c:v>
                </c:pt>
                <c:pt idx="352">
                  <c:v>-2.4256956856749667E-3</c:v>
                </c:pt>
                <c:pt idx="353">
                  <c:v>-2.4277220862822801E-3</c:v>
                </c:pt>
                <c:pt idx="354">
                  <c:v>-2.4303684478121923E-3</c:v>
                </c:pt>
                <c:pt idx="355">
                  <c:v>-2.4336395856527915E-3</c:v>
                </c:pt>
                <c:pt idx="356">
                  <c:v>-2.4422719546723926E-3</c:v>
                </c:pt>
                <c:pt idx="357">
                  <c:v>-2.4530681987711134E-3</c:v>
                </c:pt>
                <c:pt idx="358">
                  <c:v>-2.4595354427914273E-3</c:v>
                </c:pt>
                <c:pt idx="359">
                  <c:v>-2.4664665357709836E-3</c:v>
                </c:pt>
                <c:pt idx="360">
                  <c:v>-2.473104086400113E-3</c:v>
                </c:pt>
                <c:pt idx="361">
                  <c:v>-2.4847333032962382E-3</c:v>
                </c:pt>
                <c:pt idx="362">
                  <c:v>-2.4947481027792762E-3</c:v>
                </c:pt>
                <c:pt idx="363">
                  <c:v>-2.498912577664214E-3</c:v>
                </c:pt>
                <c:pt idx="364">
                  <c:v>-2.5025704478309763E-3</c:v>
                </c:pt>
                <c:pt idx="365">
                  <c:v>-2.5057177164367062E-3</c:v>
                </c:pt>
                <c:pt idx="366">
                  <c:v>-2.5102727625503363E-3</c:v>
                </c:pt>
                <c:pt idx="367">
                  <c:v>-2.5131208471851352E-3</c:v>
                </c:pt>
                <c:pt idx="368">
                  <c:v>-2.5136551609383773E-3</c:v>
                </c:pt>
                <c:pt idx="369">
                  <c:v>-2.5136548940318804E-3</c:v>
                </c:pt>
                <c:pt idx="370">
                  <c:v>-2.513116049942532E-3</c:v>
                </c:pt>
                <c:pt idx="371">
                  <c:v>-2.5102056180337229E-3</c:v>
                </c:pt>
                <c:pt idx="372">
                  <c:v>-2.505494969615718E-3</c:v>
                </c:pt>
                <c:pt idx="373">
                  <c:v>-2.502203290686289E-3</c:v>
                </c:pt>
                <c:pt idx="374">
                  <c:v>-2.4983490552754617E-3</c:v>
                </c:pt>
                <c:pt idx="375">
                  <c:v>-2.4939282663405393E-3</c:v>
                </c:pt>
                <c:pt idx="376">
                  <c:v>-2.4831610666486981E-3</c:v>
                </c:pt>
                <c:pt idx="377">
                  <c:v>-2.4704996465763074E-3</c:v>
                </c:pt>
                <c:pt idx="378">
                  <c:v>-2.4631861425339352E-3</c:v>
                </c:pt>
                <c:pt idx="379">
                  <c:v>-2.4552821056689211E-3</c:v>
                </c:pt>
                <c:pt idx="380">
                  <c:v>-2.4311596290047532E-3</c:v>
                </c:pt>
                <c:pt idx="381">
                  <c:v>-2.4091690080885186E-3</c:v>
                </c:pt>
                <c:pt idx="382">
                  <c:v>-2.4025792583826089E-3</c:v>
                </c:pt>
                <c:pt idx="383">
                  <c:v>-2.3963168529883561E-3</c:v>
                </c:pt>
                <c:pt idx="384">
                  <c:v>-2.3848806788073773E-3</c:v>
                </c:pt>
                <c:pt idx="385">
                  <c:v>-2.3745938252917043E-3</c:v>
                </c:pt>
                <c:pt idx="386">
                  <c:v>-2.370008003529378E-3</c:v>
                </c:pt>
                <c:pt idx="387">
                  <c:v>-2.3657654707642806E-3</c:v>
                </c:pt>
                <c:pt idx="388">
                  <c:v>-2.3618688841109403E-3</c:v>
                </c:pt>
                <c:pt idx="389">
                  <c:v>-2.3552267433935015E-3</c:v>
                </c:pt>
                <c:pt idx="390">
                  <c:v>-2.3497951481399326E-3</c:v>
                </c:pt>
                <c:pt idx="391">
                  <c:v>-2.347668153679372E-3</c:v>
                </c:pt>
                <c:pt idx="392">
                  <c:v>-2.3459030496564282E-3</c:v>
                </c:pt>
                <c:pt idx="393">
                  <c:v>-2.3445024937052139E-3</c:v>
                </c:pt>
                <c:pt idx="394">
                  <c:v>-2.3429145802777995E-3</c:v>
                </c:pt>
                <c:pt idx="395">
                  <c:v>-2.3425988965053435E-3</c:v>
                </c:pt>
                <c:pt idx="396">
                  <c:v>-2.3430609408681136E-3</c:v>
                </c:pt>
                <c:pt idx="397">
                  <c:v>-2.3439034773886647E-3</c:v>
                </c:pt>
                <c:pt idx="398">
                  <c:v>-2.3451291635012694E-3</c:v>
                </c:pt>
                <c:pt idx="399">
                  <c:v>-2.3488556621842349E-3</c:v>
                </c:pt>
                <c:pt idx="400">
                  <c:v>-2.3551940427113394E-3</c:v>
                </c:pt>
                <c:pt idx="401">
                  <c:v>-2.3592237793357285E-3</c:v>
                </c:pt>
                <c:pt idx="402">
                  <c:v>-2.361821628751315E-3</c:v>
                </c:pt>
                <c:pt idx="403">
                  <c:v>-2.3667900402468689E-3</c:v>
                </c:pt>
                <c:pt idx="404">
                  <c:v>-2.3715753059772027E-3</c:v>
                </c:pt>
                <c:pt idx="405">
                  <c:v>-2.3738517555260685E-3</c:v>
                </c:pt>
                <c:pt idx="406">
                  <c:v>-2.3760624013924314E-3</c:v>
                </c:pt>
                <c:pt idx="407">
                  <c:v>-2.3782067354627401E-3</c:v>
                </c:pt>
                <c:pt idx="408">
                  <c:v>-2.3822560610309296E-3</c:v>
                </c:pt>
                <c:pt idx="409">
                  <c:v>-2.3861107973077722E-3</c:v>
                </c:pt>
                <c:pt idx="410">
                  <c:v>-2.3879159543716E-3</c:v>
                </c:pt>
                <c:pt idx="411">
                  <c:v>-2.3896517522770111E-3</c:v>
                </c:pt>
                <c:pt idx="412">
                  <c:v>-2.3913176830303584E-3</c:v>
                </c:pt>
                <c:pt idx="413">
                  <c:v>-2.394398189133895E-3</c:v>
                </c:pt>
                <c:pt idx="414">
                  <c:v>-2.3972725767684722E-3</c:v>
                </c:pt>
                <c:pt idx="415">
                  <c:v>-2.3985815531757382E-3</c:v>
                </c:pt>
                <c:pt idx="416">
                  <c:v>-2.3998176149886419E-3</c:v>
                </c:pt>
                <c:pt idx="417">
                  <c:v>-2.4009802541336001E-3</c:v>
                </c:pt>
                <c:pt idx="418">
                  <c:v>-2.4030422103527016E-3</c:v>
                </c:pt>
                <c:pt idx="419">
                  <c:v>-2.4048864269587966E-3</c:v>
                </c:pt>
                <c:pt idx="420">
                  <c:v>-2.4056743344580411E-3</c:v>
                </c:pt>
                <c:pt idx="421">
                  <c:v>-2.4063857720069137E-3</c:v>
                </c:pt>
                <c:pt idx="422">
                  <c:v>-2.4070827582756138E-3</c:v>
                </c:pt>
                <c:pt idx="423">
                  <c:v>-2.4093335274866234E-3</c:v>
                </c:pt>
                <c:pt idx="424">
                  <c:v>-2.4126238917077103E-3</c:v>
                </c:pt>
                <c:pt idx="425">
                  <c:v>-2.4147695747389619E-3</c:v>
                </c:pt>
                <c:pt idx="426">
                  <c:v>-2.4172233295782775E-3</c:v>
                </c:pt>
                <c:pt idx="427">
                  <c:v>-2.4199871131402872E-3</c:v>
                </c:pt>
                <c:pt idx="428">
                  <c:v>-2.4265415325741557E-3</c:v>
                </c:pt>
                <c:pt idx="429">
                  <c:v>-2.43418165376319E-3</c:v>
                </c:pt>
                <c:pt idx="430">
                  <c:v>-2.4385249216285487E-3</c:v>
                </c:pt>
                <c:pt idx="431">
                  <c:v>-2.4431899549881564E-3</c:v>
                </c:pt>
                <c:pt idx="432">
                  <c:v>-2.4481787099572827E-3</c:v>
                </c:pt>
                <c:pt idx="433">
                  <c:v>-2.4592282730084847E-3</c:v>
                </c:pt>
                <c:pt idx="434">
                  <c:v>-2.4714100691136665E-3</c:v>
                </c:pt>
                <c:pt idx="435">
                  <c:v>-2.4780467747786972E-3</c:v>
                </c:pt>
                <c:pt idx="436">
                  <c:v>-2.4850189391045774E-3</c:v>
                </c:pt>
                <c:pt idx="437">
                  <c:v>-2.4923285180467047E-3</c:v>
                </c:pt>
                <c:pt idx="438">
                  <c:v>-2.5080646996844536E-3</c:v>
                </c:pt>
                <c:pt idx="439">
                  <c:v>-2.5249801059201715E-3</c:v>
                </c:pt>
                <c:pt idx="440">
                  <c:v>-2.5340061015910464E-3</c:v>
                </c:pt>
                <c:pt idx="441">
                  <c:v>-2.5433812490893715E-3</c:v>
                </c:pt>
                <c:pt idx="442">
                  <c:v>-2.5531075046103524E-3</c:v>
                </c:pt>
                <c:pt idx="443">
                  <c:v>-2.5722858780863334E-3</c:v>
                </c:pt>
                <c:pt idx="444">
                  <c:v>-2.5896436373296083E-3</c:v>
                </c:pt>
                <c:pt idx="445">
                  <c:v>-2.5972952999131493E-3</c:v>
                </c:pt>
                <c:pt idx="446">
                  <c:v>-2.6043301061706714E-3</c:v>
                </c:pt>
                <c:pt idx="447">
                  <c:v>-2.6107440295231044E-3</c:v>
                </c:pt>
                <c:pt idx="448">
                  <c:v>-2.6214630433729624E-3</c:v>
                </c:pt>
                <c:pt idx="449">
                  <c:v>-2.6301103589432273E-3</c:v>
                </c:pt>
                <c:pt idx="450">
                  <c:v>-2.6333594668859206E-3</c:v>
                </c:pt>
                <c:pt idx="451">
                  <c:v>-2.6359635316497432E-3</c:v>
                </c:pt>
                <c:pt idx="452">
                  <c:v>-2.6379185265357208E-3</c:v>
                </c:pt>
                <c:pt idx="453">
                  <c:v>-2.6396254618488157E-3</c:v>
                </c:pt>
                <c:pt idx="454">
                  <c:v>-2.6391672732017923E-3</c:v>
                </c:pt>
                <c:pt idx="455">
                  <c:v>-2.6378165180140911E-3</c:v>
                </c:pt>
                <c:pt idx="456">
                  <c:v>-2.6357925326747633E-3</c:v>
                </c:pt>
                <c:pt idx="457">
                  <c:v>-2.6330912903649306E-3</c:v>
                </c:pt>
                <c:pt idx="458">
                  <c:v>-2.6253920024910116E-3</c:v>
                </c:pt>
                <c:pt idx="459">
                  <c:v>-2.6154332173211614E-3</c:v>
                </c:pt>
                <c:pt idx="460">
                  <c:v>-2.6092852892345419E-3</c:v>
                </c:pt>
                <c:pt idx="461">
                  <c:v>-2.6024359438636679E-3</c:v>
                </c:pt>
                <c:pt idx="462">
                  <c:v>-2.594881154309725E-3</c:v>
                </c:pt>
                <c:pt idx="463">
                  <c:v>-2.5773815081775453E-3</c:v>
                </c:pt>
                <c:pt idx="464">
                  <c:v>-2.5575270191247057E-3</c:v>
                </c:pt>
                <c:pt idx="465">
                  <c:v>-2.5465724164197567E-3</c:v>
                </c:pt>
                <c:pt idx="466">
                  <c:v>-2.5358294981048246E-3</c:v>
                </c:pt>
                <c:pt idx="467">
                  <c:v>-2.5254882131964251E-3</c:v>
                </c:pt>
                <c:pt idx="468">
                  <c:v>-2.5061404798476516E-3</c:v>
                </c:pt>
                <c:pt idx="469">
                  <c:v>-2.4881934267773076E-3</c:v>
                </c:pt>
                <c:pt idx="470">
                  <c:v>-2.479900822174308E-3</c:v>
                </c:pt>
                <c:pt idx="471">
                  <c:v>-2.4720260562949292E-3</c:v>
                </c:pt>
                <c:pt idx="472">
                  <c:v>-2.4645718296589791E-3</c:v>
                </c:pt>
                <c:pt idx="473">
                  <c:v>-2.4510619898521213E-3</c:v>
                </c:pt>
                <c:pt idx="474">
                  <c:v>-2.4390143321006974E-3</c:v>
                </c:pt>
                <c:pt idx="475">
                  <c:v>-2.4337033139154585E-3</c:v>
                </c:pt>
                <c:pt idx="476">
                  <c:v>-2.4288290397711521E-3</c:v>
                </c:pt>
                <c:pt idx="477">
                  <c:v>-2.4243942108270744E-3</c:v>
                </c:pt>
                <c:pt idx="478">
                  <c:v>-2.416986645106256E-3</c:v>
                </c:pt>
                <c:pt idx="479">
                  <c:v>-2.4111033586082797E-3</c:v>
                </c:pt>
                <c:pt idx="480">
                  <c:v>-2.4089062657006721E-3</c:v>
                </c:pt>
                <c:pt idx="481">
                  <c:v>-2.4071648224710529E-3</c:v>
                </c:pt>
                <c:pt idx="482">
                  <c:v>-2.4058817295591339E-3</c:v>
                </c:pt>
                <c:pt idx="483">
                  <c:v>-2.4048408175625369E-3</c:v>
                </c:pt>
                <c:pt idx="484">
                  <c:v>-2.4053868775997245E-3</c:v>
                </c:pt>
                <c:pt idx="485">
                  <c:v>-2.4064360483899705E-3</c:v>
                </c:pt>
                <c:pt idx="486">
                  <c:v>-2.4079597742154846E-3</c:v>
                </c:pt>
                <c:pt idx="487">
                  <c:v>-2.4099607559158187E-3</c:v>
                </c:pt>
                <c:pt idx="488">
                  <c:v>-2.4146561490301366E-3</c:v>
                </c:pt>
                <c:pt idx="489">
                  <c:v>-2.4191038685428268E-3</c:v>
                </c:pt>
                <c:pt idx="490">
                  <c:v>-2.4211284399733302E-3</c:v>
                </c:pt>
                <c:pt idx="491">
                  <c:v>-2.4230372573175174E-3</c:v>
                </c:pt>
                <c:pt idx="492">
                  <c:v>-2.4248296276097037E-3</c:v>
                </c:pt>
                <c:pt idx="493">
                  <c:v>-2.4280063694925857E-3</c:v>
                </c:pt>
                <c:pt idx="494">
                  <c:v>-2.4308207740286747E-3</c:v>
                </c:pt>
                <c:pt idx="495">
                  <c:v>-2.432020511058397E-3</c:v>
                </c:pt>
                <c:pt idx="496">
                  <c:v>-2.4330996419230644E-3</c:v>
                </c:pt>
                <c:pt idx="497">
                  <c:v>-2.4340574734571518E-3</c:v>
                </c:pt>
                <c:pt idx="498">
                  <c:v>-2.4355488617233689E-3</c:v>
                </c:pt>
                <c:pt idx="499">
                  <c:v>-2.4366619424176506E-3</c:v>
                </c:pt>
                <c:pt idx="500">
                  <c:v>-2.4370028796161236E-3</c:v>
                </c:pt>
                <c:pt idx="501">
                  <c:v>-2.4372183581711226E-3</c:v>
                </c:pt>
                <c:pt idx="502">
                  <c:v>-2.4373076854766751E-3</c:v>
                </c:pt>
                <c:pt idx="503">
                  <c:v>-2.4370458706934883E-3</c:v>
                </c:pt>
                <c:pt idx="504">
                  <c:v>-2.4363896147372444E-3</c:v>
                </c:pt>
                <c:pt idx="505">
                  <c:v>-2.4358377863942238E-3</c:v>
                </c:pt>
                <c:pt idx="506">
                  <c:v>-2.4351556474089264E-3</c:v>
                </c:pt>
                <c:pt idx="507">
                  <c:v>-2.4343425045758593E-3</c:v>
                </c:pt>
                <c:pt idx="508">
                  <c:v>-2.4324522307317409E-3</c:v>
                </c:pt>
                <c:pt idx="509">
                  <c:v>-2.4305596759655046E-3</c:v>
                </c:pt>
                <c:pt idx="510">
                  <c:v>-2.4295982688915529E-3</c:v>
                </c:pt>
                <c:pt idx="511">
                  <c:v>-2.4286327287637022E-3</c:v>
                </c:pt>
                <c:pt idx="512">
                  <c:v>-2.4276630652542153E-3</c:v>
                </c:pt>
                <c:pt idx="513">
                  <c:v>-2.4256936951339014E-3</c:v>
                </c:pt>
                <c:pt idx="514">
                  <c:v>-2.4237433630114325E-3</c:v>
                </c:pt>
                <c:pt idx="515">
                  <c:v>-2.4227532226817061E-3</c:v>
                </c:pt>
                <c:pt idx="516">
                  <c:v>-2.421759014845648E-3</c:v>
                </c:pt>
                <c:pt idx="517">
                  <c:v>-2.4207607495752015E-3</c:v>
                </c:pt>
                <c:pt idx="518">
                  <c:v>-2.4136600628166249E-3</c:v>
                </c:pt>
                <c:pt idx="519">
                  <c:v>-2.4063642284799514E-3</c:v>
                </c:pt>
                <c:pt idx="520">
                  <c:v>-2.3988764695070941E-3</c:v>
                </c:pt>
                <c:pt idx="521">
                  <c:v>-2.3912000096393271E-3</c:v>
                </c:pt>
                <c:pt idx="522">
                  <c:v>-2.3833380717785957E-3</c:v>
                </c:pt>
                <c:pt idx="523">
                  <c:v>-2.3752938791865574E-3</c:v>
                </c:pt>
                <c:pt idx="524">
                  <c:v>-2.367070655244774E-3</c:v>
                </c:pt>
                <c:pt idx="525">
                  <c:v>-2.358671623254871E-3</c:v>
                </c:pt>
                <c:pt idx="526">
                  <c:v>-2.3501000063186339E-3</c:v>
                </c:pt>
                <c:pt idx="527">
                  <c:v>-2.3413590278575924E-3</c:v>
                </c:pt>
                <c:pt idx="528">
                  <c:v>-2.3266317469228248E-3</c:v>
                </c:pt>
                <c:pt idx="529">
                  <c:v>-2.3207449284967652E-3</c:v>
                </c:pt>
                <c:pt idx="530">
                  <c:v>-2.3141521556624411E-3</c:v>
                </c:pt>
                <c:pt idx="531">
                  <c:v>-2.3047659633990136E-3</c:v>
                </c:pt>
                <c:pt idx="532">
                  <c:v>-2.2952265259990057E-3</c:v>
                </c:pt>
                <c:pt idx="533">
                  <c:v>-2.2855370665642027E-3</c:v>
                </c:pt>
                <c:pt idx="534">
                  <c:v>-2.2757008084361985E-3</c:v>
                </c:pt>
                <c:pt idx="535">
                  <c:v>-2.2657209747167784E-3</c:v>
                </c:pt>
                <c:pt idx="536">
                  <c:v>-2.2556007889473761E-3</c:v>
                </c:pt>
                <c:pt idx="537">
                  <c:v>-2.2453434741898093E-3</c:v>
                </c:pt>
                <c:pt idx="538">
                  <c:v>-2.2349522537856714E-3</c:v>
                </c:pt>
                <c:pt idx="539">
                  <c:v>-2.224430350876716E-3</c:v>
                </c:pt>
                <c:pt idx="540">
                  <c:v>-2.2137809888844728E-3</c:v>
                </c:pt>
                <c:pt idx="541">
                  <c:v>-2.2030073910705994E-3</c:v>
                </c:pt>
                <c:pt idx="542">
                  <c:v>-2.1921127806567853E-3</c:v>
                </c:pt>
                <c:pt idx="543">
                  <c:v>-2.1811003809046881E-3</c:v>
                </c:pt>
                <c:pt idx="544">
                  <c:v>-2.1667453541533988E-3</c:v>
                </c:pt>
                <c:pt idx="545">
                  <c:v>-2.1522644656091217E-3</c:v>
                </c:pt>
                <c:pt idx="546">
                  <c:v>-2.1392196765201987E-3</c:v>
                </c:pt>
                <c:pt idx="547">
                  <c:v>-2.1293478839368163E-3</c:v>
                </c:pt>
                <c:pt idx="548">
                  <c:v>-2.1177382347747908E-3</c:v>
                </c:pt>
                <c:pt idx="549">
                  <c:v>-2.1060319778909431E-3</c:v>
                </c:pt>
                <c:pt idx="550">
                  <c:v>-2.0942323363071225E-3</c:v>
                </c:pt>
                <c:pt idx="551">
                  <c:v>-2.0823425334448586E-3</c:v>
                </c:pt>
                <c:pt idx="552">
                  <c:v>-2.0703657923659691E-3</c:v>
                </c:pt>
                <c:pt idx="553">
                  <c:v>-2.0583053367717596E-3</c:v>
                </c:pt>
                <c:pt idx="554">
                  <c:v>-2.0461643895641757E-3</c:v>
                </c:pt>
                <c:pt idx="555">
                  <c:v>-2.0339461741247788E-3</c:v>
                </c:pt>
                <c:pt idx="556">
                  <c:v>-2.0216539136752587E-3</c:v>
                </c:pt>
                <c:pt idx="557">
                  <c:v>-2.009290831677113E-3</c:v>
                </c:pt>
                <c:pt idx="558">
                  <c:v>-1.9968601511921591E-3</c:v>
                </c:pt>
                <c:pt idx="559">
                  <c:v>-1.9843650954420866E-3</c:v>
                </c:pt>
                <c:pt idx="560">
                  <c:v>-1.9718088878883933E-3</c:v>
                </c:pt>
                <c:pt idx="561">
                  <c:v>-1.9591947517527686E-3</c:v>
                </c:pt>
                <c:pt idx="562">
                  <c:v>-1.9465259102569021E-3</c:v>
                </c:pt>
                <c:pt idx="563">
                  <c:v>-1.9338055867024195E-3</c:v>
                </c:pt>
                <c:pt idx="564">
                  <c:v>-1.9210370044708824E-3</c:v>
                </c:pt>
                <c:pt idx="565">
                  <c:v>-1.9082233867040443E-3</c:v>
                </c:pt>
                <c:pt idx="566">
                  <c:v>-1.8953679567035309E-3</c:v>
                </c:pt>
                <c:pt idx="567">
                  <c:v>-1.8824731304167841E-3</c:v>
                </c:pt>
                <c:pt idx="568">
                  <c:v>-1.8694070045954803E-3</c:v>
                </c:pt>
                <c:pt idx="569">
                  <c:v>-1.8560651264332151E-3</c:v>
                </c:pt>
                <c:pt idx="570">
                  <c:v>-1.8424446556819518E-3</c:v>
                </c:pt>
                <c:pt idx="571">
                  <c:v>-1.8285427528930143E-3</c:v>
                </c:pt>
                <c:pt idx="572">
                  <c:v>-1.8143565778983017E-3</c:v>
                </c:pt>
                <c:pt idx="573">
                  <c:v>-1.7998832908094897E-3</c:v>
                </c:pt>
                <c:pt idx="574">
                  <c:v>-1.7851200515783816E-3</c:v>
                </c:pt>
                <c:pt idx="575">
                  <c:v>-1.770064020436557E-3</c:v>
                </c:pt>
                <c:pt idx="576">
                  <c:v>-1.7547123571359791E-3</c:v>
                </c:pt>
                <c:pt idx="577">
                  <c:v>-1.7390622222279717E-3</c:v>
                </c:pt>
                <c:pt idx="578">
                  <c:v>-1.723110775304626E-3</c:v>
                </c:pt>
                <c:pt idx="579">
                  <c:v>-1.7068551767573936E-3</c:v>
                </c:pt>
                <c:pt idx="580">
                  <c:v>-1.6830996527295028E-3</c:v>
                </c:pt>
                <c:pt idx="581">
                  <c:v>-1.6709843607198849E-3</c:v>
                </c:pt>
                <c:pt idx="582">
                  <c:v>-1.6562350711302187E-3</c:v>
                </c:pt>
                <c:pt idx="583">
                  <c:v>-1.63873446608509E-3</c:v>
                </c:pt>
                <c:pt idx="584">
                  <c:v>-1.6209155096147398E-3</c:v>
                </c:pt>
                <c:pt idx="585">
                  <c:v>-1.6027753615110996E-3</c:v>
                </c:pt>
                <c:pt idx="586">
                  <c:v>-1.5843111821656208E-3</c:v>
                </c:pt>
                <c:pt idx="587">
                  <c:v>-1.565520131490139E-3</c:v>
                </c:pt>
                <c:pt idx="588">
                  <c:v>-1.5463993694764255E-3</c:v>
                </c:pt>
                <c:pt idx="589">
                  <c:v>-1.5269460562361559E-3</c:v>
                </c:pt>
                <c:pt idx="590">
                  <c:v>-1.5071573518010695E-3</c:v>
                </c:pt>
                <c:pt idx="591">
                  <c:v>-1.4870304161229697E-3</c:v>
                </c:pt>
                <c:pt idx="592">
                  <c:v>-1.4665624093934682E-3</c:v>
                </c:pt>
                <c:pt idx="593">
                  <c:v>-1.4457504915643682E-3</c:v>
                </c:pt>
                <c:pt idx="594">
                  <c:v>-1.4245918227473453E-3</c:v>
                </c:pt>
                <c:pt idx="595">
                  <c:v>-1.3968737376002238E-3</c:v>
                </c:pt>
                <c:pt idx="596">
                  <c:v>-1.3812228719567443E-3</c:v>
                </c:pt>
                <c:pt idx="597">
                  <c:v>-1.3590069100066771E-3</c:v>
                </c:pt>
                <c:pt idx="598">
                  <c:v>-1.333178570659399E-3</c:v>
                </c:pt>
                <c:pt idx="599">
                  <c:v>-1.3134978135154185E-3</c:v>
                </c:pt>
                <c:pt idx="600">
                  <c:v>-1.2901989990377061E-3</c:v>
                </c:pt>
                <c:pt idx="601">
                  <c:v>-1.2665335535544386E-3</c:v>
                </c:pt>
                <c:pt idx="602">
                  <c:v>-1.2424986373771318E-3</c:v>
                </c:pt>
                <c:pt idx="603">
                  <c:v>-1.218091410417621E-3</c:v>
                </c:pt>
                <c:pt idx="604">
                  <c:v>-1.1933090326277096E-3</c:v>
                </c:pt>
                <c:pt idx="605">
                  <c:v>-1.1681486639592009E-3</c:v>
                </c:pt>
                <c:pt idx="606">
                  <c:v>-1.1426074646037065E-3</c:v>
                </c:pt>
                <c:pt idx="607">
                  <c:v>-1.1166825945130299E-3</c:v>
                </c:pt>
                <c:pt idx="608">
                  <c:v>-1.0903712137588784E-3</c:v>
                </c:pt>
                <c:pt idx="609">
                  <c:v>-1.0636704820532472E-3</c:v>
                </c:pt>
                <c:pt idx="610">
                  <c:v>-1.0365775599474603E-3</c:v>
                </c:pt>
                <c:pt idx="611">
                  <c:v>-1.0090896068737365E-3</c:v>
                </c:pt>
                <c:pt idx="612">
                  <c:v>-9.8120378322352764E-4</c:v>
                </c:pt>
                <c:pt idx="613">
                  <c:v>-9.5291724870882888E-4</c:v>
                </c:pt>
                <c:pt idx="614">
                  <c:v>-9.2422716364115587E-4</c:v>
                </c:pt>
                <c:pt idx="615">
                  <c:v>-8.9513068777247184E-4</c:v>
                </c:pt>
                <c:pt idx="616">
                  <c:v>-8.656249812144523E-4</c:v>
                </c:pt>
                <c:pt idx="617">
                  <c:v>-8.3570720383896457E-4</c:v>
                </c:pt>
                <c:pt idx="618">
                  <c:v>-8.0537451583762021E-4</c:v>
                </c:pt>
                <c:pt idx="619">
                  <c:v>-7.7462407688244639E-4</c:v>
                </c:pt>
                <c:pt idx="620">
                  <c:v>-7.4351822318963201E-4</c:v>
                </c:pt>
                <c:pt idx="621">
                  <c:v>-7.1219662359567337E-4</c:v>
                </c:pt>
                <c:pt idx="622">
                  <c:v>-6.8066543425615578E-4</c:v>
                </c:pt>
                <c:pt idx="623">
                  <c:v>-6.4892583059084075E-4</c:v>
                </c:pt>
                <c:pt idx="624">
                  <c:v>-6.1697898789958572E-4</c:v>
                </c:pt>
                <c:pt idx="625">
                  <c:v>-5.8482608148224813E-4</c:v>
                </c:pt>
                <c:pt idx="626">
                  <c:v>-5.5246828671862147E-4</c:v>
                </c:pt>
                <c:pt idx="627">
                  <c:v>-5.199067787886591E-4</c:v>
                </c:pt>
                <c:pt idx="628">
                  <c:v>-4.871427330721545E-4</c:v>
                </c:pt>
                <c:pt idx="629">
                  <c:v>-4.5417732490893314E-4</c:v>
                </c:pt>
                <c:pt idx="630">
                  <c:v>-4.2101172931907627E-4</c:v>
                </c:pt>
                <c:pt idx="631">
                  <c:v>-3.8764712204208962E-4</c:v>
                </c:pt>
                <c:pt idx="632">
                  <c:v>-3.492739618726759E-4</c:v>
                </c:pt>
                <c:pt idx="633">
                  <c:v>-3.1548685811788602E-4</c:v>
                </c:pt>
                <c:pt idx="634">
                  <c:v>-2.8637098168804442E-4</c:v>
                </c:pt>
                <c:pt idx="635">
                  <c:v>-2.5222207990172052E-4</c:v>
                </c:pt>
                <c:pt idx="636">
                  <c:v>-2.1788004264777783E-4</c:v>
                </c:pt>
                <c:pt idx="637">
                  <c:v>-1.8334604530600984E-4</c:v>
                </c:pt>
                <c:pt idx="638">
                  <c:v>-1.4862126333614611E-4</c:v>
                </c:pt>
                <c:pt idx="639">
                  <c:v>-1.1370687195810802E-4</c:v>
                </c:pt>
                <c:pt idx="640">
                  <c:v>-7.8604046191976806E-5</c:v>
                </c:pt>
                <c:pt idx="641">
                  <c:v>-4.3313961657354128E-5</c:v>
                </c:pt>
                <c:pt idx="642">
                  <c:v>-7.8377936940654536E-6</c:v>
                </c:pt>
                <c:pt idx="643">
                  <c:v>2.7823282557903894E-5</c:v>
                </c:pt>
                <c:pt idx="644">
                  <c:v>6.3668091678792393E-5</c:v>
                </c:pt>
                <c:pt idx="645">
                  <c:v>9.9695458448678664E-5</c:v>
                </c:pt>
                <c:pt idx="646">
                  <c:v>1.4628271506111901E-4</c:v>
                </c:pt>
                <c:pt idx="647">
                  <c:v>1.722931634962066E-4</c:v>
                </c:pt>
                <c:pt idx="648">
                  <c:v>2.0886115133400551E-4</c:v>
                </c:pt>
                <c:pt idx="649">
                  <c:v>2.4560699554143639E-4</c:v>
                </c:pt>
                <c:pt idx="650">
                  <c:v>2.8252952073870574E-4</c:v>
                </c:pt>
                <c:pt idx="651">
                  <c:v>3.1962755170589219E-4</c:v>
                </c:pt>
                <c:pt idx="652">
                  <c:v>3.5689991314313829E-4</c:v>
                </c:pt>
                <c:pt idx="653">
                  <c:v>3.9434542975058662E-4</c:v>
                </c:pt>
                <c:pt idx="654">
                  <c:v>4.3196292622837973E-4</c:v>
                </c:pt>
                <c:pt idx="655">
                  <c:v>4.6975122703685201E-4</c:v>
                </c:pt>
                <c:pt idx="656">
                  <c:v>5.0770915727582633E-4</c:v>
                </c:pt>
                <c:pt idx="657">
                  <c:v>5.4583554140563706E-4</c:v>
                </c:pt>
                <c:pt idx="658">
                  <c:v>5.8412920412642677E-4</c:v>
                </c:pt>
                <c:pt idx="659">
                  <c:v>6.2258897013833803E-4</c:v>
                </c:pt>
                <c:pt idx="660">
                  <c:v>6.6121366414151339E-4</c:v>
                </c:pt>
                <c:pt idx="661">
                  <c:v>7.0000211075615937E-4</c:v>
                </c:pt>
                <c:pt idx="662">
                  <c:v>7.3895313476235458E-4</c:v>
                </c:pt>
                <c:pt idx="663">
                  <c:v>7.7806556078030553E-4</c:v>
                </c:pt>
                <c:pt idx="664">
                  <c:v>8.173382136700269E-4</c:v>
                </c:pt>
                <c:pt idx="665">
                  <c:v>8.5676991781191703E-4</c:v>
                </c:pt>
                <c:pt idx="666">
                  <c:v>8.9635949814592664E-4</c:v>
                </c:pt>
                <c:pt idx="667">
                  <c:v>9.3610577929226224E-4</c:v>
                </c:pt>
                <c:pt idx="668">
                  <c:v>9.7600758587113035E-4</c:v>
                </c:pt>
                <c:pt idx="669">
                  <c:v>1.0160637426626096E-3</c:v>
                </c:pt>
                <c:pt idx="670">
                  <c:v>1.0562730744467785E-3</c:v>
                </c:pt>
                <c:pt idx="671">
                  <c:v>1.0966344056040356E-3</c:v>
                </c:pt>
                <c:pt idx="672">
                  <c:v>1.137147293848173E-3</c:v>
                </c:pt>
                <c:pt idx="673">
                  <c:v>1.1778131585238327E-3</c:v>
                </c:pt>
                <c:pt idx="674">
                  <c:v>1.2186311053064003E-3</c:v>
                </c:pt>
                <c:pt idx="675">
                  <c:v>1.2596000130926654E-3</c:v>
                </c:pt>
                <c:pt idx="676">
                  <c:v>1.3007187602198655E-3</c:v>
                </c:pt>
                <c:pt idx="677">
                  <c:v>1.3419862256647264E-3</c:v>
                </c:pt>
                <c:pt idx="678">
                  <c:v>1.3834012879243573E-3</c:v>
                </c:pt>
                <c:pt idx="679">
                  <c:v>1.424962825575804E-3</c:v>
                </c:pt>
                <c:pt idx="680">
                  <c:v>1.4666697175158561E-3</c:v>
                </c:pt>
                <c:pt idx="681">
                  <c:v>1.5085208420817509E-3</c:v>
                </c:pt>
                <c:pt idx="682">
                  <c:v>1.5505150781702781E-3</c:v>
                </c:pt>
                <c:pt idx="683">
                  <c:v>1.5926513045183555E-3</c:v>
                </c:pt>
                <c:pt idx="684">
                  <c:v>1.6349283995431563E-3</c:v>
                </c:pt>
                <c:pt idx="685">
                  <c:v>1.6773452419815982E-3</c:v>
                </c:pt>
                <c:pt idx="686">
                  <c:v>1.7199007105705988E-3</c:v>
                </c:pt>
                <c:pt idx="687">
                  <c:v>1.7625936838872036E-3</c:v>
                </c:pt>
                <c:pt idx="688">
                  <c:v>1.8054230406683303E-3</c:v>
                </c:pt>
                <c:pt idx="689">
                  <c:v>1.8483876594910242E-3</c:v>
                </c:pt>
                <c:pt idx="690">
                  <c:v>1.891486418932331E-3</c:v>
                </c:pt>
                <c:pt idx="691">
                  <c:v>1.9347181978890404E-3</c:v>
                </c:pt>
                <c:pt idx="692">
                  <c:v>1.9780818747783258E-3</c:v>
                </c:pt>
                <c:pt idx="693">
                  <c:v>2.0215763283371047E-3</c:v>
                </c:pt>
                <c:pt idx="694">
                  <c:v>2.0652004373022947E-3</c:v>
                </c:pt>
                <c:pt idx="695">
                  <c:v>2.1089530801710055E-3</c:v>
                </c:pt>
                <c:pt idx="696">
                  <c:v>2.1528331358400266E-3</c:v>
                </c:pt>
                <c:pt idx="697">
                  <c:v>2.1968394826465953E-3</c:v>
                </c:pt>
                <c:pt idx="698">
                  <c:v>2.2409709994875016E-3</c:v>
                </c:pt>
                <c:pt idx="699">
                  <c:v>2.2852265649397907E-3</c:v>
                </c:pt>
                <c:pt idx="700">
                  <c:v>2.3423070484795971E-3</c:v>
                </c:pt>
                <c:pt idx="701">
                  <c:v>2.374105356226508E-3</c:v>
                </c:pt>
                <c:pt idx="702">
                  <c:v>2.4187263393748992E-3</c:v>
                </c:pt>
                <c:pt idx="703">
                  <c:v>2.4634668856027275E-3</c:v>
                </c:pt>
                <c:pt idx="704">
                  <c:v>2.5083258738867187E-3</c:v>
                </c:pt>
                <c:pt idx="705">
                  <c:v>2.55330218256411E-3</c:v>
                </c:pt>
                <c:pt idx="706">
                  <c:v>2.5983946903718191E-3</c:v>
                </c:pt>
                <c:pt idx="707">
                  <c:v>2.6436022760467637E-3</c:v>
                </c:pt>
                <c:pt idx="708">
                  <c:v>2.688923818006117E-3</c:v>
                </c:pt>
                <c:pt idx="709">
                  <c:v>2.734358195306541E-3</c:v>
                </c:pt>
                <c:pt idx="710">
                  <c:v>2.7799042862053369E-3</c:v>
                </c:pt>
                <c:pt idx="711">
                  <c:v>2.8255609695992945E-3</c:v>
                </c:pt>
                <c:pt idx="712">
                  <c:v>2.8713271239055871E-3</c:v>
                </c:pt>
                <c:pt idx="713">
                  <c:v>2.9172016278611324E-3</c:v>
                </c:pt>
                <c:pt idx="714">
                  <c:v>2.963183360282784E-3</c:v>
                </c:pt>
                <c:pt idx="715">
                  <c:v>3.0092711995877153E-3</c:v>
                </c:pt>
                <c:pt idx="716">
                  <c:v>3.0554640245128439E-3</c:v>
                </c:pt>
                <c:pt idx="717">
                  <c:v>3.1017607137151515E-3</c:v>
                </c:pt>
                <c:pt idx="718">
                  <c:v>3.1481601458516195E-3</c:v>
                </c:pt>
                <c:pt idx="719">
                  <c:v>3.1946611994992935E-3</c:v>
                </c:pt>
                <c:pt idx="720">
                  <c:v>3.241262753235219E-3</c:v>
                </c:pt>
                <c:pt idx="721">
                  <c:v>3.2879636858762495E-3</c:v>
                </c:pt>
                <c:pt idx="722">
                  <c:v>3.3347628759994308E-3</c:v>
                </c:pt>
                <c:pt idx="723">
                  <c:v>3.3816592021818082E-3</c:v>
                </c:pt>
                <c:pt idx="724">
                  <c:v>3.4286426051099994E-3</c:v>
                </c:pt>
                <c:pt idx="725">
                  <c:v>3.4756584788642186E-3</c:v>
                </c:pt>
                <c:pt idx="726">
                  <c:v>3.5226958969047928E-3</c:v>
                </c:pt>
                <c:pt idx="727">
                  <c:v>3.5697528321332328E-3</c:v>
                </c:pt>
                <c:pt idx="728">
                  <c:v>3.6168272576109217E-3</c:v>
                </c:pt>
                <c:pt idx="729">
                  <c:v>3.6639171462393705E-3</c:v>
                </c:pt>
                <c:pt idx="730">
                  <c:v>3.7110204706003458E-3</c:v>
                </c:pt>
                <c:pt idx="731">
                  <c:v>3.7581352039950389E-3</c:v>
                </c:pt>
                <c:pt idx="732">
                  <c:v>3.8052593193249606E-3</c:v>
                </c:pt>
                <c:pt idx="733">
                  <c:v>3.8523907893317499E-3</c:v>
                </c:pt>
                <c:pt idx="734">
                  <c:v>3.8995275869968538E-3</c:v>
                </c:pt>
                <c:pt idx="735">
                  <c:v>3.9466676854615912E-3</c:v>
                </c:pt>
                <c:pt idx="736">
                  <c:v>4.0005435247714161E-3</c:v>
                </c:pt>
                <c:pt idx="737">
                  <c:v>4.0409496756765861E-3</c:v>
                </c:pt>
                <c:pt idx="738">
                  <c:v>4.0880875134696737E-3</c:v>
                </c:pt>
                <c:pt idx="739">
                  <c:v>4.1352205436684386E-3</c:v>
                </c:pt>
                <c:pt idx="740">
                  <c:v>4.1823467390145197E-3</c:v>
                </c:pt>
                <c:pt idx="741">
                  <c:v>4.2294640724094279E-3</c:v>
                </c:pt>
                <c:pt idx="742">
                  <c:v>4.2765705170744184E-3</c:v>
                </c:pt>
                <c:pt idx="743">
                  <c:v>4.3236640455912578E-3</c:v>
                </c:pt>
                <c:pt idx="744">
                  <c:v>4.3707426311012654E-3</c:v>
                </c:pt>
                <c:pt idx="745">
                  <c:v>4.4178042463460798E-3</c:v>
                </c:pt>
                <c:pt idx="746">
                  <c:v>4.4648468643870842E-3</c:v>
                </c:pt>
                <c:pt idx="747">
                  <c:v>4.5118684580458535E-3</c:v>
                </c:pt>
                <c:pt idx="748">
                  <c:v>4.5588670003038345E-3</c:v>
                </c:pt>
                <c:pt idx="749">
                  <c:v>4.6058404639026662E-3</c:v>
                </c:pt>
                <c:pt idx="750">
                  <c:v>4.6527868219836677E-3</c:v>
                </c:pt>
                <c:pt idx="751">
                  <c:v>4.7131033342484585E-3</c:v>
                </c:pt>
                <c:pt idx="752">
                  <c:v>4.7465901128784793E-3</c:v>
                </c:pt>
                <c:pt idx="753">
                  <c:v>4.7934429914953114E-3</c:v>
                </c:pt>
                <c:pt idx="754">
                  <c:v>4.8469459010380689E-3</c:v>
                </c:pt>
                <c:pt idx="755">
                  <c:v>4.8870410796553188E-3</c:v>
                </c:pt>
                <c:pt idx="756">
                  <c:v>4.9337822348416438E-3</c:v>
                </c:pt>
                <c:pt idx="757">
                  <c:v>4.9804820949006512E-3</c:v>
                </c:pt>
                <c:pt idx="758">
                  <c:v>5.0271386324940437E-3</c:v>
                </c:pt>
                <c:pt idx="759">
                  <c:v>5.0737498206832043E-3</c:v>
                </c:pt>
                <c:pt idx="760">
                  <c:v>5.120313632209772E-3</c:v>
                </c:pt>
                <c:pt idx="761">
                  <c:v>5.1668280400551936E-3</c:v>
                </c:pt>
                <c:pt idx="762">
                  <c:v>5.213291017041044E-3</c:v>
                </c:pt>
                <c:pt idx="763">
                  <c:v>5.2597005361487703E-3</c:v>
                </c:pt>
                <c:pt idx="764">
                  <c:v>5.3060545701999473E-3</c:v>
                </c:pt>
                <c:pt idx="765">
                  <c:v>5.3523510922559581E-3</c:v>
                </c:pt>
                <c:pt idx="766">
                  <c:v>5.3985880749785053E-3</c:v>
                </c:pt>
                <c:pt idx="767">
                  <c:v>5.4447634914289722E-3</c:v>
                </c:pt>
                <c:pt idx="768">
                  <c:v>5.4908753144289335E-3</c:v>
                </c:pt>
                <c:pt idx="769">
                  <c:v>5.5369215167999641E-3</c:v>
                </c:pt>
                <c:pt idx="770">
                  <c:v>5.582900071443575E-3</c:v>
                </c:pt>
                <c:pt idx="771">
                  <c:v>5.6288089515010853E-3</c:v>
                </c:pt>
                <c:pt idx="772">
                  <c:v>5.6746461295542616E-3</c:v>
                </c:pt>
                <c:pt idx="773">
                  <c:v>5.720409578584551E-3</c:v>
                </c:pt>
                <c:pt idx="774">
                  <c:v>5.7660972715734005E-3</c:v>
                </c:pt>
                <c:pt idx="775">
                  <c:v>5.8117071811825127E-3</c:v>
                </c:pt>
                <c:pt idx="776">
                  <c:v>5.8572362668041222E-3</c:v>
                </c:pt>
                <c:pt idx="777">
                  <c:v>5.9026764410674559E-3</c:v>
                </c:pt>
                <c:pt idx="778">
                  <c:v>5.948024578712463E-3</c:v>
                </c:pt>
                <c:pt idx="779">
                  <c:v>5.9932785646310549E-3</c:v>
                </c:pt>
                <c:pt idx="780">
                  <c:v>6.0384362834753347E-3</c:v>
                </c:pt>
                <c:pt idx="781">
                  <c:v>6.0834956200572776E-3</c:v>
                </c:pt>
                <c:pt idx="782">
                  <c:v>6.1284544592687951E-3</c:v>
                </c:pt>
                <c:pt idx="783">
                  <c:v>6.173310685602118E-3</c:v>
                </c:pt>
                <c:pt idx="784">
                  <c:v>6.21806218410903E-3</c:v>
                </c:pt>
                <c:pt idx="785">
                  <c:v>6.262706839361698E-3</c:v>
                </c:pt>
                <c:pt idx="786">
                  <c:v>6.3072425362520335E-3</c:v>
                </c:pt>
                <c:pt idx="787">
                  <c:v>6.3516671593522034E-3</c:v>
                </c:pt>
                <c:pt idx="788">
                  <c:v>6.4086179176214841E-3</c:v>
                </c:pt>
                <c:pt idx="789">
                  <c:v>6.4527807151204541E-3</c:v>
                </c:pt>
                <c:pt idx="790">
                  <c:v>6.4905406845117142E-3</c:v>
                </c:pt>
                <c:pt idx="791">
                  <c:v>6.5344826114888122E-3</c:v>
                </c:pt>
                <c:pt idx="792">
                  <c:v>6.5783025864973865E-3</c:v>
                </c:pt>
                <c:pt idx="793">
                  <c:v>6.6219984941096044E-3</c:v>
                </c:pt>
                <c:pt idx="794">
                  <c:v>6.6655682192173771E-3</c:v>
                </c:pt>
                <c:pt idx="795">
                  <c:v>6.7090096464728077E-3</c:v>
                </c:pt>
                <c:pt idx="796">
                  <c:v>6.7523206608477437E-3</c:v>
                </c:pt>
                <c:pt idx="797">
                  <c:v>6.7954991467544801E-3</c:v>
                </c:pt>
                <c:pt idx="798">
                  <c:v>6.8385429892448002E-3</c:v>
                </c:pt>
                <c:pt idx="799">
                  <c:v>6.8814500729708072E-3</c:v>
                </c:pt>
                <c:pt idx="800">
                  <c:v>6.9242182825846044E-3</c:v>
                </c:pt>
                <c:pt idx="801">
                  <c:v>6.9668455028981668E-3</c:v>
                </c:pt>
                <c:pt idx="802">
                  <c:v>7.0214413568958634E-3</c:v>
                </c:pt>
                <c:pt idx="803">
                  <c:v>7.0516685147126168E-3</c:v>
                </c:pt>
                <c:pt idx="804">
                  <c:v>7.0938600755976466E-3</c:v>
                </c:pt>
                <c:pt idx="805">
                  <c:v>7.1359021861905347E-3</c:v>
                </c:pt>
                <c:pt idx="806">
                  <c:v>7.1808502812364949E-3</c:v>
                </c:pt>
                <c:pt idx="807">
                  <c:v>7.22547933612816E-3</c:v>
                </c:pt>
                <c:pt idx="808">
                  <c:v>7.2670379750583436E-3</c:v>
                </c:pt>
                <c:pt idx="809">
                  <c:v>7.3084384004662439E-3</c:v>
                </c:pt>
                <c:pt idx="810">
                  <c:v>7.3496784970839002E-3</c:v>
                </c:pt>
                <c:pt idx="811">
                  <c:v>7.3907561497232876E-3</c:v>
                </c:pt>
                <c:pt idx="812">
                  <c:v>7.4316692431164455E-3</c:v>
                </c:pt>
                <c:pt idx="813">
                  <c:v>7.4724156619154769E-3</c:v>
                </c:pt>
                <c:pt idx="814">
                  <c:v>7.5129932908524211E-3</c:v>
                </c:pt>
                <c:pt idx="815">
                  <c:v>7.5534000148191893E-3</c:v>
                </c:pt>
                <c:pt idx="816">
                  <c:v>7.5936337183879488E-3</c:v>
                </c:pt>
                <c:pt idx="817">
                  <c:v>7.6336922862907386E-3</c:v>
                </c:pt>
                <c:pt idx="818">
                  <c:v>7.6735736034194701E-3</c:v>
                </c:pt>
                <c:pt idx="819">
                  <c:v>7.7132755544262466E-3</c:v>
                </c:pt>
                <c:pt idx="820">
                  <c:v>7.752796023963171E-3</c:v>
                </c:pt>
                <c:pt idx="821">
                  <c:v>7.7921328968422188E-3</c:v>
                </c:pt>
                <c:pt idx="822">
                  <c:v>7.831284057795429E-3</c:v>
                </c:pt>
                <c:pt idx="823">
                  <c:v>7.870247391634777E-3</c:v>
                </c:pt>
                <c:pt idx="824">
                  <c:v>7.9090207828524939E-3</c:v>
                </c:pt>
                <c:pt idx="825">
                  <c:v>7.947602116500363E-3</c:v>
                </c:pt>
                <c:pt idx="826">
                  <c:v>7.9859892769906793E-3</c:v>
                </c:pt>
                <c:pt idx="827">
                  <c:v>8.0241801492952902E-3</c:v>
                </c:pt>
                <c:pt idx="828">
                  <c:v>8.0621722494012005E-3</c:v>
                </c:pt>
                <c:pt idx="829">
                  <c:v>8.0999592936148446E-3</c:v>
                </c:pt>
                <c:pt idx="830">
                  <c:v>8.1375379325354658E-3</c:v>
                </c:pt>
                <c:pt idx="831">
                  <c:v>8.1749059962188397E-3</c:v>
                </c:pt>
                <c:pt idx="832">
                  <c:v>8.2120613148006782E-3</c:v>
                </c:pt>
                <c:pt idx="833">
                  <c:v>8.2490017184166931E-3</c:v>
                </c:pt>
                <c:pt idx="834">
                  <c:v>8.285725037282532E-3</c:v>
                </c:pt>
                <c:pt idx="835">
                  <c:v>8.3222291013740346E-3</c:v>
                </c:pt>
                <c:pt idx="836">
                  <c:v>8.3585117409867848E-3</c:v>
                </c:pt>
                <c:pt idx="837">
                  <c:v>8.3945707860966223E-3</c:v>
                </c:pt>
                <c:pt idx="838">
                  <c:v>8.4304040669191949E-3</c:v>
                </c:pt>
                <c:pt idx="839">
                  <c:v>8.4660094135902142E-3</c:v>
                </c:pt>
                <c:pt idx="840">
                  <c:v>8.5166743849551807E-3</c:v>
                </c:pt>
                <c:pt idx="841">
                  <c:v>8.551718790092977E-3</c:v>
                </c:pt>
                <c:pt idx="842">
                  <c:v>8.5764038170488277E-3</c:v>
                </c:pt>
                <c:pt idx="843">
                  <c:v>8.6110417493312497E-3</c:v>
                </c:pt>
                <c:pt idx="844">
                  <c:v>8.6454405878289009E-3</c:v>
                </c:pt>
                <c:pt idx="845">
                  <c:v>8.6795981631571095E-3</c:v>
                </c:pt>
                <c:pt idx="846">
                  <c:v>8.713512305131843E-3</c:v>
                </c:pt>
                <c:pt idx="847">
                  <c:v>8.7471808438888132E-3</c:v>
                </c:pt>
                <c:pt idx="848">
                  <c:v>8.78060160980354E-3</c:v>
                </c:pt>
                <c:pt idx="849">
                  <c:v>8.8137724326919908E-3</c:v>
                </c:pt>
                <c:pt idx="850">
                  <c:v>8.8466911428497497E-3</c:v>
                </c:pt>
                <c:pt idx="851">
                  <c:v>8.8793555703325922E-3</c:v>
                </c:pt>
                <c:pt idx="852">
                  <c:v>8.9117635453561661E-3</c:v>
                </c:pt>
                <c:pt idx="853">
                  <c:v>8.9439128979762472E-3</c:v>
                </c:pt>
                <c:pt idx="854">
                  <c:v>8.9758014583285473E-3</c:v>
                </c:pt>
                <c:pt idx="855">
                  <c:v>9.007427056548778E-3</c:v>
                </c:pt>
                <c:pt idx="856">
                  <c:v>9.0481479800459397E-3</c:v>
                </c:pt>
                <c:pt idx="857">
                  <c:v>9.0875273612578411E-3</c:v>
                </c:pt>
                <c:pt idx="858">
                  <c:v>9.1225551179530129E-3</c:v>
                </c:pt>
                <c:pt idx="859">
                  <c:v>9.1485919484046718E-3</c:v>
                </c:pt>
                <c:pt idx="860">
                  <c:v>9.1787127498577092E-3</c:v>
                </c:pt>
                <c:pt idx="861">
                  <c:v>9.2085563297850115E-3</c:v>
                </c:pt>
                <c:pt idx="862">
                  <c:v>9.2381205186420345E-3</c:v>
                </c:pt>
                <c:pt idx="863">
                  <c:v>9.267403146324682E-3</c:v>
                </c:pt>
                <c:pt idx="864">
                  <c:v>9.2964020430486016E-3</c:v>
                </c:pt>
                <c:pt idx="865">
                  <c:v>9.3251150390294413E-3</c:v>
                </c:pt>
                <c:pt idx="866">
                  <c:v>9.3535399640831685E-3</c:v>
                </c:pt>
                <c:pt idx="867">
                  <c:v>9.3816746487451752E-3</c:v>
                </c:pt>
                <c:pt idx="868">
                  <c:v>9.409516922831429E-3</c:v>
                </c:pt>
                <c:pt idx="869">
                  <c:v>9.4370646164776417E-3</c:v>
                </c:pt>
                <c:pt idx="870">
                  <c:v>9.4643155600593332E-3</c:v>
                </c:pt>
                <c:pt idx="871">
                  <c:v>9.4912675833924709E-3</c:v>
                </c:pt>
                <c:pt idx="872">
                  <c:v>9.5179185167726388E-3</c:v>
                </c:pt>
                <c:pt idx="873">
                  <c:v>9.5442661903355486E-3</c:v>
                </c:pt>
                <c:pt idx="874">
                  <c:v>9.5703084340570399E-3</c:v>
                </c:pt>
                <c:pt idx="875">
                  <c:v>9.5960430782326966E-3</c:v>
                </c:pt>
                <c:pt idx="876">
                  <c:v>9.6214679529182945E-3</c:v>
                </c:pt>
                <c:pt idx="877">
                  <c:v>9.6465808881696091E-3</c:v>
                </c:pt>
                <c:pt idx="878">
                  <c:v>9.6713797141223523E-3</c:v>
                </c:pt>
                <c:pt idx="879">
                  <c:v>9.695862261152044E-3</c:v>
                </c:pt>
                <c:pt idx="880">
                  <c:v>9.7201387444556531E-3</c:v>
                </c:pt>
                <c:pt idx="881">
                  <c:v>9.744355259968529E-3</c:v>
                </c:pt>
                <c:pt idx="882">
                  <c:v>9.7685127306323949E-3</c:v>
                </c:pt>
                <c:pt idx="883">
                  <c:v>9.7926111968948959E-3</c:v>
                </c:pt>
                <c:pt idx="884">
                  <c:v>9.8166506993635494E-3</c:v>
                </c:pt>
                <c:pt idx="885">
                  <c:v>9.8406312785659367E-3</c:v>
                </c:pt>
                <c:pt idx="886">
                  <c:v>9.864552974949703E-3</c:v>
                </c:pt>
                <c:pt idx="887">
                  <c:v>9.8884158292023017E-3</c:v>
                </c:pt>
                <c:pt idx="888">
                  <c:v>9.912219881771378E-3</c:v>
                </c:pt>
                <c:pt idx="889">
                  <c:v>9.9359651732644494E-3</c:v>
                </c:pt>
                <c:pt idx="890">
                  <c:v>9.959651744209097E-3</c:v>
                </c:pt>
                <c:pt idx="891">
                  <c:v>9.9832796350529662E-3</c:v>
                </c:pt>
                <c:pt idx="892">
                  <c:v>1.0015391436231091E-2</c:v>
                </c:pt>
                <c:pt idx="893">
                  <c:v>1.0033713422199497E-2</c:v>
                </c:pt>
                <c:pt idx="894">
                  <c:v>1.0053811632815268E-2</c:v>
                </c:pt>
                <c:pt idx="895">
                  <c:v>1.0077205209011453E-2</c:v>
                </c:pt>
                <c:pt idx="896">
                  <c:v>1.0100540307664829E-2</c:v>
                </c:pt>
                <c:pt idx="897">
                  <c:v>1.0123816969782595E-2</c:v>
                </c:pt>
                <c:pt idx="898">
                  <c:v>1.0147035235492652E-2</c:v>
                </c:pt>
                <c:pt idx="899">
                  <c:v>1.0170195145562388E-2</c:v>
                </c:pt>
                <c:pt idx="900">
                  <c:v>1.019329674043945E-2</c:v>
                </c:pt>
                <c:pt idx="901">
                  <c:v>1.0216340060811291E-2</c:v>
                </c:pt>
                <c:pt idx="902">
                  <c:v>1.0239325146965683E-2</c:v>
                </c:pt>
                <c:pt idx="903">
                  <c:v>1.0262252039590081E-2</c:v>
                </c:pt>
                <c:pt idx="904">
                  <c:v>1.0285120779212065E-2</c:v>
                </c:pt>
                <c:pt idx="905">
                  <c:v>1.0307931406359216E-2</c:v>
                </c:pt>
                <c:pt idx="906">
                  <c:v>1.0337174031160856E-2</c:v>
                </c:pt>
                <c:pt idx="907">
                  <c:v>1.0353378485579157E-2</c:v>
                </c:pt>
                <c:pt idx="908">
                  <c:v>1.0376015018707108E-2</c:v>
                </c:pt>
                <c:pt idx="909">
                  <c:v>1.0398593601390616E-2</c:v>
                </c:pt>
                <c:pt idx="910">
                  <c:v>1.0424326788491811E-2</c:v>
                </c:pt>
                <c:pt idx="911">
                  <c:v>1.0443577078174116E-2</c:v>
                </c:pt>
                <c:pt idx="912">
                  <c:v>1.046598205332927E-2</c:v>
                </c:pt>
                <c:pt idx="913">
                  <c:v>1.0488329240390115E-2</c:v>
                </c:pt>
                <c:pt idx="914">
                  <c:v>1.0510618679804296E-2</c:v>
                </c:pt>
                <c:pt idx="915">
                  <c:v>1.0532850412099393E-2</c:v>
                </c:pt>
                <c:pt idx="916">
                  <c:v>1.0555024478042796E-2</c:v>
                </c:pt>
                <c:pt idx="917">
                  <c:v>1.0577140917922279E-2</c:v>
                </c:pt>
                <c:pt idx="918">
                  <c:v>1.059919977250523E-2</c:v>
                </c:pt>
                <c:pt idx="919">
                  <c:v>1.0621201082079423E-2</c:v>
                </c:pt>
                <c:pt idx="920">
                  <c:v>1.0643144887332312E-2</c:v>
                </c:pt>
                <c:pt idx="921">
                  <c:v>1.0665031228871413E-2</c:v>
                </c:pt>
                <c:pt idx="922">
                  <c:v>1.0686860147144372E-2</c:v>
                </c:pt>
                <c:pt idx="923">
                  <c:v>1.0708631682758707E-2</c:v>
                </c:pt>
                <c:pt idx="924">
                  <c:v>1.0730345876082126E-2</c:v>
                </c:pt>
                <c:pt idx="925">
                  <c:v>1.0752002767882018E-2</c:v>
                </c:pt>
                <c:pt idx="926">
                  <c:v>1.077360239860603E-2</c:v>
                </c:pt>
                <c:pt idx="927">
                  <c:v>1.079514480862187E-2</c:v>
                </c:pt>
                <c:pt idx="928">
                  <c:v>1.08166300388568E-2</c:v>
                </c:pt>
                <c:pt idx="929">
                  <c:v>1.0838058129518657E-2</c:v>
                </c:pt>
                <c:pt idx="930">
                  <c:v>1.0859429121294895E-2</c:v>
                </c:pt>
                <c:pt idx="931">
                  <c:v>1.0880743054713093E-2</c:v>
                </c:pt>
                <c:pt idx="932">
                  <c:v>1.0901975332329172E-2</c:v>
                </c:pt>
                <c:pt idx="933">
                  <c:v>1.0923072605057982E-2</c:v>
                </c:pt>
                <c:pt idx="934">
                  <c:v>1.0944032414226257E-2</c:v>
                </c:pt>
                <c:pt idx="935">
                  <c:v>1.0964854191088946E-2</c:v>
                </c:pt>
                <c:pt idx="936">
                  <c:v>1.0985537367380616E-2</c:v>
                </c:pt>
                <c:pt idx="937">
                  <c:v>1.1006081374276278E-2</c:v>
                </c:pt>
                <c:pt idx="938">
                  <c:v>1.1026485643350625E-2</c:v>
                </c:pt>
                <c:pt idx="939">
                  <c:v>1.1046749606178352E-2</c:v>
                </c:pt>
                <c:pt idx="940">
                  <c:v>1.1066872694174279E-2</c:v>
                </c:pt>
                <c:pt idx="941">
                  <c:v>1.1086854338753227E-2</c:v>
                </c:pt>
                <c:pt idx="942">
                  <c:v>1.1106693971330017E-2</c:v>
                </c:pt>
                <c:pt idx="943">
                  <c:v>1.1126391023399407E-2</c:v>
                </c:pt>
                <c:pt idx="944">
                  <c:v>1.1148726622529637E-2</c:v>
                </c:pt>
                <c:pt idx="945">
                  <c:v>1.1168116230688696E-2</c:v>
                </c:pt>
                <c:pt idx="946">
                  <c:v>1.1184621011670615E-2</c:v>
                </c:pt>
                <c:pt idx="947">
                  <c:v>1.1203742056657973E-2</c:v>
                </c:pt>
                <c:pt idx="948">
                  <c:v>1.1222717678371907E-2</c:v>
                </c:pt>
                <c:pt idx="949">
                  <c:v>1.1241547308387112E-2</c:v>
                </c:pt>
                <c:pt idx="950">
                  <c:v>1.126023037827828E-2</c:v>
                </c:pt>
                <c:pt idx="951">
                  <c:v>1.1278766319460232E-2</c:v>
                </c:pt>
                <c:pt idx="952">
                  <c:v>1.1297154563267853E-2</c:v>
                </c:pt>
                <c:pt idx="953">
                  <c:v>1.1315394541355772E-2</c:v>
                </c:pt>
                <c:pt idx="954">
                  <c:v>1.1333485685058875E-2</c:v>
                </c:pt>
                <c:pt idx="955">
                  <c:v>1.1351427425791982E-2</c:v>
                </c:pt>
                <c:pt idx="956">
                  <c:v>1.1369219195209723E-2</c:v>
                </c:pt>
                <c:pt idx="957">
                  <c:v>1.1391873046164847E-2</c:v>
                </c:pt>
                <c:pt idx="958">
                  <c:v>1.1404350545598518E-2</c:v>
                </c:pt>
                <c:pt idx="959">
                  <c:v>1.1421688989479151E-2</c:v>
                </c:pt>
                <c:pt idx="960">
                  <c:v>1.1438875187863573E-2</c:v>
                </c:pt>
                <c:pt idx="961">
                  <c:v>1.145590857208667E-2</c:v>
                </c:pt>
                <c:pt idx="962">
                  <c:v>1.1472788573803072E-2</c:v>
                </c:pt>
                <c:pt idx="963">
                  <c:v>1.1489514624347663E-2</c:v>
                </c:pt>
                <c:pt idx="964">
                  <c:v>1.1506086155135264E-2</c:v>
                </c:pt>
                <c:pt idx="965">
                  <c:v>1.1522502597740569E-2</c:v>
                </c:pt>
                <c:pt idx="966">
                  <c:v>1.1538763383658335E-2</c:v>
                </c:pt>
                <c:pt idx="967">
                  <c:v>1.155486794414351E-2</c:v>
                </c:pt>
                <c:pt idx="968">
                  <c:v>1.1570815710850724E-2</c:v>
                </c:pt>
                <c:pt idx="969">
                  <c:v>1.1586606115274733E-2</c:v>
                </c:pt>
                <c:pt idx="970">
                  <c:v>1.1602238588910296E-2</c:v>
                </c:pt>
                <c:pt idx="971">
                  <c:v>1.1617712562932425E-2</c:v>
                </c:pt>
                <c:pt idx="972">
                  <c:v>1.1633027469075685E-2</c:v>
                </c:pt>
                <c:pt idx="973">
                  <c:v>1.1648182738754898E-2</c:v>
                </c:pt>
                <c:pt idx="974">
                  <c:v>1.1663177803304947E-2</c:v>
                </c:pt>
                <c:pt idx="975">
                  <c:v>1.1678012094460399E-2</c:v>
                </c:pt>
                <c:pt idx="976">
                  <c:v>1.1692685043476203E-2</c:v>
                </c:pt>
                <c:pt idx="977">
                  <c:v>1.1707196081927052E-2</c:v>
                </c:pt>
                <c:pt idx="978">
                  <c:v>1.172154464114783E-2</c:v>
                </c:pt>
                <c:pt idx="979">
                  <c:v>1.1735730152713231E-2</c:v>
                </c:pt>
                <c:pt idx="980">
                  <c:v>1.1749752048118012E-2</c:v>
                </c:pt>
                <c:pt idx="981">
                  <c:v>1.176360975885693E-2</c:v>
                </c:pt>
                <c:pt idx="982">
                  <c:v>1.1777302716184934E-2</c:v>
                </c:pt>
                <c:pt idx="983">
                  <c:v>1.1790830351756654E-2</c:v>
                </c:pt>
                <c:pt idx="984">
                  <c:v>1.1804192097066846E-2</c:v>
                </c:pt>
                <c:pt idx="985">
                  <c:v>1.1817387383370459E-2</c:v>
                </c:pt>
                <c:pt idx="986">
                  <c:v>1.1830415642481995E-2</c:v>
                </c:pt>
                <c:pt idx="987">
                  <c:v>1.1843276305496531E-2</c:v>
                </c:pt>
                <c:pt idx="988">
                  <c:v>1.1855968804148631E-2</c:v>
                </c:pt>
                <c:pt idx="989">
                  <c:v>1.1868492569773181E-2</c:v>
                </c:pt>
                <c:pt idx="990">
                  <c:v>1.1880847033864939E-2</c:v>
                </c:pt>
                <c:pt idx="991">
                  <c:v>1.189303162791866E-2</c:v>
                </c:pt>
                <c:pt idx="992">
                  <c:v>1.1905045783429102E-2</c:v>
                </c:pt>
                <c:pt idx="993">
                  <c:v>1.1916888931891023E-2</c:v>
                </c:pt>
                <c:pt idx="994">
                  <c:v>1.1928560504639307E-2</c:v>
                </c:pt>
                <c:pt idx="995">
                  <c:v>1.1940059933248648E-2</c:v>
                </c:pt>
                <c:pt idx="996">
                  <c:v>1.1951386649213802E-2</c:v>
                </c:pt>
                <c:pt idx="997">
                  <c:v>1.1962540083949591E-2</c:v>
                </c:pt>
                <c:pt idx="998">
                  <c:v>1.19735196687909E-2</c:v>
                </c:pt>
                <c:pt idx="999">
                  <c:v>1.1984324835552229E-2</c:v>
                </c:pt>
                <c:pt idx="1000">
                  <c:v>1.1994955015408593E-2</c:v>
                </c:pt>
                <c:pt idx="1001">
                  <c:v>1.2005409640014619E-2</c:v>
                </c:pt>
                <c:pt idx="1002">
                  <c:v>1.2015688140625258E-2</c:v>
                </c:pt>
                <c:pt idx="1003">
                  <c:v>1.2025789948975074E-2</c:v>
                </c:pt>
                <c:pt idx="1004">
                  <c:v>1.2035714496319017E-2</c:v>
                </c:pt>
                <c:pt idx="1005">
                  <c:v>1.2045461214231779E-2</c:v>
                </c:pt>
                <c:pt idx="1006">
                  <c:v>1.2055029534208117E-2</c:v>
                </c:pt>
                <c:pt idx="1007">
                  <c:v>1.2064418887662853E-2</c:v>
                </c:pt>
                <c:pt idx="1008">
                  <c:v>1.2073628706090744E-2</c:v>
                </c:pt>
                <c:pt idx="1009">
                  <c:v>1.2082658420986547E-2</c:v>
                </c:pt>
                <c:pt idx="1010">
                  <c:v>1.2091507463845019E-2</c:v>
                </c:pt>
                <c:pt idx="1011">
                  <c:v>1.2100175266080981E-2</c:v>
                </c:pt>
                <c:pt idx="1012">
                  <c:v>1.2111052355470164E-2</c:v>
                </c:pt>
                <c:pt idx="1013">
                  <c:v>1.2116964874504532E-2</c:v>
                </c:pt>
                <c:pt idx="1014">
                  <c:v>1.2126230671833937E-2</c:v>
                </c:pt>
                <c:pt idx="1015">
                  <c:v>1.2133022698215257E-2</c:v>
                </c:pt>
                <c:pt idx="1016">
                  <c:v>1.2140775769520218E-2</c:v>
                </c:pt>
                <c:pt idx="1017">
                  <c:v>1.2148344189091276E-2</c:v>
                </c:pt>
                <c:pt idx="1018">
                  <c:v>1.2155727388343252E-2</c:v>
                </c:pt>
                <c:pt idx="1019">
                  <c:v>1.2162924798850838E-2</c:v>
                </c:pt>
                <c:pt idx="1020">
                  <c:v>1.2169935851868985E-2</c:v>
                </c:pt>
                <c:pt idx="1021">
                  <c:v>1.2176759979212193E-2</c:v>
                </c:pt>
                <c:pt idx="1022">
                  <c:v>1.2183396612135411E-2</c:v>
                </c:pt>
                <c:pt idx="1023">
                  <c:v>1.218984518205346E-2</c:v>
                </c:pt>
                <c:pt idx="1024">
                  <c:v>1.2196105120700906E-2</c:v>
                </c:pt>
                <c:pt idx="1025">
                  <c:v>1.2202175859332698E-2</c:v>
                </c:pt>
                <c:pt idx="1026">
                  <c:v>1.2208056829523528E-2</c:v>
                </c:pt>
                <c:pt idx="1027">
                  <c:v>1.2213747462688218E-2</c:v>
                </c:pt>
                <c:pt idx="1028">
                  <c:v>1.2219247190321525E-2</c:v>
                </c:pt>
                <c:pt idx="1029">
                  <c:v>1.2224555443918206E-2</c:v>
                </c:pt>
                <c:pt idx="1030">
                  <c:v>1.2229671654973018E-2</c:v>
                </c:pt>
                <c:pt idx="1031">
                  <c:v>1.2234595254980718E-2</c:v>
                </c:pt>
                <c:pt idx="1032">
                  <c:v>1.2239325675356127E-2</c:v>
                </c:pt>
                <c:pt idx="1033">
                  <c:v>1.2243862347673939E-2</c:v>
                </c:pt>
                <c:pt idx="1034">
                  <c:v>1.2248204703269039E-2</c:v>
                </c:pt>
                <c:pt idx="1035">
                  <c:v>1.2252352173796055E-2</c:v>
                </c:pt>
                <c:pt idx="1036">
                  <c:v>1.2256318995227389E-2</c:v>
                </c:pt>
                <c:pt idx="1037">
                  <c:v>1.2260192907458389E-2</c:v>
                </c:pt>
                <c:pt idx="1038">
                  <c:v>1.2263988865566233E-2</c:v>
                </c:pt>
                <c:pt idx="1039">
                  <c:v>1.2267707051805132E-2</c:v>
                </c:pt>
                <c:pt idx="1040">
                  <c:v>1.227134764858917E-2</c:v>
                </c:pt>
                <c:pt idx="1041">
                  <c:v>1.2274910838332431E-2</c:v>
                </c:pt>
                <c:pt idx="1042">
                  <c:v>1.2278396803289127E-2</c:v>
                </c:pt>
                <c:pt idx="1043">
                  <c:v>1.2281805725953276E-2</c:v>
                </c:pt>
                <c:pt idx="1044">
                  <c:v>1.228513778841922E-2</c:v>
                </c:pt>
                <c:pt idx="1045">
                  <c:v>1.2288393173260914E-2</c:v>
                </c:pt>
                <c:pt idx="1046">
                  <c:v>1.229157206273257E-2</c:v>
                </c:pt>
                <c:pt idx="1047">
                  <c:v>1.2294674639168335E-2</c:v>
                </c:pt>
                <c:pt idx="1048">
                  <c:v>1.2298551826139814E-2</c:v>
                </c:pt>
                <c:pt idx="1049">
                  <c:v>1.2301480657557207E-2</c:v>
                </c:pt>
                <c:pt idx="1050">
                  <c:v>1.2303930815553699E-2</c:v>
                </c:pt>
                <c:pt idx="1051">
                  <c:v>1.2306719180772419E-2</c:v>
                </c:pt>
                <c:pt idx="1052">
                  <c:v>1.2309432170685142E-2</c:v>
                </c:pt>
                <c:pt idx="1053">
                  <c:v>1.2312069967785888E-2</c:v>
                </c:pt>
                <c:pt idx="1054">
                  <c:v>1.2314632754328869E-2</c:v>
                </c:pt>
                <c:pt idx="1055">
                  <c:v>1.2317120712808105E-2</c:v>
                </c:pt>
                <c:pt idx="1056">
                  <c:v>1.2319534025317935E-2</c:v>
                </c:pt>
                <c:pt idx="1057">
                  <c:v>1.2321872874512252E-2</c:v>
                </c:pt>
                <c:pt idx="1058">
                  <c:v>1.2324137442485394E-2</c:v>
                </c:pt>
                <c:pt idx="1059">
                  <c:v>1.2326327911811319E-2</c:v>
                </c:pt>
                <c:pt idx="1060">
                  <c:v>1.2328444464664301E-2</c:v>
                </c:pt>
                <c:pt idx="1061">
                  <c:v>1.2330487283458424E-2</c:v>
                </c:pt>
                <c:pt idx="1062">
                  <c:v>1.2333005714282308E-2</c:v>
                </c:pt>
                <c:pt idx="1063">
                  <c:v>1.2334352448286623E-2</c:v>
                </c:pt>
                <c:pt idx="1064">
                  <c:v>1.2336175158988993E-2</c:v>
                </c:pt>
                <c:pt idx="1065">
                  <c:v>1.2337924864969096E-2</c:v>
                </c:pt>
                <c:pt idx="1066">
                  <c:v>1.2339835369523655E-2</c:v>
                </c:pt>
                <c:pt idx="1067">
                  <c:v>1.2341205992578708E-2</c:v>
                </c:pt>
                <c:pt idx="1068">
                  <c:v>1.2342737778796575E-2</c:v>
                </c:pt>
                <c:pt idx="1069">
                  <c:v>1.2344197289628767E-2</c:v>
                </c:pt>
                <c:pt idx="1070">
                  <c:v>1.2345584707649238E-2</c:v>
                </c:pt>
                <c:pt idx="1071">
                  <c:v>1.23469002151122E-2</c:v>
                </c:pt>
                <c:pt idx="1072">
                  <c:v>1.2348143994351801E-2</c:v>
                </c:pt>
                <c:pt idx="1073">
                  <c:v>1.2349316227782126E-2</c:v>
                </c:pt>
                <c:pt idx="1074">
                  <c:v>1.2350417097577449E-2</c:v>
                </c:pt>
                <c:pt idx="1075">
                  <c:v>1.2351446786391662E-2</c:v>
                </c:pt>
                <c:pt idx="1076">
                  <c:v>1.235240547623917E-2</c:v>
                </c:pt>
                <c:pt idx="1077">
                  <c:v>1.2353293349773864E-2</c:v>
                </c:pt>
                <c:pt idx="1078">
                  <c:v>1.235411058917002E-2</c:v>
                </c:pt>
                <c:pt idx="1079">
                  <c:v>1.2354857376761785E-2</c:v>
                </c:pt>
                <c:pt idx="1080">
                  <c:v>1.2355533894883308E-2</c:v>
                </c:pt>
                <c:pt idx="1081">
                  <c:v>1.2356140326108545E-2</c:v>
                </c:pt>
                <c:pt idx="1082">
                  <c:v>1.2356676852531834E-2</c:v>
                </c:pt>
                <c:pt idx="1083">
                  <c:v>1.2357143656647196E-2</c:v>
                </c:pt>
                <c:pt idx="1084">
                  <c:v>1.2357540920788779E-2</c:v>
                </c:pt>
                <c:pt idx="1085">
                  <c:v>1.2357868827210794E-2</c:v>
                </c:pt>
                <c:pt idx="1086">
                  <c:v>1.2358127558407261E-2</c:v>
                </c:pt>
                <c:pt idx="1087">
                  <c:v>1.2358317296632393E-2</c:v>
                </c:pt>
                <c:pt idx="1088">
                  <c:v>1.2358438224300272E-2</c:v>
                </c:pt>
                <c:pt idx="1089">
                  <c:v>1.2358490523665111E-2</c:v>
                </c:pt>
                <c:pt idx="1090">
                  <c:v>1.2358474377140993E-2</c:v>
                </c:pt>
                <c:pt idx="1091">
                  <c:v>1.2358389967062067E-2</c:v>
                </c:pt>
                <c:pt idx="1092">
                  <c:v>1.2358237475842415E-2</c:v>
                </c:pt>
                <c:pt idx="1093">
                  <c:v>1.235801708573625E-2</c:v>
                </c:pt>
                <c:pt idx="1094">
                  <c:v>1.2357728979237592E-2</c:v>
                </c:pt>
                <c:pt idx="1095">
                  <c:v>1.2357373338600652E-2</c:v>
                </c:pt>
                <c:pt idx="1096">
                  <c:v>1.2356950346159579E-2</c:v>
                </c:pt>
                <c:pt idx="1097">
                  <c:v>1.2356460184248519E-2</c:v>
                </c:pt>
                <c:pt idx="1098">
                  <c:v>1.2355903035281557E-2</c:v>
                </c:pt>
                <c:pt idx="1099">
                  <c:v>1.2355279081512904E-2</c:v>
                </c:pt>
                <c:pt idx="1100">
                  <c:v>1.235437898671421E-2</c:v>
                </c:pt>
                <c:pt idx="1101">
                  <c:v>1.2353603021262316E-2</c:v>
                </c:pt>
                <c:pt idx="1102">
                  <c:v>1.2352885206894371E-2</c:v>
                </c:pt>
                <c:pt idx="1103">
                  <c:v>1.2351986433278839E-2</c:v>
                </c:pt>
                <c:pt idx="1104">
                  <c:v>1.2351021792911254E-2</c:v>
                </c:pt>
                <c:pt idx="1105">
                  <c:v>1.2349991467885957E-2</c:v>
                </c:pt>
                <c:pt idx="1106">
                  <c:v>1.234889564061703E-2</c:v>
                </c:pt>
                <c:pt idx="1107">
                  <c:v>1.2347734493518558E-2</c:v>
                </c:pt>
                <c:pt idx="1108">
                  <c:v>1.2346508208844753E-2</c:v>
                </c:pt>
                <c:pt idx="1109">
                  <c:v>1.2345216969089634E-2</c:v>
                </c:pt>
                <c:pt idx="1110">
                  <c:v>1.2343860956587349E-2</c:v>
                </c:pt>
                <c:pt idx="1111">
                  <c:v>1.2342440353512174E-2</c:v>
                </c:pt>
                <c:pt idx="1112">
                  <c:v>1.2340955342358129E-2</c:v>
                </c:pt>
                <c:pt idx="1113">
                  <c:v>1.2339406105459361E-2</c:v>
                </c:pt>
                <c:pt idx="1114">
                  <c:v>1.2337792825150018E-2</c:v>
                </c:pt>
                <c:pt idx="1115">
                  <c:v>1.2336115683844184E-2</c:v>
                </c:pt>
                <c:pt idx="1116">
                  <c:v>1.2334374863876008E-2</c:v>
                </c:pt>
                <c:pt idx="1117">
                  <c:v>1.2332199875446648E-2</c:v>
                </c:pt>
                <c:pt idx="1118">
                  <c:v>1.2330430954916594E-2</c:v>
                </c:pt>
                <c:pt idx="1119">
                  <c:v>1.2328772155099088E-2</c:v>
                </c:pt>
                <c:pt idx="1120">
                  <c:v>1.2326778443823017E-2</c:v>
                </c:pt>
                <c:pt idx="1121">
                  <c:v>1.2324721965635277E-2</c:v>
                </c:pt>
                <c:pt idx="1122">
                  <c:v>1.2322602902870017E-2</c:v>
                </c:pt>
                <c:pt idx="1123">
                  <c:v>1.2320421437781448E-2</c:v>
                </c:pt>
                <c:pt idx="1124">
                  <c:v>1.2318177752943527E-2</c:v>
                </c:pt>
                <c:pt idx="1125">
                  <c:v>1.2315872030530528E-2</c:v>
                </c:pt>
                <c:pt idx="1126">
                  <c:v>1.23135044528766E-2</c:v>
                </c:pt>
                <c:pt idx="1127">
                  <c:v>1.2311075202475763E-2</c:v>
                </c:pt>
                <c:pt idx="1128">
                  <c:v>1.2308584461582228E-2</c:v>
                </c:pt>
                <c:pt idx="1129">
                  <c:v>1.230603241261008E-2</c:v>
                </c:pt>
                <c:pt idx="1130">
                  <c:v>1.2303419237813529E-2</c:v>
                </c:pt>
                <c:pt idx="1131">
                  <c:v>1.2300745119766532E-2</c:v>
                </c:pt>
                <c:pt idx="1132">
                  <c:v>1.2298010240563428E-2</c:v>
                </c:pt>
                <c:pt idx="1133">
                  <c:v>1.2295214782538366E-2</c:v>
                </c:pt>
                <c:pt idx="1134">
                  <c:v>1.2292358928345237E-2</c:v>
                </c:pt>
                <c:pt idx="1135">
                  <c:v>1.2289442860078381E-2</c:v>
                </c:pt>
                <c:pt idx="1136">
                  <c:v>1.2286466760151882E-2</c:v>
                </c:pt>
                <c:pt idx="1137">
                  <c:v>1.2283430810979823E-2</c:v>
                </c:pt>
                <c:pt idx="1138">
                  <c:v>1.2280335194816416E-2</c:v>
                </c:pt>
                <c:pt idx="1139">
                  <c:v>1.2277180094155682E-2</c:v>
                </c:pt>
                <c:pt idx="1140">
                  <c:v>1.2273965691251831E-2</c:v>
                </c:pt>
                <c:pt idx="1141">
                  <c:v>1.2270692168359076E-2</c:v>
                </c:pt>
                <c:pt idx="1142">
                  <c:v>1.2267359707971437E-2</c:v>
                </c:pt>
                <c:pt idx="1143">
                  <c:v>1.2263968492502997E-2</c:v>
                </c:pt>
                <c:pt idx="1144">
                  <c:v>1.2260518704128032E-2</c:v>
                </c:pt>
                <c:pt idx="1145">
                  <c:v>1.2257010525340561E-2</c:v>
                </c:pt>
                <c:pt idx="1146">
                  <c:v>1.2253444138314862E-2</c:v>
                </c:pt>
                <c:pt idx="1147">
                  <c:v>1.2249819725624889E-2</c:v>
                </c:pt>
                <c:pt idx="1148">
                  <c:v>1.2246137469524854E-2</c:v>
                </c:pt>
                <c:pt idx="1149">
                  <c:v>1.2242397552428841E-2</c:v>
                </c:pt>
                <c:pt idx="1150">
                  <c:v>1.2238600156511126E-2</c:v>
                </c:pt>
                <c:pt idx="1151">
                  <c:v>1.2234745464265728E-2</c:v>
                </c:pt>
                <c:pt idx="1152">
                  <c:v>1.222955477076404E-2</c:v>
                </c:pt>
                <c:pt idx="1153">
                  <c:v>1.2225561419434428E-2</c:v>
                </c:pt>
                <c:pt idx="1154">
                  <c:v>1.2222259741569985E-2</c:v>
                </c:pt>
                <c:pt idx="1155">
                  <c:v>1.221816962132749E-2</c:v>
                </c:pt>
                <c:pt idx="1156">
                  <c:v>1.2214023142647079E-2</c:v>
                </c:pt>
                <c:pt idx="1157">
                  <c:v>1.2209820487703027E-2</c:v>
                </c:pt>
                <c:pt idx="1158">
                  <c:v>1.2205561838909418E-2</c:v>
                </c:pt>
                <c:pt idx="1159">
                  <c:v>1.2201247378760272E-2</c:v>
                </c:pt>
                <c:pt idx="1160">
                  <c:v>1.2196877289349928E-2</c:v>
                </c:pt>
                <c:pt idx="1161">
                  <c:v>1.2192451753252342E-2</c:v>
                </c:pt>
                <c:pt idx="1162">
                  <c:v>1.2187970952801663E-2</c:v>
                </c:pt>
                <c:pt idx="1163">
                  <c:v>1.2183435070252102E-2</c:v>
                </c:pt>
                <c:pt idx="1164">
                  <c:v>1.2178844287937807E-2</c:v>
                </c:pt>
                <c:pt idx="1165">
                  <c:v>1.2174198788272861E-2</c:v>
                </c:pt>
                <c:pt idx="1166">
                  <c:v>1.2169498753671348E-2</c:v>
                </c:pt>
                <c:pt idx="1167">
                  <c:v>1.2164196867317401E-2</c:v>
                </c:pt>
                <c:pt idx="1168">
                  <c:v>1.215716381036458E-2</c:v>
                </c:pt>
                <c:pt idx="1169">
                  <c:v>1.2152270496530448E-2</c:v>
                </c:pt>
                <c:pt idx="1170">
                  <c:v>1.2146612391665812E-2</c:v>
                </c:pt>
                <c:pt idx="1171">
                  <c:v>1.2142322946946393E-2</c:v>
                </c:pt>
                <c:pt idx="1172">
                  <c:v>1.2137269075944701E-2</c:v>
                </c:pt>
                <c:pt idx="1173">
                  <c:v>1.2132162050582096E-2</c:v>
                </c:pt>
                <c:pt idx="1174">
                  <c:v>1.2127002053352598E-2</c:v>
                </c:pt>
                <c:pt idx="1175">
                  <c:v>1.2121789266350547E-2</c:v>
                </c:pt>
                <c:pt idx="1176">
                  <c:v>1.2116523872229834E-2</c:v>
                </c:pt>
                <c:pt idx="1177">
                  <c:v>1.21112060530848E-2</c:v>
                </c:pt>
                <c:pt idx="1178">
                  <c:v>1.2105835991409464E-2</c:v>
                </c:pt>
                <c:pt idx="1179">
                  <c:v>1.2100413869537974E-2</c:v>
                </c:pt>
                <c:pt idx="1180">
                  <c:v>1.2094939869884413E-2</c:v>
                </c:pt>
                <c:pt idx="1181">
                  <c:v>1.2089414174702995E-2</c:v>
                </c:pt>
                <c:pt idx="1182">
                  <c:v>1.2083836966327866E-2</c:v>
                </c:pt>
                <c:pt idx="1183">
                  <c:v>1.2078208427173109E-2</c:v>
                </c:pt>
                <c:pt idx="1184">
                  <c:v>1.207252873965281E-2</c:v>
                </c:pt>
                <c:pt idx="1185">
                  <c:v>1.2066798085941244E-2</c:v>
                </c:pt>
                <c:pt idx="1186">
                  <c:v>1.206101664853243E-2</c:v>
                </c:pt>
                <c:pt idx="1187">
                  <c:v>1.2055184609840452E-2</c:v>
                </c:pt>
                <c:pt idx="1188">
                  <c:v>1.2049302151959651E-2</c:v>
                </c:pt>
                <c:pt idx="1189">
                  <c:v>1.2043369457543918E-2</c:v>
                </c:pt>
                <c:pt idx="1190">
                  <c:v>1.2037386708847464E-2</c:v>
                </c:pt>
                <c:pt idx="1191">
                  <c:v>1.2031354088044566E-2</c:v>
                </c:pt>
                <c:pt idx="1192">
                  <c:v>1.2025275169555982E-2</c:v>
                </c:pt>
                <c:pt idx="1193">
                  <c:v>1.2019154593669867E-2</c:v>
                </c:pt>
                <c:pt idx="1194">
                  <c:v>1.2012992609546913E-2</c:v>
                </c:pt>
                <c:pt idx="1195">
                  <c:v>1.2006789439649168E-2</c:v>
                </c:pt>
                <c:pt idx="1196">
                  <c:v>1.2000545306358745E-2</c:v>
                </c:pt>
                <c:pt idx="1197">
                  <c:v>1.1994260432217629E-2</c:v>
                </c:pt>
                <c:pt idx="1198">
                  <c:v>1.1987935039448061E-2</c:v>
                </c:pt>
                <c:pt idx="1199">
                  <c:v>1.1981569350512089E-2</c:v>
                </c:pt>
                <c:pt idx="1200">
                  <c:v>1.1975163587951698E-2</c:v>
                </c:pt>
                <c:pt idx="1201">
                  <c:v>1.1968717974228937E-2</c:v>
                </c:pt>
                <c:pt idx="1202">
                  <c:v>1.1962232731566047E-2</c:v>
                </c:pt>
                <c:pt idx="1203">
                  <c:v>1.1955708082425076E-2</c:v>
                </c:pt>
                <c:pt idx="1204">
                  <c:v>1.1946988700648475E-2</c:v>
                </c:pt>
                <c:pt idx="1205">
                  <c:v>1.1941595030817709E-2</c:v>
                </c:pt>
                <c:pt idx="1206">
                  <c:v>1.1935899920993975E-2</c:v>
                </c:pt>
                <c:pt idx="1207">
                  <c:v>1.192921987056117E-2</c:v>
                </c:pt>
                <c:pt idx="1208">
                  <c:v>1.1922501525640783E-2</c:v>
                </c:pt>
                <c:pt idx="1209">
                  <c:v>1.1915745109014608E-2</c:v>
                </c:pt>
                <c:pt idx="1210">
                  <c:v>1.1908950842904886E-2</c:v>
                </c:pt>
                <c:pt idx="1211">
                  <c:v>1.1902118949773666E-2</c:v>
                </c:pt>
                <c:pt idx="1212">
                  <c:v>1.1895249652003059E-2</c:v>
                </c:pt>
                <c:pt idx="1213">
                  <c:v>1.1888343172055116E-2</c:v>
                </c:pt>
                <c:pt idx="1214">
                  <c:v>1.1881399732311948E-2</c:v>
                </c:pt>
                <c:pt idx="1215">
                  <c:v>1.1874419555315541E-2</c:v>
                </c:pt>
                <c:pt idx="1216">
                  <c:v>1.1867402863288135E-2</c:v>
                </c:pt>
                <c:pt idx="1217">
                  <c:v>1.1858328105542881E-2</c:v>
                </c:pt>
                <c:pt idx="1218">
                  <c:v>1.1853260824388201E-2</c:v>
                </c:pt>
                <c:pt idx="1219">
                  <c:v>1.1846135922120027E-2</c:v>
                </c:pt>
                <c:pt idx="1220">
                  <c:v>1.1838975394748985E-2</c:v>
                </c:pt>
                <c:pt idx="1221">
                  <c:v>1.1831779464577252E-2</c:v>
                </c:pt>
                <c:pt idx="1222">
                  <c:v>1.1824548353986941E-2</c:v>
                </c:pt>
                <c:pt idx="1223">
                  <c:v>1.1817282285440101E-2</c:v>
                </c:pt>
                <c:pt idx="1224">
                  <c:v>1.1809981481398779E-2</c:v>
                </c:pt>
                <c:pt idx="1225">
                  <c:v>1.180264616424509E-2</c:v>
                </c:pt>
                <c:pt idx="1226">
                  <c:v>1.1795276556361145E-2</c:v>
                </c:pt>
                <c:pt idx="1227">
                  <c:v>1.178787288028893E-2</c:v>
                </c:pt>
                <c:pt idx="1228">
                  <c:v>1.1780435358330621E-2</c:v>
                </c:pt>
                <c:pt idx="1229">
                  <c:v>1.1772964212948267E-2</c:v>
                </c:pt>
                <c:pt idx="1230">
                  <c:v>1.1765459666603917E-2</c:v>
                </c:pt>
                <c:pt idx="1231">
                  <c:v>1.1757921941679683E-2</c:v>
                </c:pt>
                <c:pt idx="1232">
                  <c:v>1.1750351260637615E-2</c:v>
                </c:pt>
                <c:pt idx="1233">
                  <c:v>1.1742747845859824E-2</c:v>
                </c:pt>
                <c:pt idx="1234">
                  <c:v>1.1735111919808361E-2</c:v>
                </c:pt>
                <c:pt idx="1235">
                  <c:v>1.1727443704785401E-2</c:v>
                </c:pt>
                <c:pt idx="1236">
                  <c:v>1.1719743423412865E-2</c:v>
                </c:pt>
                <c:pt idx="1237">
                  <c:v>1.1712011297912994E-2</c:v>
                </c:pt>
                <c:pt idx="1238">
                  <c:v>1.1704247550907709E-2</c:v>
                </c:pt>
                <c:pt idx="1239">
                  <c:v>1.1696452404619251E-2</c:v>
                </c:pt>
                <c:pt idx="1240">
                  <c:v>1.1688626081589604E-2</c:v>
                </c:pt>
                <c:pt idx="1241">
                  <c:v>1.1680768804360753E-2</c:v>
                </c:pt>
                <c:pt idx="1242">
                  <c:v>1.1672880795075002E-2</c:v>
                </c:pt>
                <c:pt idx="1243">
                  <c:v>1.1664962276274338E-2</c:v>
                </c:pt>
                <c:pt idx="1244">
                  <c:v>1.1657013470420807E-2</c:v>
                </c:pt>
                <c:pt idx="1245">
                  <c:v>1.1649034600056396E-2</c:v>
                </c:pt>
                <c:pt idx="1246">
                  <c:v>1.1641025887323408E-2</c:v>
                </c:pt>
                <c:pt idx="1247">
                  <c:v>1.1632987554843766E-2</c:v>
                </c:pt>
                <c:pt idx="1248">
                  <c:v>1.1624919824919644E-2</c:v>
                </c:pt>
                <c:pt idx="1249">
                  <c:v>1.1616822920093028E-2</c:v>
                </c:pt>
                <c:pt idx="1250">
                  <c:v>1.1608697062746032E-2</c:v>
                </c:pt>
                <c:pt idx="1251">
                  <c:v>1.1600542475260767E-2</c:v>
                </c:pt>
                <c:pt idx="1252">
                  <c:v>1.1592359380099282E-2</c:v>
                </c:pt>
                <c:pt idx="1253">
                  <c:v>1.158414799964369E-2</c:v>
                </c:pt>
                <c:pt idx="1254">
                  <c:v>1.1575908556435976E-2</c:v>
                </c:pt>
                <c:pt idx="1255">
                  <c:v>1.1567641272778317E-2</c:v>
                </c:pt>
                <c:pt idx="1256">
                  <c:v>1.1559346371052825E-2</c:v>
                </c:pt>
                <c:pt idx="1257">
                  <c:v>1.155102407372155E-2</c:v>
                </c:pt>
                <c:pt idx="1258">
                  <c:v>1.1542674603406411E-2</c:v>
                </c:pt>
                <c:pt idx="1259">
                  <c:v>1.1534298182249714E-2</c:v>
                </c:pt>
                <c:pt idx="1260">
                  <c:v>1.1525895032713507E-2</c:v>
                </c:pt>
                <c:pt idx="1261">
                  <c:v>1.1517465377499647E-2</c:v>
                </c:pt>
                <c:pt idx="1262">
                  <c:v>1.1509009438670503E-2</c:v>
                </c:pt>
                <c:pt idx="1263">
                  <c:v>1.1500527438847996E-2</c:v>
                </c:pt>
                <c:pt idx="1264">
                  <c:v>1.1492019600334302E-2</c:v>
                </c:pt>
                <c:pt idx="1265">
                  <c:v>1.1483486145751343E-2</c:v>
                </c:pt>
                <c:pt idx="1266">
                  <c:v>1.1474927297401294E-2</c:v>
                </c:pt>
                <c:pt idx="1267">
                  <c:v>1.1466343277586333E-2</c:v>
                </c:pt>
                <c:pt idx="1268">
                  <c:v>1.145773430892838E-2</c:v>
                </c:pt>
                <c:pt idx="1269">
                  <c:v>1.1449100613729613E-2</c:v>
                </c:pt>
                <c:pt idx="1270">
                  <c:v>1.1440442414452079E-2</c:v>
                </c:pt>
                <c:pt idx="1271">
                  <c:v>1.1431759933557828E-2</c:v>
                </c:pt>
                <c:pt idx="1272">
                  <c:v>1.1420561422559317E-2</c:v>
                </c:pt>
                <c:pt idx="1273">
                  <c:v>1.1414323016447625E-2</c:v>
                </c:pt>
                <c:pt idx="1274">
                  <c:v>1.1405569025075835E-2</c:v>
                </c:pt>
                <c:pt idx="1275">
                  <c:v>1.139679164177565E-2</c:v>
                </c:pt>
                <c:pt idx="1276">
                  <c:v>1.1387991088849247E-2</c:v>
                </c:pt>
                <c:pt idx="1277">
                  <c:v>1.1379167588838612E-2</c:v>
                </c:pt>
                <c:pt idx="1278">
                  <c:v>1.1370321364205793E-2</c:v>
                </c:pt>
                <c:pt idx="1279">
                  <c:v>1.1361452637173031E-2</c:v>
                </c:pt>
                <c:pt idx="1280">
                  <c:v>1.1352561630362246E-2</c:v>
                </c:pt>
                <c:pt idx="1281">
                  <c:v>1.1343648566075615E-2</c:v>
                </c:pt>
                <c:pt idx="1282">
                  <c:v>1.1334713666775187E-2</c:v>
                </c:pt>
                <c:pt idx="1283">
                  <c:v>1.1325757155002947E-2</c:v>
                </c:pt>
                <c:pt idx="1284">
                  <c:v>1.1316779252901199E-2</c:v>
                </c:pt>
                <c:pt idx="1285">
                  <c:v>1.1307780183091865E-2</c:v>
                </c:pt>
                <c:pt idx="1286">
                  <c:v>1.1298760168036992E-2</c:v>
                </c:pt>
                <c:pt idx="1287">
                  <c:v>1.1289719430118694E-2</c:v>
                </c:pt>
                <c:pt idx="1288">
                  <c:v>1.1280658191639148E-2</c:v>
                </c:pt>
                <c:pt idx="1289">
                  <c:v>1.1271576675060402E-2</c:v>
                </c:pt>
                <c:pt idx="1290">
                  <c:v>1.1262475102844505E-2</c:v>
                </c:pt>
                <c:pt idx="1291">
                  <c:v>1.1253353697533441E-2</c:v>
                </c:pt>
                <c:pt idx="1292">
                  <c:v>1.1244212681349453E-2</c:v>
                </c:pt>
                <c:pt idx="1293">
                  <c:v>1.1235052276834523E-2</c:v>
                </c:pt>
                <c:pt idx="1294">
                  <c:v>1.1225872706370765E-2</c:v>
                </c:pt>
                <c:pt idx="1295">
                  <c:v>1.1216674192340292E-2</c:v>
                </c:pt>
                <c:pt idx="1296">
                  <c:v>1.1207456957205153E-2</c:v>
                </c:pt>
                <c:pt idx="1297">
                  <c:v>1.1198221223427396E-2</c:v>
                </c:pt>
                <c:pt idx="1298">
                  <c:v>1.1188967213389134E-2</c:v>
                </c:pt>
                <c:pt idx="1299">
                  <c:v>1.1179695149552416E-2</c:v>
                </c:pt>
                <c:pt idx="1300">
                  <c:v>1.1170405254299354E-2</c:v>
                </c:pt>
                <c:pt idx="1301">
                  <c:v>1.1161097749932125E-2</c:v>
                </c:pt>
                <c:pt idx="1302">
                  <c:v>1.1151772859152587E-2</c:v>
                </c:pt>
                <c:pt idx="1303">
                  <c:v>1.1142430804182979E-2</c:v>
                </c:pt>
                <c:pt idx="1304">
                  <c:v>1.1133071807405415E-2</c:v>
                </c:pt>
                <c:pt idx="1305">
                  <c:v>1.1123696091441815E-2</c:v>
                </c:pt>
                <c:pt idx="1306">
                  <c:v>1.111430387851442E-2</c:v>
                </c:pt>
                <c:pt idx="1307">
                  <c:v>1.1104895391165215E-2</c:v>
                </c:pt>
                <c:pt idx="1308">
                  <c:v>1.1094123191552896E-2</c:v>
                </c:pt>
                <c:pt idx="1309">
                  <c:v>1.1086030482729825E-2</c:v>
                </c:pt>
                <c:pt idx="1310">
                  <c:v>1.1076574506567738E-2</c:v>
                </c:pt>
                <c:pt idx="1311">
                  <c:v>1.1067103145432355E-2</c:v>
                </c:pt>
                <c:pt idx="1312">
                  <c:v>1.1057616622185407E-2</c:v>
                </c:pt>
                <c:pt idx="1313">
                  <c:v>1.1048115158969196E-2</c:v>
                </c:pt>
                <c:pt idx="1314">
                  <c:v>1.1038598978165837E-2</c:v>
                </c:pt>
                <c:pt idx="1315">
                  <c:v>1.1029068302317313E-2</c:v>
                </c:pt>
                <c:pt idx="1316">
                  <c:v>1.1019523353725802E-2</c:v>
                </c:pt>
                <c:pt idx="1317">
                  <c:v>1.1009964355013224E-2</c:v>
                </c:pt>
                <c:pt idx="1318">
                  <c:v>1.1000391528401821E-2</c:v>
                </c:pt>
                <c:pt idx="1319">
                  <c:v>1.0990805096433576E-2</c:v>
                </c:pt>
                <c:pt idx="1320">
                  <c:v>1.0981205281490602E-2</c:v>
                </c:pt>
                <c:pt idx="1321">
                  <c:v>1.0971592305955014E-2</c:v>
                </c:pt>
                <c:pt idx="1322">
                  <c:v>1.0961966392288858E-2</c:v>
                </c:pt>
                <c:pt idx="1323">
                  <c:v>1.0949571564404792E-2</c:v>
                </c:pt>
                <c:pt idx="1324">
                  <c:v>1.0942676640253168E-2</c:v>
                </c:pt>
                <c:pt idx="1325">
                  <c:v>1.0933013246727796E-2</c:v>
                </c:pt>
                <c:pt idx="1326">
                  <c:v>1.0921954628146935E-2</c:v>
                </c:pt>
                <c:pt idx="1327">
                  <c:v>1.0913650536732433E-2</c:v>
                </c:pt>
                <c:pt idx="1328">
                  <c:v>1.0903951665106604E-2</c:v>
                </c:pt>
                <c:pt idx="1329">
                  <c:v>1.0894241412264805E-2</c:v>
                </c:pt>
                <c:pt idx="1330">
                  <c:v>1.0884520000749021E-2</c:v>
                </c:pt>
                <c:pt idx="1331">
                  <c:v>1.0874787652781492E-2</c:v>
                </c:pt>
                <c:pt idx="1332">
                  <c:v>1.0865044590984141E-2</c:v>
                </c:pt>
                <c:pt idx="1333">
                  <c:v>1.0855291037659143E-2</c:v>
                </c:pt>
                <c:pt idx="1334">
                  <c:v>1.0845527215268547E-2</c:v>
                </c:pt>
                <c:pt idx="1335">
                  <c:v>1.0835753346194466E-2</c:v>
                </c:pt>
                <c:pt idx="1336">
                  <c:v>1.0825969652819012E-2</c:v>
                </c:pt>
                <c:pt idx="1337">
                  <c:v>1.0816176357684171E-2</c:v>
                </c:pt>
                <c:pt idx="1338">
                  <c:v>1.0806373683251991E-2</c:v>
                </c:pt>
                <c:pt idx="1339">
                  <c:v>1.0796561851744713E-2</c:v>
                </c:pt>
                <c:pt idx="1340">
                  <c:v>1.0786741085704321E-2</c:v>
                </c:pt>
                <c:pt idx="1341">
                  <c:v>1.0776911607512929E-2</c:v>
                </c:pt>
                <c:pt idx="1342">
                  <c:v>1.0767073639632585E-2</c:v>
                </c:pt>
                <c:pt idx="1343">
                  <c:v>1.0757227404445402E-2</c:v>
                </c:pt>
                <c:pt idx="1344">
                  <c:v>1.0747373124413429E-2</c:v>
                </c:pt>
                <c:pt idx="1345">
                  <c:v>1.0737511021918777E-2</c:v>
                </c:pt>
                <c:pt idx="1346">
                  <c:v>1.0727641319423498E-2</c:v>
                </c:pt>
                <c:pt idx="1347">
                  <c:v>1.0717764239389638E-2</c:v>
                </c:pt>
                <c:pt idx="1348">
                  <c:v>1.0707880004039438E-2</c:v>
                </c:pt>
                <c:pt idx="1349">
                  <c:v>1.0697988835914884E-2</c:v>
                </c:pt>
                <c:pt idx="1350">
                  <c:v>1.0688090957478025E-2</c:v>
                </c:pt>
                <c:pt idx="1351">
                  <c:v>1.0678186591270844E-2</c:v>
                </c:pt>
                <c:pt idx="1352">
                  <c:v>1.0668275959435647E-2</c:v>
                </c:pt>
                <c:pt idx="1353">
                  <c:v>1.0658359284514418E-2</c:v>
                </c:pt>
                <c:pt idx="1354">
                  <c:v>1.0648436788889271E-2</c:v>
                </c:pt>
                <c:pt idx="1355">
                  <c:v>1.0638508695102189E-2</c:v>
                </c:pt>
                <c:pt idx="1356">
                  <c:v>1.062857522545535E-2</c:v>
                </c:pt>
                <c:pt idx="1357">
                  <c:v>1.0618636602490739E-2</c:v>
                </c:pt>
                <c:pt idx="1358">
                  <c:v>1.0608693048350659E-2</c:v>
                </c:pt>
                <c:pt idx="1359">
                  <c:v>1.0598744785896841E-2</c:v>
                </c:pt>
                <c:pt idx="1360">
                  <c:v>1.0585947601864376E-2</c:v>
                </c:pt>
                <c:pt idx="1361">
                  <c:v>1.0575989412071607E-2</c:v>
                </c:pt>
                <c:pt idx="1362">
                  <c:v>1.0567450646536969E-2</c:v>
                </c:pt>
                <c:pt idx="1363">
                  <c:v>1.0557485246511789E-2</c:v>
                </c:pt>
                <c:pt idx="1364">
                  <c:v>1.0547516281818048E-2</c:v>
                </c:pt>
                <c:pt idx="1365">
                  <c:v>1.0537543974917796E-2</c:v>
                </c:pt>
                <c:pt idx="1366">
                  <c:v>1.0527568548193145E-2</c:v>
                </c:pt>
                <c:pt idx="1367">
                  <c:v>1.0517590224106144E-2</c:v>
                </c:pt>
                <c:pt idx="1368">
                  <c:v>1.0507609224879033E-2</c:v>
                </c:pt>
                <c:pt idx="1369">
                  <c:v>1.0497625773053798E-2</c:v>
                </c:pt>
                <c:pt idx="1370">
                  <c:v>1.0487640091252359E-2</c:v>
                </c:pt>
                <c:pt idx="1371">
                  <c:v>1.0477652401617021E-2</c:v>
                </c:pt>
                <c:pt idx="1372">
                  <c:v>1.0467662926609833E-2</c:v>
                </c:pt>
                <c:pt idx="1373">
                  <c:v>1.0454817050646881E-2</c:v>
                </c:pt>
                <c:pt idx="1374">
                  <c:v>1.0447679510487973E-2</c:v>
                </c:pt>
                <c:pt idx="1375">
                  <c:v>1.0437686014137526E-2</c:v>
                </c:pt>
                <c:pt idx="1376">
                  <c:v>1.0427691622103552E-2</c:v>
                </c:pt>
                <c:pt idx="1377">
                  <c:v>1.0417696556848099E-2</c:v>
                </c:pt>
                <c:pt idx="1378">
                  <c:v>1.0406273086198681E-2</c:v>
                </c:pt>
                <c:pt idx="1379">
                  <c:v>1.0397705296441018E-2</c:v>
                </c:pt>
                <c:pt idx="1380">
                  <c:v>1.038770954613355E-2</c:v>
                </c:pt>
                <c:pt idx="1381">
                  <c:v>1.0377714012212991E-2</c:v>
                </c:pt>
                <c:pt idx="1382">
                  <c:v>1.0367718917221325E-2</c:v>
                </c:pt>
                <c:pt idx="1383">
                  <c:v>1.0357724483460728E-2</c:v>
                </c:pt>
                <c:pt idx="1384">
                  <c:v>1.0347730933553123E-2</c:v>
                </c:pt>
                <c:pt idx="1385">
                  <c:v>1.0337738489720749E-2</c:v>
                </c:pt>
                <c:pt idx="1386">
                  <c:v>1.0327747374425655E-2</c:v>
                </c:pt>
                <c:pt idx="1387">
                  <c:v>1.0317757810209827E-2</c:v>
                </c:pt>
                <c:pt idx="1388">
                  <c:v>1.0307770019295504E-2</c:v>
                </c:pt>
                <c:pt idx="1389">
                  <c:v>1.0297784224304607E-2</c:v>
                </c:pt>
                <c:pt idx="1390">
                  <c:v>1.0287800647539314E-2</c:v>
                </c:pt>
                <c:pt idx="1391">
                  <c:v>1.0277819511381736E-2</c:v>
                </c:pt>
                <c:pt idx="1392">
                  <c:v>1.0267841038293923E-2</c:v>
                </c:pt>
                <c:pt idx="1393">
                  <c:v>1.025786545081786E-2</c:v>
                </c:pt>
                <c:pt idx="1394">
                  <c:v>1.0247892971175787E-2</c:v>
                </c:pt>
                <c:pt idx="1395">
                  <c:v>1.0237923821829753E-2</c:v>
                </c:pt>
                <c:pt idx="1396">
                  <c:v>1.0227958225401679E-2</c:v>
                </c:pt>
                <c:pt idx="1397">
                  <c:v>1.0217996404113805E-2</c:v>
                </c:pt>
                <c:pt idx="1398">
                  <c:v>1.0208038580348244E-2</c:v>
                </c:pt>
                <c:pt idx="1399">
                  <c:v>1.0198084976646982E-2</c:v>
                </c:pt>
                <c:pt idx="1400">
                  <c:v>1.018813581539213E-2</c:v>
                </c:pt>
                <c:pt idx="1401">
                  <c:v>1.0178191319045737E-2</c:v>
                </c:pt>
                <c:pt idx="1402">
                  <c:v>1.0168251709909981E-2</c:v>
                </c:pt>
                <c:pt idx="1403">
                  <c:v>1.015831721044691E-2</c:v>
                </c:pt>
                <c:pt idx="1404">
                  <c:v>1.0148388043198509E-2</c:v>
                </c:pt>
                <c:pt idx="1405">
                  <c:v>1.0138464430466954E-2</c:v>
                </c:pt>
                <c:pt idx="1406">
                  <c:v>1.0128546594634358E-2</c:v>
                </c:pt>
                <c:pt idx="1407">
                  <c:v>1.0118634758242706E-2</c:v>
                </c:pt>
                <c:pt idx="1408">
                  <c:v>1.0108729143594175E-2</c:v>
                </c:pt>
                <c:pt idx="1409">
                  <c:v>1.009882997323075E-2</c:v>
                </c:pt>
                <c:pt idx="1410">
                  <c:v>1.0088937469454606E-2</c:v>
                </c:pt>
                <c:pt idx="1411">
                  <c:v>1.007905185480773E-2</c:v>
                </c:pt>
                <c:pt idx="1412">
                  <c:v>1.0066352259352485E-2</c:v>
                </c:pt>
                <c:pt idx="1413">
                  <c:v>1.0056483226321689E-2</c:v>
                </c:pt>
                <c:pt idx="1414">
                  <c:v>1.0048030111393658E-2</c:v>
                </c:pt>
                <c:pt idx="1415">
                  <c:v>1.0038175406581473E-2</c:v>
                </c:pt>
                <c:pt idx="1416">
                  <c:v>1.002832873462367E-2</c:v>
                </c:pt>
                <c:pt idx="1417">
                  <c:v>1.0018490317982298E-2</c:v>
                </c:pt>
                <c:pt idx="1418">
                  <c:v>1.0008660379119405E-2</c:v>
                </c:pt>
                <c:pt idx="1419">
                  <c:v>9.99883914049704E-3</c:v>
                </c:pt>
                <c:pt idx="1420">
                  <c:v>9.9890268244173797E-3</c:v>
                </c:pt>
                <c:pt idx="1421">
                  <c:v>9.9792236534224088E-3</c:v>
                </c:pt>
                <c:pt idx="1422">
                  <c:v>9.9694298498143041E-3</c:v>
                </c:pt>
                <c:pt idx="1423">
                  <c:v>9.9596456361350505E-3</c:v>
                </c:pt>
                <c:pt idx="1424">
                  <c:v>9.9498712346868246E-3</c:v>
                </c:pt>
                <c:pt idx="1425">
                  <c:v>9.9401068679316751E-3</c:v>
                </c:pt>
                <c:pt idx="1426">
                  <c:v>9.9303527582517148E-3</c:v>
                </c:pt>
                <c:pt idx="1427">
                  <c:v>9.9206091282688647E-3</c:v>
                </c:pt>
                <c:pt idx="1428">
                  <c:v>9.9069809729446234E-3</c:v>
                </c:pt>
                <c:pt idx="1429">
                  <c:v>9.9011541963633931E-3</c:v>
                </c:pt>
                <c:pt idx="1430">
                  <c:v>9.8908860389190778E-3</c:v>
                </c:pt>
                <c:pt idx="1431">
                  <c:v>9.880359151557272E-3</c:v>
                </c:pt>
                <c:pt idx="1432">
                  <c:v>9.8706729296527129E-3</c:v>
                </c:pt>
                <c:pt idx="1433">
                  <c:v>9.8609985533126832E-3</c:v>
                </c:pt>
                <c:pt idx="1434">
                  <c:v>9.8513362453989117E-3</c:v>
                </c:pt>
                <c:pt idx="1435">
                  <c:v>9.8416862281336392E-3</c:v>
                </c:pt>
                <c:pt idx="1436">
                  <c:v>9.8320487238989784E-3</c:v>
                </c:pt>
                <c:pt idx="1437">
                  <c:v>9.8224239551569781E-3</c:v>
                </c:pt>
                <c:pt idx="1438">
                  <c:v>9.812812144369687E-3</c:v>
                </c:pt>
                <c:pt idx="1439">
                  <c:v>9.8032135139192178E-3</c:v>
                </c:pt>
                <c:pt idx="1440">
                  <c:v>9.7936282862676194E-3</c:v>
                </c:pt>
                <c:pt idx="1441">
                  <c:v>9.7840566837170684E-3</c:v>
                </c:pt>
                <c:pt idx="1442">
                  <c:v>9.7744989288095496E-3</c:v>
                </c:pt>
                <c:pt idx="1443">
                  <c:v>9.7649552438472398E-3</c:v>
                </c:pt>
                <c:pt idx="1444">
                  <c:v>9.7554258514520598E-3</c:v>
                </c:pt>
                <c:pt idx="1445">
                  <c:v>9.7459109737663141E-3</c:v>
                </c:pt>
                <c:pt idx="1446">
                  <c:v>9.7364108334119237E-3</c:v>
                </c:pt>
                <c:pt idx="1447">
                  <c:v>9.7269256526910652E-3</c:v>
                </c:pt>
                <c:pt idx="1448">
                  <c:v>9.7174556541457235E-3</c:v>
                </c:pt>
                <c:pt idx="1449">
                  <c:v>9.7080010599981392E-3</c:v>
                </c:pt>
                <c:pt idx="1450">
                  <c:v>9.6985620929501692E-3</c:v>
                </c:pt>
                <c:pt idx="1451">
                  <c:v>9.6891389751441181E-3</c:v>
                </c:pt>
                <c:pt idx="1452">
                  <c:v>9.6797310679708204E-3</c:v>
                </c:pt>
                <c:pt idx="1453">
                  <c:v>9.6703288787036712E-3</c:v>
                </c:pt>
                <c:pt idx="1454">
                  <c:v>9.6609298174143987E-3</c:v>
                </c:pt>
                <c:pt idx="1455">
                  <c:v>9.6515340554059748E-3</c:v>
                </c:pt>
                <c:pt idx="1456">
                  <c:v>9.6421417642211793E-3</c:v>
                </c:pt>
                <c:pt idx="1457">
                  <c:v>9.6327531150830481E-3</c:v>
                </c:pt>
                <c:pt idx="1458">
                  <c:v>9.6233682794544251E-3</c:v>
                </c:pt>
                <c:pt idx="1459">
                  <c:v>9.613987428638282E-3</c:v>
                </c:pt>
                <c:pt idx="1460">
                  <c:v>9.6046107339375908E-3</c:v>
                </c:pt>
                <c:pt idx="1461">
                  <c:v>9.5952383668151953E-3</c:v>
                </c:pt>
                <c:pt idx="1462">
                  <c:v>9.5858704986540033E-3</c:v>
                </c:pt>
                <c:pt idx="1463">
                  <c:v>9.5765073008369228E-3</c:v>
                </c:pt>
                <c:pt idx="1464">
                  <c:v>9.561803552218251E-3</c:v>
                </c:pt>
                <c:pt idx="1465">
                  <c:v>9.5524531504853627E-3</c:v>
                </c:pt>
                <c:pt idx="1466">
                  <c:v>9.5460306715366983E-3</c:v>
                </c:pt>
                <c:pt idx="1467">
                  <c:v>9.5366889361780949E-3</c:v>
                </c:pt>
                <c:pt idx="1468">
                  <c:v>9.5273527776651434E-3</c:v>
                </c:pt>
                <c:pt idx="1469">
                  <c:v>9.5180223674073972E-3</c:v>
                </c:pt>
                <c:pt idx="1470">
                  <c:v>9.5086978767344732E-3</c:v>
                </c:pt>
                <c:pt idx="1471">
                  <c:v>9.4993794770825701E-3</c:v>
                </c:pt>
                <c:pt idx="1472">
                  <c:v>9.4900673397813051E-3</c:v>
                </c:pt>
                <c:pt idx="1473">
                  <c:v>9.4807616361869407E-3</c:v>
                </c:pt>
                <c:pt idx="1474">
                  <c:v>9.4714625377356754E-3</c:v>
                </c:pt>
                <c:pt idx="1475">
                  <c:v>9.462170215730481E-3</c:v>
                </c:pt>
                <c:pt idx="1476">
                  <c:v>9.4528848416075562E-3</c:v>
                </c:pt>
                <c:pt idx="1477">
                  <c:v>9.4436065867231633E-3</c:v>
                </c:pt>
                <c:pt idx="1478">
                  <c:v>9.430117553073103E-3</c:v>
                </c:pt>
                <c:pt idx="1479">
                  <c:v>9.4221801412253114E-3</c:v>
                </c:pt>
                <c:pt idx="1480">
                  <c:v>9.4129269676379579E-3</c:v>
                </c:pt>
                <c:pt idx="1481">
                  <c:v>9.4036816468090478E-3</c:v>
                </c:pt>
                <c:pt idx="1482">
                  <c:v>9.3931254014112397E-3</c:v>
                </c:pt>
                <c:pt idx="1483">
                  <c:v>9.3852152491979979E-3</c:v>
                </c:pt>
                <c:pt idx="1484">
                  <c:v>9.3759945150218016E-3</c:v>
                </c:pt>
                <c:pt idx="1485">
                  <c:v>9.3667823191356803E-3</c:v>
                </c:pt>
                <c:pt idx="1486">
                  <c:v>9.3575788328426057E-3</c:v>
                </c:pt>
                <c:pt idx="1487">
                  <c:v>9.3483842276853579E-3</c:v>
                </c:pt>
                <c:pt idx="1488">
                  <c:v>9.3391986747271005E-3</c:v>
                </c:pt>
                <c:pt idx="1489">
                  <c:v>9.3300223455106135E-3</c:v>
                </c:pt>
                <c:pt idx="1490">
                  <c:v>9.3208554114987408E-3</c:v>
                </c:pt>
                <c:pt idx="1491">
                  <c:v>9.3116980439944541E-3</c:v>
                </c:pt>
                <c:pt idx="1492">
                  <c:v>9.3025504141408533E-3</c:v>
                </c:pt>
                <c:pt idx="1493">
                  <c:v>9.2934126935606542E-3</c:v>
                </c:pt>
                <c:pt idx="1494">
                  <c:v>9.2842850535568289E-3</c:v>
                </c:pt>
                <c:pt idx="1495">
                  <c:v>9.2751676654323489E-3</c:v>
                </c:pt>
                <c:pt idx="1496">
                  <c:v>9.2660607006500584E-3</c:v>
                </c:pt>
                <c:pt idx="1497">
                  <c:v>9.256964330512929E-3</c:v>
                </c:pt>
                <c:pt idx="1498">
                  <c:v>9.2478787264038687E-3</c:v>
                </c:pt>
                <c:pt idx="1499">
                  <c:v>9.2388040597057852E-3</c:v>
                </c:pt>
                <c:pt idx="1500">
                  <c:v>9.2297405017216505E-3</c:v>
                </c:pt>
                <c:pt idx="1501">
                  <c:v>9.2206882238343724E-3</c:v>
                </c:pt>
                <c:pt idx="1502">
                  <c:v>9.2116473974268587E-3</c:v>
                </c:pt>
                <c:pt idx="1503">
                  <c:v>9.2026181938820173E-3</c:v>
                </c:pt>
                <c:pt idx="1504">
                  <c:v>9.1936007845827561E-3</c:v>
                </c:pt>
                <c:pt idx="1505">
                  <c:v>9.1845953409119829E-3</c:v>
                </c:pt>
                <c:pt idx="1506">
                  <c:v>9.1756020340927336E-3</c:v>
                </c:pt>
                <c:pt idx="1507">
                  <c:v>9.166621035667788E-3</c:v>
                </c:pt>
                <c:pt idx="1508">
                  <c:v>9.1576525169401179E-3</c:v>
                </c:pt>
                <c:pt idx="1509">
                  <c:v>9.1486966491327593E-3</c:v>
                </c:pt>
                <c:pt idx="1510">
                  <c:v>9.1397536037884919E-3</c:v>
                </c:pt>
                <c:pt idx="1511">
                  <c:v>9.1308235522902237E-3</c:v>
                </c:pt>
                <c:pt idx="1512">
                  <c:v>9.1219066658609904E-3</c:v>
                </c:pt>
                <c:pt idx="1513">
                  <c:v>9.113003115963636E-3</c:v>
                </c:pt>
                <c:pt idx="1514">
                  <c:v>9.1041130739011322E-3</c:v>
                </c:pt>
                <c:pt idx="1515">
                  <c:v>9.095236711136323E-3</c:v>
                </c:pt>
                <c:pt idx="1516">
                  <c:v>9.0851092664934185E-3</c:v>
                </c:pt>
                <c:pt idx="1517">
                  <c:v>9.0762627933393958E-3</c:v>
                </c:pt>
                <c:pt idx="1518">
                  <c:v>9.0686914118975892E-3</c:v>
                </c:pt>
                <c:pt idx="1519">
                  <c:v>9.0598714797529567E-3</c:v>
                </c:pt>
                <c:pt idx="1520">
                  <c:v>9.0510660835807499E-3</c:v>
                </c:pt>
                <c:pt idx="1521">
                  <c:v>9.0422753949237489E-3</c:v>
                </c:pt>
                <c:pt idx="1522">
                  <c:v>9.0334995850049893E-3</c:v>
                </c:pt>
                <c:pt idx="1523">
                  <c:v>9.024738825207379E-3</c:v>
                </c:pt>
                <c:pt idx="1524">
                  <c:v>9.0159932871536341E-3</c:v>
                </c:pt>
                <c:pt idx="1525">
                  <c:v>9.0072631418269822E-3</c:v>
                </c:pt>
                <c:pt idx="1526">
                  <c:v>8.9985485607702032E-3</c:v>
                </c:pt>
                <c:pt idx="1527">
                  <c:v>8.9898497153662049E-3</c:v>
                </c:pt>
                <c:pt idx="1528">
                  <c:v>8.9811667768380232E-3</c:v>
                </c:pt>
                <c:pt idx="1529">
                  <c:v>8.9724999167284381E-3</c:v>
                </c:pt>
                <c:pt idx="1530">
                  <c:v>8.9638493064203573E-3</c:v>
                </c:pt>
                <c:pt idx="1531">
                  <c:v>8.9552151171368166E-3</c:v>
                </c:pt>
                <c:pt idx="1532">
                  <c:v>8.946597520260724E-3</c:v>
                </c:pt>
                <c:pt idx="1533">
                  <c:v>8.9355424094339497E-3</c:v>
                </c:pt>
                <c:pt idx="1534">
                  <c:v>8.9294127894223863E-3</c:v>
                </c:pt>
                <c:pt idx="1535">
                  <c:v>8.9208459980660848E-3</c:v>
                </c:pt>
                <c:pt idx="1536">
                  <c:v>8.9122964847287989E-3</c:v>
                </c:pt>
                <c:pt idx="1537">
                  <c:v>8.9037644206335642E-3</c:v>
                </c:pt>
                <c:pt idx="1538">
                  <c:v>8.8952499771632887E-3</c:v>
                </c:pt>
                <c:pt idx="1539">
                  <c:v>8.8867533256209441E-3</c:v>
                </c:pt>
                <c:pt idx="1540">
                  <c:v>8.8782746375493105E-3</c:v>
                </c:pt>
                <c:pt idx="1541">
                  <c:v>8.8698140841714235E-3</c:v>
                </c:pt>
                <c:pt idx="1542">
                  <c:v>8.8613718369501271E-3</c:v>
                </c:pt>
                <c:pt idx="1543">
                  <c:v>8.8529480671084571E-3</c:v>
                </c:pt>
                <c:pt idx="1544">
                  <c:v>8.8445429461891933E-3</c:v>
                </c:pt>
                <c:pt idx="1545">
                  <c:v>8.8361566453354357E-3</c:v>
                </c:pt>
                <c:pt idx="1546">
                  <c:v>8.8277893361699E-3</c:v>
                </c:pt>
                <c:pt idx="1547">
                  <c:v>8.8194411898356861E-3</c:v>
                </c:pt>
                <c:pt idx="1548">
                  <c:v>8.8111123777956379E-3</c:v>
                </c:pt>
                <c:pt idx="1549">
                  <c:v>8.8028030715125993E-3</c:v>
                </c:pt>
                <c:pt idx="1550">
                  <c:v>8.79451344212967E-3</c:v>
                </c:pt>
                <c:pt idx="1551">
                  <c:v>8.786243661269566E-3</c:v>
                </c:pt>
                <c:pt idx="1552">
                  <c:v>8.777993900075387E-3</c:v>
                </c:pt>
                <c:pt idx="1553">
                  <c:v>8.769764330009977E-3</c:v>
                </c:pt>
                <c:pt idx="1554">
                  <c:v>8.7615551223763077E-3</c:v>
                </c:pt>
                <c:pt idx="1555">
                  <c:v>8.7533664487171592E-3</c:v>
                </c:pt>
                <c:pt idx="1556">
                  <c:v>8.7451984800157589E-3</c:v>
                </c:pt>
                <c:pt idx="1557">
                  <c:v>8.7370513881346312E-3</c:v>
                </c:pt>
                <c:pt idx="1558">
                  <c:v>8.7289253441369397E-3</c:v>
                </c:pt>
                <c:pt idx="1559">
                  <c:v>8.7208205194055921E-3</c:v>
                </c:pt>
                <c:pt idx="1560">
                  <c:v>8.7127370853234964E-3</c:v>
                </c:pt>
                <c:pt idx="1561">
                  <c:v>8.7046752132735605E-3</c:v>
                </c:pt>
                <c:pt idx="1562">
                  <c:v>8.6966350747186283E-3</c:v>
                </c:pt>
                <c:pt idx="1563">
                  <c:v>8.6886168408017994E-3</c:v>
                </c:pt>
                <c:pt idx="1564">
                  <c:v>8.6806206830658539E-3</c:v>
                </c:pt>
                <c:pt idx="1565">
                  <c:v>8.6726467728137635E-3</c:v>
                </c:pt>
                <c:pt idx="1566">
                  <c:v>8.6646952815083722E-3</c:v>
                </c:pt>
                <c:pt idx="1567">
                  <c:v>8.6567663802927797E-3</c:v>
                </c:pt>
                <c:pt idx="1568">
                  <c:v>8.6488602407897019E-3</c:v>
                </c:pt>
                <c:pt idx="1569">
                  <c:v>8.6409770341422387E-3</c:v>
                </c:pt>
                <c:pt idx="1570">
                  <c:v>8.6331169318132339E-3</c:v>
                </c:pt>
                <c:pt idx="1571">
                  <c:v>8.6252801052655315E-3</c:v>
                </c:pt>
                <c:pt idx="1572">
                  <c:v>8.617466725642231E-3</c:v>
                </c:pt>
                <c:pt idx="1573">
                  <c:v>8.6096769644861126E-3</c:v>
                </c:pt>
                <c:pt idx="1574">
                  <c:v>8.6019109931001481E-3</c:v>
                </c:pt>
                <c:pt idx="1575">
                  <c:v>8.5941689828672452E-3</c:v>
                </c:pt>
                <c:pt idx="1576">
                  <c:v>8.5864511051703118E-3</c:v>
                </c:pt>
                <c:pt idx="1577">
                  <c:v>8.5787575313123199E-3</c:v>
                </c:pt>
                <c:pt idx="1578">
                  <c:v>8.5710884326761771E-3</c:v>
                </c:pt>
                <c:pt idx="1579">
                  <c:v>8.5634439806447915E-3</c:v>
                </c:pt>
                <c:pt idx="1580">
                  <c:v>8.5558243466010708E-3</c:v>
                </c:pt>
                <c:pt idx="1581">
                  <c:v>8.5482297018479869E-3</c:v>
                </c:pt>
                <c:pt idx="1582">
                  <c:v>8.5406602177684476E-3</c:v>
                </c:pt>
                <c:pt idx="1583">
                  <c:v>8.5309652706033745E-3</c:v>
                </c:pt>
                <c:pt idx="1584">
                  <c:v>8.5255974172415705E-3</c:v>
                </c:pt>
                <c:pt idx="1585">
                  <c:v>8.5181044434001763E-3</c:v>
                </c:pt>
                <c:pt idx="1586">
                  <c:v>8.5106373157639581E-3</c:v>
                </c:pt>
                <c:pt idx="1587">
                  <c:v>8.5031962057158239E-3</c:v>
                </c:pt>
                <c:pt idx="1588">
                  <c:v>8.4957812844788094E-3</c:v>
                </c:pt>
                <c:pt idx="1589">
                  <c:v>8.4883927234358225E-3</c:v>
                </c:pt>
                <c:pt idx="1590">
                  <c:v>8.4810306940497071E-3</c:v>
                </c:pt>
                <c:pt idx="1591">
                  <c:v>8.473695367623435E-3</c:v>
                </c:pt>
                <c:pt idx="1592">
                  <c:v>8.4663869156198501E-3</c:v>
                </c:pt>
                <c:pt idx="1593">
                  <c:v>8.4591055091820522E-3</c:v>
                </c:pt>
                <c:pt idx="1594">
                  <c:v>8.4518513199327572E-3</c:v>
                </c:pt>
                <c:pt idx="1595">
                  <c:v>8.4446245190950009E-3</c:v>
                </c:pt>
                <c:pt idx="1596">
                  <c:v>8.4374252779717551E-3</c:v>
                </c:pt>
                <c:pt idx="1597">
                  <c:v>8.4302537681057998E-3</c:v>
                </c:pt>
                <c:pt idx="1598">
                  <c:v>8.4231101607201708E-3</c:v>
                </c:pt>
                <c:pt idx="1599">
                  <c:v>8.4159946271977759E-3</c:v>
                </c:pt>
                <c:pt idx="1600">
                  <c:v>8.408907339001459E-3</c:v>
                </c:pt>
                <c:pt idx="1601">
                  <c:v>8.4018484673542559E-3</c:v>
                </c:pt>
                <c:pt idx="1602">
                  <c:v>8.3948181837989466E-3</c:v>
                </c:pt>
                <c:pt idx="1603">
                  <c:v>8.3878166594786308E-3</c:v>
                </c:pt>
                <c:pt idx="1604">
                  <c:v>8.3808440659360883E-3</c:v>
                </c:pt>
                <c:pt idx="1605">
                  <c:v>8.3739005744742911E-3</c:v>
                </c:pt>
                <c:pt idx="1606">
                  <c:v>8.366986356396211E-3</c:v>
                </c:pt>
                <c:pt idx="1607">
                  <c:v>8.3601015831646919E-3</c:v>
                </c:pt>
                <c:pt idx="1608">
                  <c:v>8.3532464260027695E-3</c:v>
                </c:pt>
                <c:pt idx="1609">
                  <c:v>8.3464210565331598E-3</c:v>
                </c:pt>
                <c:pt idx="1610">
                  <c:v>8.3396256458989626E-3</c:v>
                </c:pt>
                <c:pt idx="1611">
                  <c:v>8.3328603654830857E-3</c:v>
                </c:pt>
                <c:pt idx="1612">
                  <c:v>8.3261253867483731E-3</c:v>
                </c:pt>
                <c:pt idx="1613">
                  <c:v>8.3194208809977965E-3</c:v>
                </c:pt>
                <c:pt idx="1614">
                  <c:v>8.3127470195343278E-3</c:v>
                </c:pt>
                <c:pt idx="1615">
                  <c:v>8.306103973900747E-3</c:v>
                </c:pt>
                <c:pt idx="1616">
                  <c:v>8.2994919152401536E-3</c:v>
                </c:pt>
                <c:pt idx="1617">
                  <c:v>8.2929110151752639E-3</c:v>
                </c:pt>
                <c:pt idx="1618">
                  <c:v>8.2863614447692413E-3</c:v>
                </c:pt>
                <c:pt idx="1619">
                  <c:v>8.2798433757247381E-3</c:v>
                </c:pt>
                <c:pt idx="1620">
                  <c:v>8.2724329464944901E-3</c:v>
                </c:pt>
                <c:pt idx="1621">
                  <c:v>8.2669024263726243E-3</c:v>
                </c:pt>
                <c:pt idx="1622">
                  <c:v>8.2604798889107656E-3</c:v>
                </c:pt>
                <c:pt idx="1623">
                  <c:v>8.2540895381022494E-3</c:v>
                </c:pt>
                <c:pt idx="1624">
                  <c:v>8.2477315454099198E-3</c:v>
                </c:pt>
                <c:pt idx="1625">
                  <c:v>8.2414060818969403E-3</c:v>
                </c:pt>
                <c:pt idx="1626">
                  <c:v>8.2351133191860271E-3</c:v>
                </c:pt>
                <c:pt idx="1627">
                  <c:v>8.2288534286600878E-3</c:v>
                </c:pt>
                <c:pt idx="1628">
                  <c:v>8.2226265814622224E-3</c:v>
                </c:pt>
                <c:pt idx="1629">
                  <c:v>8.2164329492151467E-3</c:v>
                </c:pt>
                <c:pt idx="1630">
                  <c:v>8.2102727029820244E-3</c:v>
                </c:pt>
                <c:pt idx="1631">
                  <c:v>8.2041460144655076E-3</c:v>
                </c:pt>
                <c:pt idx="1632">
                  <c:v>8.19805305472876E-3</c:v>
                </c:pt>
                <c:pt idx="1633">
                  <c:v>8.1919939953145615E-3</c:v>
                </c:pt>
                <c:pt idx="1634">
                  <c:v>8.184253864538249E-3</c:v>
                </c:pt>
                <c:pt idx="1635">
                  <c:v>8.1799782628255713E-3</c:v>
                </c:pt>
                <c:pt idx="1636">
                  <c:v>8.1740219325165953E-3</c:v>
                </c:pt>
                <c:pt idx="1637">
                  <c:v>8.1681001878219917E-3</c:v>
                </c:pt>
                <c:pt idx="1638">
                  <c:v>8.1618866455013261E-3</c:v>
                </c:pt>
                <c:pt idx="1639">
                  <c:v>8.1555279940559444E-3</c:v>
                </c:pt>
                <c:pt idx="1640">
                  <c:v>8.1497160631194276E-3</c:v>
                </c:pt>
                <c:pt idx="1641">
                  <c:v>8.1439394277893484E-3</c:v>
                </c:pt>
                <c:pt idx="1642">
                  <c:v>8.1381982595285507E-3</c:v>
                </c:pt>
                <c:pt idx="1643">
                  <c:v>8.1324927296400062E-3</c:v>
                </c:pt>
                <c:pt idx="1644">
                  <c:v>8.126823009506623E-3</c:v>
                </c:pt>
                <c:pt idx="1645">
                  <c:v>8.1211892705912447E-3</c:v>
                </c:pt>
                <c:pt idx="1646">
                  <c:v>8.1155916840369713E-3</c:v>
                </c:pt>
                <c:pt idx="1647">
                  <c:v>8.1100304214665186E-3</c:v>
                </c:pt>
                <c:pt idx="1648">
                  <c:v>8.1045056540229865E-3</c:v>
                </c:pt>
                <c:pt idx="1649">
                  <c:v>8.0990175532491548E-3</c:v>
                </c:pt>
                <c:pt idx="1650">
                  <c:v>8.0935662903680594E-3</c:v>
                </c:pt>
                <c:pt idx="1651">
                  <c:v>8.0881520368425441E-3</c:v>
                </c:pt>
                <c:pt idx="1652">
                  <c:v>8.0827749639755808E-3</c:v>
                </c:pt>
                <c:pt idx="1653">
                  <c:v>8.0774352432300134E-3</c:v>
                </c:pt>
                <c:pt idx="1654">
                  <c:v>8.0721330458288776E-3</c:v>
                </c:pt>
                <c:pt idx="1655">
                  <c:v>8.0668685431550813E-3</c:v>
                </c:pt>
                <c:pt idx="1656">
                  <c:v>8.0616419067514045E-3</c:v>
                </c:pt>
                <c:pt idx="1657">
                  <c:v>8.0564533077609468E-3</c:v>
                </c:pt>
                <c:pt idx="1658">
                  <c:v>8.0513029176465523E-3</c:v>
                </c:pt>
                <c:pt idx="1659">
                  <c:v>8.0461909077911287E-3</c:v>
                </c:pt>
                <c:pt idx="1660">
                  <c:v>8.0411174494177118E-3</c:v>
                </c:pt>
                <c:pt idx="1661">
                  <c:v>8.0360827141490176E-3</c:v>
                </c:pt>
                <c:pt idx="1662">
                  <c:v>8.031086873128146E-3</c:v>
                </c:pt>
                <c:pt idx="1663">
                  <c:v>8.0261300978978767E-3</c:v>
                </c:pt>
                <c:pt idx="1664">
                  <c:v>8.0212125596013095E-3</c:v>
                </c:pt>
                <c:pt idx="1665">
                  <c:v>8.0163344297012884E-3</c:v>
                </c:pt>
                <c:pt idx="1666">
                  <c:v>8.0114958796606572E-3</c:v>
                </c:pt>
                <c:pt idx="1667">
                  <c:v>8.0066970807024518E-3</c:v>
                </c:pt>
                <c:pt idx="1668">
                  <c:v>8.001938204369452E-3</c:v>
                </c:pt>
                <c:pt idx="1669">
                  <c:v>7.9972194218047576E-3</c:v>
                </c:pt>
                <c:pt idx="1670">
                  <c:v>7.9925409045511486E-3</c:v>
                </c:pt>
                <c:pt idx="1671">
                  <c:v>7.9879028238316607E-3</c:v>
                </c:pt>
                <c:pt idx="1672">
                  <c:v>7.9819992701857245E-3</c:v>
                </c:pt>
                <c:pt idx="1673">
                  <c:v>7.9774542594979181E-3</c:v>
                </c:pt>
                <c:pt idx="1674">
                  <c:v>7.9735911619760458E-3</c:v>
                </c:pt>
                <c:pt idx="1675">
                  <c:v>7.969122429871689E-3</c:v>
                </c:pt>
                <c:pt idx="1676">
                  <c:v>7.9646950157563623E-3</c:v>
                </c:pt>
                <c:pt idx="1677">
                  <c:v>7.9603090909330376E-3</c:v>
                </c:pt>
                <c:pt idx="1678">
                  <c:v>7.9559648266247507E-3</c:v>
                </c:pt>
                <c:pt idx="1679">
                  <c:v>7.9516623943742815E-3</c:v>
                </c:pt>
                <c:pt idx="1680">
                  <c:v>7.9474019655645378E-3</c:v>
                </c:pt>
                <c:pt idx="1681">
                  <c:v>7.9431837114185555E-3</c:v>
                </c:pt>
                <c:pt idx="1682">
                  <c:v>7.9390078033991784E-3</c:v>
                </c:pt>
                <c:pt idx="1683">
                  <c:v>7.9348744127294424E-3</c:v>
                </c:pt>
                <c:pt idx="1684">
                  <c:v>7.9307837109521273E-3</c:v>
                </c:pt>
                <c:pt idx="1685">
                  <c:v>7.926735869370205E-3</c:v>
                </c:pt>
                <c:pt idx="1686">
                  <c:v>7.9227310594465195E-3</c:v>
                </c:pt>
                <c:pt idx="1687">
                  <c:v>7.9187694522442342E-3</c:v>
                </c:pt>
                <c:pt idx="1688">
                  <c:v>7.9148512194660015E-3</c:v>
                </c:pt>
                <c:pt idx="1689">
                  <c:v>7.9095033947762516E-3</c:v>
                </c:pt>
                <c:pt idx="1690">
                  <c:v>7.9066018593909604E-3</c:v>
                </c:pt>
                <c:pt idx="1691">
                  <c:v>7.9033584803056556E-3</c:v>
                </c:pt>
                <c:pt idx="1692">
                  <c:v>7.8996154581734146E-3</c:v>
                </c:pt>
                <c:pt idx="1693">
                  <c:v>7.8959166672998293E-3</c:v>
                </c:pt>
                <c:pt idx="1694">
                  <c:v>7.8922622787480634E-3</c:v>
                </c:pt>
                <c:pt idx="1695">
                  <c:v>7.8886524639809608E-3</c:v>
                </c:pt>
                <c:pt idx="1696">
                  <c:v>7.8850873945413014E-3</c:v>
                </c:pt>
                <c:pt idx="1697">
                  <c:v>7.881567241652121E-3</c:v>
                </c:pt>
                <c:pt idx="1698">
                  <c:v>7.8780921766163914E-3</c:v>
                </c:pt>
                <c:pt idx="1699">
                  <c:v>7.8746623708969565E-3</c:v>
                </c:pt>
                <c:pt idx="1700">
                  <c:v>7.8712779959566603E-3</c:v>
                </c:pt>
                <c:pt idx="1701">
                  <c:v>7.8679392228586664E-3</c:v>
                </c:pt>
                <c:pt idx="1702">
                  <c:v>7.8646462232256908E-3</c:v>
                </c:pt>
                <c:pt idx="1703">
                  <c:v>7.8613991682807693E-3</c:v>
                </c:pt>
                <c:pt idx="1704">
                  <c:v>7.8581982295666819E-3</c:v>
                </c:pt>
                <c:pt idx="1705">
                  <c:v>7.8550435782265282E-3</c:v>
                </c:pt>
                <c:pt idx="1706">
                  <c:v>7.8519353858030883E-3</c:v>
                </c:pt>
                <c:pt idx="1707">
                  <c:v>7.8488738235993338E-3</c:v>
                </c:pt>
                <c:pt idx="1708">
                  <c:v>7.8458590628383007E-3</c:v>
                </c:pt>
                <c:pt idx="1709">
                  <c:v>7.8428912750627688E-3</c:v>
                </c:pt>
                <c:pt idx="1710">
                  <c:v>7.8399706316556461E-3</c:v>
                </c:pt>
                <c:pt idx="1711">
                  <c:v>7.8370973038399683E-3</c:v>
                </c:pt>
                <c:pt idx="1712">
                  <c:v>7.8342681611598408E-3</c:v>
                </c:pt>
                <c:pt idx="1713">
                  <c:v>7.8314461364659138E-3</c:v>
                </c:pt>
                <c:pt idx="1714">
                  <c:v>7.8286206545374881E-3</c:v>
                </c:pt>
                <c:pt idx="1715">
                  <c:v>7.8257917300028623E-3</c:v>
                </c:pt>
                <c:pt idx="1716">
                  <c:v>7.8229593778100792E-3</c:v>
                </c:pt>
                <c:pt idx="1717">
                  <c:v>7.8201236125874374E-3</c:v>
                </c:pt>
                <c:pt idx="1718">
                  <c:v>7.8172844489632354E-3</c:v>
                </c:pt>
                <c:pt idx="1719">
                  <c:v>7.814441901885516E-3</c:v>
                </c:pt>
                <c:pt idx="1720">
                  <c:v>7.8115959859825779E-3</c:v>
                </c:pt>
                <c:pt idx="1721">
                  <c:v>7.8087467161225277E-3</c:v>
                </c:pt>
                <c:pt idx="1722">
                  <c:v>7.805894106853728E-3</c:v>
                </c:pt>
                <c:pt idx="1723">
                  <c:v>7.8030381731242215E-3</c:v>
                </c:pt>
                <c:pt idx="1724">
                  <c:v>7.7991214633410522E-3</c:v>
                </c:pt>
                <c:pt idx="1725">
                  <c:v>7.7962573931067425E-3</c:v>
                </c:pt>
                <c:pt idx="1726">
                  <c:v>7.7940409023558033E-3</c:v>
                </c:pt>
                <c:pt idx="1727">
                  <c:v>7.791171352558024E-3</c:v>
                </c:pt>
                <c:pt idx="1728">
                  <c:v>7.7882985541588567E-3</c:v>
                </c:pt>
                <c:pt idx="1729">
                  <c:v>7.7854225217066642E-3</c:v>
                </c:pt>
                <c:pt idx="1730">
                  <c:v>7.7825432700695529E-3</c:v>
                </c:pt>
                <c:pt idx="1731">
                  <c:v>7.7796608138758216E-3</c:v>
                </c:pt>
                <c:pt idx="1732">
                  <c:v>7.7767751680735131E-3</c:v>
                </c:pt>
                <c:pt idx="1733">
                  <c:v>7.7738863472109898E-3</c:v>
                </c:pt>
                <c:pt idx="1734">
                  <c:v>7.7709943662362946E-3</c:v>
                </c:pt>
                <c:pt idx="1735">
                  <c:v>7.7680992396977899E-3</c:v>
                </c:pt>
                <c:pt idx="1736">
                  <c:v>7.7652009825435186E-3</c:v>
                </c:pt>
                <c:pt idx="1737">
                  <c:v>7.7622996093218433E-3</c:v>
                </c:pt>
                <c:pt idx="1738">
                  <c:v>7.7588990802954783E-3</c:v>
                </c:pt>
                <c:pt idx="1739">
                  <c:v>7.754824730525911E-3</c:v>
                </c:pt>
                <c:pt idx="1740">
                  <c:v>7.7519123492297837E-3</c:v>
                </c:pt>
                <c:pt idx="1741">
                  <c:v>7.748996919332285E-3</c:v>
                </c:pt>
                <c:pt idx="1742">
                  <c:v>7.7456612854032159E-3</c:v>
                </c:pt>
                <c:pt idx="1743">
                  <c:v>7.7431569728858562E-3</c:v>
                </c:pt>
                <c:pt idx="1744">
                  <c:v>7.7402324857533955E-3</c:v>
                </c:pt>
                <c:pt idx="1745">
                  <c:v>7.7373050092521822E-3</c:v>
                </c:pt>
                <c:pt idx="1746">
                  <c:v>7.7343745576907708E-3</c:v>
                </c:pt>
                <c:pt idx="1747">
                  <c:v>7.731441146177076E-3</c:v>
                </c:pt>
                <c:pt idx="1748">
                  <c:v>7.7285047892594605E-3</c:v>
                </c:pt>
                <c:pt idx="1749">
                  <c:v>7.725565501806031E-3</c:v>
                </c:pt>
                <c:pt idx="1750">
                  <c:v>7.7226232985250221E-3</c:v>
                </c:pt>
                <c:pt idx="1751">
                  <c:v>7.7196781940447323E-3</c:v>
                </c:pt>
                <c:pt idx="1752">
                  <c:v>7.7167302033132046E-3</c:v>
                </c:pt>
                <c:pt idx="1753">
                  <c:v>7.7137793409587374E-3</c:v>
                </c:pt>
                <c:pt idx="1754">
                  <c:v>7.7108256217695015E-3</c:v>
                </c:pt>
                <c:pt idx="1755">
                  <c:v>7.7078690605336675E-3</c:v>
                </c:pt>
                <c:pt idx="1756">
                  <c:v>7.704909671799598E-3</c:v>
                </c:pt>
                <c:pt idx="1757">
                  <c:v>7.7019474705952717E-3</c:v>
                </c:pt>
                <c:pt idx="1758">
                  <c:v>7.6989824715489874E-3</c:v>
                </c:pt>
                <c:pt idx="1759">
                  <c:v>7.6960146892091075E-3</c:v>
                </c:pt>
                <c:pt idx="1760">
                  <c:v>7.6930441386835469E-3</c:v>
                </c:pt>
                <c:pt idx="1761">
                  <c:v>7.6900708345206681E-3</c:v>
                </c:pt>
                <c:pt idx="1762">
                  <c:v>7.6870947915086418E-3</c:v>
                </c:pt>
                <c:pt idx="1763">
                  <c:v>7.6841160241958306E-3</c:v>
                </c:pt>
                <c:pt idx="1764">
                  <c:v>7.6811345476102133E-3</c:v>
                </c:pt>
                <c:pt idx="1765">
                  <c:v>7.6781503764600245E-3</c:v>
                </c:pt>
                <c:pt idx="1766">
                  <c:v>7.6751635252936268E-3</c:v>
                </c:pt>
                <c:pt idx="1767">
                  <c:v>7.6721740091389989E-3</c:v>
                </c:pt>
                <c:pt idx="1768">
                  <c:v>7.6691818424645675E-3</c:v>
                </c:pt>
                <c:pt idx="1769">
                  <c:v>7.6661870402183752E-3</c:v>
                </c:pt>
                <c:pt idx="1770">
                  <c:v>7.6631896171086566E-3</c:v>
                </c:pt>
                <c:pt idx="1771">
                  <c:v>7.6601895878436466E-3</c:v>
                </c:pt>
                <c:pt idx="1772">
                  <c:v>7.6571869671315795E-3</c:v>
                </c:pt>
                <c:pt idx="1773">
                  <c:v>7.6541817697606263E-3</c:v>
                </c:pt>
                <c:pt idx="1774">
                  <c:v>7.6511740104390213E-3</c:v>
                </c:pt>
                <c:pt idx="1775">
                  <c:v>7.6481637041148076E-3</c:v>
                </c:pt>
                <c:pt idx="1776">
                  <c:v>7.644155389474605E-3</c:v>
                </c:pt>
                <c:pt idx="1777">
                  <c:v>7.6417045389920446E-3</c:v>
                </c:pt>
                <c:pt idx="1778">
                  <c:v>7.6391176494894353E-3</c:v>
                </c:pt>
                <c:pt idx="1779">
                  <c:v>7.6360973018374523E-3</c:v>
                </c:pt>
                <c:pt idx="1780">
                  <c:v>7.6330744808839057E-3</c:v>
                </c:pt>
                <c:pt idx="1781">
                  <c:v>7.6300492012570942E-3</c:v>
                </c:pt>
                <c:pt idx="1782">
                  <c:v>7.6270214776652523E-3</c:v>
                </c:pt>
                <c:pt idx="1783">
                  <c:v>7.6239913248965507E-3</c:v>
                </c:pt>
                <c:pt idx="1784">
                  <c:v>7.6209587576592241E-3</c:v>
                </c:pt>
                <c:pt idx="1785">
                  <c:v>7.6179237908213793E-3</c:v>
                </c:pt>
                <c:pt idx="1786">
                  <c:v>7.6148864390113147E-3</c:v>
                </c:pt>
                <c:pt idx="1787">
                  <c:v>7.6118467170172011E-3</c:v>
                </c:pt>
                <c:pt idx="1788">
                  <c:v>7.608804639467337E-3</c:v>
                </c:pt>
                <c:pt idx="1789">
                  <c:v>7.6048899597669362E-3</c:v>
                </c:pt>
                <c:pt idx="1790">
                  <c:v>7.6027134772527205E-3</c:v>
                </c:pt>
                <c:pt idx="1791">
                  <c:v>7.5996644219245013E-3</c:v>
                </c:pt>
                <c:pt idx="1792">
                  <c:v>7.5966130701932144E-3</c:v>
                </c:pt>
                <c:pt idx="1793">
                  <c:v>7.5935594366871584E-3</c:v>
                </c:pt>
                <c:pt idx="1794">
                  <c:v>7.5900667949113654E-3</c:v>
                </c:pt>
                <c:pt idx="1795">
                  <c:v>7.5874453836632938E-3</c:v>
                </c:pt>
                <c:pt idx="1796">
                  <c:v>7.5843849935619545E-3</c:v>
                </c:pt>
                <c:pt idx="1797">
                  <c:v>7.5813223807585928E-3</c:v>
                </c:pt>
                <c:pt idx="1798">
                  <c:v>7.5782575598815072E-3</c:v>
                </c:pt>
                <c:pt idx="1799">
                  <c:v>7.5751905459586766E-3</c:v>
                </c:pt>
                <c:pt idx="1800">
                  <c:v>7.5721213534585274E-3</c:v>
                </c:pt>
                <c:pt idx="1801">
                  <c:v>7.5690499972491665E-3</c:v>
                </c:pt>
                <c:pt idx="1802">
                  <c:v>7.5659764919588923E-3</c:v>
                </c:pt>
                <c:pt idx="1803">
                  <c:v>7.5629008525357477E-3</c:v>
                </c:pt>
                <c:pt idx="1804">
                  <c:v>7.5598230936080313E-3</c:v>
                </c:pt>
                <c:pt idx="1805">
                  <c:v>7.5567432300438497E-3</c:v>
                </c:pt>
                <c:pt idx="1806">
                  <c:v>7.5536612763116295E-3</c:v>
                </c:pt>
                <c:pt idx="1807">
                  <c:v>7.5505772473594135E-3</c:v>
                </c:pt>
                <c:pt idx="1808">
                  <c:v>7.5474911579753723E-3</c:v>
                </c:pt>
                <c:pt idx="1809">
                  <c:v>7.5444030227878045E-3</c:v>
                </c:pt>
                <c:pt idx="1810">
                  <c:v>7.5413128566648169E-3</c:v>
                </c:pt>
                <c:pt idx="1811">
                  <c:v>7.5382206741547719E-3</c:v>
                </c:pt>
                <c:pt idx="1812">
                  <c:v>7.5351264902856485E-3</c:v>
                </c:pt>
                <c:pt idx="1813">
                  <c:v>7.5320303196058092E-3</c:v>
                </c:pt>
                <c:pt idx="1814">
                  <c:v>7.5289321768234885E-3</c:v>
                </c:pt>
                <c:pt idx="1815">
                  <c:v>7.5258320768067932E-3</c:v>
                </c:pt>
                <c:pt idx="1816">
                  <c:v>7.5227300343438941E-3</c:v>
                </c:pt>
                <c:pt idx="1817">
                  <c:v>7.5196260639831536E-3</c:v>
                </c:pt>
                <c:pt idx="1818">
                  <c:v>7.5165201807525506E-3</c:v>
                </c:pt>
                <c:pt idx="1819">
                  <c:v>7.5134123991205115E-3</c:v>
                </c:pt>
                <c:pt idx="1820">
                  <c:v>7.5103027340350792E-3</c:v>
                </c:pt>
                <c:pt idx="1821">
                  <c:v>7.5071912001245522E-3</c:v>
                </c:pt>
                <c:pt idx="1822">
                  <c:v>7.5040778121771012E-3</c:v>
                </c:pt>
                <c:pt idx="1823">
                  <c:v>7.5009625849009609E-3</c:v>
                </c:pt>
                <c:pt idx="1824">
                  <c:v>7.4978455330843019E-3</c:v>
                </c:pt>
                <c:pt idx="1825">
                  <c:v>7.4947266715152949E-3</c:v>
                </c:pt>
                <c:pt idx="1826">
                  <c:v>7.4916060149021746E-3</c:v>
                </c:pt>
                <c:pt idx="1827">
                  <c:v>7.4884835779531755E-3</c:v>
                </c:pt>
                <c:pt idx="1828">
                  <c:v>7.4849129176257634E-3</c:v>
                </c:pt>
                <c:pt idx="1829">
                  <c:v>7.4817867152887629E-3</c:v>
                </c:pt>
                <c:pt idx="1830">
                  <c:v>7.4791057328127408E-3</c:v>
                </c:pt>
                <c:pt idx="1831">
                  <c:v>7.4759763221621256E-3</c:v>
                </c:pt>
                <c:pt idx="1832">
                  <c:v>7.4728452048766769E-3</c:v>
                </c:pt>
                <c:pt idx="1833">
                  <c:v>7.4697123957445655E-3</c:v>
                </c:pt>
                <c:pt idx="1834">
                  <c:v>7.4665779097138341E-3</c:v>
                </c:pt>
                <c:pt idx="1835">
                  <c:v>7.4634417611729731E-3</c:v>
                </c:pt>
                <c:pt idx="1836">
                  <c:v>7.4603039651499614E-3</c:v>
                </c:pt>
                <c:pt idx="1837">
                  <c:v>7.4571645362730976E-3</c:v>
                </c:pt>
                <c:pt idx="1838">
                  <c:v>7.4540234893305524E-3</c:v>
                </c:pt>
                <c:pt idx="1839">
                  <c:v>7.4508808390305603E-3</c:v>
                </c:pt>
                <c:pt idx="1840">
                  <c:v>7.4477366001612921E-3</c:v>
                </c:pt>
                <c:pt idx="1841">
                  <c:v>7.4445907874309825E-3</c:v>
                </c:pt>
                <c:pt idx="1842">
                  <c:v>7.4414434155478659E-3</c:v>
                </c:pt>
                <c:pt idx="1843">
                  <c:v>7.4382944994599853E-3</c:v>
                </c:pt>
                <c:pt idx="1844">
                  <c:v>7.4342436474061913E-3</c:v>
                </c:pt>
                <c:pt idx="1845">
                  <c:v>7.4319920930232541E-3</c:v>
                </c:pt>
                <c:pt idx="1846">
                  <c:v>7.428838632330681E-3</c:v>
                </c:pt>
                <c:pt idx="1847">
                  <c:v>7.4256836861863462E-3</c:v>
                </c:pt>
                <c:pt idx="1848">
                  <c:v>7.4225272695382927E-3</c:v>
                </c:pt>
                <c:pt idx="1849">
                  <c:v>7.4193693970148189E-3</c:v>
                </c:pt>
                <c:pt idx="1850">
                  <c:v>7.4162100832442235E-3</c:v>
                </c:pt>
                <c:pt idx="1851">
                  <c:v>7.4130493432544853E-3</c:v>
                </c:pt>
                <c:pt idx="1852">
                  <c:v>7.4098871915939668E-3</c:v>
                </c:pt>
                <c:pt idx="1853">
                  <c:v>7.4067236430508387E-3</c:v>
                </c:pt>
                <c:pt idx="1854">
                  <c:v>7.4035587123333357E-3</c:v>
                </c:pt>
                <c:pt idx="1855">
                  <c:v>7.4003924143095645E-3</c:v>
                </c:pt>
                <c:pt idx="1856">
                  <c:v>7.3972247636078237E-3</c:v>
                </c:pt>
                <c:pt idx="1857">
                  <c:v>7.3940557749363478E-3</c:v>
                </c:pt>
                <c:pt idx="1858">
                  <c:v>7.3908854633231158E-3</c:v>
                </c:pt>
                <c:pt idx="1859">
                  <c:v>7.387713843076682E-3</c:v>
                </c:pt>
                <c:pt idx="1860">
                  <c:v>7.3845409293848974E-3</c:v>
                </c:pt>
                <c:pt idx="1861">
                  <c:v>7.3813667366362523E-3</c:v>
                </c:pt>
                <c:pt idx="1862">
                  <c:v>7.3781912798587257E-3</c:v>
                </c:pt>
                <c:pt idx="1863">
                  <c:v>7.3750145736806161E-3</c:v>
                </c:pt>
                <c:pt idx="1864">
                  <c:v>7.371836632650286E-3</c:v>
                </c:pt>
                <c:pt idx="1865">
                  <c:v>7.3686574719555864E-3</c:v>
                </c:pt>
                <c:pt idx="1866">
                  <c:v>7.3654771060649438E-3</c:v>
                </c:pt>
                <c:pt idx="1867">
                  <c:v>7.3622955496865927E-3</c:v>
                </c:pt>
                <c:pt idx="1868">
                  <c:v>7.35911281768864E-3</c:v>
                </c:pt>
                <c:pt idx="1869">
                  <c:v>7.3559289246993842E-3</c:v>
                </c:pt>
                <c:pt idx="1870">
                  <c:v>7.352743885506996E-3</c:v>
                </c:pt>
                <c:pt idx="1871">
                  <c:v>7.3495577149795821E-3</c:v>
                </c:pt>
                <c:pt idx="1872">
                  <c:v>7.3463704277454411E-3</c:v>
                </c:pt>
                <c:pt idx="1873">
                  <c:v>7.3431820385927438E-3</c:v>
                </c:pt>
                <c:pt idx="1874">
                  <c:v>7.3399925621497886E-3</c:v>
                </c:pt>
                <c:pt idx="1875">
                  <c:v>7.3368020133646183E-3</c:v>
                </c:pt>
                <c:pt idx="1876">
                  <c:v>7.3336104070254038E-3</c:v>
                </c:pt>
                <c:pt idx="1877">
                  <c:v>7.3304177575206353E-3</c:v>
                </c:pt>
                <c:pt idx="1878">
                  <c:v>7.3272240798782917E-3</c:v>
                </c:pt>
                <c:pt idx="1879">
                  <c:v>7.3240293888066077E-3</c:v>
                </c:pt>
                <c:pt idx="1880">
                  <c:v>7.3203770913021771E-3</c:v>
                </c:pt>
                <c:pt idx="1881">
                  <c:v>7.3176370252880929E-3</c:v>
                </c:pt>
                <c:pt idx="1882">
                  <c:v>7.3144393824176035E-3</c:v>
                </c:pt>
                <c:pt idx="1883">
                  <c:v>7.3112407849507122E-3</c:v>
                </c:pt>
                <c:pt idx="1884">
                  <c:v>7.3080412478354617E-3</c:v>
                </c:pt>
                <c:pt idx="1885">
                  <c:v>7.3048407857800868E-3</c:v>
                </c:pt>
                <c:pt idx="1886">
                  <c:v>7.301639413492822E-3</c:v>
                </c:pt>
                <c:pt idx="1887">
                  <c:v>7.298437145761838E-3</c:v>
                </c:pt>
                <c:pt idx="1888">
                  <c:v>7.2952339972154334E-3</c:v>
                </c:pt>
                <c:pt idx="1889">
                  <c:v>7.292029982721715E-3</c:v>
                </c:pt>
                <c:pt idx="1890">
                  <c:v>7.2888251169889173E-3</c:v>
                </c:pt>
                <c:pt idx="1891">
                  <c:v>7.2856194148052111E-3</c:v>
                </c:pt>
                <c:pt idx="1892">
                  <c:v>7.282412890878831E-3</c:v>
                </c:pt>
                <c:pt idx="1893">
                  <c:v>7.2792055599180117E-3</c:v>
                </c:pt>
                <c:pt idx="1894">
                  <c:v>7.2759974367908598E-3</c:v>
                </c:pt>
                <c:pt idx="1895">
                  <c:v>7.2718715666653111E-3</c:v>
                </c:pt>
                <c:pt idx="1896">
                  <c:v>7.2695788727106248E-3</c:v>
                </c:pt>
                <c:pt idx="1897">
                  <c:v>7.266368461333883E-3</c:v>
                </c:pt>
                <c:pt idx="1898">
                  <c:v>7.2626985226609264E-3</c:v>
                </c:pt>
                <c:pt idx="1899">
                  <c:v>7.2599454534483243E-3</c:v>
                </c:pt>
                <c:pt idx="1900">
                  <c:v>7.2567328865158487E-3</c:v>
                </c:pt>
                <c:pt idx="1901">
                  <c:v>7.2535196306144911E-3</c:v>
                </c:pt>
                <c:pt idx="1902">
                  <c:v>7.2503057004524862E-3</c:v>
                </c:pt>
                <c:pt idx="1903">
                  <c:v>7.2470911107380687E-3</c:v>
                </c:pt>
                <c:pt idx="1904">
                  <c:v>7.243875876179473E-3</c:v>
                </c:pt>
                <c:pt idx="1905">
                  <c:v>7.2406600117247422E-3</c:v>
                </c:pt>
                <c:pt idx="1906">
                  <c:v>7.2374435318423025E-3</c:v>
                </c:pt>
                <c:pt idx="1907">
                  <c:v>7.2342264515601329E-3</c:v>
                </c:pt>
                <c:pt idx="1908">
                  <c:v>7.2310087854265959E-3</c:v>
                </c:pt>
                <c:pt idx="1909">
                  <c:v>7.2277905483097982E-3</c:v>
                </c:pt>
                <c:pt idx="1910">
                  <c:v>7.2245717548380384E-3</c:v>
                </c:pt>
                <c:pt idx="1911">
                  <c:v>7.2213524198794232E-3</c:v>
                </c:pt>
                <c:pt idx="1912">
                  <c:v>7.2181325580622513E-3</c:v>
                </c:pt>
                <c:pt idx="1913">
                  <c:v>7.2149121842546293E-3</c:v>
                </c:pt>
                <c:pt idx="1914">
                  <c:v>7.211691313244728E-3</c:v>
                </c:pt>
                <c:pt idx="1915">
                  <c:v>7.2084699595009738E-3</c:v>
                </c:pt>
                <c:pt idx="1916">
                  <c:v>7.2052481381312816E-3</c:v>
                </c:pt>
                <c:pt idx="1917">
                  <c:v>7.2020258636040779E-3</c:v>
                </c:pt>
                <c:pt idx="1918">
                  <c:v>7.1988031507075334E-3</c:v>
                </c:pt>
                <c:pt idx="1919">
                  <c:v>7.1955800143097548E-3</c:v>
                </c:pt>
                <c:pt idx="1920">
                  <c:v>7.1923564691189767E-3</c:v>
                </c:pt>
                <c:pt idx="1921">
                  <c:v>7.1891325298434339E-3</c:v>
                </c:pt>
                <c:pt idx="1922">
                  <c:v>7.1859082111913608E-3</c:v>
                </c:pt>
                <c:pt idx="1923">
                  <c:v>7.1826835280308643E-3</c:v>
                </c:pt>
                <c:pt idx="1924">
                  <c:v>7.1794584949902429E-3</c:v>
                </c:pt>
                <c:pt idx="1925">
                  <c:v>7.1762331269376034E-3</c:v>
                </c:pt>
                <c:pt idx="1926">
                  <c:v>7.1730074385012443E-3</c:v>
                </c:pt>
                <c:pt idx="1927">
                  <c:v>7.1697814445492725E-3</c:v>
                </c:pt>
                <c:pt idx="1928">
                  <c:v>7.1665551595501142E-3</c:v>
                </c:pt>
                <c:pt idx="1929">
                  <c:v>7.1633285986916206E-3</c:v>
                </c:pt>
                <c:pt idx="1930">
                  <c:v>7.1601017764422181E-3</c:v>
                </c:pt>
                <c:pt idx="1931">
                  <c:v>7.1568747075101413E-3</c:v>
                </c:pt>
                <c:pt idx="1932">
                  <c:v>7.152725280228367E-3</c:v>
                </c:pt>
                <c:pt idx="1933">
                  <c:v>7.1494977031427709E-3</c:v>
                </c:pt>
                <c:pt idx="1934">
                  <c:v>7.1467310501560632E-3</c:v>
                </c:pt>
                <c:pt idx="1935">
                  <c:v>7.1435031167155216E-3</c:v>
                </c:pt>
                <c:pt idx="1936">
                  <c:v>7.1402750126114967E-3</c:v>
                </c:pt>
                <c:pt idx="1937">
                  <c:v>7.1370467523923509E-3</c:v>
                </c:pt>
                <c:pt idx="1938">
                  <c:v>7.133818351006127E-3</c:v>
                </c:pt>
                <c:pt idx="1939">
                  <c:v>7.1305898230011877E-3</c:v>
                </c:pt>
                <c:pt idx="1940">
                  <c:v>7.1273611833255757E-3</c:v>
                </c:pt>
                <c:pt idx="1941">
                  <c:v>7.1241324466075895E-3</c:v>
                </c:pt>
                <c:pt idx="1942">
                  <c:v>7.1209036275554638E-3</c:v>
                </c:pt>
                <c:pt idx="1943">
                  <c:v>7.1176747410373054E-3</c:v>
                </c:pt>
                <c:pt idx="1944">
                  <c:v>7.1144458016814127E-3</c:v>
                </c:pt>
                <c:pt idx="1945">
                  <c:v>7.1102942545753223E-3</c:v>
                </c:pt>
                <c:pt idx="1946">
                  <c:v>7.1079878237689798E-3</c:v>
                </c:pt>
                <c:pt idx="1947">
                  <c:v>7.1047588146289087E-3</c:v>
                </c:pt>
                <c:pt idx="1948">
                  <c:v>7.1015298116439141E-3</c:v>
                </c:pt>
                <c:pt idx="1949">
                  <c:v>7.0983008296821026E-3</c:v>
                </c:pt>
                <c:pt idx="1950">
                  <c:v>7.0946106090730154E-3</c:v>
                </c:pt>
                <c:pt idx="1951">
                  <c:v>7.0918429875010958E-3</c:v>
                </c:pt>
                <c:pt idx="1952">
                  <c:v>7.0886141569381778E-3</c:v>
                </c:pt>
                <c:pt idx="1953">
                  <c:v>7.0853854061514454E-3</c:v>
                </c:pt>
                <c:pt idx="1954">
                  <c:v>7.0821567501688776E-3</c:v>
                </c:pt>
                <c:pt idx="1955">
                  <c:v>7.0789282035388368E-3</c:v>
                </c:pt>
                <c:pt idx="1956">
                  <c:v>7.0756997812093658E-3</c:v>
                </c:pt>
                <c:pt idx="1957">
                  <c:v>7.0724714978087633E-3</c:v>
                </c:pt>
                <c:pt idx="1958">
                  <c:v>7.0692433679653277E-3</c:v>
                </c:pt>
                <c:pt idx="1959">
                  <c:v>7.066015406707038E-3</c:v>
                </c:pt>
                <c:pt idx="1960">
                  <c:v>7.0627876285023206E-3</c:v>
                </c:pt>
                <c:pt idx="1961">
                  <c:v>7.0595600482992182E-3</c:v>
                </c:pt>
                <c:pt idx="1962">
                  <c:v>7.0563326808059657E-3</c:v>
                </c:pt>
                <c:pt idx="1963">
                  <c:v>7.0531055405709253E-3</c:v>
                </c:pt>
                <c:pt idx="1964">
                  <c:v>7.04987864254214E-3</c:v>
                </c:pt>
                <c:pt idx="1965">
                  <c:v>7.0466520015077805E-3</c:v>
                </c:pt>
                <c:pt idx="1966">
                  <c:v>7.0434256320961453E-3</c:v>
                </c:pt>
                <c:pt idx="1967">
                  <c:v>7.040199549015469E-3</c:v>
                </c:pt>
                <c:pt idx="1968">
                  <c:v>7.0369737672137944E-3</c:v>
                </c:pt>
                <c:pt idx="1969">
                  <c:v>7.0337483012394841E-3</c:v>
                </c:pt>
                <c:pt idx="1970">
                  <c:v>7.0305231658807088E-3</c:v>
                </c:pt>
                <c:pt idx="1971">
                  <c:v>7.0272983760055752E-3</c:v>
                </c:pt>
                <c:pt idx="1972">
                  <c:v>7.0240735950033439E-3</c:v>
                </c:pt>
                <c:pt idx="1973">
                  <c:v>7.0208476033695177E-3</c:v>
                </c:pt>
                <c:pt idx="1974">
                  <c:v>7.0176203025429373E-3</c:v>
                </c:pt>
                <c:pt idx="1975">
                  <c:v>7.0143917025156099E-3</c:v>
                </c:pt>
                <c:pt idx="1976">
                  <c:v>7.0111618141588394E-3</c:v>
                </c:pt>
                <c:pt idx="1977">
                  <c:v>7.007930647464633E-3</c:v>
                </c:pt>
                <c:pt idx="1978">
                  <c:v>7.0046982131444224E-3</c:v>
                </c:pt>
                <c:pt idx="1979">
                  <c:v>7.0014645215099591E-3</c:v>
                </c:pt>
                <c:pt idx="1980">
                  <c:v>6.9982295831128027E-3</c:v>
                </c:pt>
                <c:pt idx="1981">
                  <c:v>6.9949934081847687E-3</c:v>
                </c:pt>
                <c:pt idx="1982">
                  <c:v>6.9917560071974805E-3</c:v>
                </c:pt>
                <c:pt idx="1983">
                  <c:v>6.9885173907024978E-3</c:v>
                </c:pt>
                <c:pt idx="1984">
                  <c:v>6.9843516858014709E-3</c:v>
                </c:pt>
                <c:pt idx="1985">
                  <c:v>6.9811103298178523E-3</c:v>
                </c:pt>
                <c:pt idx="1986">
                  <c:v>6.9783310841842194E-3</c:v>
                </c:pt>
                <c:pt idx="1987">
                  <c:v>6.9750875425889092E-3</c:v>
                </c:pt>
                <c:pt idx="1988">
                  <c:v>6.9718428390430631E-3</c:v>
                </c:pt>
                <c:pt idx="1989">
                  <c:v>6.9685969839383688E-3</c:v>
                </c:pt>
                <c:pt idx="1990">
                  <c:v>6.9653499876665137E-3</c:v>
                </c:pt>
                <c:pt idx="1991">
                  <c:v>6.9621018606991214E-3</c:v>
                </c:pt>
                <c:pt idx="1992">
                  <c:v>6.9588526133479434E-3</c:v>
                </c:pt>
                <c:pt idx="1993">
                  <c:v>6.9556022561645392E-3</c:v>
                </c:pt>
                <c:pt idx="1994">
                  <c:v>6.9523507996205325E-3</c:v>
                </c:pt>
                <c:pt idx="1995">
                  <c:v>6.9490982538678026E-3</c:v>
                </c:pt>
                <c:pt idx="1996">
                  <c:v>6.9458446296177812E-3</c:v>
                </c:pt>
                <c:pt idx="1997">
                  <c:v>6.9425899371822197E-3</c:v>
                </c:pt>
                <c:pt idx="1998">
                  <c:v>6.9393341868728697E-3</c:v>
                </c:pt>
                <c:pt idx="1999">
                  <c:v>6.9360773893212269E-3</c:v>
                </c:pt>
                <c:pt idx="2000">
                  <c:v>6.9315564763972048E-3</c:v>
                </c:pt>
                <c:pt idx="2001">
                  <c:v>6.9295606938180043E-3</c:v>
                </c:pt>
                <c:pt idx="2002">
                  <c:v>6.9258350376344424E-3</c:v>
                </c:pt>
                <c:pt idx="2003">
                  <c:v>6.9230399340458604E-3</c:v>
                </c:pt>
                <c:pt idx="2004">
                  <c:v>6.9197780560781297E-3</c:v>
                </c:pt>
                <c:pt idx="2005">
                  <c:v>6.9165151932981672E-3</c:v>
                </c:pt>
                <c:pt idx="2006">
                  <c:v>6.9132513561775966E-3</c:v>
                </c:pt>
                <c:pt idx="2007">
                  <c:v>6.9099865549482331E-3</c:v>
                </c:pt>
                <c:pt idx="2008">
                  <c:v>6.9067208003215086E-3</c:v>
                </c:pt>
                <c:pt idx="2009">
                  <c:v>6.9034541025292384E-3</c:v>
                </c:pt>
                <c:pt idx="2010">
                  <c:v>6.9001864721229822E-3</c:v>
                </c:pt>
                <c:pt idx="2011">
                  <c:v>6.8969179193345553E-3</c:v>
                </c:pt>
                <c:pt idx="2012">
                  <c:v>6.8936484547155175E-3</c:v>
                </c:pt>
                <c:pt idx="2013">
                  <c:v>6.8903780886575561E-3</c:v>
                </c:pt>
                <c:pt idx="2014">
                  <c:v>6.8871068317122308E-3</c:v>
                </c:pt>
                <c:pt idx="2015">
                  <c:v>6.8838346941113571E-3</c:v>
                </c:pt>
                <c:pt idx="2016">
                  <c:v>6.8805616863265584E-3</c:v>
                </c:pt>
                <c:pt idx="2017">
                  <c:v>6.8772878188294584E-3</c:v>
                </c:pt>
                <c:pt idx="2018">
                  <c:v>6.8740131020117445E-3</c:v>
                </c:pt>
                <c:pt idx="2019">
                  <c:v>6.8707375462651044E-3</c:v>
                </c:pt>
                <c:pt idx="2020">
                  <c:v>6.8674611621410975E-3</c:v>
                </c:pt>
                <c:pt idx="2021">
                  <c:v>6.8641839599514753E-3</c:v>
                </c:pt>
                <c:pt idx="2022">
                  <c:v>6.8609059500079894E-3</c:v>
                </c:pt>
                <c:pt idx="2023">
                  <c:v>6.8576271429421354E-3</c:v>
                </c:pt>
                <c:pt idx="2024">
                  <c:v>6.8543475492255368E-3</c:v>
                </c:pt>
                <c:pt idx="2025">
                  <c:v>6.851067179010073E-3</c:v>
                </c:pt>
                <c:pt idx="2026">
                  <c:v>6.8477860428473036E-3</c:v>
                </c:pt>
                <c:pt idx="2027">
                  <c:v>6.8445041512887883E-3</c:v>
                </c:pt>
                <c:pt idx="2028">
                  <c:v>6.8412215145663424E-3</c:v>
                </c:pt>
                <c:pt idx="2029">
                  <c:v>6.8379381432315256E-3</c:v>
                </c:pt>
                <c:pt idx="2030">
                  <c:v>6.8346540475960893E-3</c:v>
                </c:pt>
                <c:pt idx="2031">
                  <c:v>6.8313692381316571E-3</c:v>
                </c:pt>
                <c:pt idx="2032">
                  <c:v>6.8280837253897886E-3</c:v>
                </c:pt>
                <c:pt idx="2033">
                  <c:v>6.8247975196022992E-3</c:v>
                </c:pt>
                <c:pt idx="2034">
                  <c:v>6.8215106313207485E-3</c:v>
                </c:pt>
                <c:pt idx="2035">
                  <c:v>6.818223070776952E-3</c:v>
                </c:pt>
                <c:pt idx="2036">
                  <c:v>6.8136543628849466E-3</c:v>
                </c:pt>
                <c:pt idx="2037">
                  <c:v>6.8103650890716239E-3</c:v>
                </c:pt>
                <c:pt idx="2038">
                  <c:v>6.8078864785547921E-3</c:v>
                </c:pt>
                <c:pt idx="2039">
                  <c:v>6.8045962446294794E-3</c:v>
                </c:pt>
                <c:pt idx="2040">
                  <c:v>6.8013053920790156E-3</c:v>
                </c:pt>
                <c:pt idx="2041">
                  <c:v>6.7980139315348964E-3</c:v>
                </c:pt>
                <c:pt idx="2042">
                  <c:v>6.7947218732289372E-3</c:v>
                </c:pt>
                <c:pt idx="2043">
                  <c:v>6.7914292277126975E-3</c:v>
                </c:pt>
                <c:pt idx="2044">
                  <c:v>6.788136005377865E-3</c:v>
                </c:pt>
                <c:pt idx="2045">
                  <c:v>6.784842216536191E-3</c:v>
                </c:pt>
                <c:pt idx="2046">
                  <c:v>6.7815478718191713E-3</c:v>
                </c:pt>
                <c:pt idx="2047">
                  <c:v>6.7782529815385573E-3</c:v>
                </c:pt>
                <c:pt idx="2048">
                  <c:v>6.7749575560860364E-3</c:v>
                </c:pt>
                <c:pt idx="2049">
                  <c:v>6.7716616059332324E-3</c:v>
                </c:pt>
                <c:pt idx="2050">
                  <c:v>6.7676776293765784E-3</c:v>
                </c:pt>
                <c:pt idx="2051">
                  <c:v>6.7631839688608864E-3</c:v>
                </c:pt>
                <c:pt idx="2052">
                  <c:v>6.7598862298190454E-3</c:v>
                </c:pt>
                <c:pt idx="2053">
                  <c:v>6.7565880136388756E-3</c:v>
                </c:pt>
                <c:pt idx="2054">
                  <c:v>6.752818052895293E-3</c:v>
                </c:pt>
                <c:pt idx="2055">
                  <c:v>6.7499901917500438E-3</c:v>
                </c:pt>
                <c:pt idx="2056">
                  <c:v>6.7466906069046928E-3</c:v>
                </c:pt>
                <c:pt idx="2057">
                  <c:v>6.7433905867275712E-3</c:v>
                </c:pt>
                <c:pt idx="2058">
                  <c:v>6.7400901414504943E-3</c:v>
                </c:pt>
                <c:pt idx="2059">
                  <c:v>6.7367892817049579E-3</c:v>
                </c:pt>
                <c:pt idx="2060">
                  <c:v>6.7334880178027134E-3</c:v>
                </c:pt>
                <c:pt idx="2061">
                  <c:v>6.7301863603752565E-3</c:v>
                </c:pt>
                <c:pt idx="2062">
                  <c:v>6.7268843194945305E-3</c:v>
                </c:pt>
                <c:pt idx="2063">
                  <c:v>6.723581905871967E-3</c:v>
                </c:pt>
                <c:pt idx="2064">
                  <c:v>6.7202791297393816E-3</c:v>
                </c:pt>
                <c:pt idx="2065">
                  <c:v>6.7169760015683977E-3</c:v>
                </c:pt>
                <c:pt idx="2066">
                  <c:v>6.7136725319905111E-3</c:v>
                </c:pt>
                <c:pt idx="2067">
                  <c:v>6.710368731157601E-3</c:v>
                </c:pt>
                <c:pt idx="2068">
                  <c:v>6.7070646095412911E-3</c:v>
                </c:pt>
                <c:pt idx="2069">
                  <c:v>6.703760177693141E-3</c:v>
                </c:pt>
                <c:pt idx="2070">
                  <c:v>6.7004554460048382E-3</c:v>
                </c:pt>
                <c:pt idx="2071">
                  <c:v>6.6971504247081981E-3</c:v>
                </c:pt>
                <c:pt idx="2072">
                  <c:v>6.6938451245146524E-3</c:v>
                </c:pt>
                <c:pt idx="2073">
                  <c:v>6.6905395555760805E-3</c:v>
                </c:pt>
                <c:pt idx="2074">
                  <c:v>6.6872337286039141E-3</c:v>
                </c:pt>
                <c:pt idx="2075">
                  <c:v>6.6839276536700964E-3</c:v>
                </c:pt>
                <c:pt idx="2076">
                  <c:v>6.6806213415659954E-3</c:v>
                </c:pt>
                <c:pt idx="2077">
                  <c:v>6.6773148023635542E-3</c:v>
                </c:pt>
                <c:pt idx="2078">
                  <c:v>6.6740080466942686E-3</c:v>
                </c:pt>
                <c:pt idx="2079">
                  <c:v>6.6707010849498261E-3</c:v>
                </c:pt>
                <c:pt idx="2080">
                  <c:v>6.6673939276018501E-3</c:v>
                </c:pt>
                <c:pt idx="2081">
                  <c:v>6.6640865850420283E-3</c:v>
                </c:pt>
                <c:pt idx="2082">
                  <c:v>6.6607790675021761E-3</c:v>
                </c:pt>
                <c:pt idx="2083">
                  <c:v>6.6574713856937251E-3</c:v>
                </c:pt>
                <c:pt idx="2084">
                  <c:v>6.6541635499284268E-3</c:v>
                </c:pt>
                <c:pt idx="2085">
                  <c:v>6.6508555705979688E-3</c:v>
                </c:pt>
                <c:pt idx="2086">
                  <c:v>6.6475474580940386E-3</c:v>
                </c:pt>
                <c:pt idx="2087">
                  <c:v>6.6442392229681957E-3</c:v>
                </c:pt>
                <c:pt idx="2088">
                  <c:v>6.6404582458368111E-3</c:v>
                </c:pt>
                <c:pt idx="2089">
                  <c:v>6.6371497828132675E-3</c:v>
                </c:pt>
                <c:pt idx="2090">
                  <c:v>6.6343138854563222E-3</c:v>
                </c:pt>
                <c:pt idx="2091">
                  <c:v>6.6310052636797678E-3</c:v>
                </c:pt>
                <c:pt idx="2092">
                  <c:v>6.6276965713196745E-3</c:v>
                </c:pt>
                <c:pt idx="2093">
                  <c:v>6.6243878188476657E-3</c:v>
                </c:pt>
                <c:pt idx="2094">
                  <c:v>6.6210790165754929E-3</c:v>
                </c:pt>
                <c:pt idx="2095">
                  <c:v>6.6177701749747797E-3</c:v>
                </c:pt>
                <c:pt idx="2096">
                  <c:v>6.6144613045970857E-3</c:v>
                </c:pt>
                <c:pt idx="2097">
                  <c:v>6.6111524155942902E-3</c:v>
                </c:pt>
                <c:pt idx="2098">
                  <c:v>6.607843518597889E-3</c:v>
                </c:pt>
                <c:pt idx="2099">
                  <c:v>6.6045346239995695E-3</c:v>
                </c:pt>
                <c:pt idx="2100">
                  <c:v>6.6012257421110832E-3</c:v>
                </c:pt>
                <c:pt idx="2101">
                  <c:v>6.5979168834839896E-3</c:v>
                </c:pt>
                <c:pt idx="2102">
                  <c:v>6.5946080584300404E-3</c:v>
                </c:pt>
                <c:pt idx="2103">
                  <c:v>6.5912992775807311E-3</c:v>
                </c:pt>
                <c:pt idx="2104">
                  <c:v>6.5870452122407386E-3</c:v>
                </c:pt>
                <c:pt idx="2105">
                  <c:v>6.584681889583166E-3</c:v>
                </c:pt>
                <c:pt idx="2106">
                  <c:v>6.5813733033781574E-3</c:v>
                </c:pt>
                <c:pt idx="2107">
                  <c:v>6.5780648030244748E-3</c:v>
                </c:pt>
                <c:pt idx="2108">
                  <c:v>6.5747563987539337E-3</c:v>
                </c:pt>
                <c:pt idx="2109">
                  <c:v>6.5714481010381576E-3</c:v>
                </c:pt>
                <c:pt idx="2110">
                  <c:v>6.5681399204287061E-3</c:v>
                </c:pt>
                <c:pt idx="2111">
                  <c:v>6.5648318671573946E-3</c:v>
                </c:pt>
                <c:pt idx="2112">
                  <c:v>6.5615239517757828E-3</c:v>
                </c:pt>
                <c:pt idx="2113">
                  <c:v>6.5582161847554943E-3</c:v>
                </c:pt>
                <c:pt idx="2114">
                  <c:v>6.5549085763283443E-3</c:v>
                </c:pt>
                <c:pt idx="2115">
                  <c:v>6.5516011372057648E-3</c:v>
                </c:pt>
                <c:pt idx="2116">
                  <c:v>6.5482938775396349E-3</c:v>
                </c:pt>
                <c:pt idx="2117">
                  <c:v>6.5449868078015783E-3</c:v>
                </c:pt>
                <c:pt idx="2118">
                  <c:v>6.5416799385431545E-3</c:v>
                </c:pt>
                <c:pt idx="2119">
                  <c:v>6.5383732799961791E-3</c:v>
                </c:pt>
                <c:pt idx="2120">
                  <c:v>6.5350668428720837E-3</c:v>
                </c:pt>
                <c:pt idx="2121">
                  <c:v>6.5317606373227477E-3</c:v>
                </c:pt>
                <c:pt idx="2122">
                  <c:v>6.5284546738197946E-3</c:v>
                </c:pt>
                <c:pt idx="2123">
                  <c:v>6.5251489629147841E-3</c:v>
                </c:pt>
                <c:pt idx="2124">
                  <c:v>6.5218435149194676E-3</c:v>
                </c:pt>
                <c:pt idx="2125">
                  <c:v>6.5185383402255326E-3</c:v>
                </c:pt>
                <c:pt idx="2126">
                  <c:v>6.5152334493845387E-3</c:v>
                </c:pt>
                <c:pt idx="2127">
                  <c:v>6.5119288527881736E-3</c:v>
                </c:pt>
                <c:pt idx="2128">
                  <c:v>6.5086245606682525E-3</c:v>
                </c:pt>
                <c:pt idx="2129">
                  <c:v>6.5053205837362071E-3</c:v>
                </c:pt>
                <c:pt idx="2130">
                  <c:v>6.502016932223853E-3</c:v>
                </c:pt>
                <c:pt idx="2131">
                  <c:v>6.4987136166827497E-3</c:v>
                </c:pt>
                <c:pt idx="2132">
                  <c:v>6.4954106473447126E-3</c:v>
                </c:pt>
                <c:pt idx="2133">
                  <c:v>6.4921080346813653E-3</c:v>
                </c:pt>
                <c:pt idx="2134">
                  <c:v>6.4888057894041395E-3</c:v>
                </c:pt>
                <c:pt idx="2135">
                  <c:v>6.4855039215849786E-3</c:v>
                </c:pt>
                <c:pt idx="2136">
                  <c:v>6.482202441775442E-3</c:v>
                </c:pt>
                <c:pt idx="2137">
                  <c:v>6.4789013604471535E-3</c:v>
                </c:pt>
                <c:pt idx="2138">
                  <c:v>6.4756006879118644E-3</c:v>
                </c:pt>
                <c:pt idx="2139">
                  <c:v>6.4723004347211344E-3</c:v>
                </c:pt>
                <c:pt idx="2140">
                  <c:v>6.4690006111867149E-3</c:v>
                </c:pt>
                <c:pt idx="2141">
                  <c:v>6.4657012278601655E-3</c:v>
                </c:pt>
                <c:pt idx="2142">
                  <c:v>6.4624022948933657E-3</c:v>
                </c:pt>
                <c:pt idx="2143">
                  <c:v>6.4591038229977471E-3</c:v>
                </c:pt>
                <c:pt idx="2144">
                  <c:v>6.4558058224850612E-3</c:v>
                </c:pt>
                <c:pt idx="2145">
                  <c:v>6.4525083039068676E-3</c:v>
                </c:pt>
                <c:pt idx="2146">
                  <c:v>6.4492112774150456E-3</c:v>
                </c:pt>
                <c:pt idx="2147">
                  <c:v>6.445914753561155E-3</c:v>
                </c:pt>
                <c:pt idx="2148">
                  <c:v>6.4426187428967552E-3</c:v>
                </c:pt>
                <c:pt idx="2149">
                  <c:v>6.4393232556536617E-3</c:v>
                </c:pt>
                <c:pt idx="2150">
                  <c:v>6.4360283024633702E-3</c:v>
                </c:pt>
                <c:pt idx="2151">
                  <c:v>6.43273389347776E-3</c:v>
                </c:pt>
                <c:pt idx="2152">
                  <c:v>6.4294400393283269E-3</c:v>
                </c:pt>
                <c:pt idx="2153">
                  <c:v>6.4261467504067582E-3</c:v>
                </c:pt>
                <c:pt idx="2154">
                  <c:v>6.4228540370248055E-3</c:v>
                </c:pt>
                <c:pt idx="2155">
                  <c:v>6.4186214110151241E-3</c:v>
                </c:pt>
                <c:pt idx="2156">
                  <c:v>6.4162703788461783E-3</c:v>
                </c:pt>
                <c:pt idx="2157">
                  <c:v>6.412979454912815E-3</c:v>
                </c:pt>
                <c:pt idx="2158">
                  <c:v>6.4096891482456897E-3</c:v>
                </c:pt>
                <c:pt idx="2159">
                  <c:v>6.4063994693164261E-3</c:v>
                </c:pt>
                <c:pt idx="2160">
                  <c:v>6.4031104285167117E-3</c:v>
                </c:pt>
                <c:pt idx="2161">
                  <c:v>6.3998220363181701E-3</c:v>
                </c:pt>
                <c:pt idx="2162">
                  <c:v>6.3965343031924249E-3</c:v>
                </c:pt>
                <c:pt idx="2163">
                  <c:v>6.3932472393712914E-3</c:v>
                </c:pt>
                <c:pt idx="2164">
                  <c:v>6.3899608554063292E-3</c:v>
                </c:pt>
                <c:pt idx="2165">
                  <c:v>6.3866751617691619E-3</c:v>
                </c:pt>
                <c:pt idx="2166">
                  <c:v>6.3833901687715411E-3</c:v>
                </c:pt>
                <c:pt idx="2167">
                  <c:v>6.3801058869650262E-3</c:v>
                </c:pt>
                <c:pt idx="2168">
                  <c:v>6.3768223266613688E-3</c:v>
                </c:pt>
                <c:pt idx="2169">
                  <c:v>6.3735394982522564E-3</c:v>
                </c:pt>
                <c:pt idx="2170">
                  <c:v>6.3702574122892486E-3</c:v>
                </c:pt>
                <c:pt idx="2171">
                  <c:v>6.3669760790041607E-3</c:v>
                </c:pt>
                <c:pt idx="2172">
                  <c:v>6.3636955091084246E-3</c:v>
                </c:pt>
                <c:pt idx="2173">
                  <c:v>6.3604157127539196E-3</c:v>
                </c:pt>
                <c:pt idx="2174">
                  <c:v>6.3571367005721413E-3</c:v>
                </c:pt>
                <c:pt idx="2175">
                  <c:v>6.3538584827949052E-3</c:v>
                </c:pt>
                <c:pt idx="2176">
                  <c:v>6.3505810698938348E-3</c:v>
                </c:pt>
                <c:pt idx="2177">
                  <c:v>6.3473044724204897E-3</c:v>
                </c:pt>
                <c:pt idx="2178">
                  <c:v>6.3440287007665574E-3</c:v>
                </c:pt>
                <c:pt idx="2179">
                  <c:v>6.3407537651638535E-3</c:v>
                </c:pt>
                <c:pt idx="2180">
                  <c:v>6.3374796761639374E-3</c:v>
                </c:pt>
                <c:pt idx="2181">
                  <c:v>6.3342064443183688E-3</c:v>
                </c:pt>
                <c:pt idx="2182">
                  <c:v>6.330934079779027E-3</c:v>
                </c:pt>
                <c:pt idx="2183">
                  <c:v>6.3276625931774078E-3</c:v>
                </c:pt>
                <c:pt idx="2184">
                  <c:v>6.3243919949051985E-3</c:v>
                </c:pt>
                <c:pt idx="2185">
                  <c:v>6.3211222952741508E-3</c:v>
                </c:pt>
                <c:pt idx="2186">
                  <c:v>6.3178535048358242E-3</c:v>
                </c:pt>
                <c:pt idx="2187">
                  <c:v>6.3145856339819062E-3</c:v>
                </c:pt>
                <c:pt idx="2188">
                  <c:v>6.3113186931040843E-3</c:v>
                </c:pt>
                <c:pt idx="2189">
                  <c:v>6.3080526925940461E-3</c:v>
                </c:pt>
                <c:pt idx="2190">
                  <c:v>6.3047876430033511E-3</c:v>
                </c:pt>
                <c:pt idx="2191">
                  <c:v>6.3015235545638149E-3</c:v>
                </c:pt>
                <c:pt idx="2192">
                  <c:v>6.2977943582520624E-3</c:v>
                </c:pt>
                <c:pt idx="2193">
                  <c:v>6.2949983032645207E-3</c:v>
                </c:pt>
                <c:pt idx="2194">
                  <c:v>6.2917371611881379E-3</c:v>
                </c:pt>
                <c:pt idx="2195">
                  <c:v>6.2884770219895358E-3</c:v>
                </c:pt>
                <c:pt idx="2196">
                  <c:v>6.2852178963002103E-3</c:v>
                </c:pt>
                <c:pt idx="2197">
                  <c:v>6.2819597943519767E-3</c:v>
                </c:pt>
                <c:pt idx="2198">
                  <c:v>6.2787027265365225E-3</c:v>
                </c:pt>
                <c:pt idx="2199">
                  <c:v>6.2754467034054073E-3</c:v>
                </c:pt>
                <c:pt idx="2200">
                  <c:v>6.2721917353503187E-3</c:v>
                </c:pt>
                <c:pt idx="2201">
                  <c:v>6.2689378327629441E-3</c:v>
                </c:pt>
                <c:pt idx="2202">
                  <c:v>6.2656850060349711E-3</c:v>
                </c:pt>
                <c:pt idx="2203">
                  <c:v>6.2624332657179593E-3</c:v>
                </c:pt>
                <c:pt idx="2204">
                  <c:v>6.2591826220437241E-3</c:v>
                </c:pt>
                <c:pt idx="2205">
                  <c:v>6.2559330856437612E-3</c:v>
                </c:pt>
                <c:pt idx="2206">
                  <c:v>6.2517567538833418E-3</c:v>
                </c:pt>
                <c:pt idx="2207">
                  <c:v>6.2494373759935939E-3</c:v>
                </c:pt>
                <c:pt idx="2208">
                  <c:v>6.2461912236866368E-3</c:v>
                </c:pt>
                <c:pt idx="2209">
                  <c:v>6.2429462200608299E-3</c:v>
                </c:pt>
                <c:pt idx="2210">
                  <c:v>6.2392390647580953E-3</c:v>
                </c:pt>
                <c:pt idx="2211">
                  <c:v>6.2364597013786494E-3</c:v>
                </c:pt>
                <c:pt idx="2212">
                  <c:v>6.2332182069457787E-3</c:v>
                </c:pt>
                <c:pt idx="2213">
                  <c:v>6.2299779030805524E-3</c:v>
                </c:pt>
                <c:pt idx="2214">
                  <c:v>6.2267388002545943E-3</c:v>
                </c:pt>
                <c:pt idx="2215">
                  <c:v>6.2235009087796556E-3</c:v>
                </c:pt>
                <c:pt idx="2216">
                  <c:v>6.2202642391273599E-3</c:v>
                </c:pt>
                <c:pt idx="2217">
                  <c:v>6.2170288016893949E-3</c:v>
                </c:pt>
                <c:pt idx="2218">
                  <c:v>6.21379460701732E-3</c:v>
                </c:pt>
                <c:pt idx="2219">
                  <c:v>6.2105616653429507E-3</c:v>
                </c:pt>
                <c:pt idx="2220">
                  <c:v>6.2073299872977827E-3</c:v>
                </c:pt>
                <c:pt idx="2221">
                  <c:v>6.2040995830336954E-3</c:v>
                </c:pt>
                <c:pt idx="2222">
                  <c:v>6.2008704631821843E-3</c:v>
                </c:pt>
                <c:pt idx="2223">
                  <c:v>6.1976426380550009E-3</c:v>
                </c:pt>
                <c:pt idx="2224">
                  <c:v>6.194416118283641E-3</c:v>
                </c:pt>
                <c:pt idx="2225">
                  <c:v>6.1911909140199839E-3</c:v>
                </c:pt>
                <c:pt idx="2226">
                  <c:v>6.1879670358155892E-3</c:v>
                </c:pt>
                <c:pt idx="2227">
                  <c:v>6.1847444941420804E-3</c:v>
                </c:pt>
                <c:pt idx="2228">
                  <c:v>6.181523299311209E-3</c:v>
                </c:pt>
                <c:pt idx="2229">
                  <c:v>6.1783034617945987E-3</c:v>
                </c:pt>
                <c:pt idx="2230">
                  <c:v>6.1750849919839368E-3</c:v>
                </c:pt>
                <c:pt idx="2231">
                  <c:v>6.171867900350847E-3</c:v>
                </c:pt>
                <c:pt idx="2232">
                  <c:v>6.1686523801807169E-3</c:v>
                </c:pt>
                <c:pt idx="2233">
                  <c:v>6.1654395300347886E-3</c:v>
                </c:pt>
                <c:pt idx="2234">
                  <c:v>6.1622295459962118E-3</c:v>
                </c:pt>
                <c:pt idx="2235">
                  <c:v>6.1590224420537965E-3</c:v>
                </c:pt>
                <c:pt idx="2236">
                  <c:v>6.1558182315568644E-3</c:v>
                </c:pt>
                <c:pt idx="2237">
                  <c:v>6.1526169280146092E-3</c:v>
                </c:pt>
                <c:pt idx="2238">
                  <c:v>6.1494185453359052E-3</c:v>
                </c:pt>
                <c:pt idx="2239">
                  <c:v>6.1462230968700737E-3</c:v>
                </c:pt>
                <c:pt idx="2240">
                  <c:v>6.1430305963661169E-3</c:v>
                </c:pt>
                <c:pt idx="2241">
                  <c:v>6.1398410573332285E-3</c:v>
                </c:pt>
                <c:pt idx="2242">
                  <c:v>6.1366544933605383E-3</c:v>
                </c:pt>
                <c:pt idx="2243">
                  <c:v>6.1334709181970481E-3</c:v>
                </c:pt>
                <c:pt idx="2244">
                  <c:v>6.1293821635022283E-3</c:v>
                </c:pt>
                <c:pt idx="2245">
                  <c:v>6.1262054708333125E-3</c:v>
                </c:pt>
                <c:pt idx="2246">
                  <c:v>6.1234850050606582E-3</c:v>
                </c:pt>
                <c:pt idx="2247">
                  <c:v>6.1203139566767817E-3</c:v>
                </c:pt>
                <c:pt idx="2248">
                  <c:v>6.1171459668862838E-3</c:v>
                </c:pt>
                <c:pt idx="2249">
                  <c:v>6.1139810494381663E-3</c:v>
                </c:pt>
                <c:pt idx="2250">
                  <c:v>6.1108192178416232E-3</c:v>
                </c:pt>
                <c:pt idx="2251">
                  <c:v>6.1076604856857841E-3</c:v>
                </c:pt>
                <c:pt idx="2252">
                  <c:v>6.1045048667196511E-3</c:v>
                </c:pt>
                <c:pt idx="2253">
                  <c:v>6.1013523742925457E-3</c:v>
                </c:pt>
                <c:pt idx="2254">
                  <c:v>6.098203022233406E-3</c:v>
                </c:pt>
                <c:pt idx="2255">
                  <c:v>6.0950568241313619E-3</c:v>
                </c:pt>
                <c:pt idx="2256">
                  <c:v>6.0919137934956069E-3</c:v>
                </c:pt>
                <c:pt idx="2257">
                  <c:v>6.0887739439952071E-3</c:v>
                </c:pt>
                <c:pt idx="2258">
                  <c:v>6.0856372891393562E-3</c:v>
                </c:pt>
                <c:pt idx="2259">
                  <c:v>6.0825038427569922E-3</c:v>
                </c:pt>
                <c:pt idx="2260">
                  <c:v>6.0793736181175007E-3</c:v>
                </c:pt>
                <c:pt idx="2261">
                  <c:v>6.0753537997992879E-3</c:v>
                </c:pt>
                <c:pt idx="2262">
                  <c:v>6.0729511202239905E-3</c:v>
                </c:pt>
                <c:pt idx="2263">
                  <c:v>6.0695568966817603E-3</c:v>
                </c:pt>
                <c:pt idx="2264">
                  <c:v>6.0664401648491406E-3</c:v>
                </c:pt>
                <c:pt idx="2265">
                  <c:v>6.0633267251031242E-3</c:v>
                </c:pt>
                <c:pt idx="2266">
                  <c:v>6.0602165907130967E-3</c:v>
                </c:pt>
                <c:pt idx="2267">
                  <c:v>6.0571097754280601E-3</c:v>
                </c:pt>
                <c:pt idx="2268">
                  <c:v>6.0540062929970162E-3</c:v>
                </c:pt>
                <c:pt idx="2269">
                  <c:v>6.0509061566893507E-3</c:v>
                </c:pt>
                <c:pt idx="2270">
                  <c:v>6.0478093803340016E-3</c:v>
                </c:pt>
                <c:pt idx="2271">
                  <c:v>6.0447159774401626E-3</c:v>
                </c:pt>
                <c:pt idx="2272">
                  <c:v>6.0416259616768997E-3</c:v>
                </c:pt>
                <c:pt idx="2273">
                  <c:v>6.0385393466333426E-3</c:v>
                </c:pt>
                <c:pt idx="2274">
                  <c:v>6.0354561458986211E-3</c:v>
                </c:pt>
                <c:pt idx="2275">
                  <c:v>6.0323763729819291E-3</c:v>
                </c:pt>
                <c:pt idx="2276">
                  <c:v>6.0293000417122045E-3</c:v>
                </c:pt>
                <c:pt idx="2277">
                  <c:v>6.026227165518705E-3</c:v>
                </c:pt>
                <c:pt idx="2278">
                  <c:v>6.0231577580704965E-3</c:v>
                </c:pt>
                <c:pt idx="2279">
                  <c:v>6.0200918329567088E-3</c:v>
                </c:pt>
                <c:pt idx="2280">
                  <c:v>6.0170294037664718E-3</c:v>
                </c:pt>
                <c:pt idx="2281">
                  <c:v>6.0139704840889152E-3</c:v>
                </c:pt>
                <c:pt idx="2282">
                  <c:v>6.0109150875131689E-3</c:v>
                </c:pt>
                <c:pt idx="2283">
                  <c:v>6.0078632277882349E-3</c:v>
                </c:pt>
                <c:pt idx="2284">
                  <c:v>6.0048149183433708E-3</c:v>
                </c:pt>
                <c:pt idx="2285">
                  <c:v>6.0017701728476425E-3</c:v>
                </c:pt>
                <c:pt idx="2286">
                  <c:v>5.9987290048901798E-3</c:v>
                </c:pt>
                <c:pt idx="2287">
                  <c:v>5.9956914281400486E-3</c:v>
                </c:pt>
                <c:pt idx="2288">
                  <c:v>5.9926574561064427E-3</c:v>
                </c:pt>
                <c:pt idx="2289">
                  <c:v>5.989627102458428E-3</c:v>
                </c:pt>
                <c:pt idx="2290">
                  <c:v>5.9866003807051982E-3</c:v>
                </c:pt>
                <c:pt idx="2291">
                  <c:v>5.9835773045957552E-3</c:v>
                </c:pt>
                <c:pt idx="2292">
                  <c:v>5.9805578877192289E-3</c:v>
                </c:pt>
                <c:pt idx="2293">
                  <c:v>5.9775421435848131E-3</c:v>
                </c:pt>
                <c:pt idx="2294">
                  <c:v>5.9745300857816375E-3</c:v>
                </c:pt>
                <c:pt idx="2295">
                  <c:v>5.971521727898832E-3</c:v>
                </c:pt>
                <c:pt idx="2296">
                  <c:v>5.9673294558759693E-3</c:v>
                </c:pt>
                <c:pt idx="2297">
                  <c:v>5.96433004105279E-3</c:v>
                </c:pt>
                <c:pt idx="2298">
                  <c:v>5.9620911287172618E-3</c:v>
                </c:pt>
                <c:pt idx="2299">
                  <c:v>5.9590982442170315E-3</c:v>
                </c:pt>
                <c:pt idx="2300">
                  <c:v>5.95610912982103E-3</c:v>
                </c:pt>
                <c:pt idx="2301">
                  <c:v>5.9531237989585151E-3</c:v>
                </c:pt>
                <c:pt idx="2302">
                  <c:v>5.9501422652186164E-3</c:v>
                </c:pt>
                <c:pt idx="2303">
                  <c:v>5.9471645422704E-3</c:v>
                </c:pt>
                <c:pt idx="2304">
                  <c:v>5.9441906436230596E-3</c:v>
                </c:pt>
                <c:pt idx="2305">
                  <c:v>5.9412205830255971E-3</c:v>
                </c:pt>
                <c:pt idx="2306">
                  <c:v>5.9382543739872062E-3</c:v>
                </c:pt>
                <c:pt idx="2307">
                  <c:v>5.9352920300170808E-3</c:v>
                </c:pt>
                <c:pt idx="2308">
                  <c:v>5.9323335648642228E-3</c:v>
                </c:pt>
                <c:pt idx="2309">
                  <c:v>5.929378992117762E-3</c:v>
                </c:pt>
                <c:pt idx="2310">
                  <c:v>5.9257811501574054E-3</c:v>
                </c:pt>
                <c:pt idx="2311">
                  <c:v>5.9217994876537006E-3</c:v>
                </c:pt>
                <c:pt idx="2312">
                  <c:v>5.9188589272984871E-3</c:v>
                </c:pt>
                <c:pt idx="2313">
                  <c:v>5.9159223215399237E-3</c:v>
                </c:pt>
                <c:pt idx="2314">
                  <c:v>5.9125710603513681E-3</c:v>
                </c:pt>
                <c:pt idx="2315">
                  <c:v>5.9100610279294585E-3</c:v>
                </c:pt>
                <c:pt idx="2316">
                  <c:v>5.9071363674956245E-3</c:v>
                </c:pt>
                <c:pt idx="2317">
                  <c:v>5.90421571601496E-3</c:v>
                </c:pt>
                <c:pt idx="2318">
                  <c:v>5.9012990869966586E-3</c:v>
                </c:pt>
                <c:pt idx="2319">
                  <c:v>5.8983864943495945E-3</c:v>
                </c:pt>
                <c:pt idx="2320">
                  <c:v>5.8954779513431532E-3</c:v>
                </c:pt>
                <c:pt idx="2321">
                  <c:v>5.8925734718062728E-3</c:v>
                </c:pt>
                <c:pt idx="2322">
                  <c:v>5.8896730692481469E-3</c:v>
                </c:pt>
                <c:pt idx="2323">
                  <c:v>5.8867767572579055E-3</c:v>
                </c:pt>
                <c:pt idx="2324">
                  <c:v>5.8838845494246783E-3</c:v>
                </c:pt>
                <c:pt idx="2325">
                  <c:v>5.8809964595774034E-3</c:v>
                </c:pt>
                <c:pt idx="2326">
                  <c:v>5.8781125009854662E-3</c:v>
                </c:pt>
                <c:pt idx="2327">
                  <c:v>5.8752326874778049E-3</c:v>
                </c:pt>
                <c:pt idx="2328">
                  <c:v>5.8723570324836771E-3</c:v>
                </c:pt>
                <c:pt idx="2329">
                  <c:v>5.8694855498320209E-3</c:v>
                </c:pt>
                <c:pt idx="2330">
                  <c:v>5.8666182529520938E-3</c:v>
                </c:pt>
                <c:pt idx="2331">
                  <c:v>5.8637551554330258E-3</c:v>
                </c:pt>
                <c:pt idx="2332">
                  <c:v>5.8608962710238188E-3</c:v>
                </c:pt>
                <c:pt idx="2333">
                  <c:v>5.8580416132336666E-3</c:v>
                </c:pt>
                <c:pt idx="2334">
                  <c:v>5.8551911956516989E-3</c:v>
                </c:pt>
                <c:pt idx="2335">
                  <c:v>5.8523450319469816E-3</c:v>
                </c:pt>
                <c:pt idx="2336">
                  <c:v>5.8495031357086447E-3</c:v>
                </c:pt>
                <c:pt idx="2337">
                  <c:v>5.8466655204458817E-3</c:v>
                </c:pt>
                <c:pt idx="2338">
                  <c:v>5.8438321998277587E-3</c:v>
                </c:pt>
                <c:pt idx="2339">
                  <c:v>5.8410031876032775E-3</c:v>
                </c:pt>
                <c:pt idx="2340">
                  <c:v>5.8381784971217598E-3</c:v>
                </c:pt>
                <c:pt idx="2341">
                  <c:v>5.8353581420522715E-3</c:v>
                </c:pt>
                <c:pt idx="2342">
                  <c:v>5.8325421361438146E-3</c:v>
                </c:pt>
                <c:pt idx="2343">
                  <c:v>5.8297304929855187E-3</c:v>
                </c:pt>
                <c:pt idx="2344">
                  <c:v>5.8269232259267056E-3</c:v>
                </c:pt>
                <c:pt idx="2345">
                  <c:v>5.8241203487963134E-3</c:v>
                </c:pt>
                <c:pt idx="2346">
                  <c:v>5.8213218751834717E-3</c:v>
                </c:pt>
                <c:pt idx="2347">
                  <c:v>5.8185278185174383E-3</c:v>
                </c:pt>
                <c:pt idx="2348">
                  <c:v>5.8147899454663587E-3</c:v>
                </c:pt>
                <c:pt idx="2349">
                  <c:v>5.8125554915644528E-3</c:v>
                </c:pt>
                <c:pt idx="2350">
                  <c:v>5.8101722874503992E-3</c:v>
                </c:pt>
                <c:pt idx="2351">
                  <c:v>5.8073960352622578E-3</c:v>
                </c:pt>
                <c:pt idx="2352">
                  <c:v>5.8046242681264459E-3</c:v>
                </c:pt>
                <c:pt idx="2353">
                  <c:v>5.8018569997120295E-3</c:v>
                </c:pt>
                <c:pt idx="2354">
                  <c:v>5.7990942436880744E-3</c:v>
                </c:pt>
                <c:pt idx="2355">
                  <c:v>5.7963360134838382E-3</c:v>
                </c:pt>
                <c:pt idx="2356">
                  <c:v>5.7935823227683869E-3</c:v>
                </c:pt>
                <c:pt idx="2357">
                  <c:v>5.7908331851308503E-3</c:v>
                </c:pt>
                <c:pt idx="2358">
                  <c:v>5.7880886144001664E-3</c:v>
                </c:pt>
                <c:pt idx="2359">
                  <c:v>5.7853486238457208E-3</c:v>
                </c:pt>
                <c:pt idx="2360">
                  <c:v>5.7826132272964514E-3</c:v>
                </c:pt>
                <c:pt idx="2361">
                  <c:v>5.7791030609788407E-3</c:v>
                </c:pt>
                <c:pt idx="2362">
                  <c:v>5.7771562703301527E-3</c:v>
                </c:pt>
                <c:pt idx="2363">
                  <c:v>5.7744347370913829E-3</c:v>
                </c:pt>
                <c:pt idx="2364">
                  <c:v>5.7717178523741808E-3</c:v>
                </c:pt>
                <c:pt idx="2365">
                  <c:v>5.7690056294479319E-3</c:v>
                </c:pt>
                <c:pt idx="2366">
                  <c:v>5.7659116720376602E-3</c:v>
                </c:pt>
                <c:pt idx="2367">
                  <c:v>5.7635952238044297E-3</c:v>
                </c:pt>
                <c:pt idx="2368">
                  <c:v>5.760897068425308E-3</c:v>
                </c:pt>
                <c:pt idx="2369">
                  <c:v>5.758203629353531E-3</c:v>
                </c:pt>
                <c:pt idx="2370">
                  <c:v>5.7555149201782285E-3</c:v>
                </c:pt>
                <c:pt idx="2371">
                  <c:v>5.7528309546484024E-3</c:v>
                </c:pt>
                <c:pt idx="2372">
                  <c:v>5.7501517462732465E-3</c:v>
                </c:pt>
                <c:pt idx="2373">
                  <c:v>5.7474773086418907E-3</c:v>
                </c:pt>
                <c:pt idx="2374">
                  <c:v>5.7448076554234007E-3</c:v>
                </c:pt>
                <c:pt idx="2375">
                  <c:v>5.7421428001269703E-3</c:v>
                </c:pt>
                <c:pt idx="2376">
                  <c:v>5.7394827565016016E-3</c:v>
                </c:pt>
                <c:pt idx="2377">
                  <c:v>5.7368275379765521E-3</c:v>
                </c:pt>
                <c:pt idx="2378">
                  <c:v>5.7341771582208878E-3</c:v>
                </c:pt>
                <c:pt idx="2379">
                  <c:v>5.7315316309836106E-3</c:v>
                </c:pt>
                <c:pt idx="2380">
                  <c:v>5.7288909696140422E-3</c:v>
                </c:pt>
                <c:pt idx="2381">
                  <c:v>5.7262551879411205E-3</c:v>
                </c:pt>
                <c:pt idx="2382">
                  <c:v>5.7236242993941033E-3</c:v>
                </c:pt>
                <c:pt idx="2383">
                  <c:v>5.7209983177219925E-3</c:v>
                </c:pt>
                <c:pt idx="2384">
                  <c:v>5.7183772563540458E-3</c:v>
                </c:pt>
                <c:pt idx="2385">
                  <c:v>5.7157611290392651E-3</c:v>
                </c:pt>
                <c:pt idx="2386">
                  <c:v>5.7131499494467164E-3</c:v>
                </c:pt>
                <c:pt idx="2387">
                  <c:v>5.7105437310056573E-3</c:v>
                </c:pt>
                <c:pt idx="2388">
                  <c:v>5.7079424873851536E-3</c:v>
                </c:pt>
                <c:pt idx="2389">
                  <c:v>5.7053462321743353E-3</c:v>
                </c:pt>
                <c:pt idx="2390">
                  <c:v>5.7027549789623322E-3</c:v>
                </c:pt>
                <c:pt idx="2391">
                  <c:v>5.7001687414981461E-3</c:v>
                </c:pt>
                <c:pt idx="2392">
                  <c:v>5.6975875331310988E-3</c:v>
                </c:pt>
                <c:pt idx="2393">
                  <c:v>5.6950113676901282E-3</c:v>
                </c:pt>
                <c:pt idx="2394">
                  <c:v>5.692440258684428E-3</c:v>
                </c:pt>
                <c:pt idx="2395">
                  <c:v>5.6898742197031282E-3</c:v>
                </c:pt>
                <c:pt idx="2396">
                  <c:v>5.6873132644152946E-3</c:v>
                </c:pt>
                <c:pt idx="2397">
                  <c:v>5.684757406410057E-3</c:v>
                </c:pt>
                <c:pt idx="2398">
                  <c:v>5.6822066591966092E-3</c:v>
                </c:pt>
                <c:pt idx="2399">
                  <c:v>5.679661036444017E-3</c:v>
                </c:pt>
                <c:pt idx="2400">
                  <c:v>5.6767580456362765E-3</c:v>
                </c:pt>
                <c:pt idx="2401">
                  <c:v>5.6742234496631738E-3</c:v>
                </c:pt>
                <c:pt idx="2402">
                  <c:v>5.6720550510025447E-3</c:v>
                </c:pt>
                <c:pt idx="2403">
                  <c:v>5.6695300621445455E-3</c:v>
                </c:pt>
                <c:pt idx="2404">
                  <c:v>5.6670102657729871E-3</c:v>
                </c:pt>
                <c:pt idx="2405">
                  <c:v>5.6644956755569353E-3</c:v>
                </c:pt>
                <c:pt idx="2406">
                  <c:v>5.661986304845712E-3</c:v>
                </c:pt>
                <c:pt idx="2407">
                  <c:v>5.659482167548191E-3</c:v>
                </c:pt>
                <c:pt idx="2408">
                  <c:v>5.6569832770936301E-3</c:v>
                </c:pt>
                <c:pt idx="2409">
                  <c:v>5.6544896471510953E-3</c:v>
                </c:pt>
                <c:pt idx="2410">
                  <c:v>5.6520012913097162E-3</c:v>
                </c:pt>
                <c:pt idx="2411">
                  <c:v>5.6495182232385588E-3</c:v>
                </c:pt>
                <c:pt idx="2412">
                  <c:v>5.6470404564468168E-3</c:v>
                </c:pt>
                <c:pt idx="2413">
                  <c:v>5.6445680044436841E-3</c:v>
                </c:pt>
                <c:pt idx="2414">
                  <c:v>5.6421008810580986E-3</c:v>
                </c:pt>
                <c:pt idx="2415">
                  <c:v>5.6396390998791901E-3</c:v>
                </c:pt>
                <c:pt idx="2416">
                  <c:v>5.6364818239984515E-3</c:v>
                </c:pt>
                <c:pt idx="2417">
                  <c:v>5.6347316180183071E-3</c:v>
                </c:pt>
                <c:pt idx="2418">
                  <c:v>5.6322859446744644E-3</c:v>
                </c:pt>
                <c:pt idx="2419">
                  <c:v>5.629845667893818E-3</c:v>
                </c:pt>
                <c:pt idx="2420">
                  <c:v>5.6274108012654978E-3</c:v>
                </c:pt>
                <c:pt idx="2421">
                  <c:v>5.6249813583786334E-3</c:v>
                </c:pt>
                <c:pt idx="2422">
                  <c:v>5.6225573528223549E-3</c:v>
                </c:pt>
                <c:pt idx="2423">
                  <c:v>5.620138798185792E-3</c:v>
                </c:pt>
                <c:pt idx="2424">
                  <c:v>5.6177257080580745E-3</c:v>
                </c:pt>
                <c:pt idx="2425">
                  <c:v>5.6153180961082683E-3</c:v>
                </c:pt>
                <c:pt idx="2426">
                  <c:v>5.6129159759255032E-3</c:v>
                </c:pt>
                <c:pt idx="2427">
                  <c:v>5.6105193612587811E-3</c:v>
                </c:pt>
                <c:pt idx="2428">
                  <c:v>5.6081282653774878E-3</c:v>
                </c:pt>
                <c:pt idx="2429">
                  <c:v>5.605742702110561E-3</c:v>
                </c:pt>
                <c:pt idx="2430">
                  <c:v>5.6033626849671947E-3</c:v>
                </c:pt>
                <c:pt idx="2431">
                  <c:v>5.6009882276164547E-3</c:v>
                </c:pt>
                <c:pt idx="2432">
                  <c:v>5.5986193436474707E-3</c:v>
                </c:pt>
                <c:pt idx="2433">
                  <c:v>5.5962560467293088E-3</c:v>
                </c:pt>
                <c:pt idx="2434">
                  <c:v>5.5938983502112904E-3</c:v>
                </c:pt>
                <c:pt idx="2435">
                  <c:v>5.5915462680022898E-3</c:v>
                </c:pt>
                <c:pt idx="2436">
                  <c:v>5.5891998136115006E-3</c:v>
                </c:pt>
                <c:pt idx="2437">
                  <c:v>5.5868590005481167E-3</c:v>
                </c:pt>
                <c:pt idx="2438">
                  <c:v>5.5845238424812038E-3</c:v>
                </c:pt>
                <c:pt idx="2439">
                  <c:v>5.5821943530798279E-3</c:v>
                </c:pt>
                <c:pt idx="2440">
                  <c:v>5.5798705458531828E-3</c:v>
                </c:pt>
                <c:pt idx="2441">
                  <c:v>5.5775524343903982E-3</c:v>
                </c:pt>
                <c:pt idx="2442">
                  <c:v>5.57524003236054E-3</c:v>
                </c:pt>
                <c:pt idx="2443">
                  <c:v>5.5729333533527381E-3</c:v>
                </c:pt>
                <c:pt idx="2444">
                  <c:v>5.5706324109561223E-3</c:v>
                </c:pt>
                <c:pt idx="2445">
                  <c:v>5.5683372188397584E-3</c:v>
                </c:pt>
                <c:pt idx="2446">
                  <c:v>5.5660477904329042E-3</c:v>
                </c:pt>
                <c:pt idx="2447">
                  <c:v>5.5637641394845616E-3</c:v>
                </c:pt>
                <c:pt idx="2448">
                  <c:v>5.5614862795838604E-3</c:v>
                </c:pt>
                <c:pt idx="2449">
                  <c:v>5.5592142243199305E-3</c:v>
                </c:pt>
                <c:pt idx="2450">
                  <c:v>5.5569479873618377E-3</c:v>
                </c:pt>
                <c:pt idx="2451">
                  <c:v>5.5546875821388397E-3</c:v>
                </c:pt>
                <c:pt idx="2452">
                  <c:v>5.5524330224798746E-3</c:v>
                </c:pt>
                <c:pt idx="2453">
                  <c:v>5.5501843217342639E-3</c:v>
                </c:pt>
                <c:pt idx="2454">
                  <c:v>5.5479414937309457E-3</c:v>
                </c:pt>
                <c:pt idx="2455">
                  <c:v>5.5457045519791137E-3</c:v>
                </c:pt>
                <c:pt idx="2456">
                  <c:v>5.5434735100678978E-3</c:v>
                </c:pt>
                <c:pt idx="2457">
                  <c:v>5.5412483815864277E-3</c:v>
                </c:pt>
                <c:pt idx="2458">
                  <c:v>5.5390291802037694E-3</c:v>
                </c:pt>
                <c:pt idx="2459">
                  <c:v>5.5368159194291167E-3</c:v>
                </c:pt>
                <c:pt idx="2460">
                  <c:v>5.5346086130914074E-3</c:v>
                </c:pt>
                <c:pt idx="2461">
                  <c:v>5.5324072743800912E-3</c:v>
                </c:pt>
                <c:pt idx="2462">
                  <c:v>5.5302119173639142E-3</c:v>
                </c:pt>
                <c:pt idx="2463">
                  <c:v>5.5280225553122619E-3</c:v>
                </c:pt>
                <c:pt idx="2464">
                  <c:v>5.5258392018942004E-3</c:v>
                </c:pt>
                <c:pt idx="2465">
                  <c:v>5.5236618708587315E-3</c:v>
                </c:pt>
                <c:pt idx="2466">
                  <c:v>5.5208713161913892E-3</c:v>
                </c:pt>
                <c:pt idx="2467">
                  <c:v>5.5193253300522827E-3</c:v>
                </c:pt>
                <c:pt idx="2468">
                  <c:v>5.5171661475394984E-3</c:v>
                </c:pt>
                <c:pt idx="2469">
                  <c:v>5.515013041605954E-3</c:v>
                </c:pt>
                <c:pt idx="2470">
                  <c:v>5.5125598075100868E-3</c:v>
                </c:pt>
                <c:pt idx="2471">
                  <c:v>5.5107251145525282E-3</c:v>
                </c:pt>
                <c:pt idx="2472">
                  <c:v>5.5085903203710984E-3</c:v>
                </c:pt>
                <c:pt idx="2473">
                  <c:v>5.5064616574451719E-3</c:v>
                </c:pt>
                <c:pt idx="2474">
                  <c:v>5.5043391391240704E-3</c:v>
                </c:pt>
                <c:pt idx="2475">
                  <c:v>5.5022227791567957E-3</c:v>
                </c:pt>
                <c:pt idx="2476">
                  <c:v>5.5001125911324777E-3</c:v>
                </c:pt>
                <c:pt idx="2477">
                  <c:v>5.4980085886402463E-3</c:v>
                </c:pt>
                <c:pt idx="2478">
                  <c:v>5.4959107851892952E-3</c:v>
                </c:pt>
                <c:pt idx="2479">
                  <c:v>5.4938191946085624E-3</c:v>
                </c:pt>
                <c:pt idx="2480">
                  <c:v>5.4917338303273056E-3</c:v>
                </c:pt>
                <c:pt idx="2481">
                  <c:v>5.4896547059346545E-3</c:v>
                </c:pt>
                <c:pt idx="2482">
                  <c:v>5.4875818350996752E-3</c:v>
                </c:pt>
                <c:pt idx="2483">
                  <c:v>5.4855152314914335E-3</c:v>
                </c:pt>
                <c:pt idx="2484">
                  <c:v>5.4834549086191231E-3</c:v>
                </c:pt>
                <c:pt idx="2485">
                  <c:v>5.4814008800718739E-3</c:v>
                </c:pt>
                <c:pt idx="2486">
                  <c:v>5.4793531595187517E-3</c:v>
                </c:pt>
                <c:pt idx="2487">
                  <c:v>5.4773117603890142E-3</c:v>
                </c:pt>
                <c:pt idx="2488">
                  <c:v>5.4752766965115995E-3</c:v>
                </c:pt>
                <c:pt idx="2489">
                  <c:v>5.4732479814756374E-3</c:v>
                </c:pt>
                <c:pt idx="2490">
                  <c:v>5.4712256287903216E-3</c:v>
                </c:pt>
                <c:pt idx="2491">
                  <c:v>5.469209652124718E-3</c:v>
                </c:pt>
                <c:pt idx="2492">
                  <c:v>5.4671956721019654E-3</c:v>
                </c:pt>
                <c:pt idx="2493">
                  <c:v>5.4651575569852895E-3</c:v>
                </c:pt>
                <c:pt idx="2494">
                  <c:v>5.4630908635289188E-3</c:v>
                </c:pt>
                <c:pt idx="2495">
                  <c:v>5.4609955386553111E-3</c:v>
                </c:pt>
                <c:pt idx="2496">
                  <c:v>5.4588715287273715E-3</c:v>
                </c:pt>
                <c:pt idx="2497">
                  <c:v>5.4567187806675577E-3</c:v>
                </c:pt>
                <c:pt idx="2498">
                  <c:v>5.454537240998647E-3</c:v>
                </c:pt>
                <c:pt idx="2499">
                  <c:v>5.4523268567230332E-3</c:v>
                </c:pt>
                <c:pt idx="2500">
                  <c:v>5.4500875745233657E-3</c:v>
                </c:pt>
                <c:pt idx="2501">
                  <c:v>5.4478193409224218E-3</c:v>
                </c:pt>
                <c:pt idx="2502">
                  <c:v>5.4455221027627232E-3</c:v>
                </c:pt>
                <c:pt idx="2503">
                  <c:v>5.4431958068867914E-3</c:v>
                </c:pt>
                <c:pt idx="2504">
                  <c:v>5.4401620719435329E-3</c:v>
                </c:pt>
                <c:pt idx="2505">
                  <c:v>5.4377691580764775E-3</c:v>
                </c:pt>
                <c:pt idx="2506">
                  <c:v>5.4356948240918967E-3</c:v>
                </c:pt>
                <c:pt idx="2507">
                  <c:v>5.4332475780061174E-3</c:v>
                </c:pt>
                <c:pt idx="2508">
                  <c:v>5.4307710002632348E-3</c:v>
                </c:pt>
                <c:pt idx="2509">
                  <c:v>5.4282650374659625E-3</c:v>
                </c:pt>
                <c:pt idx="2510">
                  <c:v>5.4257296362170138E-3</c:v>
                </c:pt>
                <c:pt idx="2511">
                  <c:v>5.4231647432789742E-3</c:v>
                </c:pt>
                <c:pt idx="2512">
                  <c:v>5.4205703054144294E-3</c:v>
                </c:pt>
                <c:pt idx="2513">
                  <c:v>5.4179462693859648E-3</c:v>
                </c:pt>
                <c:pt idx="2514">
                  <c:v>5.4152925818762299E-3</c:v>
                </c:pt>
                <c:pt idx="2515">
                  <c:v>5.4126091895678741E-3</c:v>
                </c:pt>
                <c:pt idx="2516">
                  <c:v>5.4098960392234829E-3</c:v>
                </c:pt>
                <c:pt idx="2517">
                  <c:v>5.4071530776855781E-3</c:v>
                </c:pt>
                <c:pt idx="2518">
                  <c:v>5.4043802513970007E-3</c:v>
                </c:pt>
                <c:pt idx="2519">
                  <c:v>5.4015775074400807E-3</c:v>
                </c:pt>
                <c:pt idx="2520">
                  <c:v>5.3987447920977871E-3</c:v>
                </c:pt>
                <c:pt idx="2521">
                  <c:v>5.395058604822367E-3</c:v>
                </c:pt>
                <c:pt idx="2522">
                  <c:v>5.39257351716671E-3</c:v>
                </c:pt>
                <c:pt idx="2523">
                  <c:v>5.3900662869033056E-3</c:v>
                </c:pt>
                <c:pt idx="2524">
                  <c:v>5.3871131543647977E-3</c:v>
                </c:pt>
                <c:pt idx="2525">
                  <c:v>5.3841297844137159E-3</c:v>
                </c:pt>
                <c:pt idx="2526">
                  <c:v>5.3811161234129656E-3</c:v>
                </c:pt>
                <c:pt idx="2527">
                  <c:v>5.3780721185248126E-3</c:v>
                </c:pt>
                <c:pt idx="2528">
                  <c:v>5.3749977163519702E-3</c:v>
                </c:pt>
                <c:pt idx="2529">
                  <c:v>5.3718928634172158E-3</c:v>
                </c:pt>
                <c:pt idx="2530">
                  <c:v>5.3687575066430071E-3</c:v>
                </c:pt>
                <c:pt idx="2531">
                  <c:v>5.3655915927119935E-3</c:v>
                </c:pt>
                <c:pt idx="2532">
                  <c:v>5.3623950682268884E-3</c:v>
                </c:pt>
                <c:pt idx="2533">
                  <c:v>5.3591678802700216E-3</c:v>
                </c:pt>
                <c:pt idx="2534">
                  <c:v>5.3559099750444261E-3</c:v>
                </c:pt>
                <c:pt idx="2535">
                  <c:v>5.3526212995524958E-3</c:v>
                </c:pt>
                <c:pt idx="2536">
                  <c:v>5.3493018006367521E-3</c:v>
                </c:pt>
                <c:pt idx="2537">
                  <c:v>5.3459514248999085E-3</c:v>
                </c:pt>
                <c:pt idx="2538">
                  <c:v>5.3425701189446784E-3</c:v>
                </c:pt>
                <c:pt idx="2539">
                  <c:v>5.3391578296135833E-3</c:v>
                </c:pt>
                <c:pt idx="2540">
                  <c:v>5.3357145037491449E-3</c:v>
                </c:pt>
                <c:pt idx="2541">
                  <c:v>5.3322400877942044E-3</c:v>
                </c:pt>
                <c:pt idx="2542">
                  <c:v>5.3287345288310917E-3</c:v>
                </c:pt>
                <c:pt idx="2543">
                  <c:v>5.3251977733026479E-3</c:v>
                </c:pt>
                <c:pt idx="2544">
                  <c:v>5.3216297678915225E-3</c:v>
                </c:pt>
                <c:pt idx="2545">
                  <c:v>5.3180304594402372E-3</c:v>
                </c:pt>
                <c:pt idx="2546">
                  <c:v>5.3143997947913135E-3</c:v>
                </c:pt>
                <c:pt idx="2547">
                  <c:v>5.3107377205474648E-3</c:v>
                </c:pt>
                <c:pt idx="2548">
                  <c:v>5.3070441833913407E-3</c:v>
                </c:pt>
                <c:pt idx="2549">
                  <c:v>5.3033191300855265E-3</c:v>
                </c:pt>
                <c:pt idx="2550">
                  <c:v>5.2995625073926078E-3</c:v>
                </c:pt>
                <c:pt idx="2551">
                  <c:v>5.2957742620751702E-3</c:v>
                </c:pt>
                <c:pt idx="2552">
                  <c:v>5.2919543407359271E-3</c:v>
                </c:pt>
                <c:pt idx="2553">
                  <c:v>5.2881026900575279E-3</c:v>
                </c:pt>
                <c:pt idx="2554">
                  <c:v>5.2842192570423663E-3</c:v>
                </c:pt>
                <c:pt idx="2555">
                  <c:v>5.2803039880533476E-3</c:v>
                </c:pt>
                <c:pt idx="2556">
                  <c:v>5.2752232060182536E-3</c:v>
                </c:pt>
                <c:pt idx="2557">
                  <c:v>5.2712349695571703E-3</c:v>
                </c:pt>
                <c:pt idx="2558">
                  <c:v>5.2677910050835663E-3</c:v>
                </c:pt>
                <c:pt idx="2559">
                  <c:v>5.2637432774904624E-3</c:v>
                </c:pt>
                <c:pt idx="2560">
                  <c:v>5.2596634401425035E-3</c:v>
                </c:pt>
                <c:pt idx="2561">
                  <c:v>5.2555514397223391E-3</c:v>
                </c:pt>
                <c:pt idx="2562">
                  <c:v>5.2514072228326825E-3</c:v>
                </c:pt>
                <c:pt idx="2563">
                  <c:v>5.2472307364759274E-3</c:v>
                </c:pt>
                <c:pt idx="2564">
                  <c:v>5.2430219272547873E-3</c:v>
                </c:pt>
                <c:pt idx="2565">
                  <c:v>5.2387807416920396E-3</c:v>
                </c:pt>
                <c:pt idx="2566">
                  <c:v>5.2345071268700138E-3</c:v>
                </c:pt>
                <c:pt idx="2567">
                  <c:v>5.2302010291516154E-3</c:v>
                </c:pt>
                <c:pt idx="2568">
                  <c:v>5.2258623956191741E-3</c:v>
                </c:pt>
                <c:pt idx="2569">
                  <c:v>5.2214911727954672E-3</c:v>
                </c:pt>
                <c:pt idx="2570">
                  <c:v>5.2170873073631441E-3</c:v>
                </c:pt>
                <c:pt idx="2571">
                  <c:v>5.2126507462446625E-3</c:v>
                </c:pt>
                <c:pt idx="2572">
                  <c:v>5.2063310477734603E-3</c:v>
                </c:pt>
                <c:pt idx="2573">
                  <c:v>5.2036793232002054E-3</c:v>
                </c:pt>
                <c:pt idx="2574">
                  <c:v>5.1984938170157591E-3</c:v>
                </c:pt>
                <c:pt idx="2575">
                  <c:v>5.194576477682844E-3</c:v>
                </c:pt>
                <c:pt idx="2576">
                  <c:v>5.1899756382933759E-3</c:v>
                </c:pt>
                <c:pt idx="2577">
                  <c:v>5.1853417833935822E-3</c:v>
                </c:pt>
                <c:pt idx="2578">
                  <c:v>5.1806748596661123E-3</c:v>
                </c:pt>
                <c:pt idx="2579">
                  <c:v>5.1759748141133599E-3</c:v>
                </c:pt>
                <c:pt idx="2580">
                  <c:v>5.1712415931781663E-3</c:v>
                </c:pt>
                <c:pt idx="2581">
                  <c:v>5.1664751436231171E-3</c:v>
                </c:pt>
                <c:pt idx="2582">
                  <c:v>5.1616754122107977E-3</c:v>
                </c:pt>
                <c:pt idx="2583">
                  <c:v>5.1568423457037937E-3</c:v>
                </c:pt>
                <c:pt idx="2584">
                  <c:v>5.1519758909446267E-3</c:v>
                </c:pt>
                <c:pt idx="2585">
                  <c:v>5.1470759943761379E-3</c:v>
                </c:pt>
                <c:pt idx="2586">
                  <c:v>5.1421426026809769E-3</c:v>
                </c:pt>
                <c:pt idx="2587">
                  <c:v>5.1371756631013454E-3</c:v>
                </c:pt>
                <c:pt idx="2588">
                  <c:v>5.1321751218402767E-3</c:v>
                </c:pt>
                <c:pt idx="2589">
                  <c:v>5.1271409258202283E-3</c:v>
                </c:pt>
                <c:pt idx="2590">
                  <c:v>5.1220730218037858E-3</c:v>
                </c:pt>
                <c:pt idx="2591">
                  <c:v>5.1169713563936625E-3</c:v>
                </c:pt>
                <c:pt idx="2592">
                  <c:v>5.1118358764323801E-3</c:v>
                </c:pt>
                <c:pt idx="2593">
                  <c:v>5.106666528522652E-3</c:v>
                </c:pt>
                <c:pt idx="2594">
                  <c:v>5.1014632595869358E-3</c:v>
                </c:pt>
                <c:pt idx="2595">
                  <c:v>5.0962260161480089E-3</c:v>
                </c:pt>
                <c:pt idx="2596">
                  <c:v>5.0909547450483927E-3</c:v>
                </c:pt>
                <c:pt idx="2597">
                  <c:v>5.0856493928908009E-3</c:v>
                </c:pt>
                <c:pt idx="2598">
                  <c:v>5.0803099065976909E-3</c:v>
                </c:pt>
                <c:pt idx="2599">
                  <c:v>5.0749362326918401E-3</c:v>
                </c:pt>
                <c:pt idx="2600">
                  <c:v>5.0695283180957063E-3</c:v>
                </c:pt>
                <c:pt idx="2601">
                  <c:v>5.0640861091721945E-3</c:v>
                </c:pt>
                <c:pt idx="2602">
                  <c:v>5.0586095531635067E-3</c:v>
                </c:pt>
                <c:pt idx="2603">
                  <c:v>5.053098596352612E-3</c:v>
                </c:pt>
                <c:pt idx="2604">
                  <c:v>5.0475531858218403E-3</c:v>
                </c:pt>
                <c:pt idx="2605">
                  <c:v>5.0419732680140328E-3</c:v>
                </c:pt>
                <c:pt idx="2606">
                  <c:v>5.0363587896118389E-3</c:v>
                </c:pt>
                <c:pt idx="2607">
                  <c:v>5.0307096976975885E-3</c:v>
                </c:pt>
                <c:pt idx="2608">
                  <c:v>5.0226492534388711E-3</c:v>
                </c:pt>
                <c:pt idx="2609">
                  <c:v>5.0169157174995149E-3</c:v>
                </c:pt>
                <c:pt idx="2610">
                  <c:v>5.0127294715895943E-3</c:v>
                </c:pt>
                <c:pt idx="2611">
                  <c:v>5.0069364121974047E-3</c:v>
                </c:pt>
                <c:pt idx="2612">
                  <c:v>5.0011084652723525E-3</c:v>
                </c:pt>
                <c:pt idx="2613">
                  <c:v>4.995245577257279E-3</c:v>
                </c:pt>
                <c:pt idx="2614">
                  <c:v>4.9893476950746418E-3</c:v>
                </c:pt>
                <c:pt idx="2615">
                  <c:v>4.9834147652472183E-3</c:v>
                </c:pt>
                <c:pt idx="2616">
                  <c:v>4.977446734697466E-3</c:v>
                </c:pt>
                <c:pt idx="2617">
                  <c:v>4.9714435500280985E-3</c:v>
                </c:pt>
                <c:pt idx="2618">
                  <c:v>4.9654051580017011E-3</c:v>
                </c:pt>
                <c:pt idx="2619">
                  <c:v>4.9593315053009235E-3</c:v>
                </c:pt>
                <c:pt idx="2620">
                  <c:v>4.9532225386883511E-3</c:v>
                </c:pt>
                <c:pt idx="2621">
                  <c:v>4.9454513237048303E-3</c:v>
                </c:pt>
                <c:pt idx="2622">
                  <c:v>4.937351238973875E-3</c:v>
                </c:pt>
                <c:pt idx="2623">
                  <c:v>4.9311157163955954E-3</c:v>
                </c:pt>
                <c:pt idx="2624">
                  <c:v>4.924844636260417E-3</c:v>
                </c:pt>
                <c:pt idx="2625">
                  <c:v>4.9185379455707334E-3</c:v>
                </c:pt>
                <c:pt idx="2626">
                  <c:v>4.9112866255462961E-3</c:v>
                </c:pt>
                <c:pt idx="2627">
                  <c:v>4.9058175186189601E-3</c:v>
                </c:pt>
                <c:pt idx="2628">
                  <c:v>4.8994036759619775E-3</c:v>
                </c:pt>
                <c:pt idx="2629">
                  <c:v>4.8929540095610236E-3</c:v>
                </c:pt>
                <c:pt idx="2630">
                  <c:v>4.8864684659388757E-3</c:v>
                </c:pt>
                <c:pt idx="2631">
                  <c:v>4.8799469920179916E-3</c:v>
                </c:pt>
                <c:pt idx="2632">
                  <c:v>4.8733895344010847E-3</c:v>
                </c:pt>
                <c:pt idx="2633">
                  <c:v>4.8667960399306764E-3</c:v>
                </c:pt>
                <c:pt idx="2634">
                  <c:v>4.8601664552094803E-3</c:v>
                </c:pt>
                <c:pt idx="2635">
                  <c:v>4.8535007269201458E-3</c:v>
                </c:pt>
                <c:pt idx="2636">
                  <c:v>4.8467988019051944E-3</c:v>
                </c:pt>
                <c:pt idx="2637">
                  <c:v>4.8400606270071478E-3</c:v>
                </c:pt>
                <c:pt idx="2638">
                  <c:v>4.8332861486688472E-3</c:v>
                </c:pt>
                <c:pt idx="2639">
                  <c:v>4.8264753138926864E-3</c:v>
                </c:pt>
                <c:pt idx="2640">
                  <c:v>4.8196280691215065E-3</c:v>
                </c:pt>
                <c:pt idx="2641">
                  <c:v>4.8127443611978293E-3</c:v>
                </c:pt>
                <c:pt idx="2642">
                  <c:v>4.8058241369641763E-3</c:v>
                </c:pt>
                <c:pt idx="2643">
                  <c:v>4.798867343103197E-3</c:v>
                </c:pt>
                <c:pt idx="2644">
                  <c:v>4.7918739261376686E-3</c:v>
                </c:pt>
                <c:pt idx="2645">
                  <c:v>4.784843833069985E-3</c:v>
                </c:pt>
                <c:pt idx="2646">
                  <c:v>4.7777770104229234E-3</c:v>
                </c:pt>
                <c:pt idx="2647">
                  <c:v>4.7706734051189414E-3</c:v>
                </c:pt>
                <c:pt idx="2648">
                  <c:v>4.7635329636808166E-3</c:v>
                </c:pt>
                <c:pt idx="2649">
                  <c:v>4.7563556329510703E-3</c:v>
                </c:pt>
                <c:pt idx="2650">
                  <c:v>4.7491413596123522E-3</c:v>
                </c:pt>
                <c:pt idx="2651">
                  <c:v>4.7418900904272476E-3</c:v>
                </c:pt>
                <c:pt idx="2652">
                  <c:v>4.7346017719984701E-3</c:v>
                </c:pt>
                <c:pt idx="2653">
                  <c:v>4.7272763511685412E-3</c:v>
                </c:pt>
                <c:pt idx="2654">
                  <c:v>4.7199137747799824E-3</c:v>
                </c:pt>
                <c:pt idx="2655">
                  <c:v>4.7125139893555712E-3</c:v>
                </c:pt>
                <c:pt idx="2656">
                  <c:v>4.705076941657893E-3</c:v>
                </c:pt>
                <c:pt idx="2657">
                  <c:v>4.6976025784495334E-3</c:v>
                </c:pt>
                <c:pt idx="2658">
                  <c:v>4.6900908464131419E-3</c:v>
                </c:pt>
                <c:pt idx="2659">
                  <c:v>4.6825416923113039E-3</c:v>
                </c:pt>
                <c:pt idx="2660">
                  <c:v>4.672266683667381E-3</c:v>
                </c:pt>
                <c:pt idx="2661">
                  <c:v>4.6662386728169025E-3</c:v>
                </c:pt>
                <c:pt idx="2662">
                  <c:v>4.6596691650790945E-3</c:v>
                </c:pt>
                <c:pt idx="2663">
                  <c:v>4.6519697900215817E-3</c:v>
                </c:pt>
                <c:pt idx="2664">
                  <c:v>4.644232726471742E-3</c:v>
                </c:pt>
                <c:pt idx="2665">
                  <c:v>4.6364579211921608E-3</c:v>
                </c:pt>
                <c:pt idx="2666">
                  <c:v>4.6286453210253597E-3</c:v>
                </c:pt>
                <c:pt idx="2667">
                  <c:v>4.6207948725740522E-3</c:v>
                </c:pt>
                <c:pt idx="2668">
                  <c:v>4.6129065225208876E-3</c:v>
                </c:pt>
                <c:pt idx="2669">
                  <c:v>4.6049802177083876E-3</c:v>
                </c:pt>
                <c:pt idx="2670">
                  <c:v>4.5970159048192016E-3</c:v>
                </c:pt>
                <c:pt idx="2671">
                  <c:v>4.5890135305359792E-3</c:v>
                </c:pt>
                <c:pt idx="2672">
                  <c:v>4.5809730417012418E-3</c:v>
                </c:pt>
                <c:pt idx="2673">
                  <c:v>4.5728943849976389E-3</c:v>
                </c:pt>
                <c:pt idx="2674">
                  <c:v>4.564777507027884E-3</c:v>
                </c:pt>
                <c:pt idx="2675">
                  <c:v>4.5566223545545625E-3</c:v>
                </c:pt>
                <c:pt idx="2676">
                  <c:v>4.5460808328190438E-3</c:v>
                </c:pt>
                <c:pt idx="2677">
                  <c:v>4.5401970133074343E-3</c:v>
                </c:pt>
                <c:pt idx="2678">
                  <c:v>4.5319267177390543E-3</c:v>
                </c:pt>
                <c:pt idx="2679">
                  <c:v>4.5236179347973859E-3</c:v>
                </c:pt>
                <c:pt idx="2680">
                  <c:v>4.5152706110851426E-3</c:v>
                </c:pt>
                <c:pt idx="2681">
                  <c:v>4.5068846931251016E-3</c:v>
                </c:pt>
                <c:pt idx="2682">
                  <c:v>4.4984601278397207E-3</c:v>
                </c:pt>
                <c:pt idx="2683">
                  <c:v>4.4899968619915853E-3</c:v>
                </c:pt>
                <c:pt idx="2684">
                  <c:v>4.4814948421034728E-3</c:v>
                </c:pt>
                <c:pt idx="2685">
                  <c:v>4.4729540150978409E-3</c:v>
                </c:pt>
                <c:pt idx="2686">
                  <c:v>4.4643743276573389E-3</c:v>
                </c:pt>
                <c:pt idx="2687">
                  <c:v>4.4557557263047443E-3</c:v>
                </c:pt>
                <c:pt idx="2688">
                  <c:v>4.4470981581223867E-3</c:v>
                </c:pt>
                <c:pt idx="2689">
                  <c:v>4.4384015696330437E-3</c:v>
                </c:pt>
                <c:pt idx="2690">
                  <c:v>4.4296659075193645E-3</c:v>
                </c:pt>
                <c:pt idx="2691">
                  <c:v>4.4208911185439348E-3</c:v>
                </c:pt>
                <c:pt idx="2692">
                  <c:v>4.41207714946934E-3</c:v>
                </c:pt>
                <c:pt idx="2693">
                  <c:v>4.4032239469782297E-3</c:v>
                </c:pt>
                <c:pt idx="2694">
                  <c:v>4.3943314579131254E-3</c:v>
                </c:pt>
                <c:pt idx="2695">
                  <c:v>4.3853996288767405E-3</c:v>
                </c:pt>
                <c:pt idx="2696">
                  <c:v>4.3764284067115966E-3</c:v>
                </c:pt>
                <c:pt idx="2697">
                  <c:v>4.3674177380204071E-3</c:v>
                </c:pt>
                <c:pt idx="2698">
                  <c:v>4.3583675694858215E-3</c:v>
                </c:pt>
                <c:pt idx="2699">
                  <c:v>4.3492778480302974E-3</c:v>
                </c:pt>
                <c:pt idx="2700">
                  <c:v>4.3401485203364842E-3</c:v>
                </c:pt>
                <c:pt idx="2701">
                  <c:v>4.3309795329271594E-3</c:v>
                </c:pt>
                <c:pt idx="2702">
                  <c:v>4.3217708328047166E-3</c:v>
                </c:pt>
                <c:pt idx="2703">
                  <c:v>4.3125223664119972E-3</c:v>
                </c:pt>
                <c:pt idx="2704">
                  <c:v>4.3032340806714586E-3</c:v>
                </c:pt>
                <c:pt idx="2705">
                  <c:v>4.2939059222657505E-3</c:v>
                </c:pt>
                <c:pt idx="2706">
                  <c:v>4.2845378380373944E-3</c:v>
                </c:pt>
                <c:pt idx="2707">
                  <c:v>4.2751297745091676E-3</c:v>
                </c:pt>
                <c:pt idx="2708">
                  <c:v>4.2656816784436558E-3</c:v>
                </c:pt>
                <c:pt idx="2709">
                  <c:v>4.2561934966034443E-3</c:v>
                </c:pt>
                <c:pt idx="2710">
                  <c:v>4.2466651758310547E-3</c:v>
                </c:pt>
                <c:pt idx="2711">
                  <c:v>4.2370966627292006E-3</c:v>
                </c:pt>
                <c:pt idx="2712">
                  <c:v>4.2274879039805313E-3</c:v>
                </c:pt>
                <c:pt idx="2713">
                  <c:v>4.2178388463476324E-3</c:v>
                </c:pt>
                <c:pt idx="2714">
                  <c:v>4.2081494366730254E-3</c:v>
                </c:pt>
                <c:pt idx="2715">
                  <c:v>4.1984196216393599E-3</c:v>
                </c:pt>
                <c:pt idx="2716">
                  <c:v>4.1886493478493492E-3</c:v>
                </c:pt>
                <c:pt idx="2717">
                  <c:v>4.1788385621455149E-3</c:v>
                </c:pt>
                <c:pt idx="2718">
                  <c:v>4.1689872112105064E-3</c:v>
                </c:pt>
                <c:pt idx="2719">
                  <c:v>4.1590952417269733E-3</c:v>
                </c:pt>
                <c:pt idx="2720">
                  <c:v>4.1491626005374371E-3</c:v>
                </c:pt>
                <c:pt idx="2721">
                  <c:v>4.1391892343245473E-3</c:v>
                </c:pt>
                <c:pt idx="2722">
                  <c:v>4.1291750897709534E-3</c:v>
                </c:pt>
                <c:pt idx="2723">
                  <c:v>4.1191201136392408E-3</c:v>
                </c:pt>
                <c:pt idx="2724">
                  <c:v>4.109024252532123E-3</c:v>
                </c:pt>
                <c:pt idx="2725">
                  <c:v>4.0988874535319297E-3</c:v>
                </c:pt>
                <c:pt idx="2726">
                  <c:v>4.0887096628416941E-3</c:v>
                </c:pt>
                <c:pt idx="2727">
                  <c:v>4.0755636141920348E-3</c:v>
                </c:pt>
                <c:pt idx="2728">
                  <c:v>4.0682308944806067E-3</c:v>
                </c:pt>
                <c:pt idx="2729">
                  <c:v>4.0579298100951178E-3</c:v>
                </c:pt>
                <c:pt idx="2730">
                  <c:v>4.0475875211498646E-3</c:v>
                </c:pt>
                <c:pt idx="2731">
                  <c:v>4.0372039744873689E-3</c:v>
                </c:pt>
                <c:pt idx="2732">
                  <c:v>4.02677911679028E-3</c:v>
                </c:pt>
                <c:pt idx="2733">
                  <c:v>4.0163128947412474E-3</c:v>
                </c:pt>
                <c:pt idx="2734">
                  <c:v>4.0058052551028567E-3</c:v>
                </c:pt>
                <c:pt idx="2735">
                  <c:v>3.9952561445577572E-3</c:v>
                </c:pt>
                <c:pt idx="2736">
                  <c:v>3.9846655100284067E-3</c:v>
                </c:pt>
                <c:pt idx="2737">
                  <c:v>3.9740332979576465E-3</c:v>
                </c:pt>
                <c:pt idx="2738">
                  <c:v>3.963359455187998E-3</c:v>
                </c:pt>
                <c:pt idx="2739">
                  <c:v>3.9526439284820469E-3</c:v>
                </c:pt>
                <c:pt idx="2740">
                  <c:v>3.9418866646023787E-3</c:v>
                </c:pt>
                <c:pt idx="2741">
                  <c:v>3.9310876101517067E-3</c:v>
                </c:pt>
                <c:pt idx="2742">
                  <c:v>3.9202467119725526E-3</c:v>
                </c:pt>
                <c:pt idx="2743">
                  <c:v>3.9093639167475658E-3</c:v>
                </c:pt>
                <c:pt idx="2744">
                  <c:v>3.8984391711593958E-3</c:v>
                </c:pt>
                <c:pt idx="2745">
                  <c:v>3.8874724220505641E-3</c:v>
                </c:pt>
                <c:pt idx="2746">
                  <c:v>3.8764636160237842E-3</c:v>
                </c:pt>
                <c:pt idx="2747">
                  <c:v>3.8654126999215777E-3</c:v>
                </c:pt>
                <c:pt idx="2748">
                  <c:v>3.8543196203466579E-3</c:v>
                </c:pt>
                <c:pt idx="2749">
                  <c:v>3.8431843240616104E-3</c:v>
                </c:pt>
                <c:pt idx="2750">
                  <c:v>3.8320067578290207E-3</c:v>
                </c:pt>
                <c:pt idx="2751">
                  <c:v>3.8207868684114743E-3</c:v>
                </c:pt>
                <c:pt idx="2752">
                  <c:v>3.8095381161618036E-3</c:v>
                </c:pt>
                <c:pt idx="2753">
                  <c:v>3.7983408677533248E-3</c:v>
                </c:pt>
                <c:pt idx="2754">
                  <c:v>3.787208758918581E-3</c:v>
                </c:pt>
                <c:pt idx="2755">
                  <c:v>3.7761419188342416E-3</c:v>
                </c:pt>
                <c:pt idx="2756">
                  <c:v>3.7651404773964003E-3</c:v>
                </c:pt>
                <c:pt idx="2757">
                  <c:v>3.754204564101471E-3</c:v>
                </c:pt>
                <c:pt idx="2758">
                  <c:v>3.7433343086057391E-3</c:v>
                </c:pt>
                <c:pt idx="2759">
                  <c:v>3.7325298404056184E-3</c:v>
                </c:pt>
                <c:pt idx="2760">
                  <c:v>3.7217912891573945E-3</c:v>
                </c:pt>
                <c:pt idx="2761">
                  <c:v>3.7111187845173532E-3</c:v>
                </c:pt>
                <c:pt idx="2762">
                  <c:v>3.700512455901972E-3</c:v>
                </c:pt>
                <c:pt idx="2763">
                  <c:v>3.6899724331274086E-3</c:v>
                </c:pt>
                <c:pt idx="2764">
                  <c:v>3.6780080496434664E-3</c:v>
                </c:pt>
                <c:pt idx="2765">
                  <c:v>3.6690918228465819E-3</c:v>
                </c:pt>
                <c:pt idx="2766">
                  <c:v>3.658751494812762E-3</c:v>
                </c:pt>
                <c:pt idx="2767">
                  <c:v>3.6484779907652864E-3</c:v>
                </c:pt>
                <c:pt idx="2768">
                  <c:v>3.6382714404403771E-3</c:v>
                </c:pt>
                <c:pt idx="2769">
                  <c:v>3.6281319734143835E-3</c:v>
                </c:pt>
                <c:pt idx="2770">
                  <c:v>3.6180597191837194E-3</c:v>
                </c:pt>
                <c:pt idx="2771">
                  <c:v>3.6080548074846064E-3</c:v>
                </c:pt>
                <c:pt idx="2772">
                  <c:v>3.5981173678134581E-3</c:v>
                </c:pt>
                <c:pt idx="2773">
                  <c:v>3.5882475299064964E-3</c:v>
                </c:pt>
                <c:pt idx="2774">
                  <c:v>3.5784454231002627E-3</c:v>
                </c:pt>
                <c:pt idx="2775">
                  <c:v>3.5687111772109148E-3</c:v>
                </c:pt>
                <c:pt idx="2776">
                  <c:v>3.5590449218148024E-3</c:v>
                </c:pt>
                <c:pt idx="2777">
                  <c:v>3.5467169919378705E-3</c:v>
                </c:pt>
                <c:pt idx="2778">
                  <c:v>3.5399169005678743E-3</c:v>
                </c:pt>
                <c:pt idx="2779">
                  <c:v>3.5304553939496941E-3</c:v>
                </c:pt>
                <c:pt idx="2780">
                  <c:v>3.521062396210084E-3</c:v>
                </c:pt>
                <c:pt idx="2781">
                  <c:v>3.5117380368454576E-3</c:v>
                </c:pt>
                <c:pt idx="2782">
                  <c:v>3.5011658394878964E-3</c:v>
                </c:pt>
                <c:pt idx="2783">
                  <c:v>3.4932957517863628E-3</c:v>
                </c:pt>
                <c:pt idx="2784">
                  <c:v>3.4841780851646575E-3</c:v>
                </c:pt>
                <c:pt idx="2785">
                  <c:v>3.4751295754631428E-3</c:v>
                </c:pt>
                <c:pt idx="2786">
                  <c:v>3.4661503520183601E-3</c:v>
                </c:pt>
                <c:pt idx="2787">
                  <c:v>3.4572405445665311E-3</c:v>
                </c:pt>
                <c:pt idx="2788">
                  <c:v>3.4484002826840054E-3</c:v>
                </c:pt>
                <c:pt idx="2789">
                  <c:v>3.4396296959471329E-3</c:v>
                </c:pt>
                <c:pt idx="2790">
                  <c:v>3.4309289140921351E-3</c:v>
                </c:pt>
                <c:pt idx="2791">
                  <c:v>3.4222980664555536E-3</c:v>
                </c:pt>
                <c:pt idx="2792">
                  <c:v>3.413737282693674E-3</c:v>
                </c:pt>
                <c:pt idx="2793">
                  <c:v>3.4052466926226543E-3</c:v>
                </c:pt>
                <c:pt idx="2794">
                  <c:v>3.3968264255790359E-3</c:v>
                </c:pt>
                <c:pt idx="2795">
                  <c:v>3.3884766113789766E-3</c:v>
                </c:pt>
                <c:pt idx="2796">
                  <c:v>3.3801973793590179E-3</c:v>
                </c:pt>
                <c:pt idx="2797">
                  <c:v>3.3719888593353176E-3</c:v>
                </c:pt>
                <c:pt idx="2798">
                  <c:v>3.3638511808042892E-3</c:v>
                </c:pt>
                <c:pt idx="2799">
                  <c:v>3.3557844734222186E-3</c:v>
                </c:pt>
                <c:pt idx="2800">
                  <c:v>3.3477888666055833E-3</c:v>
                </c:pt>
                <c:pt idx="2801">
                  <c:v>3.339864490170541E-3</c:v>
                </c:pt>
                <c:pt idx="2802">
                  <c:v>3.3320114736135054E-3</c:v>
                </c:pt>
                <c:pt idx="2803">
                  <c:v>3.324229946510826E-3</c:v>
                </c:pt>
                <c:pt idx="2804">
                  <c:v>3.3165200385187887E-3</c:v>
                </c:pt>
                <c:pt idx="2805">
                  <c:v>3.308881879133807E-3</c:v>
                </c:pt>
                <c:pt idx="2806">
                  <c:v>3.3013155980121667E-3</c:v>
                </c:pt>
                <c:pt idx="2807">
                  <c:v>3.2938213248101533E-3</c:v>
                </c:pt>
                <c:pt idx="2808">
                  <c:v>3.2863991890241806E-3</c:v>
                </c:pt>
                <c:pt idx="2809">
                  <c:v>3.2790493203105342E-3</c:v>
                </c:pt>
                <c:pt idx="2810">
                  <c:v>3.2717718481656277E-3</c:v>
                </c:pt>
                <c:pt idx="2811">
                  <c:v>3.2645669023256829E-3</c:v>
                </c:pt>
                <c:pt idx="2812">
                  <c:v>3.2574346122871134E-3</c:v>
                </c:pt>
                <c:pt idx="2813">
                  <c:v>3.2503751077861409E-3</c:v>
                </c:pt>
                <c:pt idx="2814">
                  <c:v>3.243388518159307E-3</c:v>
                </c:pt>
                <c:pt idx="2815">
                  <c:v>3.2364749733027054E-3</c:v>
                </c:pt>
                <c:pt idx="2816">
                  <c:v>3.2276936691388869E-3</c:v>
                </c:pt>
                <c:pt idx="2817">
                  <c:v>3.2209475699396251E-3</c:v>
                </c:pt>
                <c:pt idx="2818">
                  <c:v>3.2152236706650683E-3</c:v>
                </c:pt>
                <c:pt idx="2819">
                  <c:v>3.2086141196785434E-3</c:v>
                </c:pt>
                <c:pt idx="2820">
                  <c:v>3.2020782798092284E-3</c:v>
                </c:pt>
                <c:pt idx="2821">
                  <c:v>3.1956162807134092E-3</c:v>
                </c:pt>
                <c:pt idx="2822">
                  <c:v>3.1892282518075632E-3</c:v>
                </c:pt>
                <c:pt idx="2823">
                  <c:v>3.1829143229078483E-3</c:v>
                </c:pt>
                <c:pt idx="2824">
                  <c:v>3.1766746233508059E-3</c:v>
                </c:pt>
                <c:pt idx="2825">
                  <c:v>3.1705092829525938E-3</c:v>
                </c:pt>
                <c:pt idx="2826">
                  <c:v>3.1644184311296897E-3</c:v>
                </c:pt>
                <c:pt idx="2827">
                  <c:v>3.1584021977781873E-3</c:v>
                </c:pt>
                <c:pt idx="2828">
                  <c:v>3.1524607121546921E-3</c:v>
                </c:pt>
                <c:pt idx="2829">
                  <c:v>3.1465941039154899E-3</c:v>
                </c:pt>
                <c:pt idx="2830">
                  <c:v>3.1408025028767383E-3</c:v>
                </c:pt>
                <c:pt idx="2831">
                  <c:v>3.135086038374979E-3</c:v>
                </c:pt>
                <c:pt idx="2832">
                  <c:v>3.1278469117967944E-3</c:v>
                </c:pt>
                <c:pt idx="2833">
                  <c:v>3.123879037847388E-3</c:v>
                </c:pt>
                <c:pt idx="2834">
                  <c:v>3.1176106085517574E-3</c:v>
                </c:pt>
                <c:pt idx="2835">
                  <c:v>3.11297413902345E-3</c:v>
                </c:pt>
                <c:pt idx="2836">
                  <c:v>3.1076353018111291E-3</c:v>
                </c:pt>
                <c:pt idx="2837">
                  <c:v>3.1023723787537705E-3</c:v>
                </c:pt>
                <c:pt idx="2838">
                  <c:v>3.0971854995875958E-3</c:v>
                </c:pt>
                <c:pt idx="2839">
                  <c:v>3.0920747938090187E-3</c:v>
                </c:pt>
                <c:pt idx="2840">
                  <c:v>3.0870403909943889E-3</c:v>
                </c:pt>
                <c:pt idx="2841">
                  <c:v>3.082082420799992E-3</c:v>
                </c:pt>
                <c:pt idx="2842">
                  <c:v>3.0772010128821137E-3</c:v>
                </c:pt>
                <c:pt idx="2843">
                  <c:v>3.0723962967371676E-3</c:v>
                </c:pt>
                <c:pt idx="2844">
                  <c:v>3.0676684019415035E-3</c:v>
                </c:pt>
                <c:pt idx="2845">
                  <c:v>3.0630174581514069E-3</c:v>
                </c:pt>
                <c:pt idx="2846">
                  <c:v>3.0584435949432276E-3</c:v>
                </c:pt>
                <c:pt idx="2847">
                  <c:v>3.0539469418933152E-3</c:v>
                </c:pt>
                <c:pt idx="2848">
                  <c:v>3.0495276286579553E-3</c:v>
                </c:pt>
                <c:pt idx="2849">
                  <c:v>3.0451857848934338E-3</c:v>
                </c:pt>
                <c:pt idx="2850">
                  <c:v>3.0409215399362921E-3</c:v>
                </c:pt>
                <c:pt idx="2851">
                  <c:v>3.036735023602688E-3</c:v>
                </c:pt>
                <c:pt idx="2852">
                  <c:v>3.0326263655489072E-3</c:v>
                </c:pt>
                <c:pt idx="2853">
                  <c:v>3.0285956951114912E-3</c:v>
                </c:pt>
                <c:pt idx="2854">
                  <c:v>3.0246431421065978E-3</c:v>
                </c:pt>
                <c:pt idx="2855">
                  <c:v>3.0207688360306406E-3</c:v>
                </c:pt>
                <c:pt idx="2856">
                  <c:v>3.0169729065399054E-3</c:v>
                </c:pt>
                <c:pt idx="2857">
                  <c:v>3.0132554831308056E-3</c:v>
                </c:pt>
                <c:pt idx="2858">
                  <c:v>3.0096166955395631E-3</c:v>
                </c:pt>
                <c:pt idx="2859">
                  <c:v>3.0060566732625915E-3</c:v>
                </c:pt>
                <c:pt idx="2860">
                  <c:v>3.0025755459561765E-3</c:v>
                </c:pt>
                <c:pt idx="2861">
                  <c:v>2.9991734431167316E-3</c:v>
                </c:pt>
                <c:pt idx="2862">
                  <c:v>2.9958504944804787E-3</c:v>
                </c:pt>
                <c:pt idx="2863">
                  <c:v>2.9926068294638952E-3</c:v>
                </c:pt>
                <c:pt idx="2864">
                  <c:v>2.9894425778831391E-3</c:v>
                </c:pt>
                <c:pt idx="2865">
                  <c:v>2.9863578691546877E-3</c:v>
                </c:pt>
                <c:pt idx="2866">
                  <c:v>2.9833528329348269E-3</c:v>
                </c:pt>
                <c:pt idx="2867">
                  <c:v>2.9804275988798423E-3</c:v>
                </c:pt>
                <c:pt idx="2868">
                  <c:v>2.9767840525352085E-3</c:v>
                </c:pt>
                <c:pt idx="2869">
                  <c:v>2.974041709942199E-3</c:v>
                </c:pt>
                <c:pt idx="2870">
                  <c:v>2.9717549805763355E-3</c:v>
                </c:pt>
                <c:pt idx="2871">
                  <c:v>2.969161735917325E-3</c:v>
                </c:pt>
                <c:pt idx="2872">
                  <c:v>2.9666489597701684E-3</c:v>
                </c:pt>
                <c:pt idx="2873">
                  <c:v>2.9642167820309595E-3</c:v>
                </c:pt>
                <c:pt idx="2874">
                  <c:v>2.9618653318763677E-3</c:v>
                </c:pt>
                <c:pt idx="2875">
                  <c:v>2.9595947392024868E-3</c:v>
                </c:pt>
                <c:pt idx="2876">
                  <c:v>2.9574051335856666E-3</c:v>
                </c:pt>
                <c:pt idx="2877">
                  <c:v>2.9552966445223205E-3</c:v>
                </c:pt>
                <c:pt idx="2878">
                  <c:v>2.9532694016687344E-3</c:v>
                </c:pt>
                <c:pt idx="2879">
                  <c:v>2.9513235346012578E-3</c:v>
                </c:pt>
                <c:pt idx="2880">
                  <c:v>2.9494591729761765E-3</c:v>
                </c:pt>
                <c:pt idx="2881">
                  <c:v>2.9476764463698402E-3</c:v>
                </c:pt>
                <c:pt idx="2882">
                  <c:v>2.9459754841987262E-3</c:v>
                </c:pt>
                <c:pt idx="2883">
                  <c:v>2.9437122606168487E-3</c:v>
                </c:pt>
                <c:pt idx="2884">
                  <c:v>2.9428193722669249E-3</c:v>
                </c:pt>
                <c:pt idx="2885">
                  <c:v>2.9413644815790008E-3</c:v>
                </c:pt>
                <c:pt idx="2886">
                  <c:v>2.9399091968862479E-3</c:v>
                </c:pt>
                <c:pt idx="2887">
                  <c:v>2.9385241002088947E-3</c:v>
                </c:pt>
                <c:pt idx="2888">
                  <c:v>2.9373282495903652E-3</c:v>
                </c:pt>
                <c:pt idx="2889">
                  <c:v>2.9362150893064154E-3</c:v>
                </c:pt>
                <c:pt idx="2890">
                  <c:v>2.9351847487735228E-3</c:v>
                </c:pt>
                <c:pt idx="2891">
                  <c:v>2.9342373578877812E-3</c:v>
                </c:pt>
                <c:pt idx="2892">
                  <c:v>2.9333730459857321E-3</c:v>
                </c:pt>
                <c:pt idx="2893">
                  <c:v>2.9325919428035974E-3</c:v>
                </c:pt>
                <c:pt idx="2894">
                  <c:v>2.9318941777578544E-3</c:v>
                </c:pt>
                <c:pt idx="2895">
                  <c:v>2.9312798807445972E-3</c:v>
                </c:pt>
                <c:pt idx="2896">
                  <c:v>2.9307491812602393E-3</c:v>
                </c:pt>
                <c:pt idx="2897">
                  <c:v>2.9303022087212582E-3</c:v>
                </c:pt>
                <c:pt idx="2898">
                  <c:v>2.9299390930237479E-3</c:v>
                </c:pt>
                <c:pt idx="2899">
                  <c:v>2.9296599635042497E-3</c:v>
                </c:pt>
                <c:pt idx="2900">
                  <c:v>2.9294649498190495E-3</c:v>
                </c:pt>
                <c:pt idx="2901">
                  <c:v>2.9293541815444968E-3</c:v>
                </c:pt>
                <c:pt idx="2902">
                  <c:v>2.9293277885766855E-3</c:v>
                </c:pt>
                <c:pt idx="2903">
                  <c:v>2.9293859000922851E-3</c:v>
                </c:pt>
                <c:pt idx="2904">
                  <c:v>2.9295286459074532E-3</c:v>
                </c:pt>
                <c:pt idx="2905">
                  <c:v>2.9297561556784757E-3</c:v>
                </c:pt>
                <c:pt idx="2906">
                  <c:v>2.93006855882183E-3</c:v>
                </c:pt>
                <c:pt idx="2907">
                  <c:v>2.930465985073738E-3</c:v>
                </c:pt>
                <c:pt idx="2908">
                  <c:v>2.9309485639306132E-3</c:v>
                </c:pt>
                <c:pt idx="2909">
                  <c:v>2.9315164251286774E-3</c:v>
                </c:pt>
                <c:pt idx="2910">
                  <c:v>2.9321696982442802E-3</c:v>
                </c:pt>
                <c:pt idx="2911">
                  <c:v>2.9329085126938992E-3</c:v>
                </c:pt>
                <c:pt idx="2912">
                  <c:v>2.9337329982936922E-3</c:v>
                </c:pt>
                <c:pt idx="2913">
                  <c:v>2.9346432845400727E-3</c:v>
                </c:pt>
                <c:pt idx="2914">
                  <c:v>2.9356395010893266E-3</c:v>
                </c:pt>
                <c:pt idx="2915">
                  <c:v>2.9367217774378673E-3</c:v>
                </c:pt>
                <c:pt idx="2916">
                  <c:v>2.9378902432419807E-3</c:v>
                </c:pt>
                <c:pt idx="2917">
                  <c:v>2.9391450281579523E-3</c:v>
                </c:pt>
                <c:pt idx="2918">
                  <c:v>2.9404862616821958E-3</c:v>
                </c:pt>
                <c:pt idx="2919">
                  <c:v>2.941914073550933E-3</c:v>
                </c:pt>
                <c:pt idx="2920">
                  <c:v>2.944333012919742E-3</c:v>
                </c:pt>
                <c:pt idx="2921">
                  <c:v>2.9459840497469969E-3</c:v>
                </c:pt>
                <c:pt idx="2922">
                  <c:v>2.9472413655184937E-3</c:v>
                </c:pt>
                <c:pt idx="2923">
                  <c:v>2.9490417252997503E-3</c:v>
                </c:pt>
                <c:pt idx="2924">
                  <c:v>2.9509293498897193E-3</c:v>
                </c:pt>
                <c:pt idx="2925">
                  <c:v>2.9529043687848144E-3</c:v>
                </c:pt>
                <c:pt idx="2926">
                  <c:v>2.954966911614676E-3</c:v>
                </c:pt>
                <c:pt idx="2927">
                  <c:v>2.9571171080355896E-3</c:v>
                </c:pt>
                <c:pt idx="2928">
                  <c:v>2.959355087623905E-3</c:v>
                </c:pt>
                <c:pt idx="2929">
                  <c:v>2.9616809799559718E-3</c:v>
                </c:pt>
                <c:pt idx="2930">
                  <c:v>2.9640949146880757E-3</c:v>
                </c:pt>
                <c:pt idx="2931">
                  <c:v>2.9665970213965664E-3</c:v>
                </c:pt>
                <c:pt idx="2932">
                  <c:v>2.9691874297110843E-3</c:v>
                </c:pt>
                <c:pt idx="2933">
                  <c:v>2.9730162909924474E-3</c:v>
                </c:pt>
                <c:pt idx="2934">
                  <c:v>2.97541544410862E-3</c:v>
                </c:pt>
                <c:pt idx="2935">
                  <c:v>2.9782968502622964E-3</c:v>
                </c:pt>
                <c:pt idx="2936">
                  <c:v>2.9812671118989442E-3</c:v>
                </c:pt>
                <c:pt idx="2937">
                  <c:v>2.9843263585149771E-3</c:v>
                </c:pt>
                <c:pt idx="2938">
                  <c:v>2.9879317683256801E-3</c:v>
                </c:pt>
                <c:pt idx="2939">
                  <c:v>2.9907123260297652E-3</c:v>
                </c:pt>
                <c:pt idx="2940">
                  <c:v>2.9940393057614756E-3</c:v>
                </c:pt>
                <c:pt idx="2941">
                  <c:v>2.9974557890977138E-3</c:v>
                </c:pt>
                <c:pt idx="2942">
                  <c:v>3.0009619055348935E-3</c:v>
                </c:pt>
                <c:pt idx="2943">
                  <c:v>3.0045577846493643E-3</c:v>
                </c:pt>
                <c:pt idx="2944">
                  <c:v>3.008243556177348E-3</c:v>
                </c:pt>
                <c:pt idx="2945">
                  <c:v>3.0120193496152581E-3</c:v>
                </c:pt>
                <c:pt idx="2946">
                  <c:v>3.0158852946993164E-3</c:v>
                </c:pt>
                <c:pt idx="2947">
                  <c:v>3.0198415208460005E-3</c:v>
                </c:pt>
                <c:pt idx="2948">
                  <c:v>3.0238881577915322E-3</c:v>
                </c:pt>
                <c:pt idx="2949">
                  <c:v>3.028025335032325E-3</c:v>
                </c:pt>
                <c:pt idx="2950">
                  <c:v>3.0322531822246646E-3</c:v>
                </c:pt>
                <c:pt idx="2951">
                  <c:v>3.0365718290248367E-3</c:v>
                </c:pt>
                <c:pt idx="2952">
                  <c:v>3.040981405009191E-3</c:v>
                </c:pt>
                <c:pt idx="2953">
                  <c:v>3.0454820397540772E-3</c:v>
                </c:pt>
                <c:pt idx="2954">
                  <c:v>3.0500738627559087E-3</c:v>
                </c:pt>
                <c:pt idx="2955">
                  <c:v>3.0547570038308436E-3</c:v>
                </c:pt>
                <c:pt idx="2956">
                  <c:v>3.0595315923953592E-3</c:v>
                </c:pt>
                <c:pt idx="2957">
                  <c:v>3.0643977581856774E-3</c:v>
                </c:pt>
                <c:pt idx="2958">
                  <c:v>3.0693556306982117E-3</c:v>
                </c:pt>
                <c:pt idx="2959">
                  <c:v>3.0744053396691839E-3</c:v>
                </c:pt>
                <c:pt idx="2960">
                  <c:v>3.0795470145950077E-3</c:v>
                </c:pt>
                <c:pt idx="2961">
                  <c:v>3.0847807850520326E-3</c:v>
                </c:pt>
                <c:pt idx="2962">
                  <c:v>3.0901067806965443E-3</c:v>
                </c:pt>
                <c:pt idx="2963">
                  <c:v>3.0955251311848286E-3</c:v>
                </c:pt>
                <c:pt idx="2964">
                  <c:v>3.1010359660932352E-3</c:v>
                </c:pt>
                <c:pt idx="2965">
                  <c:v>3.1066394149981136E-3</c:v>
                </c:pt>
                <c:pt idx="2966">
                  <c:v>3.1123356073958774E-3</c:v>
                </c:pt>
                <c:pt idx="2967">
                  <c:v>3.1181246731026846E-3</c:v>
                </c:pt>
                <c:pt idx="2968">
                  <c:v>3.1240067415350126E-3</c:v>
                </c:pt>
                <c:pt idx="2969">
                  <c:v>3.1299819424290831E-3</c:v>
                </c:pt>
                <c:pt idx="2970">
                  <c:v>3.1360504052813098E-3</c:v>
                </c:pt>
                <c:pt idx="2971">
                  <c:v>3.1422122598279145E-3</c:v>
                </c:pt>
                <c:pt idx="2972">
                  <c:v>3.1493689026262928E-3</c:v>
                </c:pt>
                <c:pt idx="2973">
                  <c:v>3.1557313183405711E-3</c:v>
                </c:pt>
                <c:pt idx="2974">
                  <c:v>3.1612594690777485E-3</c:v>
                </c:pt>
                <c:pt idx="2975">
                  <c:v>3.1677961860854253E-3</c:v>
                </c:pt>
                <c:pt idx="2976">
                  <c:v>3.1744269426692284E-3</c:v>
                </c:pt>
                <c:pt idx="2977">
                  <c:v>3.1811518686453155E-3</c:v>
                </c:pt>
                <c:pt idx="2978">
                  <c:v>3.1879710934301642E-3</c:v>
                </c:pt>
                <c:pt idx="2979">
                  <c:v>3.1948847466800601E-3</c:v>
                </c:pt>
                <c:pt idx="2980">
                  <c:v>3.2018929578114808E-3</c:v>
                </c:pt>
                <c:pt idx="2981">
                  <c:v>3.2089958567205201E-3</c:v>
                </c:pt>
                <c:pt idx="2982">
                  <c:v>3.2161935729035918E-3</c:v>
                </c:pt>
                <c:pt idx="2983">
                  <c:v>3.2234862360169814E-3</c:v>
                </c:pt>
                <c:pt idx="2984">
                  <c:v>3.2308739755571025E-3</c:v>
                </c:pt>
                <c:pt idx="2985">
                  <c:v>3.2383569211003049E-3</c:v>
                </c:pt>
                <c:pt idx="2986">
                  <c:v>3.2459352023828103E-3</c:v>
                </c:pt>
                <c:pt idx="2987">
                  <c:v>3.2558190006426457E-3</c:v>
                </c:pt>
                <c:pt idx="2988">
                  <c:v>3.2613782905510647E-3</c:v>
                </c:pt>
                <c:pt idx="2989">
                  <c:v>3.2692433564296408E-3</c:v>
                </c:pt>
                <c:pt idx="2990">
                  <c:v>3.2772042765127907E-3</c:v>
                </c:pt>
                <c:pt idx="2991">
                  <c:v>3.2852611802969278E-3</c:v>
                </c:pt>
                <c:pt idx="2992">
                  <c:v>3.2934141973584019E-3</c:v>
                </c:pt>
                <c:pt idx="2993">
                  <c:v>3.3016634574334347E-3</c:v>
                </c:pt>
                <c:pt idx="2994">
                  <c:v>3.3100090900184398E-3</c:v>
                </c:pt>
                <c:pt idx="2995">
                  <c:v>3.3184512246897668E-3</c:v>
                </c:pt>
                <c:pt idx="2996">
                  <c:v>3.3269899911037015E-3</c:v>
                </c:pt>
                <c:pt idx="2997">
                  <c:v>3.3356255189165296E-3</c:v>
                </c:pt>
                <c:pt idx="2998">
                  <c:v>3.3443579376246646E-3</c:v>
                </c:pt>
                <c:pt idx="2999">
                  <c:v>3.3531873768843923E-3</c:v>
                </c:pt>
                <c:pt idx="3000">
                  <c:v>3.3621139663519983E-3</c:v>
                </c:pt>
                <c:pt idx="3001">
                  <c:v>3.3711378356038324E-3</c:v>
                </c:pt>
                <c:pt idx="3002">
                  <c:v>3.3802591142162441E-3</c:v>
                </c:pt>
                <c:pt idx="3003">
                  <c:v>3.3894779318455193E-3</c:v>
                </c:pt>
                <c:pt idx="3004">
                  <c:v>3.3987944179081353E-3</c:v>
                </c:pt>
                <c:pt idx="3005">
                  <c:v>3.4082087023001861E-3</c:v>
                </c:pt>
                <c:pt idx="3006">
                  <c:v>3.4177209145180854E-3</c:v>
                </c:pt>
                <c:pt idx="3007">
                  <c:v>3.4273311841381826E-3</c:v>
                </c:pt>
                <c:pt idx="3008">
                  <c:v>3.4370396407368276E-3</c:v>
                </c:pt>
                <c:pt idx="3009">
                  <c:v>3.4468464138903698E-3</c:v>
                </c:pt>
                <c:pt idx="3010">
                  <c:v>3.4567516333350312E-3</c:v>
                </c:pt>
                <c:pt idx="3011">
                  <c:v>3.4667554286471614E-3</c:v>
                </c:pt>
                <c:pt idx="3012">
                  <c:v>3.4768285133335297E-3</c:v>
                </c:pt>
                <c:pt idx="3013">
                  <c:v>3.4868677220778466E-3</c:v>
                </c:pt>
                <c:pt idx="3014">
                  <c:v>3.4968638093157978E-3</c:v>
                </c:pt>
                <c:pt idx="3015">
                  <c:v>3.5068166875174001E-3</c:v>
                </c:pt>
                <c:pt idx="3016">
                  <c:v>3.5167262690727341E-3</c:v>
                </c:pt>
                <c:pt idx="3017">
                  <c:v>3.5265924660521364E-3</c:v>
                </c:pt>
                <c:pt idx="3018">
                  <c:v>3.5364151908456876E-3</c:v>
                </c:pt>
                <c:pt idx="3019">
                  <c:v>3.5461943557635323E-3</c:v>
                </c:pt>
                <c:pt idx="3020">
                  <c:v>3.5559298731957512E-3</c:v>
                </c:pt>
                <c:pt idx="3021">
                  <c:v>3.5656216552126807E-3</c:v>
                </c:pt>
                <c:pt idx="3022">
                  <c:v>3.5752696142044016E-3</c:v>
                </c:pt>
                <c:pt idx="3023">
                  <c:v>3.5848736625609945E-3</c:v>
                </c:pt>
                <c:pt idx="3024">
                  <c:v>3.5944337124327319E-3</c:v>
                </c:pt>
                <c:pt idx="3025">
                  <c:v>3.6039496760498224E-3</c:v>
                </c:pt>
                <c:pt idx="3026">
                  <c:v>3.6134214659622188E-3</c:v>
                </c:pt>
                <c:pt idx="3027">
                  <c:v>3.6228489942402575E-3</c:v>
                </c:pt>
                <c:pt idx="3028">
                  <c:v>3.6322321732740193E-3</c:v>
                </c:pt>
                <c:pt idx="3029">
                  <c:v>3.6415709153736486E-3</c:v>
                </c:pt>
                <c:pt idx="3030">
                  <c:v>3.6508651326894181E-3</c:v>
                </c:pt>
                <c:pt idx="3031">
                  <c:v>3.6601147377712806E-3</c:v>
                </c:pt>
                <c:pt idx="3032">
                  <c:v>3.6693196426895724E-3</c:v>
                </c:pt>
                <c:pt idx="3033">
                  <c:v>3.6784797595945662E-3</c:v>
                </c:pt>
                <c:pt idx="3034">
                  <c:v>3.6875950011161507E-3</c:v>
                </c:pt>
                <c:pt idx="3035">
                  <c:v>3.6966652794845345E-3</c:v>
                </c:pt>
                <c:pt idx="3036">
                  <c:v>3.7056905069299262E-3</c:v>
                </c:pt>
                <c:pt idx="3037">
                  <c:v>3.7146705956025983E-3</c:v>
                </c:pt>
                <c:pt idx="3038">
                  <c:v>3.7261499566643153E-3</c:v>
                </c:pt>
                <c:pt idx="3039">
                  <c:v>3.7324950061901063E-3</c:v>
                </c:pt>
                <c:pt idx="3040">
                  <c:v>3.7413391528051676E-3</c:v>
                </c:pt>
                <c:pt idx="3041">
                  <c:v>3.7501378098081517E-3</c:v>
                </c:pt>
                <c:pt idx="3042">
                  <c:v>3.7588908897490114E-3</c:v>
                </c:pt>
                <c:pt idx="3043">
                  <c:v>3.7675983046980832E-3</c:v>
                </c:pt>
                <c:pt idx="3044">
                  <c:v>3.7762599669655117E-3</c:v>
                </c:pt>
                <c:pt idx="3045">
                  <c:v>3.7848757891012497E-3</c:v>
                </c:pt>
                <c:pt idx="3046">
                  <c:v>3.7934456830956975E-3</c:v>
                </c:pt>
                <c:pt idx="3047">
                  <c:v>3.8019695613389359E-3</c:v>
                </c:pt>
                <c:pt idx="3048">
                  <c:v>3.8104473362210456E-3</c:v>
                </c:pt>
                <c:pt idx="3049">
                  <c:v>3.8188789199722351E-3</c:v>
                </c:pt>
                <c:pt idx="3050">
                  <c:v>3.8272642247427768E-3</c:v>
                </c:pt>
                <c:pt idx="3051">
                  <c:v>3.8356031630026877E-3</c:v>
                </c:pt>
                <c:pt idx="3052">
                  <c:v>3.8438956470621122E-3</c:v>
                </c:pt>
                <c:pt idx="3053">
                  <c:v>3.8521415890713229E-3</c:v>
                </c:pt>
                <c:pt idx="3054">
                  <c:v>3.8603409013404644E-3</c:v>
                </c:pt>
                <c:pt idx="3055">
                  <c:v>3.8684934963395534E-3</c:v>
                </c:pt>
                <c:pt idx="3056">
                  <c:v>3.8765992861389265E-3</c:v>
                </c:pt>
                <c:pt idx="3057">
                  <c:v>3.8846581831286642E-3</c:v>
                </c:pt>
                <c:pt idx="3058">
                  <c:v>3.8926700996189112E-3</c:v>
                </c:pt>
                <c:pt idx="3059">
                  <c:v>3.9006349478398761E-3</c:v>
                </c:pt>
                <c:pt idx="3060">
                  <c:v>3.9085526401816395E-3</c:v>
                </c:pt>
                <c:pt idx="3061">
                  <c:v>3.91642308887441E-3</c:v>
                </c:pt>
                <c:pt idx="3062">
                  <c:v>3.9242462061483963E-3</c:v>
                </c:pt>
                <c:pt idx="3063">
                  <c:v>3.9320219043137428E-3</c:v>
                </c:pt>
                <c:pt idx="3064">
                  <c:v>3.9397500958404663E-3</c:v>
                </c:pt>
                <c:pt idx="3065">
                  <c:v>3.9474306927189673E-3</c:v>
                </c:pt>
                <c:pt idx="3066">
                  <c:v>3.9550636074991985E-3</c:v>
                </c:pt>
                <c:pt idx="3067">
                  <c:v>3.9626487524113685E-3</c:v>
                </c:pt>
                <c:pt idx="3068">
                  <c:v>3.9701860396856858E-3</c:v>
                </c:pt>
                <c:pt idx="3069">
                  <c:v>3.9776753816322952E-3</c:v>
                </c:pt>
                <c:pt idx="3070">
                  <c:v>3.985116690481405E-3</c:v>
                </c:pt>
                <c:pt idx="3071">
                  <c:v>3.9925098787829683E-3</c:v>
                </c:pt>
                <c:pt idx="3072">
                  <c:v>3.9998548586073213E-3</c:v>
                </c:pt>
                <c:pt idx="3073">
                  <c:v>4.0071515421047366E-3</c:v>
                </c:pt>
                <c:pt idx="3074">
                  <c:v>4.014399841905103E-3</c:v>
                </c:pt>
                <c:pt idx="3075">
                  <c:v>4.0215996700787571E-3</c:v>
                </c:pt>
                <c:pt idx="3076">
                  <c:v>4.0297685797074934E-3</c:v>
                </c:pt>
                <c:pt idx="3077">
                  <c:v>4.0358535608664425E-3</c:v>
                </c:pt>
                <c:pt idx="3078">
                  <c:v>4.0429074481007632E-3</c:v>
                </c:pt>
                <c:pt idx="3079">
                  <c:v>4.0499125129489499E-3</c:v>
                </c:pt>
                <c:pt idx="3080">
                  <c:v>4.0568686676412113E-3</c:v>
                </c:pt>
                <c:pt idx="3081">
                  <c:v>4.0637758245676281E-3</c:v>
                </c:pt>
                <c:pt idx="3082">
                  <c:v>4.0706338959584087E-3</c:v>
                </c:pt>
                <c:pt idx="3083">
                  <c:v>4.077442794203634E-3</c:v>
                </c:pt>
                <c:pt idx="3084">
                  <c:v>4.0842024314535763E-3</c:v>
                </c:pt>
                <c:pt idx="3085">
                  <c:v>4.0909127199384443E-3</c:v>
                </c:pt>
                <c:pt idx="3086">
                  <c:v>4.0975735721282547E-3</c:v>
                </c:pt>
                <c:pt idx="3087">
                  <c:v>4.1041849003331521E-3</c:v>
                </c:pt>
                <c:pt idx="3088">
                  <c:v>4.110746616703409E-3</c:v>
                </c:pt>
                <c:pt idx="3089">
                  <c:v>4.1172586336291062E-3</c:v>
                </c:pt>
                <c:pt idx="3090">
                  <c:v>4.1237208633404521E-3</c:v>
                </c:pt>
                <c:pt idx="3091">
                  <c:v>4.1301332181475914E-3</c:v>
                </c:pt>
                <c:pt idx="3092">
                  <c:v>4.1364956104406048E-3</c:v>
                </c:pt>
                <c:pt idx="3093">
                  <c:v>4.1446022734614729E-3</c:v>
                </c:pt>
                <c:pt idx="3094">
                  <c:v>4.1495393220314369E-3</c:v>
                </c:pt>
                <c:pt idx="3095">
                  <c:v>4.1561654546740101E-3</c:v>
                </c:pt>
                <c:pt idx="3096">
                  <c:v>4.1623199245677256E-3</c:v>
                </c:pt>
                <c:pt idx="3097">
                  <c:v>4.1684239808681411E-3</c:v>
                </c:pt>
                <c:pt idx="3098">
                  <c:v>4.1744775356455932E-3</c:v>
                </c:pt>
                <c:pt idx="3099">
                  <c:v>4.1804805015299706E-3</c:v>
                </c:pt>
                <c:pt idx="3100">
                  <c:v>4.1864327905916099E-3</c:v>
                </c:pt>
                <c:pt idx="3101">
                  <c:v>4.1923343150607195E-3</c:v>
                </c:pt>
                <c:pt idx="3102">
                  <c:v>4.1981849874073163E-3</c:v>
                </c:pt>
                <c:pt idx="3103">
                  <c:v>4.2039847197017366E-3</c:v>
                </c:pt>
                <c:pt idx="3104">
                  <c:v>4.2097334244139972E-3</c:v>
                </c:pt>
                <c:pt idx="3105">
                  <c:v>4.2154310138542428E-3</c:v>
                </c:pt>
                <c:pt idx="3106">
                  <c:v>4.2210774002526819E-3</c:v>
                </c:pt>
                <c:pt idx="3107">
                  <c:v>4.226672495839523E-3</c:v>
                </c:pt>
                <c:pt idx="3108">
                  <c:v>4.2322162129249108E-3</c:v>
                </c:pt>
                <c:pt idx="3109">
                  <c:v>4.237708463978862E-3</c:v>
                </c:pt>
                <c:pt idx="3110">
                  <c:v>4.2431491610717131E-3</c:v>
                </c:pt>
                <c:pt idx="3111">
                  <c:v>4.2485382165935448E-3</c:v>
                </c:pt>
                <c:pt idx="3112">
                  <c:v>4.2538755428545016E-3</c:v>
                </c:pt>
                <c:pt idx="3113">
                  <c:v>4.2591610520847922E-3</c:v>
                </c:pt>
                <c:pt idx="3114">
                  <c:v>4.2643946566744972E-3</c:v>
                </c:pt>
                <c:pt idx="3115">
                  <c:v>4.2695762687738892E-3</c:v>
                </c:pt>
                <c:pt idx="3116">
                  <c:v>4.2747058007730487E-3</c:v>
                </c:pt>
                <c:pt idx="3117">
                  <c:v>4.2797831649821205E-3</c:v>
                </c:pt>
                <c:pt idx="3118">
                  <c:v>4.2848082736313131E-3</c:v>
                </c:pt>
                <c:pt idx="3119">
                  <c:v>4.2897810390307711E-3</c:v>
                </c:pt>
                <c:pt idx="3120">
                  <c:v>4.2947013734107031E-3</c:v>
                </c:pt>
                <c:pt idx="3121">
                  <c:v>4.2995691892411259E-3</c:v>
                </c:pt>
                <c:pt idx="3122">
                  <c:v>4.3043843986723118E-3</c:v>
                </c:pt>
                <c:pt idx="3123">
                  <c:v>4.3091469140943417E-3</c:v>
                </c:pt>
                <c:pt idx="3124">
                  <c:v>4.313856647657488E-3</c:v>
                </c:pt>
                <c:pt idx="3125">
                  <c:v>4.3185135117518314E-3</c:v>
                </c:pt>
                <c:pt idx="3126">
                  <c:v>4.3231174186075805E-3</c:v>
                </c:pt>
                <c:pt idx="3127">
                  <c:v>4.327668280694752E-3</c:v>
                </c:pt>
                <c:pt idx="3128">
                  <c:v>4.3334413043538689E-3</c:v>
                </c:pt>
                <c:pt idx="3129">
                  <c:v>4.3378705914509652E-3</c:v>
                </c:pt>
                <c:pt idx="3130">
                  <c:v>4.3416246778527068E-3</c:v>
                </c:pt>
                <c:pt idx="3131">
                  <c:v>4.3459548480750954E-3</c:v>
                </c:pt>
                <c:pt idx="3132">
                  <c:v>4.3502315223697963E-3</c:v>
                </c:pt>
                <c:pt idx="3133">
                  <c:v>4.354454612807146E-3</c:v>
                </c:pt>
                <c:pt idx="3134">
                  <c:v>4.3586240320170333E-3</c:v>
                </c:pt>
                <c:pt idx="3135">
                  <c:v>4.3627396921497308E-3</c:v>
                </c:pt>
                <c:pt idx="3136">
                  <c:v>4.366801505435447E-3</c:v>
                </c:pt>
                <c:pt idx="3137">
                  <c:v>4.3708093842642626E-3</c:v>
                </c:pt>
                <c:pt idx="3138">
                  <c:v>4.3747632408663861E-3</c:v>
                </c:pt>
                <c:pt idx="3139">
                  <c:v>4.3786629874720262E-3</c:v>
                </c:pt>
                <c:pt idx="3140">
                  <c:v>4.3825085364712635E-3</c:v>
                </c:pt>
                <c:pt idx="3141">
                  <c:v>4.3862998002541786E-3</c:v>
                </c:pt>
                <c:pt idx="3142">
                  <c:v>4.3900366909710442E-3</c:v>
                </c:pt>
                <c:pt idx="3143">
                  <c:v>4.3937191207721327E-3</c:v>
                </c:pt>
                <c:pt idx="3144">
                  <c:v>4.3989384671938581E-3</c:v>
                </c:pt>
                <c:pt idx="3145">
                  <c:v>4.4009202475869813E-3</c:v>
                </c:pt>
                <c:pt idx="3146">
                  <c:v>4.4049369425636087E-3</c:v>
                </c:pt>
                <c:pt idx="3147">
                  <c:v>4.4079024788601373E-3</c:v>
                </c:pt>
                <c:pt idx="3148">
                  <c:v>4.4113112894539341E-3</c:v>
                </c:pt>
                <c:pt idx="3149">
                  <c:v>4.4146651130727577E-3</c:v>
                </c:pt>
                <c:pt idx="3150">
                  <c:v>4.4179638620267525E-3</c:v>
                </c:pt>
                <c:pt idx="3151">
                  <c:v>4.4212074483862551E-3</c:v>
                </c:pt>
                <c:pt idx="3152">
                  <c:v>4.4243957847811544E-3</c:v>
                </c:pt>
                <c:pt idx="3153">
                  <c:v>4.4275287833617227E-3</c:v>
                </c:pt>
                <c:pt idx="3154">
                  <c:v>4.4306063564381049E-3</c:v>
                </c:pt>
                <c:pt idx="3155">
                  <c:v>4.4336284162405093E-3</c:v>
                </c:pt>
                <c:pt idx="3156">
                  <c:v>4.4365948752389528E-3</c:v>
                </c:pt>
                <c:pt idx="3157">
                  <c:v>4.4395056453438997E-3</c:v>
                </c:pt>
                <c:pt idx="3158">
                  <c:v>4.4423606393451109E-3</c:v>
                </c:pt>
                <c:pt idx="3159">
                  <c:v>4.4451597690731148E-3</c:v>
                </c:pt>
                <c:pt idx="3160">
                  <c:v>4.4479029472377363E-3</c:v>
                </c:pt>
                <c:pt idx="3161">
                  <c:v>4.4505900858293757E-3</c:v>
                </c:pt>
                <c:pt idx="3162">
                  <c:v>4.4532210971581776E-3</c:v>
                </c:pt>
                <c:pt idx="3163">
                  <c:v>4.4557958937740949E-3</c:v>
                </c:pt>
                <c:pt idx="3164">
                  <c:v>4.458314387747464E-3</c:v>
                </c:pt>
                <c:pt idx="3165">
                  <c:v>4.4607764913884296E-3</c:v>
                </c:pt>
                <c:pt idx="3166">
                  <c:v>4.4631821169272001E-3</c:v>
                </c:pt>
                <c:pt idx="3167">
                  <c:v>4.4655311769936645E-3</c:v>
                </c:pt>
                <c:pt idx="3168">
                  <c:v>4.4678235834982871E-3</c:v>
                </c:pt>
                <c:pt idx="3169">
                  <c:v>4.4700592489110846E-3</c:v>
                </c:pt>
                <c:pt idx="3170">
                  <c:v>4.4722380854622656E-3</c:v>
                </c:pt>
                <c:pt idx="3171">
                  <c:v>4.4743600055419108E-3</c:v>
                </c:pt>
                <c:pt idx="3172">
                  <c:v>4.4764249213802287E-3</c:v>
                </c:pt>
                <c:pt idx="3173">
                  <c:v>4.478432745207428E-3</c:v>
                </c:pt>
                <c:pt idx="3174">
                  <c:v>4.4803833894135892E-3</c:v>
                </c:pt>
                <c:pt idx="3175">
                  <c:v>4.4822767662289209E-3</c:v>
                </c:pt>
                <c:pt idx="3176">
                  <c:v>4.4841127880435039E-3</c:v>
                </c:pt>
                <c:pt idx="3177">
                  <c:v>4.4858913670875467E-3</c:v>
                </c:pt>
                <c:pt idx="3178">
                  <c:v>4.4876124155113217E-3</c:v>
                </c:pt>
                <c:pt idx="3179">
                  <c:v>4.4892758458647819E-3</c:v>
                </c:pt>
                <c:pt idx="3180">
                  <c:v>4.4916076969503393E-3</c:v>
                </c:pt>
                <c:pt idx="3181">
                  <c:v>4.4931308697115924E-3</c:v>
                </c:pt>
                <c:pt idx="3182">
                  <c:v>4.4941276848753375E-3</c:v>
                </c:pt>
                <c:pt idx="3183">
                  <c:v>4.4955514769196014E-3</c:v>
                </c:pt>
                <c:pt idx="3184">
                  <c:v>4.4969171998143764E-3</c:v>
                </c:pt>
                <c:pt idx="3185">
                  <c:v>4.498224765629999E-3</c:v>
                </c:pt>
                <c:pt idx="3186">
                  <c:v>4.4994740868364858E-3</c:v>
                </c:pt>
                <c:pt idx="3187">
                  <c:v>4.5006650757439814E-3</c:v>
                </c:pt>
                <c:pt idx="3188">
                  <c:v>4.5017976444228225E-3</c:v>
                </c:pt>
                <c:pt idx="3189">
                  <c:v>4.5028717055828338E-3</c:v>
                </c:pt>
                <c:pt idx="3190">
                  <c:v>4.5038871711344797E-3</c:v>
                </c:pt>
                <c:pt idx="3191">
                  <c:v>4.5048439534678408E-3</c:v>
                </c:pt>
                <c:pt idx="3192">
                  <c:v>4.5057419649729979E-3</c:v>
                </c:pt>
                <c:pt idx="3193">
                  <c:v>4.5069216913216081E-3</c:v>
                </c:pt>
                <c:pt idx="3194">
                  <c:v>4.507780657228011E-3</c:v>
                </c:pt>
                <c:pt idx="3195">
                  <c:v>4.5084680567253343E-3</c:v>
                </c:pt>
                <c:pt idx="3196">
                  <c:v>4.5090962842753157E-3</c:v>
                </c:pt>
                <c:pt idx="3197">
                  <c:v>4.5096652524279079E-3</c:v>
                </c:pt>
                <c:pt idx="3198">
                  <c:v>4.5102428264165439E-3</c:v>
                </c:pt>
                <c:pt idx="3199">
                  <c:v>4.5106250591420149E-3</c:v>
                </c:pt>
                <c:pt idx="3200">
                  <c:v>4.511015722323819E-3</c:v>
                </c:pt>
                <c:pt idx="3201">
                  <c:v>4.5113467751889402E-3</c:v>
                </c:pt>
                <c:pt idx="3202">
                  <c:v>4.5116181299675873E-3</c:v>
                </c:pt>
                <c:pt idx="3203">
                  <c:v>4.5118296989699047E-3</c:v>
                </c:pt>
                <c:pt idx="3204">
                  <c:v>4.5119813945859732E-3</c:v>
                </c:pt>
                <c:pt idx="3205">
                  <c:v>4.5120731288861293E-3</c:v>
                </c:pt>
                <c:pt idx="3206">
                  <c:v>4.5121048144203257E-3</c:v>
                </c:pt>
                <c:pt idx="3207">
                  <c:v>4.5120763632588989E-3</c:v>
                </c:pt>
                <c:pt idx="3208">
                  <c:v>4.5119876877919296E-3</c:v>
                </c:pt>
                <c:pt idx="3209">
                  <c:v>4.5118387004094984E-3</c:v>
                </c:pt>
                <c:pt idx="3210">
                  <c:v>4.5116293132618779E-3</c:v>
                </c:pt>
                <c:pt idx="3211">
                  <c:v>4.5113594387391487E-3</c:v>
                </c:pt>
                <c:pt idx="3212">
                  <c:v>4.5110289890715194E-3</c:v>
                </c:pt>
                <c:pt idx="3213">
                  <c:v>4.5106378764891986E-3</c:v>
                </c:pt>
                <c:pt idx="3214">
                  <c:v>4.5101860134622029E-3</c:v>
                </c:pt>
                <c:pt idx="3215">
                  <c:v>4.5096733122207411E-3</c:v>
                </c:pt>
                <c:pt idx="3216">
                  <c:v>4.5090996849950216E-3</c:v>
                </c:pt>
                <c:pt idx="3217">
                  <c:v>4.508465044095189E-3</c:v>
                </c:pt>
                <c:pt idx="3218">
                  <c:v>4.5077693019113241E-3</c:v>
                </c:pt>
                <c:pt idx="3219">
                  <c:v>4.5070123705936993E-3</c:v>
                </c:pt>
                <c:pt idx="3220">
                  <c:v>4.5061941626922675E-3</c:v>
                </c:pt>
                <c:pt idx="3221">
                  <c:v>4.5053145901174929E-3</c:v>
                </c:pt>
                <c:pt idx="3222">
                  <c:v>4.5043735654193284E-3</c:v>
                </c:pt>
                <c:pt idx="3223">
                  <c:v>4.5033710009079186E-3</c:v>
                </c:pt>
                <c:pt idx="3224">
                  <c:v>4.5023068086536E-3</c:v>
                </c:pt>
                <c:pt idx="3225">
                  <c:v>4.5011809012862614E-3</c:v>
                </c:pt>
                <c:pt idx="3226">
                  <c:v>4.4999931909561752E-3</c:v>
                </c:pt>
                <c:pt idx="3227">
                  <c:v>4.498743589733678E-3</c:v>
                </c:pt>
                <c:pt idx="3228">
                  <c:v>4.4974320102486587E-3</c:v>
                </c:pt>
                <c:pt idx="3229">
                  <c:v>4.4960583646513896E-3</c:v>
                </c:pt>
                <c:pt idx="3230">
                  <c:v>4.4946225652520155E-3</c:v>
                </c:pt>
                <c:pt idx="3231">
                  <c:v>4.4931245242807449E-3</c:v>
                </c:pt>
                <c:pt idx="3232">
                  <c:v>4.4910196102776467E-3</c:v>
                </c:pt>
                <c:pt idx="3233">
                  <c:v>4.4897044399849761E-3</c:v>
                </c:pt>
                <c:pt idx="3234">
                  <c:v>4.4882560753567446E-3</c:v>
                </c:pt>
                <c:pt idx="3235">
                  <c:v>4.4865081912792704E-3</c:v>
                </c:pt>
                <c:pt idx="3236">
                  <c:v>4.4846976271806227E-3</c:v>
                </c:pt>
                <c:pt idx="3237">
                  <c:v>4.4828242952910102E-3</c:v>
                </c:pt>
                <c:pt idx="3238">
                  <c:v>4.4808881080804497E-3</c:v>
                </c:pt>
                <c:pt idx="3239">
                  <c:v>4.4788889776992136E-3</c:v>
                </c:pt>
                <c:pt idx="3240">
                  <c:v>4.4768268162975744E-3</c:v>
                </c:pt>
                <c:pt idx="3241">
                  <c:v>4.474701536505421E-3</c:v>
                </c:pt>
                <c:pt idx="3242">
                  <c:v>4.4725130504730259E-3</c:v>
                </c:pt>
                <c:pt idx="3243">
                  <c:v>4.4702612703506617E-3</c:v>
                </c:pt>
                <c:pt idx="3244">
                  <c:v>4.467946108608345E-3</c:v>
                </c:pt>
                <c:pt idx="3245">
                  <c:v>4.4655674773963483E-3</c:v>
                </c:pt>
                <c:pt idx="3246">
                  <c:v>4.4631252892646245E-3</c:v>
                </c:pt>
                <c:pt idx="3247">
                  <c:v>4.46061945628351E-3</c:v>
                </c:pt>
                <c:pt idx="3248">
                  <c:v>4.457304011005192E-3</c:v>
                </c:pt>
                <c:pt idx="3249">
                  <c:v>4.4554165050936234E-3</c:v>
                </c:pt>
                <c:pt idx="3250">
                  <c:v>4.4523286617526026E-3</c:v>
                </c:pt>
                <c:pt idx="3251">
                  <c:v>4.4499579223078456E-3</c:v>
                </c:pt>
                <c:pt idx="3252">
                  <c:v>4.4471325498918191E-3</c:v>
                </c:pt>
                <c:pt idx="3253">
                  <c:v>4.4442430063273974E-3</c:v>
                </c:pt>
                <c:pt idx="3254">
                  <c:v>4.4412892042444696E-3</c:v>
                </c:pt>
                <c:pt idx="3255">
                  <c:v>4.4382710556334359E-3</c:v>
                </c:pt>
                <c:pt idx="3256">
                  <c:v>4.4351884728044411E-3</c:v>
                </c:pt>
                <c:pt idx="3257">
                  <c:v>4.4320413682275017E-3</c:v>
                </c:pt>
                <c:pt idx="3258">
                  <c:v>4.4288296542127625E-3</c:v>
                </c:pt>
                <c:pt idx="3259">
                  <c:v>4.425553242910496E-3</c:v>
                </c:pt>
                <c:pt idx="3260">
                  <c:v>4.4222120466308468E-3</c:v>
                </c:pt>
                <c:pt idx="3261">
                  <c:v>4.4188059777638955E-3</c:v>
                </c:pt>
                <c:pt idx="3262">
                  <c:v>4.4153349485398508E-3</c:v>
                </c:pt>
                <c:pt idx="3263">
                  <c:v>4.4117988712688572E-3</c:v>
                </c:pt>
                <c:pt idx="3264">
                  <c:v>4.4081976581811233E-3</c:v>
                </c:pt>
                <c:pt idx="3265">
                  <c:v>4.4045312218266019E-3</c:v>
                </c:pt>
                <c:pt idx="3266">
                  <c:v>4.4007994741956935E-3</c:v>
                </c:pt>
                <c:pt idx="3267">
                  <c:v>4.3970023276784787E-3</c:v>
                </c:pt>
                <c:pt idx="3268">
                  <c:v>4.393139694585102E-3</c:v>
                </c:pt>
                <c:pt idx="3269">
                  <c:v>4.3892114872257082E-3</c:v>
                </c:pt>
                <c:pt idx="3270">
                  <c:v>4.3852176179104418E-3</c:v>
                </c:pt>
                <c:pt idx="3271">
                  <c:v>4.3811579990293836E-3</c:v>
                </c:pt>
                <c:pt idx="3272">
                  <c:v>4.3770553552047176E-3</c:v>
                </c:pt>
                <c:pt idx="3273">
                  <c:v>4.3729587881191634E-3</c:v>
                </c:pt>
                <c:pt idx="3274">
                  <c:v>4.3688700668376157E-3</c:v>
                </c:pt>
                <c:pt idx="3275">
                  <c:v>4.3647892061482452E-3</c:v>
                </c:pt>
                <c:pt idx="3276">
                  <c:v>4.3607162210790307E-3</c:v>
                </c:pt>
                <c:pt idx="3277">
                  <c:v>4.3566511266579511E-3</c:v>
                </c:pt>
                <c:pt idx="3278">
                  <c:v>4.3525939379929213E-3</c:v>
                </c:pt>
                <c:pt idx="3279">
                  <c:v>4.348544669872112E-3</c:v>
                </c:pt>
                <c:pt idx="3280">
                  <c:v>4.344503337323502E-3</c:v>
                </c:pt>
                <c:pt idx="3281">
                  <c:v>4.3404699553750703E-3</c:v>
                </c:pt>
                <c:pt idx="3282">
                  <c:v>4.3364445389748596E-3</c:v>
                </c:pt>
                <c:pt idx="3283">
                  <c:v>4.3324271033107209E-3</c:v>
                </c:pt>
                <c:pt idx="3284">
                  <c:v>4.3278455395423521E-3</c:v>
                </c:pt>
                <c:pt idx="3285">
                  <c:v>4.3238452554383855E-3</c:v>
                </c:pt>
                <c:pt idx="3286">
                  <c:v>4.3204228292559321E-3</c:v>
                </c:pt>
                <c:pt idx="3287">
                  <c:v>4.3164374656168292E-3</c:v>
                </c:pt>
                <c:pt idx="3288">
                  <c:v>4.3124601576138843E-3</c:v>
                </c:pt>
                <c:pt idx="3289">
                  <c:v>4.3084909199553323E-3</c:v>
                </c:pt>
                <c:pt idx="3290">
                  <c:v>4.30452976790896E-3</c:v>
                </c:pt>
                <c:pt idx="3291">
                  <c:v>4.3005767161830022E-3</c:v>
                </c:pt>
                <c:pt idx="3292">
                  <c:v>4.2966317801251819E-3</c:v>
                </c:pt>
                <c:pt idx="3293">
                  <c:v>4.2926949743637977E-3</c:v>
                </c:pt>
                <c:pt idx="3294">
                  <c:v>4.2887663140867005E-3</c:v>
                </c:pt>
                <c:pt idx="3295">
                  <c:v>4.2848458141619972E-3</c:v>
                </c:pt>
                <c:pt idx="3296">
                  <c:v>4.2809334897775386E-3</c:v>
                </c:pt>
                <c:pt idx="3297">
                  <c:v>4.2770293557214956E-3</c:v>
                </c:pt>
                <c:pt idx="3298">
                  <c:v>4.2731334271017829E-3</c:v>
                </c:pt>
                <c:pt idx="3299">
                  <c:v>4.2681364569840952E-3</c:v>
                </c:pt>
                <c:pt idx="3300">
                  <c:v>4.2653662458036479E-3</c:v>
                </c:pt>
                <c:pt idx="3301">
                  <c:v>4.2614950232611193E-3</c:v>
                </c:pt>
                <c:pt idx="3302">
                  <c:v>4.2576320660270284E-3</c:v>
                </c:pt>
                <c:pt idx="3303">
                  <c:v>4.25377738920929E-3</c:v>
                </c:pt>
                <c:pt idx="3304">
                  <c:v>4.249931007596075E-3</c:v>
                </c:pt>
                <c:pt idx="3305">
                  <c:v>4.2460929362952982E-3</c:v>
                </c:pt>
                <c:pt idx="3306">
                  <c:v>4.2422631903349384E-3</c:v>
                </c:pt>
                <c:pt idx="3307">
                  <c:v>4.2384417845831024E-3</c:v>
                </c:pt>
                <c:pt idx="3308">
                  <c:v>4.2346287340677691E-3</c:v>
                </c:pt>
                <c:pt idx="3309">
                  <c:v>4.2308240538968533E-3</c:v>
                </c:pt>
                <c:pt idx="3310">
                  <c:v>4.2270277589384619E-3</c:v>
                </c:pt>
                <c:pt idx="3311">
                  <c:v>4.2232398642205737E-3</c:v>
                </c:pt>
                <c:pt idx="3312">
                  <c:v>4.2194603846912315E-3</c:v>
                </c:pt>
                <c:pt idx="3313">
                  <c:v>4.2156893352984781E-3</c:v>
                </c:pt>
                <c:pt idx="3314">
                  <c:v>4.2119267311502284E-3</c:v>
                </c:pt>
                <c:pt idx="3315">
                  <c:v>4.2081725872744613E-3</c:v>
                </c:pt>
                <c:pt idx="3316">
                  <c:v>4.2044269184593475E-3</c:v>
                </c:pt>
                <c:pt idx="3317">
                  <c:v>4.2006897398128018E-3</c:v>
                </c:pt>
                <c:pt idx="3318">
                  <c:v>4.1969610662828671E-3</c:v>
                </c:pt>
                <c:pt idx="3319">
                  <c:v>4.1932409129774584E-3</c:v>
                </c:pt>
                <c:pt idx="3320">
                  <c:v>4.1895292946847462E-3</c:v>
                </c:pt>
                <c:pt idx="3321">
                  <c:v>4.1858262265126456E-3</c:v>
                </c:pt>
                <c:pt idx="3322">
                  <c:v>4.1821317234091993E-3</c:v>
                </c:pt>
                <c:pt idx="3323">
                  <c:v>4.1784458005622582E-3</c:v>
                </c:pt>
                <c:pt idx="3324">
                  <c:v>4.174768472520185E-3</c:v>
                </c:pt>
                <c:pt idx="3325">
                  <c:v>4.1710997547106388E-3</c:v>
                </c:pt>
                <c:pt idx="3326">
                  <c:v>4.1674396619217902E-3</c:v>
                </c:pt>
                <c:pt idx="3327">
                  <c:v>4.163788209101682E-3</c:v>
                </c:pt>
                <c:pt idx="3328">
                  <c:v>4.1601454113582292E-3</c:v>
                </c:pt>
                <c:pt idx="3329">
                  <c:v>4.1565112835595386E-3</c:v>
                </c:pt>
                <c:pt idx="3330">
                  <c:v>4.1528858407335889E-3</c:v>
                </c:pt>
                <c:pt idx="3331">
                  <c:v>4.1492690979882951E-3</c:v>
                </c:pt>
                <c:pt idx="3332">
                  <c:v>4.145661070191764E-3</c:v>
                </c:pt>
                <c:pt idx="3333">
                  <c:v>4.1420617722121023E-3</c:v>
                </c:pt>
                <c:pt idx="3334">
                  <c:v>4.1384712193170969E-3</c:v>
                </c:pt>
                <c:pt idx="3335">
                  <c:v>4.1348894262949187E-3</c:v>
                </c:pt>
                <c:pt idx="3336">
                  <c:v>4.1308066942224997E-3</c:v>
                </c:pt>
                <c:pt idx="3337">
                  <c:v>4.1277521800608952E-3</c:v>
                </c:pt>
                <c:pt idx="3338">
                  <c:v>4.1241967567451354E-3</c:v>
                </c:pt>
                <c:pt idx="3339">
                  <c:v>4.1206501534141182E-3</c:v>
                </c:pt>
                <c:pt idx="3340">
                  <c:v>4.1171123848560143E-3</c:v>
                </c:pt>
                <c:pt idx="3341">
                  <c:v>4.1135834661787385E-3</c:v>
                </c:pt>
                <c:pt idx="3342">
                  <c:v>4.1100634123303337E-3</c:v>
                </c:pt>
                <c:pt idx="3343">
                  <c:v>4.1065522382588426E-3</c:v>
                </c:pt>
                <c:pt idx="3344">
                  <c:v>4.1030499591521163E-3</c:v>
                </c:pt>
                <c:pt idx="3345">
                  <c:v>4.0995565897983255E-3</c:v>
                </c:pt>
                <c:pt idx="3346">
                  <c:v>4.0960721452254489E-3</c:v>
                </c:pt>
                <c:pt idx="3347">
                  <c:v>4.0925966403815295E-3</c:v>
                </c:pt>
                <c:pt idx="3348">
                  <c:v>4.0891300903744821E-3</c:v>
                </c:pt>
                <c:pt idx="3349">
                  <c:v>4.0846862796151129E-3</c:v>
                </c:pt>
                <c:pt idx="3350">
                  <c:v>4.0822239145033024E-3</c:v>
                </c:pt>
                <c:pt idx="3351">
                  <c:v>4.0787843186951278E-3</c:v>
                </c:pt>
                <c:pt idx="3352">
                  <c:v>4.0753537376758686E-3</c:v>
                </c:pt>
                <c:pt idx="3353">
                  <c:v>4.0719321863136315E-3</c:v>
                </c:pt>
                <c:pt idx="3354">
                  <c:v>4.0680329179654251E-3</c:v>
                </c:pt>
                <c:pt idx="3355">
                  <c:v>4.0651162326721391E-3</c:v>
                </c:pt>
                <c:pt idx="3356">
                  <c:v>4.0617218603689054E-3</c:v>
                </c:pt>
                <c:pt idx="3357">
                  <c:v>4.0583365776747371E-3</c:v>
                </c:pt>
                <c:pt idx="3358">
                  <c:v>4.0549603996975492E-3</c:v>
                </c:pt>
                <c:pt idx="3359">
                  <c:v>4.0515933413054483E-3</c:v>
                </c:pt>
                <c:pt idx="3360">
                  <c:v>4.0482354175264135E-3</c:v>
                </c:pt>
                <c:pt idx="3361">
                  <c:v>4.0448866433084874E-3</c:v>
                </c:pt>
                <c:pt idx="3362">
                  <c:v>4.0415470337595849E-3</c:v>
                </c:pt>
                <c:pt idx="3363">
                  <c:v>4.0382166038277489E-3</c:v>
                </c:pt>
                <c:pt idx="3364">
                  <c:v>4.0348953684610223E-3</c:v>
                </c:pt>
                <c:pt idx="3365">
                  <c:v>4.0315833426873837E-3</c:v>
                </c:pt>
                <c:pt idx="3366">
                  <c:v>4.0282805413749401E-3</c:v>
                </c:pt>
                <c:pt idx="3367">
                  <c:v>4.0249869796316062E-3</c:v>
                </c:pt>
                <c:pt idx="3368">
                  <c:v>4.0217026723254889E-3</c:v>
                </c:pt>
                <c:pt idx="3369">
                  <c:v>4.0184276345645031E-3</c:v>
                </c:pt>
                <c:pt idx="3370">
                  <c:v>4.0151618813766277E-3</c:v>
                </c:pt>
                <c:pt idx="3371">
                  <c:v>4.0119054276299693E-3</c:v>
                </c:pt>
                <c:pt idx="3372">
                  <c:v>4.0086582883525068E-3</c:v>
                </c:pt>
                <c:pt idx="3373">
                  <c:v>4.0054204785722192E-3</c:v>
                </c:pt>
                <c:pt idx="3374">
                  <c:v>4.0021920133170852E-3</c:v>
                </c:pt>
                <c:pt idx="3375">
                  <c:v>3.9989729072953395E-3</c:v>
                </c:pt>
                <c:pt idx="3376">
                  <c:v>3.9957631757747691E-3</c:v>
                </c:pt>
                <c:pt idx="3377">
                  <c:v>3.9925628337034169E-3</c:v>
                </c:pt>
                <c:pt idx="3378">
                  <c:v>3.9893718960293256E-3</c:v>
                </c:pt>
                <c:pt idx="3379">
                  <c:v>3.9861903777804741E-3</c:v>
                </c:pt>
                <c:pt idx="3380">
                  <c:v>3.9830182938249692E-3</c:v>
                </c:pt>
                <c:pt idx="3381">
                  <c:v>3.9798556592707257E-3</c:v>
                </c:pt>
                <c:pt idx="3382">
                  <c:v>3.9767024890657865E-3</c:v>
                </c:pt>
                <c:pt idx="3383">
                  <c:v>3.9735587981581943E-3</c:v>
                </c:pt>
                <c:pt idx="3384">
                  <c:v>3.9704246016558642E-3</c:v>
                </c:pt>
                <c:pt idx="3385">
                  <c:v>3.9672999144269028E-3</c:v>
                </c:pt>
                <c:pt idx="3386">
                  <c:v>3.9641847514193529E-3</c:v>
                </c:pt>
                <c:pt idx="3387">
                  <c:v>3.9610791278210655E-3</c:v>
                </c:pt>
                <c:pt idx="3388">
                  <c:v>3.9571002241345354E-3</c:v>
                </c:pt>
                <c:pt idx="3389">
                  <c:v>3.9540164608098394E-3</c:v>
                </c:pt>
                <c:pt idx="3390">
                  <c:v>3.951380866347165E-3</c:v>
                </c:pt>
                <c:pt idx="3391">
                  <c:v>3.9483149222085956E-3</c:v>
                </c:pt>
                <c:pt idx="3392">
                  <c:v>3.9452585944577123E-3</c:v>
                </c:pt>
                <c:pt idx="3393">
                  <c:v>3.9422118982024301E-3</c:v>
                </c:pt>
                <c:pt idx="3394">
                  <c:v>3.9391748481509836E-3</c:v>
                </c:pt>
                <c:pt idx="3395">
                  <c:v>3.9361474594912238E-3</c:v>
                </c:pt>
                <c:pt idx="3396">
                  <c:v>3.9331297470912574E-3</c:v>
                </c:pt>
                <c:pt idx="3397">
                  <c:v>3.9301217261389354E-3</c:v>
                </c:pt>
                <c:pt idx="3398">
                  <c:v>3.9271234112625564E-3</c:v>
                </c:pt>
                <c:pt idx="3399">
                  <c:v>3.9241348178098434E-3</c:v>
                </c:pt>
                <c:pt idx="3400">
                  <c:v>3.9211559606489033E-3</c:v>
                </c:pt>
                <c:pt idx="3401">
                  <c:v>3.9181868546478427E-3</c:v>
                </c:pt>
                <c:pt idx="3402">
                  <c:v>3.9152275149945126E-3</c:v>
                </c:pt>
                <c:pt idx="3403">
                  <c:v>3.9122779564770838E-3</c:v>
                </c:pt>
                <c:pt idx="3404">
                  <c:v>3.9085000635186162E-3</c:v>
                </c:pt>
                <c:pt idx="3405">
                  <c:v>3.9064082431217173E-3</c:v>
                </c:pt>
                <c:pt idx="3406">
                  <c:v>3.9030717605914589E-3</c:v>
                </c:pt>
                <c:pt idx="3407">
                  <c:v>3.900577834565766E-3</c:v>
                </c:pt>
                <c:pt idx="3408">
                  <c:v>3.8976774070675901E-3</c:v>
                </c:pt>
                <c:pt idx="3409">
                  <c:v>3.8947868506333805E-3</c:v>
                </c:pt>
                <c:pt idx="3410">
                  <c:v>3.8919061805309241E-3</c:v>
                </c:pt>
                <c:pt idx="3411">
                  <c:v>3.8890354113885195E-3</c:v>
                </c:pt>
                <c:pt idx="3412">
                  <c:v>3.8861745584739538E-3</c:v>
                </c:pt>
                <c:pt idx="3413">
                  <c:v>3.8833236365753976E-3</c:v>
                </c:pt>
                <c:pt idx="3414">
                  <c:v>3.8804826608007659E-3</c:v>
                </c:pt>
                <c:pt idx="3415">
                  <c:v>3.8776516461780375E-3</c:v>
                </c:pt>
                <c:pt idx="3416">
                  <c:v>3.8748306075753192E-3</c:v>
                </c:pt>
                <c:pt idx="3417">
                  <c:v>3.8720195600205898E-3</c:v>
                </c:pt>
                <c:pt idx="3418">
                  <c:v>3.8692185185418282E-3</c:v>
                </c:pt>
                <c:pt idx="3419">
                  <c:v>3.8664274980870772E-3</c:v>
                </c:pt>
                <c:pt idx="3420">
                  <c:v>3.8636465136843157E-3</c:v>
                </c:pt>
                <c:pt idx="3421">
                  <c:v>3.8608755801217143E-3</c:v>
                </c:pt>
                <c:pt idx="3422">
                  <c:v>3.8581147127469961E-3</c:v>
                </c:pt>
                <c:pt idx="3423">
                  <c:v>3.8553639262683959E-3</c:v>
                </c:pt>
                <c:pt idx="3424">
                  <c:v>3.8526232358737644E-3</c:v>
                </c:pt>
                <c:pt idx="3425">
                  <c:v>3.8498926563512725E-3</c:v>
                </c:pt>
                <c:pt idx="3426">
                  <c:v>3.8471722028088351E-3</c:v>
                </c:pt>
                <c:pt idx="3427">
                  <c:v>3.8444618901944949E-3</c:v>
                </c:pt>
                <c:pt idx="3428">
                  <c:v>3.8417617334562948E-3</c:v>
                </c:pt>
                <c:pt idx="3429">
                  <c:v>3.8390717477021497E-3</c:v>
                </c:pt>
                <c:pt idx="3430">
                  <c:v>3.8363919478001662E-3</c:v>
                </c:pt>
                <c:pt idx="3431">
                  <c:v>3.8337223486983873E-3</c:v>
                </c:pt>
                <c:pt idx="3432">
                  <c:v>3.831062965584664E-3</c:v>
                </c:pt>
                <c:pt idx="3433">
                  <c:v>3.8284138132471668E-3</c:v>
                </c:pt>
                <c:pt idx="3434">
                  <c:v>3.8257749068737468E-3</c:v>
                </c:pt>
                <c:pt idx="3435">
                  <c:v>3.8231462612525746E-3</c:v>
                </c:pt>
                <c:pt idx="3436">
                  <c:v>3.8205278914915652E-3</c:v>
                </c:pt>
                <c:pt idx="3437">
                  <c:v>3.8179198124588254E-3</c:v>
                </c:pt>
                <c:pt idx="3438">
                  <c:v>3.8153220394221421E-3</c:v>
                </c:pt>
                <c:pt idx="3439">
                  <c:v>3.8127345870098139E-3</c:v>
                </c:pt>
                <c:pt idx="3440">
                  <c:v>3.8094230519636341E-3</c:v>
                </c:pt>
                <c:pt idx="3441">
                  <c:v>3.8068592462359163E-3</c:v>
                </c:pt>
                <c:pt idx="3442">
                  <c:v>3.8046699516502969E-3</c:v>
                </c:pt>
                <c:pt idx="3443">
                  <c:v>3.8021254164277707E-3</c:v>
                </c:pt>
                <c:pt idx="3444">
                  <c:v>3.7995912791277675E-3</c:v>
                </c:pt>
                <c:pt idx="3445">
                  <c:v>3.7970675546983301E-3</c:v>
                </c:pt>
                <c:pt idx="3446">
                  <c:v>3.7945542580875014E-3</c:v>
                </c:pt>
                <c:pt idx="3447">
                  <c:v>3.792051404243324E-3</c:v>
                </c:pt>
                <c:pt idx="3448">
                  <c:v>3.7895590084335851E-3</c:v>
                </c:pt>
                <c:pt idx="3449">
                  <c:v>3.7870770852066471E-3</c:v>
                </c:pt>
                <c:pt idx="3450">
                  <c:v>3.7846056498302971E-3</c:v>
                </c:pt>
                <c:pt idx="3451">
                  <c:v>3.7821447172525779E-3</c:v>
                </c:pt>
                <c:pt idx="3452">
                  <c:v>3.7796943025014684E-3</c:v>
                </c:pt>
                <c:pt idx="3453">
                  <c:v>3.7772544204450753E-3</c:v>
                </c:pt>
                <c:pt idx="3454">
                  <c:v>3.7748250860314414E-3</c:v>
                </c:pt>
                <c:pt idx="3455">
                  <c:v>3.7714125165244639E-3</c:v>
                </c:pt>
                <c:pt idx="3456">
                  <c:v>3.769998120723983E-3</c:v>
                </c:pt>
                <c:pt idx="3457">
                  <c:v>3.767600519566372E-3</c:v>
                </c:pt>
                <c:pt idx="3458">
                  <c:v>3.7648733937611922E-3</c:v>
                </c:pt>
                <c:pt idx="3459">
                  <c:v>3.7628371553033446E-3</c:v>
                </c:pt>
                <c:pt idx="3460">
                  <c:v>3.7604714221739499E-3</c:v>
                </c:pt>
                <c:pt idx="3461">
                  <c:v>3.7581163417232943E-3</c:v>
                </c:pt>
                <c:pt idx="3462">
                  <c:v>3.7557719288994207E-3</c:v>
                </c:pt>
                <c:pt idx="3463">
                  <c:v>3.7534381988102439E-3</c:v>
                </c:pt>
                <c:pt idx="3464">
                  <c:v>3.7511151662439346E-3</c:v>
                </c:pt>
                <c:pt idx="3465">
                  <c:v>3.7488028462284717E-3</c:v>
                </c:pt>
                <c:pt idx="3466">
                  <c:v>3.7465012538717701E-3</c:v>
                </c:pt>
                <c:pt idx="3467">
                  <c:v>3.7442104041218727E-3</c:v>
                </c:pt>
                <c:pt idx="3468">
                  <c:v>3.7419303120866942E-3</c:v>
                </c:pt>
                <c:pt idx="3469">
                  <c:v>3.7396609923945334E-3</c:v>
                </c:pt>
                <c:pt idx="3470">
                  <c:v>3.7374024602332412E-3</c:v>
                </c:pt>
                <c:pt idx="3471">
                  <c:v>3.7351547307906685E-3</c:v>
                </c:pt>
                <c:pt idx="3472">
                  <c:v>3.732917818695114E-3</c:v>
                </c:pt>
                <c:pt idx="3473">
                  <c:v>3.7306917391344285E-3</c:v>
                </c:pt>
                <c:pt idx="3474">
                  <c:v>3.7284765071365911E-3</c:v>
                </c:pt>
                <c:pt idx="3475">
                  <c:v>3.7262721376496444E-3</c:v>
                </c:pt>
                <c:pt idx="3476">
                  <c:v>3.7240786455416952E-3</c:v>
                </c:pt>
                <c:pt idx="3477">
                  <c:v>3.7218960459206585E-3</c:v>
                </c:pt>
                <c:pt idx="3478">
                  <c:v>3.7197243538145131E-3</c:v>
                </c:pt>
                <c:pt idx="3479">
                  <c:v>3.7175635840114296E-3</c:v>
                </c:pt>
                <c:pt idx="3480">
                  <c:v>3.7154137517791952E-3</c:v>
                </c:pt>
                <c:pt idx="3481">
                  <c:v>3.7132748719059805E-3</c:v>
                </c:pt>
                <c:pt idx="3482">
                  <c:v>3.7111469593398283E-3</c:v>
                </c:pt>
                <c:pt idx="3483">
                  <c:v>3.7090300292685896E-3</c:v>
                </c:pt>
                <c:pt idx="3484">
                  <c:v>3.7069240964804351E-3</c:v>
                </c:pt>
                <c:pt idx="3485">
                  <c:v>3.7048291761632157E-3</c:v>
                </c:pt>
                <c:pt idx="3486">
                  <c:v>3.7027452831051022E-3</c:v>
                </c:pt>
                <c:pt idx="3487">
                  <c:v>3.7006724324140094E-3</c:v>
                </c:pt>
                <c:pt idx="3488">
                  <c:v>3.6986106391179163E-3</c:v>
                </c:pt>
                <c:pt idx="3489">
                  <c:v>3.6965599180849296E-3</c:v>
                </c:pt>
                <c:pt idx="3490">
                  <c:v>3.694520284343028E-3</c:v>
                </c:pt>
                <c:pt idx="3491">
                  <c:v>3.6924917528402545E-3</c:v>
                </c:pt>
                <c:pt idx="3492">
                  <c:v>3.689651030009955E-3</c:v>
                </c:pt>
                <c:pt idx="3493">
                  <c:v>3.6876494827620121E-3</c:v>
                </c:pt>
                <c:pt idx="3494">
                  <c:v>3.6861888137096344E-3</c:v>
                </c:pt>
                <c:pt idx="3495">
                  <c:v>3.6842064371267469E-3</c:v>
                </c:pt>
                <c:pt idx="3496">
                  <c:v>3.6822352398413472E-3</c:v>
                </c:pt>
                <c:pt idx="3497">
                  <c:v>3.6802752369613501E-3</c:v>
                </c:pt>
                <c:pt idx="3498">
                  <c:v>3.6783264434347984E-3</c:v>
                </c:pt>
                <c:pt idx="3499">
                  <c:v>3.6763888742896711E-3</c:v>
                </c:pt>
                <c:pt idx="3500">
                  <c:v>3.6744625443141388E-3</c:v>
                </c:pt>
                <c:pt idx="3501">
                  <c:v>3.6725474687759885E-3</c:v>
                </c:pt>
                <c:pt idx="3502">
                  <c:v>3.6706436624633909E-3</c:v>
                </c:pt>
                <c:pt idx="3503">
                  <c:v>3.6687511404043249E-3</c:v>
                </c:pt>
                <c:pt idx="3504">
                  <c:v>3.6668699177067055E-3</c:v>
                </c:pt>
                <c:pt idx="3505">
                  <c:v>3.6650000091587032E-3</c:v>
                </c:pt>
                <c:pt idx="3506">
                  <c:v>3.663141429948169E-3</c:v>
                </c:pt>
                <c:pt idx="3507">
                  <c:v>3.6612941949432098E-3</c:v>
                </c:pt>
                <c:pt idx="3508">
                  <c:v>3.6590104814688829E-3</c:v>
                </c:pt>
                <c:pt idx="3509">
                  <c:v>3.6565963578638616E-3</c:v>
                </c:pt>
                <c:pt idx="3510">
                  <c:v>3.6545326062942252E-3</c:v>
                </c:pt>
                <c:pt idx="3511">
                  <c:v>3.6529945754715243E-3</c:v>
                </c:pt>
                <c:pt idx="3512">
                  <c:v>3.6512108184094672E-3</c:v>
                </c:pt>
                <c:pt idx="3513">
                  <c:v>3.6494385041141442E-3</c:v>
                </c:pt>
                <c:pt idx="3514">
                  <c:v>3.6476776475335981E-3</c:v>
                </c:pt>
                <c:pt idx="3515">
                  <c:v>3.6459282636158719E-3</c:v>
                </c:pt>
                <c:pt idx="3516">
                  <c:v>3.6441903673090081E-3</c:v>
                </c:pt>
                <c:pt idx="3517">
                  <c:v>3.6424639737209219E-3</c:v>
                </c:pt>
                <c:pt idx="3518">
                  <c:v>3.640749097879592E-3</c:v>
                </c:pt>
                <c:pt idx="3519">
                  <c:v>3.6390457546531252E-3</c:v>
                </c:pt>
                <c:pt idx="3520">
                  <c:v>3.6373539589895643E-3</c:v>
                </c:pt>
                <c:pt idx="3521">
                  <c:v>3.6356737259968241E-3</c:v>
                </c:pt>
                <c:pt idx="3522">
                  <c:v>3.6340050705430116E-3</c:v>
                </c:pt>
                <c:pt idx="3523">
                  <c:v>3.6323480078159776E-3</c:v>
                </c:pt>
                <c:pt idx="3524">
                  <c:v>3.6307025526038927E-3</c:v>
                </c:pt>
                <c:pt idx="3525">
                  <c:v>3.6290687200946081E-3</c:v>
                </c:pt>
                <c:pt idx="3526">
                  <c:v>3.6274465249164223E-3</c:v>
                </c:pt>
                <c:pt idx="3527">
                  <c:v>3.6258359823371222E-3</c:v>
                </c:pt>
                <c:pt idx="3528">
                  <c:v>3.6242371074646229E-3</c:v>
                </c:pt>
                <c:pt idx="3529">
                  <c:v>3.622649915087095E-3</c:v>
                </c:pt>
                <c:pt idx="3530">
                  <c:v>3.6210744200726452E-3</c:v>
                </c:pt>
                <c:pt idx="3531">
                  <c:v>3.6195106376890607E-3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873792"/>
        <c:axId val="259908352"/>
      </c:lineChart>
      <c:dateAx>
        <c:axId val="259873792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90835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259908352"/>
        <c:scaling>
          <c:orientation val="minMax"/>
          <c:max val="7.000000000000000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5987379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-5.8600000009105275E-4</c:v>
                </c:pt>
                <c:pt idx="1">
                  <c:v>-5.8986764739570442E-4</c:v>
                </c:pt>
                <c:pt idx="2">
                  <c:v>-5.9097423670367172E-4</c:v>
                </c:pt>
                <c:pt idx="3">
                  <c:v>-5.920799124741194E-4</c:v>
                </c:pt>
                <c:pt idx="4">
                  <c:v>-5.931845278060356E-4</c:v>
                </c:pt>
                <c:pt idx="5">
                  <c:v>-5.9530958336671792E-4</c:v>
                </c:pt>
                <c:pt idx="6">
                  <c:v>-5.9758940298352289E-4</c:v>
                </c:pt>
                <c:pt idx="7">
                  <c:v>-5.9868646886801567E-4</c:v>
                </c:pt>
                <c:pt idx="8">
                  <c:v>-5.9978156666654037E-4</c:v>
                </c:pt>
                <c:pt idx="9">
                  <c:v>-6.0087454073209467E-4</c:v>
                </c:pt>
                <c:pt idx="10">
                  <c:v>-6.0291650734800833E-4</c:v>
                </c:pt>
                <c:pt idx="11">
                  <c:v>-6.0522204298760706E-4</c:v>
                </c:pt>
                <c:pt idx="12">
                  <c:v>-6.0630201994894654E-4</c:v>
                </c:pt>
                <c:pt idx="13">
                  <c:v>-6.073789130567848E-4</c:v>
                </c:pt>
                <c:pt idx="14">
                  <c:v>-6.084525579172533E-4</c:v>
                </c:pt>
                <c:pt idx="15">
                  <c:v>-6.1038874276360302E-4</c:v>
                </c:pt>
                <c:pt idx="16">
                  <c:v>-6.1271132330570582E-4</c:v>
                </c:pt>
                <c:pt idx="17">
                  <c:v>-6.137662173112782E-4</c:v>
                </c:pt>
                <c:pt idx="18">
                  <c:v>-6.1481685047574594E-4</c:v>
                </c:pt>
                <c:pt idx="19">
                  <c:v>-6.1586304966100244E-4</c:v>
                </c:pt>
                <c:pt idx="20">
                  <c:v>-6.1766978406024116E-4</c:v>
                </c:pt>
                <c:pt idx="21">
                  <c:v>-6.2000000011586272E-4</c:v>
                </c:pt>
                <c:pt idx="22">
                  <c:v>-6.210214756920962E-4</c:v>
                </c:pt>
                <c:pt idx="23">
                  <c:v>-6.2203797651500805E-4</c:v>
                </c:pt>
                <c:pt idx="24">
                  <c:v>-6.2304984981774469E-4</c:v>
                </c:pt>
                <c:pt idx="25">
                  <c:v>-6.2471908669809915E-4</c:v>
                </c:pt>
                <c:pt idx="26">
                  <c:v>-6.2705815295547706E-4</c:v>
                </c:pt>
                <c:pt idx="27">
                  <c:v>-6.280522376202537E-4</c:v>
                </c:pt>
                <c:pt idx="28">
                  <c:v>-6.2904386244316596E-4</c:v>
                </c:pt>
                <c:pt idx="29">
                  <c:v>-6.3003340275028538E-4</c:v>
                </c:pt>
                <c:pt idx="30">
                  <c:v>-6.3161338797445643E-4</c:v>
                </c:pt>
                <c:pt idx="31">
                  <c:v>-6.3397836581401005E-4</c:v>
                </c:pt>
                <c:pt idx="32">
                  <c:v>-6.3496325390257388E-4</c:v>
                </c:pt>
                <c:pt idx="33">
                  <c:v>-6.3594839371120709E-4</c:v>
                </c:pt>
                <c:pt idx="34">
                  <c:v>-6.3693418865956358E-4</c:v>
                </c:pt>
                <c:pt idx="35">
                  <c:v>-6.3848200581962809E-4</c:v>
                </c:pt>
                <c:pt idx="36">
                  <c:v>-6.4089212868744905E-4</c:v>
                </c:pt>
                <c:pt idx="37">
                  <c:v>-6.4188739107764981E-4</c:v>
                </c:pt>
                <c:pt idx="38">
                  <c:v>-6.4288581339649799E-4</c:v>
                </c:pt>
                <c:pt idx="39">
                  <c:v>-6.4388782715471137E-4</c:v>
                </c:pt>
                <c:pt idx="40">
                  <c:v>-6.4546392752809414E-4</c:v>
                </c:pt>
                <c:pt idx="41">
                  <c:v>-6.479405672422348E-4</c:v>
                </c:pt>
                <c:pt idx="42">
                  <c:v>-6.4896715130634752E-4</c:v>
                </c:pt>
                <c:pt idx="43">
                  <c:v>-6.5000000014359886E-4</c:v>
                </c:pt>
                <c:pt idx="44">
                  <c:v>-6.5103935430480106E-4</c:v>
                </c:pt>
                <c:pt idx="45">
                  <c:v>-6.52693682555332E-4</c:v>
                </c:pt>
                <c:pt idx="46">
                  <c:v>-6.5524680487674799E-4</c:v>
                </c:pt>
                <c:pt idx="47">
                  <c:v>-6.5630680354421896E-4</c:v>
                </c:pt>
                <c:pt idx="48">
                  <c:v>-6.5736827861228079E-4</c:v>
                </c:pt>
                <c:pt idx="49">
                  <c:v>-6.5843032656246793E-4</c:v>
                </c:pt>
                <c:pt idx="50">
                  <c:v>-6.6007479274149362E-4</c:v>
                </c:pt>
                <c:pt idx="51">
                  <c:v>-6.6266588656339106E-4</c:v>
                </c:pt>
                <c:pt idx="52">
                  <c:v>-6.6371695589326402E-4</c:v>
                </c:pt>
                <c:pt idx="53">
                  <c:v>-6.6476300284117453E-4</c:v>
                </c:pt>
                <c:pt idx="54">
                  <c:v>-6.6580306583734E-4</c:v>
                </c:pt>
                <c:pt idx="55">
                  <c:v>-6.6730203894256016E-4</c:v>
                </c:pt>
                <c:pt idx="56">
                  <c:v>-6.6988395664869757E-4</c:v>
                </c:pt>
                <c:pt idx="57">
                  <c:v>-6.7087938607996421E-4</c:v>
                </c:pt>
                <c:pt idx="58">
                  <c:v>-6.7186288798497652E-4</c:v>
                </c:pt>
                <c:pt idx="59">
                  <c:v>-6.7283344274153957E-4</c:v>
                </c:pt>
                <c:pt idx="60">
                  <c:v>-6.7422864915253156E-4</c:v>
                </c:pt>
                <c:pt idx="61">
                  <c:v>-6.7745574197827676E-4</c:v>
                </c:pt>
                <c:pt idx="62">
                  <c:v>-6.7832673733991974E-4</c:v>
                </c:pt>
                <c:pt idx="63">
                  <c:v>-6.7917741597583634E-4</c:v>
                </c:pt>
                <c:pt idx="64">
                  <c:v>-6.8000000017458251E-4</c:v>
                </c:pt>
                <c:pt idx="65">
                  <c:v>-6.8233961358765238E-4</c:v>
                </c:pt>
                <c:pt idx="66">
                  <c:v>-6.8306486628127918E-4</c:v>
                </c:pt>
                <c:pt idx="67">
                  <c:v>-6.8376653655023549E-4</c:v>
                </c:pt>
                <c:pt idx="68">
                  <c:v>-6.8444617641582705E-4</c:v>
                </c:pt>
                <c:pt idx="69">
                  <c:v>-6.8486382858164705E-4</c:v>
                </c:pt>
                <c:pt idx="70">
                  <c:v>-6.869762553830919E-4</c:v>
                </c:pt>
                <c:pt idx="71">
                  <c:v>-6.8756980666672177E-4</c:v>
                </c:pt>
                <c:pt idx="72">
                  <c:v>-6.8815110954762121E-4</c:v>
                </c:pt>
                <c:pt idx="73">
                  <c:v>-6.8872187267315086E-4</c:v>
                </c:pt>
                <c:pt idx="74">
                  <c:v>-6.8901825733949391E-4</c:v>
                </c:pt>
                <c:pt idx="75">
                  <c:v>-6.9093448372675953E-4</c:v>
                </c:pt>
                <c:pt idx="76">
                  <c:v>-6.914789609454682E-4</c:v>
                </c:pt>
                <c:pt idx="77">
                  <c:v>-6.9202362018963993E-4</c:v>
                </c:pt>
                <c:pt idx="78">
                  <c:v>-6.9257032673893169E-4</c:v>
                </c:pt>
                <c:pt idx="79">
                  <c:v>-6.930131702140047E-4</c:v>
                </c:pt>
                <c:pt idx="80">
                  <c:v>-6.9481571474125717E-4</c:v>
                </c:pt>
                <c:pt idx="81">
                  <c:v>-6.9540142016799133E-4</c:v>
                </c:pt>
                <c:pt idx="82">
                  <c:v>-6.9600083446887107E-4</c:v>
                </c:pt>
                <c:pt idx="83">
                  <c:v>-6.9661597955179757E-4</c:v>
                </c:pt>
                <c:pt idx="84">
                  <c:v>-6.9748770923189467E-4</c:v>
                </c:pt>
                <c:pt idx="85">
                  <c:v>-6.9927508894869082E-4</c:v>
                </c:pt>
                <c:pt idx="86">
                  <c:v>-6.9999999964213608E-4</c:v>
                </c:pt>
                <c:pt idx="87">
                  <c:v>-7.007529560950495E-4</c:v>
                </c:pt>
                <c:pt idx="88">
                  <c:v>-7.0153404381656514E-4</c:v>
                </c:pt>
                <c:pt idx="89">
                  <c:v>-7.0308213091801856E-4</c:v>
                </c:pt>
                <c:pt idx="90">
                  <c:v>-7.0492919731003471E-4</c:v>
                </c:pt>
                <c:pt idx="91">
                  <c:v>-7.058430613117127E-4</c:v>
                </c:pt>
                <c:pt idx="92">
                  <c:v>-7.0678190655545209E-4</c:v>
                </c:pt>
                <c:pt idx="93">
                  <c:v>-7.0774520903597513E-4</c:v>
                </c:pt>
                <c:pt idx="94">
                  <c:v>-7.0993232161814881E-4</c:v>
                </c:pt>
                <c:pt idx="95">
                  <c:v>-7.118325212467449E-4</c:v>
                </c:pt>
                <c:pt idx="96">
                  <c:v>-7.1291025985633402E-4</c:v>
                </c:pt>
                <c:pt idx="97">
                  <c:v>-7.1400931768529922E-4</c:v>
                </c:pt>
                <c:pt idx="98">
                  <c:v>-7.1512917273311557E-4</c:v>
                </c:pt>
                <c:pt idx="99">
                  <c:v>-7.1785903942726121E-4</c:v>
                </c:pt>
                <c:pt idx="100">
                  <c:v>-7.1980613515812994E-4</c:v>
                </c:pt>
                <c:pt idx="101">
                  <c:v>-7.2102215634466972E-4</c:v>
                </c:pt>
                <c:pt idx="102">
                  <c:v>-7.2225584877748405E-4</c:v>
                </c:pt>
                <c:pt idx="103">
                  <c:v>-7.2350669246649447E-4</c:v>
                </c:pt>
                <c:pt idx="104">
                  <c:v>-7.2667951927633681E-4</c:v>
                </c:pt>
                <c:pt idx="105">
                  <c:v>-7.2867119005027344E-4</c:v>
                </c:pt>
                <c:pt idx="106">
                  <c:v>-7.300000002367612E-4</c:v>
                </c:pt>
                <c:pt idx="107">
                  <c:v>-7.3134276518935877E-4</c:v>
                </c:pt>
                <c:pt idx="108">
                  <c:v>-7.3269836490315538E-4</c:v>
                </c:pt>
                <c:pt idx="109">
                  <c:v>-7.3619663904075775E-4</c:v>
                </c:pt>
                <c:pt idx="110">
                  <c:v>-7.3822299869622692E-4</c:v>
                </c:pt>
                <c:pt idx="111">
                  <c:v>-7.3962313768946618E-4</c:v>
                </c:pt>
                <c:pt idx="112">
                  <c:v>-7.4102821761924198E-4</c:v>
                </c:pt>
                <c:pt idx="113">
                  <c:v>-7.4243690284097328E-4</c:v>
                </c:pt>
                <c:pt idx="114">
                  <c:v>-7.4605379229450062E-4</c:v>
                </c:pt>
                <c:pt idx="115">
                  <c:v>-7.4808078371617142E-4</c:v>
                </c:pt>
                <c:pt idx="116">
                  <c:v>-7.4948726068733399E-4</c:v>
                </c:pt>
                <c:pt idx="117">
                  <c:v>-7.5088920905733126E-4</c:v>
                </c:pt>
                <c:pt idx="118">
                  <c:v>-7.5228525317205201E-4</c:v>
                </c:pt>
                <c:pt idx="119">
                  <c:v>-7.5578981860053456E-4</c:v>
                </c:pt>
                <c:pt idx="120">
                  <c:v>-7.5778267396373706E-4</c:v>
                </c:pt>
                <c:pt idx="121">
                  <c:v>-7.5912836195217534E-4</c:v>
                </c:pt>
                <c:pt idx="122">
                  <c:v>-7.6045977173448936E-4</c:v>
                </c:pt>
                <c:pt idx="123">
                  <c:v>-7.6177548764517653E-4</c:v>
                </c:pt>
                <c:pt idx="124">
                  <c:v>-7.6492869984662944E-4</c:v>
                </c:pt>
                <c:pt idx="125">
                  <c:v>-7.6685289920585035E-4</c:v>
                </c:pt>
                <c:pt idx="126">
                  <c:v>-7.6806871070959849E-4</c:v>
                </c:pt>
                <c:pt idx="127">
                  <c:v>-7.692602143020464E-4</c:v>
                </c:pt>
                <c:pt idx="128">
                  <c:v>-7.696271944975467E-4</c:v>
                </c:pt>
                <c:pt idx="129">
                  <c:v>-7.7000000023391918E-4</c:v>
                </c:pt>
                <c:pt idx="130">
                  <c:v>-7.7484775816558603E-4</c:v>
                </c:pt>
                <c:pt idx="131">
                  <c:v>-7.7589358460933365E-4</c:v>
                </c:pt>
                <c:pt idx="132">
                  <c:v>-7.7691861686293078E-4</c:v>
                </c:pt>
                <c:pt idx="133">
                  <c:v>-7.7792451105848539E-4</c:v>
                </c:pt>
                <c:pt idx="134">
                  <c:v>-7.8006236595513825E-4</c:v>
                </c:pt>
                <c:pt idx="135">
                  <c:v>-7.8179024143144556E-4</c:v>
                </c:pt>
                <c:pt idx="136">
                  <c:v>-7.8272569885069819E-4</c:v>
                </c:pt>
                <c:pt idx="137">
                  <c:v>-7.836522019273683E-4</c:v>
                </c:pt>
                <c:pt idx="138">
                  <c:v>-7.8457148910273734E-4</c:v>
                </c:pt>
                <c:pt idx="139">
                  <c:v>-7.8912135503978755E-4</c:v>
                </c:pt>
                <c:pt idx="140">
                  <c:v>-7.9003451258345019E-4</c:v>
                </c:pt>
                <c:pt idx="141">
                  <c:v>-7.9095295256932261E-4</c:v>
                </c:pt>
                <c:pt idx="142">
                  <c:v>-7.9294158354760241E-4</c:v>
                </c:pt>
                <c:pt idx="143">
                  <c:v>-7.9471636358403636E-4</c:v>
                </c:pt>
                <c:pt idx="144">
                  <c:v>-7.9568893865306458E-4</c:v>
                </c:pt>
                <c:pt idx="145">
                  <c:v>-7.9667796761984403E-4</c:v>
                </c:pt>
                <c:pt idx="146">
                  <c:v>-7.9768535354586393E-4</c:v>
                </c:pt>
                <c:pt idx="147">
                  <c:v>-7.9999999993989816E-4</c:v>
                </c:pt>
                <c:pt idx="148">
                  <c:v>-8.0306066306292279E-4</c:v>
                </c:pt>
                <c:pt idx="149">
                  <c:v>-8.0420832679967981E-4</c:v>
                </c:pt>
                <c:pt idx="150">
                  <c:v>-8.0537801742031523E-4</c:v>
                </c:pt>
                <c:pt idx="151">
                  <c:v>-8.0814403752731427E-4</c:v>
                </c:pt>
                <c:pt idx="152">
                  <c:v>-8.1024938769909014E-4</c:v>
                </c:pt>
                <c:pt idx="153">
                  <c:v>-8.1150837026397514E-4</c:v>
                </c:pt>
                <c:pt idx="154">
                  <c:v>-8.1278096537063893E-4</c:v>
                </c:pt>
                <c:pt idx="155">
                  <c:v>-8.1406573195384161E-4</c:v>
                </c:pt>
                <c:pt idx="156">
                  <c:v>-8.170903334966368E-4</c:v>
                </c:pt>
                <c:pt idx="157">
                  <c:v>-8.1929730504375629E-4</c:v>
                </c:pt>
                <c:pt idx="158">
                  <c:v>-8.2062092632745711E-4</c:v>
                </c:pt>
                <c:pt idx="159">
                  <c:v>-8.2194784067484274E-4</c:v>
                </c:pt>
                <c:pt idx="160">
                  <c:v>-8.2327652968231847E-4</c:v>
                </c:pt>
                <c:pt idx="161">
                  <c:v>-8.2634423880690157E-4</c:v>
                </c:pt>
                <c:pt idx="162">
                  <c:v>-8.2857827755361622E-4</c:v>
                </c:pt>
                <c:pt idx="163">
                  <c:v>-8.2989267712504661E-4</c:v>
                </c:pt>
                <c:pt idx="164">
                  <c:v>-8.3119950892858517E-4</c:v>
                </c:pt>
                <c:pt idx="165">
                  <c:v>-8.3249717722633384E-4</c:v>
                </c:pt>
                <c:pt idx="166">
                  <c:v>-8.3538472181923914E-4</c:v>
                </c:pt>
                <c:pt idx="167">
                  <c:v>-8.3756391391955206E-4</c:v>
                </c:pt>
                <c:pt idx="168">
                  <c:v>-8.3879144193993373E-4</c:v>
                </c:pt>
                <c:pt idx="169">
                  <c:v>-8.4000000001897173E-4</c:v>
                </c:pt>
                <c:pt idx="170">
                  <c:v>-8.4118833120803852E-4</c:v>
                </c:pt>
                <c:pt idx="171">
                  <c:v>-8.4369098698374909E-4</c:v>
                </c:pt>
                <c:pt idx="172">
                  <c:v>-8.4575165417827508E-4</c:v>
                </c:pt>
                <c:pt idx="173">
                  <c:v>-8.4684913486586392E-4</c:v>
                </c:pt>
                <c:pt idx="174">
                  <c:v>-8.4793095437249791E-4</c:v>
                </c:pt>
                <c:pt idx="175">
                  <c:v>-8.4899796146142847E-4</c:v>
                </c:pt>
                <c:pt idx="176">
                  <c:v>-8.5116927015760531E-4</c:v>
                </c:pt>
                <c:pt idx="177">
                  <c:v>-8.5313502776827432E-4</c:v>
                </c:pt>
                <c:pt idx="178">
                  <c:v>-8.5414089108080678E-4</c:v>
                </c:pt>
                <c:pt idx="179">
                  <c:v>-8.5513714667367826E-4</c:v>
                </c:pt>
                <c:pt idx="180">
                  <c:v>-8.5612468068418934E-4</c:v>
                </c:pt>
                <c:pt idx="181">
                  <c:v>-8.5810053965438204E-4</c:v>
                </c:pt>
                <c:pt idx="182">
                  <c:v>-8.6000551051570973E-4</c:v>
                </c:pt>
                <c:pt idx="183">
                  <c:v>-8.6096291554537633E-4</c:v>
                </c:pt>
                <c:pt idx="184">
                  <c:v>-8.6191702794137048E-4</c:v>
                </c:pt>
                <c:pt idx="185">
                  <c:v>-8.6286877121690309E-4</c:v>
                </c:pt>
                <c:pt idx="186">
                  <c:v>-8.6478961386542467E-4</c:v>
                </c:pt>
                <c:pt idx="187">
                  <c:v>-8.6667071026213616E-4</c:v>
                </c:pt>
                <c:pt idx="188">
                  <c:v>-8.6762464751625665E-4</c:v>
                </c:pt>
                <c:pt idx="189">
                  <c:v>-8.685818688583376E-4</c:v>
                </c:pt>
                <c:pt idx="190">
                  <c:v>-8.6954333517793875E-4</c:v>
                </c:pt>
                <c:pt idx="191">
                  <c:v>-8.7000000017420213E-4</c:v>
                </c:pt>
                <c:pt idx="192">
                  <c:v>-8.7343438137901764E-4</c:v>
                </c:pt>
                <c:pt idx="193">
                  <c:v>-8.7441593397318018E-4</c:v>
                </c:pt>
                <c:pt idx="194">
                  <c:v>-8.7539992773712964E-4</c:v>
                </c:pt>
                <c:pt idx="195">
                  <c:v>-8.7638582043502063E-4</c:v>
                </c:pt>
                <c:pt idx="196">
                  <c:v>-8.7846129042227822E-4</c:v>
                </c:pt>
                <c:pt idx="197">
                  <c:v>-8.8033742602209859E-4</c:v>
                </c:pt>
                <c:pt idx="198">
                  <c:v>-8.8132457002228432E-4</c:v>
                </c:pt>
                <c:pt idx="199">
                  <c:v>-8.8231029364260142E-4</c:v>
                </c:pt>
                <c:pt idx="200">
                  <c:v>-8.8329403268132365E-4</c:v>
                </c:pt>
                <c:pt idx="201">
                  <c:v>-8.853574463271299E-4</c:v>
                </c:pt>
                <c:pt idx="202">
                  <c:v>-8.8719774913869872E-4</c:v>
                </c:pt>
                <c:pt idx="203">
                  <c:v>-8.8816299240209872E-4</c:v>
                </c:pt>
                <c:pt idx="204">
                  <c:v>-8.8912279997108352E-4</c:v>
                </c:pt>
                <c:pt idx="205">
                  <c:v>-8.900765856774981E-4</c:v>
                </c:pt>
                <c:pt idx="206">
                  <c:v>-8.9204145554745685E-4</c:v>
                </c:pt>
                <c:pt idx="207">
                  <c:v>-8.938196766679733E-4</c:v>
                </c:pt>
                <c:pt idx="208">
                  <c:v>-8.9473445069688303E-4</c:v>
                </c:pt>
                <c:pt idx="209">
                  <c:v>-8.9563961995040671E-4</c:v>
                </c:pt>
                <c:pt idx="210">
                  <c:v>-8.965345762930847E-4</c:v>
                </c:pt>
                <c:pt idx="211">
                  <c:v>-8.9831193821625376E-4</c:v>
                </c:pt>
                <c:pt idx="212">
                  <c:v>-8.9999999999133243E-4</c:v>
                </c:pt>
                <c:pt idx="213">
                  <c:v>-9.0083477340884639E-4</c:v>
                </c:pt>
                <c:pt idx="214">
                  <c:v>-9.0165630162033258E-4</c:v>
                </c:pt>
                <c:pt idx="215">
                  <c:v>-9.0246464067443599E-4</c:v>
                </c:pt>
                <c:pt idx="216">
                  <c:v>-9.0398458747655073E-4</c:v>
                </c:pt>
                <c:pt idx="217">
                  <c:v>-9.0556725864125362E-4</c:v>
                </c:pt>
                <c:pt idx="218">
                  <c:v>-9.0631052499908459E-4</c:v>
                </c:pt>
                <c:pt idx="219">
                  <c:v>-9.0704095791236186E-4</c:v>
                </c:pt>
                <c:pt idx="220">
                  <c:v>-9.0775861990553689E-4</c:v>
                </c:pt>
                <c:pt idx="221">
                  <c:v>-9.0902180081400331E-4</c:v>
                </c:pt>
                <c:pt idx="222">
                  <c:v>-9.1050284152994273E-4</c:v>
                </c:pt>
                <c:pt idx="223">
                  <c:v>-9.1115761915866228E-4</c:v>
                </c:pt>
                <c:pt idx="224">
                  <c:v>-9.1180002043899744E-4</c:v>
                </c:pt>
                <c:pt idx="225">
                  <c:v>-9.1243011437054872E-4</c:v>
                </c:pt>
                <c:pt idx="226">
                  <c:v>-9.1344476002607172E-4</c:v>
                </c:pt>
                <c:pt idx="227">
                  <c:v>-9.1482882899780499E-4</c:v>
                </c:pt>
                <c:pt idx="228">
                  <c:v>-9.1539845357249195E-4</c:v>
                </c:pt>
                <c:pt idx="229">
                  <c:v>-9.1595620423009648E-4</c:v>
                </c:pt>
                <c:pt idx="230">
                  <c:v>-9.1650215644690125E-4</c:v>
                </c:pt>
                <c:pt idx="231">
                  <c:v>-9.1727696877106713E-4</c:v>
                </c:pt>
                <c:pt idx="232">
                  <c:v>-9.1856952283249122E-4</c:v>
                </c:pt>
                <c:pt idx="233">
                  <c:v>-9.1905764738521415E-4</c:v>
                </c:pt>
                <c:pt idx="234">
                  <c:v>-9.1953444578980813E-4</c:v>
                </c:pt>
                <c:pt idx="235">
                  <c:v>-9.200000000004426E-4</c:v>
                </c:pt>
                <c:pt idx="236">
                  <c:v>-9.2054504803669261E-4</c:v>
                </c:pt>
                <c:pt idx="237">
                  <c:v>-9.2175361337758167E-4</c:v>
                </c:pt>
                <c:pt idx="238">
                  <c:v>-9.2216627975569179E-4</c:v>
                </c:pt>
                <c:pt idx="239">
                  <c:v>-9.2256923763283977E-4</c:v>
                </c:pt>
                <c:pt idx="240">
                  <c:v>-9.2296278379080303E-4</c:v>
                </c:pt>
                <c:pt idx="241">
                  <c:v>-9.2330815840216299E-4</c:v>
                </c:pt>
                <c:pt idx="242">
                  <c:v>-9.2444885963992025E-4</c:v>
                </c:pt>
                <c:pt idx="243">
                  <c:v>-9.2479987170492343E-4</c:v>
                </c:pt>
                <c:pt idx="244">
                  <c:v>-9.2514329640839296E-4</c:v>
                </c:pt>
                <c:pt idx="245">
                  <c:v>-9.2547944508857179E-4</c:v>
                </c:pt>
                <c:pt idx="246">
                  <c:v>-9.2566576943913133E-4</c:v>
                </c:pt>
                <c:pt idx="247">
                  <c:v>-9.2675757911776172E-4</c:v>
                </c:pt>
                <c:pt idx="248">
                  <c:v>-9.2706209053472033E-4</c:v>
                </c:pt>
                <c:pt idx="249">
                  <c:v>-9.2736123762735185E-4</c:v>
                </c:pt>
                <c:pt idx="250">
                  <c:v>-9.2765534629080256E-4</c:v>
                </c:pt>
                <c:pt idx="251">
                  <c:v>-9.277244470476799E-4</c:v>
                </c:pt>
                <c:pt idx="252">
                  <c:v>-9.2878798734714494E-4</c:v>
                </c:pt>
                <c:pt idx="253">
                  <c:v>-9.2906186508264908E-4</c:v>
                </c:pt>
                <c:pt idx="254">
                  <c:v>-9.2933270343428537E-4</c:v>
                </c:pt>
                <c:pt idx="255">
                  <c:v>-9.2960084285508937E-4</c:v>
                </c:pt>
                <c:pt idx="256">
                  <c:v>-9.3000000061081777E-4</c:v>
                </c:pt>
                <c:pt idx="257">
                  <c:v>-9.30650581296467E-4</c:v>
                </c:pt>
                <c:pt idx="258">
                  <c:v>-9.309079417736156E-4</c:v>
                </c:pt>
                <c:pt idx="259">
                  <c:v>-9.3116353834864392E-4</c:v>
                </c:pt>
                <c:pt idx="260">
                  <c:v>-9.3141750667917413E-4</c:v>
                </c:pt>
                <c:pt idx="261">
                  <c:v>-9.3135272919064004E-4</c:v>
                </c:pt>
                <c:pt idx="262">
                  <c:v>-9.3241985521288248E-4</c:v>
                </c:pt>
                <c:pt idx="263">
                  <c:v>-9.3266776168850424E-4</c:v>
                </c:pt>
                <c:pt idx="264">
                  <c:v>-9.3291488056652244E-4</c:v>
                </c:pt>
                <c:pt idx="265">
                  <c:v>-9.3316135640549394E-4</c:v>
                </c:pt>
                <c:pt idx="266">
                  <c:v>-9.3304434385555162E-4</c:v>
                </c:pt>
                <c:pt idx="267">
                  <c:v>-9.3414376502964306E-4</c:v>
                </c:pt>
                <c:pt idx="268">
                  <c:v>-9.3438923854370659E-4</c:v>
                </c:pt>
                <c:pt idx="269">
                  <c:v>-9.3463496306772263E-4</c:v>
                </c:pt>
                <c:pt idx="270">
                  <c:v>-9.3488109205943097E-4</c:v>
                </c:pt>
                <c:pt idx="271">
                  <c:v>-9.3471819762362283E-4</c:v>
                </c:pt>
                <c:pt idx="272">
                  <c:v>-9.3587276637491766E-4</c:v>
                </c:pt>
                <c:pt idx="273">
                  <c:v>-9.3612326408286394E-4</c:v>
                </c:pt>
                <c:pt idx="274">
                  <c:v>-9.3637511370938742E-4</c:v>
                </c:pt>
                <c:pt idx="275">
                  <c:v>-9.3662847761305284E-4</c:v>
                </c:pt>
                <c:pt idx="276">
                  <c:v>-9.3642622087060238E-4</c:v>
                </c:pt>
                <c:pt idx="277">
                  <c:v>-9.3766036767039943E-4</c:v>
                </c:pt>
                <c:pt idx="278">
                  <c:v>-9.3792378283810522E-4</c:v>
                </c:pt>
                <c:pt idx="279">
                  <c:v>-9.3818962607221639E-4</c:v>
                </c:pt>
                <c:pt idx="280">
                  <c:v>-9.3845763156880633E-4</c:v>
                </c:pt>
                <c:pt idx="281">
                  <c:v>-9.3822103047954818E-4</c:v>
                </c:pt>
                <c:pt idx="282">
                  <c:v>-9.3954408793422756E-4</c:v>
                </c:pt>
                <c:pt idx="283">
                  <c:v>-9.3981747863696146E-4</c:v>
                </c:pt>
                <c:pt idx="284">
                  <c:v>-9.4009083322173746E-4</c:v>
                </c:pt>
                <c:pt idx="285">
                  <c:v>-9.4036377132289872E-4</c:v>
                </c:pt>
                <c:pt idx="286">
                  <c:v>-9.4007912829880671E-4</c:v>
                </c:pt>
                <c:pt idx="287">
                  <c:v>-9.4144361188737186E-4</c:v>
                </c:pt>
                <c:pt idx="288">
                  <c:v>-9.4170862239537577E-4</c:v>
                </c:pt>
                <c:pt idx="289">
                  <c:v>-9.4197085041111575E-4</c:v>
                </c:pt>
                <c:pt idx="290">
                  <c:v>-9.422298876321588E-4</c:v>
                </c:pt>
                <c:pt idx="291">
                  <c:v>-9.4187760876690042E-4</c:v>
                </c:pt>
                <c:pt idx="292">
                  <c:v>-9.4322582280002864E-4</c:v>
                </c:pt>
                <c:pt idx="293">
                  <c:v>-9.434626417996172E-4</c:v>
                </c:pt>
                <c:pt idx="294">
                  <c:v>-9.4369373636786589E-4</c:v>
                </c:pt>
                <c:pt idx="295">
                  <c:v>-9.4391867026238994E-4</c:v>
                </c:pt>
                <c:pt idx="296">
                  <c:v>-9.4347856406406063E-4</c:v>
                </c:pt>
                <c:pt idx="297">
                  <c:v>-9.4474793457484147E-4</c:v>
                </c:pt>
                <c:pt idx="298">
                  <c:v>-9.4493538177933942E-4</c:v>
                </c:pt>
                <c:pt idx="299">
                  <c:v>-9.4511396704208164E-4</c:v>
                </c:pt>
                <c:pt idx="300">
                  <c:v>-9.4528322618127921E-4</c:v>
                </c:pt>
                <c:pt idx="301">
                  <c:v>-9.447347735761681E-4</c:v>
                </c:pt>
                <c:pt idx="302">
                  <c:v>-9.4587169158513696E-4</c:v>
                </c:pt>
                <c:pt idx="303">
                  <c:v>-9.4600073362903665E-4</c:v>
                </c:pt>
                <c:pt idx="304">
                  <c:v>-9.4612428963205457E-4</c:v>
                </c:pt>
                <c:pt idx="305">
                  <c:v>-9.4624324598772448E-4</c:v>
                </c:pt>
                <c:pt idx="306">
                  <c:v>-9.4560195058397201E-4</c:v>
                </c:pt>
                <c:pt idx="307">
                  <c:v>-9.4669109388698298E-4</c:v>
                </c:pt>
                <c:pt idx="308">
                  <c:v>-9.468006389843597E-4</c:v>
                </c:pt>
                <c:pt idx="309">
                  <c:v>-9.4691107743923399E-4</c:v>
                </c:pt>
                <c:pt idx="310">
                  <c:v>-9.4702335385895707E-4</c:v>
                </c:pt>
                <c:pt idx="311">
                  <c:v>-9.463333768667824E-4</c:v>
                </c:pt>
                <c:pt idx="312">
                  <c:v>-9.4751002240715755E-4</c:v>
                </c:pt>
                <c:pt idx="313">
                  <c:v>-9.4764594883245097E-4</c:v>
                </c:pt>
                <c:pt idx="314">
                  <c:v>-9.4778955550782419E-4</c:v>
                </c:pt>
                <c:pt idx="315">
                  <c:v>-9.4794184525291269E-4</c:v>
                </c:pt>
                <c:pt idx="316">
                  <c:v>-9.4724846379465018E-4</c:v>
                </c:pt>
                <c:pt idx="317">
                  <c:v>-9.4909513391047283E-4</c:v>
                </c:pt>
                <c:pt idx="318">
                  <c:v>-9.4933698262763535E-4</c:v>
                </c:pt>
                <c:pt idx="319">
                  <c:v>-9.486864808039892E-4</c:v>
                </c:pt>
                <c:pt idx="320">
                  <c:v>-9.5079347300656926E-4</c:v>
                </c:pt>
                <c:pt idx="321">
                  <c:v>-9.5112565547385579E-4</c:v>
                </c:pt>
                <c:pt idx="322">
                  <c:v>-9.5146761580349761E-4</c:v>
                </c:pt>
                <c:pt idx="323">
                  <c:v>-9.5084955352601802E-4</c:v>
                </c:pt>
                <c:pt idx="324">
                  <c:v>-9.5289915485539966E-4</c:v>
                </c:pt>
                <c:pt idx="325">
                  <c:v>-9.5326430972754743E-4</c:v>
                </c:pt>
                <c:pt idx="326">
                  <c:v>-9.5362885727443654E-4</c:v>
                </c:pt>
                <c:pt idx="327">
                  <c:v>-9.539910129912492E-4</c:v>
                </c:pt>
                <c:pt idx="328">
                  <c:v>-9.5331966198090705E-4</c:v>
                </c:pt>
                <c:pt idx="329">
                  <c:v>-9.5537949106951515E-4</c:v>
                </c:pt>
                <c:pt idx="330">
                  <c:v>-9.5570238367050076E-4</c:v>
                </c:pt>
                <c:pt idx="331">
                  <c:v>-9.560118555750418E-4</c:v>
                </c:pt>
                <c:pt idx="332">
                  <c:v>-9.5630601499756068E-4</c:v>
                </c:pt>
                <c:pt idx="333">
                  <c:v>-9.5549330241084362E-4</c:v>
                </c:pt>
                <c:pt idx="334">
                  <c:v>-9.5729115572326857E-4</c:v>
                </c:pt>
                <c:pt idx="335">
                  <c:v>-9.5747983951416143E-4</c:v>
                </c:pt>
                <c:pt idx="336">
                  <c:v>-9.5764153824144606E-4</c:v>
                </c:pt>
                <c:pt idx="337">
                  <c:v>-9.5777425282608309E-4</c:v>
                </c:pt>
                <c:pt idx="338">
                  <c:v>-9.5673037401828415E-4</c:v>
                </c:pt>
                <c:pt idx="339">
                  <c:v>-9.5797475161702274E-4</c:v>
                </c:pt>
                <c:pt idx="340">
                  <c:v>-9.5793202275164539E-4</c:v>
                </c:pt>
                <c:pt idx="341">
                  <c:v>-9.5784799332833544E-4</c:v>
                </c:pt>
                <c:pt idx="342">
                  <c:v>-9.5772084318630378E-4</c:v>
                </c:pt>
                <c:pt idx="343">
                  <c:v>-9.5635711030973196E-4</c:v>
                </c:pt>
                <c:pt idx="344">
                  <c:v>-9.5678666488052374E-4</c:v>
                </c:pt>
                <c:pt idx="345">
                  <c:v>-9.564497207222506E-4</c:v>
                </c:pt>
                <c:pt idx="346">
                  <c:v>-9.5607263831705945E-4</c:v>
                </c:pt>
                <c:pt idx="347">
                  <c:v>-9.5565604028077225E-4</c:v>
                </c:pt>
                <c:pt idx="348">
                  <c:v>-9.5396961945033265E-4</c:v>
                </c:pt>
                <c:pt idx="349">
                  <c:v>-9.536071806310522E-4</c:v>
                </c:pt>
                <c:pt idx="350">
                  <c:v>-9.5300258016820687E-4</c:v>
                </c:pt>
                <c:pt idx="351">
                  <c:v>-9.5236234166654022E-4</c:v>
                </c:pt>
                <c:pt idx="352">
                  <c:v>-9.5168713504354351E-4</c:v>
                </c:pt>
                <c:pt idx="353">
                  <c:v>-9.4971871852784194E-4</c:v>
                </c:pt>
                <c:pt idx="354">
                  <c:v>-9.4865026223114239E-4</c:v>
                </c:pt>
                <c:pt idx="355">
                  <c:v>-9.4781050031141436E-4</c:v>
                </c:pt>
                <c:pt idx="356">
                  <c:v>-9.4693993170845447E-4</c:v>
                </c:pt>
                <c:pt idx="357">
                  <c:v>-9.4603927365314027E-4</c:v>
                </c:pt>
                <c:pt idx="358">
                  <c:v>-9.4383064588084088E-4</c:v>
                </c:pt>
                <c:pt idx="359">
                  <c:v>-9.4215032814494134E-4</c:v>
                </c:pt>
                <c:pt idx="360">
                  <c:v>-9.4111021791083629E-4</c:v>
                </c:pt>
                <c:pt idx="361">
                  <c:v>-9.4004446358374508E-4</c:v>
                </c:pt>
                <c:pt idx="362">
                  <c:v>-9.3895391229501923E-4</c:v>
                </c:pt>
                <c:pt idx="363">
                  <c:v>-9.3654862443581517E-4</c:v>
                </c:pt>
                <c:pt idx="364">
                  <c:v>-9.3437314947478016E-4</c:v>
                </c:pt>
                <c:pt idx="365">
                  <c:v>-9.3318122308333094E-4</c:v>
                </c:pt>
                <c:pt idx="366">
                  <c:v>-9.3197380862187725E-4</c:v>
                </c:pt>
                <c:pt idx="367">
                  <c:v>-9.307525315484336E-4</c:v>
                </c:pt>
                <c:pt idx="368">
                  <c:v>-9.2822009563720822E-4</c:v>
                </c:pt>
                <c:pt idx="369">
                  <c:v>-9.2576175348156316E-4</c:v>
                </c:pt>
                <c:pt idx="370">
                  <c:v>-9.2449599240117578E-4</c:v>
                </c:pt>
                <c:pt idx="371">
                  <c:v>-9.2322638976642614E-4</c:v>
                </c:pt>
                <c:pt idx="372">
                  <c:v>-9.2195466047282747E-4</c:v>
                </c:pt>
                <c:pt idx="373">
                  <c:v>-9.1937815484796864E-4</c:v>
                </c:pt>
                <c:pt idx="374">
                  <c:v>-9.1688122183726582E-4</c:v>
                </c:pt>
                <c:pt idx="375">
                  <c:v>-9.1562502989786488E-4</c:v>
                </c:pt>
                <c:pt idx="376">
                  <c:v>-9.1437726900281977E-4</c:v>
                </c:pt>
                <c:pt idx="377">
                  <c:v>-9.1313974348996034E-4</c:v>
                </c:pt>
                <c:pt idx="378">
                  <c:v>-9.1060346010593388E-4</c:v>
                </c:pt>
                <c:pt idx="379">
                  <c:v>-9.0832852925166324E-4</c:v>
                </c:pt>
                <c:pt idx="380">
                  <c:v>-9.0716969294135489E-4</c:v>
                </c:pt>
                <c:pt idx="381">
                  <c:v>-9.06032186368694E-4</c:v>
                </c:pt>
                <c:pt idx="382">
                  <c:v>-9.0491790331032279E-4</c:v>
                </c:pt>
                <c:pt idx="383">
                  <c:v>-8.9968882377032262E-4</c:v>
                </c:pt>
                <c:pt idx="384">
                  <c:v>-8.9870085161790521E-4</c:v>
                </c:pt>
                <c:pt idx="385">
                  <c:v>-8.977283668460713E-4</c:v>
                </c:pt>
                <c:pt idx="386">
                  <c:v>-8.954312035230667E-4</c:v>
                </c:pt>
                <c:pt idx="387">
                  <c:v>-8.939600792377629E-4</c:v>
                </c:pt>
                <c:pt idx="388">
                  <c:v>-8.9304000271791368E-4</c:v>
                </c:pt>
                <c:pt idx="389">
                  <c:v>-8.9212531259470827E-4</c:v>
                </c:pt>
                <c:pt idx="390">
                  <c:v>-8.9121428060874803E-4</c:v>
                </c:pt>
                <c:pt idx="391">
                  <c:v>-8.8894589184094466E-4</c:v>
                </c:pt>
                <c:pt idx="392">
                  <c:v>-8.8757172124984021E-4</c:v>
                </c:pt>
                <c:pt idx="393">
                  <c:v>-8.8665260845596674E-4</c:v>
                </c:pt>
                <c:pt idx="394">
                  <c:v>-8.857265156784885E-4</c:v>
                </c:pt>
                <c:pt idx="395">
                  <c:v>-8.8203506996670374E-4</c:v>
                </c:pt>
                <c:pt idx="396">
                  <c:v>-8.8177471838767009E-4</c:v>
                </c:pt>
                <c:pt idx="397">
                  <c:v>-8.8092728201507968E-4</c:v>
                </c:pt>
                <c:pt idx="398">
                  <c:v>-8.7992068826240049E-4</c:v>
                </c:pt>
                <c:pt idx="399">
                  <c:v>-8.7889412145911064E-4</c:v>
                </c:pt>
                <c:pt idx="400">
                  <c:v>-8.7784567428882306E-4</c:v>
                </c:pt>
                <c:pt idx="401">
                  <c:v>-8.7537426160616267E-4</c:v>
                </c:pt>
                <c:pt idx="402">
                  <c:v>-8.7339448788853393E-4</c:v>
                </c:pt>
                <c:pt idx="403">
                  <c:v>-8.7099148630144952E-4</c:v>
                </c:pt>
                <c:pt idx="404">
                  <c:v>-8.6974588300970594E-4</c:v>
                </c:pt>
                <c:pt idx="405">
                  <c:v>-8.6706112017969511E-4</c:v>
                </c:pt>
                <c:pt idx="406">
                  <c:v>-8.6450081900499493E-4</c:v>
                </c:pt>
                <c:pt idx="407">
                  <c:v>-8.6313071196643225E-4</c:v>
                </c:pt>
                <c:pt idx="408">
                  <c:v>-8.6173983233315665E-4</c:v>
                </c:pt>
                <c:pt idx="409">
                  <c:v>-8.6032957959183184E-4</c:v>
                </c:pt>
                <c:pt idx="410">
                  <c:v>-8.5748386302538339E-4</c:v>
                </c:pt>
                <c:pt idx="411">
                  <c:v>-8.5452317884827619E-4</c:v>
                </c:pt>
                <c:pt idx="412">
                  <c:v>-8.5303740443792321E-4</c:v>
                </c:pt>
                <c:pt idx="413">
                  <c:v>-8.5154086478572168E-4</c:v>
                </c:pt>
                <c:pt idx="414">
                  <c:v>-8.5003502969622363E-4</c:v>
                </c:pt>
                <c:pt idx="415">
                  <c:v>-8.4710183012922063E-4</c:v>
                </c:pt>
                <c:pt idx="416">
                  <c:v>-8.4394848268560694E-4</c:v>
                </c:pt>
                <c:pt idx="417">
                  <c:v>-8.4241856910994499E-4</c:v>
                </c:pt>
                <c:pt idx="418">
                  <c:v>-8.4088838990588701E-4</c:v>
                </c:pt>
                <c:pt idx="419">
                  <c:v>-8.3935948520671424E-4</c:v>
                </c:pt>
                <c:pt idx="420">
                  <c:v>-8.3641300375143052E-4</c:v>
                </c:pt>
                <c:pt idx="421">
                  <c:v>-8.3328776578270813E-4</c:v>
                </c:pt>
                <c:pt idx="422">
                  <c:v>-8.3178868726637399E-4</c:v>
                </c:pt>
                <c:pt idx="423">
                  <c:v>-8.303003350505451E-4</c:v>
                </c:pt>
                <c:pt idx="424">
                  <c:v>-8.2882431960007896E-4</c:v>
                </c:pt>
                <c:pt idx="425">
                  <c:v>-8.2593894290172666E-4</c:v>
                </c:pt>
                <c:pt idx="426">
                  <c:v>-8.2304942261448189E-4</c:v>
                </c:pt>
                <c:pt idx="427">
                  <c:v>-8.2163400488888109E-4</c:v>
                </c:pt>
                <c:pt idx="428">
                  <c:v>-8.2022812770796345E-4</c:v>
                </c:pt>
                <c:pt idx="429">
                  <c:v>-8.1883088889816004E-4</c:v>
                </c:pt>
                <c:pt idx="430">
                  <c:v>-8.1601251830204914E-4</c:v>
                </c:pt>
                <c:pt idx="431">
                  <c:v>-8.1331005106293787E-4</c:v>
                </c:pt>
                <c:pt idx="432">
                  <c:v>-8.1194224866852193E-4</c:v>
                </c:pt>
                <c:pt idx="433">
                  <c:v>-8.1057753790231963E-4</c:v>
                </c:pt>
                <c:pt idx="434">
                  <c:v>-8.0921497202323463E-4</c:v>
                </c:pt>
                <c:pt idx="435">
                  <c:v>-8.0641652480991559E-4</c:v>
                </c:pt>
                <c:pt idx="436">
                  <c:v>-8.0376699973010569E-4</c:v>
                </c:pt>
                <c:pt idx="437">
                  <c:v>-8.024007343407335E-4</c:v>
                </c:pt>
                <c:pt idx="438">
                  <c:v>-8.0103079969183499E-4</c:v>
                </c:pt>
                <c:pt idx="439">
                  <c:v>-7.9965620447533341E-4</c:v>
                </c:pt>
                <c:pt idx="440">
                  <c:v>-7.9683018789294014E-4</c:v>
                </c:pt>
                <c:pt idx="441">
                  <c:v>-7.9409116890411966E-4</c:v>
                </c:pt>
                <c:pt idx="442">
                  <c:v>-7.9267817836486119E-4</c:v>
                </c:pt>
                <c:pt idx="443">
                  <c:v>-7.912544456921734E-4</c:v>
                </c:pt>
                <c:pt idx="444">
                  <c:v>-7.8981893500552436E-4</c:v>
                </c:pt>
                <c:pt idx="445">
                  <c:v>-7.890964845207899E-4</c:v>
                </c:pt>
                <c:pt idx="446">
                  <c:v>-7.8394539856540494E-4</c:v>
                </c:pt>
                <c:pt idx="447">
                  <c:v>-7.8244516709977314E-4</c:v>
                </c:pt>
                <c:pt idx="448">
                  <c:v>-7.8093328363006739E-4</c:v>
                </c:pt>
                <c:pt idx="449">
                  <c:v>-7.7941031136395992E-4</c:v>
                </c:pt>
                <c:pt idx="450">
                  <c:v>-7.7641924620485011E-4</c:v>
                </c:pt>
                <c:pt idx="451">
                  <c:v>-7.7321892722565183E-4</c:v>
                </c:pt>
                <c:pt idx="452">
                  <c:v>-7.7164908783960604E-4</c:v>
                </c:pt>
                <c:pt idx="453">
                  <c:v>-7.7007161615723113E-4</c:v>
                </c:pt>
                <c:pt idx="454">
                  <c:v>-7.6848710113951646E-4</c:v>
                </c:pt>
                <c:pt idx="455">
                  <c:v>-7.6543634441061665E-4</c:v>
                </c:pt>
                <c:pt idx="456">
                  <c:v>-7.6209051571554632E-4</c:v>
                </c:pt>
                <c:pt idx="457">
                  <c:v>-7.6047974721909822E-4</c:v>
                </c:pt>
                <c:pt idx="458">
                  <c:v>-7.5886554642491655E-4</c:v>
                </c:pt>
                <c:pt idx="459">
                  <c:v>-7.5724852805146895E-4</c:v>
                </c:pt>
                <c:pt idx="460">
                  <c:v>-7.5416849612959579E-4</c:v>
                </c:pt>
                <c:pt idx="461">
                  <c:v>-7.5076470194071455E-4</c:v>
                </c:pt>
                <c:pt idx="462">
                  <c:v>-7.4914294525254015E-4</c:v>
                </c:pt>
                <c:pt idx="463">
                  <c:v>-7.4752213657797845E-4</c:v>
                </c:pt>
                <c:pt idx="464">
                  <c:v>-7.4590291639604195E-4</c:v>
                </c:pt>
                <c:pt idx="465">
                  <c:v>-7.4282416005481955E-4</c:v>
                </c:pt>
                <c:pt idx="466">
                  <c:v>-7.3945485898200441E-4</c:v>
                </c:pt>
                <c:pt idx="467">
                  <c:v>-7.3785331725558932E-4</c:v>
                </c:pt>
                <c:pt idx="468">
                  <c:v>-7.3625717064881293E-4</c:v>
                </c:pt>
                <c:pt idx="469">
                  <c:v>-7.3466651638987327E-4</c:v>
                </c:pt>
                <c:pt idx="470">
                  <c:v>-7.316175246480231E-4</c:v>
                </c:pt>
                <c:pt idx="471">
                  <c:v>-7.2835848985653481E-4</c:v>
                </c:pt>
                <c:pt idx="472">
                  <c:v>-7.267950441850879E-4</c:v>
                </c:pt>
                <c:pt idx="473">
                  <c:v>-7.2523698686444756E-4</c:v>
                </c:pt>
                <c:pt idx="474">
                  <c:v>-7.2368429919297101E-4</c:v>
                </c:pt>
                <c:pt idx="475">
                  <c:v>-7.206693667267455E-4</c:v>
                </c:pt>
                <c:pt idx="476">
                  <c:v>-7.1752685728954861E-4</c:v>
                </c:pt>
                <c:pt idx="477">
                  <c:v>-7.1600072365999624E-4</c:v>
                </c:pt>
                <c:pt idx="478">
                  <c:v>-7.1447983926053549E-4</c:v>
                </c:pt>
                <c:pt idx="479">
                  <c:v>-7.1296418265253477E-4</c:v>
                </c:pt>
                <c:pt idx="480">
                  <c:v>-7.0998062753240378E-4</c:v>
                </c:pt>
                <c:pt idx="481">
                  <c:v>-7.0695339168357703E-4</c:v>
                </c:pt>
                <c:pt idx="482">
                  <c:v>-7.054635387713044E-4</c:v>
                </c:pt>
                <c:pt idx="483">
                  <c:v>-7.0397877680904945E-4</c:v>
                </c:pt>
                <c:pt idx="484">
                  <c:v>-7.0249908161998734E-4</c:v>
                </c:pt>
                <c:pt idx="485">
                  <c:v>-6.9954414220305182E-4</c:v>
                </c:pt>
                <c:pt idx="486">
                  <c:v>-6.9663047140302344E-4</c:v>
                </c:pt>
                <c:pt idx="487">
                  <c:v>-6.9517573376144193E-4</c:v>
                </c:pt>
                <c:pt idx="488">
                  <c:v>-6.9372590962814577E-4</c:v>
                </c:pt>
                <c:pt idx="489">
                  <c:v>-6.9228097208964953E-4</c:v>
                </c:pt>
                <c:pt idx="490">
                  <c:v>-6.9158460975378313E-4</c:v>
                </c:pt>
                <c:pt idx="491">
                  <c:v>-6.8654862281132762E-4</c:v>
                </c:pt>
                <c:pt idx="492">
                  <c:v>-6.8512644646127223E-4</c:v>
                </c:pt>
                <c:pt idx="493">
                  <c:v>-6.837081694727081E-4</c:v>
                </c:pt>
                <c:pt idx="494">
                  <c:v>-6.8229355494373988E-4</c:v>
                </c:pt>
                <c:pt idx="495">
                  <c:v>-6.7938300237034804E-4</c:v>
                </c:pt>
                <c:pt idx="496">
                  <c:v>-6.7666692925453414E-4</c:v>
                </c:pt>
                <c:pt idx="497">
                  <c:v>-6.7526701936164999E-4</c:v>
                </c:pt>
                <c:pt idx="498">
                  <c:v>-6.7386931803568428E-4</c:v>
                </c:pt>
                <c:pt idx="499">
                  <c:v>-6.7247357754767628E-4</c:v>
                </c:pt>
                <c:pt idx="500">
                  <c:v>-6.6956881395559417E-4</c:v>
                </c:pt>
                <c:pt idx="501">
                  <c:v>-6.6690521524568128E-4</c:v>
                </c:pt>
                <c:pt idx="502">
                  <c:v>-6.6551550886644756E-4</c:v>
                </c:pt>
                <c:pt idx="503">
                  <c:v>-6.641262444650655E-4</c:v>
                </c:pt>
                <c:pt idx="504">
                  <c:v>-6.6273716348386647E-4</c:v>
                </c:pt>
                <c:pt idx="505">
                  <c:v>-6.5982528165515119E-4</c:v>
                </c:pt>
                <c:pt idx="506">
                  <c:v>-6.5717744847560182E-4</c:v>
                </c:pt>
                <c:pt idx="507">
                  <c:v>-6.5578535209452789E-4</c:v>
                </c:pt>
                <c:pt idx="508">
                  <c:v>-6.5439185530456918E-4</c:v>
                </c:pt>
                <c:pt idx="509">
                  <c:v>-6.5299668871989707E-4</c:v>
                </c:pt>
                <c:pt idx="510">
                  <c:v>-6.5006474645806984E-4</c:v>
                </c:pt>
                <c:pt idx="511">
                  <c:v>-6.4739515125917222E-4</c:v>
                </c:pt>
                <c:pt idx="512">
                  <c:v>-6.459892707325473E-4</c:v>
                </c:pt>
                <c:pt idx="513">
                  <c:v>-6.4458118201787893E-4</c:v>
                </c:pt>
                <c:pt idx="514">
                  <c:v>-6.4317087946960108E-4</c:v>
                </c:pt>
                <c:pt idx="515">
                  <c:v>-6.4021122626537234E-4</c:v>
                </c:pt>
                <c:pt idx="516">
                  <c:v>-6.3750741628109775E-4</c:v>
                </c:pt>
                <c:pt idx="517">
                  <c:v>-6.3608595813834426E-4</c:v>
                </c:pt>
                <c:pt idx="518">
                  <c:v>-6.2607244707012406E-4</c:v>
                </c:pt>
                <c:pt idx="519">
                  <c:v>-6.1594663107282152E-4</c:v>
                </c:pt>
                <c:pt idx="520">
                  <c:v>-6.0570628479174153E-4</c:v>
                </c:pt>
                <c:pt idx="521">
                  <c:v>-5.9534906396281368E-4</c:v>
                </c:pt>
                <c:pt idx="522">
                  <c:v>-5.8487250540514586E-4</c:v>
                </c:pt>
                <c:pt idx="523">
                  <c:v>-5.7427402700908849E-4</c:v>
                </c:pt>
                <c:pt idx="524">
                  <c:v>-5.6355092773119797E-4</c:v>
                </c:pt>
                <c:pt idx="525">
                  <c:v>-5.5270038757967272E-4</c:v>
                </c:pt>
                <c:pt idx="526">
                  <c:v>-5.4171946760800166E-4</c:v>
                </c:pt>
                <c:pt idx="527">
                  <c:v>-5.3060510990226293E-4</c:v>
                </c:pt>
                <c:pt idx="528">
                  <c:v>-5.1611402330911476E-4</c:v>
                </c:pt>
                <c:pt idx="529">
                  <c:v>-5.063243668632949E-4</c:v>
                </c:pt>
                <c:pt idx="530">
                  <c:v>-4.9642904651869368E-4</c:v>
                </c:pt>
                <c:pt idx="531">
                  <c:v>-4.847479790272261E-4</c:v>
                </c:pt>
                <c:pt idx="532">
                  <c:v>-4.7291639934773049E-4</c:v>
                </c:pt>
                <c:pt idx="533">
                  <c:v>-4.609305355305501E-4</c:v>
                </c:pt>
                <c:pt idx="534">
                  <c:v>-4.4878649657561484E-4</c:v>
                </c:pt>
                <c:pt idx="535">
                  <c:v>-4.3648027242149112E-4</c:v>
                </c:pt>
                <c:pt idx="536">
                  <c:v>-4.2400773392928514E-4</c:v>
                </c:pt>
                <c:pt idx="537">
                  <c:v>-4.1136463287070723E-4</c:v>
                </c:pt>
                <c:pt idx="538">
                  <c:v>-3.9752361197377477E-4</c:v>
                </c:pt>
                <c:pt idx="539">
                  <c:v>-3.8450906793863573E-4</c:v>
                </c:pt>
                <c:pt idx="540">
                  <c:v>-3.7131002416189191E-4</c:v>
                </c:pt>
                <c:pt idx="541">
                  <c:v>-3.5792175933964913E-4</c:v>
                </c:pt>
                <c:pt idx="542">
                  <c:v>-3.443394333200215E-4</c:v>
                </c:pt>
                <c:pt idx="543">
                  <c:v>-3.3055808708762487E-4</c:v>
                </c:pt>
                <c:pt idx="544">
                  <c:v>-3.1657264274468483E-4</c:v>
                </c:pt>
                <c:pt idx="545">
                  <c:v>-2.9595989739135474E-4</c:v>
                </c:pt>
                <c:pt idx="546">
                  <c:v>-2.8054208021799338E-4</c:v>
                </c:pt>
                <c:pt idx="547">
                  <c:v>-2.6671190247080017E-4</c:v>
                </c:pt>
                <c:pt idx="548">
                  <c:v>-2.5174856782890801E-4</c:v>
                </c:pt>
                <c:pt idx="549">
                  <c:v>-2.3655145521318872E-4</c:v>
                </c:pt>
                <c:pt idx="550">
                  <c:v>-2.249172731424397E-4</c:v>
                </c:pt>
                <c:pt idx="551">
                  <c:v>-2.0543252627231617E-4</c:v>
                </c:pt>
                <c:pt idx="552">
                  <c:v>-1.8949872904263355E-4</c:v>
                </c:pt>
                <c:pt idx="553">
                  <c:v>-1.7330719198075674E-4</c:v>
                </c:pt>
                <c:pt idx="554">
                  <c:v>-1.5685162851205534E-4</c:v>
                </c:pt>
                <c:pt idx="555">
                  <c:v>-1.4012563356711967E-4</c:v>
                </c:pt>
                <c:pt idx="556">
                  <c:v>-1.231226835518935E-4</c:v>
                </c:pt>
                <c:pt idx="557">
                  <c:v>-1.058361363221509E-4</c:v>
                </c:pt>
                <c:pt idx="558">
                  <c:v>-8.8259231152651324E-5</c:v>
                </c:pt>
                <c:pt idx="559">
                  <c:v>-7.0385088707380916E-5</c:v>
                </c:pt>
                <c:pt idx="560">
                  <c:v>-5.2206711007730043E-5</c:v>
                </c:pt>
                <c:pt idx="561">
                  <c:v>-3.3716981401322588E-5</c:v>
                </c:pt>
                <c:pt idx="562">
                  <c:v>-1.4908664527804232E-5</c:v>
                </c:pt>
                <c:pt idx="563">
                  <c:v>4.2255937153693521E-6</c:v>
                </c:pt>
                <c:pt idx="564">
                  <c:v>2.369326620855616E-5</c:v>
                </c:pt>
                <c:pt idx="565">
                  <c:v>4.3501944645660146E-5</c:v>
                </c:pt>
                <c:pt idx="566">
                  <c:v>6.3659339573882029E-5</c:v>
                </c:pt>
                <c:pt idx="567">
                  <c:v>8.4173280431189333E-5</c:v>
                </c:pt>
                <c:pt idx="568">
                  <c:v>1.0505137753256895E-4</c:v>
                </c:pt>
                <c:pt idx="569">
                  <c:v>1.2629659842835678E-4</c:v>
                </c:pt>
                <c:pt idx="570">
                  <c:v>1.4790791183479877E-4</c:v>
                </c:pt>
                <c:pt idx="571">
                  <c:v>1.6988403901934028E-4</c:v>
                </c:pt>
                <c:pt idx="572">
                  <c:v>1.8669857372439333E-4</c:v>
                </c:pt>
                <c:pt idx="573">
                  <c:v>2.1492518504483078E-4</c:v>
                </c:pt>
                <c:pt idx="574">
                  <c:v>2.3798721162759942E-4</c:v>
                </c:pt>
                <c:pt idx="575">
                  <c:v>2.6140806744256523E-4</c:v>
                </c:pt>
                <c:pt idx="576">
                  <c:v>2.8518603887091624E-4</c:v>
                </c:pt>
                <c:pt idx="577">
                  <c:v>3.0931932526910506E-4</c:v>
                </c:pt>
                <c:pt idx="578">
                  <c:v>3.3380603895060291E-4</c:v>
                </c:pt>
                <c:pt idx="579">
                  <c:v>3.5864420516852207E-4</c:v>
                </c:pt>
                <c:pt idx="580">
                  <c:v>3.9426739254634706E-4</c:v>
                </c:pt>
                <c:pt idx="581">
                  <c:v>4.1097170941609877E-4</c:v>
                </c:pt>
                <c:pt idx="582">
                  <c:v>4.3524636528511159E-4</c:v>
                </c:pt>
                <c:pt idx="583">
                  <c:v>4.6146885233186804E-4</c:v>
                </c:pt>
                <c:pt idx="584">
                  <c:v>4.8803161162791492E-4</c:v>
                </c:pt>
                <c:pt idx="585">
                  <c:v>5.0846703195631842E-4</c:v>
                </c:pt>
                <c:pt idx="586">
                  <c:v>5.4216786975968135E-4</c:v>
                </c:pt>
                <c:pt idx="587">
                  <c:v>5.6973611198090951E-4</c:v>
                </c:pt>
                <c:pt idx="588">
                  <c:v>5.9763411318052202E-4</c:v>
                </c:pt>
                <c:pt idx="589">
                  <c:v>6.1914310144592409E-4</c:v>
                </c:pt>
                <c:pt idx="590">
                  <c:v>6.4763193950078931E-4</c:v>
                </c:pt>
                <c:pt idx="591">
                  <c:v>6.7644276421917815E-4</c:v>
                </c:pt>
                <c:pt idx="592">
                  <c:v>7.0557245074663317E-4</c:v>
                </c:pt>
                <c:pt idx="593">
                  <c:v>7.3501778616456566E-4</c:v>
                </c:pt>
                <c:pt idx="594">
                  <c:v>7.7412005039079201E-4</c:v>
                </c:pt>
                <c:pt idx="595">
                  <c:v>7.9484211153165265E-4</c:v>
                </c:pt>
                <c:pt idx="596">
                  <c:v>8.2521423510835022E-4</c:v>
                </c:pt>
                <c:pt idx="597">
                  <c:v>8.5588827478155468E-4</c:v>
                </c:pt>
                <c:pt idx="598">
                  <c:v>8.8686057695241808E-4</c:v>
                </c:pt>
                <c:pt idx="599">
                  <c:v>9.1812739981276203E-4</c:v>
                </c:pt>
                <c:pt idx="600">
                  <c:v>9.4968491332033051E-4</c:v>
                </c:pt>
                <c:pt idx="601">
                  <c:v>9.815291991722905E-4</c:v>
                </c:pt>
                <c:pt idx="602">
                  <c:v>1.0136562507822374E-3</c:v>
                </c:pt>
                <c:pt idx="603">
                  <c:v>1.0460619732504087E-3</c:v>
                </c:pt>
                <c:pt idx="604">
                  <c:v>1.0787421833413483E-3</c:v>
                </c:pt>
                <c:pt idx="605">
                  <c:v>1.1116926094563101E-3</c:v>
                </c:pt>
                <c:pt idx="606">
                  <c:v>1.1449088916061026E-3</c:v>
                </c:pt>
                <c:pt idx="607">
                  <c:v>1.178386581385903E-3</c:v>
                </c:pt>
                <c:pt idx="608">
                  <c:v>1.2121211419474445E-3</c:v>
                </c:pt>
                <c:pt idx="609">
                  <c:v>1.2461079479733925E-3</c:v>
                </c:pt>
                <c:pt idx="610">
                  <c:v>1.2803422856486552E-3</c:v>
                </c:pt>
                <c:pt idx="611">
                  <c:v>1.3148193526347606E-3</c:v>
                </c:pt>
                <c:pt idx="612">
                  <c:v>1.3495342580418239E-3</c:v>
                </c:pt>
                <c:pt idx="613">
                  <c:v>1.3844820224016099E-3</c:v>
                </c:pt>
                <c:pt idx="614">
                  <c:v>1.4196575776405963E-3</c:v>
                </c:pt>
                <c:pt idx="615">
                  <c:v>1.4550557670508456E-3</c:v>
                </c:pt>
                <c:pt idx="616">
                  <c:v>1.4906713452646013E-3</c:v>
                </c:pt>
                <c:pt idx="617">
                  <c:v>1.5264989782260362E-3</c:v>
                </c:pt>
                <c:pt idx="618">
                  <c:v>1.5625332431627821E-3</c:v>
                </c:pt>
                <c:pt idx="619">
                  <c:v>1.5987686285600876E-3</c:v>
                </c:pt>
                <c:pt idx="620">
                  <c:v>1.6351995357615102E-3</c:v>
                </c:pt>
                <c:pt idx="621">
                  <c:v>1.6718211093536635E-3</c:v>
                </c:pt>
                <c:pt idx="622">
                  <c:v>1.7086306167379615E-3</c:v>
                </c:pt>
                <c:pt idx="623">
                  <c:v>1.7456256560885977E-3</c:v>
                </c:pt>
                <c:pt idx="624">
                  <c:v>1.7828038062240703E-3</c:v>
                </c:pt>
                <c:pt idx="625">
                  <c:v>1.820162626598203E-3</c:v>
                </c:pt>
                <c:pt idx="626">
                  <c:v>1.8576996572926994E-3</c:v>
                </c:pt>
                <c:pt idx="627">
                  <c:v>1.8954124190099155E-3</c:v>
                </c:pt>
                <c:pt idx="628">
                  <c:v>1.9332984130625672E-3</c:v>
                </c:pt>
                <c:pt idx="629">
                  <c:v>1.9713551213673777E-3</c:v>
                </c:pt>
                <c:pt idx="630">
                  <c:v>2.0095800064369768E-3</c:v>
                </c:pt>
                <c:pt idx="631">
                  <c:v>2.0479705113707002E-3</c:v>
                </c:pt>
                <c:pt idx="632">
                  <c:v>2.0865240598482403E-3</c:v>
                </c:pt>
                <c:pt idx="633">
                  <c:v>2.1252380561193524E-3</c:v>
                </c:pt>
                <c:pt idx="634">
                  <c:v>2.1641098849985983E-3</c:v>
                </c:pt>
                <c:pt idx="635">
                  <c:v>2.2031369118548343E-3</c:v>
                </c:pt>
                <c:pt idx="636">
                  <c:v>2.2423164826055179E-3</c:v>
                </c:pt>
                <c:pt idx="637">
                  <c:v>2.281645923706633E-3</c:v>
                </c:pt>
                <c:pt idx="638">
                  <c:v>2.3211225421467764E-3</c:v>
                </c:pt>
                <c:pt idx="639">
                  <c:v>2.3607436254375223E-3</c:v>
                </c:pt>
                <c:pt idx="640">
                  <c:v>2.4005064416072904E-3</c:v>
                </c:pt>
                <c:pt idx="641">
                  <c:v>2.4404082391921477E-3</c:v>
                </c:pt>
                <c:pt idx="642">
                  <c:v>2.4804462472285799E-3</c:v>
                </c:pt>
                <c:pt idx="643">
                  <c:v>2.5206176752462675E-3</c:v>
                </c:pt>
                <c:pt idx="644">
                  <c:v>2.5609197132595409E-3</c:v>
                </c:pt>
                <c:pt idx="645">
                  <c:v>2.6013495317603751E-3</c:v>
                </c:pt>
                <c:pt idx="646">
                  <c:v>2.6419042817102853E-3</c:v>
                </c:pt>
                <c:pt idx="647">
                  <c:v>2.6825810945331013E-3</c:v>
                </c:pt>
                <c:pt idx="648">
                  <c:v>2.7353804083121648E-3</c:v>
                </c:pt>
                <c:pt idx="649">
                  <c:v>2.7642893367594351E-3</c:v>
                </c:pt>
                <c:pt idx="650">
                  <c:v>2.8053149312545068E-3</c:v>
                </c:pt>
                <c:pt idx="651">
                  <c:v>2.846450918790698E-3</c:v>
                </c:pt>
                <c:pt idx="652">
                  <c:v>2.8876943329921509E-3</c:v>
                </c:pt>
                <c:pt idx="653">
                  <c:v>2.9290421878997693E-3</c:v>
                </c:pt>
                <c:pt idx="654">
                  <c:v>2.9704914779655239E-3</c:v>
                </c:pt>
                <c:pt idx="655">
                  <c:v>3.0120391780452246E-3</c:v>
                </c:pt>
                <c:pt idx="656">
                  <c:v>3.0536822433915129E-3</c:v>
                </c:pt>
                <c:pt idx="657">
                  <c:v>3.0954176096457593E-3</c:v>
                </c:pt>
                <c:pt idx="658">
                  <c:v>3.1372421928323679E-3</c:v>
                </c:pt>
                <c:pt idx="659">
                  <c:v>3.1791528893517699E-3</c:v>
                </c:pt>
                <c:pt idx="660">
                  <c:v>3.2211465759731952E-3</c:v>
                </c:pt>
                <c:pt idx="661">
                  <c:v>3.263220109827665E-3</c:v>
                </c:pt>
                <c:pt idx="662">
                  <c:v>3.3053703284022977E-3</c:v>
                </c:pt>
                <c:pt idx="663">
                  <c:v>3.3475940495326438E-3</c:v>
                </c:pt>
                <c:pt idx="664">
                  <c:v>3.3898880713978674E-3</c:v>
                </c:pt>
                <c:pt idx="665">
                  <c:v>3.4322491725119857E-3</c:v>
                </c:pt>
                <c:pt idx="666">
                  <c:v>3.4746741117192719E-3</c:v>
                </c:pt>
                <c:pt idx="667">
                  <c:v>3.5171596281881215E-3</c:v>
                </c:pt>
                <c:pt idx="668">
                  <c:v>3.559702441403387E-3</c:v>
                </c:pt>
                <c:pt idx="669">
                  <c:v>3.6022992511613415E-3</c:v>
                </c:pt>
                <c:pt idx="670">
                  <c:v>3.6449467375646418E-3</c:v>
                </c:pt>
                <c:pt idx="671">
                  <c:v>3.6876415610140058E-3</c:v>
                </c:pt>
                <c:pt idx="672">
                  <c:v>3.7303803622051471E-3</c:v>
                </c:pt>
                <c:pt idx="673">
                  <c:v>3.7731601794414238E-3</c:v>
                </c:pt>
                <c:pt idx="674">
                  <c:v>3.8159797124292646E-3</c:v>
                </c:pt>
                <c:pt idx="675">
                  <c:v>3.8588380910270126E-3</c:v>
                </c:pt>
                <c:pt idx="676">
                  <c:v>3.9017344608864037E-3</c:v>
                </c:pt>
                <c:pt idx="677">
                  <c:v>3.9446679834545398E-3</c:v>
                </c:pt>
                <c:pt idx="678">
                  <c:v>3.9876378359793635E-3</c:v>
                </c:pt>
                <c:pt idx="679">
                  <c:v>4.0306432115103123E-3</c:v>
                </c:pt>
                <c:pt idx="680">
                  <c:v>4.0736833189027027E-3</c:v>
                </c:pt>
                <c:pt idx="681">
                  <c:v>4.1167573828214512E-3</c:v>
                </c:pt>
                <c:pt idx="682">
                  <c:v>4.1598646437432637E-3</c:v>
                </c:pt>
                <c:pt idx="683">
                  <c:v>4.2030043579594847E-3</c:v>
                </c:pt>
                <c:pt idx="684">
                  <c:v>4.2461757975809124E-3</c:v>
                </c:pt>
                <c:pt idx="685">
                  <c:v>4.2893782505399915E-3</c:v>
                </c:pt>
                <c:pt idx="686">
                  <c:v>4.3326110205940968E-3</c:v>
                </c:pt>
                <c:pt idx="687">
                  <c:v>4.3758734273281613E-3</c:v>
                </c:pt>
                <c:pt idx="688">
                  <c:v>4.4191648061599337E-3</c:v>
                </c:pt>
                <c:pt idx="689">
                  <c:v>4.4624845083415078E-3</c:v>
                </c:pt>
                <c:pt idx="690">
                  <c:v>4.5058319009626127E-3</c:v>
                </c:pt>
                <c:pt idx="691">
                  <c:v>4.5492063669552076E-3</c:v>
                </c:pt>
                <c:pt idx="692">
                  <c:v>4.592607305095673E-3</c:v>
                </c:pt>
                <c:pt idx="693">
                  <c:v>4.6360341300083164E-3</c:v>
                </c:pt>
                <c:pt idx="694">
                  <c:v>4.6794862721695318E-3</c:v>
                </c:pt>
                <c:pt idx="695">
                  <c:v>4.7229631779097704E-3</c:v>
                </c:pt>
                <c:pt idx="696">
                  <c:v>4.7664643094179207E-3</c:v>
                </c:pt>
                <c:pt idx="697">
                  <c:v>4.8099891447443768E-3</c:v>
                </c:pt>
                <c:pt idx="698">
                  <c:v>4.8535371778047577E-3</c:v>
                </c:pt>
                <c:pt idx="699">
                  <c:v>4.9097434293389449E-3</c:v>
                </c:pt>
                <c:pt idx="700">
                  <c:v>4.9407008921323377E-3</c:v>
                </c:pt>
                <c:pt idx="701">
                  <c:v>4.9843156405853821E-3</c:v>
                </c:pt>
                <c:pt idx="702">
                  <c:v>5.027951721149955E-3</c:v>
                </c:pt>
                <c:pt idx="703">
                  <c:v>5.0716087071168694E-3</c:v>
                </c:pt>
                <c:pt idx="704">
                  <c:v>5.1152861876620917E-3</c:v>
                </c:pt>
                <c:pt idx="705">
                  <c:v>5.1589837678500308E-3</c:v>
                </c:pt>
                <c:pt idx="706">
                  <c:v>5.2027010686379179E-3</c:v>
                </c:pt>
                <c:pt idx="707">
                  <c:v>5.2464377268779941E-3</c:v>
                </c:pt>
                <c:pt idx="708">
                  <c:v>5.2901933953218927E-3</c:v>
                </c:pt>
                <c:pt idx="709">
                  <c:v>5.3339677426237032E-3</c:v>
                </c:pt>
                <c:pt idx="710">
                  <c:v>5.3777604533432602E-3</c:v>
                </c:pt>
                <c:pt idx="711">
                  <c:v>5.421571227950079E-3</c:v>
                </c:pt>
                <c:pt idx="712">
                  <c:v>5.4653997828264279E-3</c:v>
                </c:pt>
                <c:pt idx="713">
                  <c:v>5.50924585027105E-3</c:v>
                </c:pt>
                <c:pt idx="714">
                  <c:v>5.5531091785022248E-3</c:v>
                </c:pt>
                <c:pt idx="715">
                  <c:v>5.596989531662374E-3</c:v>
                </c:pt>
                <c:pt idx="716">
                  <c:v>5.6408866898198066E-3</c:v>
                </c:pt>
                <c:pt idx="717">
                  <c:v>5.6848004489737621E-3</c:v>
                </c:pt>
                <c:pt idx="718">
                  <c:v>5.7287306210570352E-3</c:v>
                </c:pt>
                <c:pt idx="719">
                  <c:v>5.7726770339396978E-3</c:v>
                </c:pt>
                <c:pt idx="720">
                  <c:v>5.8166395314328259E-3</c:v>
                </c:pt>
                <c:pt idx="721">
                  <c:v>5.8606179732917816E-3</c:v>
                </c:pt>
                <c:pt idx="722">
                  <c:v>5.9046122352199373E-3</c:v>
                </c:pt>
                <c:pt idx="723">
                  <c:v>5.9486222088715223E-3</c:v>
                </c:pt>
                <c:pt idx="724">
                  <c:v>5.9926478018564409E-3</c:v>
                </c:pt>
                <c:pt idx="725">
                  <c:v>6.0366885030409823E-3</c:v>
                </c:pt>
                <c:pt idx="726">
                  <c:v>6.0807417817470132E-3</c:v>
                </c:pt>
                <c:pt idx="727">
                  <c:v>6.1248044780049336E-3</c:v>
                </c:pt>
                <c:pt idx="728">
                  <c:v>6.1688734107961168E-3</c:v>
                </c:pt>
                <c:pt idx="729">
                  <c:v>6.2129453786545106E-3</c:v>
                </c:pt>
                <c:pt idx="730">
                  <c:v>6.2570171596626981E-3</c:v>
                </c:pt>
                <c:pt idx="731">
                  <c:v>6.3010855114466391E-3</c:v>
                </c:pt>
                <c:pt idx="732">
                  <c:v>6.3451471711726028E-3</c:v>
                </c:pt>
                <c:pt idx="733">
                  <c:v>6.3891988555421358E-3</c:v>
                </c:pt>
                <c:pt idx="734">
                  <c:v>6.4332372607874581E-3</c:v>
                </c:pt>
                <c:pt idx="735">
                  <c:v>6.4772590626683973E-3</c:v>
                </c:pt>
                <c:pt idx="736">
                  <c:v>6.5212609164680135E-3</c:v>
                </c:pt>
                <c:pt idx="737">
                  <c:v>6.565239456988432E-3</c:v>
                </c:pt>
                <c:pt idx="738">
                  <c:v>6.6091912985482186E-3</c:v>
                </c:pt>
                <c:pt idx="739">
                  <c:v>6.6531130349777815E-3</c:v>
                </c:pt>
                <c:pt idx="740">
                  <c:v>6.6970012396163018E-3</c:v>
                </c:pt>
                <c:pt idx="741">
                  <c:v>6.7408524653086704E-3</c:v>
                </c:pt>
                <c:pt idx="742">
                  <c:v>6.7846632444022014E-3</c:v>
                </c:pt>
                <c:pt idx="743">
                  <c:v>6.8284300887429105E-3</c:v>
                </c:pt>
                <c:pt idx="744">
                  <c:v>6.8721494896741998E-3</c:v>
                </c:pt>
                <c:pt idx="745">
                  <c:v>6.9158179180322582E-3</c:v>
                </c:pt>
                <c:pt idx="746">
                  <c:v>6.9688677762693189E-3</c:v>
                </c:pt>
                <c:pt idx="747">
                  <c:v>7.0124049582780072E-3</c:v>
                </c:pt>
                <c:pt idx="748">
                  <c:v>7.0558795991563766E-3</c:v>
                </c:pt>
                <c:pt idx="749">
                  <c:v>7.0992880974231412E-3</c:v>
                </c:pt>
                <c:pt idx="750">
                  <c:v>7.1301501670405394E-3</c:v>
                </c:pt>
                <c:pt idx="751">
                  <c:v>7.1858921583979191E-3</c:v>
                </c:pt>
                <c:pt idx="752">
                  <c:v>7.2290804163374035E-3</c:v>
                </c:pt>
                <c:pt idx="753">
                  <c:v>7.2721879221254006E-3</c:v>
                </c:pt>
                <c:pt idx="754">
                  <c:v>7.3152109724648941E-3</c:v>
                </c:pt>
                <c:pt idx="755">
                  <c:v>7.3581458436910276E-3</c:v>
                </c:pt>
                <c:pt idx="756">
                  <c:v>7.4009887917704589E-3</c:v>
                </c:pt>
                <c:pt idx="757">
                  <c:v>7.4437360523000491E-3</c:v>
                </c:pt>
                <c:pt idx="758">
                  <c:v>7.4863838405070868E-3</c:v>
                </c:pt>
                <c:pt idx="759">
                  <c:v>7.5289283512475456E-3</c:v>
                </c:pt>
                <c:pt idx="760">
                  <c:v>7.5713657590065217E-3</c:v>
                </c:pt>
                <c:pt idx="761">
                  <c:v>7.6136922178975776E-3</c:v>
                </c:pt>
                <c:pt idx="762">
                  <c:v>7.6559038616636184E-3</c:v>
                </c:pt>
                <c:pt idx="763">
                  <c:v>7.6889872830906078E-3</c:v>
                </c:pt>
                <c:pt idx="764">
                  <c:v>7.7399671369343922E-3</c:v>
                </c:pt>
                <c:pt idx="765">
                  <c:v>7.7818109340701018E-3</c:v>
                </c:pt>
                <c:pt idx="766">
                  <c:v>7.8235242473436196E-3</c:v>
                </c:pt>
                <c:pt idx="767">
                  <c:v>7.8651031086475788E-3</c:v>
                </c:pt>
                <c:pt idx="768">
                  <c:v>7.9065435295067772E-3</c:v>
                </c:pt>
                <c:pt idx="769">
                  <c:v>7.947841501080348E-3</c:v>
                </c:pt>
                <c:pt idx="770">
                  <c:v>7.9889929941628444E-3</c:v>
                </c:pt>
                <c:pt idx="771">
                  <c:v>8.0299939591861914E-3</c:v>
                </c:pt>
                <c:pt idx="772">
                  <c:v>8.0621399741224228E-3</c:v>
                </c:pt>
                <c:pt idx="773">
                  <c:v>8.11152800498024E-3</c:v>
                </c:pt>
                <c:pt idx="774">
                  <c:v>8.1520528848197018E-3</c:v>
                </c:pt>
                <c:pt idx="775">
                  <c:v>8.1924108347423193E-3</c:v>
                </c:pt>
                <c:pt idx="776">
                  <c:v>8.2325977034001293E-3</c:v>
                </c:pt>
                <c:pt idx="777">
                  <c:v>8.2726096729653399E-3</c:v>
                </c:pt>
                <c:pt idx="778">
                  <c:v>8.3124447412058731E-3</c:v>
                </c:pt>
                <c:pt idx="779">
                  <c:v>8.3521015222270713E-3</c:v>
                </c:pt>
                <c:pt idx="780">
                  <c:v>8.3915786403037495E-3</c:v>
                </c:pt>
                <c:pt idx="781">
                  <c:v>8.4308747290093664E-3</c:v>
                </c:pt>
                <c:pt idx="782">
                  <c:v>8.4699884312184268E-3</c:v>
                </c:pt>
                <c:pt idx="783">
                  <c:v>8.5089183991138538E-3</c:v>
                </c:pt>
                <c:pt idx="784">
                  <c:v>8.5476632941882992E-3</c:v>
                </c:pt>
                <c:pt idx="785">
                  <c:v>8.5780321392892687E-3</c:v>
                </c:pt>
                <c:pt idx="786">
                  <c:v>8.6245925584291106E-3</c:v>
                </c:pt>
                <c:pt idx="787">
                  <c:v>8.6627742971765506E-3</c:v>
                </c:pt>
                <c:pt idx="788">
                  <c:v>8.7007657022734105E-3</c:v>
                </c:pt>
                <c:pt idx="789">
                  <c:v>8.7439497325403348E-3</c:v>
                </c:pt>
                <c:pt idx="790">
                  <c:v>8.7788699991598936E-3</c:v>
                </c:pt>
                <c:pt idx="791">
                  <c:v>8.8162685444278261E-3</c:v>
                </c:pt>
                <c:pt idx="792">
                  <c:v>8.8534715183141086E-3</c:v>
                </c:pt>
                <c:pt idx="793">
                  <c:v>8.890477669464188E-3</c:v>
                </c:pt>
                <c:pt idx="794">
                  <c:v>8.927285755904131E-3</c:v>
                </c:pt>
                <c:pt idx="795">
                  <c:v>8.9638945450441036E-3</c:v>
                </c:pt>
                <c:pt idx="796">
                  <c:v>9.0003028136831642E-3</c:v>
                </c:pt>
                <c:pt idx="797">
                  <c:v>9.0365093480138381E-3</c:v>
                </c:pt>
                <c:pt idx="798">
                  <c:v>9.0725129436251672E-3</c:v>
                </c:pt>
                <c:pt idx="799">
                  <c:v>9.1083124055079401E-3</c:v>
                </c:pt>
                <c:pt idx="800">
                  <c:v>9.1439065480583837E-3</c:v>
                </c:pt>
                <c:pt idx="801">
                  <c:v>9.1792941950823211E-3</c:v>
                </c:pt>
                <c:pt idx="802">
                  <c:v>9.2295145665370077E-3</c:v>
                </c:pt>
                <c:pt idx="803">
                  <c:v>9.2494453448466879E-3</c:v>
                </c:pt>
                <c:pt idx="804">
                  <c:v>9.2842065422839241E-3</c:v>
                </c:pt>
                <c:pt idx="805">
                  <c:v>9.3212036076254553E-3</c:v>
                </c:pt>
                <c:pt idx="806">
                  <c:v>9.3530944897003369E-3</c:v>
                </c:pt>
                <c:pt idx="807">
                  <c:v>9.3969517437321477E-3</c:v>
                </c:pt>
                <c:pt idx="808">
                  <c:v>9.4307993218188911E-3</c:v>
                </c:pt>
                <c:pt idx="809">
                  <c:v>9.4644310423548407E-3</c:v>
                </c:pt>
                <c:pt idx="810">
                  <c:v>9.4978458226391647E-3</c:v>
                </c:pt>
                <c:pt idx="811">
                  <c:v>9.5310425894742229E-3</c:v>
                </c:pt>
                <c:pt idx="812">
                  <c:v>9.5640202791695099E-3</c:v>
                </c:pt>
                <c:pt idx="813">
                  <c:v>9.5967778375458147E-3</c:v>
                </c:pt>
                <c:pt idx="814">
                  <c:v>9.62931421993851E-3</c:v>
                </c:pt>
                <c:pt idx="815">
                  <c:v>9.6616283912021473E-3</c:v>
                </c:pt>
                <c:pt idx="816">
                  <c:v>9.6937193257137406E-3</c:v>
                </c:pt>
                <c:pt idx="817">
                  <c:v>9.7255860073767152E-3</c:v>
                </c:pt>
                <c:pt idx="818">
                  <c:v>9.7572274296250597E-3</c:v>
                </c:pt>
                <c:pt idx="819">
                  <c:v>9.7886425954266231E-3</c:v>
                </c:pt>
                <c:pt idx="820">
                  <c:v>9.8198305172866041E-3</c:v>
                </c:pt>
                <c:pt idx="821">
                  <c:v>9.8507902172525977E-3</c:v>
                </c:pt>
                <c:pt idx="822">
                  <c:v>9.8815207269163496E-3</c:v>
                </c:pt>
                <c:pt idx="823">
                  <c:v>9.9120210874190009E-3</c:v>
                </c:pt>
                <c:pt idx="824">
                  <c:v>9.9422903494546071E-3</c:v>
                </c:pt>
                <c:pt idx="825">
                  <c:v>9.9723275732725297E-3</c:v>
                </c:pt>
                <c:pt idx="826">
                  <c:v>1.0002131828682492E-2</c:v>
                </c:pt>
                <c:pt idx="827">
                  <c:v>1.0031702195057408E-2</c:v>
                </c:pt>
                <c:pt idx="828">
                  <c:v>1.0061037761336905E-2</c:v>
                </c:pt>
                <c:pt idx="829">
                  <c:v>1.0090137745787287E-2</c:v>
                </c:pt>
                <c:pt idx="830">
                  <c:v>1.0119001856986219E-2</c:v>
                </c:pt>
                <c:pt idx="831">
                  <c:v>1.0147629937553618E-2</c:v>
                </c:pt>
                <c:pt idx="832">
                  <c:v>1.0176021844826398E-2</c:v>
                </c:pt>
                <c:pt idx="833">
                  <c:v>1.0204177450861093E-2</c:v>
                </c:pt>
                <c:pt idx="834">
                  <c:v>1.0232096642435616E-2</c:v>
                </c:pt>
                <c:pt idx="835">
                  <c:v>1.0259779321051442E-2</c:v>
                </c:pt>
                <c:pt idx="836">
                  <c:v>1.0287225402937115E-2</c:v>
                </c:pt>
                <c:pt idx="837">
                  <c:v>1.0314434819048906E-2</c:v>
                </c:pt>
                <c:pt idx="838">
                  <c:v>1.0341407515074095E-2</c:v>
                </c:pt>
                <c:pt idx="839">
                  <c:v>1.0368143451432289E-2</c:v>
                </c:pt>
                <c:pt idx="840">
                  <c:v>1.0394642603278267E-2</c:v>
                </c:pt>
                <c:pt idx="841">
                  <c:v>1.0424637395733218E-2</c:v>
                </c:pt>
                <c:pt idx="842">
                  <c:v>1.0450629137062085E-2</c:v>
                </c:pt>
                <c:pt idx="843">
                  <c:v>1.0476384111740174E-2</c:v>
                </c:pt>
                <c:pt idx="844">
                  <c:v>1.0501902355986841E-2</c:v>
                </c:pt>
                <c:pt idx="845">
                  <c:v>1.0527183920764717E-2</c:v>
                </c:pt>
                <c:pt idx="846">
                  <c:v>1.0552228871783653E-2</c:v>
                </c:pt>
                <c:pt idx="847">
                  <c:v>1.057703728950049E-2</c:v>
                </c:pt>
                <c:pt idx="848">
                  <c:v>1.0601609269121706E-2</c:v>
                </c:pt>
                <c:pt idx="849">
                  <c:v>1.0625944920605149E-2</c:v>
                </c:pt>
                <c:pt idx="850">
                  <c:v>1.0650044368660272E-2</c:v>
                </c:pt>
                <c:pt idx="851">
                  <c:v>1.0673907752751399E-2</c:v>
                </c:pt>
                <c:pt idx="852">
                  <c:v>1.0697535227097309E-2</c:v>
                </c:pt>
                <c:pt idx="853">
                  <c:v>1.0720926960674504E-2</c:v>
                </c:pt>
                <c:pt idx="854">
                  <c:v>1.0744083137216563E-2</c:v>
                </c:pt>
                <c:pt idx="855">
                  <c:v>1.076700395521654E-2</c:v>
                </c:pt>
                <c:pt idx="856">
                  <c:v>1.0789689627928509E-2</c:v>
                </c:pt>
                <c:pt idx="857">
                  <c:v>1.0818511770457149E-2</c:v>
                </c:pt>
                <c:pt idx="858">
                  <c:v>1.0846982800215508E-2</c:v>
                </c:pt>
                <c:pt idx="859">
                  <c:v>1.0862575585292958E-2</c:v>
                </c:pt>
                <c:pt idx="860">
                  <c:v>1.088425625824962E-2</c:v>
                </c:pt>
                <c:pt idx="861">
                  <c:v>1.0905703158365415E-2</c:v>
                </c:pt>
                <c:pt idx="862">
                  <c:v>1.0926916591697991E-2</c:v>
                </c:pt>
                <c:pt idx="863">
                  <c:v>1.0947896879073452E-2</c:v>
                </c:pt>
                <c:pt idx="864">
                  <c:v>1.0968644356086361E-2</c:v>
                </c:pt>
                <c:pt idx="865">
                  <c:v>1.0989159373100186E-2</c:v>
                </c:pt>
                <c:pt idx="866">
                  <c:v>1.1009442295248162E-2</c:v>
                </c:pt>
                <c:pt idx="867">
                  <c:v>1.1029493502434403E-2</c:v>
                </c:pt>
                <c:pt idx="868">
                  <c:v>1.1049313389334318E-2</c:v>
                </c:pt>
                <c:pt idx="869">
                  <c:v>1.1068902365394196E-2</c:v>
                </c:pt>
                <c:pt idx="870">
                  <c:v>1.1088260854833162E-2</c:v>
                </c:pt>
                <c:pt idx="871">
                  <c:v>1.1107389296642742E-2</c:v>
                </c:pt>
                <c:pt idx="872">
                  <c:v>1.1126288144587307E-2</c:v>
                </c:pt>
                <c:pt idx="873">
                  <c:v>1.1144957867204723E-2</c:v>
                </c:pt>
                <c:pt idx="874">
                  <c:v>1.1163398947805696E-2</c:v>
                </c:pt>
                <c:pt idx="875">
                  <c:v>1.1181611884476181E-2</c:v>
                </c:pt>
                <c:pt idx="876">
                  <c:v>1.1199597190074538E-2</c:v>
                </c:pt>
                <c:pt idx="877">
                  <c:v>1.1217355392234375E-2</c:v>
                </c:pt>
                <c:pt idx="878">
                  <c:v>1.1234887033363233E-2</c:v>
                </c:pt>
                <c:pt idx="879">
                  <c:v>1.1252192670643034E-2</c:v>
                </c:pt>
                <c:pt idx="880">
                  <c:v>1.1269272883114368E-2</c:v>
                </c:pt>
                <c:pt idx="881">
                  <c:v>1.1286128882951491E-2</c:v>
                </c:pt>
                <c:pt idx="882">
                  <c:v>1.1302762992675098E-2</c:v>
                </c:pt>
                <c:pt idx="883">
                  <c:v>1.1319177672713981E-2</c:v>
                </c:pt>
                <c:pt idx="884">
                  <c:v>1.1335375410897262E-2</c:v>
                </c:pt>
                <c:pt idx="885">
                  <c:v>1.1351358722450446E-2</c:v>
                </c:pt>
                <c:pt idx="886">
                  <c:v>1.1367130149993458E-2</c:v>
                </c:pt>
                <c:pt idx="887">
                  <c:v>1.1382692263536913E-2</c:v>
                </c:pt>
                <c:pt idx="888">
                  <c:v>1.1398047660477955E-2</c:v>
                </c:pt>
                <c:pt idx="889">
                  <c:v>1.1413198965598295E-2</c:v>
                </c:pt>
                <c:pt idx="890">
                  <c:v>1.1428148831060256E-2</c:v>
                </c:pt>
                <c:pt idx="891">
                  <c:v>1.1442899936403059E-2</c:v>
                </c:pt>
                <c:pt idx="892">
                  <c:v>1.1465685188433628E-2</c:v>
                </c:pt>
                <c:pt idx="893">
                  <c:v>1.1475990176289849E-2</c:v>
                </c:pt>
                <c:pt idx="894">
                  <c:v>1.1485987897699302E-2</c:v>
                </c:pt>
                <c:pt idx="895">
                  <c:v>1.1499971305387617E-2</c:v>
                </c:pt>
                <c:pt idx="896">
                  <c:v>1.1513769761195711E-2</c:v>
                </c:pt>
                <c:pt idx="897">
                  <c:v>1.1527386108855626E-2</c:v>
                </c:pt>
                <c:pt idx="898">
                  <c:v>1.1540823219453527E-2</c:v>
                </c:pt>
                <c:pt idx="899">
                  <c:v>1.1554083991426411E-2</c:v>
                </c:pt>
                <c:pt idx="900">
                  <c:v>1.1567171350557511E-2</c:v>
                </c:pt>
                <c:pt idx="901">
                  <c:v>1.1580088249974103E-2</c:v>
                </c:pt>
                <c:pt idx="902">
                  <c:v>1.1592837670143784E-2</c:v>
                </c:pt>
                <c:pt idx="903">
                  <c:v>1.1605422618871411E-2</c:v>
                </c:pt>
                <c:pt idx="904">
                  <c:v>1.1617846131295151E-2</c:v>
                </c:pt>
                <c:pt idx="905">
                  <c:v>1.1633942212440969E-2</c:v>
                </c:pt>
                <c:pt idx="906">
                  <c:v>1.1642221124435543E-2</c:v>
                </c:pt>
                <c:pt idx="907">
                  <c:v>1.1654178812068598E-2</c:v>
                </c:pt>
                <c:pt idx="908">
                  <c:v>1.166598747722554E-2</c:v>
                </c:pt>
                <c:pt idx="909">
                  <c:v>1.1677650291665115E-2</c:v>
                </c:pt>
                <c:pt idx="910">
                  <c:v>1.1689170454461863E-2</c:v>
                </c:pt>
                <c:pt idx="911">
                  <c:v>1.17005511920013E-2</c:v>
                </c:pt>
                <c:pt idx="912">
                  <c:v>1.1711795757977725E-2</c:v>
                </c:pt>
                <c:pt idx="913">
                  <c:v>1.1722907433391596E-2</c:v>
                </c:pt>
                <c:pt idx="914">
                  <c:v>1.1733889526545804E-2</c:v>
                </c:pt>
                <c:pt idx="915">
                  <c:v>1.1744745373043486E-2</c:v>
                </c:pt>
                <c:pt idx="916">
                  <c:v>1.1755478335784957E-2</c:v>
                </c:pt>
                <c:pt idx="917">
                  <c:v>1.176609180496508E-2</c:v>
                </c:pt>
                <c:pt idx="918">
                  <c:v>1.1776589198070644E-2</c:v>
                </c:pt>
                <c:pt idx="919">
                  <c:v>1.1786973959877069E-2</c:v>
                </c:pt>
                <c:pt idx="920">
                  <c:v>1.1797249562447544E-2</c:v>
                </c:pt>
                <c:pt idx="921">
                  <c:v>1.1807419505128633E-2</c:v>
                </c:pt>
                <c:pt idx="922">
                  <c:v>1.1817487314549407E-2</c:v>
                </c:pt>
                <c:pt idx="923">
                  <c:v>1.1827456544618158E-2</c:v>
                </c:pt>
                <c:pt idx="924">
                  <c:v>1.1837330776520862E-2</c:v>
                </c:pt>
                <c:pt idx="925">
                  <c:v>1.1847113618718338E-2</c:v>
                </c:pt>
                <c:pt idx="926">
                  <c:v>1.1856808706945368E-2</c:v>
                </c:pt>
                <c:pt idx="927">
                  <c:v>1.1866419704207412E-2</c:v>
                </c:pt>
                <c:pt idx="928">
                  <c:v>1.1875950300779734E-2</c:v>
                </c:pt>
                <c:pt idx="929">
                  <c:v>1.1885404214205428E-2</c:v>
                </c:pt>
                <c:pt idx="930">
                  <c:v>1.1894785189293452E-2</c:v>
                </c:pt>
                <c:pt idx="931">
                  <c:v>1.1904096998117307E-2</c:v>
                </c:pt>
                <c:pt idx="932">
                  <c:v>1.1913343438295653E-2</c:v>
                </c:pt>
                <c:pt idx="933">
                  <c:v>1.1922527460046311E-2</c:v>
                </c:pt>
                <c:pt idx="934">
                  <c:v>1.1931649734607251E-2</c:v>
                </c:pt>
                <c:pt idx="935">
                  <c:v>1.1940710562771071E-2</c:v>
                </c:pt>
                <c:pt idx="936">
                  <c:v>1.1949710245352267E-2</c:v>
                </c:pt>
                <c:pt idx="937">
                  <c:v>1.1958649083187015E-2</c:v>
                </c:pt>
                <c:pt idx="938">
                  <c:v>1.196752737713427E-2</c:v>
                </c:pt>
                <c:pt idx="939">
                  <c:v>1.1976345428074889E-2</c:v>
                </c:pt>
                <c:pt idx="940">
                  <c:v>1.1985103536910529E-2</c:v>
                </c:pt>
                <c:pt idx="941">
                  <c:v>1.199380200456497E-2</c:v>
                </c:pt>
                <c:pt idx="942">
                  <c:v>1.2002441131982795E-2</c:v>
                </c:pt>
                <c:pt idx="943">
                  <c:v>1.2011021220130272E-2</c:v>
                </c:pt>
                <c:pt idx="944">
                  <c:v>1.2019542569994251E-2</c:v>
                </c:pt>
                <c:pt idx="945">
                  <c:v>1.202800548258217E-2</c:v>
                </c:pt>
                <c:pt idx="946">
                  <c:v>1.2036410258922055E-2</c:v>
                </c:pt>
                <c:pt idx="947">
                  <c:v>1.2044757200062517E-2</c:v>
                </c:pt>
                <c:pt idx="948">
                  <c:v>1.2053046607072531E-2</c:v>
                </c:pt>
                <c:pt idx="949">
                  <c:v>1.2061278781040569E-2</c:v>
                </c:pt>
                <c:pt idx="950">
                  <c:v>1.2069454023075247E-2</c:v>
                </c:pt>
                <c:pt idx="951">
                  <c:v>1.2077572634304893E-2</c:v>
                </c:pt>
                <c:pt idx="952">
                  <c:v>1.2085634915877328E-2</c:v>
                </c:pt>
                <c:pt idx="953">
                  <c:v>1.209364116895964E-2</c:v>
                </c:pt>
                <c:pt idx="954">
                  <c:v>1.2103792421571115E-2</c:v>
                </c:pt>
                <c:pt idx="955">
                  <c:v>1.2111677038934253E-2</c:v>
                </c:pt>
                <c:pt idx="956">
                  <c:v>1.2119506590972917E-2</c:v>
                </c:pt>
                <c:pt idx="957">
                  <c:v>1.2127281378953509E-2</c:v>
                </c:pt>
                <c:pt idx="958">
                  <c:v>1.2135001704160464E-2</c:v>
                </c:pt>
                <c:pt idx="959">
                  <c:v>1.2142667867897543E-2</c:v>
                </c:pt>
                <c:pt idx="960">
                  <c:v>1.2150992482598369E-2</c:v>
                </c:pt>
                <c:pt idx="961">
                  <c:v>1.2157838916266197E-2</c:v>
                </c:pt>
                <c:pt idx="962">
                  <c:v>1.2163225866580708E-2</c:v>
                </c:pt>
                <c:pt idx="963">
                  <c:v>1.2172796934849083E-2</c:v>
                </c:pt>
                <c:pt idx="964">
                  <c:v>1.2180196811420367E-2</c:v>
                </c:pt>
                <c:pt idx="965">
                  <c:v>1.2187544334719934E-2</c:v>
                </c:pt>
                <c:pt idx="966">
                  <c:v>1.2194839806176229E-2</c:v>
                </c:pt>
                <c:pt idx="967">
                  <c:v>1.2202083527233558E-2</c:v>
                </c:pt>
                <c:pt idx="968">
                  <c:v>1.2209275799354472E-2</c:v>
                </c:pt>
                <c:pt idx="969">
                  <c:v>1.2216416924017596E-2</c:v>
                </c:pt>
                <c:pt idx="970">
                  <c:v>1.222350720271893E-2</c:v>
                </c:pt>
                <c:pt idx="971">
                  <c:v>1.2230546936970118E-2</c:v>
                </c:pt>
                <c:pt idx="972">
                  <c:v>1.223753642829996E-2</c:v>
                </c:pt>
                <c:pt idx="973">
                  <c:v>1.2244475978253115E-2</c:v>
                </c:pt>
                <c:pt idx="974">
                  <c:v>1.2251365888390535E-2</c:v>
                </c:pt>
                <c:pt idx="975">
                  <c:v>1.2258206460288593E-2</c:v>
                </c:pt>
                <c:pt idx="976">
                  <c:v>1.2264997995539949E-2</c:v>
                </c:pt>
                <c:pt idx="977">
                  <c:v>1.2271740795752474E-2</c:v>
                </c:pt>
                <c:pt idx="978">
                  <c:v>1.2278435162550113E-2</c:v>
                </c:pt>
                <c:pt idx="979">
                  <c:v>1.2285081397571361E-2</c:v>
                </c:pt>
                <c:pt idx="980">
                  <c:v>1.2291679802470137E-2</c:v>
                </c:pt>
                <c:pt idx="981">
                  <c:v>1.2298230678915783E-2</c:v>
                </c:pt>
                <c:pt idx="982">
                  <c:v>1.2304734328592196E-2</c:v>
                </c:pt>
                <c:pt idx="983">
                  <c:v>1.2311191053197824E-2</c:v>
                </c:pt>
                <c:pt idx="984">
                  <c:v>1.2315688894615328E-2</c:v>
                </c:pt>
                <c:pt idx="985">
                  <c:v>1.2323964553637592E-2</c:v>
                </c:pt>
                <c:pt idx="986">
                  <c:v>1.2330280821767639E-2</c:v>
                </c:pt>
                <c:pt idx="987">
                  <c:v>1.2336549459543893E-2</c:v>
                </c:pt>
                <c:pt idx="988">
                  <c:v>1.2342769972932845E-2</c:v>
                </c:pt>
                <c:pt idx="989">
                  <c:v>1.2348941862903681E-2</c:v>
                </c:pt>
                <c:pt idx="990">
                  <c:v>1.2355064625429362E-2</c:v>
                </c:pt>
                <c:pt idx="991">
                  <c:v>1.2361137751485759E-2</c:v>
                </c:pt>
                <c:pt idx="992">
                  <c:v>1.2367160727052526E-2</c:v>
                </c:pt>
                <c:pt idx="993">
                  <c:v>1.2373133033112441E-2</c:v>
                </c:pt>
                <c:pt idx="994">
                  <c:v>1.2379054145652282E-2</c:v>
                </c:pt>
                <c:pt idx="995">
                  <c:v>1.2384923535662819E-2</c:v>
                </c:pt>
                <c:pt idx="996">
                  <c:v>1.2391930872000282E-2</c:v>
                </c:pt>
                <c:pt idx="997">
                  <c:v>1.2394728630141232E-2</c:v>
                </c:pt>
                <c:pt idx="998">
                  <c:v>1.2402216005481503E-2</c:v>
                </c:pt>
                <c:pt idx="999">
                  <c:v>1.240787311535922E-2</c:v>
                </c:pt>
                <c:pt idx="1000">
                  <c:v>1.2413475782721225E-2</c:v>
                </c:pt>
                <c:pt idx="1001">
                  <c:v>1.2419023448584005E-2</c:v>
                </c:pt>
                <c:pt idx="1002">
                  <c:v>1.2424515548968262E-2</c:v>
                </c:pt>
                <c:pt idx="1003">
                  <c:v>1.2429951514899564E-2</c:v>
                </c:pt>
                <c:pt idx="1004">
                  <c:v>1.2435330772409645E-2</c:v>
                </c:pt>
                <c:pt idx="1005">
                  <c:v>1.2440652742534239E-2</c:v>
                </c:pt>
                <c:pt idx="1006">
                  <c:v>1.2444256561803112E-2</c:v>
                </c:pt>
                <c:pt idx="1007">
                  <c:v>1.2449476028354788E-2</c:v>
                </c:pt>
                <c:pt idx="1008">
                  <c:v>1.2454636607805243E-2</c:v>
                </c:pt>
                <c:pt idx="1009">
                  <c:v>1.2459737696039141E-2</c:v>
                </c:pt>
                <c:pt idx="1010">
                  <c:v>1.2464243067471466E-2</c:v>
                </c:pt>
                <c:pt idx="1011">
                  <c:v>1.2469758957222214E-2</c:v>
                </c:pt>
                <c:pt idx="1012">
                  <c:v>1.2474677896769841E-2</c:v>
                </c:pt>
                <c:pt idx="1013">
                  <c:v>1.2479534878297604E-2</c:v>
                </c:pt>
                <c:pt idx="1014">
                  <c:v>1.2484329272520384E-2</c:v>
                </c:pt>
                <c:pt idx="1015">
                  <c:v>1.2489060445121252E-2</c:v>
                </c:pt>
                <c:pt idx="1016">
                  <c:v>1.2493727756749503E-2</c:v>
                </c:pt>
                <c:pt idx="1017">
                  <c:v>1.2498330563022174E-2</c:v>
                </c:pt>
                <c:pt idx="1018">
                  <c:v>1.2502868214524719E-2</c:v>
                </c:pt>
                <c:pt idx="1019">
                  <c:v>1.2507340056810121E-2</c:v>
                </c:pt>
                <c:pt idx="1020">
                  <c:v>1.2511745430400208E-2</c:v>
                </c:pt>
                <c:pt idx="1021">
                  <c:v>1.2516083670785435E-2</c:v>
                </c:pt>
                <c:pt idx="1022">
                  <c:v>1.2520354108425108E-2</c:v>
                </c:pt>
                <c:pt idx="1023">
                  <c:v>1.2524556068748909E-2</c:v>
                </c:pt>
                <c:pt idx="1024">
                  <c:v>1.2528688872155146E-2</c:v>
                </c:pt>
                <c:pt idx="1025">
                  <c:v>1.2532751834013606E-2</c:v>
                </c:pt>
                <c:pt idx="1026">
                  <c:v>1.2536744264663576E-2</c:v>
                </c:pt>
                <c:pt idx="1027">
                  <c:v>1.25406654694156E-2</c:v>
                </c:pt>
                <c:pt idx="1028">
                  <c:v>1.2544514748551913E-2</c:v>
                </c:pt>
                <c:pt idx="1029">
                  <c:v>1.2548291397326009E-2</c:v>
                </c:pt>
                <c:pt idx="1030">
                  <c:v>1.2551994705963729E-2</c:v>
                </c:pt>
                <c:pt idx="1031">
                  <c:v>1.2555623959663925E-2</c:v>
                </c:pt>
                <c:pt idx="1032">
                  <c:v>1.2559178438597359E-2</c:v>
                </c:pt>
                <c:pt idx="1033">
                  <c:v>1.2562657417909334E-2</c:v>
                </c:pt>
                <c:pt idx="1034">
                  <c:v>1.25660601677186E-2</c:v>
                </c:pt>
                <c:pt idx="1035">
                  <c:v>1.2569385953118224E-2</c:v>
                </c:pt>
                <c:pt idx="1036">
                  <c:v>1.2572634034176695E-2</c:v>
                </c:pt>
                <c:pt idx="1037">
                  <c:v>1.2575803748721233E-2</c:v>
                </c:pt>
                <c:pt idx="1038">
                  <c:v>1.2578894941789981E-2</c:v>
                </c:pt>
                <c:pt idx="1039">
                  <c:v>1.258190765251219E-2</c:v>
                </c:pt>
                <c:pt idx="1040">
                  <c:v>1.258484192041876E-2</c:v>
                </c:pt>
                <c:pt idx="1041">
                  <c:v>1.2587697785058983E-2</c:v>
                </c:pt>
                <c:pt idx="1042">
                  <c:v>1.259047528600165E-2</c:v>
                </c:pt>
                <c:pt idx="1043">
                  <c:v>1.2593174462834597E-2</c:v>
                </c:pt>
                <c:pt idx="1044">
                  <c:v>1.2595795355163843E-2</c:v>
                </c:pt>
                <c:pt idx="1045">
                  <c:v>1.2598338002614676E-2</c:v>
                </c:pt>
                <c:pt idx="1046">
                  <c:v>1.260080244483144E-2</c:v>
                </c:pt>
                <c:pt idx="1047">
                  <c:v>1.2603188721476656E-2</c:v>
                </c:pt>
                <c:pt idx="1048">
                  <c:v>1.2605496872231675E-2</c:v>
                </c:pt>
                <c:pt idx="1049">
                  <c:v>1.2608692328081074E-2</c:v>
                </c:pt>
                <c:pt idx="1050">
                  <c:v>1.2610822252626256E-2</c:v>
                </c:pt>
                <c:pt idx="1051">
                  <c:v>1.2612874176397205E-2</c:v>
                </c:pt>
                <c:pt idx="1052">
                  <c:v>1.2614848139156124E-2</c:v>
                </c:pt>
                <c:pt idx="1053">
                  <c:v>1.2616744180682414E-2</c:v>
                </c:pt>
                <c:pt idx="1054">
                  <c:v>1.2618562340775958E-2</c:v>
                </c:pt>
                <c:pt idx="1055">
                  <c:v>1.2620302659253624E-2</c:v>
                </c:pt>
                <c:pt idx="1056">
                  <c:v>1.2621965175951882E-2</c:v>
                </c:pt>
                <c:pt idx="1057">
                  <c:v>1.2623549930725505E-2</c:v>
                </c:pt>
                <c:pt idx="1058">
                  <c:v>1.2625056963447335E-2</c:v>
                </c:pt>
                <c:pt idx="1059">
                  <c:v>1.2626486314009604E-2</c:v>
                </c:pt>
                <c:pt idx="1060">
                  <c:v>1.2627838022322405E-2</c:v>
                </c:pt>
                <c:pt idx="1061">
                  <c:v>1.2629112128313906E-2</c:v>
                </c:pt>
                <c:pt idx="1062">
                  <c:v>1.2630452965413356E-2</c:v>
                </c:pt>
                <c:pt idx="1063">
                  <c:v>1.2631427693140873E-2</c:v>
                </c:pt>
                <c:pt idx="1064">
                  <c:v>1.2632469231924811E-2</c:v>
                </c:pt>
                <c:pt idx="1065">
                  <c:v>1.2633671584101168E-2</c:v>
                </c:pt>
                <c:pt idx="1066">
                  <c:v>1.2634320022244723E-2</c:v>
                </c:pt>
                <c:pt idx="1067">
                  <c:v>1.2635129353839163E-2</c:v>
                </c:pt>
                <c:pt idx="1068">
                  <c:v>1.2635861363126354E-2</c:v>
                </c:pt>
                <c:pt idx="1069">
                  <c:v>1.2636516090181051E-2</c:v>
                </c:pt>
                <c:pt idx="1070">
                  <c:v>1.2637093575096089E-2</c:v>
                </c:pt>
                <c:pt idx="1071">
                  <c:v>1.2637593857983249E-2</c:v>
                </c:pt>
                <c:pt idx="1072">
                  <c:v>1.263801697897087E-2</c:v>
                </c:pt>
                <c:pt idx="1073">
                  <c:v>1.2638362978207108E-2</c:v>
                </c:pt>
                <c:pt idx="1074">
                  <c:v>1.2638631895857108E-2</c:v>
                </c:pt>
                <c:pt idx="1075">
                  <c:v>1.2638270016313295E-2</c:v>
                </c:pt>
                <c:pt idx="1076">
                  <c:v>1.2638938647148724E-2</c:v>
                </c:pt>
                <c:pt idx="1077">
                  <c:v>1.2638976561211022E-2</c:v>
                </c:pt>
                <c:pt idx="1078">
                  <c:v>1.2638937554527798E-2</c:v>
                </c:pt>
                <c:pt idx="1079">
                  <c:v>1.2638821667354153E-2</c:v>
                </c:pt>
                <c:pt idx="1080">
                  <c:v>1.2638628939962397E-2</c:v>
                </c:pt>
                <c:pt idx="1081">
                  <c:v>1.2638359412643786E-2</c:v>
                </c:pt>
                <c:pt idx="1082">
                  <c:v>1.263801312570635E-2</c:v>
                </c:pt>
                <c:pt idx="1083">
                  <c:v>1.2637590119476197E-2</c:v>
                </c:pt>
                <c:pt idx="1084">
                  <c:v>1.2636684329981385E-2</c:v>
                </c:pt>
                <c:pt idx="1085">
                  <c:v>1.2636514110530602E-2</c:v>
                </c:pt>
                <c:pt idx="1086">
                  <c:v>1.2635861188556023E-2</c:v>
                </c:pt>
                <c:pt idx="1087">
                  <c:v>1.2635131708770017E-2</c:v>
                </c:pt>
                <c:pt idx="1088">
                  <c:v>1.2634325711586691E-2</c:v>
                </c:pt>
                <c:pt idx="1089">
                  <c:v>1.2633443237438221E-2</c:v>
                </c:pt>
                <c:pt idx="1090">
                  <c:v>1.2632484326773996E-2</c:v>
                </c:pt>
                <c:pt idx="1091">
                  <c:v>1.2631449020060831E-2</c:v>
                </c:pt>
                <c:pt idx="1092">
                  <c:v>1.2630337357783177E-2</c:v>
                </c:pt>
                <c:pt idx="1093">
                  <c:v>1.2629149380442916E-2</c:v>
                </c:pt>
                <c:pt idx="1094">
                  <c:v>1.2627885128559136E-2</c:v>
                </c:pt>
                <c:pt idx="1095">
                  <c:v>1.2626544642668346E-2</c:v>
                </c:pt>
                <c:pt idx="1096">
                  <c:v>1.2625127963324701E-2</c:v>
                </c:pt>
                <c:pt idx="1097">
                  <c:v>1.2623442207152783E-2</c:v>
                </c:pt>
                <c:pt idx="1098">
                  <c:v>1.2622066186580409E-2</c:v>
                </c:pt>
                <c:pt idx="1099">
                  <c:v>1.2620421170373887E-2</c:v>
                </c:pt>
                <c:pt idx="1100">
                  <c:v>1.2618700123102978E-2</c:v>
                </c:pt>
                <c:pt idx="1101">
                  <c:v>1.2616029973994749E-2</c:v>
                </c:pt>
                <c:pt idx="1102">
                  <c:v>1.261413537573083E-2</c:v>
                </c:pt>
                <c:pt idx="1103">
                  <c:v>1.2612164885255822E-2</c:v>
                </c:pt>
                <c:pt idx="1104">
                  <c:v>1.261011854326068E-2</c:v>
                </c:pt>
                <c:pt idx="1105">
                  <c:v>1.2607996390454101E-2</c:v>
                </c:pt>
                <c:pt idx="1106">
                  <c:v>1.260579846756033E-2</c:v>
                </c:pt>
                <c:pt idx="1107">
                  <c:v>1.2603524815321355E-2</c:v>
                </c:pt>
                <c:pt idx="1108">
                  <c:v>1.2601175474496242E-2</c:v>
                </c:pt>
                <c:pt idx="1109">
                  <c:v>1.2598750485860264E-2</c:v>
                </c:pt>
                <c:pt idx="1110">
                  <c:v>1.2596249890205996E-2</c:v>
                </c:pt>
                <c:pt idx="1111">
                  <c:v>1.2593673728342438E-2</c:v>
                </c:pt>
                <c:pt idx="1112">
                  <c:v>1.2591022041095233E-2</c:v>
                </c:pt>
                <c:pt idx="1113">
                  <c:v>1.2588294869307329E-2</c:v>
                </c:pt>
                <c:pt idx="1114">
                  <c:v>1.2585492253837876E-2</c:v>
                </c:pt>
                <c:pt idx="1115">
                  <c:v>1.2582614235562671E-2</c:v>
                </c:pt>
                <c:pt idx="1116">
                  <c:v>1.257966085537459E-2</c:v>
                </c:pt>
                <c:pt idx="1117">
                  <c:v>1.2575752982241336E-2</c:v>
                </c:pt>
                <c:pt idx="1118">
                  <c:v>1.2573528172911694E-2</c:v>
                </c:pt>
                <c:pt idx="1119">
                  <c:v>1.2570348952504978E-2</c:v>
                </c:pt>
                <c:pt idx="1120">
                  <c:v>1.2567094533920933E-2</c:v>
                </c:pt>
                <c:pt idx="1121">
                  <c:v>1.2563764958134565E-2</c:v>
                </c:pt>
                <c:pt idx="1122">
                  <c:v>1.2560360266137518E-2</c:v>
                </c:pt>
                <c:pt idx="1123">
                  <c:v>1.255688049893787E-2</c:v>
                </c:pt>
                <c:pt idx="1124">
                  <c:v>1.2553325697559899E-2</c:v>
                </c:pt>
                <c:pt idx="1125">
                  <c:v>1.2549695903044311E-2</c:v>
                </c:pt>
                <c:pt idx="1126">
                  <c:v>1.2545991156448236E-2</c:v>
                </c:pt>
                <c:pt idx="1127">
                  <c:v>1.2542211498844789E-2</c:v>
                </c:pt>
                <c:pt idx="1128">
                  <c:v>1.2538356971323735E-2</c:v>
                </c:pt>
                <c:pt idx="1129">
                  <c:v>1.2534427614990604E-2</c:v>
                </c:pt>
                <c:pt idx="1130">
                  <c:v>1.2530423470967788E-2</c:v>
                </c:pt>
                <c:pt idx="1131">
                  <c:v>1.2526344580393228E-2</c:v>
                </c:pt>
                <c:pt idx="1132">
                  <c:v>1.2522190984421075E-2</c:v>
                </c:pt>
                <c:pt idx="1133">
                  <c:v>1.2517962724221463E-2</c:v>
                </c:pt>
                <c:pt idx="1134">
                  <c:v>1.2513659840981611E-2</c:v>
                </c:pt>
                <c:pt idx="1135">
                  <c:v>1.2509282375903191E-2</c:v>
                </c:pt>
                <c:pt idx="1136">
                  <c:v>1.2504830370204957E-2</c:v>
                </c:pt>
                <c:pt idx="1137">
                  <c:v>1.250030386512165E-2</c:v>
                </c:pt>
                <c:pt idx="1138">
                  <c:v>1.2495702901903126E-2</c:v>
                </c:pt>
                <c:pt idx="1139">
                  <c:v>1.2491027521816099E-2</c:v>
                </c:pt>
                <c:pt idx="1140">
                  <c:v>1.2486277766142834E-2</c:v>
                </c:pt>
                <c:pt idx="1141">
                  <c:v>1.2481453787737936E-2</c:v>
                </c:pt>
                <c:pt idx="1142">
                  <c:v>1.2476556186836666E-2</c:v>
                </c:pt>
                <c:pt idx="1143">
                  <c:v>1.2471585678365441E-2</c:v>
                </c:pt>
                <c:pt idx="1144">
                  <c:v>1.246654298067063E-2</c:v>
                </c:pt>
                <c:pt idx="1145">
                  <c:v>1.2461428815515705E-2</c:v>
                </c:pt>
                <c:pt idx="1146">
                  <c:v>1.2456243908082336E-2</c:v>
                </c:pt>
                <c:pt idx="1147">
                  <c:v>1.2450988986968852E-2</c:v>
                </c:pt>
                <c:pt idx="1148">
                  <c:v>1.2445664784189812E-2</c:v>
                </c:pt>
                <c:pt idx="1149">
                  <c:v>1.2440272035175346E-2</c:v>
                </c:pt>
                <c:pt idx="1150">
                  <c:v>1.2434811478770492E-2</c:v>
                </c:pt>
                <c:pt idx="1151">
                  <c:v>1.242928385723586E-2</c:v>
                </c:pt>
                <c:pt idx="1152">
                  <c:v>1.2423689916244561E-2</c:v>
                </c:pt>
                <c:pt idx="1153">
                  <c:v>1.241721659441224E-2</c:v>
                </c:pt>
                <c:pt idx="1154">
                  <c:v>1.2411483067113278E-2</c:v>
                </c:pt>
                <c:pt idx="1155">
                  <c:v>1.2405685586122001E-2</c:v>
                </c:pt>
                <c:pt idx="1156">
                  <c:v>1.2399824911249692E-2</c:v>
                </c:pt>
                <c:pt idx="1157">
                  <c:v>1.2393901805716853E-2</c:v>
                </c:pt>
                <c:pt idx="1158">
                  <c:v>1.2387917036156266E-2</c:v>
                </c:pt>
                <c:pt idx="1159">
                  <c:v>1.2381871372609057E-2</c:v>
                </c:pt>
                <c:pt idx="1160">
                  <c:v>1.2375765588526013E-2</c:v>
                </c:pt>
                <c:pt idx="1161">
                  <c:v>1.2369600460766036E-2</c:v>
                </c:pt>
                <c:pt idx="1162">
                  <c:v>1.2363104542367739E-2</c:v>
                </c:pt>
                <c:pt idx="1163">
                  <c:v>1.2356819441964992E-2</c:v>
                </c:pt>
                <c:pt idx="1164">
                  <c:v>1.2350477411780261E-2</c:v>
                </c:pt>
                <c:pt idx="1165">
                  <c:v>1.234407924077021E-2</c:v>
                </c:pt>
                <c:pt idx="1166">
                  <c:v>1.2337625721287687E-2</c:v>
                </c:pt>
                <c:pt idx="1167">
                  <c:v>1.2331117649081732E-2</c:v>
                </c:pt>
                <c:pt idx="1168">
                  <c:v>1.2322082321013483E-2</c:v>
                </c:pt>
                <c:pt idx="1169">
                  <c:v>1.2315446054859923E-2</c:v>
                </c:pt>
                <c:pt idx="1170">
                  <c:v>1.2308099874703484E-2</c:v>
                </c:pt>
                <c:pt idx="1171">
                  <c:v>1.2302018903723975E-2</c:v>
                </c:pt>
                <c:pt idx="1172">
                  <c:v>1.229522963640433E-2</c:v>
                </c:pt>
                <c:pt idx="1173">
                  <c:v>1.2288390991982714E-2</c:v>
                </c:pt>
                <c:pt idx="1174">
                  <c:v>1.2281503787726248E-2</c:v>
                </c:pt>
                <c:pt idx="1175">
                  <c:v>1.2274568844274142E-2</c:v>
                </c:pt>
                <c:pt idx="1176">
                  <c:v>1.2267586985639428E-2</c:v>
                </c:pt>
                <c:pt idx="1177">
                  <c:v>1.2260559039206571E-2</c:v>
                </c:pt>
                <c:pt idx="1178">
                  <c:v>1.2253485835731904E-2</c:v>
                </c:pt>
                <c:pt idx="1179">
                  <c:v>1.2246368209343194E-2</c:v>
                </c:pt>
                <c:pt idx="1180">
                  <c:v>1.2239206997538337E-2</c:v>
                </c:pt>
                <c:pt idx="1181">
                  <c:v>1.2232003041185798E-2</c:v>
                </c:pt>
                <c:pt idx="1182">
                  <c:v>1.2224757184523516E-2</c:v>
                </c:pt>
                <c:pt idx="1183">
                  <c:v>1.2218485304130349E-2</c:v>
                </c:pt>
                <c:pt idx="1184">
                  <c:v>1.2210143164067135E-2</c:v>
                </c:pt>
                <c:pt idx="1185">
                  <c:v>1.2202776705593053E-2</c:v>
                </c:pt>
                <c:pt idx="1186">
                  <c:v>1.2195371757448174E-2</c:v>
                </c:pt>
                <c:pt idx="1187">
                  <c:v>1.2187929180711746E-2</c:v>
                </c:pt>
                <c:pt idx="1188">
                  <c:v>1.2180449839829896E-2</c:v>
                </c:pt>
                <c:pt idx="1189">
                  <c:v>1.2172934602615183E-2</c:v>
                </c:pt>
                <c:pt idx="1190">
                  <c:v>1.2165384340245737E-2</c:v>
                </c:pt>
                <c:pt idx="1191">
                  <c:v>1.2157799927265473E-2</c:v>
                </c:pt>
                <c:pt idx="1192">
                  <c:v>1.2150182239005504E-2</c:v>
                </c:pt>
                <c:pt idx="1193">
                  <c:v>1.2142531929276966E-2</c:v>
                </c:pt>
                <c:pt idx="1194">
                  <c:v>1.213484925741024E-2</c:v>
                </c:pt>
                <c:pt idx="1195">
                  <c:v>1.2127134442506803E-2</c:v>
                </c:pt>
                <c:pt idx="1196">
                  <c:v>1.212050024295009E-2</c:v>
                </c:pt>
                <c:pt idx="1197">
                  <c:v>1.2111609259976588E-2</c:v>
                </c:pt>
                <c:pt idx="1198">
                  <c:v>1.2103799330533429E-2</c:v>
                </c:pt>
                <c:pt idx="1199">
                  <c:v>1.20959581344208E-2</c:v>
                </c:pt>
                <c:pt idx="1200">
                  <c:v>1.2088085890721278E-2</c:v>
                </c:pt>
                <c:pt idx="1201">
                  <c:v>1.2080182818512879E-2</c:v>
                </c:pt>
                <c:pt idx="1202">
                  <c:v>1.207224913686971E-2</c:v>
                </c:pt>
                <c:pt idx="1203">
                  <c:v>1.2064285064861536E-2</c:v>
                </c:pt>
                <c:pt idx="1204">
                  <c:v>1.2052491010842178E-2</c:v>
                </c:pt>
                <c:pt idx="1205">
                  <c:v>1.2047510174322639E-2</c:v>
                </c:pt>
                <c:pt idx="1206">
                  <c:v>1.2040212697284204E-2</c:v>
                </c:pt>
                <c:pt idx="1207">
                  <c:v>1.2032129254431081E-2</c:v>
                </c:pt>
                <c:pt idx="1208">
                  <c:v>1.2024016516498336E-2</c:v>
                </c:pt>
                <c:pt idx="1209">
                  <c:v>1.2015874702529445E-2</c:v>
                </c:pt>
                <c:pt idx="1210">
                  <c:v>1.200770403156398E-2</c:v>
                </c:pt>
                <c:pt idx="1211">
                  <c:v>1.1999504722635862E-2</c:v>
                </c:pt>
                <c:pt idx="1212">
                  <c:v>1.1991276994775318E-2</c:v>
                </c:pt>
                <c:pt idx="1213">
                  <c:v>1.1983021067006498E-2</c:v>
                </c:pt>
                <c:pt idx="1214">
                  <c:v>1.1975971540558216E-2</c:v>
                </c:pt>
                <c:pt idx="1215">
                  <c:v>1.1967666215540467E-2</c:v>
                </c:pt>
                <c:pt idx="1216">
                  <c:v>1.1959333302899793E-2</c:v>
                </c:pt>
                <c:pt idx="1217">
                  <c:v>1.1950973021616096E-2</c:v>
                </c:pt>
                <c:pt idx="1218">
                  <c:v>1.1942585590662051E-2</c:v>
                </c:pt>
                <c:pt idx="1219">
                  <c:v>1.1934171229007268E-2</c:v>
                </c:pt>
                <c:pt idx="1220">
                  <c:v>1.1924034050150897E-2</c:v>
                </c:pt>
                <c:pt idx="1221">
                  <c:v>1.191726258944239E-2</c:v>
                </c:pt>
                <c:pt idx="1222">
                  <c:v>1.1908768749444139E-2</c:v>
                </c:pt>
                <c:pt idx="1223">
                  <c:v>1.1900248854567084E-2</c:v>
                </c:pt>
                <c:pt idx="1224">
                  <c:v>1.1891703123753683E-2</c:v>
                </c:pt>
                <c:pt idx="1225">
                  <c:v>1.1883131775940251E-2</c:v>
                </c:pt>
                <c:pt idx="1226">
                  <c:v>1.1874535030058734E-2</c:v>
                </c:pt>
                <c:pt idx="1227">
                  <c:v>1.1865913105034719E-2</c:v>
                </c:pt>
                <c:pt idx="1228">
                  <c:v>1.1857266219788103E-2</c:v>
                </c:pt>
                <c:pt idx="1229">
                  <c:v>1.1848594593233307E-2</c:v>
                </c:pt>
                <c:pt idx="1230">
                  <c:v>1.1839898444278837E-2</c:v>
                </c:pt>
                <c:pt idx="1231">
                  <c:v>1.1831177991828166E-2</c:v>
                </c:pt>
                <c:pt idx="1232">
                  <c:v>1.1822433454777757E-2</c:v>
                </c:pt>
                <c:pt idx="1233">
                  <c:v>1.1813665052019253E-2</c:v>
                </c:pt>
                <c:pt idx="1234">
                  <c:v>1.1804873002437509E-2</c:v>
                </c:pt>
                <c:pt idx="1235">
                  <c:v>1.1796057524911687E-2</c:v>
                </c:pt>
                <c:pt idx="1236">
                  <c:v>1.1787218838315254E-2</c:v>
                </c:pt>
                <c:pt idx="1237">
                  <c:v>1.1778357161515108E-2</c:v>
                </c:pt>
                <c:pt idx="1238">
                  <c:v>1.1769472713372234E-2</c:v>
                </c:pt>
                <c:pt idx="1239">
                  <c:v>1.1760565712741262E-2</c:v>
                </c:pt>
                <c:pt idx="1240">
                  <c:v>1.1751636378470478E-2</c:v>
                </c:pt>
                <c:pt idx="1241">
                  <c:v>1.1742684929402466E-2</c:v>
                </c:pt>
                <c:pt idx="1242">
                  <c:v>1.1733711584372369E-2</c:v>
                </c:pt>
                <c:pt idx="1243">
                  <c:v>1.1724716562210294E-2</c:v>
                </c:pt>
                <c:pt idx="1244">
                  <c:v>1.1715700081738896E-2</c:v>
                </c:pt>
                <c:pt idx="1245">
                  <c:v>1.1706662361774485E-2</c:v>
                </c:pt>
                <c:pt idx="1246">
                  <c:v>1.1697603621127236E-2</c:v>
                </c:pt>
                <c:pt idx="1247">
                  <c:v>1.1688524078600097E-2</c:v>
                </c:pt>
                <c:pt idx="1248">
                  <c:v>1.1679423952990323E-2</c:v>
                </c:pt>
                <c:pt idx="1249">
                  <c:v>1.1670303463087502E-2</c:v>
                </c:pt>
                <c:pt idx="1250">
                  <c:v>1.166116282767553E-2</c:v>
                </c:pt>
                <c:pt idx="1251">
                  <c:v>1.165200226552998E-2</c:v>
                </c:pt>
                <c:pt idx="1252">
                  <c:v>1.1642821995421606E-2</c:v>
                </c:pt>
                <c:pt idx="1253">
                  <c:v>1.1633622236112404E-2</c:v>
                </c:pt>
                <c:pt idx="1254">
                  <c:v>1.1624403206358892E-2</c:v>
                </c:pt>
                <c:pt idx="1255">
                  <c:v>1.1615165124910145E-2</c:v>
                </c:pt>
                <c:pt idx="1256">
                  <c:v>1.160590821050801E-2</c:v>
                </c:pt>
                <c:pt idx="1257">
                  <c:v>1.1596632681887325E-2</c:v>
                </c:pt>
                <c:pt idx="1258">
                  <c:v>1.1587338757776578E-2</c:v>
                </c:pt>
                <c:pt idx="1259">
                  <c:v>1.1578026656896152E-2</c:v>
                </c:pt>
                <c:pt idx="1260">
                  <c:v>1.1568696597960081E-2</c:v>
                </c:pt>
                <c:pt idx="1261">
                  <c:v>1.1559348799674952E-2</c:v>
                </c:pt>
                <c:pt idx="1262">
                  <c:v>1.1549983480739904E-2</c:v>
                </c:pt>
                <c:pt idx="1263">
                  <c:v>1.1540600859847074E-2</c:v>
                </c:pt>
                <c:pt idx="1264">
                  <c:v>1.1531201155680926E-2</c:v>
                </c:pt>
                <c:pt idx="1265">
                  <c:v>1.1521784586919579E-2</c:v>
                </c:pt>
                <c:pt idx="1266">
                  <c:v>1.1512351372232608E-2</c:v>
                </c:pt>
                <c:pt idx="1267">
                  <c:v>1.1502901730282579E-2</c:v>
                </c:pt>
                <c:pt idx="1268">
                  <c:v>1.1493435879724834E-2</c:v>
                </c:pt>
                <c:pt idx="1269">
                  <c:v>1.148395403920705E-2</c:v>
                </c:pt>
                <c:pt idx="1270">
                  <c:v>1.1474456427369452E-2</c:v>
                </c:pt>
                <c:pt idx="1271">
                  <c:v>1.1462911153427909E-2</c:v>
                </c:pt>
                <c:pt idx="1272">
                  <c:v>1.1455414764257633E-2</c:v>
                </c:pt>
                <c:pt idx="1273">
                  <c:v>1.144587115022642E-2</c:v>
                </c:pt>
                <c:pt idx="1274">
                  <c:v>1.143631263935966E-2</c:v>
                </c:pt>
                <c:pt idx="1275">
                  <c:v>1.1426739450260574E-2</c:v>
                </c:pt>
                <c:pt idx="1276">
                  <c:v>1.1417151801522521E-2</c:v>
                </c:pt>
                <c:pt idx="1277">
                  <c:v>1.1407549911732951E-2</c:v>
                </c:pt>
                <c:pt idx="1278">
                  <c:v>1.1397933999470556E-2</c:v>
                </c:pt>
                <c:pt idx="1279">
                  <c:v>1.1388304283305919E-2</c:v>
                </c:pt>
                <c:pt idx="1280">
                  <c:v>1.13786609818024E-2</c:v>
                </c:pt>
                <c:pt idx="1281">
                  <c:v>1.1369004313515696E-2</c:v>
                </c:pt>
                <c:pt idx="1282">
                  <c:v>1.1359334496992958E-2</c:v>
                </c:pt>
                <c:pt idx="1283">
                  <c:v>1.1349651750773453E-2</c:v>
                </c:pt>
                <c:pt idx="1284">
                  <c:v>1.1339956293388787E-2</c:v>
                </c:pt>
                <c:pt idx="1285">
                  <c:v>1.133024834336268E-2</c:v>
                </c:pt>
                <c:pt idx="1286">
                  <c:v>1.1320528119210528E-2</c:v>
                </c:pt>
                <c:pt idx="1287">
                  <c:v>1.1310795839439846E-2</c:v>
                </c:pt>
                <c:pt idx="1288">
                  <c:v>1.1301051722549823E-2</c:v>
                </c:pt>
                <c:pt idx="1289">
                  <c:v>1.1291295987031987E-2</c:v>
                </c:pt>
                <c:pt idx="1290">
                  <c:v>1.1281528851369323E-2</c:v>
                </c:pt>
                <c:pt idx="1291">
                  <c:v>1.1271750534037152E-2</c:v>
                </c:pt>
                <c:pt idx="1292">
                  <c:v>1.1261961253502031E-2</c:v>
                </c:pt>
                <c:pt idx="1293">
                  <c:v>1.1252161228222859E-2</c:v>
                </c:pt>
                <c:pt idx="1294">
                  <c:v>1.1242350676649766E-2</c:v>
                </c:pt>
                <c:pt idx="1295">
                  <c:v>1.1232529817225006E-2</c:v>
                </c:pt>
                <c:pt idx="1296">
                  <c:v>1.1222698868382943E-2</c:v>
                </c:pt>
                <c:pt idx="1297">
                  <c:v>1.1212858048548749E-2</c:v>
                </c:pt>
                <c:pt idx="1298">
                  <c:v>1.1203007576139923E-2</c:v>
                </c:pt>
                <c:pt idx="1299">
                  <c:v>1.1193147669565431E-2</c:v>
                </c:pt>
                <c:pt idx="1300">
                  <c:v>1.1183278547226129E-2</c:v>
                </c:pt>
                <c:pt idx="1301">
                  <c:v>1.1173400427513899E-2</c:v>
                </c:pt>
                <c:pt idx="1302">
                  <c:v>1.1163513528812735E-2</c:v>
                </c:pt>
                <c:pt idx="1303">
                  <c:v>1.1153618069498312E-2</c:v>
                </c:pt>
                <c:pt idx="1304">
                  <c:v>1.1143714267937543E-2</c:v>
                </c:pt>
                <c:pt idx="1305">
                  <c:v>1.113380234248902E-2</c:v>
                </c:pt>
                <c:pt idx="1306">
                  <c:v>1.1123882511502793E-2</c:v>
                </c:pt>
                <c:pt idx="1307">
                  <c:v>1.1113954993320808E-2</c:v>
                </c:pt>
                <c:pt idx="1308">
                  <c:v>1.1104020006276036E-2</c:v>
                </c:pt>
                <c:pt idx="1309">
                  <c:v>1.1094077768692683E-2</c:v>
                </c:pt>
                <c:pt idx="1310">
                  <c:v>1.1084128498887293E-2</c:v>
                </c:pt>
                <c:pt idx="1311">
                  <c:v>1.1074172415167649E-2</c:v>
                </c:pt>
                <c:pt idx="1312">
                  <c:v>1.1064209735831896E-2</c:v>
                </c:pt>
                <c:pt idx="1313">
                  <c:v>1.1054240679170954E-2</c:v>
                </c:pt>
                <c:pt idx="1314">
                  <c:v>1.1044265463466546E-2</c:v>
                </c:pt>
                <c:pt idx="1315">
                  <c:v>1.1034284306991849E-2</c:v>
                </c:pt>
                <c:pt idx="1316">
                  <c:v>1.1024297428011507E-2</c:v>
                </c:pt>
                <c:pt idx="1317">
                  <c:v>1.1014305044781177E-2</c:v>
                </c:pt>
                <c:pt idx="1318">
                  <c:v>1.1004307375548635E-2</c:v>
                </c:pt>
                <c:pt idx="1319">
                  <c:v>1.0994304638551803E-2</c:v>
                </c:pt>
                <c:pt idx="1320">
                  <c:v>1.0984297052020937E-2</c:v>
                </c:pt>
                <c:pt idx="1321">
                  <c:v>1.0972078560919547E-2</c:v>
                </c:pt>
                <c:pt idx="1322">
                  <c:v>1.0964268203234104E-2</c:v>
                </c:pt>
                <c:pt idx="1323">
                  <c:v>1.0954247377394191E-2</c:v>
                </c:pt>
                <c:pt idx="1324">
                  <c:v>1.0944222574853448E-2</c:v>
                </c:pt>
                <c:pt idx="1325">
                  <c:v>1.0934194013798108E-2</c:v>
                </c:pt>
                <c:pt idx="1326">
                  <c:v>1.0924161912405649E-2</c:v>
                </c:pt>
                <c:pt idx="1327">
                  <c:v>1.0914126488845224E-2</c:v>
                </c:pt>
                <c:pt idx="1328">
                  <c:v>1.0904087961277228E-2</c:v>
                </c:pt>
                <c:pt idx="1329">
                  <c:v>1.0894046547853295E-2</c:v>
                </c:pt>
                <c:pt idx="1330">
                  <c:v>1.0884002466715639E-2</c:v>
                </c:pt>
                <c:pt idx="1331">
                  <c:v>1.0873955935998596E-2</c:v>
                </c:pt>
                <c:pt idx="1332">
                  <c:v>1.0863907173827079E-2</c:v>
                </c:pt>
                <c:pt idx="1333">
                  <c:v>1.085385639831812E-2</c:v>
                </c:pt>
                <c:pt idx="1334">
                  <c:v>1.0843803827578677E-2</c:v>
                </c:pt>
                <c:pt idx="1335">
                  <c:v>1.0833749679707821E-2</c:v>
                </c:pt>
                <c:pt idx="1336">
                  <c:v>1.0823694172796085E-2</c:v>
                </c:pt>
                <c:pt idx="1337">
                  <c:v>1.0813637524924367E-2</c:v>
                </c:pt>
                <c:pt idx="1338">
                  <c:v>1.0803579954165018E-2</c:v>
                </c:pt>
                <c:pt idx="1339">
                  <c:v>1.0793521678582073E-2</c:v>
                </c:pt>
                <c:pt idx="1340">
                  <c:v>1.0783462916230146E-2</c:v>
                </c:pt>
                <c:pt idx="1341">
                  <c:v>1.0773403885155968E-2</c:v>
                </c:pt>
                <c:pt idx="1342">
                  <c:v>1.07633448033962E-2</c:v>
                </c:pt>
                <c:pt idx="1343">
                  <c:v>1.0753285888979391E-2</c:v>
                </c:pt>
                <c:pt idx="1344">
                  <c:v>1.0743227359925778E-2</c:v>
                </c:pt>
                <c:pt idx="1345">
                  <c:v>1.0733169434245734E-2</c:v>
                </c:pt>
                <c:pt idx="1346">
                  <c:v>1.0723112329941753E-2</c:v>
                </c:pt>
                <c:pt idx="1347">
                  <c:v>1.0713056265007129E-2</c:v>
                </c:pt>
                <c:pt idx="1348">
                  <c:v>1.0703001457426179E-2</c:v>
                </c:pt>
                <c:pt idx="1349">
                  <c:v>1.0692948125174895E-2</c:v>
                </c:pt>
                <c:pt idx="1350">
                  <c:v>1.0682896486220074E-2</c:v>
                </c:pt>
                <c:pt idx="1351">
                  <c:v>1.0672846758519969E-2</c:v>
                </c:pt>
                <c:pt idx="1352">
                  <c:v>1.0662799160023636E-2</c:v>
                </c:pt>
                <c:pt idx="1353">
                  <c:v>1.0652753908672683E-2</c:v>
                </c:pt>
                <c:pt idx="1354">
                  <c:v>1.0642711222397775E-2</c:v>
                </c:pt>
                <c:pt idx="1355">
                  <c:v>1.0632671319122778E-2</c:v>
                </c:pt>
                <c:pt idx="1356">
                  <c:v>1.0622634416761711E-2</c:v>
                </c:pt>
                <c:pt idx="1357">
                  <c:v>1.0612600733220045E-2</c:v>
                </c:pt>
                <c:pt idx="1358">
                  <c:v>1.0602570486394935E-2</c:v>
                </c:pt>
                <c:pt idx="1359">
                  <c:v>1.0592543894174335E-2</c:v>
                </c:pt>
                <c:pt idx="1360">
                  <c:v>1.0582521174437656E-2</c:v>
                </c:pt>
                <c:pt idx="1361">
                  <c:v>1.0569955406375856E-2</c:v>
                </c:pt>
                <c:pt idx="1362">
                  <c:v>1.0559942042889243E-2</c:v>
                </c:pt>
                <c:pt idx="1363">
                  <c:v>1.0549933268527788E-2</c:v>
                </c:pt>
                <c:pt idx="1364">
                  <c:v>1.0539929301145343E-2</c:v>
                </c:pt>
                <c:pt idx="1365">
                  <c:v>1.0529930358587052E-2</c:v>
                </c:pt>
                <c:pt idx="1366">
                  <c:v>1.0519936658689345E-2</c:v>
                </c:pt>
                <c:pt idx="1367">
                  <c:v>1.0509948419280156E-2</c:v>
                </c:pt>
                <c:pt idx="1368">
                  <c:v>1.049996585817871E-2</c:v>
                </c:pt>
                <c:pt idx="1369">
                  <c:v>1.04899891931953E-2</c:v>
                </c:pt>
                <c:pt idx="1370">
                  <c:v>1.0480018642131722E-2</c:v>
                </c:pt>
                <c:pt idx="1371">
                  <c:v>1.0470054422781282E-2</c:v>
                </c:pt>
                <c:pt idx="1372">
                  <c:v>1.0460096752928135E-2</c:v>
                </c:pt>
                <c:pt idx="1373">
                  <c:v>1.0445017651895849E-2</c:v>
                </c:pt>
                <c:pt idx="1374">
                  <c:v>1.0440201932808962E-2</c:v>
                </c:pt>
                <c:pt idx="1375">
                  <c:v>1.0430265218068774E-2</c:v>
                </c:pt>
                <c:pt idx="1376">
                  <c:v>1.04197819600782E-2</c:v>
                </c:pt>
                <c:pt idx="1377">
                  <c:v>1.0410414267977211E-2</c:v>
                </c:pt>
                <c:pt idx="1378">
                  <c:v>1.0400500468100272E-2</c:v>
                </c:pt>
                <c:pt idx="1379">
                  <c:v>1.0390594741970781E-2</c:v>
                </c:pt>
                <c:pt idx="1380">
                  <c:v>1.0380697307305588E-2</c:v>
                </c:pt>
                <c:pt idx="1381">
                  <c:v>1.0370808381811312E-2</c:v>
                </c:pt>
                <c:pt idx="1382">
                  <c:v>1.0360928183186943E-2</c:v>
                </c:pt>
                <c:pt idx="1383">
                  <c:v>1.0351056929122981E-2</c:v>
                </c:pt>
                <c:pt idx="1384">
                  <c:v>1.0341194837301428E-2</c:v>
                </c:pt>
                <c:pt idx="1385">
                  <c:v>1.0331342125395574E-2</c:v>
                </c:pt>
                <c:pt idx="1386">
                  <c:v>1.0321499011071086E-2</c:v>
                </c:pt>
                <c:pt idx="1387">
                  <c:v>1.0311665711984051E-2</c:v>
                </c:pt>
                <c:pt idx="1388">
                  <c:v>1.0301842445783364E-2</c:v>
                </c:pt>
                <c:pt idx="1389">
                  <c:v>1.0292029430108988E-2</c:v>
                </c:pt>
                <c:pt idx="1390">
                  <c:v>1.0282226882592616E-2</c:v>
                </c:pt>
                <c:pt idx="1391">
                  <c:v>1.0272435020857658E-2</c:v>
                </c:pt>
                <c:pt idx="1392">
                  <c:v>1.0262654062519251E-2</c:v>
                </c:pt>
                <c:pt idx="1393">
                  <c:v>1.0252884225184472E-2</c:v>
                </c:pt>
                <c:pt idx="1394">
                  <c:v>1.0243125726451903E-2</c:v>
                </c:pt>
                <c:pt idx="1395">
                  <c:v>1.0233378783912067E-2</c:v>
                </c:pt>
                <c:pt idx="1396">
                  <c:v>1.022527245495432E-2</c:v>
                </c:pt>
                <c:pt idx="1397">
                  <c:v>1.0213920437732173E-2</c:v>
                </c:pt>
                <c:pt idx="1398">
                  <c:v>1.0204209469232214E-2</c:v>
                </c:pt>
                <c:pt idx="1399">
                  <c:v>1.0194510927205622E-2</c:v>
                </c:pt>
                <c:pt idx="1400">
                  <c:v>1.0184285214467277E-2</c:v>
                </c:pt>
                <c:pt idx="1401">
                  <c:v>1.0175151962479857E-2</c:v>
                </c:pt>
                <c:pt idx="1402">
                  <c:v>1.0165491727102233E-2</c:v>
                </c:pt>
                <c:pt idx="1403">
                  <c:v>1.0155844250942816E-2</c:v>
                </c:pt>
                <c:pt idx="1404">
                  <c:v>1.0146209460633588E-2</c:v>
                </c:pt>
                <c:pt idx="1405">
                  <c:v>1.0136587281704202E-2</c:v>
                </c:pt>
                <c:pt idx="1406">
                  <c:v>1.0126977638583503E-2</c:v>
                </c:pt>
                <c:pt idx="1407">
                  <c:v>1.0117380454597999E-2</c:v>
                </c:pt>
                <c:pt idx="1408">
                  <c:v>1.0107795651972517E-2</c:v>
                </c:pt>
                <c:pt idx="1409">
                  <c:v>1.0099824431209352E-2</c:v>
                </c:pt>
                <c:pt idx="1410">
                  <c:v>1.0088662874195596E-2</c:v>
                </c:pt>
                <c:pt idx="1411">
                  <c:v>1.0079114737987158E-2</c:v>
                </c:pt>
                <c:pt idx="1412">
                  <c:v>1.0069578661024528E-2</c:v>
                </c:pt>
                <c:pt idx="1413">
                  <c:v>1.0056507739419253E-2</c:v>
                </c:pt>
                <c:pt idx="1414">
                  <c:v>1.0047000099157936E-2</c:v>
                </c:pt>
                <c:pt idx="1415">
                  <c:v>1.0037504243886872E-2</c:v>
                </c:pt>
                <c:pt idx="1416">
                  <c:v>1.002802008587711E-2</c:v>
                </c:pt>
                <c:pt idx="1417">
                  <c:v>1.0018547536295228E-2</c:v>
                </c:pt>
                <c:pt idx="1418">
                  <c:v>1.0009086505204207E-2</c:v>
                </c:pt>
                <c:pt idx="1419">
                  <c:v>9.9996369015627716E-3</c:v>
                </c:pt>
                <c:pt idx="1420">
                  <c:v>9.9901986332260554E-3</c:v>
                </c:pt>
                <c:pt idx="1421">
                  <c:v>9.9807716069444941E-3</c:v>
                </c:pt>
                <c:pt idx="1422">
                  <c:v>9.971883042799605E-3</c:v>
                </c:pt>
                <c:pt idx="1423">
                  <c:v>9.9624778330539027E-3</c:v>
                </c:pt>
                <c:pt idx="1424">
                  <c:v>9.9530835888306107E-3</c:v>
                </c:pt>
                <c:pt idx="1425">
                  <c:v>9.9437002117632595E-3</c:v>
                </c:pt>
                <c:pt idx="1426">
                  <c:v>9.934327602378324E-3</c:v>
                </c:pt>
                <c:pt idx="1427">
                  <c:v>9.9249656600965356E-3</c:v>
                </c:pt>
                <c:pt idx="1428">
                  <c:v>9.9129443874988992E-3</c:v>
                </c:pt>
                <c:pt idx="1429">
                  <c:v>9.9062733689891398E-3</c:v>
                </c:pt>
                <c:pt idx="1430">
                  <c:v>9.8969428134707861E-3</c:v>
                </c:pt>
                <c:pt idx="1431">
                  <c:v>9.8862918708491065E-3</c:v>
                </c:pt>
                <c:pt idx="1432">
                  <c:v>9.8769831575841287E-3</c:v>
                </c:pt>
                <c:pt idx="1433">
                  <c:v>9.8676844692974792E-3</c:v>
                </c:pt>
                <c:pt idx="1434">
                  <c:v>9.8583956975056321E-3</c:v>
                </c:pt>
                <c:pt idx="1435">
                  <c:v>9.8491167326182228E-3</c:v>
                </c:pt>
                <c:pt idx="1436">
                  <c:v>9.8398474639395817E-3</c:v>
                </c:pt>
                <c:pt idx="1437">
                  <c:v>9.8305877796661025E-3</c:v>
                </c:pt>
                <c:pt idx="1438">
                  <c:v>9.8213375668899615E-3</c:v>
                </c:pt>
                <c:pt idx="1439">
                  <c:v>9.8120967115954034E-3</c:v>
                </c:pt>
                <c:pt idx="1440">
                  <c:v>9.8028650986611496E-3</c:v>
                </c:pt>
                <c:pt idx="1441">
                  <c:v>9.7936426118606056E-3</c:v>
                </c:pt>
                <c:pt idx="1442">
                  <c:v>9.7844291338594677E-3</c:v>
                </c:pt>
                <c:pt idx="1443">
                  <c:v>9.7752245462189961E-3</c:v>
                </c:pt>
                <c:pt idx="1444">
                  <c:v>9.7660287293929553E-3</c:v>
                </c:pt>
                <c:pt idx="1445">
                  <c:v>9.7568415627304599E-3</c:v>
                </c:pt>
                <c:pt idx="1446">
                  <c:v>9.7476629244742184E-3</c:v>
                </c:pt>
                <c:pt idx="1447">
                  <c:v>9.7384926917605408E-3</c:v>
                </c:pt>
                <c:pt idx="1448">
                  <c:v>9.729330740620646E-3</c:v>
                </c:pt>
                <c:pt idx="1449">
                  <c:v>9.7201769459797898E-3</c:v>
                </c:pt>
                <c:pt idx="1450">
                  <c:v>9.7110311816572606E-3</c:v>
                </c:pt>
                <c:pt idx="1451">
                  <c:v>9.7018933203661673E-3</c:v>
                </c:pt>
                <c:pt idx="1452">
                  <c:v>9.6927632337154013E-3</c:v>
                </c:pt>
                <c:pt idx="1453">
                  <c:v>9.6836408405405194E-3</c:v>
                </c:pt>
                <c:pt idx="1454">
                  <c:v>9.6745262522754533E-3</c:v>
                </c:pt>
                <c:pt idx="1455">
                  <c:v>9.6654196285893001E-3</c:v>
                </c:pt>
                <c:pt idx="1456">
                  <c:v>9.6563211291465622E-3</c:v>
                </c:pt>
                <c:pt idx="1457">
                  <c:v>9.6472309136056075E-3</c:v>
                </c:pt>
                <c:pt idx="1458">
                  <c:v>9.6381491416195498E-3</c:v>
                </c:pt>
                <c:pt idx="1459">
                  <c:v>9.6290759728353686E-3</c:v>
                </c:pt>
                <c:pt idx="1460">
                  <c:v>9.6200115668947893E-3</c:v>
                </c:pt>
                <c:pt idx="1461">
                  <c:v>9.6109560834338418E-3</c:v>
                </c:pt>
                <c:pt idx="1462">
                  <c:v>9.6019096820833E-3</c:v>
                </c:pt>
                <c:pt idx="1463">
                  <c:v>9.5928725224675888E-3</c:v>
                </c:pt>
                <c:pt idx="1464">
                  <c:v>9.5838447642063104E-3</c:v>
                </c:pt>
                <c:pt idx="1465">
                  <c:v>9.5735390428080755E-3</c:v>
                </c:pt>
                <c:pt idx="1466">
                  <c:v>9.5645319677744225E-3</c:v>
                </c:pt>
                <c:pt idx="1467">
                  <c:v>9.5555347957198087E-3</c:v>
                </c:pt>
                <c:pt idx="1468">
                  <c:v>9.5465476862412815E-3</c:v>
                </c:pt>
                <c:pt idx="1469">
                  <c:v>9.5375707989293207E-3</c:v>
                </c:pt>
                <c:pt idx="1470">
                  <c:v>9.5286042933702408E-3</c:v>
                </c:pt>
                <c:pt idx="1471">
                  <c:v>9.5196483291437907E-3</c:v>
                </c:pt>
                <c:pt idx="1472">
                  <c:v>9.5107030658248964E-3</c:v>
                </c:pt>
                <c:pt idx="1473">
                  <c:v>9.5017686629825775E-3</c:v>
                </c:pt>
                <c:pt idx="1474">
                  <c:v>9.492845280181246E-3</c:v>
                </c:pt>
                <c:pt idx="1475">
                  <c:v>9.4839330769791886E-3</c:v>
                </c:pt>
                <c:pt idx="1476">
                  <c:v>9.4750322129300898E-3</c:v>
                </c:pt>
                <c:pt idx="1477">
                  <c:v>9.4661428475810664E-3</c:v>
                </c:pt>
                <c:pt idx="1478">
                  <c:v>9.4572651404757277E-3</c:v>
                </c:pt>
                <c:pt idx="1479">
                  <c:v>9.4471336695517057E-3</c:v>
                </c:pt>
                <c:pt idx="1480">
                  <c:v>9.4382814816066328E-3</c:v>
                </c:pt>
                <c:pt idx="1481">
                  <c:v>9.4274408201075275E-3</c:v>
                </c:pt>
                <c:pt idx="1482">
                  <c:v>9.4206137441223275E-3</c:v>
                </c:pt>
                <c:pt idx="1483">
                  <c:v>9.4117985136197291E-3</c:v>
                </c:pt>
                <c:pt idx="1484">
                  <c:v>9.4029959212923505E-3</c:v>
                </c:pt>
                <c:pt idx="1485">
                  <c:v>9.3942061266452572E-3</c:v>
                </c:pt>
                <c:pt idx="1486">
                  <c:v>9.3854292891786973E-3</c:v>
                </c:pt>
                <c:pt idx="1487">
                  <c:v>9.3766655683874441E-3</c:v>
                </c:pt>
                <c:pt idx="1488">
                  <c:v>9.3679151237614552E-3</c:v>
                </c:pt>
                <c:pt idx="1489">
                  <c:v>9.3591781147854287E-3</c:v>
                </c:pt>
                <c:pt idx="1490">
                  <c:v>9.3504547009390267E-3</c:v>
                </c:pt>
                <c:pt idx="1491">
                  <c:v>9.3417450416966551E-3</c:v>
                </c:pt>
                <c:pt idx="1492">
                  <c:v>9.3330492965281227E-3</c:v>
                </c:pt>
                <c:pt idx="1493">
                  <c:v>9.3243676248979789E-3</c:v>
                </c:pt>
                <c:pt idx="1494">
                  <c:v>9.31570018626552E-3</c:v>
                </c:pt>
                <c:pt idx="1495">
                  <c:v>9.3070471400856624E-3</c:v>
                </c:pt>
                <c:pt idx="1496">
                  <c:v>9.2984086458080609E-3</c:v>
                </c:pt>
                <c:pt idx="1497">
                  <c:v>9.2897848628775599E-3</c:v>
                </c:pt>
                <c:pt idx="1498">
                  <c:v>9.2811759507337426E-3</c:v>
                </c:pt>
                <c:pt idx="1499">
                  <c:v>9.2725820688118153E-3</c:v>
                </c:pt>
                <c:pt idx="1500">
                  <c:v>9.264003376541945E-3</c:v>
                </c:pt>
                <c:pt idx="1501">
                  <c:v>9.2554400333494796E-3</c:v>
                </c:pt>
                <c:pt idx="1502">
                  <c:v>9.2468921986551718E-3</c:v>
                </c:pt>
                <c:pt idx="1503">
                  <c:v>9.2383600318745145E-3</c:v>
                </c:pt>
                <c:pt idx="1504">
                  <c:v>9.2298436924186239E-3</c:v>
                </c:pt>
                <c:pt idx="1505">
                  <c:v>9.2213433396940159E-3</c:v>
                </c:pt>
                <c:pt idx="1506">
                  <c:v>9.212859133102165E-3</c:v>
                </c:pt>
                <c:pt idx="1507">
                  <c:v>9.2043912320399542E-3</c:v>
                </c:pt>
                <c:pt idx="1508">
                  <c:v>9.1959397958998809E-3</c:v>
                </c:pt>
                <c:pt idx="1509">
                  <c:v>9.187504984069627E-3</c:v>
                </c:pt>
                <c:pt idx="1510">
                  <c:v>9.1790869559324941E-3</c:v>
                </c:pt>
                <c:pt idx="1511">
                  <c:v>9.1706858708667446E-3</c:v>
                </c:pt>
                <c:pt idx="1512">
                  <c:v>9.1623018882467013E-3</c:v>
                </c:pt>
                <c:pt idx="1513">
                  <c:v>9.1539351674414307E-3</c:v>
                </c:pt>
                <c:pt idx="1514">
                  <c:v>9.1455858678162749E-3</c:v>
                </c:pt>
                <c:pt idx="1515">
                  <c:v>9.1372541487319773E-3</c:v>
                </c:pt>
                <c:pt idx="1516">
                  <c:v>9.1289401695444639E-3</c:v>
                </c:pt>
                <c:pt idx="1517">
                  <c:v>9.1206440896057193E-3</c:v>
                </c:pt>
                <c:pt idx="1518">
                  <c:v>9.1123660682626891E-3</c:v>
                </c:pt>
                <c:pt idx="1519">
                  <c:v>9.1041062648590347E-3</c:v>
                </c:pt>
                <c:pt idx="1520">
                  <c:v>9.0958648387329446E-3</c:v>
                </c:pt>
                <c:pt idx="1521">
                  <c:v>9.0876419492195368E-3</c:v>
                </c:pt>
                <c:pt idx="1522">
                  <c:v>9.0794377556482377E-3</c:v>
                </c:pt>
                <c:pt idx="1523">
                  <c:v>9.0712524173460658E-3</c:v>
                </c:pt>
                <c:pt idx="1524">
                  <c:v>9.0630860936336873E-3</c:v>
                </c:pt>
                <c:pt idx="1525">
                  <c:v>9.054938943829579E-3</c:v>
                </c:pt>
                <c:pt idx="1526">
                  <c:v>9.0468111272471782E-3</c:v>
                </c:pt>
                <c:pt idx="1527">
                  <c:v>9.0387028031955439E-3</c:v>
                </c:pt>
                <c:pt idx="1528">
                  <c:v>9.0306141309802346E-3</c:v>
                </c:pt>
                <c:pt idx="1529">
                  <c:v>9.02254526990264E-3</c:v>
                </c:pt>
                <c:pt idx="1530">
                  <c:v>9.0144963792599953E-3</c:v>
                </c:pt>
                <c:pt idx="1531">
                  <c:v>9.0046770857125837E-3</c:v>
                </c:pt>
                <c:pt idx="1532">
                  <c:v>8.9984591464489956E-3</c:v>
                </c:pt>
                <c:pt idx="1533">
                  <c:v>8.9904711228553959E-3</c:v>
                </c:pt>
                <c:pt idx="1534">
                  <c:v>8.9825037068469154E-3</c:v>
                </c:pt>
                <c:pt idx="1535">
                  <c:v>8.9745570577008538E-3</c:v>
                </c:pt>
                <c:pt idx="1536">
                  <c:v>8.9666313346914543E-3</c:v>
                </c:pt>
                <c:pt idx="1537">
                  <c:v>8.9587266970887879E-3</c:v>
                </c:pt>
                <c:pt idx="1538">
                  <c:v>8.9508433041594303E-3</c:v>
                </c:pt>
                <c:pt idx="1539">
                  <c:v>8.9429813151657937E-3</c:v>
                </c:pt>
                <c:pt idx="1540">
                  <c:v>8.9351408893674402E-3</c:v>
                </c:pt>
                <c:pt idx="1541">
                  <c:v>8.9273221860193368E-3</c:v>
                </c:pt>
                <c:pt idx="1542">
                  <c:v>8.9195253643736001E-3</c:v>
                </c:pt>
                <c:pt idx="1543">
                  <c:v>8.9117505836781886E-3</c:v>
                </c:pt>
                <c:pt idx="1544">
                  <c:v>8.903998003178433E-3</c:v>
                </c:pt>
                <c:pt idx="1545">
                  <c:v>8.896267782114841E-3</c:v>
                </c:pt>
                <c:pt idx="1546">
                  <c:v>8.8885600797255181E-3</c:v>
                </c:pt>
                <c:pt idx="1547">
                  <c:v>8.8808750552448416E-3</c:v>
                </c:pt>
                <c:pt idx="1548">
                  <c:v>8.8732128679034697E-3</c:v>
                </c:pt>
                <c:pt idx="1549">
                  <c:v>8.865573676929207E-3</c:v>
                </c:pt>
                <c:pt idx="1550">
                  <c:v>8.857957641546144E-3</c:v>
                </c:pt>
                <c:pt idx="1551">
                  <c:v>8.8503649209757361E-3</c:v>
                </c:pt>
                <c:pt idx="1552">
                  <c:v>8.8427956744350621E-3</c:v>
                </c:pt>
                <c:pt idx="1553">
                  <c:v>8.8352500611387913E-3</c:v>
                </c:pt>
                <c:pt idx="1554">
                  <c:v>8.8277282402987444E-3</c:v>
                </c:pt>
                <c:pt idx="1555">
                  <c:v>8.8202303711225824E-3</c:v>
                </c:pt>
                <c:pt idx="1556">
                  <c:v>8.8127566128157753E-3</c:v>
                </c:pt>
                <c:pt idx="1557">
                  <c:v>8.8053071245802923E-3</c:v>
                </c:pt>
                <c:pt idx="1558">
                  <c:v>8.797882065615251E-3</c:v>
                </c:pt>
                <c:pt idx="1559">
                  <c:v>8.7904815951169238E-3</c:v>
                </c:pt>
                <c:pt idx="1560">
                  <c:v>8.7831058722780807E-3</c:v>
                </c:pt>
                <c:pt idx="1561">
                  <c:v>8.7757550562892993E-3</c:v>
                </c:pt>
                <c:pt idx="1562">
                  <c:v>8.7684293063374358E-3</c:v>
                </c:pt>
                <c:pt idx="1563">
                  <c:v>8.7611287816078114E-3</c:v>
                </c:pt>
                <c:pt idx="1564">
                  <c:v>8.7538536412818061E-3</c:v>
                </c:pt>
                <c:pt idx="1565">
                  <c:v>8.746604044538614E-3</c:v>
                </c:pt>
                <c:pt idx="1566">
                  <c:v>8.7393801505543552E-3</c:v>
                </c:pt>
                <c:pt idx="1567">
                  <c:v>8.7321821185031845E-3</c:v>
                </c:pt>
                <c:pt idx="1568">
                  <c:v>8.7250101075557508E-3</c:v>
                </c:pt>
                <c:pt idx="1569">
                  <c:v>8.7178642768809527E-3</c:v>
                </c:pt>
                <c:pt idx="1570">
                  <c:v>8.7107447856444014E-3</c:v>
                </c:pt>
                <c:pt idx="1571">
                  <c:v>8.7036517930099578E-3</c:v>
                </c:pt>
                <c:pt idx="1572">
                  <c:v>8.6965854581384141E-3</c:v>
                </c:pt>
                <c:pt idx="1573">
                  <c:v>8.6895459401885953E-3</c:v>
                </c:pt>
                <c:pt idx="1574">
                  <c:v>8.6825333983169151E-3</c:v>
                </c:pt>
                <c:pt idx="1575">
                  <c:v>8.6755479916769407E-3</c:v>
                </c:pt>
                <c:pt idx="1576">
                  <c:v>8.6685898794209241E-3</c:v>
                </c:pt>
                <c:pt idx="1577">
                  <c:v>8.6616592206978336E-3</c:v>
                </c:pt>
                <c:pt idx="1578">
                  <c:v>8.6536435631209708E-3</c:v>
                </c:pt>
                <c:pt idx="1579">
                  <c:v>8.6467740660204646E-3</c:v>
                </c:pt>
                <c:pt idx="1580">
                  <c:v>8.6399325363817822E-3</c:v>
                </c:pt>
                <c:pt idx="1581">
                  <c:v>8.6331191333530542E-3</c:v>
                </c:pt>
                <c:pt idx="1582">
                  <c:v>8.6277867684381657E-3</c:v>
                </c:pt>
                <c:pt idx="1583">
                  <c:v>8.6195773437029912E-3</c:v>
                </c:pt>
                <c:pt idx="1584">
                  <c:v>8.6128492753664021E-3</c:v>
                </c:pt>
                <c:pt idx="1585">
                  <c:v>8.6061499702088252E-3</c:v>
                </c:pt>
                <c:pt idx="1586">
                  <c:v>8.5994795873675298E-3</c:v>
                </c:pt>
                <c:pt idx="1587">
                  <c:v>8.5928382859789144E-3</c:v>
                </c:pt>
                <c:pt idx="1588">
                  <c:v>8.5862262251767719E-3</c:v>
                </c:pt>
                <c:pt idx="1589">
                  <c:v>8.5796435640931607E-3</c:v>
                </c:pt>
                <c:pt idx="1590">
                  <c:v>8.5730904618596983E-3</c:v>
                </c:pt>
                <c:pt idx="1591">
                  <c:v>8.5665670776047496E-3</c:v>
                </c:pt>
                <c:pt idx="1592">
                  <c:v>8.5600735704566763E-3</c:v>
                </c:pt>
                <c:pt idx="1593">
                  <c:v>8.5536100995410175E-3</c:v>
                </c:pt>
                <c:pt idx="1594">
                  <c:v>8.5471768239828768E-3</c:v>
                </c:pt>
                <c:pt idx="1595">
                  <c:v>8.5417833360815383E-3</c:v>
                </c:pt>
                <c:pt idx="1596">
                  <c:v>8.5344014954302303E-3</c:v>
                </c:pt>
                <c:pt idx="1597">
                  <c:v>8.5280597606783286E-3</c:v>
                </c:pt>
                <c:pt idx="1598">
                  <c:v>8.5217488577689418E-3</c:v>
                </c:pt>
                <c:pt idx="1599">
                  <c:v>8.5154689458204393E-3</c:v>
                </c:pt>
                <c:pt idx="1600">
                  <c:v>8.5092201839494543E-3</c:v>
                </c:pt>
                <c:pt idx="1601">
                  <c:v>8.5030027312721843E-3</c:v>
                </c:pt>
                <c:pt idx="1602">
                  <c:v>8.4968167469033091E-3</c:v>
                </c:pt>
                <c:pt idx="1603">
                  <c:v>8.4906623899568545E-3</c:v>
                </c:pt>
                <c:pt idx="1604">
                  <c:v>8.4845398195455418E-3</c:v>
                </c:pt>
                <c:pt idx="1605">
                  <c:v>8.4784491947812266E-3</c:v>
                </c:pt>
                <c:pt idx="1606">
                  <c:v>8.472390674775546E-3</c:v>
                </c:pt>
                <c:pt idx="1607">
                  <c:v>8.4663644186383988E-3</c:v>
                </c:pt>
                <c:pt idx="1608">
                  <c:v>8.4612939834872811E-3</c:v>
                </c:pt>
                <c:pt idx="1609">
                  <c:v>8.4544093344077805E-3</c:v>
                </c:pt>
                <c:pt idx="1610">
                  <c:v>8.4484808245312848E-3</c:v>
                </c:pt>
                <c:pt idx="1611">
                  <c:v>8.4425852149581388E-3</c:v>
                </c:pt>
                <c:pt idx="1612">
                  <c:v>8.4367226647949854E-3</c:v>
                </c:pt>
                <c:pt idx="1613">
                  <c:v>8.4308933331486823E-3</c:v>
                </c:pt>
                <c:pt idx="1614">
                  <c:v>8.4250973791254371E-3</c:v>
                </c:pt>
                <c:pt idx="1615">
                  <c:v>8.4193349618310199E-3</c:v>
                </c:pt>
                <c:pt idx="1616">
                  <c:v>8.4136062403709858E-3</c:v>
                </c:pt>
                <c:pt idx="1617">
                  <c:v>8.40791137385089E-3</c:v>
                </c:pt>
                <c:pt idx="1618">
                  <c:v>8.4022505213752017E-3</c:v>
                </c:pt>
                <c:pt idx="1619">
                  <c:v>8.3966238420490422E-3</c:v>
                </c:pt>
                <c:pt idx="1620">
                  <c:v>8.3910314949775279E-3</c:v>
                </c:pt>
                <c:pt idx="1621">
                  <c:v>8.3854736392649162E-3</c:v>
                </c:pt>
                <c:pt idx="1622">
                  <c:v>8.3799504340161049E-3</c:v>
                </c:pt>
                <c:pt idx="1623">
                  <c:v>8.3744620383357816E-3</c:v>
                </c:pt>
                <c:pt idx="1624">
                  <c:v>8.3690086113290697E-3</c:v>
                </c:pt>
                <c:pt idx="1625">
                  <c:v>8.3635903121010852E-3</c:v>
                </c:pt>
                <c:pt idx="1626">
                  <c:v>8.3582072997569513E-3</c:v>
                </c:pt>
                <c:pt idx="1627">
                  <c:v>8.3528597334024384E-3</c:v>
                </c:pt>
                <c:pt idx="1628">
                  <c:v>8.3475477721435369E-3</c:v>
                </c:pt>
                <c:pt idx="1629">
                  <c:v>8.3422715750864525E-3</c:v>
                </c:pt>
                <c:pt idx="1630">
                  <c:v>8.3377949745312603E-3</c:v>
                </c:pt>
                <c:pt idx="1631">
                  <c:v>8.3325831001372797E-3</c:v>
                </c:pt>
                <c:pt idx="1632">
                  <c:v>8.3274074304469734E-3</c:v>
                </c:pt>
                <c:pt idx="1633">
                  <c:v>8.3222681245622224E-3</c:v>
                </c:pt>
                <c:pt idx="1634">
                  <c:v>8.3171653415860056E-3</c:v>
                </c:pt>
                <c:pt idx="1635">
                  <c:v>8.3120992406215174E-3</c:v>
                </c:pt>
                <c:pt idx="1636">
                  <c:v>8.3070699807732684E-3</c:v>
                </c:pt>
                <c:pt idx="1637">
                  <c:v>8.3011327368821795E-3</c:v>
                </c:pt>
                <c:pt idx="1638">
                  <c:v>8.2971226208459429E-3</c:v>
                </c:pt>
                <c:pt idx="1639">
                  <c:v>8.2910437272361685E-3</c:v>
                </c:pt>
                <c:pt idx="1640">
                  <c:v>8.2861741352520269E-3</c:v>
                </c:pt>
                <c:pt idx="1641">
                  <c:v>8.2813422272360916E-3</c:v>
                </c:pt>
                <c:pt idx="1642">
                  <c:v>8.2765481623029383E-3</c:v>
                </c:pt>
                <c:pt idx="1643">
                  <c:v>8.2717920995691013E-3</c:v>
                </c:pt>
                <c:pt idx="1644">
                  <c:v>8.2670741981519871E-3</c:v>
                </c:pt>
                <c:pt idx="1645">
                  <c:v>8.2623946171698718E-3</c:v>
                </c:pt>
                <c:pt idx="1646">
                  <c:v>8.2577535157434302E-3</c:v>
                </c:pt>
                <c:pt idx="1647">
                  <c:v>8.2537787139329889E-3</c:v>
                </c:pt>
                <c:pt idx="1648">
                  <c:v>8.2485873880459182E-3</c:v>
                </c:pt>
                <c:pt idx="1649">
                  <c:v>8.2440626800225122E-3</c:v>
                </c:pt>
                <c:pt idx="1650">
                  <c:v>8.239577088051191E-3</c:v>
                </c:pt>
                <c:pt idx="1651">
                  <c:v>8.235130771260037E-3</c:v>
                </c:pt>
                <c:pt idx="1652">
                  <c:v>8.2307238887788688E-3</c:v>
                </c:pt>
                <c:pt idx="1653">
                  <c:v>8.2263565997396856E-3</c:v>
                </c:pt>
                <c:pt idx="1654">
                  <c:v>8.2220290632764488E-3</c:v>
                </c:pt>
                <c:pt idx="1655">
                  <c:v>8.2177414385248577E-3</c:v>
                </c:pt>
                <c:pt idx="1656">
                  <c:v>8.2140454115985258E-3</c:v>
                </c:pt>
                <c:pt idx="1657">
                  <c:v>8.2092865607100961E-3</c:v>
                </c:pt>
                <c:pt idx="1658">
                  <c:v>8.2051196259290016E-3</c:v>
                </c:pt>
                <c:pt idx="1659">
                  <c:v>8.2009932394239253E-3</c:v>
                </c:pt>
                <c:pt idx="1660">
                  <c:v>8.1969075603414588E-3</c:v>
                </c:pt>
                <c:pt idx="1661">
                  <c:v>8.1928626011627363E-3</c:v>
                </c:pt>
                <c:pt idx="1662">
                  <c:v>8.1888577868029257E-3</c:v>
                </c:pt>
                <c:pt idx="1663">
                  <c:v>8.1848923930535437E-3</c:v>
                </c:pt>
                <c:pt idx="1664">
                  <c:v>8.1809656930257393E-3</c:v>
                </c:pt>
                <c:pt idx="1665">
                  <c:v>8.1770769571500833E-3</c:v>
                </c:pt>
                <c:pt idx="1666">
                  <c:v>8.1732254531770021E-3</c:v>
                </c:pt>
                <c:pt idx="1667">
                  <c:v>8.16941044617547E-3</c:v>
                </c:pt>
                <c:pt idx="1668">
                  <c:v>8.1656311985349676E-3</c:v>
                </c:pt>
                <c:pt idx="1669">
                  <c:v>8.1623371530095482E-3</c:v>
                </c:pt>
                <c:pt idx="1670">
                  <c:v>8.1581770174833715E-3</c:v>
                </c:pt>
                <c:pt idx="1671">
                  <c:v>8.1545005954431118E-3</c:v>
                </c:pt>
                <c:pt idx="1672">
                  <c:v>8.1508569555035909E-3</c:v>
                </c:pt>
                <c:pt idx="1673">
                  <c:v>8.1459911956491791E-3</c:v>
                </c:pt>
                <c:pt idx="1674">
                  <c:v>8.1424209281380673E-3</c:v>
                </c:pt>
                <c:pt idx="1675">
                  <c:v>8.1388810250421564E-3</c:v>
                </c:pt>
                <c:pt idx="1676">
                  <c:v>8.1353707219147496E-3</c:v>
                </c:pt>
                <c:pt idx="1677">
                  <c:v>8.131889251611471E-3</c:v>
                </c:pt>
                <c:pt idx="1678">
                  <c:v>8.1284358442909252E-3</c:v>
                </c:pt>
                <c:pt idx="1679">
                  <c:v>8.1250097274135989E-3</c:v>
                </c:pt>
                <c:pt idx="1680">
                  <c:v>8.1216101257418644E-3</c:v>
                </c:pt>
                <c:pt idx="1681">
                  <c:v>8.1182362613399801E-3</c:v>
                </c:pt>
                <c:pt idx="1682">
                  <c:v>8.1148873535743064E-3</c:v>
                </c:pt>
                <c:pt idx="1683">
                  <c:v>8.1115626191119918E-3</c:v>
                </c:pt>
                <c:pt idx="1684">
                  <c:v>8.1082612719222871E-3</c:v>
                </c:pt>
                <c:pt idx="1685">
                  <c:v>8.1049825232752375E-3</c:v>
                </c:pt>
                <c:pt idx="1686">
                  <c:v>8.1017255817423285E-3</c:v>
                </c:pt>
                <c:pt idx="1687">
                  <c:v>8.0984896531954027E-3</c:v>
                </c:pt>
                <c:pt idx="1688">
                  <c:v>8.0952739408084E-3</c:v>
                </c:pt>
                <c:pt idx="1689">
                  <c:v>8.091167871819363E-3</c:v>
                </c:pt>
                <c:pt idx="1690">
                  <c:v>8.08889996370841E-3</c:v>
                </c:pt>
                <c:pt idx="1691">
                  <c:v>8.0857400918452841E-3</c:v>
                </c:pt>
                <c:pt idx="1692">
                  <c:v>8.0825972218402705E-3</c:v>
                </c:pt>
                <c:pt idx="1693">
                  <c:v>8.0794705433690685E-3</c:v>
                </c:pt>
                <c:pt idx="1694">
                  <c:v>8.0763592434077314E-3</c:v>
                </c:pt>
                <c:pt idx="1695">
                  <c:v>8.0732625062320002E-3</c:v>
                </c:pt>
                <c:pt idx="1696">
                  <c:v>8.0701795134181919E-3</c:v>
                </c:pt>
                <c:pt idx="1697">
                  <c:v>8.0671094438423165E-3</c:v>
                </c:pt>
                <c:pt idx="1698">
                  <c:v>8.0640514736802938E-3</c:v>
                </c:pt>
                <c:pt idx="1699">
                  <c:v>8.0610047764079623E-3</c:v>
                </c:pt>
                <c:pt idx="1700">
                  <c:v>8.0579685228004128E-3</c:v>
                </c:pt>
                <c:pt idx="1701">
                  <c:v>8.054941880933527E-3</c:v>
                </c:pt>
                <c:pt idx="1702">
                  <c:v>8.0519240161820039E-3</c:v>
                </c:pt>
                <c:pt idx="1703">
                  <c:v>8.048914091220459E-3</c:v>
                </c:pt>
                <c:pt idx="1704">
                  <c:v>8.0459112660234144E-3</c:v>
                </c:pt>
                <c:pt idx="1705">
                  <c:v>8.0429146978642178E-3</c:v>
                </c:pt>
                <c:pt idx="1706">
                  <c:v>8.0399235413170008E-3</c:v>
                </c:pt>
                <c:pt idx="1707">
                  <c:v>8.0369369482540601E-3</c:v>
                </c:pt>
                <c:pt idx="1708">
                  <c:v>8.0339540678486965E-3</c:v>
                </c:pt>
                <c:pt idx="1709">
                  <c:v>8.0309740465725962E-3</c:v>
                </c:pt>
                <c:pt idx="1710">
                  <c:v>8.0279960281977921E-3</c:v>
                </c:pt>
                <c:pt idx="1711">
                  <c:v>8.0250191537955765E-3</c:v>
                </c:pt>
                <c:pt idx="1712">
                  <c:v>8.0220425617371534E-3</c:v>
                </c:pt>
                <c:pt idx="1713">
                  <c:v>8.0190655351327408E-3</c:v>
                </c:pt>
                <c:pt idx="1714">
                  <c:v>8.0160879450505169E-3</c:v>
                </c:pt>
                <c:pt idx="1715">
                  <c:v>8.0131098097732806E-3</c:v>
                </c:pt>
                <c:pt idx="1716">
                  <c:v>8.0101311475831733E-3</c:v>
                </c:pt>
                <c:pt idx="1717">
                  <c:v>8.0071519767629974E-3</c:v>
                </c:pt>
                <c:pt idx="1718">
                  <c:v>8.0041723155942386E-3</c:v>
                </c:pt>
                <c:pt idx="1719">
                  <c:v>8.0011921823588197E-3</c:v>
                </c:pt>
                <c:pt idx="1720">
                  <c:v>7.9982115953382265E-3</c:v>
                </c:pt>
                <c:pt idx="1721">
                  <c:v>7.995230572813726E-3</c:v>
                </c:pt>
                <c:pt idx="1722">
                  <c:v>7.9922491330670243E-3</c:v>
                </c:pt>
                <c:pt idx="1723">
                  <c:v>7.9892672943782939E-3</c:v>
                </c:pt>
                <c:pt idx="1724">
                  <c:v>7.9862850750283595E-3</c:v>
                </c:pt>
                <c:pt idx="1725">
                  <c:v>7.9828763816775453E-3</c:v>
                </c:pt>
                <c:pt idx="1726">
                  <c:v>7.9798934081817159E-3</c:v>
                </c:pt>
                <c:pt idx="1727">
                  <c:v>7.9769101114772478E-3</c:v>
                </c:pt>
                <c:pt idx="1728">
                  <c:v>7.9739265098432207E-3</c:v>
                </c:pt>
                <c:pt idx="1729">
                  <c:v>7.9709426215600222E-3</c:v>
                </c:pt>
                <c:pt idx="1730">
                  <c:v>7.9679584649062912E-3</c:v>
                </c:pt>
                <c:pt idx="1731">
                  <c:v>7.9649740581613261E-3</c:v>
                </c:pt>
                <c:pt idx="1732">
                  <c:v>7.961989419604203E-3</c:v>
                </c:pt>
                <c:pt idx="1733">
                  <c:v>7.9590045675137777E-3</c:v>
                </c:pt>
                <c:pt idx="1734">
                  <c:v>7.956019520167815E-3</c:v>
                </c:pt>
                <c:pt idx="1735">
                  <c:v>7.9530342958451725E-3</c:v>
                </c:pt>
                <c:pt idx="1736">
                  <c:v>7.9500489128236148E-3</c:v>
                </c:pt>
                <c:pt idx="1737">
                  <c:v>7.9470633893811201E-3</c:v>
                </c:pt>
                <c:pt idx="1738">
                  <c:v>7.9440777437950159E-3</c:v>
                </c:pt>
                <c:pt idx="1739">
                  <c:v>7.9402389065510934E-3</c:v>
                </c:pt>
                <c:pt idx="1740">
                  <c:v>7.9372530504129759E-3</c:v>
                </c:pt>
                <c:pt idx="1741">
                  <c:v>7.9342671321849072E-3</c:v>
                </c:pt>
                <c:pt idx="1742">
                  <c:v>7.9306022315174876E-3</c:v>
                </c:pt>
                <c:pt idx="1743">
                  <c:v>7.9282951825642781E-3</c:v>
                </c:pt>
                <c:pt idx="1744">
                  <c:v>7.9253091877246155E-3</c:v>
                </c:pt>
                <c:pt idx="1745">
                  <c:v>7.9223232039001435E-3</c:v>
                </c:pt>
                <c:pt idx="1746">
                  <c:v>7.9193372493664305E-3</c:v>
                </c:pt>
                <c:pt idx="1747">
                  <c:v>7.9163513423992724E-3</c:v>
                </c:pt>
                <c:pt idx="1748">
                  <c:v>7.9133655012738023E-3</c:v>
                </c:pt>
                <c:pt idx="1749">
                  <c:v>7.9103797442653737E-3</c:v>
                </c:pt>
                <c:pt idx="1750">
                  <c:v>7.9073940896484656E-3</c:v>
                </c:pt>
                <c:pt idx="1751">
                  <c:v>7.9044085556979945E-3</c:v>
                </c:pt>
                <c:pt idx="1752">
                  <c:v>7.9014231606884342E-3</c:v>
                </c:pt>
                <c:pt idx="1753">
                  <c:v>7.8984379228938303E-3</c:v>
                </c:pt>
                <c:pt idx="1754">
                  <c:v>7.8954528605884363E-3</c:v>
                </c:pt>
                <c:pt idx="1755">
                  <c:v>7.8924679920460757E-3</c:v>
                </c:pt>
                <c:pt idx="1756">
                  <c:v>7.8894833355396942E-3</c:v>
                </c:pt>
                <c:pt idx="1757">
                  <c:v>7.8864989093433285E-3</c:v>
                </c:pt>
                <c:pt idx="1758">
                  <c:v>7.8835147317299261E-3</c:v>
                </c:pt>
                <c:pt idx="1759">
                  <c:v>7.8805308209724326E-3</c:v>
                </c:pt>
                <c:pt idx="1760">
                  <c:v>7.8775471953433512E-3</c:v>
                </c:pt>
                <c:pt idx="1761">
                  <c:v>7.8745638731151906E-3</c:v>
                </c:pt>
                <c:pt idx="1762">
                  <c:v>7.8715808725602389E-3</c:v>
                </c:pt>
                <c:pt idx="1763">
                  <c:v>7.868598211950564E-3</c:v>
                </c:pt>
                <c:pt idx="1764">
                  <c:v>7.8656159095580169E-3</c:v>
                </c:pt>
                <c:pt idx="1765">
                  <c:v>7.8626339836542283E-3</c:v>
                </c:pt>
                <c:pt idx="1766">
                  <c:v>7.8596524525103902E-3</c:v>
                </c:pt>
                <c:pt idx="1767">
                  <c:v>7.8566713343976961E-3</c:v>
                </c:pt>
                <c:pt idx="1768">
                  <c:v>7.8536906475873379E-3</c:v>
                </c:pt>
                <c:pt idx="1769">
                  <c:v>7.8507104103496313E-3</c:v>
                </c:pt>
                <c:pt idx="1770">
                  <c:v>7.8477306409553346E-3</c:v>
                </c:pt>
                <c:pt idx="1771">
                  <c:v>7.8447513576749804E-3</c:v>
                </c:pt>
                <c:pt idx="1772">
                  <c:v>7.8417725787780102E-3</c:v>
                </c:pt>
                <c:pt idx="1773">
                  <c:v>7.838794322534523E-3</c:v>
                </c:pt>
                <c:pt idx="1774">
                  <c:v>7.8358166072143975E-3</c:v>
                </c:pt>
                <c:pt idx="1775">
                  <c:v>7.8328394510868531E-3</c:v>
                </c:pt>
                <c:pt idx="1776">
                  <c:v>7.8281622366254203E-3</c:v>
                </c:pt>
                <c:pt idx="1777">
                  <c:v>7.8262071648244474E-3</c:v>
                </c:pt>
                <c:pt idx="1778">
                  <c:v>7.8239115205506211E-3</c:v>
                </c:pt>
                <c:pt idx="1779">
                  <c:v>7.8209367838832158E-3</c:v>
                </c:pt>
                <c:pt idx="1780">
                  <c:v>7.8179626977520934E-3</c:v>
                </c:pt>
                <c:pt idx="1781">
                  <c:v>7.8149892804256008E-3</c:v>
                </c:pt>
                <c:pt idx="1782">
                  <c:v>7.8120165501714229E-3</c:v>
                </c:pt>
                <c:pt idx="1783">
                  <c:v>7.8090445252570317E-3</c:v>
                </c:pt>
                <c:pt idx="1784">
                  <c:v>7.8060732239505545E-3</c:v>
                </c:pt>
                <c:pt idx="1785">
                  <c:v>7.8031026645185835E-3</c:v>
                </c:pt>
                <c:pt idx="1786">
                  <c:v>7.7997508339324928E-3</c:v>
                </c:pt>
                <c:pt idx="1787">
                  <c:v>7.7967818242231021E-3</c:v>
                </c:pt>
                <c:pt idx="1788">
                  <c:v>7.7938136152275548E-3</c:v>
                </c:pt>
                <c:pt idx="1789">
                  <c:v>7.790846225213195E-3</c:v>
                </c:pt>
                <c:pt idx="1790">
                  <c:v>7.7878796724473662E-3</c:v>
                </c:pt>
                <c:pt idx="1791">
                  <c:v>7.7849139751969788E-3</c:v>
                </c:pt>
                <c:pt idx="1792">
                  <c:v>7.7818218500852066E-3</c:v>
                </c:pt>
                <c:pt idx="1793">
                  <c:v>7.7789852203099486E-3</c:v>
                </c:pt>
                <c:pt idx="1794">
                  <c:v>7.7764040279803895E-3</c:v>
                </c:pt>
                <c:pt idx="1795">
                  <c:v>7.7730601066834729E-3</c:v>
                </c:pt>
                <c:pt idx="1796">
                  <c:v>7.770098961008289E-3</c:v>
                </c:pt>
                <c:pt idx="1797">
                  <c:v>7.7671387804460947E-3</c:v>
                </c:pt>
                <c:pt idx="1798">
                  <c:v>7.764179583262496E-3</c:v>
                </c:pt>
                <c:pt idx="1799">
                  <c:v>7.7612213877224483E-3</c:v>
                </c:pt>
                <c:pt idx="1800">
                  <c:v>7.7582642120913401E-3</c:v>
                </c:pt>
                <c:pt idx="1801">
                  <c:v>7.7553080746341277E-3</c:v>
                </c:pt>
                <c:pt idx="1802">
                  <c:v>7.7523529936148949E-3</c:v>
                </c:pt>
                <c:pt idx="1803">
                  <c:v>7.7493989872985973E-3</c:v>
                </c:pt>
                <c:pt idx="1804">
                  <c:v>7.7464460739491044E-3</c:v>
                </c:pt>
                <c:pt idx="1805">
                  <c:v>7.7434942718305009E-3</c:v>
                </c:pt>
                <c:pt idx="1806">
                  <c:v>7.7405435992064396E-3</c:v>
                </c:pt>
                <c:pt idx="1807">
                  <c:v>7.7379750214716971E-3</c:v>
                </c:pt>
                <c:pt idx="1808">
                  <c:v>7.7346457154965458E-3</c:v>
                </c:pt>
                <c:pt idx="1809">
                  <c:v>7.7316985409367133E-3</c:v>
                </c:pt>
                <c:pt idx="1810">
                  <c:v>7.7287525689249421E-3</c:v>
                </c:pt>
                <c:pt idx="1811">
                  <c:v>7.7258078177229288E-3</c:v>
                </c:pt>
                <c:pt idx="1812">
                  <c:v>7.7228643055938899E-3</c:v>
                </c:pt>
                <c:pt idx="1813">
                  <c:v>7.7199220507995223E-3</c:v>
                </c:pt>
                <c:pt idx="1814">
                  <c:v>7.7169810716026079E-3</c:v>
                </c:pt>
                <c:pt idx="1815">
                  <c:v>7.714041386264193E-3</c:v>
                </c:pt>
                <c:pt idx="1816">
                  <c:v>7.7111030130464072E-3</c:v>
                </c:pt>
                <c:pt idx="1817">
                  <c:v>7.708165970210513E-3</c:v>
                </c:pt>
                <c:pt idx="1818">
                  <c:v>7.7052302760179893E-3</c:v>
                </c:pt>
                <c:pt idx="1819">
                  <c:v>7.7022959487292302E-3</c:v>
                </c:pt>
                <c:pt idx="1820">
                  <c:v>7.6993630066052796E-3</c:v>
                </c:pt>
                <c:pt idx="1821">
                  <c:v>7.6964314679069659E-3</c:v>
                </c:pt>
                <c:pt idx="1822">
                  <c:v>7.6935013508944647E-3</c:v>
                </c:pt>
                <c:pt idx="1823">
                  <c:v>7.6905726738275178E-3</c:v>
                </c:pt>
                <c:pt idx="1824">
                  <c:v>7.6876454549665183E-3</c:v>
                </c:pt>
                <c:pt idx="1825">
                  <c:v>7.6847197125712073E-3</c:v>
                </c:pt>
                <c:pt idx="1826">
                  <c:v>7.681795464900892E-3</c:v>
                </c:pt>
                <c:pt idx="1827">
                  <c:v>7.6788727302150974E-3</c:v>
                </c:pt>
                <c:pt idx="1828">
                  <c:v>7.6758255115532579E-3</c:v>
                </c:pt>
                <c:pt idx="1829">
                  <c:v>7.6734097637044156E-3</c:v>
                </c:pt>
                <c:pt idx="1830">
                  <c:v>7.6701137866535618E-3</c:v>
                </c:pt>
                <c:pt idx="1831">
                  <c:v>7.6671972864937061E-3</c:v>
                </c:pt>
                <c:pt idx="1832">
                  <c:v>7.6642823906120823E-3</c:v>
                </c:pt>
                <c:pt idx="1833">
                  <c:v>7.6613691172658259E-3</c:v>
                </c:pt>
                <c:pt idx="1834">
                  <c:v>7.6584574847131572E-3</c:v>
                </c:pt>
                <c:pt idx="1835">
                  <c:v>7.6555475112118623E-3</c:v>
                </c:pt>
                <c:pt idx="1836">
                  <c:v>7.652639215019295E-3</c:v>
                </c:pt>
                <c:pt idx="1837">
                  <c:v>7.6497326143925891E-3</c:v>
                </c:pt>
                <c:pt idx="1838">
                  <c:v>7.6472037992893734E-3</c:v>
                </c:pt>
                <c:pt idx="1839">
                  <c:v>7.6443004219912316E-3</c:v>
                </c:pt>
                <c:pt idx="1840">
                  <c:v>7.6413987909370066E-3</c:v>
                </c:pt>
                <c:pt idx="1841">
                  <c:v>7.638498924381904E-3</c:v>
                </c:pt>
                <c:pt idx="1842">
                  <c:v>7.6356008405813469E-3</c:v>
                </c:pt>
                <c:pt idx="1843">
                  <c:v>7.6322046801876146E-3</c:v>
                </c:pt>
                <c:pt idx="1844">
                  <c:v>7.629810094263602E-3</c:v>
                </c:pt>
                <c:pt idx="1845">
                  <c:v>7.6269174682557289E-3</c:v>
                </c:pt>
                <c:pt idx="1846">
                  <c:v>7.6240266980210358E-3</c:v>
                </c:pt>
                <c:pt idx="1847">
                  <c:v>7.6211378018134117E-3</c:v>
                </c:pt>
                <c:pt idx="1848">
                  <c:v>7.6182507978876267E-3</c:v>
                </c:pt>
                <c:pt idx="1849">
                  <c:v>7.6153657044969146E-3</c:v>
                </c:pt>
                <c:pt idx="1850">
                  <c:v>7.6124825398949467E-3</c:v>
                </c:pt>
                <c:pt idx="1851">
                  <c:v>7.6096013223349588E-3</c:v>
                </c:pt>
                <c:pt idx="1852">
                  <c:v>7.6067220700704041E-3</c:v>
                </c:pt>
                <c:pt idx="1853">
                  <c:v>7.6038448013538611E-3</c:v>
                </c:pt>
                <c:pt idx="1854">
                  <c:v>7.6009695344387814E-3</c:v>
                </c:pt>
                <c:pt idx="1855">
                  <c:v>7.5980962875770866E-3</c:v>
                </c:pt>
                <c:pt idx="1856">
                  <c:v>7.5952250790213543E-3</c:v>
                </c:pt>
                <c:pt idx="1857">
                  <c:v>7.5923559270241626E-3</c:v>
                </c:pt>
                <c:pt idx="1858">
                  <c:v>7.5894888498367731E-3</c:v>
                </c:pt>
                <c:pt idx="1859">
                  <c:v>7.5866238657115465E-3</c:v>
                </c:pt>
                <c:pt idx="1860">
                  <c:v>7.5837609928997452E-3</c:v>
                </c:pt>
                <c:pt idx="1861">
                  <c:v>7.5809002496528511E-3</c:v>
                </c:pt>
                <c:pt idx="1862">
                  <c:v>7.5780416542221294E-3</c:v>
                </c:pt>
                <c:pt idx="1863">
                  <c:v>7.5751852248584044E-3</c:v>
                </c:pt>
                <c:pt idx="1864">
                  <c:v>7.5723309798127209E-3</c:v>
                </c:pt>
                <c:pt idx="1865">
                  <c:v>7.5694789373356849E-3</c:v>
                </c:pt>
                <c:pt idx="1866">
                  <c:v>7.5666291156772474E-3</c:v>
                </c:pt>
                <c:pt idx="1867">
                  <c:v>7.5637815330882319E-3</c:v>
                </c:pt>
                <c:pt idx="1868">
                  <c:v>7.5609362078181514E-3</c:v>
                </c:pt>
                <c:pt idx="1869">
                  <c:v>7.5580931581173934E-3</c:v>
                </c:pt>
                <c:pt idx="1870">
                  <c:v>7.5552524022350302E-3</c:v>
                </c:pt>
                <c:pt idx="1871">
                  <c:v>7.5524139584207933E-3</c:v>
                </c:pt>
                <c:pt idx="1872">
                  <c:v>7.549577844923756E-3</c:v>
                </c:pt>
                <c:pt idx="1873">
                  <c:v>7.5467440799932102E-3</c:v>
                </c:pt>
                <c:pt idx="1874">
                  <c:v>7.5439126818777928E-3</c:v>
                </c:pt>
                <c:pt idx="1875">
                  <c:v>7.5410836688263559E-3</c:v>
                </c:pt>
                <c:pt idx="1876">
                  <c:v>7.5382570590873188E-3</c:v>
                </c:pt>
                <c:pt idx="1877">
                  <c:v>7.535432870908877E-3</c:v>
                </c:pt>
                <c:pt idx="1878">
                  <c:v>7.5326111225392286E-3</c:v>
                </c:pt>
                <c:pt idx="1879">
                  <c:v>7.5297918322261327E-3</c:v>
                </c:pt>
                <c:pt idx="1880">
                  <c:v>7.5269750182175681E-3</c:v>
                </c:pt>
                <c:pt idx="1881">
                  <c:v>7.5241606987608567E-3</c:v>
                </c:pt>
                <c:pt idx="1882">
                  <c:v>7.5213488921035384E-3</c:v>
                </c:pt>
                <c:pt idx="1883">
                  <c:v>7.5185396164927157E-3</c:v>
                </c:pt>
                <c:pt idx="1884">
                  <c:v>7.5157328901750533E-3</c:v>
                </c:pt>
                <c:pt idx="1885">
                  <c:v>7.5129287313976528E-3</c:v>
                </c:pt>
                <c:pt idx="1886">
                  <c:v>7.5101271584071799E-3</c:v>
                </c:pt>
                <c:pt idx="1887">
                  <c:v>7.5073281894498609E-3</c:v>
                </c:pt>
                <c:pt idx="1888">
                  <c:v>7.5045318427719209E-3</c:v>
                </c:pt>
                <c:pt idx="1889">
                  <c:v>7.50173813661915E-3</c:v>
                </c:pt>
                <c:pt idx="1890">
                  <c:v>7.4989470892379926E-3</c:v>
                </c:pt>
                <c:pt idx="1891">
                  <c:v>7.4961587188737992E-3</c:v>
                </c:pt>
                <c:pt idx="1892">
                  <c:v>7.4933730437721406E-3</c:v>
                </c:pt>
                <c:pt idx="1893">
                  <c:v>7.4901131383955334E-3</c:v>
                </c:pt>
                <c:pt idx="1894">
                  <c:v>7.4878098523371676E-3</c:v>
                </c:pt>
                <c:pt idx="1895">
                  <c:v>7.4850323724936791E-3</c:v>
                </c:pt>
                <c:pt idx="1896">
                  <c:v>7.4822576608930304E-3</c:v>
                </c:pt>
                <c:pt idx="1897">
                  <c:v>7.4794857357794783E-3</c:v>
                </c:pt>
                <c:pt idx="1898">
                  <c:v>7.476716615397715E-3</c:v>
                </c:pt>
                <c:pt idx="1899">
                  <c:v>7.4739503179915593E-3</c:v>
                </c:pt>
                <c:pt idx="1900">
                  <c:v>7.4711868618052646E-3</c:v>
                </c:pt>
                <c:pt idx="1901">
                  <c:v>7.4684262650826505E-3</c:v>
                </c:pt>
                <c:pt idx="1902">
                  <c:v>7.4656685460675323E-3</c:v>
                </c:pt>
                <c:pt idx="1903">
                  <c:v>7.4629137230030722E-3</c:v>
                </c:pt>
                <c:pt idx="1904">
                  <c:v>7.4601618141328678E-3</c:v>
                </c:pt>
                <c:pt idx="1905">
                  <c:v>7.4574128377000786E-3</c:v>
                </c:pt>
                <c:pt idx="1906">
                  <c:v>7.454666811947429E-3</c:v>
                </c:pt>
                <c:pt idx="1907">
                  <c:v>7.4519237551180784E-3</c:v>
                </c:pt>
                <c:pt idx="1908">
                  <c:v>7.4491836854545298E-3</c:v>
                </c:pt>
                <c:pt idx="1909">
                  <c:v>7.4464466211988491E-3</c:v>
                </c:pt>
                <c:pt idx="1910">
                  <c:v>7.4437125805939773E-3</c:v>
                </c:pt>
                <c:pt idx="1911">
                  <c:v>7.4409815818813237E-3</c:v>
                </c:pt>
                <c:pt idx="1912">
                  <c:v>7.4382536433033912E-3</c:v>
                </c:pt>
                <c:pt idx="1913">
                  <c:v>7.4355287831015873E-3</c:v>
                </c:pt>
                <c:pt idx="1914">
                  <c:v>7.43280701951754E-3</c:v>
                </c:pt>
                <c:pt idx="1915">
                  <c:v>7.4300883707928778E-3</c:v>
                </c:pt>
                <c:pt idx="1916">
                  <c:v>7.427372855168788E-3</c:v>
                </c:pt>
                <c:pt idx="1917">
                  <c:v>7.4246604908858047E-3</c:v>
                </c:pt>
                <c:pt idx="1918">
                  <c:v>7.4219512961855548E-3</c:v>
                </c:pt>
                <c:pt idx="1919">
                  <c:v>7.4192452893083512E-3</c:v>
                </c:pt>
                <c:pt idx="1920">
                  <c:v>7.4165424884947272E-3</c:v>
                </c:pt>
                <c:pt idx="1921">
                  <c:v>7.4138428838485971E-3</c:v>
                </c:pt>
                <c:pt idx="1922">
                  <c:v>7.4111463527824339E-3</c:v>
                </c:pt>
                <c:pt idx="1923">
                  <c:v>7.4084527441781048E-3</c:v>
                </c:pt>
                <c:pt idx="1924">
                  <c:v>7.4057619064884506E-3</c:v>
                </c:pt>
                <c:pt idx="1925">
                  <c:v>7.4030736877359737E-3</c:v>
                </c:pt>
                <c:pt idx="1926">
                  <c:v>7.400387935514367E-3</c:v>
                </c:pt>
                <c:pt idx="1927">
                  <c:v>7.39770449698764E-3</c:v>
                </c:pt>
                <c:pt idx="1928">
                  <c:v>7.3950232188896795E-3</c:v>
                </c:pt>
                <c:pt idx="1929">
                  <c:v>7.3923439475255676E-3</c:v>
                </c:pt>
                <c:pt idx="1930">
                  <c:v>7.3896665287706987E-3</c:v>
                </c:pt>
                <c:pt idx="1931">
                  <c:v>7.3869908080705683E-3</c:v>
                </c:pt>
                <c:pt idx="1932">
                  <c:v>7.384316630441424E-3</c:v>
                </c:pt>
                <c:pt idx="1933">
                  <c:v>7.3810338779787769E-3</c:v>
                </c:pt>
                <c:pt idx="1934">
                  <c:v>7.3783623070912113E-3</c:v>
                </c:pt>
                <c:pt idx="1935">
                  <c:v>7.3756917556249239E-3</c:v>
                </c:pt>
                <c:pt idx="1936">
                  <c:v>7.373022067641872E-3</c:v>
                </c:pt>
                <c:pt idx="1937">
                  <c:v>7.3703530867766723E-3</c:v>
                </c:pt>
                <c:pt idx="1938">
                  <c:v>7.3676846562370337E-3</c:v>
                </c:pt>
                <c:pt idx="1939">
                  <c:v>7.3650166188031071E-3</c:v>
                </c:pt>
                <c:pt idx="1940">
                  <c:v>7.3623488168283535E-3</c:v>
                </c:pt>
                <c:pt idx="1941">
                  <c:v>7.3596810922386732E-3</c:v>
                </c:pt>
                <c:pt idx="1942">
                  <c:v>7.3570132865334974E-3</c:v>
                </c:pt>
                <c:pt idx="1943">
                  <c:v>7.354345240784042E-3</c:v>
                </c:pt>
                <c:pt idx="1944">
                  <c:v>7.3516767956348372E-3</c:v>
                </c:pt>
                <c:pt idx="1945">
                  <c:v>7.3477150275557844E-3</c:v>
                </c:pt>
                <c:pt idx="1946">
                  <c:v>7.3466873998357749E-3</c:v>
                </c:pt>
                <c:pt idx="1947">
                  <c:v>7.3436674638308426E-3</c:v>
                </c:pt>
                <c:pt idx="1948">
                  <c:v>7.3408787420338288E-3</c:v>
                </c:pt>
                <c:pt idx="1949">
                  <c:v>7.3383229715621532E-3</c:v>
                </c:pt>
                <c:pt idx="1950">
                  <c:v>7.335648759635157E-3</c:v>
                </c:pt>
                <c:pt idx="1951">
                  <c:v>7.332973020861719E-3</c:v>
                </c:pt>
                <c:pt idx="1952">
                  <c:v>7.3302955924698081E-3</c:v>
                </c:pt>
                <c:pt idx="1953">
                  <c:v>7.3276163112598351E-3</c:v>
                </c:pt>
                <c:pt idx="1954">
                  <c:v>7.3249350136059569E-3</c:v>
                </c:pt>
                <c:pt idx="1955">
                  <c:v>7.322251535454116E-3</c:v>
                </c:pt>
                <c:pt idx="1956">
                  <c:v>7.3195657123244391E-3</c:v>
                </c:pt>
                <c:pt idx="1957">
                  <c:v>7.3168773793090575E-3</c:v>
                </c:pt>
                <c:pt idx="1958">
                  <c:v>7.3141863710734119E-3</c:v>
                </c:pt>
                <c:pt idx="1959">
                  <c:v>7.3118548695811107E-3</c:v>
                </c:pt>
                <c:pt idx="1960">
                  <c:v>7.3087956654685673E-3</c:v>
                </c:pt>
                <c:pt idx="1961">
                  <c:v>7.306095635295066E-3</c:v>
                </c:pt>
                <c:pt idx="1962">
                  <c:v>7.3033922642931339E-3</c:v>
                </c:pt>
                <c:pt idx="1963">
                  <c:v>7.3006853849934611E-3</c:v>
                </c:pt>
                <c:pt idx="1964">
                  <c:v>7.2979748294991816E-3</c:v>
                </c:pt>
                <c:pt idx="1965">
                  <c:v>7.2952604294869551E-3</c:v>
                </c:pt>
                <c:pt idx="1966">
                  <c:v>7.2925420162065369E-3</c:v>
                </c:pt>
                <c:pt idx="1967">
                  <c:v>7.2898194204807755E-3</c:v>
                </c:pt>
                <c:pt idx="1968">
                  <c:v>7.2874658533975643E-3</c:v>
                </c:pt>
                <c:pt idx="1969">
                  <c:v>7.2843610028483384E-3</c:v>
                </c:pt>
                <c:pt idx="1970">
                  <c:v>7.2816248404530444E-3</c:v>
                </c:pt>
                <c:pt idx="1971">
                  <c:v>7.278883814633646E-3</c:v>
                </c:pt>
                <c:pt idx="1972">
                  <c:v>7.2761377540793296E-3</c:v>
                </c:pt>
                <c:pt idx="1973">
                  <c:v>7.2733865150310861E-3</c:v>
                </c:pt>
                <c:pt idx="1974">
                  <c:v>7.2706300653705182E-3</c:v>
                </c:pt>
                <c:pt idx="1975">
                  <c:v>7.2678684009226573E-3</c:v>
                </c:pt>
                <c:pt idx="1976">
                  <c:v>7.26510151751362E-3</c:v>
                </c:pt>
                <c:pt idx="1977">
                  <c:v>7.2623294109693069E-3</c:v>
                </c:pt>
                <c:pt idx="1978">
                  <c:v>7.2595520771160538E-3</c:v>
                </c:pt>
                <c:pt idx="1979">
                  <c:v>7.2567695117797607E-3</c:v>
                </c:pt>
                <c:pt idx="1980">
                  <c:v>7.2539817107871996E-3</c:v>
                </c:pt>
                <c:pt idx="1981">
                  <c:v>7.2515788354417868E-3</c:v>
                </c:pt>
                <c:pt idx="1982">
                  <c:v>7.2483903851390521E-3</c:v>
                </c:pt>
                <c:pt idx="1983">
                  <c:v>7.2455868521370086E-3</c:v>
                </c:pt>
                <c:pt idx="1984">
                  <c:v>7.2427780667853473E-3</c:v>
                </c:pt>
                <c:pt idx="1985">
                  <c:v>7.2390203952389818E-3</c:v>
                </c:pt>
                <c:pt idx="1986">
                  <c:v>7.2361997070844817E-3</c:v>
                </c:pt>
                <c:pt idx="1987">
                  <c:v>7.2333737530368364E-3</c:v>
                </c:pt>
                <c:pt idx="1988">
                  <c:v>7.2305425289231626E-3</c:v>
                </c:pt>
                <c:pt idx="1989">
                  <c:v>7.2277060305716749E-3</c:v>
                </c:pt>
                <c:pt idx="1990">
                  <c:v>7.2248642538090555E-3</c:v>
                </c:pt>
                <c:pt idx="1991">
                  <c:v>7.2220171944639543E-3</c:v>
                </c:pt>
                <c:pt idx="1992">
                  <c:v>7.2191648483639287E-3</c:v>
                </c:pt>
                <c:pt idx="1993">
                  <c:v>7.2163072113371933E-3</c:v>
                </c:pt>
                <c:pt idx="1994">
                  <c:v>7.2133083719100599E-3</c:v>
                </c:pt>
                <c:pt idx="1995">
                  <c:v>7.2104397019658473E-3</c:v>
                </c:pt>
                <c:pt idx="1996">
                  <c:v>7.2075657281984624E-3</c:v>
                </c:pt>
                <c:pt idx="1997">
                  <c:v>7.2046864464370324E-3</c:v>
                </c:pt>
                <c:pt idx="1998">
                  <c:v>7.2018018525104692E-3</c:v>
                </c:pt>
                <c:pt idx="1999">
                  <c:v>7.1989119422472452E-3</c:v>
                </c:pt>
                <c:pt idx="2000">
                  <c:v>7.1951885248653959E-3</c:v>
                </c:pt>
                <c:pt idx="2001">
                  <c:v>7.1931161560279851E-3</c:v>
                </c:pt>
                <c:pt idx="2002">
                  <c:v>7.1902102717304253E-3</c:v>
                </c:pt>
                <c:pt idx="2003">
                  <c:v>7.1872990544133751E-3</c:v>
                </c:pt>
                <c:pt idx="2004">
                  <c:v>7.1843824999066183E-3</c:v>
                </c:pt>
                <c:pt idx="2005">
                  <c:v>7.1814606040399385E-3</c:v>
                </c:pt>
                <c:pt idx="2006">
                  <c:v>7.1785333626429018E-3</c:v>
                </c:pt>
                <c:pt idx="2007">
                  <c:v>7.1756007715459477E-3</c:v>
                </c:pt>
                <c:pt idx="2008">
                  <c:v>7.172662826578859E-3</c:v>
                </c:pt>
                <c:pt idx="2009">
                  <c:v>7.1697195235718566E-3</c:v>
                </c:pt>
                <c:pt idx="2010">
                  <c:v>7.1667708583555978E-3</c:v>
                </c:pt>
                <c:pt idx="2011">
                  <c:v>7.1638168267605237E-3</c:v>
                </c:pt>
                <c:pt idx="2012">
                  <c:v>7.160857424617726E-3</c:v>
                </c:pt>
                <c:pt idx="2013">
                  <c:v>7.1578926477574275E-3</c:v>
                </c:pt>
                <c:pt idx="2014">
                  <c:v>7.1549224920109391E-3</c:v>
                </c:pt>
                <c:pt idx="2015">
                  <c:v>7.1519469532091385E-3</c:v>
                </c:pt>
                <c:pt idx="2016">
                  <c:v>7.1489660271835563E-3</c:v>
                </c:pt>
                <c:pt idx="2017">
                  <c:v>7.1459797097655044E-3</c:v>
                </c:pt>
                <c:pt idx="2018">
                  <c:v>7.1429879967865153E-3</c:v>
                </c:pt>
                <c:pt idx="2019">
                  <c:v>7.1399908840781186E-3</c:v>
                </c:pt>
                <c:pt idx="2020">
                  <c:v>7.1369883674720653E-3</c:v>
                </c:pt>
                <c:pt idx="2021">
                  <c:v>7.13398044280054E-3</c:v>
                </c:pt>
                <c:pt idx="2022">
                  <c:v>7.1309671058955131E-3</c:v>
                </c:pt>
                <c:pt idx="2023">
                  <c:v>7.1279483525893876E-3</c:v>
                </c:pt>
                <c:pt idx="2024">
                  <c:v>7.1249241787139138E-3</c:v>
                </c:pt>
                <c:pt idx="2025">
                  <c:v>7.1218945801021505E-3</c:v>
                </c:pt>
                <c:pt idx="2026">
                  <c:v>7.1188595525867229E-3</c:v>
                </c:pt>
                <c:pt idx="2027">
                  <c:v>7.1158190920000341E-3</c:v>
                </c:pt>
                <c:pt idx="2028">
                  <c:v>7.1127731941755812E-3</c:v>
                </c:pt>
                <c:pt idx="2029">
                  <c:v>7.1097218549459884E-3</c:v>
                </c:pt>
                <c:pt idx="2030">
                  <c:v>7.106665070144751E-3</c:v>
                </c:pt>
                <c:pt idx="2031">
                  <c:v>7.1036028356049304E-3</c:v>
                </c:pt>
                <c:pt idx="2032">
                  <c:v>7.1005351471600218E-3</c:v>
                </c:pt>
                <c:pt idx="2033">
                  <c:v>7.0974620006439603E-3</c:v>
                </c:pt>
                <c:pt idx="2034">
                  <c:v>7.0943833918904603E-3</c:v>
                </c:pt>
                <c:pt idx="2035">
                  <c:v>7.0912993167330188E-3</c:v>
                </c:pt>
                <c:pt idx="2036">
                  <c:v>7.0882097710062248E-3</c:v>
                </c:pt>
                <c:pt idx="2037">
                  <c:v>7.0846721576035719E-3</c:v>
                </c:pt>
                <c:pt idx="2038">
                  <c:v>7.0815708752002297E-3</c:v>
                </c:pt>
                <c:pt idx="2039">
                  <c:v>7.0784641091350556E-3</c:v>
                </c:pt>
                <c:pt idx="2040">
                  <c:v>7.075351855243296E-3</c:v>
                </c:pt>
                <c:pt idx="2041">
                  <c:v>7.0722341093591009E-3</c:v>
                </c:pt>
                <c:pt idx="2042">
                  <c:v>7.0691108673179345E-3</c:v>
                </c:pt>
                <c:pt idx="2043">
                  <c:v>7.0659821249543838E-3</c:v>
                </c:pt>
                <c:pt idx="2044">
                  <c:v>7.0628478781043494E-3</c:v>
                </c:pt>
                <c:pt idx="2045">
                  <c:v>7.0597081226028572E-3</c:v>
                </c:pt>
                <c:pt idx="2046">
                  <c:v>7.056722135554307E-3</c:v>
                </c:pt>
                <c:pt idx="2047">
                  <c:v>7.0535718085945687E-3</c:v>
                </c:pt>
                <c:pt idx="2048">
                  <c:v>7.0504159608683016E-3</c:v>
                </c:pt>
                <c:pt idx="2049">
                  <c:v>7.0472545882109463E-3</c:v>
                </c:pt>
                <c:pt idx="2050">
                  <c:v>7.044087686459039E-3</c:v>
                </c:pt>
                <c:pt idx="2051">
                  <c:v>7.0400078245499058E-3</c:v>
                </c:pt>
                <c:pt idx="2052">
                  <c:v>7.0361793179167693E-3</c:v>
                </c:pt>
                <c:pt idx="2053">
                  <c:v>7.0336431711380386E-3</c:v>
                </c:pt>
                <c:pt idx="2054">
                  <c:v>7.0304525261056933E-3</c:v>
                </c:pt>
                <c:pt idx="2055">
                  <c:v>7.0272563299714147E-3</c:v>
                </c:pt>
                <c:pt idx="2056">
                  <c:v>7.024054578572394E-3</c:v>
                </c:pt>
                <c:pt idx="2057">
                  <c:v>7.0208472677453868E-3</c:v>
                </c:pt>
                <c:pt idx="2058">
                  <c:v>7.0176343933278052E-3</c:v>
                </c:pt>
                <c:pt idx="2059">
                  <c:v>7.0144159511572801E-3</c:v>
                </c:pt>
                <c:pt idx="2060">
                  <c:v>7.0111919370710041E-3</c:v>
                </c:pt>
                <c:pt idx="2061">
                  <c:v>7.0079623469068274E-3</c:v>
                </c:pt>
                <c:pt idx="2062">
                  <c:v>7.0047271765023809E-3</c:v>
                </c:pt>
                <c:pt idx="2063">
                  <c:v>7.0014864216959528E-3</c:v>
                </c:pt>
                <c:pt idx="2064">
                  <c:v>6.9982400783258304E-3</c:v>
                </c:pt>
                <c:pt idx="2065">
                  <c:v>6.9949881422296453E-3</c:v>
                </c:pt>
                <c:pt idx="2066">
                  <c:v>6.9917306092465601E-3</c:v>
                </c:pt>
                <c:pt idx="2067">
                  <c:v>6.9884674752148648E-3</c:v>
                </c:pt>
                <c:pt idx="2068">
                  <c:v>6.9851987359730644E-3</c:v>
                </c:pt>
                <c:pt idx="2069">
                  <c:v>6.9819243873605425E-3</c:v>
                </c:pt>
                <c:pt idx="2070">
                  <c:v>6.978644425215807E-3</c:v>
                </c:pt>
                <c:pt idx="2071">
                  <c:v>6.9753588453786777E-3</c:v>
                </c:pt>
                <c:pt idx="2072">
                  <c:v>6.972067643687881E-3</c:v>
                </c:pt>
                <c:pt idx="2073">
                  <c:v>6.9687708159832376E-3</c:v>
                </c:pt>
                <c:pt idx="2074">
                  <c:v>6.965468358104349E-3</c:v>
                </c:pt>
                <c:pt idx="2075">
                  <c:v>6.9621602658910377E-3</c:v>
                </c:pt>
                <c:pt idx="2076">
                  <c:v>6.9588465351831229E-3</c:v>
                </c:pt>
                <c:pt idx="2077">
                  <c:v>6.9555271618210839E-3</c:v>
                </c:pt>
                <c:pt idx="2078">
                  <c:v>6.9522021416445218E-3</c:v>
                </c:pt>
                <c:pt idx="2079">
                  <c:v>6.9488714704943524E-3</c:v>
                </c:pt>
                <c:pt idx="2080">
                  <c:v>6.9455351442110546E-3</c:v>
                </c:pt>
                <c:pt idx="2081">
                  <c:v>6.9421931586355441E-3</c:v>
                </c:pt>
                <c:pt idx="2082">
                  <c:v>6.9388455096080796E-3</c:v>
                </c:pt>
                <c:pt idx="2083">
                  <c:v>6.9354921929702332E-3</c:v>
                </c:pt>
                <c:pt idx="2084">
                  <c:v>6.9321332045629222E-3</c:v>
                </c:pt>
                <c:pt idx="2085">
                  <c:v>6.9287685402277194E-3</c:v>
                </c:pt>
                <c:pt idx="2086">
                  <c:v>6.9253981958057598E-3</c:v>
                </c:pt>
                <c:pt idx="2087">
                  <c:v>6.9220221671388348E-3</c:v>
                </c:pt>
                <c:pt idx="2088">
                  <c:v>6.918640450068736E-3</c:v>
                </c:pt>
                <c:pt idx="2089">
                  <c:v>6.9152530404376945E-3</c:v>
                </c:pt>
                <c:pt idx="2090">
                  <c:v>6.9118599340872834E-3</c:v>
                </c:pt>
                <c:pt idx="2091">
                  <c:v>6.9084611268603879E-3</c:v>
                </c:pt>
                <c:pt idx="2092">
                  <c:v>6.9050566145988021E-3</c:v>
                </c:pt>
                <c:pt idx="2093">
                  <c:v>6.9016463931454121E-3</c:v>
                </c:pt>
                <c:pt idx="2094">
                  <c:v>6.8982304583428853E-3</c:v>
                </c:pt>
                <c:pt idx="2095">
                  <c:v>6.8948088060343284E-3</c:v>
                </c:pt>
                <c:pt idx="2096">
                  <c:v>6.8913814320624087E-3</c:v>
                </c:pt>
                <c:pt idx="2097">
                  <c:v>6.887948332270453E-3</c:v>
                </c:pt>
                <c:pt idx="2098">
                  <c:v>6.8845095025022217E-3</c:v>
                </c:pt>
                <c:pt idx="2099">
                  <c:v>6.881064938600385E-3</c:v>
                </c:pt>
                <c:pt idx="2100">
                  <c:v>6.8776146364095802E-3</c:v>
                </c:pt>
                <c:pt idx="2101">
                  <c:v>6.8741585917729145E-3</c:v>
                </c:pt>
                <c:pt idx="2102">
                  <c:v>6.8706968005345891E-3</c:v>
                </c:pt>
                <c:pt idx="2103">
                  <c:v>6.866484392155878E-3</c:v>
                </c:pt>
                <c:pt idx="2104">
                  <c:v>6.8637559616299797E-3</c:v>
                </c:pt>
                <c:pt idx="2105">
                  <c:v>6.8602769056523164E-3</c:v>
                </c:pt>
                <c:pt idx="2106">
                  <c:v>6.8567920864504549E-3</c:v>
                </c:pt>
                <c:pt idx="2107">
                  <c:v>6.8533014998694705E-3</c:v>
                </c:pt>
                <c:pt idx="2108">
                  <c:v>6.8498051417542226E-3</c:v>
                </c:pt>
                <c:pt idx="2109">
                  <c:v>6.8463030079495679E-3</c:v>
                </c:pt>
                <c:pt idx="2110">
                  <c:v>6.8427950943008029E-3</c:v>
                </c:pt>
                <c:pt idx="2111">
                  <c:v>6.8392813966536622E-3</c:v>
                </c:pt>
                <c:pt idx="2112">
                  <c:v>6.8357619108534414E-3</c:v>
                </c:pt>
                <c:pt idx="2113">
                  <c:v>6.8322366327458741E-3</c:v>
                </c:pt>
                <c:pt idx="2114">
                  <c:v>6.8287055581769144E-3</c:v>
                </c:pt>
                <c:pt idx="2115">
                  <c:v>6.8251686829929516E-3</c:v>
                </c:pt>
                <c:pt idx="2116">
                  <c:v>6.8216260030399406E-3</c:v>
                </c:pt>
                <c:pt idx="2117">
                  <c:v>6.818077514164053E-3</c:v>
                </c:pt>
                <c:pt idx="2118">
                  <c:v>6.8145232122123357E-3</c:v>
                </c:pt>
                <c:pt idx="2119">
                  <c:v>6.810963093030962E-3</c:v>
                </c:pt>
                <c:pt idx="2120">
                  <c:v>6.8073971524671983E-3</c:v>
                </c:pt>
                <c:pt idx="2121">
                  <c:v>6.8038253863678738E-3</c:v>
                </c:pt>
                <c:pt idx="2122">
                  <c:v>6.8002477905804741E-3</c:v>
                </c:pt>
                <c:pt idx="2123">
                  <c:v>6.7966643609518292E-3</c:v>
                </c:pt>
                <c:pt idx="2124">
                  <c:v>6.7930750933300815E-3</c:v>
                </c:pt>
                <c:pt idx="2125">
                  <c:v>6.7894799835627176E-3</c:v>
                </c:pt>
                <c:pt idx="2126">
                  <c:v>6.7858790274972223E-3</c:v>
                </c:pt>
                <c:pt idx="2127">
                  <c:v>6.7822722209821785E-3</c:v>
                </c:pt>
                <c:pt idx="2128">
                  <c:v>6.7786595598657278E-3</c:v>
                </c:pt>
                <c:pt idx="2129">
                  <c:v>6.7750410399955753E-3</c:v>
                </c:pt>
                <c:pt idx="2130">
                  <c:v>6.7714166572209605E-3</c:v>
                </c:pt>
                <c:pt idx="2131">
                  <c:v>6.7677864073902435E-3</c:v>
                </c:pt>
                <c:pt idx="2132">
                  <c:v>6.7641502863524453E-3</c:v>
                </c:pt>
                <c:pt idx="2133">
                  <c:v>6.7605082899561452E-3</c:v>
                </c:pt>
                <c:pt idx="2134">
                  <c:v>6.7568604140510208E-3</c:v>
                </c:pt>
                <c:pt idx="2135">
                  <c:v>6.7532066544863092E-3</c:v>
                </c:pt>
                <c:pt idx="2136">
                  <c:v>6.7495470071112481E-3</c:v>
                </c:pt>
                <c:pt idx="2137">
                  <c:v>6.7458814677757344E-3</c:v>
                </c:pt>
                <c:pt idx="2138">
                  <c:v>6.7422100323298803E-3</c:v>
                </c:pt>
                <c:pt idx="2139">
                  <c:v>6.7385326966231431E-3</c:v>
                </c:pt>
                <c:pt idx="2140">
                  <c:v>6.7348494565058568E-3</c:v>
                </c:pt>
                <c:pt idx="2141">
                  <c:v>6.7311603078287928E-3</c:v>
                </c:pt>
                <c:pt idx="2142">
                  <c:v>6.7274652464418445E-3</c:v>
                </c:pt>
                <c:pt idx="2143">
                  <c:v>6.7237642681964417E-3</c:v>
                </c:pt>
                <c:pt idx="2144">
                  <c:v>6.7200573689429159E-3</c:v>
                </c:pt>
                <c:pt idx="2145">
                  <c:v>6.7163445445320401E-3</c:v>
                </c:pt>
                <c:pt idx="2146">
                  <c:v>6.7126257908156784E-3</c:v>
                </c:pt>
                <c:pt idx="2147">
                  <c:v>6.7089011036448225E-3</c:v>
                </c:pt>
                <c:pt idx="2148">
                  <c:v>6.705170478871118E-3</c:v>
                </c:pt>
                <c:pt idx="2149">
                  <c:v>6.7014339123459945E-3</c:v>
                </c:pt>
                <c:pt idx="2150">
                  <c:v>6.6976913999215364E-3</c:v>
                </c:pt>
                <c:pt idx="2151">
                  <c:v>6.6939429374500477E-3</c:v>
                </c:pt>
                <c:pt idx="2152">
                  <c:v>6.6901885207831758E-3</c:v>
                </c:pt>
                <c:pt idx="2153">
                  <c:v>6.6864281457736626E-3</c:v>
                </c:pt>
                <c:pt idx="2154">
                  <c:v>6.6828728475816883E-3</c:v>
                </c:pt>
                <c:pt idx="2155">
                  <c:v>6.6788895041372436E-3</c:v>
                </c:pt>
                <c:pt idx="2156">
                  <c:v>6.6751112292156023E-3</c:v>
                </c:pt>
                <c:pt idx="2157">
                  <c:v>6.6713269793627272E-3</c:v>
                </c:pt>
                <c:pt idx="2158">
                  <c:v>6.6675367504313585E-3</c:v>
                </c:pt>
                <c:pt idx="2159">
                  <c:v>6.6637405382753354E-3</c:v>
                </c:pt>
                <c:pt idx="2160">
                  <c:v>6.6599383387480546E-3</c:v>
                </c:pt>
                <c:pt idx="2161">
                  <c:v>6.6561301477033562E-3</c:v>
                </c:pt>
                <c:pt idx="2162">
                  <c:v>6.6523159609950741E-3</c:v>
                </c:pt>
                <c:pt idx="2163">
                  <c:v>6.648495774477267E-3</c:v>
                </c:pt>
                <c:pt idx="2164">
                  <c:v>6.6446695840044288E-3</c:v>
                </c:pt>
                <c:pt idx="2165">
                  <c:v>6.6408373854310518E-3</c:v>
                </c:pt>
                <c:pt idx="2166">
                  <c:v>6.6369991746114123E-3</c:v>
                </c:pt>
                <c:pt idx="2167">
                  <c:v>6.6331549474006627E-3</c:v>
                </c:pt>
                <c:pt idx="2168">
                  <c:v>6.6293046996532944E-3</c:v>
                </c:pt>
                <c:pt idx="2169">
                  <c:v>6.6254484272251181E-3</c:v>
                </c:pt>
                <c:pt idx="2170">
                  <c:v>6.6215861259710648E-3</c:v>
                </c:pt>
                <c:pt idx="2171">
                  <c:v>6.6177177917465047E-3</c:v>
                </c:pt>
                <c:pt idx="2172">
                  <c:v>6.6138434204074644E-3</c:v>
                </c:pt>
                <c:pt idx="2173">
                  <c:v>6.6099630078095342E-3</c:v>
                </c:pt>
                <c:pt idx="2174">
                  <c:v>6.6060765498089603E-3</c:v>
                </c:pt>
                <c:pt idx="2175">
                  <c:v>6.6021840422617684E-3</c:v>
                </c:pt>
                <c:pt idx="2176">
                  <c:v>6.5982854810242063E-3</c:v>
                </c:pt>
                <c:pt idx="2177">
                  <c:v>6.5943808619533953E-3</c:v>
                </c:pt>
                <c:pt idx="2178">
                  <c:v>6.5904701809053621E-3</c:v>
                </c:pt>
                <c:pt idx="2179">
                  <c:v>6.5865534337374489E-3</c:v>
                </c:pt>
                <c:pt idx="2180">
                  <c:v>6.5826306163067781E-3</c:v>
                </c:pt>
                <c:pt idx="2181">
                  <c:v>6.5787017244706893E-3</c:v>
                </c:pt>
                <c:pt idx="2182">
                  <c:v>6.5747667540860871E-3</c:v>
                </c:pt>
                <c:pt idx="2183">
                  <c:v>6.5708257010109695E-3</c:v>
                </c:pt>
                <c:pt idx="2184">
                  <c:v>6.5668785611033348E-3</c:v>
                </c:pt>
                <c:pt idx="2185">
                  <c:v>6.5629253302205226E-3</c:v>
                </c:pt>
                <c:pt idx="2186">
                  <c:v>6.5589660042214091E-3</c:v>
                </c:pt>
                <c:pt idx="2187">
                  <c:v>6.5550005789639914E-3</c:v>
                </c:pt>
                <c:pt idx="2188">
                  <c:v>6.5510290503067066E-3</c:v>
                </c:pt>
                <c:pt idx="2189">
                  <c:v>6.5470514141086466E-3</c:v>
                </c:pt>
                <c:pt idx="2190">
                  <c:v>6.5430676662282484E-3</c:v>
                </c:pt>
                <c:pt idx="2191">
                  <c:v>6.5390778025248243E-3</c:v>
                </c:pt>
                <c:pt idx="2192">
                  <c:v>6.5350818188572484E-3</c:v>
                </c:pt>
                <c:pt idx="2193">
                  <c:v>6.5310797110857089E-3</c:v>
                </c:pt>
                <c:pt idx="2194">
                  <c:v>6.5270714750692987E-3</c:v>
                </c:pt>
                <c:pt idx="2195">
                  <c:v>6.5230571066675494E-3</c:v>
                </c:pt>
                <c:pt idx="2196">
                  <c:v>6.5190366017408678E-3</c:v>
                </c:pt>
                <c:pt idx="2197">
                  <c:v>6.5150099561492236E-3</c:v>
                </c:pt>
                <c:pt idx="2198">
                  <c:v>6.5109771657530235E-3</c:v>
                </c:pt>
                <c:pt idx="2199">
                  <c:v>6.5069382264126754E-3</c:v>
                </c:pt>
                <c:pt idx="2200">
                  <c:v>6.5028931339890239E-3</c:v>
                </c:pt>
                <c:pt idx="2201">
                  <c:v>6.4988418843429149E-3</c:v>
                </c:pt>
                <c:pt idx="2202">
                  <c:v>6.4940779948615647E-3</c:v>
                </c:pt>
                <c:pt idx="2203">
                  <c:v>6.4900128696110159E-3</c:v>
                </c:pt>
                <c:pt idx="2204">
                  <c:v>6.4859415736395762E-3</c:v>
                </c:pt>
                <c:pt idx="2205">
                  <c:v>6.4818641028090334E-3</c:v>
                </c:pt>
                <c:pt idx="2206">
                  <c:v>6.4784931329180031E-3</c:v>
                </c:pt>
                <c:pt idx="2207">
                  <c:v>6.4736906200201861E-3</c:v>
                </c:pt>
                <c:pt idx="2208">
                  <c:v>6.4695945997865437E-3</c:v>
                </c:pt>
                <c:pt idx="2209">
                  <c:v>6.4652531690308863E-3</c:v>
                </c:pt>
                <c:pt idx="2210">
                  <c:v>6.4613839809560623E-3</c:v>
                </c:pt>
                <c:pt idx="2211">
                  <c:v>6.4572693740851906E-3</c:v>
                </c:pt>
                <c:pt idx="2212">
                  <c:v>6.4531485633949042E-3</c:v>
                </c:pt>
                <c:pt idx="2213">
                  <c:v>6.449021544748512E-3</c:v>
                </c:pt>
                <c:pt idx="2214">
                  <c:v>6.444888314010409E-3</c:v>
                </c:pt>
                <c:pt idx="2215">
                  <c:v>6.4407488670439042E-3</c:v>
                </c:pt>
                <c:pt idx="2216">
                  <c:v>6.4366031997133933E-3</c:v>
                </c:pt>
                <c:pt idx="2217">
                  <c:v>6.4324513078828369E-3</c:v>
                </c:pt>
                <c:pt idx="2218">
                  <c:v>6.4282931874172803E-3</c:v>
                </c:pt>
                <c:pt idx="2219">
                  <c:v>6.4248617881680096E-3</c:v>
                </c:pt>
                <c:pt idx="2220">
                  <c:v>6.4199582440394041E-3</c:v>
                </c:pt>
                <c:pt idx="2221">
                  <c:v>6.4157814128569593E-3</c:v>
                </c:pt>
                <c:pt idx="2222">
                  <c:v>6.4115983364990501E-3</c:v>
                </c:pt>
                <c:pt idx="2223">
                  <c:v>6.4074090108309422E-3</c:v>
                </c:pt>
                <c:pt idx="2224">
                  <c:v>6.4032134317187671E-3</c:v>
                </c:pt>
                <c:pt idx="2225">
                  <c:v>6.3990115950282233E-3</c:v>
                </c:pt>
                <c:pt idx="2226">
                  <c:v>6.3948034966247918E-3</c:v>
                </c:pt>
                <c:pt idx="2227">
                  <c:v>6.3905891323754755E-3</c:v>
                </c:pt>
                <c:pt idx="2228">
                  <c:v>6.3871155945029526E-3</c:v>
                </c:pt>
                <c:pt idx="2229">
                  <c:v>6.3821415898032818E-3</c:v>
                </c:pt>
                <c:pt idx="2230">
                  <c:v>6.3779084032141919E-3</c:v>
                </c:pt>
                <c:pt idx="2231">
                  <c:v>6.3736689342454847E-3</c:v>
                </c:pt>
                <c:pt idx="2232">
                  <c:v>6.36942317876438E-3</c:v>
                </c:pt>
                <c:pt idx="2233">
                  <c:v>6.3651711326383146E-3</c:v>
                </c:pt>
                <c:pt idx="2234">
                  <c:v>6.3609127917349404E-3</c:v>
                </c:pt>
                <c:pt idx="2235">
                  <c:v>6.3566481519216943E-3</c:v>
                </c:pt>
                <c:pt idx="2236">
                  <c:v>6.3523772090666635E-3</c:v>
                </c:pt>
                <c:pt idx="2237">
                  <c:v>6.348099959037937E-3</c:v>
                </c:pt>
                <c:pt idx="2238">
                  <c:v>6.3438163977042536E-3</c:v>
                </c:pt>
                <c:pt idx="2239">
                  <c:v>6.3395265209334837E-3</c:v>
                </c:pt>
                <c:pt idx="2240">
                  <c:v>6.3352303245948014E-3</c:v>
                </c:pt>
                <c:pt idx="2241">
                  <c:v>6.3316954818097666E-3</c:v>
                </c:pt>
                <c:pt idx="2242">
                  <c:v>6.3266189566890917E-3</c:v>
                </c:pt>
                <c:pt idx="2243">
                  <c:v>6.3223037768604124E-3</c:v>
                </c:pt>
                <c:pt idx="2244">
                  <c:v>6.3179822609407332E-3</c:v>
                </c:pt>
                <c:pt idx="2245">
                  <c:v>6.3130356218263238E-3</c:v>
                </c:pt>
                <c:pt idx="2246">
                  <c:v>6.3089591915283828E-3</c:v>
                </c:pt>
                <c:pt idx="2247">
                  <c:v>6.3046182673543684E-3</c:v>
                </c:pt>
                <c:pt idx="2248">
                  <c:v>6.3002709903327327E-3</c:v>
                </c:pt>
                <c:pt idx="2249">
                  <c:v>6.2959173563342449E-3</c:v>
                </c:pt>
                <c:pt idx="2250">
                  <c:v>6.2915573612290204E-3</c:v>
                </c:pt>
                <c:pt idx="2251">
                  <c:v>6.2871910008878281E-3</c:v>
                </c:pt>
                <c:pt idx="2252">
                  <c:v>6.2828182711818729E-3</c:v>
                </c:pt>
                <c:pt idx="2253">
                  <c:v>6.2784391679821415E-3</c:v>
                </c:pt>
                <c:pt idx="2254">
                  <c:v>6.2740536871598385E-3</c:v>
                </c:pt>
                <c:pt idx="2255">
                  <c:v>6.2696618245868209E-3</c:v>
                </c:pt>
                <c:pt idx="2256">
                  <c:v>6.2652635761347303E-3</c:v>
                </c:pt>
                <c:pt idx="2257">
                  <c:v>6.2608589376752068E-3</c:v>
                </c:pt>
                <c:pt idx="2258">
                  <c:v>6.2564479050805427E-3</c:v>
                </c:pt>
                <c:pt idx="2259">
                  <c:v>6.2517648529882078E-3</c:v>
                </c:pt>
                <c:pt idx="2260">
                  <c:v>6.2476066409756252E-3</c:v>
                </c:pt>
                <c:pt idx="2261">
                  <c:v>6.2411757979391582E-3</c:v>
                </c:pt>
                <c:pt idx="2262">
                  <c:v>6.2387397508005043E-3</c:v>
                </c:pt>
                <c:pt idx="2263">
                  <c:v>6.2329263873629245E-3</c:v>
                </c:pt>
                <c:pt idx="2264">
                  <c:v>6.2284752273588356E-3</c:v>
                </c:pt>
                <c:pt idx="2265">
                  <c:v>6.2240176432630228E-3</c:v>
                </c:pt>
                <c:pt idx="2266">
                  <c:v>6.2195536309490327E-3</c:v>
                </c:pt>
                <c:pt idx="2267">
                  <c:v>6.2150831862904125E-3</c:v>
                </c:pt>
                <c:pt idx="2268">
                  <c:v>6.2106063051611494E-3</c:v>
                </c:pt>
                <c:pt idx="2269">
                  <c:v>6.2061229834354456E-3</c:v>
                </c:pt>
                <c:pt idx="2270">
                  <c:v>6.2016332169870687E-3</c:v>
                </c:pt>
                <c:pt idx="2271">
                  <c:v>6.1971370016910988E-3</c:v>
                </c:pt>
                <c:pt idx="2272">
                  <c:v>6.1926343334217406E-3</c:v>
                </c:pt>
                <c:pt idx="2273">
                  <c:v>6.1881252080538554E-3</c:v>
                </c:pt>
                <c:pt idx="2274">
                  <c:v>6.1836096214629615E-3</c:v>
                </c:pt>
                <c:pt idx="2275">
                  <c:v>6.1790875695241394E-3</c:v>
                </c:pt>
                <c:pt idx="2276">
                  <c:v>6.1745590481124693E-3</c:v>
                </c:pt>
                <c:pt idx="2277">
                  <c:v>6.1700240531041266E-3</c:v>
                </c:pt>
                <c:pt idx="2278">
                  <c:v>6.1654825803746302E-3</c:v>
                </c:pt>
                <c:pt idx="2279">
                  <c:v>6.160934625800374E-3</c:v>
                </c:pt>
                <c:pt idx="2280">
                  <c:v>6.1563801852573142E-3</c:v>
                </c:pt>
                <c:pt idx="2281">
                  <c:v>6.1518192546222844E-3</c:v>
                </c:pt>
                <c:pt idx="2282">
                  <c:v>6.1472518297716787E-3</c:v>
                </c:pt>
                <c:pt idx="2283">
                  <c:v>6.1426779065827664E-3</c:v>
                </c:pt>
                <c:pt idx="2284">
                  <c:v>6.1380974809321616E-3</c:v>
                </c:pt>
                <c:pt idx="2285">
                  <c:v>6.1335105486975735E-3</c:v>
                </c:pt>
                <c:pt idx="2286">
                  <c:v>6.128917105756272E-3</c:v>
                </c:pt>
                <c:pt idx="2287">
                  <c:v>6.1243171479861839E-3</c:v>
                </c:pt>
                <c:pt idx="2288">
                  <c:v>6.1197106712652374E-3</c:v>
                </c:pt>
                <c:pt idx="2289">
                  <c:v>6.1150976714713602E-3</c:v>
                </c:pt>
                <c:pt idx="2290">
                  <c:v>6.1104781444831354E-3</c:v>
                </c:pt>
                <c:pt idx="2291">
                  <c:v>6.1058520861789305E-3</c:v>
                </c:pt>
                <c:pt idx="2292">
                  <c:v>6.1012194924377665E-3</c:v>
                </c:pt>
                <c:pt idx="2293">
                  <c:v>6.0965803591382277E-3</c:v>
                </c:pt>
                <c:pt idx="2294">
                  <c:v>6.0919346821599945E-3</c:v>
                </c:pt>
                <c:pt idx="2295">
                  <c:v>6.0872824573818696E-3</c:v>
                </c:pt>
                <c:pt idx="2296">
                  <c:v>6.0826236806835335E-3</c:v>
                </c:pt>
                <c:pt idx="2297">
                  <c:v>6.0772913364126298E-3</c:v>
                </c:pt>
                <c:pt idx="2298">
                  <c:v>6.0726185060120917E-3</c:v>
                </c:pt>
                <c:pt idx="2299">
                  <c:v>6.0679391107427948E-3</c:v>
                </c:pt>
                <c:pt idx="2300">
                  <c:v>6.0632531464859529E-3</c:v>
                </c:pt>
                <c:pt idx="2301">
                  <c:v>6.0585606091214635E-3</c:v>
                </c:pt>
                <c:pt idx="2302">
                  <c:v>6.0538614945303201E-3</c:v>
                </c:pt>
                <c:pt idx="2303">
                  <c:v>6.0491557985939545E-3</c:v>
                </c:pt>
                <c:pt idx="2304">
                  <c:v>6.0444435171931417E-3</c:v>
                </c:pt>
                <c:pt idx="2305">
                  <c:v>6.0397246462101884E-3</c:v>
                </c:pt>
                <c:pt idx="2306">
                  <c:v>6.0349991815260877E-3</c:v>
                </c:pt>
                <c:pt idx="2307">
                  <c:v>6.0302671190231487E-3</c:v>
                </c:pt>
                <c:pt idx="2308">
                  <c:v>6.0255284545832396E-3</c:v>
                </c:pt>
                <c:pt idx="2309">
                  <c:v>6.020783184089106E-3</c:v>
                </c:pt>
                <c:pt idx="2310">
                  <c:v>6.0160313034230565E-3</c:v>
                </c:pt>
                <c:pt idx="2311">
                  <c:v>6.0099120230350063E-3</c:v>
                </c:pt>
                <c:pt idx="2312">
                  <c:v>6.0051450179445043E-3</c:v>
                </c:pt>
                <c:pt idx="2313">
                  <c:v>6.0003713891549331E-3</c:v>
                </c:pt>
                <c:pt idx="2314">
                  <c:v>5.9943154475560799E-3</c:v>
                </c:pt>
                <c:pt idx="2315">
                  <c:v>5.9908042440124133E-3</c:v>
                </c:pt>
                <c:pt idx="2316">
                  <c:v>5.9860107194273657E-3</c:v>
                </c:pt>
                <c:pt idx="2317">
                  <c:v>5.9812105546783916E-3</c:v>
                </c:pt>
                <c:pt idx="2318">
                  <c:v>5.9764037456499905E-3</c:v>
                </c:pt>
                <c:pt idx="2319">
                  <c:v>5.9715902882266584E-3</c:v>
                </c:pt>
                <c:pt idx="2320">
                  <c:v>5.9667701782931118E-3</c:v>
                </c:pt>
                <c:pt idx="2321">
                  <c:v>5.9619434117345067E-3</c:v>
                </c:pt>
                <c:pt idx="2322">
                  <c:v>5.9571099844357772E-3</c:v>
                </c:pt>
                <c:pt idx="2323">
                  <c:v>5.9522698922825166E-3</c:v>
                </c:pt>
                <c:pt idx="2324">
                  <c:v>5.9474231311603173E-3</c:v>
                </c:pt>
                <c:pt idx="2325">
                  <c:v>5.9425696969549911E-3</c:v>
                </c:pt>
                <c:pt idx="2326">
                  <c:v>5.9377095855530065E-3</c:v>
                </c:pt>
                <c:pt idx="2327">
                  <c:v>5.9328427928399549E-3</c:v>
                </c:pt>
                <c:pt idx="2328">
                  <c:v>5.9279693147027447E-3</c:v>
                </c:pt>
                <c:pt idx="2329">
                  <c:v>5.9230891470282813E-3</c:v>
                </c:pt>
                <c:pt idx="2330">
                  <c:v>5.9182022857030333E-3</c:v>
                </c:pt>
                <c:pt idx="2331">
                  <c:v>5.9133087266145645E-3</c:v>
                </c:pt>
                <c:pt idx="2332">
                  <c:v>5.9084084656500007E-3</c:v>
                </c:pt>
                <c:pt idx="2333">
                  <c:v>5.9035014986971246E-3</c:v>
                </c:pt>
                <c:pt idx="2334">
                  <c:v>5.8985878216434992E-3</c:v>
                </c:pt>
                <c:pt idx="2335">
                  <c:v>5.8936674303773457E-3</c:v>
                </c:pt>
                <c:pt idx="2336">
                  <c:v>5.8887403207871034E-3</c:v>
                </c:pt>
                <c:pt idx="2337">
                  <c:v>5.8838064887609919E-3</c:v>
                </c:pt>
                <c:pt idx="2338">
                  <c:v>5.8788659301874527E-3</c:v>
                </c:pt>
                <c:pt idx="2339">
                  <c:v>5.8739186409560188E-3</c:v>
                </c:pt>
                <c:pt idx="2340">
                  <c:v>5.8689646169553505E-3</c:v>
                </c:pt>
                <c:pt idx="2341">
                  <c:v>5.8640038540749805E-3</c:v>
                </c:pt>
                <c:pt idx="2342">
                  <c:v>5.8590363482046636E-3</c:v>
                </c:pt>
                <c:pt idx="2343">
                  <c:v>5.8540620952337143E-3</c:v>
                </c:pt>
                <c:pt idx="2344">
                  <c:v>5.8490810910525447E-3</c:v>
                </c:pt>
                <c:pt idx="2345">
                  <c:v>5.8440933315515647E-3</c:v>
                </c:pt>
                <c:pt idx="2346">
                  <c:v>5.8390988126207468E-3</c:v>
                </c:pt>
                <c:pt idx="2347">
                  <c:v>5.834097530151159E-3</c:v>
                </c:pt>
                <c:pt idx="2348">
                  <c:v>5.8262246969920653E-3</c:v>
                </c:pt>
                <c:pt idx="2349">
                  <c:v>5.8227261305570351E-3</c:v>
                </c:pt>
                <c:pt idx="2350">
                  <c:v>5.8190530604189175E-3</c:v>
                </c:pt>
                <c:pt idx="2351">
                  <c:v>5.8140246827051443E-3</c:v>
                </c:pt>
                <c:pt idx="2352">
                  <c:v>5.8089895209092529E-3</c:v>
                </c:pt>
                <c:pt idx="2353">
                  <c:v>5.8039475709234069E-3</c:v>
                </c:pt>
                <c:pt idx="2354">
                  <c:v>5.7988988286395479E-3</c:v>
                </c:pt>
                <c:pt idx="2355">
                  <c:v>5.793843289950279E-3</c:v>
                </c:pt>
                <c:pt idx="2356">
                  <c:v>5.7887809507486373E-3</c:v>
                </c:pt>
                <c:pt idx="2357">
                  <c:v>5.7837118069274428E-3</c:v>
                </c:pt>
                <c:pt idx="2358">
                  <c:v>5.7786358543795149E-3</c:v>
                </c:pt>
                <c:pt idx="2359">
                  <c:v>5.7735530889985497E-3</c:v>
                </c:pt>
                <c:pt idx="2360">
                  <c:v>5.7684635066784619E-3</c:v>
                </c:pt>
                <c:pt idx="2361">
                  <c:v>5.7633671033122903E-3</c:v>
                </c:pt>
                <c:pt idx="2362">
                  <c:v>5.7582638747946053E-3</c:v>
                </c:pt>
                <c:pt idx="2363">
                  <c:v>5.7531538170197613E-3</c:v>
                </c:pt>
                <c:pt idx="2364">
                  <c:v>5.7467396711751197E-3</c:v>
                </c:pt>
                <c:pt idx="2365">
                  <c:v>5.7429131972762228E-3</c:v>
                </c:pt>
                <c:pt idx="2366">
                  <c:v>5.7377826270975487E-3</c:v>
                </c:pt>
                <c:pt idx="2367">
                  <c:v>5.7326452112410964E-3</c:v>
                </c:pt>
                <c:pt idx="2368">
                  <c:v>5.7275009456023134E-3</c:v>
                </c:pt>
                <c:pt idx="2369">
                  <c:v>5.7223498260764285E-3</c:v>
                </c:pt>
                <c:pt idx="2370">
                  <c:v>5.7171918485602038E-3</c:v>
                </c:pt>
                <c:pt idx="2371">
                  <c:v>5.7120270089490869E-3</c:v>
                </c:pt>
                <c:pt idx="2372">
                  <c:v>5.706855303139839E-3</c:v>
                </c:pt>
                <c:pt idx="2373">
                  <c:v>5.701676727028566E-3</c:v>
                </c:pt>
                <c:pt idx="2374">
                  <c:v>5.6964912765124663E-3</c:v>
                </c:pt>
                <c:pt idx="2375">
                  <c:v>5.6912989474885208E-3</c:v>
                </c:pt>
                <c:pt idx="2376">
                  <c:v>5.6860997358539299E-3</c:v>
                </c:pt>
                <c:pt idx="2377">
                  <c:v>5.6808936375065495E-3</c:v>
                </c:pt>
                <c:pt idx="2378">
                  <c:v>5.6756806483433614E-3</c:v>
                </c:pt>
                <c:pt idx="2379">
                  <c:v>5.6704607642633163E-3</c:v>
                </c:pt>
                <c:pt idx="2380">
                  <c:v>5.6652339811636143E-3</c:v>
                </c:pt>
                <c:pt idx="2381">
                  <c:v>5.6600002949436451E-3</c:v>
                </c:pt>
                <c:pt idx="2382">
                  <c:v>5.6547597015014842E-3</c:v>
                </c:pt>
                <c:pt idx="2383">
                  <c:v>5.6495121967360838E-3</c:v>
                </c:pt>
                <c:pt idx="2384">
                  <c:v>5.6442577765466141E-3</c:v>
                </c:pt>
                <c:pt idx="2385">
                  <c:v>5.6389964368329035E-3</c:v>
                </c:pt>
                <c:pt idx="2386">
                  <c:v>5.6337281734939034E-3</c:v>
                </c:pt>
                <c:pt idx="2387">
                  <c:v>5.6284529824298796E-3</c:v>
                </c:pt>
                <c:pt idx="2388">
                  <c:v>5.6231708595406594E-3</c:v>
                </c:pt>
                <c:pt idx="2389">
                  <c:v>5.6178818007267288E-3</c:v>
                </c:pt>
                <c:pt idx="2390">
                  <c:v>5.6125858018885701E-3</c:v>
                </c:pt>
                <c:pt idx="2391">
                  <c:v>5.6072828589268896E-3</c:v>
                </c:pt>
                <c:pt idx="2392">
                  <c:v>5.6019729677428279E-3</c:v>
                </c:pt>
                <c:pt idx="2393">
                  <c:v>5.5966561242375276E-3</c:v>
                </c:pt>
                <c:pt idx="2394">
                  <c:v>5.5913323243125673E-3</c:v>
                </c:pt>
                <c:pt idx="2395">
                  <c:v>5.5860015638697462E-3</c:v>
                </c:pt>
                <c:pt idx="2396">
                  <c:v>5.5806638388106438E-3</c:v>
                </c:pt>
                <c:pt idx="2397">
                  <c:v>5.5753191450381547E-3</c:v>
                </c:pt>
                <c:pt idx="2398">
                  <c:v>5.5699674784542965E-3</c:v>
                </c:pt>
                <c:pt idx="2399">
                  <c:v>5.5646088349615239E-3</c:v>
                </c:pt>
                <c:pt idx="2400">
                  <c:v>5.5592432104631696E-3</c:v>
                </c:pt>
                <c:pt idx="2401">
                  <c:v>5.5538706008621281E-3</c:v>
                </c:pt>
                <c:pt idx="2402">
                  <c:v>5.5484910020617293E-3</c:v>
                </c:pt>
                <c:pt idx="2403">
                  <c:v>5.543104409965964E-3</c:v>
                </c:pt>
                <c:pt idx="2404">
                  <c:v>5.5377108204781623E-3</c:v>
                </c:pt>
                <c:pt idx="2405">
                  <c:v>5.5323102295034088E-3</c:v>
                </c:pt>
                <c:pt idx="2406">
                  <c:v>5.5269026329448166E-3</c:v>
                </c:pt>
                <c:pt idx="2407">
                  <c:v>5.5214880267079073E-3</c:v>
                </c:pt>
                <c:pt idx="2408">
                  <c:v>5.5160664066971066E-3</c:v>
                </c:pt>
                <c:pt idx="2409">
                  <c:v>5.5106377688174998E-3</c:v>
                </c:pt>
                <c:pt idx="2410">
                  <c:v>5.5041492092033672E-3</c:v>
                </c:pt>
                <c:pt idx="2411">
                  <c:v>5.4987047604886765E-3</c:v>
                </c:pt>
                <c:pt idx="2412">
                  <c:v>5.4932532806693749E-3</c:v>
                </c:pt>
                <c:pt idx="2413">
                  <c:v>5.487794765652431E-3</c:v>
                </c:pt>
                <c:pt idx="2414">
                  <c:v>5.4819757726058856E-3</c:v>
                </c:pt>
                <c:pt idx="2415">
                  <c:v>5.4768566136541479E-3</c:v>
                </c:pt>
                <c:pt idx="2416">
                  <c:v>5.4713769684880519E-3</c:v>
                </c:pt>
                <c:pt idx="2417">
                  <c:v>5.4658902717537143E-3</c:v>
                </c:pt>
                <c:pt idx="2418">
                  <c:v>5.4614635482638039E-3</c:v>
                </c:pt>
                <c:pt idx="2419">
                  <c:v>5.4548957072147056E-3</c:v>
                </c:pt>
                <c:pt idx="2420">
                  <c:v>5.4493878312265823E-3</c:v>
                </c:pt>
                <c:pt idx="2421">
                  <c:v>5.4438728873043938E-3</c:v>
                </c:pt>
                <c:pt idx="2422">
                  <c:v>5.4383508713575007E-3</c:v>
                </c:pt>
                <c:pt idx="2423">
                  <c:v>5.4328217792950452E-3</c:v>
                </c:pt>
                <c:pt idx="2424">
                  <c:v>5.4272856070261676E-3</c:v>
                </c:pt>
                <c:pt idx="2425">
                  <c:v>5.4217423504613147E-3</c:v>
                </c:pt>
                <c:pt idx="2426">
                  <c:v>5.4161920055102791E-3</c:v>
                </c:pt>
                <c:pt idx="2427">
                  <c:v>5.4106345680835066E-3</c:v>
                </c:pt>
                <c:pt idx="2428">
                  <c:v>5.4050700340912252E-3</c:v>
                </c:pt>
                <c:pt idx="2429">
                  <c:v>5.3994983994445312E-3</c:v>
                </c:pt>
                <c:pt idx="2430">
                  <c:v>5.3939196600540874E-3</c:v>
                </c:pt>
                <c:pt idx="2431">
                  <c:v>5.388333811831859E-3</c:v>
                </c:pt>
                <c:pt idx="2432">
                  <c:v>5.3827408506887274E-3</c:v>
                </c:pt>
                <c:pt idx="2433">
                  <c:v>5.3771407725370906E-3</c:v>
                </c:pt>
                <c:pt idx="2434">
                  <c:v>5.3715335732884804E-3</c:v>
                </c:pt>
                <c:pt idx="2435">
                  <c:v>5.3659192488552986E-3</c:v>
                </c:pt>
                <c:pt idx="2436">
                  <c:v>5.3602977951503778E-3</c:v>
                </c:pt>
                <c:pt idx="2437">
                  <c:v>5.3546692080863366E-3</c:v>
                </c:pt>
                <c:pt idx="2438">
                  <c:v>5.3490334835764432E-3</c:v>
                </c:pt>
                <c:pt idx="2439">
                  <c:v>5.3433906175335329E-3</c:v>
                </c:pt>
                <c:pt idx="2440">
                  <c:v>5.3388468009878251E-3</c:v>
                </c:pt>
                <c:pt idx="2441">
                  <c:v>5.3320835940534128E-3</c:v>
                </c:pt>
                <c:pt idx="2442">
                  <c:v>5.326419864428336E-3</c:v>
                </c:pt>
                <c:pt idx="2443">
                  <c:v>5.3207497256339779E-3</c:v>
                </c:pt>
                <c:pt idx="2444">
                  <c:v>5.3150734828546929E-3</c:v>
                </c:pt>
                <c:pt idx="2445">
                  <c:v>5.3093914418574145E-3</c:v>
                </c:pt>
                <c:pt idx="2446">
                  <c:v>5.3037039089910039E-3</c:v>
                </c:pt>
                <c:pt idx="2447">
                  <c:v>5.2980111911879822E-3</c:v>
                </c:pt>
                <c:pt idx="2448">
                  <c:v>5.2923135959623644E-3</c:v>
                </c:pt>
                <c:pt idx="2449">
                  <c:v>5.2866114314105254E-3</c:v>
                </c:pt>
                <c:pt idx="2450">
                  <c:v>5.2809050062118503E-3</c:v>
                </c:pt>
                <c:pt idx="2451">
                  <c:v>5.2751946296274348E-3</c:v>
                </c:pt>
                <c:pt idx="2452">
                  <c:v>5.2687349032246207E-3</c:v>
                </c:pt>
                <c:pt idx="2453">
                  <c:v>5.2648821334650292E-3</c:v>
                </c:pt>
                <c:pt idx="2454">
                  <c:v>5.2580428929095762E-3</c:v>
                </c:pt>
                <c:pt idx="2455">
                  <c:v>5.2523198150427443E-3</c:v>
                </c:pt>
                <c:pt idx="2456">
                  <c:v>5.2465943408314848E-3</c:v>
                </c:pt>
                <c:pt idx="2457">
                  <c:v>5.2408667830301852E-3</c:v>
                </c:pt>
                <c:pt idx="2458">
                  <c:v>5.2351374549768981E-3</c:v>
                </c:pt>
                <c:pt idx="2459">
                  <c:v>5.2294066705894267E-3</c:v>
                </c:pt>
                <c:pt idx="2460">
                  <c:v>5.2236747443701092E-3</c:v>
                </c:pt>
                <c:pt idx="2461">
                  <c:v>5.2179419914016867E-3</c:v>
                </c:pt>
                <c:pt idx="2462">
                  <c:v>5.2133260656822937E-3</c:v>
                </c:pt>
                <c:pt idx="2463">
                  <c:v>5.2075920051397459E-3</c:v>
                </c:pt>
                <c:pt idx="2464">
                  <c:v>5.2018579889853622E-3</c:v>
                </c:pt>
                <c:pt idx="2465">
                  <c:v>5.1961243370071738E-3</c:v>
                </c:pt>
                <c:pt idx="2466">
                  <c:v>5.1903913695801416E-3</c:v>
                </c:pt>
                <c:pt idx="2467">
                  <c:v>5.184659407666152E-3</c:v>
                </c:pt>
                <c:pt idx="2468">
                  <c:v>5.1789287728142399E-3</c:v>
                </c:pt>
                <c:pt idx="2469">
                  <c:v>5.1717177656680066E-3</c:v>
                </c:pt>
                <c:pt idx="2470">
                  <c:v>5.1674727734228191E-3</c:v>
                </c:pt>
                <c:pt idx="2471">
                  <c:v>5.1617480549155806E-3</c:v>
                </c:pt>
                <c:pt idx="2472">
                  <c:v>5.1560259555314524E-3</c:v>
                </c:pt>
                <c:pt idx="2473">
                  <c:v>5.1503067997538884E-3</c:v>
                </c:pt>
                <c:pt idx="2474">
                  <c:v>5.1445909126517364E-3</c:v>
                </c:pt>
                <c:pt idx="2475">
                  <c:v>5.1388786198805544E-3</c:v>
                </c:pt>
                <c:pt idx="2476">
                  <c:v>5.1331702476832657E-3</c:v>
                </c:pt>
                <c:pt idx="2477">
                  <c:v>5.1274661228888447E-3</c:v>
                </c:pt>
                <c:pt idx="2478">
                  <c:v>5.1217665729134127E-3</c:v>
                </c:pt>
                <c:pt idx="2479">
                  <c:v>5.1160719257593631E-3</c:v>
                </c:pt>
                <c:pt idx="2480">
                  <c:v>5.1103825100162334E-3</c:v>
                </c:pt>
                <c:pt idx="2481">
                  <c:v>5.1046986548602732E-3</c:v>
                </c:pt>
                <c:pt idx="2482">
                  <c:v>5.0990206900537816E-3</c:v>
                </c:pt>
                <c:pt idx="2483">
                  <c:v>5.0933489459464229E-3</c:v>
                </c:pt>
                <c:pt idx="2484">
                  <c:v>5.0876837534745735E-3</c:v>
                </c:pt>
                <c:pt idx="2485">
                  <c:v>5.0820254441606575E-3</c:v>
                </c:pt>
                <c:pt idx="2486">
                  <c:v>5.0763743501144676E-3</c:v>
                </c:pt>
                <c:pt idx="2487">
                  <c:v>5.0707308040325036E-3</c:v>
                </c:pt>
                <c:pt idx="2488">
                  <c:v>5.0650951391973181E-3</c:v>
                </c:pt>
                <c:pt idx="2489">
                  <c:v>5.0594676894790483E-3</c:v>
                </c:pt>
                <c:pt idx="2490">
                  <c:v>5.0538487893341012E-3</c:v>
                </c:pt>
                <c:pt idx="2491">
                  <c:v>5.0482387738058137E-3</c:v>
                </c:pt>
                <c:pt idx="2492">
                  <c:v>5.0426379785240101E-3</c:v>
                </c:pt>
                <c:pt idx="2493">
                  <c:v>5.0370467071574514E-3</c:v>
                </c:pt>
                <c:pt idx="2494">
                  <c:v>5.0314650629414773E-3</c:v>
                </c:pt>
                <c:pt idx="2495">
                  <c:v>5.0258930726347359E-3</c:v>
                </c:pt>
                <c:pt idx="2496">
                  <c:v>5.0203307628452045E-3</c:v>
                </c:pt>
                <c:pt idx="2497">
                  <c:v>5.0147781601812972E-3</c:v>
                </c:pt>
                <c:pt idx="2498">
                  <c:v>5.0092352912498948E-3</c:v>
                </c:pt>
                <c:pt idx="2499">
                  <c:v>5.0037021826585355E-3</c:v>
                </c:pt>
                <c:pt idx="2500">
                  <c:v>4.9981788610138815E-3</c:v>
                </c:pt>
                <c:pt idx="2501">
                  <c:v>4.9926653529225942E-3</c:v>
                </c:pt>
                <c:pt idx="2502">
                  <c:v>4.9871616849911172E-3</c:v>
                </c:pt>
                <c:pt idx="2503">
                  <c:v>4.9816678838252373E-3</c:v>
                </c:pt>
                <c:pt idx="2504">
                  <c:v>4.9761839760305198E-3</c:v>
                </c:pt>
                <c:pt idx="2505">
                  <c:v>4.9692286480232974E-3</c:v>
                </c:pt>
                <c:pt idx="2506">
                  <c:v>4.9637673365062725E-3</c:v>
                </c:pt>
                <c:pt idx="2507">
                  <c:v>4.9583160062159929E-3</c:v>
                </c:pt>
                <c:pt idx="2508">
                  <c:v>4.9528746837565708E-3</c:v>
                </c:pt>
                <c:pt idx="2509">
                  <c:v>4.947443395731904E-3</c:v>
                </c:pt>
                <c:pt idx="2510">
                  <c:v>4.9420221687456701E-3</c:v>
                </c:pt>
                <c:pt idx="2511">
                  <c:v>4.9366110294011114E-3</c:v>
                </c:pt>
                <c:pt idx="2512">
                  <c:v>4.931210004301907E-3</c:v>
                </c:pt>
                <c:pt idx="2513">
                  <c:v>4.9258191200502099E-3</c:v>
                </c:pt>
                <c:pt idx="2514">
                  <c:v>4.9204384032492639E-3</c:v>
                </c:pt>
                <c:pt idx="2515">
                  <c:v>4.9150678805005687E-3</c:v>
                </c:pt>
                <c:pt idx="2516">
                  <c:v>4.9097075784067133E-3</c:v>
                </c:pt>
                <c:pt idx="2517">
                  <c:v>4.9043575235694159E-3</c:v>
                </c:pt>
                <c:pt idx="2518">
                  <c:v>4.9000420914705675E-3</c:v>
                </c:pt>
                <c:pt idx="2519">
                  <c:v>4.8936882620694098E-3</c:v>
                </c:pt>
                <c:pt idx="2520">
                  <c:v>4.8880291484770799E-3</c:v>
                </c:pt>
                <c:pt idx="2521">
                  <c:v>4.8807093218188116E-3</c:v>
                </c:pt>
                <c:pt idx="2522">
                  <c:v>4.8777618892716186E-3</c:v>
                </c:pt>
                <c:pt idx="2523">
                  <c:v>4.8724738765949403E-3</c:v>
                </c:pt>
                <c:pt idx="2524">
                  <c:v>4.8671962973798775E-3</c:v>
                </c:pt>
                <c:pt idx="2525">
                  <c:v>4.8619291782259696E-3</c:v>
                </c:pt>
                <c:pt idx="2526">
                  <c:v>4.8566725457329747E-3</c:v>
                </c:pt>
                <c:pt idx="2527">
                  <c:v>4.8514264264997798E-3</c:v>
                </c:pt>
                <c:pt idx="2528">
                  <c:v>4.8461908471257057E-3</c:v>
                </c:pt>
                <c:pt idx="2529">
                  <c:v>4.8409658342094221E-3</c:v>
                </c:pt>
                <c:pt idx="2530">
                  <c:v>4.8357514143495981E-3</c:v>
                </c:pt>
                <c:pt idx="2531">
                  <c:v>4.8315449183210278E-3</c:v>
                </c:pt>
                <c:pt idx="2532">
                  <c:v>4.8253544601920429E-3</c:v>
                </c:pt>
                <c:pt idx="2533">
                  <c:v>4.8201719790903425E-3</c:v>
                </c:pt>
                <c:pt idx="2534">
                  <c:v>4.8150001974371619E-3</c:v>
                </c:pt>
                <c:pt idx="2535">
                  <c:v>4.8098391418298645E-3</c:v>
                </c:pt>
                <c:pt idx="2536">
                  <c:v>4.8046888388655938E-3</c:v>
                </c:pt>
                <c:pt idx="2537">
                  <c:v>4.7995493151417115E-3</c:v>
                </c:pt>
                <c:pt idx="2538">
                  <c:v>4.7944205972547081E-3</c:v>
                </c:pt>
                <c:pt idx="2539">
                  <c:v>4.7893027118012929E-3</c:v>
                </c:pt>
                <c:pt idx="2540">
                  <c:v>4.7851736375117641E-3</c:v>
                </c:pt>
                <c:pt idx="2541">
                  <c:v>4.7790995445811876E-3</c:v>
                </c:pt>
                <c:pt idx="2542">
                  <c:v>4.7740143160068266E-3</c:v>
                </c:pt>
                <c:pt idx="2543">
                  <c:v>4.7689400262504907E-3</c:v>
                </c:pt>
                <c:pt idx="2544">
                  <c:v>4.763876701908018E-3</c:v>
                </c:pt>
                <c:pt idx="2545">
                  <c:v>4.7588243695750277E-3</c:v>
                </c:pt>
                <c:pt idx="2546">
                  <c:v>4.753783055846921E-3</c:v>
                </c:pt>
                <c:pt idx="2547">
                  <c:v>4.7487527873186653E-3</c:v>
                </c:pt>
                <c:pt idx="2548">
                  <c:v>4.7437335905850071E-3</c:v>
                </c:pt>
                <c:pt idx="2549">
                  <c:v>4.7387254922411316E-3</c:v>
                </c:pt>
                <c:pt idx="2550">
                  <c:v>4.7337285188813506E-3</c:v>
                </c:pt>
                <c:pt idx="2551">
                  <c:v>4.7287426971001946E-3</c:v>
                </c:pt>
                <c:pt idx="2552">
                  <c:v>4.7237680534919762E-3</c:v>
                </c:pt>
                <c:pt idx="2553">
                  <c:v>4.7197537061813869E-3</c:v>
                </c:pt>
                <c:pt idx="2554">
                  <c:v>4.7138524071705145E-3</c:v>
                </c:pt>
                <c:pt idx="2555">
                  <c:v>4.7089114576452425E-3</c:v>
                </c:pt>
                <c:pt idx="2556">
                  <c:v>4.7039817926684156E-3</c:v>
                </c:pt>
                <c:pt idx="2557">
                  <c:v>4.6975849813060654E-3</c:v>
                </c:pt>
                <c:pt idx="2558">
                  <c:v>4.6926813038034353E-3</c:v>
                </c:pt>
                <c:pt idx="2559">
                  <c:v>4.6877889977993978E-3</c:v>
                </c:pt>
                <c:pt idx="2560">
                  <c:v>4.6829080898865977E-3</c:v>
                </c:pt>
                <c:pt idx="2561">
                  <c:v>4.6780386066587768E-3</c:v>
                </c:pt>
                <c:pt idx="2562">
                  <c:v>4.6731805747085809E-3</c:v>
                </c:pt>
                <c:pt idx="2563">
                  <c:v>4.6683340206295307E-3</c:v>
                </c:pt>
                <c:pt idx="2564">
                  <c:v>4.663498971013179E-3</c:v>
                </c:pt>
                <c:pt idx="2565">
                  <c:v>4.658675452453266E-3</c:v>
                </c:pt>
                <c:pt idx="2566">
                  <c:v>4.6538634915415603E-3</c:v>
                </c:pt>
                <c:pt idx="2567">
                  <c:v>4.6490631148711475E-3</c:v>
                </c:pt>
                <c:pt idx="2568">
                  <c:v>4.6442743490335775E-3</c:v>
                </c:pt>
                <c:pt idx="2569">
                  <c:v>4.639497220621497E-3</c:v>
                </c:pt>
                <c:pt idx="2570">
                  <c:v>4.634731756226894E-3</c:v>
                </c:pt>
                <c:pt idx="2571">
                  <c:v>4.6299779824415391E-3</c:v>
                </c:pt>
                <c:pt idx="2572">
                  <c:v>4.6238832084081333E-3</c:v>
                </c:pt>
                <c:pt idx="2573">
                  <c:v>4.6205056130665277E-3</c:v>
                </c:pt>
                <c:pt idx="2574">
                  <c:v>4.6157870706604112E-3</c:v>
                </c:pt>
                <c:pt idx="2575">
                  <c:v>4.611080325230184E-3</c:v>
                </c:pt>
                <c:pt idx="2576">
                  <c:v>4.606385403367835E-3</c:v>
                </c:pt>
                <c:pt idx="2577">
                  <c:v>4.6017023316646966E-3</c:v>
                </c:pt>
                <c:pt idx="2578">
                  <c:v>4.5970311367118802E-3</c:v>
                </c:pt>
                <c:pt idx="2579">
                  <c:v>4.5923718451009385E-3</c:v>
                </c:pt>
                <c:pt idx="2580">
                  <c:v>4.5877244834229827E-3</c:v>
                </c:pt>
                <c:pt idx="2581">
                  <c:v>4.5830890782691276E-3</c:v>
                </c:pt>
                <c:pt idx="2582">
                  <c:v>4.5784656562300454E-3</c:v>
                </c:pt>
                <c:pt idx="2583">
                  <c:v>4.573854243896852E-3</c:v>
                </c:pt>
                <c:pt idx="2584">
                  <c:v>4.5692548678608769E-3</c:v>
                </c:pt>
                <c:pt idx="2585">
                  <c:v>4.5646675547125768E-3</c:v>
                </c:pt>
                <c:pt idx="2586">
                  <c:v>4.5600923310426273E-3</c:v>
                </c:pt>
                <c:pt idx="2587">
                  <c:v>4.5555292234421398E-3</c:v>
                </c:pt>
                <c:pt idx="2588">
                  <c:v>4.5509782585015715E-3</c:v>
                </c:pt>
                <c:pt idx="2589">
                  <c:v>4.5464394628115965E-3</c:v>
                </c:pt>
                <c:pt idx="2590">
                  <c:v>4.5419128629628899E-3</c:v>
                </c:pt>
                <c:pt idx="2591">
                  <c:v>4.5373984855459071E-3</c:v>
                </c:pt>
                <c:pt idx="2592">
                  <c:v>4.5328963571511054E-3</c:v>
                </c:pt>
                <c:pt idx="2593">
                  <c:v>4.528406504369158E-3</c:v>
                </c:pt>
                <c:pt idx="2594">
                  <c:v>4.5239289537905214E-3</c:v>
                </c:pt>
                <c:pt idx="2595">
                  <c:v>4.5194637320054324E-3</c:v>
                </c:pt>
                <c:pt idx="2596">
                  <c:v>4.5150108656045662E-3</c:v>
                </c:pt>
                <c:pt idx="2597">
                  <c:v>4.510570381178379E-3</c:v>
                </c:pt>
                <c:pt idx="2598">
                  <c:v>4.506142305316669E-3</c:v>
                </c:pt>
                <c:pt idx="2599">
                  <c:v>4.5017266646103296E-3</c:v>
                </c:pt>
                <c:pt idx="2600">
                  <c:v>4.4973234856498174E-3</c:v>
                </c:pt>
                <c:pt idx="2601">
                  <c:v>4.4929327950247117E-3</c:v>
                </c:pt>
                <c:pt idx="2602">
                  <c:v>4.4885546193263451E-3</c:v>
                </c:pt>
                <c:pt idx="2603">
                  <c:v>4.4841889851442978E-3</c:v>
                </c:pt>
                <c:pt idx="2604">
                  <c:v>4.4798359190696812E-3</c:v>
                </c:pt>
                <c:pt idx="2605">
                  <c:v>4.4754954476920756E-3</c:v>
                </c:pt>
                <c:pt idx="2606">
                  <c:v>4.4711675976023763E-3</c:v>
                </c:pt>
                <c:pt idx="2607">
                  <c:v>4.4668523953905991E-3</c:v>
                </c:pt>
                <c:pt idx="2608">
                  <c:v>4.4625498676472012E-3</c:v>
                </c:pt>
                <c:pt idx="2609">
                  <c:v>4.4576482469510228E-3</c:v>
                </c:pt>
                <c:pt idx="2610">
                  <c:v>4.4533729683225894E-3</c:v>
                </c:pt>
                <c:pt idx="2611">
                  <c:v>4.4491104477320693E-3</c:v>
                </c:pt>
                <c:pt idx="2612">
                  <c:v>4.4448607117710147E-3</c:v>
                </c:pt>
                <c:pt idx="2613">
                  <c:v>4.4406237870294419E-3</c:v>
                </c:pt>
                <c:pt idx="2614">
                  <c:v>4.436399700098027E-3</c:v>
                </c:pt>
                <c:pt idx="2615">
                  <c:v>4.4321884775670069E-3</c:v>
                </c:pt>
                <c:pt idx="2616">
                  <c:v>4.4279901460279308E-3</c:v>
                </c:pt>
                <c:pt idx="2617">
                  <c:v>4.4238047320705994E-3</c:v>
                </c:pt>
                <c:pt idx="2618">
                  <c:v>4.4193698631580115E-3</c:v>
                </c:pt>
                <c:pt idx="2619">
                  <c:v>4.4152112573219273E-3</c:v>
                </c:pt>
                <c:pt idx="2620">
                  <c:v>4.4110656509468039E-3</c:v>
                </c:pt>
                <c:pt idx="2621">
                  <c:v>4.4069330706231749E-3</c:v>
                </c:pt>
                <c:pt idx="2622">
                  <c:v>4.4011220773492324E-3</c:v>
                </c:pt>
                <c:pt idx="2623">
                  <c:v>4.3970211757591842E-3</c:v>
                </c:pt>
                <c:pt idx="2624">
                  <c:v>4.3926768971723519E-3</c:v>
                </c:pt>
                <c:pt idx="2625">
                  <c:v>4.3888587520696243E-3</c:v>
                </c:pt>
                <c:pt idx="2626">
                  <c:v>4.3844727839402464E-3</c:v>
                </c:pt>
                <c:pt idx="2627">
                  <c:v>4.3807490116397766E-3</c:v>
                </c:pt>
                <c:pt idx="2628">
                  <c:v>4.376713964124747E-3</c:v>
                </c:pt>
                <c:pt idx="2629">
                  <c:v>4.3726921671986049E-3</c:v>
                </c:pt>
                <c:pt idx="2630">
                  <c:v>4.3686836474520355E-3</c:v>
                </c:pt>
                <c:pt idx="2631">
                  <c:v>4.364688431476812E-3</c:v>
                </c:pt>
                <c:pt idx="2632">
                  <c:v>4.3607065458644888E-3</c:v>
                </c:pt>
                <c:pt idx="2633">
                  <c:v>4.3567380172068381E-3</c:v>
                </c:pt>
                <c:pt idx="2634">
                  <c:v>4.3527828720954153E-3</c:v>
                </c:pt>
                <c:pt idx="2635">
                  <c:v>4.3488411371222094E-3</c:v>
                </c:pt>
                <c:pt idx="2636">
                  <c:v>4.3449128388792103E-3</c:v>
                </c:pt>
                <c:pt idx="2637">
                  <c:v>4.3409980039588424E-3</c:v>
                </c:pt>
                <c:pt idx="2638">
                  <c:v>4.3370966589530947E-3</c:v>
                </c:pt>
                <c:pt idx="2639">
                  <c:v>4.3339373633958216E-3</c:v>
                </c:pt>
                <c:pt idx="2640">
                  <c:v>4.3293345450558067E-3</c:v>
                </c:pt>
                <c:pt idx="2641">
                  <c:v>4.3254738293491135E-3</c:v>
                </c:pt>
                <c:pt idx="2642">
                  <c:v>4.3216267099278234E-3</c:v>
                </c:pt>
                <c:pt idx="2643">
                  <c:v>4.317793213384576E-3</c:v>
                </c:pt>
                <c:pt idx="2644">
                  <c:v>4.313973366312447E-3</c:v>
                </c:pt>
                <c:pt idx="2645">
                  <c:v>4.3101671953047292E-3</c:v>
                </c:pt>
                <c:pt idx="2646">
                  <c:v>4.3063747269553674E-3</c:v>
                </c:pt>
                <c:pt idx="2647">
                  <c:v>4.3025959878572198E-3</c:v>
                </c:pt>
                <c:pt idx="2648">
                  <c:v>4.2988310046044483E-3</c:v>
                </c:pt>
                <c:pt idx="2649">
                  <c:v>4.2950798037905621E-3</c:v>
                </c:pt>
                <c:pt idx="2650">
                  <c:v>4.291342412009941E-3</c:v>
                </c:pt>
                <c:pt idx="2651">
                  <c:v>4.2876188558569634E-3</c:v>
                </c:pt>
                <c:pt idx="2652">
                  <c:v>4.2846006129264626E-3</c:v>
                </c:pt>
                <c:pt idx="2653">
                  <c:v>4.2802133568114542E-3</c:v>
                </c:pt>
                <c:pt idx="2654">
                  <c:v>4.2765314671081144E-3</c:v>
                </c:pt>
                <c:pt idx="2655">
                  <c:v>4.272863519411238E-3</c:v>
                </c:pt>
                <c:pt idx="2656">
                  <c:v>4.2692095403158541E-3</c:v>
                </c:pt>
                <c:pt idx="2657">
                  <c:v>4.2655695564172104E-3</c:v>
                </c:pt>
                <c:pt idx="2658">
                  <c:v>4.2619435943112068E-3</c:v>
                </c:pt>
                <c:pt idx="2659">
                  <c:v>4.2583316805935257E-3</c:v>
                </c:pt>
                <c:pt idx="2660">
                  <c:v>4.2531284497071553E-3</c:v>
                </c:pt>
                <c:pt idx="2661">
                  <c:v>4.2508607797282763E-3</c:v>
                </c:pt>
                <c:pt idx="2662">
                  <c:v>4.2475804957309293E-3</c:v>
                </c:pt>
                <c:pt idx="2663">
                  <c:v>4.2440250415281379E-3</c:v>
                </c:pt>
                <c:pt idx="2664">
                  <c:v>4.2404837686957717E-3</c:v>
                </c:pt>
                <c:pt idx="2665">
                  <c:v>4.2369567038310343E-3</c:v>
                </c:pt>
                <c:pt idx="2666">
                  <c:v>4.2334438735309107E-3</c:v>
                </c:pt>
                <c:pt idx="2667">
                  <c:v>4.229945304393256E-3</c:v>
                </c:pt>
                <c:pt idx="2668">
                  <c:v>4.2264610230159233E-3</c:v>
                </c:pt>
                <c:pt idx="2669">
                  <c:v>4.2229910559967677E-3</c:v>
                </c:pt>
                <c:pt idx="2670">
                  <c:v>4.2201737770645713E-3</c:v>
                </c:pt>
                <c:pt idx="2671">
                  <c:v>4.2167295084535395E-3</c:v>
                </c:pt>
                <c:pt idx="2672">
                  <c:v>4.2132996276938563E-3</c:v>
                </c:pt>
                <c:pt idx="2673">
                  <c:v>4.2098841613851766E-3</c:v>
                </c:pt>
                <c:pt idx="2674">
                  <c:v>4.206483136126934E-3</c:v>
                </c:pt>
                <c:pt idx="2675">
                  <c:v>4.2022657919516797E-3</c:v>
                </c:pt>
                <c:pt idx="2676">
                  <c:v>4.1997245151603781E-3</c:v>
                </c:pt>
                <c:pt idx="2677">
                  <c:v>4.1963669726529053E-3</c:v>
                </c:pt>
                <c:pt idx="2678">
                  <c:v>4.1930239775966761E-3</c:v>
                </c:pt>
                <c:pt idx="2679">
                  <c:v>4.1896955565926585E-3</c:v>
                </c:pt>
                <c:pt idx="2680">
                  <c:v>4.1863817362418213E-3</c:v>
                </c:pt>
                <c:pt idx="2681">
                  <c:v>4.1830825431460068E-3</c:v>
                </c:pt>
                <c:pt idx="2682">
                  <c:v>4.179798003906404E-3</c:v>
                </c:pt>
                <c:pt idx="2683">
                  <c:v>4.1765281451257314E-3</c:v>
                </c:pt>
                <c:pt idx="2684">
                  <c:v>4.1732729934060523E-3</c:v>
                </c:pt>
                <c:pt idx="2685">
                  <c:v>4.1700325753498673E-3</c:v>
                </c:pt>
                <c:pt idx="2686">
                  <c:v>4.1668069175603362E-3</c:v>
                </c:pt>
                <c:pt idx="2687">
                  <c:v>4.1635960466406153E-3</c:v>
                </c:pt>
                <c:pt idx="2688">
                  <c:v>4.1603999891947395E-3</c:v>
                </c:pt>
                <c:pt idx="2689">
                  <c:v>4.1572187718260855E-3</c:v>
                </c:pt>
                <c:pt idx="2690">
                  <c:v>4.1540524211391254E-3</c:v>
                </c:pt>
                <c:pt idx="2691">
                  <c:v>4.1509009637385507E-3</c:v>
                </c:pt>
                <c:pt idx="2692">
                  <c:v>4.1477644262288326E-3</c:v>
                </c:pt>
                <c:pt idx="2693">
                  <c:v>4.1446428352155378E-3</c:v>
                </c:pt>
                <c:pt idx="2694">
                  <c:v>4.1415362173044543E-3</c:v>
                </c:pt>
                <c:pt idx="2695">
                  <c:v>4.1384445991009284E-3</c:v>
                </c:pt>
                <c:pt idx="2696">
                  <c:v>4.1353680072116232E-3</c:v>
                </c:pt>
                <c:pt idx="2697">
                  <c:v>4.1323064682432008E-3</c:v>
                </c:pt>
                <c:pt idx="2698">
                  <c:v>4.1292600088021032E-3</c:v>
                </c:pt>
                <c:pt idx="2699">
                  <c:v>4.1262286554963074E-3</c:v>
                </c:pt>
                <c:pt idx="2700">
                  <c:v>4.1232124349331314E-3</c:v>
                </c:pt>
                <c:pt idx="2701">
                  <c:v>4.1202113737205531E-3</c:v>
                </c:pt>
                <c:pt idx="2702">
                  <c:v>4.1172254984672045E-3</c:v>
                </c:pt>
                <c:pt idx="2703">
                  <c:v>4.1142548357819379E-3</c:v>
                </c:pt>
                <c:pt idx="2704">
                  <c:v>4.1112994122738241E-3</c:v>
                </c:pt>
                <c:pt idx="2705">
                  <c:v>4.108359254552372E-3</c:v>
                </c:pt>
                <c:pt idx="2706">
                  <c:v>4.1054343892273108E-3</c:v>
                </c:pt>
                <c:pt idx="2707">
                  <c:v>4.1025248429096819E-3</c:v>
                </c:pt>
                <c:pt idx="2708">
                  <c:v>4.0996306422094331E-3</c:v>
                </c:pt>
                <c:pt idx="2709">
                  <c:v>4.0967518137382626E-3</c:v>
                </c:pt>
                <c:pt idx="2710">
                  <c:v>4.093888384107432E-3</c:v>
                </c:pt>
                <c:pt idx="2711">
                  <c:v>4.0910403799290776E-3</c:v>
                </c:pt>
                <c:pt idx="2712">
                  <c:v>4.0882078278153379E-3</c:v>
                </c:pt>
                <c:pt idx="2713">
                  <c:v>4.0853907543792261E-3</c:v>
                </c:pt>
                <c:pt idx="2714">
                  <c:v>4.0825891862337543E-3</c:v>
                </c:pt>
                <c:pt idx="2715">
                  <c:v>4.0798031499925929E-3</c:v>
                </c:pt>
                <c:pt idx="2716">
                  <c:v>4.0770326722698504E-3</c:v>
                </c:pt>
                <c:pt idx="2717">
                  <c:v>4.0742777796798539E-3</c:v>
                </c:pt>
                <c:pt idx="2718">
                  <c:v>4.071538498837588E-3</c:v>
                </c:pt>
                <c:pt idx="2719">
                  <c:v>4.0688148563586936E-3</c:v>
                </c:pt>
                <c:pt idx="2720">
                  <c:v>4.0661068788588111E-3</c:v>
                </c:pt>
                <c:pt idx="2721">
                  <c:v>4.0634145929538019E-3</c:v>
                </c:pt>
                <c:pt idx="2722">
                  <c:v>4.0607380252610584E-3</c:v>
                </c:pt>
                <c:pt idx="2723">
                  <c:v>4.058077202397317E-3</c:v>
                </c:pt>
                <c:pt idx="2724">
                  <c:v>4.0554321509801905E-3</c:v>
                </c:pt>
                <c:pt idx="2725">
                  <c:v>4.0521851933622436E-3</c:v>
                </c:pt>
                <c:pt idx="2726">
                  <c:v>4.0501894689592951E-3</c:v>
                </c:pt>
                <c:pt idx="2727">
                  <c:v>4.0475918915929407E-3</c:v>
                </c:pt>
                <c:pt idx="2728">
                  <c:v>4.0450101921486875E-3</c:v>
                </c:pt>
                <c:pt idx="2729">
                  <c:v>4.0424443972463366E-3</c:v>
                </c:pt>
                <c:pt idx="2730">
                  <c:v>4.0398945335065658E-3</c:v>
                </c:pt>
                <c:pt idx="2731">
                  <c:v>4.0373606275502742E-3</c:v>
                </c:pt>
                <c:pt idx="2732">
                  <c:v>4.0348427059990147E-3</c:v>
                </c:pt>
                <c:pt idx="2733">
                  <c:v>4.0323407954747804E-3</c:v>
                </c:pt>
                <c:pt idx="2734">
                  <c:v>4.0298549225997815E-3</c:v>
                </c:pt>
                <c:pt idx="2735">
                  <c:v>4.0273851139975446E-3</c:v>
                </c:pt>
                <c:pt idx="2736">
                  <c:v>4.024931396291156E-3</c:v>
                </c:pt>
                <c:pt idx="2737">
                  <c:v>4.0224937961047978E-3</c:v>
                </c:pt>
                <c:pt idx="2738">
                  <c:v>4.0200723400633104E-3</c:v>
                </c:pt>
                <c:pt idx="2739">
                  <c:v>4.0176670547913138E-3</c:v>
                </c:pt>
                <c:pt idx="2740">
                  <c:v>4.0152779669145227E-3</c:v>
                </c:pt>
                <c:pt idx="2741">
                  <c:v>4.01290510305931E-3</c:v>
                </c:pt>
                <c:pt idx="2742">
                  <c:v>4.0105484898522665E-3</c:v>
                </c:pt>
                <c:pt idx="2743">
                  <c:v>4.0082081539206411E-3</c:v>
                </c:pt>
                <c:pt idx="2744">
                  <c:v>4.0058841218923395E-3</c:v>
                </c:pt>
                <c:pt idx="2745">
                  <c:v>4.0035764203952664E-3</c:v>
                </c:pt>
                <c:pt idx="2746">
                  <c:v>4.0012850760590794E-3</c:v>
                </c:pt>
                <c:pt idx="2747">
                  <c:v>3.99901011551234E-3</c:v>
                </c:pt>
                <c:pt idx="2748">
                  <c:v>3.9967515653858022E-3</c:v>
                </c:pt>
                <c:pt idx="2749">
                  <c:v>3.9945094523095607E-3</c:v>
                </c:pt>
                <c:pt idx="2750">
                  <c:v>3.9922838029154625E-3</c:v>
                </c:pt>
                <c:pt idx="2751">
                  <c:v>3.9900746438344794E-3</c:v>
                </c:pt>
                <c:pt idx="2752">
                  <c:v>3.987882001699335E-3</c:v>
                </c:pt>
                <c:pt idx="2753">
                  <c:v>3.9857059031431896E-3</c:v>
                </c:pt>
                <c:pt idx="2754">
                  <c:v>3.9835463747989871E-3</c:v>
                </c:pt>
                <c:pt idx="2755">
                  <c:v>3.9814034433012027E-3</c:v>
                </c:pt>
                <c:pt idx="2756">
                  <c:v>3.9792771352847485E-3</c:v>
                </c:pt>
                <c:pt idx="2757">
                  <c:v>3.9771674773845401E-3</c:v>
                </c:pt>
                <c:pt idx="2758">
                  <c:v>3.9750744962365843E-3</c:v>
                </c:pt>
                <c:pt idx="2759">
                  <c:v>3.972998218477547E-3</c:v>
                </c:pt>
                <c:pt idx="2760">
                  <c:v>3.9709386707449694E-3</c:v>
                </c:pt>
                <c:pt idx="2761">
                  <c:v>3.9688958796759563E-3</c:v>
                </c:pt>
                <c:pt idx="2762">
                  <c:v>3.9668698719093612E-3</c:v>
                </c:pt>
                <c:pt idx="2763">
                  <c:v>3.9648606740840418E-3</c:v>
                </c:pt>
                <c:pt idx="2764">
                  <c:v>3.9628683128399463E-3</c:v>
                </c:pt>
                <c:pt idx="2765">
                  <c:v>3.9608928148172464E-3</c:v>
                </c:pt>
                <c:pt idx="2766">
                  <c:v>3.9589342066569866E-3</c:v>
                </c:pt>
                <c:pt idx="2767">
                  <c:v>3.9569925150006501E-3</c:v>
                </c:pt>
                <c:pt idx="2768">
                  <c:v>3.9550677664905963E-3</c:v>
                </c:pt>
                <c:pt idx="2769">
                  <c:v>3.9531599877702809E-3</c:v>
                </c:pt>
                <c:pt idx="2770">
                  <c:v>3.9512692054825011E-3</c:v>
                </c:pt>
                <c:pt idx="2771">
                  <c:v>3.9493954462722436E-3</c:v>
                </c:pt>
                <c:pt idx="2772">
                  <c:v>3.9475387367838401E-3</c:v>
                </c:pt>
                <c:pt idx="2773">
                  <c:v>3.945699103663592E-3</c:v>
                </c:pt>
                <c:pt idx="2774">
                  <c:v>3.9438765735575814E-3</c:v>
                </c:pt>
                <c:pt idx="2775">
                  <c:v>3.9420711731123293E-3</c:v>
                </c:pt>
                <c:pt idx="2776">
                  <c:v>3.9402829289765457E-3</c:v>
                </c:pt>
                <c:pt idx="2777">
                  <c:v>3.9385118677976276E-3</c:v>
                </c:pt>
                <c:pt idx="2778">
                  <c:v>3.9367580162253807E-3</c:v>
                </c:pt>
                <c:pt idx="2779">
                  <c:v>3.935021400909392E-3</c:v>
                </c:pt>
                <c:pt idx="2780">
                  <c:v>3.9329429732536695E-3</c:v>
                </c:pt>
                <c:pt idx="2781">
                  <c:v>3.9315999856489149E-3</c:v>
                </c:pt>
                <c:pt idx="2782">
                  <c:v>3.9299152390077615E-3</c:v>
                </c:pt>
                <c:pt idx="2783">
                  <c:v>3.9282478352290961E-3</c:v>
                </c:pt>
                <c:pt idx="2784">
                  <c:v>3.9265978009668853E-3</c:v>
                </c:pt>
                <c:pt idx="2785">
                  <c:v>3.9249651628748784E-3</c:v>
                </c:pt>
                <c:pt idx="2786">
                  <c:v>3.9233499476079171E-3</c:v>
                </c:pt>
                <c:pt idx="2787">
                  <c:v>3.9217521818217197E-3</c:v>
                </c:pt>
                <c:pt idx="2788">
                  <c:v>3.9201718921728817E-3</c:v>
                </c:pt>
                <c:pt idx="2789">
                  <c:v>3.9186091053182168E-3</c:v>
                </c:pt>
                <c:pt idx="2790">
                  <c:v>3.9170638479160717E-3</c:v>
                </c:pt>
                <c:pt idx="2791">
                  <c:v>3.9155361466247929E-3</c:v>
                </c:pt>
                <c:pt idx="2792">
                  <c:v>3.9140260281038224E-3</c:v>
                </c:pt>
                <c:pt idx="2793">
                  <c:v>3.9125335190134773E-3</c:v>
                </c:pt>
                <c:pt idx="2794">
                  <c:v>3.9110586460147333E-3</c:v>
                </c:pt>
                <c:pt idx="2795">
                  <c:v>3.9096014357690029E-3</c:v>
                </c:pt>
                <c:pt idx="2796">
                  <c:v>3.9081619149394517E-3</c:v>
                </c:pt>
                <c:pt idx="2797">
                  <c:v>3.9067401101890243E-3</c:v>
                </c:pt>
                <c:pt idx="2798">
                  <c:v>3.9053360481821993E-3</c:v>
                </c:pt>
                <c:pt idx="2799">
                  <c:v>3.9039497555832378E-3</c:v>
                </c:pt>
                <c:pt idx="2800">
                  <c:v>3.9025812590585893E-3</c:v>
                </c:pt>
                <c:pt idx="2801">
                  <c:v>3.9012305852744841E-3</c:v>
                </c:pt>
                <c:pt idx="2802">
                  <c:v>3.8998977608984678E-3</c:v>
                </c:pt>
                <c:pt idx="2803">
                  <c:v>3.8985828125987416E-3</c:v>
                </c:pt>
                <c:pt idx="2804">
                  <c:v>3.8972857670439461E-3</c:v>
                </c:pt>
                <c:pt idx="2805">
                  <c:v>3.8960066509042537E-3</c:v>
                </c:pt>
                <c:pt idx="2806">
                  <c:v>3.8947454908504946E-3</c:v>
                </c:pt>
                <c:pt idx="2807">
                  <c:v>3.8935023135537174E-3</c:v>
                </c:pt>
                <c:pt idx="2808">
                  <c:v>3.8922771456869425E-3</c:v>
                </c:pt>
                <c:pt idx="2809">
                  <c:v>3.8910700139227514E-3</c:v>
                </c:pt>
                <c:pt idx="2810">
                  <c:v>3.8898809449354785E-3</c:v>
                </c:pt>
                <c:pt idx="2811">
                  <c:v>3.8887099654001146E-3</c:v>
                </c:pt>
                <c:pt idx="2812">
                  <c:v>3.8875571019923081E-3</c:v>
                </c:pt>
                <c:pt idx="2813">
                  <c:v>3.8864223813890198E-3</c:v>
                </c:pt>
                <c:pt idx="2814">
                  <c:v>3.885305830267651E-3</c:v>
                </c:pt>
                <c:pt idx="2815">
                  <c:v>3.8842074753062581E-3</c:v>
                </c:pt>
                <c:pt idx="2816">
                  <c:v>3.8831273431846505E-3</c:v>
                </c:pt>
                <c:pt idx="2817">
                  <c:v>3.8818299831841268E-3</c:v>
                </c:pt>
                <c:pt idx="2818">
                  <c:v>3.8807916143741177E-3</c:v>
                </c:pt>
                <c:pt idx="2819">
                  <c:v>3.8797715564706865E-3</c:v>
                </c:pt>
                <c:pt idx="2820">
                  <c:v>3.8787698361574486E-3</c:v>
                </c:pt>
                <c:pt idx="2821">
                  <c:v>3.8777864801184539E-3</c:v>
                </c:pt>
                <c:pt idx="2822">
                  <c:v>3.8768215150388409E-3</c:v>
                </c:pt>
                <c:pt idx="2823">
                  <c:v>3.8758749676052738E-3</c:v>
                </c:pt>
                <c:pt idx="2824">
                  <c:v>3.8749468645044166E-3</c:v>
                </c:pt>
                <c:pt idx="2825">
                  <c:v>3.8740372324244572E-3</c:v>
                </c:pt>
                <c:pt idx="2826">
                  <c:v>3.873146098054238E-3</c:v>
                </c:pt>
                <c:pt idx="2827">
                  <c:v>3.8722734880841251E-3</c:v>
                </c:pt>
                <c:pt idx="2828">
                  <c:v>3.8714194292044854E-3</c:v>
                </c:pt>
                <c:pt idx="2829">
                  <c:v>3.870583948107428E-3</c:v>
                </c:pt>
                <c:pt idx="2830">
                  <c:v>3.8697670714852792E-3</c:v>
                </c:pt>
                <c:pt idx="2831">
                  <c:v>3.8689449465778331E-3</c:v>
                </c:pt>
                <c:pt idx="2832">
                  <c:v>3.8677740454415711E-3</c:v>
                </c:pt>
                <c:pt idx="2833">
                  <c:v>3.8674283354133347E-3</c:v>
                </c:pt>
                <c:pt idx="2834">
                  <c:v>3.8666861436395736E-3</c:v>
                </c:pt>
                <c:pt idx="2835">
                  <c:v>3.8659626898193441E-3</c:v>
                </c:pt>
                <c:pt idx="2836">
                  <c:v>3.865258000651726E-3</c:v>
                </c:pt>
                <c:pt idx="2837">
                  <c:v>3.8645721028360155E-3</c:v>
                </c:pt>
                <c:pt idx="2838">
                  <c:v>3.8639050230730343E-3</c:v>
                </c:pt>
                <c:pt idx="2839">
                  <c:v>3.863256788063821E-3</c:v>
                </c:pt>
                <c:pt idx="2840">
                  <c:v>3.8626274245120292E-3</c:v>
                </c:pt>
                <c:pt idx="2841">
                  <c:v>3.8620169591208763E-3</c:v>
                </c:pt>
                <c:pt idx="2842">
                  <c:v>3.8614254185948857E-3</c:v>
                </c:pt>
                <c:pt idx="2843">
                  <c:v>3.8608528296396713E-3</c:v>
                </c:pt>
                <c:pt idx="2844">
                  <c:v>3.8602992189623706E-3</c:v>
                </c:pt>
                <c:pt idx="2845">
                  <c:v>3.8597646132705571E-3</c:v>
                </c:pt>
                <c:pt idx="2846">
                  <c:v>3.8592490392733289E-3</c:v>
                </c:pt>
                <c:pt idx="2847">
                  <c:v>3.8587525236802199E-3</c:v>
                </c:pt>
                <c:pt idx="2848">
                  <c:v>3.8582750932022888E-3</c:v>
                </c:pt>
                <c:pt idx="2849">
                  <c:v>3.8578167745512469E-3</c:v>
                </c:pt>
                <c:pt idx="2850">
                  <c:v>3.8573775944405488E-3</c:v>
                </c:pt>
                <c:pt idx="2851">
                  <c:v>3.8569575795840846E-3</c:v>
                </c:pt>
                <c:pt idx="2852">
                  <c:v>3.8565433115771504E-3</c:v>
                </c:pt>
                <c:pt idx="2853">
                  <c:v>3.8561751524959515E-3</c:v>
                </c:pt>
                <c:pt idx="2854">
                  <c:v>3.8558127936977253E-3</c:v>
                </c:pt>
                <c:pt idx="2855">
                  <c:v>3.8554697070210548E-3</c:v>
                </c:pt>
                <c:pt idx="2856">
                  <c:v>3.8551562251214625E-3</c:v>
                </c:pt>
                <c:pt idx="2857">
                  <c:v>3.8548414569112449E-3</c:v>
                </c:pt>
                <c:pt idx="2858">
                  <c:v>3.854556346920696E-3</c:v>
                </c:pt>
                <c:pt idx="2859">
                  <c:v>3.8542906159360138E-3</c:v>
                </c:pt>
                <c:pt idx="2860">
                  <c:v>3.8540442906815423E-3</c:v>
                </c:pt>
                <c:pt idx="2861">
                  <c:v>3.8538173978822795E-3</c:v>
                </c:pt>
                <c:pt idx="2862">
                  <c:v>3.8536099642645307E-3</c:v>
                </c:pt>
                <c:pt idx="2863">
                  <c:v>3.8534220165552546E-3</c:v>
                </c:pt>
                <c:pt idx="2864">
                  <c:v>3.8532535814833702E-3</c:v>
                </c:pt>
                <c:pt idx="2865">
                  <c:v>3.8530366913394529E-3</c:v>
                </c:pt>
                <c:pt idx="2866">
                  <c:v>3.8529753561705E-3</c:v>
                </c:pt>
                <c:pt idx="2867">
                  <c:v>3.8528656193921435E-3</c:v>
                </c:pt>
                <c:pt idx="2868">
                  <c:v>3.8527755021762196E-3</c:v>
                </c:pt>
                <c:pt idx="2869">
                  <c:v>3.8526517728603091E-3</c:v>
                </c:pt>
                <c:pt idx="2870">
                  <c:v>3.8526079913367658E-3</c:v>
                </c:pt>
                <c:pt idx="2871">
                  <c:v>3.8525839189201376E-3</c:v>
                </c:pt>
                <c:pt idx="2872">
                  <c:v>3.8525795823483801E-3</c:v>
                </c:pt>
                <c:pt idx="2873">
                  <c:v>3.8525950083603232E-3</c:v>
                </c:pt>
                <c:pt idx="2874">
                  <c:v>3.8526302236963255E-3</c:v>
                </c:pt>
                <c:pt idx="2875">
                  <c:v>3.8526852550976195E-3</c:v>
                </c:pt>
                <c:pt idx="2876">
                  <c:v>3.8527601293074027E-3</c:v>
                </c:pt>
                <c:pt idx="2877">
                  <c:v>3.8528548730688726E-3</c:v>
                </c:pt>
                <c:pt idx="2878">
                  <c:v>3.8529276898106751E-3</c:v>
                </c:pt>
                <c:pt idx="2879">
                  <c:v>3.8530608109061918E-3</c:v>
                </c:pt>
                <c:pt idx="2880">
                  <c:v>3.8532138796680219E-3</c:v>
                </c:pt>
                <c:pt idx="2881">
                  <c:v>3.85338692284496E-3</c:v>
                </c:pt>
                <c:pt idx="2882">
                  <c:v>3.8535799671866777E-3</c:v>
                </c:pt>
                <c:pt idx="2883">
                  <c:v>3.8538575995717048E-3</c:v>
                </c:pt>
                <c:pt idx="2884">
                  <c:v>3.8540261663677329E-3</c:v>
                </c:pt>
                <c:pt idx="2885">
                  <c:v>3.8542793747123262E-3</c:v>
                </c:pt>
                <c:pt idx="2886">
                  <c:v>3.8545526912319894E-3</c:v>
                </c:pt>
                <c:pt idx="2887">
                  <c:v>3.8548897095463958E-3</c:v>
                </c:pt>
                <c:pt idx="2888">
                  <c:v>3.855206205109961E-3</c:v>
                </c:pt>
                <c:pt idx="2889">
                  <c:v>3.8555428929419864E-3</c:v>
                </c:pt>
                <c:pt idx="2890">
                  <c:v>3.855899799803093E-3</c:v>
                </c:pt>
                <c:pt idx="2891">
                  <c:v>3.8562769524530254E-3</c:v>
                </c:pt>
                <c:pt idx="2892">
                  <c:v>3.8566743776545956E-3</c:v>
                </c:pt>
                <c:pt idx="2893">
                  <c:v>3.8570921021717094E-3</c:v>
                </c:pt>
                <c:pt idx="2894">
                  <c:v>3.8575301527689295E-3</c:v>
                </c:pt>
                <c:pt idx="2895">
                  <c:v>3.8579885562121338E-3</c:v>
                </c:pt>
                <c:pt idx="2896">
                  <c:v>3.85846733926917E-3</c:v>
                </c:pt>
                <c:pt idx="2897">
                  <c:v>3.8589665287087627E-3</c:v>
                </c:pt>
                <c:pt idx="2898">
                  <c:v>3.8594861513007311E-3</c:v>
                </c:pt>
                <c:pt idx="2899">
                  <c:v>3.8600262338166461E-3</c:v>
                </c:pt>
                <c:pt idx="2900">
                  <c:v>3.8605868030289555E-3</c:v>
                </c:pt>
                <c:pt idx="2901">
                  <c:v>3.861167885712296E-3</c:v>
                </c:pt>
                <c:pt idx="2902">
                  <c:v>3.8617695086415244E-3</c:v>
                </c:pt>
                <c:pt idx="2903">
                  <c:v>3.862391698593906E-3</c:v>
                </c:pt>
                <c:pt idx="2904">
                  <c:v>3.8630344823464865E-3</c:v>
                </c:pt>
                <c:pt idx="2905">
                  <c:v>3.8636978866798174E-3</c:v>
                </c:pt>
                <c:pt idx="2906">
                  <c:v>3.8643819383742291E-3</c:v>
                </c:pt>
                <c:pt idx="2907">
                  <c:v>3.8650866642115861E-3</c:v>
                </c:pt>
                <c:pt idx="2908">
                  <c:v>3.8658120909761625E-3</c:v>
                </c:pt>
                <c:pt idx="2909">
                  <c:v>3.866558245452012E-3</c:v>
                </c:pt>
                <c:pt idx="2910">
                  <c:v>3.8673251544260366E-3</c:v>
                </c:pt>
                <c:pt idx="2911">
                  <c:v>3.8681128446857943E-3</c:v>
                </c:pt>
                <c:pt idx="2912">
                  <c:v>3.8689213430199393E-3</c:v>
                </c:pt>
                <c:pt idx="2913">
                  <c:v>3.869750676219314E-3</c:v>
                </c:pt>
                <c:pt idx="2914">
                  <c:v>3.8706008710758582E-3</c:v>
                </c:pt>
                <c:pt idx="2915">
                  <c:v>3.8714719543826042E-3</c:v>
                </c:pt>
                <c:pt idx="2916">
                  <c:v>3.8723639529343384E-3</c:v>
                </c:pt>
                <c:pt idx="2917">
                  <c:v>3.8732768935269414E-3</c:v>
                </c:pt>
                <c:pt idx="2918">
                  <c:v>3.8742108029580454E-3</c:v>
                </c:pt>
                <c:pt idx="2919">
                  <c:v>3.8751657080268163E-3</c:v>
                </c:pt>
                <c:pt idx="2920">
                  <c:v>3.8761416355337333E-3</c:v>
                </c:pt>
                <c:pt idx="2921">
                  <c:v>3.8772827573979127E-3</c:v>
                </c:pt>
                <c:pt idx="2922">
                  <c:v>3.8783038232391058E-3</c:v>
                </c:pt>
                <c:pt idx="2923">
                  <c:v>3.8793459957576909E-3</c:v>
                </c:pt>
                <c:pt idx="2924">
                  <c:v>3.880409301759404E-3</c:v>
                </c:pt>
                <c:pt idx="2925">
                  <c:v>3.8814937680528277E-3</c:v>
                </c:pt>
                <c:pt idx="2926">
                  <c:v>3.8825994214472018E-3</c:v>
                </c:pt>
                <c:pt idx="2927">
                  <c:v>3.8837262887532992E-3</c:v>
                </c:pt>
                <c:pt idx="2928">
                  <c:v>3.8848743967834251E-3</c:v>
                </c:pt>
                <c:pt idx="2929">
                  <c:v>3.8860437723514194E-3</c:v>
                </c:pt>
                <c:pt idx="2930">
                  <c:v>3.8872344422724338E-3</c:v>
                </c:pt>
                <c:pt idx="2931">
                  <c:v>3.8884464333635931E-3</c:v>
                </c:pt>
                <c:pt idx="2932">
                  <c:v>3.8896797724428966E-3</c:v>
                </c:pt>
                <c:pt idx="2933">
                  <c:v>3.8909344863303154E-3</c:v>
                </c:pt>
                <c:pt idx="2934">
                  <c:v>3.8923946526997202E-3</c:v>
                </c:pt>
                <c:pt idx="2935">
                  <c:v>3.8942085281475458E-3</c:v>
                </c:pt>
                <c:pt idx="2936">
                  <c:v>3.8950173265413284E-3</c:v>
                </c:pt>
                <c:pt idx="2937">
                  <c:v>3.8963608789516959E-3</c:v>
                </c:pt>
                <c:pt idx="2938">
                  <c:v>3.8977259441249227E-3</c:v>
                </c:pt>
                <c:pt idx="2939">
                  <c:v>3.8991125488899579E-3</c:v>
                </c:pt>
                <c:pt idx="2940">
                  <c:v>3.9005207200777229E-3</c:v>
                </c:pt>
                <c:pt idx="2941">
                  <c:v>3.9019504845208912E-3</c:v>
                </c:pt>
                <c:pt idx="2942">
                  <c:v>3.9034018690527923E-3</c:v>
                </c:pt>
                <c:pt idx="2943">
                  <c:v>3.9048749005096035E-3</c:v>
                </c:pt>
                <c:pt idx="2944">
                  <c:v>3.9063696057279398E-3</c:v>
                </c:pt>
                <c:pt idx="2945">
                  <c:v>3.9078860115466067E-3</c:v>
                </c:pt>
                <c:pt idx="2946">
                  <c:v>3.9094241448059423E-3</c:v>
                </c:pt>
                <c:pt idx="2947">
                  <c:v>3.9109840323475987E-3</c:v>
                </c:pt>
                <c:pt idx="2948">
                  <c:v>3.9125657010149794E-3</c:v>
                </c:pt>
                <c:pt idx="2949">
                  <c:v>3.9141691776534608E-3</c:v>
                </c:pt>
                <c:pt idx="2950">
                  <c:v>3.9157944891092932E-3</c:v>
                </c:pt>
                <c:pt idx="2951">
                  <c:v>3.9174416622313572E-3</c:v>
                </c:pt>
                <c:pt idx="2952">
                  <c:v>3.9191107238689682E-3</c:v>
                </c:pt>
                <c:pt idx="2953">
                  <c:v>3.9208017008738544E-3</c:v>
                </c:pt>
                <c:pt idx="2954">
                  <c:v>3.9225146200992734E-3</c:v>
                </c:pt>
                <c:pt idx="2955">
                  <c:v>3.924249508400238E-3</c:v>
                </c:pt>
                <c:pt idx="2956">
                  <c:v>3.9260063926326349E-3</c:v>
                </c:pt>
                <c:pt idx="2957">
                  <c:v>3.9277852996551987E-3</c:v>
                </c:pt>
                <c:pt idx="2958">
                  <c:v>3.929586256327321E-3</c:v>
                </c:pt>
                <c:pt idx="2959">
                  <c:v>3.9314092895103639E-3</c:v>
                </c:pt>
                <c:pt idx="2960">
                  <c:v>3.9332544258217205E-3</c:v>
                </c:pt>
                <c:pt idx="2961">
                  <c:v>3.9351215668261587E-3</c:v>
                </c:pt>
                <c:pt idx="2962">
                  <c:v>3.9370102856274613E-3</c:v>
                </c:pt>
                <c:pt idx="2963">
                  <c:v>3.9389201014205337E-3</c:v>
                </c:pt>
                <c:pt idx="2964">
                  <c:v>3.9408505326204123E-3</c:v>
                </c:pt>
                <c:pt idx="2965">
                  <c:v>3.9428010968637975E-3</c:v>
                </c:pt>
                <c:pt idx="2966">
                  <c:v>3.9447713110086144E-3</c:v>
                </c:pt>
                <c:pt idx="2967">
                  <c:v>3.9467606911329205E-3</c:v>
                </c:pt>
                <c:pt idx="2968">
                  <c:v>3.9487687525362148E-3</c:v>
                </c:pt>
                <c:pt idx="2969">
                  <c:v>3.9507950097385693E-3</c:v>
                </c:pt>
                <c:pt idx="2970">
                  <c:v>3.9528389764806214E-3</c:v>
                </c:pt>
                <c:pt idx="2971">
                  <c:v>3.9549001657233594E-3</c:v>
                </c:pt>
                <c:pt idx="2972">
                  <c:v>3.9569780896487779E-3</c:v>
                </c:pt>
                <c:pt idx="2973">
                  <c:v>3.9590722596583453E-3</c:v>
                </c:pt>
                <c:pt idx="2974">
                  <c:v>3.9611821863747565E-3</c:v>
                </c:pt>
                <c:pt idx="2975">
                  <c:v>3.9633073796395222E-3</c:v>
                </c:pt>
                <c:pt idx="2976">
                  <c:v>3.965447348516035E-3</c:v>
                </c:pt>
                <c:pt idx="2977">
                  <c:v>3.9676016012858495E-3</c:v>
                </c:pt>
                <c:pt idx="2978">
                  <c:v>3.9697696454517439E-3</c:v>
                </c:pt>
                <c:pt idx="2979">
                  <c:v>3.9719509877355324E-3</c:v>
                </c:pt>
                <c:pt idx="2980">
                  <c:v>3.9741451340789416E-3</c:v>
                </c:pt>
                <c:pt idx="2981">
                  <c:v>3.9763515896436103E-3</c:v>
                </c:pt>
                <c:pt idx="2982">
                  <c:v>3.9785698588110869E-3</c:v>
                </c:pt>
                <c:pt idx="2983">
                  <c:v>3.9807994451813E-3</c:v>
                </c:pt>
                <c:pt idx="2984">
                  <c:v>3.9830398515749658E-3</c:v>
                </c:pt>
                <c:pt idx="2985">
                  <c:v>3.9852905800313969E-3</c:v>
                </c:pt>
                <c:pt idx="2986">
                  <c:v>3.9883098349552263E-3</c:v>
                </c:pt>
                <c:pt idx="2987">
                  <c:v>3.9898210073874016E-3</c:v>
                </c:pt>
                <c:pt idx="2988">
                  <c:v>3.9920997064625307E-3</c:v>
                </c:pt>
                <c:pt idx="2989">
                  <c:v>3.9943867279515419E-3</c:v>
                </c:pt>
                <c:pt idx="2990">
                  <c:v>3.996681569990241E-3</c:v>
                </c:pt>
                <c:pt idx="2991">
                  <c:v>3.9989837299328106E-3</c:v>
                </c:pt>
                <c:pt idx="2992">
                  <c:v>4.0012927043533491E-3</c:v>
                </c:pt>
                <c:pt idx="2993">
                  <c:v>4.003607989044769E-3</c:v>
                </c:pt>
                <c:pt idx="2994">
                  <c:v>4.0059290790183614E-3</c:v>
                </c:pt>
                <c:pt idx="2995">
                  <c:v>4.0082554685053296E-3</c:v>
                </c:pt>
                <c:pt idx="2996">
                  <c:v>4.0105866509545993E-3</c:v>
                </c:pt>
                <c:pt idx="2997">
                  <c:v>4.0129221190347876E-3</c:v>
                </c:pt>
                <c:pt idx="2998">
                  <c:v>4.0152613646326722E-3</c:v>
                </c:pt>
                <c:pt idx="2999">
                  <c:v>4.0176038788540648E-3</c:v>
                </c:pt>
                <c:pt idx="3000">
                  <c:v>4.0199491520233775E-3</c:v>
                </c:pt>
                <c:pt idx="3001">
                  <c:v>4.0222966736844935E-3</c:v>
                </c:pt>
                <c:pt idx="3002">
                  <c:v>4.0246459325987997E-3</c:v>
                </c:pt>
                <c:pt idx="3003">
                  <c:v>4.0269964167469387E-3</c:v>
                </c:pt>
                <c:pt idx="3004">
                  <c:v>4.0293476133281495E-3</c:v>
                </c:pt>
                <c:pt idx="3005">
                  <c:v>4.0316990087607063E-3</c:v>
                </c:pt>
                <c:pt idx="3006">
                  <c:v>4.0340500886806054E-3</c:v>
                </c:pt>
                <c:pt idx="3007">
                  <c:v>4.0364003379437562E-3</c:v>
                </c:pt>
                <c:pt idx="3008">
                  <c:v>4.0387492406226931E-3</c:v>
                </c:pt>
                <c:pt idx="3009">
                  <c:v>4.0410962800109572E-3</c:v>
                </c:pt>
                <c:pt idx="3010">
                  <c:v>4.0434409386184986E-3</c:v>
                </c:pt>
                <c:pt idx="3011">
                  <c:v>4.0457826981758344E-3</c:v>
                </c:pt>
                <c:pt idx="3012">
                  <c:v>4.0481210396301091E-3</c:v>
                </c:pt>
                <c:pt idx="3013">
                  <c:v>4.0504555275902021E-3</c:v>
                </c:pt>
                <c:pt idx="3014">
                  <c:v>4.0527860639062423E-3</c:v>
                </c:pt>
                <c:pt idx="3015">
                  <c:v>4.0551126348053572E-3</c:v>
                </c:pt>
                <c:pt idx="3016">
                  <c:v>4.0574352265146715E-3</c:v>
                </c:pt>
                <c:pt idx="3017">
                  <c:v>4.0597538252604374E-3</c:v>
                </c:pt>
                <c:pt idx="3018">
                  <c:v>4.062068417269124E-3</c:v>
                </c:pt>
                <c:pt idx="3019">
                  <c:v>4.064378988767858E-3</c:v>
                </c:pt>
                <c:pt idx="3020">
                  <c:v>4.0666855259824525E-3</c:v>
                </c:pt>
                <c:pt idx="3021">
                  <c:v>4.0689880151393775E-3</c:v>
                </c:pt>
                <c:pt idx="3022">
                  <c:v>4.0712864424653208E-3</c:v>
                </c:pt>
                <c:pt idx="3023">
                  <c:v>4.0735807941860956E-3</c:v>
                </c:pt>
                <c:pt idx="3024">
                  <c:v>4.0758710565279533E-3</c:v>
                </c:pt>
                <c:pt idx="3025">
                  <c:v>4.078157215716925E-3</c:v>
                </c:pt>
                <c:pt idx="3026">
                  <c:v>4.0804392579788231E-3</c:v>
                </c:pt>
                <c:pt idx="3027">
                  <c:v>4.0827171695401177E-3</c:v>
                </c:pt>
                <c:pt idx="3028">
                  <c:v>4.0849909366257459E-3</c:v>
                </c:pt>
                <c:pt idx="3029">
                  <c:v>4.0872605454621768E-3</c:v>
                </c:pt>
                <c:pt idx="3030">
                  <c:v>4.0895259822747859E-3</c:v>
                </c:pt>
                <c:pt idx="3031">
                  <c:v>4.0917872332891653E-3</c:v>
                </c:pt>
                <c:pt idx="3032">
                  <c:v>4.094044284730692E-3</c:v>
                </c:pt>
                <c:pt idx="3033">
                  <c:v>4.0962971228253962E-3</c:v>
                </c:pt>
                <c:pt idx="3034">
                  <c:v>4.0990889948108135E-3</c:v>
                </c:pt>
                <c:pt idx="3035">
                  <c:v>4.1013325051057464E-3</c:v>
                </c:pt>
                <c:pt idx="3036">
                  <c:v>4.1035717576741165E-3</c:v>
                </c:pt>
                <c:pt idx="3037">
                  <c:v>4.1058067387399868E-3</c:v>
                </c:pt>
                <c:pt idx="3038">
                  <c:v>4.1074976309757212E-3</c:v>
                </c:pt>
                <c:pt idx="3039">
                  <c:v>4.1102638312630882E-3</c:v>
                </c:pt>
                <c:pt idx="3040">
                  <c:v>4.1124859151686621E-3</c:v>
                </c:pt>
                <c:pt idx="3041">
                  <c:v>4.1148826778594164E-3</c:v>
                </c:pt>
                <c:pt idx="3042">
                  <c:v>4.1169170893888257E-3</c:v>
                </c:pt>
                <c:pt idx="3043">
                  <c:v>4.1191261521515404E-3</c:v>
                </c:pt>
                <c:pt idx="3044">
                  <c:v>4.1213308469812832E-3</c:v>
                </c:pt>
                <c:pt idx="3045">
                  <c:v>4.1235311601018993E-3</c:v>
                </c:pt>
                <c:pt idx="3046">
                  <c:v>4.1257270777374537E-3</c:v>
                </c:pt>
                <c:pt idx="3047">
                  <c:v>4.1279185861115737E-3</c:v>
                </c:pt>
                <c:pt idx="3048">
                  <c:v>4.1301056714483225E-3</c:v>
                </c:pt>
                <c:pt idx="3049">
                  <c:v>4.1322883199706771E-3</c:v>
                </c:pt>
                <c:pt idx="3050">
                  <c:v>4.1344665179029174E-3</c:v>
                </c:pt>
                <c:pt idx="3051">
                  <c:v>4.1361120227575631E-3</c:v>
                </c:pt>
                <c:pt idx="3052">
                  <c:v>4.1388095068898342E-3</c:v>
                </c:pt>
                <c:pt idx="3053">
                  <c:v>4.1409742703917675E-3</c:v>
                </c:pt>
                <c:pt idx="3054">
                  <c:v>4.1431345281967985E-3</c:v>
                </c:pt>
                <c:pt idx="3055">
                  <c:v>4.1452902665287724E-3</c:v>
                </c:pt>
                <c:pt idx="3056">
                  <c:v>4.1474414716104495E-3</c:v>
                </c:pt>
                <c:pt idx="3057">
                  <c:v>4.1495881296650244E-3</c:v>
                </c:pt>
                <c:pt idx="3058">
                  <c:v>4.151730226916125E-3</c:v>
                </c:pt>
                <c:pt idx="3059">
                  <c:v>4.1538677495862935E-3</c:v>
                </c:pt>
                <c:pt idx="3060">
                  <c:v>4.1560006838989427E-3</c:v>
                </c:pt>
                <c:pt idx="3061">
                  <c:v>4.1581290160763971E-3</c:v>
                </c:pt>
                <c:pt idx="3062">
                  <c:v>4.1602527323420686E-3</c:v>
                </c:pt>
                <c:pt idx="3063">
                  <c:v>4.1623718189187165E-3</c:v>
                </c:pt>
                <c:pt idx="3064">
                  <c:v>4.1639701264766541E-3</c:v>
                </c:pt>
                <c:pt idx="3065">
                  <c:v>4.1665960478959804E-3</c:v>
                </c:pt>
                <c:pt idx="3066">
                  <c:v>4.1687011627418993E-3</c:v>
                </c:pt>
                <c:pt idx="3067">
                  <c:v>4.1708015927898337E-3</c:v>
                </c:pt>
                <c:pt idx="3068">
                  <c:v>4.1728973242618917E-3</c:v>
                </c:pt>
                <c:pt idx="3069">
                  <c:v>4.1749883433810512E-3</c:v>
                </c:pt>
                <c:pt idx="3070">
                  <c:v>4.1770746363694192E-3</c:v>
                </c:pt>
                <c:pt idx="3071">
                  <c:v>4.1791561894497561E-3</c:v>
                </c:pt>
                <c:pt idx="3072">
                  <c:v>4.1812329888441697E-3</c:v>
                </c:pt>
                <c:pt idx="3073">
                  <c:v>4.1833050207754196E-3</c:v>
                </c:pt>
                <c:pt idx="3074">
                  <c:v>4.1853722714651808E-3</c:v>
                </c:pt>
                <c:pt idx="3075">
                  <c:v>4.1874347271362109E-3</c:v>
                </c:pt>
                <c:pt idx="3076">
                  <c:v>4.1894923740104029E-3</c:v>
                </c:pt>
                <c:pt idx="3077">
                  <c:v>4.1915451983102975E-3</c:v>
                </c:pt>
                <c:pt idx="3078">
                  <c:v>4.1935931862575708E-3</c:v>
                </c:pt>
                <c:pt idx="3079">
                  <c:v>4.1956363240743281E-3</c:v>
                </c:pt>
                <c:pt idx="3080">
                  <c:v>4.1976745979831137E-3</c:v>
                </c:pt>
                <c:pt idx="3081">
                  <c:v>4.1997079942051674E-3</c:v>
                </c:pt>
                <c:pt idx="3082">
                  <c:v>4.2017364989630299E-3</c:v>
                </c:pt>
                <c:pt idx="3083">
                  <c:v>4.2037600984783765E-3</c:v>
                </c:pt>
                <c:pt idx="3084">
                  <c:v>4.2057787789728796E-3</c:v>
                </c:pt>
                <c:pt idx="3085">
                  <c:v>4.2077925266688658E-3</c:v>
                </c:pt>
                <c:pt idx="3086">
                  <c:v>4.2093068428629829E-3</c:v>
                </c:pt>
                <c:pt idx="3087">
                  <c:v>4.2113117032520301E-3</c:v>
                </c:pt>
                <c:pt idx="3088">
                  <c:v>4.2133115926007297E-3</c:v>
                </c:pt>
                <c:pt idx="3089">
                  <c:v>4.2153064971316113E-3</c:v>
                </c:pt>
                <c:pt idx="3090">
                  <c:v>4.2172964030669832E-3</c:v>
                </c:pt>
                <c:pt idx="3091">
                  <c:v>4.2192812966293722E-3</c:v>
                </c:pt>
                <c:pt idx="3092">
                  <c:v>4.2219121941577953E-3</c:v>
                </c:pt>
                <c:pt idx="3093">
                  <c:v>4.2232359915242183E-3</c:v>
                </c:pt>
                <c:pt idx="3094">
                  <c:v>4.2252057653010744E-3</c:v>
                </c:pt>
                <c:pt idx="3095">
                  <c:v>4.2277741268147394E-3</c:v>
                </c:pt>
                <c:pt idx="3096">
                  <c:v>4.2297323263035128E-3</c:v>
                </c:pt>
                <c:pt idx="3097">
                  <c:v>4.231685426717772E-3</c:v>
                </c:pt>
                <c:pt idx="3098">
                  <c:v>4.2336334142791107E-3</c:v>
                </c:pt>
                <c:pt idx="3099">
                  <c:v>4.235576275208687E-3</c:v>
                </c:pt>
                <c:pt idx="3100">
                  <c:v>4.2375139957283132E-3</c:v>
                </c:pt>
                <c:pt idx="3101">
                  <c:v>4.2394465620595829E-3</c:v>
                </c:pt>
                <c:pt idx="3102">
                  <c:v>4.2413739604240889E-3</c:v>
                </c:pt>
                <c:pt idx="3103">
                  <c:v>4.242819500285132E-3</c:v>
                </c:pt>
                <c:pt idx="3104">
                  <c:v>4.2452131981378805E-3</c:v>
                </c:pt>
                <c:pt idx="3105">
                  <c:v>4.247125009930572E-3</c:v>
                </c:pt>
                <c:pt idx="3106">
                  <c:v>4.2490315986420044E-3</c:v>
                </c:pt>
                <c:pt idx="3107">
                  <c:v>4.2509329504935535E-3</c:v>
                </c:pt>
                <c:pt idx="3108">
                  <c:v>4.2528290517068129E-3</c:v>
                </c:pt>
                <c:pt idx="3109">
                  <c:v>4.254719888502941E-3</c:v>
                </c:pt>
                <c:pt idx="3110">
                  <c:v>4.2566054471035331E-3</c:v>
                </c:pt>
                <c:pt idx="3111">
                  <c:v>4.2584857137293094E-3</c:v>
                </c:pt>
                <c:pt idx="3112">
                  <c:v>4.2598937618042836E-3</c:v>
                </c:pt>
                <c:pt idx="3113">
                  <c:v>4.2622303159434464E-3</c:v>
                </c:pt>
                <c:pt idx="3114">
                  <c:v>4.2640946239734705E-3</c:v>
                </c:pt>
                <c:pt idx="3115">
                  <c:v>4.265953584914401E-3</c:v>
                </c:pt>
                <c:pt idx="3116">
                  <c:v>4.2678071849869617E-3</c:v>
                </c:pt>
                <c:pt idx="3117">
                  <c:v>4.2696554104125267E-3</c:v>
                </c:pt>
                <c:pt idx="3118">
                  <c:v>4.2714982474122568E-3</c:v>
                </c:pt>
                <c:pt idx="3119">
                  <c:v>4.2733356822070899E-3</c:v>
                </c:pt>
                <c:pt idx="3120">
                  <c:v>4.2751677010186215E-3</c:v>
                </c:pt>
                <c:pt idx="3121">
                  <c:v>4.2769942900675734E-3</c:v>
                </c:pt>
                <c:pt idx="3122">
                  <c:v>4.2788154355748852E-3</c:v>
                </c:pt>
                <c:pt idx="3123">
                  <c:v>4.2806311237621525E-3</c:v>
                </c:pt>
                <c:pt idx="3124">
                  <c:v>4.2824413408505324E-3</c:v>
                </c:pt>
                <c:pt idx="3125">
                  <c:v>4.2837937088935968E-3</c:v>
                </c:pt>
                <c:pt idx="3126">
                  <c:v>4.2860453066139561E-3</c:v>
                </c:pt>
                <c:pt idx="3127">
                  <c:v>4.2878390277310977E-3</c:v>
                </c:pt>
                <c:pt idx="3128">
                  <c:v>4.2896272226333326E-3</c:v>
                </c:pt>
                <c:pt idx="3129">
                  <c:v>4.291874017292488E-3</c:v>
                </c:pt>
                <c:pt idx="3130">
                  <c:v>4.2936495039823221E-3</c:v>
                </c:pt>
                <c:pt idx="3131">
                  <c:v>4.2954194192986574E-3</c:v>
                </c:pt>
                <c:pt idx="3132">
                  <c:v>4.2971837494631447E-3</c:v>
                </c:pt>
                <c:pt idx="3133">
                  <c:v>4.298942480697435E-3</c:v>
                </c:pt>
                <c:pt idx="3134">
                  <c:v>4.3006955992231817E-3</c:v>
                </c:pt>
                <c:pt idx="3135">
                  <c:v>4.3024430912613782E-3</c:v>
                </c:pt>
                <c:pt idx="3136">
                  <c:v>4.3041849430343337E-3</c:v>
                </c:pt>
                <c:pt idx="3137">
                  <c:v>4.3059211407626046E-3</c:v>
                </c:pt>
                <c:pt idx="3138">
                  <c:v>4.3076516706687185E-3</c:v>
                </c:pt>
                <c:pt idx="3139">
                  <c:v>4.3093765189732326E-3</c:v>
                </c:pt>
                <c:pt idx="3140">
                  <c:v>4.3110956718984544E-3</c:v>
                </c:pt>
                <c:pt idx="3141">
                  <c:v>4.3128091156655994E-3</c:v>
                </c:pt>
                <c:pt idx="3142">
                  <c:v>4.3145168364958804E-3</c:v>
                </c:pt>
                <c:pt idx="3143">
                  <c:v>4.3162188206111668E-3</c:v>
                </c:pt>
                <c:pt idx="3144">
                  <c:v>4.3183986342696197E-3</c:v>
                </c:pt>
                <c:pt idx="3145">
                  <c:v>4.3196055235831489E-3</c:v>
                </c:pt>
                <c:pt idx="3146">
                  <c:v>4.3212902148824896E-3</c:v>
                </c:pt>
                <c:pt idx="3147">
                  <c:v>4.3229691143534428E-3</c:v>
                </c:pt>
                <c:pt idx="3148">
                  <c:v>4.3246422082167859E-3</c:v>
                </c:pt>
                <c:pt idx="3149">
                  <c:v>4.3263094826943883E-3</c:v>
                </c:pt>
                <c:pt idx="3150">
                  <c:v>4.3279709240079019E-3</c:v>
                </c:pt>
                <c:pt idx="3151">
                  <c:v>4.3296265183787597E-3</c:v>
                </c:pt>
                <c:pt idx="3152">
                  <c:v>4.3312762520288321E-3</c:v>
                </c:pt>
                <c:pt idx="3153">
                  <c:v>4.3329201111793328E-3</c:v>
                </c:pt>
                <c:pt idx="3154">
                  <c:v>4.3345580820525701E-3</c:v>
                </c:pt>
                <c:pt idx="3155">
                  <c:v>4.3361901508693207E-3</c:v>
                </c:pt>
                <c:pt idx="3156">
                  <c:v>4.337816303851892E-3</c:v>
                </c:pt>
                <c:pt idx="3157">
                  <c:v>4.3394365272217171E-3</c:v>
                </c:pt>
                <c:pt idx="3158">
                  <c:v>4.3410508072004479E-3</c:v>
                </c:pt>
                <c:pt idx="3159">
                  <c:v>4.3426591300097369E-3</c:v>
                </c:pt>
                <c:pt idx="3160">
                  <c:v>4.3442614818716722E-3</c:v>
                </c:pt>
                <c:pt idx="3161">
                  <c:v>4.3458578490076869E-3</c:v>
                </c:pt>
                <c:pt idx="3162">
                  <c:v>4.3474482176394337E-3</c:v>
                </c:pt>
                <c:pt idx="3163">
                  <c:v>4.3490325739892199E-3</c:v>
                </c:pt>
                <c:pt idx="3164">
                  <c:v>4.3506109042780418E-3</c:v>
                </c:pt>
                <c:pt idx="3165">
                  <c:v>4.3521831947284251E-3</c:v>
                </c:pt>
                <c:pt idx="3166">
                  <c:v>4.3537494315620227E-3</c:v>
                </c:pt>
                <c:pt idx="3167">
                  <c:v>4.3553096010004863E-3</c:v>
                </c:pt>
                <c:pt idx="3168">
                  <c:v>4.3568636892663427E-3</c:v>
                </c:pt>
                <c:pt idx="3169">
                  <c:v>4.3584116825805879E-3</c:v>
                </c:pt>
                <c:pt idx="3170">
                  <c:v>4.3599535671659676E-3</c:v>
                </c:pt>
                <c:pt idx="3171">
                  <c:v>4.3614893292439148E-3</c:v>
                </c:pt>
                <c:pt idx="3172">
                  <c:v>4.3630189550369573E-3</c:v>
                </c:pt>
                <c:pt idx="3173">
                  <c:v>4.3645424307663079E-3</c:v>
                </c:pt>
                <c:pt idx="3174">
                  <c:v>4.3660597426553715E-3</c:v>
                </c:pt>
                <c:pt idx="3175">
                  <c:v>4.3675708769247042E-3</c:v>
                </c:pt>
                <c:pt idx="3176">
                  <c:v>4.3690758197974912E-3</c:v>
                </c:pt>
                <c:pt idx="3177">
                  <c:v>4.3705745574956021E-3</c:v>
                </c:pt>
                <c:pt idx="3178">
                  <c:v>4.3720670762411274E-3</c:v>
                </c:pt>
                <c:pt idx="3179">
                  <c:v>4.3735533622563764E-3</c:v>
                </c:pt>
                <c:pt idx="3180">
                  <c:v>4.3750334017636557E-3</c:v>
                </c:pt>
                <c:pt idx="3181">
                  <c:v>4.3767172090269195E-3</c:v>
                </c:pt>
                <c:pt idx="3182">
                  <c:v>4.3781838167654061E-3</c:v>
                </c:pt>
                <c:pt idx="3183">
                  <c:v>4.3796441346948909E-3</c:v>
                </c:pt>
                <c:pt idx="3184">
                  <c:v>4.3810981490374629E-3</c:v>
                </c:pt>
                <c:pt idx="3185">
                  <c:v>4.3825458460156489E-3</c:v>
                </c:pt>
                <c:pt idx="3186">
                  <c:v>4.3839872118519784E-3</c:v>
                </c:pt>
                <c:pt idx="3187">
                  <c:v>4.3854222327689785E-3</c:v>
                </c:pt>
                <c:pt idx="3188">
                  <c:v>4.386850894989176E-3</c:v>
                </c:pt>
                <c:pt idx="3189">
                  <c:v>4.388273184735318E-3</c:v>
                </c:pt>
                <c:pt idx="3190">
                  <c:v>4.3896890882299333E-3</c:v>
                </c:pt>
                <c:pt idx="3191">
                  <c:v>4.3910985916957666E-3</c:v>
                </c:pt>
                <c:pt idx="3192">
                  <c:v>4.3925016813557852E-3</c:v>
                </c:pt>
                <c:pt idx="3193">
                  <c:v>4.393898343432517E-3</c:v>
                </c:pt>
                <c:pt idx="3194">
                  <c:v>4.3956845850325194E-3</c:v>
                </c:pt>
                <c:pt idx="3195">
                  <c:v>4.3970665037559725E-3</c:v>
                </c:pt>
                <c:pt idx="3196">
                  <c:v>4.3989248743235062E-3</c:v>
                </c:pt>
                <c:pt idx="3197">
                  <c:v>4.3998109088731604E-3</c:v>
                </c:pt>
                <c:pt idx="3198">
                  <c:v>4.4016070653970178E-3</c:v>
                </c:pt>
                <c:pt idx="3199">
                  <c:v>4.4025293123717375E-3</c:v>
                </c:pt>
                <c:pt idx="3200">
                  <c:v>4.4038787290717613E-3</c:v>
                </c:pt>
                <c:pt idx="3201">
                  <c:v>4.405221604036523E-3</c:v>
                </c:pt>
                <c:pt idx="3202">
                  <c:v>4.4065579234894249E-3</c:v>
                </c:pt>
                <c:pt idx="3203">
                  <c:v>4.407887673653652E-3</c:v>
                </c:pt>
                <c:pt idx="3204">
                  <c:v>4.4092108407526084E-3</c:v>
                </c:pt>
                <c:pt idx="3205">
                  <c:v>4.4105274110099162E-3</c:v>
                </c:pt>
                <c:pt idx="3206">
                  <c:v>4.4118373706489794E-3</c:v>
                </c:pt>
                <c:pt idx="3207">
                  <c:v>4.4131407058932018E-3</c:v>
                </c:pt>
                <c:pt idx="3208">
                  <c:v>4.4144374029664252E-3</c:v>
                </c:pt>
                <c:pt idx="3209">
                  <c:v>4.415727448092272E-3</c:v>
                </c:pt>
                <c:pt idx="3210">
                  <c:v>4.417010827494584E-3</c:v>
                </c:pt>
                <c:pt idx="3211">
                  <c:v>4.4182875273967651E-3</c:v>
                </c:pt>
                <c:pt idx="3212">
                  <c:v>4.419557534023533E-3</c:v>
                </c:pt>
                <c:pt idx="3213">
                  <c:v>4.4208208335978529E-3</c:v>
                </c:pt>
                <c:pt idx="3214">
                  <c:v>4.4220774123442238E-3</c:v>
                </c:pt>
                <c:pt idx="3215">
                  <c:v>4.4233272564867063E-3</c:v>
                </c:pt>
                <c:pt idx="3216">
                  <c:v>4.4245703522495803E-3</c:v>
                </c:pt>
                <c:pt idx="3217">
                  <c:v>4.4258066858566874E-3</c:v>
                </c:pt>
                <c:pt idx="3218">
                  <c:v>4.4270362435327457E-3</c:v>
                </c:pt>
                <c:pt idx="3219">
                  <c:v>4.4282590115013775E-3</c:v>
                </c:pt>
                <c:pt idx="3220">
                  <c:v>4.4294749759879572E-3</c:v>
                </c:pt>
                <c:pt idx="3221">
                  <c:v>4.4306841232165462E-3</c:v>
                </c:pt>
                <c:pt idx="3222">
                  <c:v>4.4318864394112057E-3</c:v>
                </c:pt>
                <c:pt idx="3223">
                  <c:v>4.4330819107975278E-3</c:v>
                </c:pt>
                <c:pt idx="3224">
                  <c:v>4.434270523599574E-3</c:v>
                </c:pt>
                <c:pt idx="3225">
                  <c:v>4.4354522640422805E-3</c:v>
                </c:pt>
                <c:pt idx="3226">
                  <c:v>4.4366271183505857E-3</c:v>
                </c:pt>
                <c:pt idx="3227">
                  <c:v>4.437795072749425E-3</c:v>
                </c:pt>
                <c:pt idx="3228">
                  <c:v>4.4389561134639535E-3</c:v>
                </c:pt>
                <c:pt idx="3229">
                  <c:v>4.4401102267191093E-3</c:v>
                </c:pt>
                <c:pt idx="3230">
                  <c:v>4.441257398739829E-3</c:v>
                </c:pt>
                <c:pt idx="3231">
                  <c:v>4.4423976157519241E-3</c:v>
                </c:pt>
                <c:pt idx="3232">
                  <c:v>4.4441753002541018E-3</c:v>
                </c:pt>
                <c:pt idx="3233">
                  <c:v>4.4450237200305658E-3</c:v>
                </c:pt>
                <c:pt idx="3234">
                  <c:v>4.4457763989886817E-3</c:v>
                </c:pt>
                <c:pt idx="3235">
                  <c:v>4.4468886582195912E-3</c:v>
                </c:pt>
                <c:pt idx="3236">
                  <c:v>4.4479938935691882E-3</c:v>
                </c:pt>
                <c:pt idx="3237">
                  <c:v>4.449092091263286E-3</c:v>
                </c:pt>
                <c:pt idx="3238">
                  <c:v>4.4501832375279165E-3</c:v>
                </c:pt>
                <c:pt idx="3239">
                  <c:v>4.4512673185888915E-3</c:v>
                </c:pt>
                <c:pt idx="3240">
                  <c:v>4.4523443206720241E-3</c:v>
                </c:pt>
                <c:pt idx="3241">
                  <c:v>4.453414230004003E-3</c:v>
                </c:pt>
                <c:pt idx="3242">
                  <c:v>4.4547730897760767E-3</c:v>
                </c:pt>
                <c:pt idx="3243">
                  <c:v>4.4558272580359354E-3</c:v>
                </c:pt>
                <c:pt idx="3244">
                  <c:v>4.4568742890167649E-3</c:v>
                </c:pt>
                <c:pt idx="3245">
                  <c:v>4.4579141689441489E-3</c:v>
                </c:pt>
                <c:pt idx="3246">
                  <c:v>4.4589468840443231E-3</c:v>
                </c:pt>
                <c:pt idx="3247">
                  <c:v>4.4600684752982289E-3</c:v>
                </c:pt>
                <c:pt idx="3248">
                  <c:v>4.4609907646666813E-3</c:v>
                </c:pt>
                <c:pt idx="3249">
                  <c:v>4.4620019026413342E-3</c:v>
                </c:pt>
                <c:pt idx="3250">
                  <c:v>4.4627219675370472E-3</c:v>
                </c:pt>
                <c:pt idx="3251">
                  <c:v>4.4640025050498534E-3</c:v>
                </c:pt>
                <c:pt idx="3252">
                  <c:v>4.4649919419361894E-3</c:v>
                </c:pt>
                <c:pt idx="3253">
                  <c:v>4.4659741175798306E-3</c:v>
                </c:pt>
                <c:pt idx="3254">
                  <c:v>4.4669490182072313E-3</c:v>
                </c:pt>
                <c:pt idx="3255">
                  <c:v>4.4679166300457106E-3</c:v>
                </c:pt>
                <c:pt idx="3256">
                  <c:v>4.4688769393215061E-3</c:v>
                </c:pt>
                <c:pt idx="3257">
                  <c:v>4.4698299322621544E-3</c:v>
                </c:pt>
                <c:pt idx="3258">
                  <c:v>4.4707755950947605E-3</c:v>
                </c:pt>
                <c:pt idx="3259">
                  <c:v>4.4717139140470806E-3</c:v>
                </c:pt>
                <c:pt idx="3260">
                  <c:v>4.4726448753455656E-3</c:v>
                </c:pt>
                <c:pt idx="3261">
                  <c:v>4.4735684652186247E-3</c:v>
                </c:pt>
                <c:pt idx="3262">
                  <c:v>4.4744846698933621E-3</c:v>
                </c:pt>
                <c:pt idx="3263">
                  <c:v>4.475129892136059E-3</c:v>
                </c:pt>
                <c:pt idx="3264">
                  <c:v>4.4762948685601938E-3</c:v>
                </c:pt>
                <c:pt idx="3265">
                  <c:v>4.4771888350075839E-3</c:v>
                </c:pt>
                <c:pt idx="3266">
                  <c:v>4.4780753611687613E-3</c:v>
                </c:pt>
                <c:pt idx="3267">
                  <c:v>4.4789544332719151E-3</c:v>
                </c:pt>
                <c:pt idx="3268">
                  <c:v>4.4798260375452361E-3</c:v>
                </c:pt>
                <c:pt idx="3269">
                  <c:v>4.4806901602173488E-3</c:v>
                </c:pt>
                <c:pt idx="3270">
                  <c:v>4.4815467875164439E-3</c:v>
                </c:pt>
                <c:pt idx="3271">
                  <c:v>4.4823959056717981E-3</c:v>
                </c:pt>
                <c:pt idx="3272">
                  <c:v>4.4832375009118174E-3</c:v>
                </c:pt>
                <c:pt idx="3273">
                  <c:v>4.4840715594657785E-3</c:v>
                </c:pt>
                <c:pt idx="3274">
                  <c:v>4.4848980675625243E-3</c:v>
                </c:pt>
                <c:pt idx="3275">
                  <c:v>4.4857170114315469E-3</c:v>
                </c:pt>
                <c:pt idx="3276">
                  <c:v>4.4865283773021236E-3</c:v>
                </c:pt>
                <c:pt idx="3277">
                  <c:v>4.4873321514035313E-3</c:v>
                </c:pt>
                <c:pt idx="3278">
                  <c:v>4.4881283199656964E-3</c:v>
                </c:pt>
                <c:pt idx="3279">
                  <c:v>4.4889168692181132E-3</c:v>
                </c:pt>
                <c:pt idx="3280">
                  <c:v>4.4896977853907099E-3</c:v>
                </c:pt>
                <c:pt idx="3281">
                  <c:v>4.490471054713196E-3</c:v>
                </c:pt>
                <c:pt idx="3282">
                  <c:v>4.4912366634163705E-3</c:v>
                </c:pt>
                <c:pt idx="3283">
                  <c:v>4.491994597729942E-3</c:v>
                </c:pt>
                <c:pt idx="3284">
                  <c:v>4.4928213028520752E-3</c:v>
                </c:pt>
                <c:pt idx="3285">
                  <c:v>4.4932593476441776E-3</c:v>
                </c:pt>
                <c:pt idx="3286">
                  <c:v>4.4942222166397105E-3</c:v>
                </c:pt>
                <c:pt idx="3287">
                  <c:v>4.4949493157015394E-3</c:v>
                </c:pt>
                <c:pt idx="3288">
                  <c:v>4.4956686715275328E-3</c:v>
                </c:pt>
                <c:pt idx="3289">
                  <c:v>4.4963802703484879E-3</c:v>
                </c:pt>
                <c:pt idx="3290">
                  <c:v>4.4970840983962878E-3</c:v>
                </c:pt>
                <c:pt idx="3291">
                  <c:v>4.4977801419015121E-3</c:v>
                </c:pt>
                <c:pt idx="3292">
                  <c:v>4.4984683870969121E-3</c:v>
                </c:pt>
                <c:pt idx="3293">
                  <c:v>4.4991488202128505E-3</c:v>
                </c:pt>
                <c:pt idx="3294">
                  <c:v>4.4996083780993084E-3</c:v>
                </c:pt>
                <c:pt idx="3295">
                  <c:v>4.5002748276195357E-3</c:v>
                </c:pt>
                <c:pt idx="3296">
                  <c:v>4.5009334269970908E-3</c:v>
                </c:pt>
                <c:pt idx="3297">
                  <c:v>4.5018613807350939E-3</c:v>
                </c:pt>
                <c:pt idx="3298">
                  <c:v>4.5022270202561224E-3</c:v>
                </c:pt>
                <c:pt idx="3299">
                  <c:v>4.5028619866041165E-3</c:v>
                </c:pt>
                <c:pt idx="3300">
                  <c:v>4.5034890477420346E-3</c:v>
                </c:pt>
                <c:pt idx="3301">
                  <c:v>4.5041081899031363E-3</c:v>
                </c:pt>
                <c:pt idx="3302">
                  <c:v>4.5047193993215566E-3</c:v>
                </c:pt>
                <c:pt idx="3303">
                  <c:v>4.5053226622309914E-3</c:v>
                </c:pt>
                <c:pt idx="3304">
                  <c:v>4.5059179648653568E-3</c:v>
                </c:pt>
                <c:pt idx="3305">
                  <c:v>4.5065052934587877E-3</c:v>
                </c:pt>
                <c:pt idx="3306">
                  <c:v>4.5070846342460764E-3</c:v>
                </c:pt>
                <c:pt idx="3307">
                  <c:v>4.5076559734609197E-3</c:v>
                </c:pt>
                <c:pt idx="3308">
                  <c:v>4.5082192973383275E-3</c:v>
                </c:pt>
                <c:pt idx="3309">
                  <c:v>4.5087745921128736E-3</c:v>
                </c:pt>
                <c:pt idx="3310">
                  <c:v>4.509321844020006E-3</c:v>
                </c:pt>
                <c:pt idx="3311">
                  <c:v>4.5098610392942991E-3</c:v>
                </c:pt>
                <c:pt idx="3312">
                  <c:v>4.5103921641711994E-3</c:v>
                </c:pt>
                <c:pt idx="3313">
                  <c:v>4.5109152048865963E-3</c:v>
                </c:pt>
                <c:pt idx="3314">
                  <c:v>4.5114301476754989E-3</c:v>
                </c:pt>
                <c:pt idx="3315">
                  <c:v>4.5119369787740135E-3</c:v>
                </c:pt>
                <c:pt idx="3316">
                  <c:v>4.512435684418027E-3</c:v>
                </c:pt>
                <c:pt idx="3317">
                  <c:v>4.5129262508440838E-3</c:v>
                </c:pt>
                <c:pt idx="3318">
                  <c:v>4.5134086642878513E-3</c:v>
                </c:pt>
                <c:pt idx="3319">
                  <c:v>4.5138829109860924E-3</c:v>
                </c:pt>
                <c:pt idx="3320">
                  <c:v>4.5143489771753507E-3</c:v>
                </c:pt>
                <c:pt idx="3321">
                  <c:v>4.5148068490926084E-3</c:v>
                </c:pt>
                <c:pt idx="3322">
                  <c:v>4.5152565129748471E-3</c:v>
                </c:pt>
                <c:pt idx="3323">
                  <c:v>4.5156979550594872E-3</c:v>
                </c:pt>
                <c:pt idx="3324">
                  <c:v>4.5161311615835101E-3</c:v>
                </c:pt>
                <c:pt idx="3325">
                  <c:v>4.5165561187845548E-3</c:v>
                </c:pt>
                <c:pt idx="3326">
                  <c:v>4.5169728129004797E-3</c:v>
                </c:pt>
                <c:pt idx="3327">
                  <c:v>4.517381230169361E-3</c:v>
                </c:pt>
                <c:pt idx="3328">
                  <c:v>4.517781356829057E-3</c:v>
                </c:pt>
                <c:pt idx="3329">
                  <c:v>4.5181731791176438E-3</c:v>
                </c:pt>
                <c:pt idx="3330">
                  <c:v>4.5185566832740753E-3</c:v>
                </c:pt>
                <c:pt idx="3331">
                  <c:v>4.5189318555368665E-3</c:v>
                </c:pt>
                <c:pt idx="3332">
                  <c:v>4.5192986821447501E-3</c:v>
                </c:pt>
                <c:pt idx="3333">
                  <c:v>4.51965714933668E-3</c:v>
                </c:pt>
                <c:pt idx="3334">
                  <c:v>4.5200072433522658E-3</c:v>
                </c:pt>
                <c:pt idx="3335">
                  <c:v>4.5203489504304604E-3</c:v>
                </c:pt>
                <c:pt idx="3336">
                  <c:v>4.5206822568113116E-3</c:v>
                </c:pt>
                <c:pt idx="3337">
                  <c:v>4.5210071487346492E-3</c:v>
                </c:pt>
                <c:pt idx="3338">
                  <c:v>4.521323612440082E-3</c:v>
                </c:pt>
                <c:pt idx="3339">
                  <c:v>4.5216316341680956E-3</c:v>
                </c:pt>
                <c:pt idx="3340">
                  <c:v>4.5219312001589587E-3</c:v>
                </c:pt>
                <c:pt idx="3341">
                  <c:v>4.5222222966533748E-3</c:v>
                </c:pt>
                <c:pt idx="3342">
                  <c:v>4.5225049098922675E-3</c:v>
                </c:pt>
                <c:pt idx="3343">
                  <c:v>4.5227790261163437E-3</c:v>
                </c:pt>
                <c:pt idx="3344">
                  <c:v>4.5230446315669632E-3</c:v>
                </c:pt>
                <c:pt idx="3345">
                  <c:v>4.5233017124859266E-3</c:v>
                </c:pt>
                <c:pt idx="3346">
                  <c:v>4.5235502551145964E-3</c:v>
                </c:pt>
                <c:pt idx="3347">
                  <c:v>4.5237902456943344E-3</c:v>
                </c:pt>
                <c:pt idx="3348">
                  <c:v>4.5240216704675968E-3</c:v>
                </c:pt>
                <c:pt idx="3349">
                  <c:v>4.5242445156768417E-3</c:v>
                </c:pt>
                <c:pt idx="3350">
                  <c:v>4.5244587675640872E-3</c:v>
                </c:pt>
                <c:pt idx="3351">
                  <c:v>4.5246644123724472E-3</c:v>
                </c:pt>
                <c:pt idx="3352">
                  <c:v>4.5250081530667785E-3</c:v>
                </c:pt>
                <c:pt idx="3353">
                  <c:v>4.5250498257232152E-3</c:v>
                </c:pt>
                <c:pt idx="3354">
                  <c:v>4.525229566752071E-3</c:v>
                </c:pt>
                <c:pt idx="3355">
                  <c:v>4.5254006456747157E-3</c:v>
                </c:pt>
                <c:pt idx="3356">
                  <c:v>4.5255630487351399E-3</c:v>
                </c:pt>
                <c:pt idx="3357">
                  <c:v>4.5257167621764573E-3</c:v>
                </c:pt>
                <c:pt idx="3358">
                  <c:v>4.5258617722435347E-3</c:v>
                </c:pt>
                <c:pt idx="3359">
                  <c:v>4.5259980651807998E-3</c:v>
                </c:pt>
                <c:pt idx="3360">
                  <c:v>4.526125627232461E-3</c:v>
                </c:pt>
                <c:pt idx="3361">
                  <c:v>4.5262444446436045E-3</c:v>
                </c:pt>
                <c:pt idx="3362">
                  <c:v>4.5263545036593137E-3</c:v>
                </c:pt>
                <c:pt idx="3363">
                  <c:v>4.5264557905251119E-3</c:v>
                </c:pt>
                <c:pt idx="3364">
                  <c:v>4.5265482914858659E-3</c:v>
                </c:pt>
                <c:pt idx="3365">
                  <c:v>4.5266319927881934E-3</c:v>
                </c:pt>
                <c:pt idx="3366">
                  <c:v>4.5267068806771798E-3</c:v>
                </c:pt>
                <c:pt idx="3367">
                  <c:v>4.52677294139988E-3</c:v>
                </c:pt>
                <c:pt idx="3368">
                  <c:v>4.5268301612022555E-3</c:v>
                </c:pt>
                <c:pt idx="3369">
                  <c:v>4.5268785263309248E-3</c:v>
                </c:pt>
                <c:pt idx="3370">
                  <c:v>4.5269180230329432E-3</c:v>
                </c:pt>
                <c:pt idx="3371">
                  <c:v>4.5269486375560247E-3</c:v>
                </c:pt>
                <c:pt idx="3372">
                  <c:v>4.5269703561465671E-3</c:v>
                </c:pt>
                <c:pt idx="3373">
                  <c:v>4.526983165052941E-3</c:v>
                </c:pt>
                <c:pt idx="3374">
                  <c:v>4.526987050522421E-3</c:v>
                </c:pt>
                <c:pt idx="3375">
                  <c:v>4.5269819988035974E-3</c:v>
                </c:pt>
                <c:pt idx="3376">
                  <c:v>4.5269679961446197E-3</c:v>
                </c:pt>
                <c:pt idx="3377">
                  <c:v>4.5269450287940775E-3</c:v>
                </c:pt>
                <c:pt idx="3378">
                  <c:v>4.526913083000998E-3</c:v>
                </c:pt>
                <c:pt idx="3379">
                  <c:v>4.5268721450141894E-3</c:v>
                </c:pt>
                <c:pt idx="3380">
                  <c:v>4.5268222010828975E-3</c:v>
                </c:pt>
                <c:pt idx="3381">
                  <c:v>4.5267632374572445E-3</c:v>
                </c:pt>
                <c:pt idx="3382">
                  <c:v>4.5266952403864753E-3</c:v>
                </c:pt>
                <c:pt idx="3383">
                  <c:v>4.5266181961211519E-3</c:v>
                </c:pt>
                <c:pt idx="3384">
                  <c:v>4.5265320909111759E-3</c:v>
                </c:pt>
                <c:pt idx="3385">
                  <c:v>4.5264369110073277E-3</c:v>
                </c:pt>
                <c:pt idx="3386">
                  <c:v>4.5263326426603842E-3</c:v>
                </c:pt>
                <c:pt idx="3387">
                  <c:v>4.5262192721215646E-3</c:v>
                </c:pt>
                <c:pt idx="3388">
                  <c:v>4.5260967856423041E-3</c:v>
                </c:pt>
                <c:pt idx="3389">
                  <c:v>4.5259713118572615E-3</c:v>
                </c:pt>
                <c:pt idx="3390">
                  <c:v>4.5258279166008305E-3</c:v>
                </c:pt>
                <c:pt idx="3391">
                  <c:v>4.5256753600019777E-3</c:v>
                </c:pt>
                <c:pt idx="3392">
                  <c:v>4.5255136283125748E-3</c:v>
                </c:pt>
                <c:pt idx="3393">
                  <c:v>4.5253427077853606E-3</c:v>
                </c:pt>
                <c:pt idx="3394">
                  <c:v>4.5251625846730766E-3</c:v>
                </c:pt>
                <c:pt idx="3395">
                  <c:v>4.5249732452280278E-3</c:v>
                </c:pt>
                <c:pt idx="3396">
                  <c:v>4.5247746757042613E-3</c:v>
                </c:pt>
                <c:pt idx="3397">
                  <c:v>4.5245668623545175E-3</c:v>
                </c:pt>
                <c:pt idx="3398">
                  <c:v>4.5243497914328442E-3</c:v>
                </c:pt>
                <c:pt idx="3399">
                  <c:v>4.5241234491935059E-3</c:v>
                </c:pt>
                <c:pt idx="3400">
                  <c:v>4.523887821890768E-3</c:v>
                </c:pt>
                <c:pt idx="3401">
                  <c:v>4.5236428957788968E-3</c:v>
                </c:pt>
                <c:pt idx="3402">
                  <c:v>4.5233761824833947E-3</c:v>
                </c:pt>
                <c:pt idx="3403">
                  <c:v>4.5231284416926412E-3</c:v>
                </c:pt>
                <c:pt idx="3404">
                  <c:v>4.5226872847537814E-3</c:v>
                </c:pt>
                <c:pt idx="3405">
                  <c:v>4.5225699283423628E-3</c:v>
                </c:pt>
                <c:pt idx="3406">
                  <c:v>4.5222783020138274E-3</c:v>
                </c:pt>
                <c:pt idx="3407">
                  <c:v>4.5219772944095904E-3</c:v>
                </c:pt>
                <c:pt idx="3408">
                  <c:v>4.5216668917860943E-3</c:v>
                </c:pt>
                <c:pt idx="3409">
                  <c:v>4.5213470804006551E-3</c:v>
                </c:pt>
                <c:pt idx="3410">
                  <c:v>4.5210178465097143E-3</c:v>
                </c:pt>
                <c:pt idx="3411">
                  <c:v>4.5206791763708065E-3</c:v>
                </c:pt>
                <c:pt idx="3412">
                  <c:v>4.520331056242115E-3</c:v>
                </c:pt>
                <c:pt idx="3413">
                  <c:v>4.5199734723811742E-3</c:v>
                </c:pt>
                <c:pt idx="3414">
                  <c:v>4.5196064110466045E-3</c:v>
                </c:pt>
                <c:pt idx="3415">
                  <c:v>4.5192440976686427E-3</c:v>
                </c:pt>
                <c:pt idx="3416">
                  <c:v>4.518843800989757E-3</c:v>
                </c:pt>
                <c:pt idx="3417">
                  <c:v>4.5184482247858111E-3</c:v>
                </c:pt>
                <c:pt idx="3418">
                  <c:v>4.5180431161442464E-3</c:v>
                </c:pt>
                <c:pt idx="3419">
                  <c:v>4.5176284613243391E-3</c:v>
                </c:pt>
                <c:pt idx="3420">
                  <c:v>4.5172042465868867E-3</c:v>
                </c:pt>
                <c:pt idx="3421">
                  <c:v>4.5167704581913822E-3</c:v>
                </c:pt>
                <c:pt idx="3422">
                  <c:v>4.5163270823990621E-3</c:v>
                </c:pt>
                <c:pt idx="3423">
                  <c:v>4.5158741054707246E-3</c:v>
                </c:pt>
                <c:pt idx="3424">
                  <c:v>4.5154445736743116E-3</c:v>
                </c:pt>
                <c:pt idx="3425">
                  <c:v>4.5149392932511577E-3</c:v>
                </c:pt>
                <c:pt idx="3426">
                  <c:v>4.5144574304837046E-3</c:v>
                </c:pt>
                <c:pt idx="3427">
                  <c:v>4.5139659116266995E-3</c:v>
                </c:pt>
                <c:pt idx="3428">
                  <c:v>4.5134647229435557E-3</c:v>
                </c:pt>
                <c:pt idx="3429">
                  <c:v>4.5129538506963798E-3</c:v>
                </c:pt>
                <c:pt idx="3430">
                  <c:v>4.5124332811485842E-3</c:v>
                </c:pt>
                <c:pt idx="3431">
                  <c:v>4.5119030005635824E-3</c:v>
                </c:pt>
                <c:pt idx="3432">
                  <c:v>4.511362995205442E-3</c:v>
                </c:pt>
                <c:pt idx="3433">
                  <c:v>4.5108132513375756E-3</c:v>
                </c:pt>
                <c:pt idx="3434">
                  <c:v>4.5102537552249205E-3</c:v>
                </c:pt>
                <c:pt idx="3435">
                  <c:v>4.5096844931319787E-3</c:v>
                </c:pt>
                <c:pt idx="3436">
                  <c:v>4.5091054513239073E-3</c:v>
                </c:pt>
                <c:pt idx="3437">
                  <c:v>4.5085773341535396E-3</c:v>
                </c:pt>
                <c:pt idx="3438">
                  <c:v>4.5079179736238675E-3</c:v>
                </c:pt>
                <c:pt idx="3439">
                  <c:v>4.5073095102637351E-3</c:v>
                </c:pt>
                <c:pt idx="3440">
                  <c:v>4.5066912122517086E-3</c:v>
                </c:pt>
                <c:pt idx="3441">
                  <c:v>4.5058377565499698E-3</c:v>
                </c:pt>
                <c:pt idx="3442">
                  <c:v>4.5051969608791978E-3</c:v>
                </c:pt>
                <c:pt idx="3443">
                  <c:v>4.5045462856784652E-3</c:v>
                </c:pt>
                <c:pt idx="3444">
                  <c:v>4.503885717215851E-3</c:v>
                </c:pt>
                <c:pt idx="3445">
                  <c:v>4.5032152417592165E-3</c:v>
                </c:pt>
                <c:pt idx="3446">
                  <c:v>4.5025348455775193E-3</c:v>
                </c:pt>
                <c:pt idx="3447">
                  <c:v>4.5018445149399341E-3</c:v>
                </c:pt>
                <c:pt idx="3448">
                  <c:v>4.501144236115636E-3</c:v>
                </c:pt>
                <c:pt idx="3449">
                  <c:v>4.5004339953740192E-3</c:v>
                </c:pt>
                <c:pt idx="3450">
                  <c:v>4.4996838206982394E-3</c:v>
                </c:pt>
                <c:pt idx="3451">
                  <c:v>4.4989528832228842E-3</c:v>
                </c:pt>
                <c:pt idx="3452">
                  <c:v>4.4982119415380465E-3</c:v>
                </c:pt>
                <c:pt idx="3453">
                  <c:v>4.4974609819141628E-3</c:v>
                </c:pt>
                <c:pt idx="3454">
                  <c:v>4.4966999906229784E-3</c:v>
                </c:pt>
                <c:pt idx="3455">
                  <c:v>4.4957068107454035E-3</c:v>
                </c:pt>
                <c:pt idx="3456">
                  <c:v>4.4951478581246032E-3</c:v>
                </c:pt>
                <c:pt idx="3457">
                  <c:v>4.4943566894619976E-3</c:v>
                </c:pt>
                <c:pt idx="3458">
                  <c:v>4.4935554342203886E-3</c:v>
                </c:pt>
                <c:pt idx="3459">
                  <c:v>4.4927440786732692E-3</c:v>
                </c:pt>
                <c:pt idx="3460">
                  <c:v>4.4919226090936962E-3</c:v>
                </c:pt>
                <c:pt idx="3461">
                  <c:v>4.4910910117553831E-3</c:v>
                </c:pt>
                <c:pt idx="3462">
                  <c:v>4.4902492729326955E-3</c:v>
                </c:pt>
                <c:pt idx="3463">
                  <c:v>4.4893973789002211E-3</c:v>
                </c:pt>
                <c:pt idx="3464">
                  <c:v>4.488535315932107E-3</c:v>
                </c:pt>
                <c:pt idx="3465">
                  <c:v>4.4876630703042505E-3</c:v>
                </c:pt>
                <c:pt idx="3466">
                  <c:v>4.4867806282921103E-3</c:v>
                </c:pt>
                <c:pt idx="3467">
                  <c:v>4.4858879761715837E-3</c:v>
                </c:pt>
                <c:pt idx="3468">
                  <c:v>4.4849851002185656E-3</c:v>
                </c:pt>
                <c:pt idx="3469">
                  <c:v>4.4840719867104816E-3</c:v>
                </c:pt>
                <c:pt idx="3470">
                  <c:v>4.4831486219236646E-3</c:v>
                </c:pt>
                <c:pt idx="3471">
                  <c:v>4.4822149921359767E-3</c:v>
                </c:pt>
                <c:pt idx="3472">
                  <c:v>4.4812710836248416E-3</c:v>
                </c:pt>
                <c:pt idx="3473">
                  <c:v>4.480316882668779E-3</c:v>
                </c:pt>
                <c:pt idx="3474">
                  <c:v>4.4793523755458659E-3</c:v>
                </c:pt>
                <c:pt idx="3475">
                  <c:v>4.4783775485354961E-3</c:v>
                </c:pt>
                <c:pt idx="3476">
                  <c:v>4.4773923879164023E-3</c:v>
                </c:pt>
                <c:pt idx="3477">
                  <c:v>4.4763968799688501E-3</c:v>
                </c:pt>
                <c:pt idx="3478">
                  <c:v>4.4753910109724491E-3</c:v>
                </c:pt>
                <c:pt idx="3479">
                  <c:v>4.4743747672076808E-3</c:v>
                </c:pt>
                <c:pt idx="3480">
                  <c:v>4.4733481349554655E-3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135168"/>
        <c:axId val="26869798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13"/>
                <c:pt idx="0">
                  <c:v>42674</c:v>
                </c:pt>
                <c:pt idx="1">
                  <c:v>42704</c:v>
                </c:pt>
                <c:pt idx="2">
                  <c:v>42734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42853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43007</c:v>
                </c:pt>
                <c:pt idx="12">
                  <c:v>43371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35168"/>
        <c:axId val="268697984"/>
      </c:scatterChart>
      <c:dateAx>
        <c:axId val="260135168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69798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268697984"/>
        <c:scaling>
          <c:orientation val="minMax"/>
          <c:max val="4.000000000000000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601351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42653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42685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42698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42731</c:v>
                </c:pt>
                <c:pt idx="62">
                  <c:v>42732</c:v>
                </c:pt>
                <c:pt idx="63">
                  <c:v>42733</c:v>
                </c:pt>
                <c:pt idx="64">
                  <c:v>42734</c:v>
                </c:pt>
                <c:pt idx="65">
                  <c:v>42737</c:v>
                </c:pt>
                <c:pt idx="66">
                  <c:v>42738</c:v>
                </c:pt>
                <c:pt idx="67">
                  <c:v>42739</c:v>
                </c:pt>
                <c:pt idx="68">
                  <c:v>42740</c:v>
                </c:pt>
                <c:pt idx="69">
                  <c:v>42741</c:v>
                </c:pt>
                <c:pt idx="70">
                  <c:v>42744</c:v>
                </c:pt>
                <c:pt idx="71">
                  <c:v>42745</c:v>
                </c:pt>
                <c:pt idx="72">
                  <c:v>42746</c:v>
                </c:pt>
                <c:pt idx="73">
                  <c:v>42747</c:v>
                </c:pt>
                <c:pt idx="74">
                  <c:v>42748</c:v>
                </c:pt>
                <c:pt idx="75">
                  <c:v>42751</c:v>
                </c:pt>
                <c:pt idx="76">
                  <c:v>42752</c:v>
                </c:pt>
                <c:pt idx="77">
                  <c:v>42753</c:v>
                </c:pt>
                <c:pt idx="78">
                  <c:v>42754</c:v>
                </c:pt>
                <c:pt idx="79">
                  <c:v>42755</c:v>
                </c:pt>
                <c:pt idx="80">
                  <c:v>42758</c:v>
                </c:pt>
                <c:pt idx="81">
                  <c:v>42759</c:v>
                </c:pt>
                <c:pt idx="82">
                  <c:v>42760</c:v>
                </c:pt>
                <c:pt idx="83">
                  <c:v>42761</c:v>
                </c:pt>
                <c:pt idx="84">
                  <c:v>42762</c:v>
                </c:pt>
                <c:pt idx="85">
                  <c:v>42765</c:v>
                </c:pt>
                <c:pt idx="86">
                  <c:v>42766</c:v>
                </c:pt>
                <c:pt idx="87">
                  <c:v>42767</c:v>
                </c:pt>
                <c:pt idx="88">
                  <c:v>42768</c:v>
                </c:pt>
                <c:pt idx="89">
                  <c:v>42769</c:v>
                </c:pt>
                <c:pt idx="90">
                  <c:v>42772</c:v>
                </c:pt>
                <c:pt idx="91">
                  <c:v>42773</c:v>
                </c:pt>
                <c:pt idx="92">
                  <c:v>42774</c:v>
                </c:pt>
                <c:pt idx="93">
                  <c:v>42775</c:v>
                </c:pt>
                <c:pt idx="94">
                  <c:v>42776</c:v>
                </c:pt>
                <c:pt idx="95">
                  <c:v>42779</c:v>
                </c:pt>
                <c:pt idx="96">
                  <c:v>42780</c:v>
                </c:pt>
                <c:pt idx="97">
                  <c:v>42781</c:v>
                </c:pt>
                <c:pt idx="98">
                  <c:v>42782</c:v>
                </c:pt>
                <c:pt idx="99">
                  <c:v>42783</c:v>
                </c:pt>
                <c:pt idx="100">
                  <c:v>42786</c:v>
                </c:pt>
                <c:pt idx="101">
                  <c:v>42787</c:v>
                </c:pt>
                <c:pt idx="102">
                  <c:v>42788</c:v>
                </c:pt>
                <c:pt idx="103">
                  <c:v>42789</c:v>
                </c:pt>
                <c:pt idx="104">
                  <c:v>42790</c:v>
                </c:pt>
                <c:pt idx="105">
                  <c:v>42793</c:v>
                </c:pt>
                <c:pt idx="106">
                  <c:v>42794</c:v>
                </c:pt>
                <c:pt idx="107">
                  <c:v>42795</c:v>
                </c:pt>
                <c:pt idx="108">
                  <c:v>42796</c:v>
                </c:pt>
                <c:pt idx="109">
                  <c:v>42797</c:v>
                </c:pt>
                <c:pt idx="110">
                  <c:v>42800</c:v>
                </c:pt>
                <c:pt idx="111">
                  <c:v>42801</c:v>
                </c:pt>
                <c:pt idx="112">
                  <c:v>42802</c:v>
                </c:pt>
                <c:pt idx="113">
                  <c:v>42803</c:v>
                </c:pt>
                <c:pt idx="114">
                  <c:v>42804</c:v>
                </c:pt>
                <c:pt idx="115">
                  <c:v>42807</c:v>
                </c:pt>
                <c:pt idx="116">
                  <c:v>42808</c:v>
                </c:pt>
                <c:pt idx="117">
                  <c:v>42809</c:v>
                </c:pt>
                <c:pt idx="118">
                  <c:v>42810</c:v>
                </c:pt>
                <c:pt idx="119">
                  <c:v>42811</c:v>
                </c:pt>
                <c:pt idx="120">
                  <c:v>42814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42838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43041</c:v>
                </c:pt>
                <c:pt idx="281">
                  <c:v>43042</c:v>
                </c:pt>
                <c:pt idx="282">
                  <c:v>43045</c:v>
                </c:pt>
                <c:pt idx="283">
                  <c:v>43046</c:v>
                </c:pt>
                <c:pt idx="284">
                  <c:v>43047</c:v>
                </c:pt>
                <c:pt idx="285">
                  <c:v>43048</c:v>
                </c:pt>
                <c:pt idx="286">
                  <c:v>43049</c:v>
                </c:pt>
                <c:pt idx="287">
                  <c:v>43052</c:v>
                </c:pt>
                <c:pt idx="288">
                  <c:v>43053</c:v>
                </c:pt>
                <c:pt idx="289">
                  <c:v>43054</c:v>
                </c:pt>
                <c:pt idx="290">
                  <c:v>43055</c:v>
                </c:pt>
                <c:pt idx="291">
                  <c:v>43056</c:v>
                </c:pt>
                <c:pt idx="292">
                  <c:v>43059</c:v>
                </c:pt>
                <c:pt idx="293">
                  <c:v>43060</c:v>
                </c:pt>
                <c:pt idx="294">
                  <c:v>43061</c:v>
                </c:pt>
                <c:pt idx="295">
                  <c:v>43062</c:v>
                </c:pt>
                <c:pt idx="296">
                  <c:v>43063</c:v>
                </c:pt>
                <c:pt idx="297">
                  <c:v>43066</c:v>
                </c:pt>
                <c:pt idx="298">
                  <c:v>43067</c:v>
                </c:pt>
                <c:pt idx="299">
                  <c:v>43068</c:v>
                </c:pt>
                <c:pt idx="300">
                  <c:v>43069</c:v>
                </c:pt>
                <c:pt idx="301">
                  <c:v>43070</c:v>
                </c:pt>
                <c:pt idx="302">
                  <c:v>43073</c:v>
                </c:pt>
                <c:pt idx="303">
                  <c:v>43074</c:v>
                </c:pt>
                <c:pt idx="304">
                  <c:v>43075</c:v>
                </c:pt>
                <c:pt idx="305">
                  <c:v>43076</c:v>
                </c:pt>
                <c:pt idx="306">
                  <c:v>43077</c:v>
                </c:pt>
                <c:pt idx="307">
                  <c:v>43080</c:v>
                </c:pt>
                <c:pt idx="308">
                  <c:v>43081</c:v>
                </c:pt>
                <c:pt idx="309">
                  <c:v>43082</c:v>
                </c:pt>
                <c:pt idx="310">
                  <c:v>43083</c:v>
                </c:pt>
                <c:pt idx="311">
                  <c:v>43084</c:v>
                </c:pt>
                <c:pt idx="312">
                  <c:v>43087</c:v>
                </c:pt>
                <c:pt idx="313">
                  <c:v>43088</c:v>
                </c:pt>
                <c:pt idx="314">
                  <c:v>43089</c:v>
                </c:pt>
                <c:pt idx="315">
                  <c:v>43090</c:v>
                </c:pt>
                <c:pt idx="316">
                  <c:v>43091</c:v>
                </c:pt>
                <c:pt idx="317">
                  <c:v>43096</c:v>
                </c:pt>
                <c:pt idx="318">
                  <c:v>43097</c:v>
                </c:pt>
                <c:pt idx="319">
                  <c:v>43098</c:v>
                </c:pt>
                <c:pt idx="320">
                  <c:v>43102</c:v>
                </c:pt>
                <c:pt idx="321">
                  <c:v>43103</c:v>
                </c:pt>
                <c:pt idx="322">
                  <c:v>43104</c:v>
                </c:pt>
                <c:pt idx="323">
                  <c:v>43105</c:v>
                </c:pt>
                <c:pt idx="324">
                  <c:v>43108</c:v>
                </c:pt>
                <c:pt idx="325">
                  <c:v>43109</c:v>
                </c:pt>
                <c:pt idx="326">
                  <c:v>43110</c:v>
                </c:pt>
                <c:pt idx="327">
                  <c:v>43111</c:v>
                </c:pt>
                <c:pt idx="328">
                  <c:v>43112</c:v>
                </c:pt>
                <c:pt idx="329">
                  <c:v>43115</c:v>
                </c:pt>
                <c:pt idx="330">
                  <c:v>43116</c:v>
                </c:pt>
                <c:pt idx="331">
                  <c:v>43117</c:v>
                </c:pt>
                <c:pt idx="332">
                  <c:v>43118</c:v>
                </c:pt>
                <c:pt idx="333">
                  <c:v>43119</c:v>
                </c:pt>
                <c:pt idx="334">
                  <c:v>43122</c:v>
                </c:pt>
                <c:pt idx="335">
                  <c:v>43123</c:v>
                </c:pt>
                <c:pt idx="336">
                  <c:v>43124</c:v>
                </c:pt>
                <c:pt idx="337">
                  <c:v>43125</c:v>
                </c:pt>
                <c:pt idx="338">
                  <c:v>43126</c:v>
                </c:pt>
                <c:pt idx="339">
                  <c:v>43129</c:v>
                </c:pt>
                <c:pt idx="340">
                  <c:v>43130</c:v>
                </c:pt>
                <c:pt idx="341">
                  <c:v>43131</c:v>
                </c:pt>
                <c:pt idx="342">
                  <c:v>43132</c:v>
                </c:pt>
                <c:pt idx="343">
                  <c:v>43133</c:v>
                </c:pt>
                <c:pt idx="344">
                  <c:v>43136</c:v>
                </c:pt>
                <c:pt idx="345">
                  <c:v>43137</c:v>
                </c:pt>
                <c:pt idx="346">
                  <c:v>43138</c:v>
                </c:pt>
                <c:pt idx="347">
                  <c:v>43139</c:v>
                </c:pt>
                <c:pt idx="348">
                  <c:v>43140</c:v>
                </c:pt>
                <c:pt idx="349">
                  <c:v>43143</c:v>
                </c:pt>
                <c:pt idx="350">
                  <c:v>43144</c:v>
                </c:pt>
                <c:pt idx="351">
                  <c:v>43145</c:v>
                </c:pt>
                <c:pt idx="352">
                  <c:v>43146</c:v>
                </c:pt>
                <c:pt idx="353">
                  <c:v>43147</c:v>
                </c:pt>
                <c:pt idx="354">
                  <c:v>43150</c:v>
                </c:pt>
                <c:pt idx="355">
                  <c:v>43151</c:v>
                </c:pt>
                <c:pt idx="356">
                  <c:v>43152</c:v>
                </c:pt>
                <c:pt idx="357">
                  <c:v>43153</c:v>
                </c:pt>
                <c:pt idx="358">
                  <c:v>43154</c:v>
                </c:pt>
                <c:pt idx="359">
                  <c:v>43157</c:v>
                </c:pt>
                <c:pt idx="360">
                  <c:v>43158</c:v>
                </c:pt>
                <c:pt idx="361">
                  <c:v>43159</c:v>
                </c:pt>
                <c:pt idx="362">
                  <c:v>43160</c:v>
                </c:pt>
                <c:pt idx="363">
                  <c:v>43161</c:v>
                </c:pt>
                <c:pt idx="364">
                  <c:v>43164</c:v>
                </c:pt>
                <c:pt idx="365">
                  <c:v>43165</c:v>
                </c:pt>
                <c:pt idx="366">
                  <c:v>43166</c:v>
                </c:pt>
                <c:pt idx="367">
                  <c:v>43167</c:v>
                </c:pt>
                <c:pt idx="368">
                  <c:v>43168</c:v>
                </c:pt>
                <c:pt idx="369">
                  <c:v>43171</c:v>
                </c:pt>
                <c:pt idx="370">
                  <c:v>43172</c:v>
                </c:pt>
                <c:pt idx="371">
                  <c:v>43173</c:v>
                </c:pt>
                <c:pt idx="372">
                  <c:v>43174</c:v>
                </c:pt>
                <c:pt idx="373">
                  <c:v>43175</c:v>
                </c:pt>
                <c:pt idx="374">
                  <c:v>43178</c:v>
                </c:pt>
                <c:pt idx="375">
                  <c:v>43179</c:v>
                </c:pt>
                <c:pt idx="376">
                  <c:v>43180</c:v>
                </c:pt>
                <c:pt idx="377">
                  <c:v>43181</c:v>
                </c:pt>
                <c:pt idx="378">
                  <c:v>43182</c:v>
                </c:pt>
                <c:pt idx="379">
                  <c:v>43185</c:v>
                </c:pt>
                <c:pt idx="380">
                  <c:v>43186</c:v>
                </c:pt>
                <c:pt idx="381">
                  <c:v>43187</c:v>
                </c:pt>
                <c:pt idx="382">
                  <c:v>43188</c:v>
                </c:pt>
                <c:pt idx="383">
                  <c:v>43193</c:v>
                </c:pt>
                <c:pt idx="384">
                  <c:v>43194</c:v>
                </c:pt>
                <c:pt idx="385">
                  <c:v>43195</c:v>
                </c:pt>
                <c:pt idx="386">
                  <c:v>43196</c:v>
                </c:pt>
                <c:pt idx="387">
                  <c:v>43199</c:v>
                </c:pt>
                <c:pt idx="388">
                  <c:v>43200</c:v>
                </c:pt>
                <c:pt idx="389">
                  <c:v>43201</c:v>
                </c:pt>
                <c:pt idx="390">
                  <c:v>43202</c:v>
                </c:pt>
                <c:pt idx="391">
                  <c:v>43203</c:v>
                </c:pt>
                <c:pt idx="392">
                  <c:v>43206</c:v>
                </c:pt>
                <c:pt idx="393">
                  <c:v>43207</c:v>
                </c:pt>
                <c:pt idx="394">
                  <c:v>43208</c:v>
                </c:pt>
                <c:pt idx="395">
                  <c:v>43209</c:v>
                </c:pt>
                <c:pt idx="396">
                  <c:v>43210</c:v>
                </c:pt>
                <c:pt idx="397">
                  <c:v>43213</c:v>
                </c:pt>
                <c:pt idx="398">
                  <c:v>43214</c:v>
                </c:pt>
                <c:pt idx="399">
                  <c:v>43215</c:v>
                </c:pt>
                <c:pt idx="400">
                  <c:v>43216</c:v>
                </c:pt>
                <c:pt idx="401">
                  <c:v>43217</c:v>
                </c:pt>
                <c:pt idx="402">
                  <c:v>43220</c:v>
                </c:pt>
                <c:pt idx="403">
                  <c:v>43222</c:v>
                </c:pt>
                <c:pt idx="404">
                  <c:v>43223</c:v>
                </c:pt>
                <c:pt idx="405">
                  <c:v>43224</c:v>
                </c:pt>
                <c:pt idx="406">
                  <c:v>43227</c:v>
                </c:pt>
                <c:pt idx="407">
                  <c:v>43228</c:v>
                </c:pt>
                <c:pt idx="408">
                  <c:v>43229</c:v>
                </c:pt>
                <c:pt idx="409">
                  <c:v>43230</c:v>
                </c:pt>
                <c:pt idx="410">
                  <c:v>43231</c:v>
                </c:pt>
                <c:pt idx="411">
                  <c:v>43234</c:v>
                </c:pt>
                <c:pt idx="412">
                  <c:v>43235</c:v>
                </c:pt>
                <c:pt idx="413">
                  <c:v>43236</c:v>
                </c:pt>
                <c:pt idx="414">
                  <c:v>43237</c:v>
                </c:pt>
                <c:pt idx="415">
                  <c:v>43238</c:v>
                </c:pt>
                <c:pt idx="416">
                  <c:v>43241</c:v>
                </c:pt>
                <c:pt idx="417">
                  <c:v>43242</c:v>
                </c:pt>
                <c:pt idx="418">
                  <c:v>43243</c:v>
                </c:pt>
                <c:pt idx="419">
                  <c:v>43244</c:v>
                </c:pt>
                <c:pt idx="420">
                  <c:v>43245</c:v>
                </c:pt>
                <c:pt idx="421">
                  <c:v>43248</c:v>
                </c:pt>
                <c:pt idx="422">
                  <c:v>43249</c:v>
                </c:pt>
                <c:pt idx="423">
                  <c:v>43250</c:v>
                </c:pt>
                <c:pt idx="424">
                  <c:v>43251</c:v>
                </c:pt>
                <c:pt idx="425">
                  <c:v>43252</c:v>
                </c:pt>
                <c:pt idx="426">
                  <c:v>43255</c:v>
                </c:pt>
                <c:pt idx="427">
                  <c:v>43256</c:v>
                </c:pt>
                <c:pt idx="428">
                  <c:v>43257</c:v>
                </c:pt>
                <c:pt idx="429">
                  <c:v>43258</c:v>
                </c:pt>
                <c:pt idx="430">
                  <c:v>43259</c:v>
                </c:pt>
                <c:pt idx="431">
                  <c:v>43262</c:v>
                </c:pt>
                <c:pt idx="432">
                  <c:v>43263</c:v>
                </c:pt>
                <c:pt idx="433">
                  <c:v>43264</c:v>
                </c:pt>
                <c:pt idx="434">
                  <c:v>43265</c:v>
                </c:pt>
                <c:pt idx="435">
                  <c:v>43266</c:v>
                </c:pt>
                <c:pt idx="436">
                  <c:v>43269</c:v>
                </c:pt>
                <c:pt idx="437">
                  <c:v>43270</c:v>
                </c:pt>
                <c:pt idx="438">
                  <c:v>43271</c:v>
                </c:pt>
                <c:pt idx="439">
                  <c:v>43272</c:v>
                </c:pt>
                <c:pt idx="440">
                  <c:v>43273</c:v>
                </c:pt>
                <c:pt idx="441">
                  <c:v>43276</c:v>
                </c:pt>
                <c:pt idx="442">
                  <c:v>43277</c:v>
                </c:pt>
                <c:pt idx="443">
                  <c:v>43278</c:v>
                </c:pt>
                <c:pt idx="444">
                  <c:v>43279</c:v>
                </c:pt>
                <c:pt idx="445">
                  <c:v>43280</c:v>
                </c:pt>
                <c:pt idx="446">
                  <c:v>43283</c:v>
                </c:pt>
                <c:pt idx="447">
                  <c:v>43284</c:v>
                </c:pt>
                <c:pt idx="448">
                  <c:v>43285</c:v>
                </c:pt>
                <c:pt idx="449">
                  <c:v>43286</c:v>
                </c:pt>
                <c:pt idx="450">
                  <c:v>43287</c:v>
                </c:pt>
                <c:pt idx="451">
                  <c:v>43290</c:v>
                </c:pt>
                <c:pt idx="452">
                  <c:v>43291</c:v>
                </c:pt>
                <c:pt idx="453">
                  <c:v>43292</c:v>
                </c:pt>
                <c:pt idx="454">
                  <c:v>43293</c:v>
                </c:pt>
                <c:pt idx="455">
                  <c:v>43294</c:v>
                </c:pt>
                <c:pt idx="456">
                  <c:v>43297</c:v>
                </c:pt>
                <c:pt idx="457">
                  <c:v>43298</c:v>
                </c:pt>
                <c:pt idx="458">
                  <c:v>43299</c:v>
                </c:pt>
                <c:pt idx="459">
                  <c:v>43300</c:v>
                </c:pt>
                <c:pt idx="460">
                  <c:v>43301</c:v>
                </c:pt>
                <c:pt idx="461">
                  <c:v>43304</c:v>
                </c:pt>
                <c:pt idx="462">
                  <c:v>43305</c:v>
                </c:pt>
                <c:pt idx="463">
                  <c:v>43306</c:v>
                </c:pt>
                <c:pt idx="464">
                  <c:v>43307</c:v>
                </c:pt>
                <c:pt idx="465">
                  <c:v>43308</c:v>
                </c:pt>
                <c:pt idx="466">
                  <c:v>43311</c:v>
                </c:pt>
                <c:pt idx="467">
                  <c:v>43312</c:v>
                </c:pt>
                <c:pt idx="468">
                  <c:v>43313</c:v>
                </c:pt>
                <c:pt idx="469">
                  <c:v>43314</c:v>
                </c:pt>
                <c:pt idx="470">
                  <c:v>43315</c:v>
                </c:pt>
                <c:pt idx="471">
                  <c:v>43318</c:v>
                </c:pt>
                <c:pt idx="472">
                  <c:v>43319</c:v>
                </c:pt>
                <c:pt idx="473">
                  <c:v>43320</c:v>
                </c:pt>
                <c:pt idx="474">
                  <c:v>43321</c:v>
                </c:pt>
                <c:pt idx="475">
                  <c:v>43322</c:v>
                </c:pt>
                <c:pt idx="476">
                  <c:v>43325</c:v>
                </c:pt>
                <c:pt idx="477">
                  <c:v>43326</c:v>
                </c:pt>
                <c:pt idx="478">
                  <c:v>43327</c:v>
                </c:pt>
                <c:pt idx="479">
                  <c:v>43328</c:v>
                </c:pt>
                <c:pt idx="480">
                  <c:v>43329</c:v>
                </c:pt>
                <c:pt idx="481">
                  <c:v>43332</c:v>
                </c:pt>
                <c:pt idx="482">
                  <c:v>43333</c:v>
                </c:pt>
                <c:pt idx="483">
                  <c:v>43334</c:v>
                </c:pt>
                <c:pt idx="484">
                  <c:v>43335</c:v>
                </c:pt>
                <c:pt idx="485">
                  <c:v>43336</c:v>
                </c:pt>
                <c:pt idx="486">
                  <c:v>43339</c:v>
                </c:pt>
                <c:pt idx="487">
                  <c:v>43340</c:v>
                </c:pt>
                <c:pt idx="488">
                  <c:v>43341</c:v>
                </c:pt>
                <c:pt idx="489">
                  <c:v>43342</c:v>
                </c:pt>
                <c:pt idx="490">
                  <c:v>43343</c:v>
                </c:pt>
                <c:pt idx="491">
                  <c:v>43346</c:v>
                </c:pt>
                <c:pt idx="492">
                  <c:v>43347</c:v>
                </c:pt>
                <c:pt idx="493">
                  <c:v>43348</c:v>
                </c:pt>
                <c:pt idx="494">
                  <c:v>43349</c:v>
                </c:pt>
                <c:pt idx="495">
                  <c:v>43350</c:v>
                </c:pt>
                <c:pt idx="496">
                  <c:v>43353</c:v>
                </c:pt>
                <c:pt idx="497">
                  <c:v>43354</c:v>
                </c:pt>
                <c:pt idx="498">
                  <c:v>43355</c:v>
                </c:pt>
                <c:pt idx="499">
                  <c:v>43356</c:v>
                </c:pt>
                <c:pt idx="500">
                  <c:v>43357</c:v>
                </c:pt>
                <c:pt idx="501">
                  <c:v>43360</c:v>
                </c:pt>
                <c:pt idx="502">
                  <c:v>43361</c:v>
                </c:pt>
                <c:pt idx="503">
                  <c:v>43362</c:v>
                </c:pt>
                <c:pt idx="504">
                  <c:v>43363</c:v>
                </c:pt>
                <c:pt idx="505">
                  <c:v>43364</c:v>
                </c:pt>
                <c:pt idx="506">
                  <c:v>43367</c:v>
                </c:pt>
                <c:pt idx="507">
                  <c:v>43368</c:v>
                </c:pt>
                <c:pt idx="508">
                  <c:v>43369</c:v>
                </c:pt>
                <c:pt idx="509">
                  <c:v>43370</c:v>
                </c:pt>
                <c:pt idx="510">
                  <c:v>43371</c:v>
                </c:pt>
                <c:pt idx="511">
                  <c:v>43374</c:v>
                </c:pt>
                <c:pt idx="512">
                  <c:v>43375</c:v>
                </c:pt>
                <c:pt idx="513">
                  <c:v>43376</c:v>
                </c:pt>
                <c:pt idx="514">
                  <c:v>43377</c:v>
                </c:pt>
                <c:pt idx="515">
                  <c:v>43378</c:v>
                </c:pt>
                <c:pt idx="516">
                  <c:v>43381</c:v>
                </c:pt>
                <c:pt idx="517">
                  <c:v>43382</c:v>
                </c:pt>
                <c:pt idx="518">
                  <c:v>43389</c:v>
                </c:pt>
                <c:pt idx="519">
                  <c:v>43396</c:v>
                </c:pt>
                <c:pt idx="520">
                  <c:v>43403</c:v>
                </c:pt>
                <c:pt idx="521">
                  <c:v>43410</c:v>
                </c:pt>
                <c:pt idx="522">
                  <c:v>43417</c:v>
                </c:pt>
                <c:pt idx="523">
                  <c:v>43424</c:v>
                </c:pt>
                <c:pt idx="524">
                  <c:v>43431</c:v>
                </c:pt>
                <c:pt idx="525">
                  <c:v>43438</c:v>
                </c:pt>
                <c:pt idx="526">
                  <c:v>43445</c:v>
                </c:pt>
                <c:pt idx="527">
                  <c:v>43452</c:v>
                </c:pt>
                <c:pt idx="528">
                  <c:v>43461</c:v>
                </c:pt>
                <c:pt idx="529">
                  <c:v>43467</c:v>
                </c:pt>
                <c:pt idx="530">
                  <c:v>43473</c:v>
                </c:pt>
                <c:pt idx="531">
                  <c:v>43480</c:v>
                </c:pt>
                <c:pt idx="532">
                  <c:v>43487</c:v>
                </c:pt>
                <c:pt idx="533">
                  <c:v>43494</c:v>
                </c:pt>
                <c:pt idx="534">
                  <c:v>43501</c:v>
                </c:pt>
                <c:pt idx="535">
                  <c:v>43508</c:v>
                </c:pt>
                <c:pt idx="536">
                  <c:v>43515</c:v>
                </c:pt>
                <c:pt idx="537">
                  <c:v>43522</c:v>
                </c:pt>
                <c:pt idx="538">
                  <c:v>43529</c:v>
                </c:pt>
                <c:pt idx="539">
                  <c:v>43536</c:v>
                </c:pt>
                <c:pt idx="540">
                  <c:v>43543</c:v>
                </c:pt>
                <c:pt idx="541">
                  <c:v>43550</c:v>
                </c:pt>
                <c:pt idx="542">
                  <c:v>43557</c:v>
                </c:pt>
                <c:pt idx="543">
                  <c:v>43564</c:v>
                </c:pt>
                <c:pt idx="544">
                  <c:v>43571</c:v>
                </c:pt>
                <c:pt idx="545">
                  <c:v>43580</c:v>
                </c:pt>
                <c:pt idx="546">
                  <c:v>43588</c:v>
                </c:pt>
                <c:pt idx="547">
                  <c:v>43594</c:v>
                </c:pt>
                <c:pt idx="548">
                  <c:v>43601</c:v>
                </c:pt>
                <c:pt idx="549">
                  <c:v>43608</c:v>
                </c:pt>
                <c:pt idx="550">
                  <c:v>43615</c:v>
                </c:pt>
                <c:pt idx="551">
                  <c:v>43622</c:v>
                </c:pt>
                <c:pt idx="552">
                  <c:v>43629</c:v>
                </c:pt>
                <c:pt idx="553">
                  <c:v>43636</c:v>
                </c:pt>
                <c:pt idx="554">
                  <c:v>43643</c:v>
                </c:pt>
                <c:pt idx="555">
                  <c:v>43650</c:v>
                </c:pt>
                <c:pt idx="556">
                  <c:v>43657</c:v>
                </c:pt>
                <c:pt idx="557">
                  <c:v>43664</c:v>
                </c:pt>
                <c:pt idx="558">
                  <c:v>43671</c:v>
                </c:pt>
                <c:pt idx="559">
                  <c:v>43678</c:v>
                </c:pt>
                <c:pt idx="560">
                  <c:v>43685</c:v>
                </c:pt>
                <c:pt idx="561">
                  <c:v>43692</c:v>
                </c:pt>
                <c:pt idx="562">
                  <c:v>43699</c:v>
                </c:pt>
                <c:pt idx="563">
                  <c:v>43706</c:v>
                </c:pt>
                <c:pt idx="564">
                  <c:v>43713</c:v>
                </c:pt>
                <c:pt idx="565">
                  <c:v>43720</c:v>
                </c:pt>
                <c:pt idx="566">
                  <c:v>43727</c:v>
                </c:pt>
                <c:pt idx="567">
                  <c:v>43734</c:v>
                </c:pt>
                <c:pt idx="568">
                  <c:v>43741</c:v>
                </c:pt>
                <c:pt idx="569">
                  <c:v>43748</c:v>
                </c:pt>
                <c:pt idx="570">
                  <c:v>43755</c:v>
                </c:pt>
                <c:pt idx="571">
                  <c:v>43762</c:v>
                </c:pt>
                <c:pt idx="572">
                  <c:v>43769</c:v>
                </c:pt>
                <c:pt idx="573">
                  <c:v>43776</c:v>
                </c:pt>
                <c:pt idx="574">
                  <c:v>43783</c:v>
                </c:pt>
                <c:pt idx="575">
                  <c:v>43790</c:v>
                </c:pt>
                <c:pt idx="576">
                  <c:v>43797</c:v>
                </c:pt>
                <c:pt idx="577">
                  <c:v>43804</c:v>
                </c:pt>
                <c:pt idx="578">
                  <c:v>43811</c:v>
                </c:pt>
                <c:pt idx="579">
                  <c:v>43818</c:v>
                </c:pt>
                <c:pt idx="580">
                  <c:v>43829</c:v>
                </c:pt>
                <c:pt idx="581">
                  <c:v>43833</c:v>
                </c:pt>
                <c:pt idx="582">
                  <c:v>43839</c:v>
                </c:pt>
                <c:pt idx="583">
                  <c:v>43846</c:v>
                </c:pt>
                <c:pt idx="584">
                  <c:v>43853</c:v>
                </c:pt>
                <c:pt idx="585">
                  <c:v>43860</c:v>
                </c:pt>
                <c:pt idx="586">
                  <c:v>43867</c:v>
                </c:pt>
                <c:pt idx="587">
                  <c:v>43874</c:v>
                </c:pt>
                <c:pt idx="588">
                  <c:v>43881</c:v>
                </c:pt>
                <c:pt idx="589">
                  <c:v>43888</c:v>
                </c:pt>
                <c:pt idx="590">
                  <c:v>43895</c:v>
                </c:pt>
                <c:pt idx="591">
                  <c:v>43902</c:v>
                </c:pt>
                <c:pt idx="592">
                  <c:v>43909</c:v>
                </c:pt>
                <c:pt idx="593">
                  <c:v>43916</c:v>
                </c:pt>
                <c:pt idx="594">
                  <c:v>43923</c:v>
                </c:pt>
                <c:pt idx="595">
                  <c:v>43930</c:v>
                </c:pt>
                <c:pt idx="596">
                  <c:v>43937</c:v>
                </c:pt>
                <c:pt idx="597">
                  <c:v>43944</c:v>
                </c:pt>
                <c:pt idx="598">
                  <c:v>43951</c:v>
                </c:pt>
                <c:pt idx="599">
                  <c:v>43958</c:v>
                </c:pt>
                <c:pt idx="600">
                  <c:v>43965</c:v>
                </c:pt>
                <c:pt idx="601">
                  <c:v>43972</c:v>
                </c:pt>
                <c:pt idx="602">
                  <c:v>43979</c:v>
                </c:pt>
                <c:pt idx="603">
                  <c:v>43986</c:v>
                </c:pt>
                <c:pt idx="604">
                  <c:v>43993</c:v>
                </c:pt>
                <c:pt idx="605">
                  <c:v>44000</c:v>
                </c:pt>
                <c:pt idx="606">
                  <c:v>44007</c:v>
                </c:pt>
                <c:pt idx="607">
                  <c:v>44014</c:v>
                </c:pt>
                <c:pt idx="608">
                  <c:v>44021</c:v>
                </c:pt>
                <c:pt idx="609">
                  <c:v>44028</c:v>
                </c:pt>
                <c:pt idx="610">
                  <c:v>44035</c:v>
                </c:pt>
                <c:pt idx="611">
                  <c:v>44042</c:v>
                </c:pt>
                <c:pt idx="612">
                  <c:v>44049</c:v>
                </c:pt>
                <c:pt idx="613">
                  <c:v>44056</c:v>
                </c:pt>
                <c:pt idx="614">
                  <c:v>44063</c:v>
                </c:pt>
                <c:pt idx="615">
                  <c:v>44070</c:v>
                </c:pt>
                <c:pt idx="616">
                  <c:v>44077</c:v>
                </c:pt>
                <c:pt idx="617">
                  <c:v>44084</c:v>
                </c:pt>
                <c:pt idx="618">
                  <c:v>44091</c:v>
                </c:pt>
                <c:pt idx="619">
                  <c:v>44098</c:v>
                </c:pt>
                <c:pt idx="620">
                  <c:v>44105</c:v>
                </c:pt>
                <c:pt idx="621">
                  <c:v>44112</c:v>
                </c:pt>
                <c:pt idx="622">
                  <c:v>44119</c:v>
                </c:pt>
                <c:pt idx="623">
                  <c:v>44126</c:v>
                </c:pt>
                <c:pt idx="624">
                  <c:v>44133</c:v>
                </c:pt>
                <c:pt idx="625">
                  <c:v>44140</c:v>
                </c:pt>
                <c:pt idx="626">
                  <c:v>44147</c:v>
                </c:pt>
                <c:pt idx="627">
                  <c:v>44154</c:v>
                </c:pt>
                <c:pt idx="628">
                  <c:v>44161</c:v>
                </c:pt>
                <c:pt idx="629">
                  <c:v>44168</c:v>
                </c:pt>
                <c:pt idx="630">
                  <c:v>44175</c:v>
                </c:pt>
                <c:pt idx="631">
                  <c:v>44182</c:v>
                </c:pt>
                <c:pt idx="632">
                  <c:v>44189</c:v>
                </c:pt>
                <c:pt idx="633">
                  <c:v>44196</c:v>
                </c:pt>
                <c:pt idx="634">
                  <c:v>44203</c:v>
                </c:pt>
                <c:pt idx="635">
                  <c:v>44210</c:v>
                </c:pt>
                <c:pt idx="636">
                  <c:v>44217</c:v>
                </c:pt>
                <c:pt idx="637">
                  <c:v>44224</c:v>
                </c:pt>
                <c:pt idx="638">
                  <c:v>44231</c:v>
                </c:pt>
                <c:pt idx="639">
                  <c:v>44238</c:v>
                </c:pt>
                <c:pt idx="640">
                  <c:v>44245</c:v>
                </c:pt>
                <c:pt idx="641">
                  <c:v>44252</c:v>
                </c:pt>
                <c:pt idx="642">
                  <c:v>44259</c:v>
                </c:pt>
                <c:pt idx="643">
                  <c:v>44266</c:v>
                </c:pt>
                <c:pt idx="644">
                  <c:v>44273</c:v>
                </c:pt>
                <c:pt idx="645">
                  <c:v>44280</c:v>
                </c:pt>
                <c:pt idx="646">
                  <c:v>44287</c:v>
                </c:pt>
                <c:pt idx="647">
                  <c:v>44294</c:v>
                </c:pt>
                <c:pt idx="648">
                  <c:v>44301</c:v>
                </c:pt>
                <c:pt idx="649">
                  <c:v>44308</c:v>
                </c:pt>
                <c:pt idx="650">
                  <c:v>44315</c:v>
                </c:pt>
                <c:pt idx="651">
                  <c:v>44322</c:v>
                </c:pt>
                <c:pt idx="652">
                  <c:v>44329</c:v>
                </c:pt>
                <c:pt idx="653">
                  <c:v>44336</c:v>
                </c:pt>
                <c:pt idx="654">
                  <c:v>44343</c:v>
                </c:pt>
                <c:pt idx="655">
                  <c:v>44350</c:v>
                </c:pt>
                <c:pt idx="656">
                  <c:v>44357</c:v>
                </c:pt>
                <c:pt idx="657">
                  <c:v>44364</c:v>
                </c:pt>
                <c:pt idx="658">
                  <c:v>44371</c:v>
                </c:pt>
                <c:pt idx="659">
                  <c:v>44378</c:v>
                </c:pt>
                <c:pt idx="660">
                  <c:v>44385</c:v>
                </c:pt>
                <c:pt idx="661">
                  <c:v>44392</c:v>
                </c:pt>
                <c:pt idx="662">
                  <c:v>44399</c:v>
                </c:pt>
                <c:pt idx="663">
                  <c:v>44406</c:v>
                </c:pt>
                <c:pt idx="664">
                  <c:v>44413</c:v>
                </c:pt>
                <c:pt idx="665">
                  <c:v>44420</c:v>
                </c:pt>
                <c:pt idx="666">
                  <c:v>44427</c:v>
                </c:pt>
                <c:pt idx="667">
                  <c:v>44434</c:v>
                </c:pt>
                <c:pt idx="668">
                  <c:v>44441</c:v>
                </c:pt>
                <c:pt idx="669">
                  <c:v>44448</c:v>
                </c:pt>
                <c:pt idx="670">
                  <c:v>44455</c:v>
                </c:pt>
                <c:pt idx="671">
                  <c:v>44462</c:v>
                </c:pt>
                <c:pt idx="672">
                  <c:v>44469</c:v>
                </c:pt>
                <c:pt idx="673">
                  <c:v>44476</c:v>
                </c:pt>
                <c:pt idx="674">
                  <c:v>44483</c:v>
                </c:pt>
                <c:pt idx="675">
                  <c:v>44490</c:v>
                </c:pt>
                <c:pt idx="676">
                  <c:v>44497</c:v>
                </c:pt>
                <c:pt idx="677">
                  <c:v>44504</c:v>
                </c:pt>
                <c:pt idx="678">
                  <c:v>44511</c:v>
                </c:pt>
                <c:pt idx="679">
                  <c:v>44518</c:v>
                </c:pt>
                <c:pt idx="680">
                  <c:v>44525</c:v>
                </c:pt>
                <c:pt idx="681">
                  <c:v>44532</c:v>
                </c:pt>
                <c:pt idx="682">
                  <c:v>44539</c:v>
                </c:pt>
                <c:pt idx="683">
                  <c:v>44546</c:v>
                </c:pt>
                <c:pt idx="684">
                  <c:v>44553</c:v>
                </c:pt>
                <c:pt idx="685">
                  <c:v>44560</c:v>
                </c:pt>
                <c:pt idx="686">
                  <c:v>44567</c:v>
                </c:pt>
                <c:pt idx="687">
                  <c:v>44574</c:v>
                </c:pt>
                <c:pt idx="688">
                  <c:v>44581</c:v>
                </c:pt>
                <c:pt idx="689">
                  <c:v>44588</c:v>
                </c:pt>
                <c:pt idx="690">
                  <c:v>44595</c:v>
                </c:pt>
                <c:pt idx="691">
                  <c:v>44602</c:v>
                </c:pt>
                <c:pt idx="692">
                  <c:v>44609</c:v>
                </c:pt>
                <c:pt idx="693">
                  <c:v>44616</c:v>
                </c:pt>
                <c:pt idx="694">
                  <c:v>44623</c:v>
                </c:pt>
                <c:pt idx="695">
                  <c:v>44630</c:v>
                </c:pt>
                <c:pt idx="696">
                  <c:v>44637</c:v>
                </c:pt>
                <c:pt idx="697">
                  <c:v>44644</c:v>
                </c:pt>
                <c:pt idx="698">
                  <c:v>44651</c:v>
                </c:pt>
                <c:pt idx="699">
                  <c:v>44658</c:v>
                </c:pt>
                <c:pt idx="700">
                  <c:v>44665</c:v>
                </c:pt>
                <c:pt idx="701">
                  <c:v>44672</c:v>
                </c:pt>
                <c:pt idx="702">
                  <c:v>44679</c:v>
                </c:pt>
                <c:pt idx="703">
                  <c:v>44686</c:v>
                </c:pt>
                <c:pt idx="704">
                  <c:v>44693</c:v>
                </c:pt>
                <c:pt idx="705">
                  <c:v>44700</c:v>
                </c:pt>
                <c:pt idx="706">
                  <c:v>44707</c:v>
                </c:pt>
                <c:pt idx="707">
                  <c:v>44714</c:v>
                </c:pt>
                <c:pt idx="708">
                  <c:v>44721</c:v>
                </c:pt>
                <c:pt idx="709">
                  <c:v>44728</c:v>
                </c:pt>
                <c:pt idx="710">
                  <c:v>44735</c:v>
                </c:pt>
                <c:pt idx="711">
                  <c:v>44742</c:v>
                </c:pt>
                <c:pt idx="712">
                  <c:v>44749</c:v>
                </c:pt>
                <c:pt idx="713">
                  <c:v>44756</c:v>
                </c:pt>
                <c:pt idx="714">
                  <c:v>44763</c:v>
                </c:pt>
                <c:pt idx="715">
                  <c:v>44770</c:v>
                </c:pt>
                <c:pt idx="716">
                  <c:v>44777</c:v>
                </c:pt>
                <c:pt idx="717">
                  <c:v>44784</c:v>
                </c:pt>
                <c:pt idx="718">
                  <c:v>44791</c:v>
                </c:pt>
                <c:pt idx="719">
                  <c:v>44798</c:v>
                </c:pt>
                <c:pt idx="720">
                  <c:v>44805</c:v>
                </c:pt>
                <c:pt idx="721">
                  <c:v>44812</c:v>
                </c:pt>
                <c:pt idx="722">
                  <c:v>44819</c:v>
                </c:pt>
                <c:pt idx="723">
                  <c:v>44826</c:v>
                </c:pt>
                <c:pt idx="724">
                  <c:v>44833</c:v>
                </c:pt>
                <c:pt idx="725">
                  <c:v>44840</c:v>
                </c:pt>
                <c:pt idx="726">
                  <c:v>44847</c:v>
                </c:pt>
                <c:pt idx="727">
                  <c:v>44854</c:v>
                </c:pt>
                <c:pt idx="728">
                  <c:v>44861</c:v>
                </c:pt>
                <c:pt idx="729">
                  <c:v>44868</c:v>
                </c:pt>
                <c:pt idx="730">
                  <c:v>44875</c:v>
                </c:pt>
                <c:pt idx="731">
                  <c:v>44882</c:v>
                </c:pt>
                <c:pt idx="732">
                  <c:v>44889</c:v>
                </c:pt>
                <c:pt idx="733">
                  <c:v>44896</c:v>
                </c:pt>
                <c:pt idx="734">
                  <c:v>44903</c:v>
                </c:pt>
                <c:pt idx="735">
                  <c:v>44910</c:v>
                </c:pt>
                <c:pt idx="736">
                  <c:v>44917</c:v>
                </c:pt>
                <c:pt idx="737">
                  <c:v>44924</c:v>
                </c:pt>
                <c:pt idx="738">
                  <c:v>44931</c:v>
                </c:pt>
                <c:pt idx="739">
                  <c:v>44938</c:v>
                </c:pt>
                <c:pt idx="740">
                  <c:v>44945</c:v>
                </c:pt>
                <c:pt idx="741">
                  <c:v>44952</c:v>
                </c:pt>
                <c:pt idx="742">
                  <c:v>44959</c:v>
                </c:pt>
                <c:pt idx="743">
                  <c:v>44966</c:v>
                </c:pt>
                <c:pt idx="744">
                  <c:v>44973</c:v>
                </c:pt>
                <c:pt idx="745">
                  <c:v>44980</c:v>
                </c:pt>
                <c:pt idx="746">
                  <c:v>44987</c:v>
                </c:pt>
                <c:pt idx="747">
                  <c:v>44994</c:v>
                </c:pt>
                <c:pt idx="748">
                  <c:v>45001</c:v>
                </c:pt>
                <c:pt idx="749">
                  <c:v>45008</c:v>
                </c:pt>
                <c:pt idx="750">
                  <c:v>45015</c:v>
                </c:pt>
                <c:pt idx="751">
                  <c:v>45022</c:v>
                </c:pt>
                <c:pt idx="752">
                  <c:v>45029</c:v>
                </c:pt>
                <c:pt idx="753">
                  <c:v>45036</c:v>
                </c:pt>
                <c:pt idx="754">
                  <c:v>45043</c:v>
                </c:pt>
                <c:pt idx="755">
                  <c:v>45050</c:v>
                </c:pt>
                <c:pt idx="756">
                  <c:v>45057</c:v>
                </c:pt>
                <c:pt idx="757">
                  <c:v>45064</c:v>
                </c:pt>
                <c:pt idx="758">
                  <c:v>45071</c:v>
                </c:pt>
                <c:pt idx="759">
                  <c:v>45078</c:v>
                </c:pt>
                <c:pt idx="760">
                  <c:v>45085</c:v>
                </c:pt>
                <c:pt idx="761">
                  <c:v>45092</c:v>
                </c:pt>
                <c:pt idx="762">
                  <c:v>45099</c:v>
                </c:pt>
                <c:pt idx="763">
                  <c:v>45106</c:v>
                </c:pt>
                <c:pt idx="764">
                  <c:v>45113</c:v>
                </c:pt>
                <c:pt idx="765">
                  <c:v>45120</c:v>
                </c:pt>
                <c:pt idx="766">
                  <c:v>45127</c:v>
                </c:pt>
                <c:pt idx="767">
                  <c:v>45134</c:v>
                </c:pt>
                <c:pt idx="768">
                  <c:v>45141</c:v>
                </c:pt>
                <c:pt idx="769">
                  <c:v>45148</c:v>
                </c:pt>
                <c:pt idx="770">
                  <c:v>45155</c:v>
                </c:pt>
                <c:pt idx="771">
                  <c:v>45162</c:v>
                </c:pt>
                <c:pt idx="772">
                  <c:v>45169</c:v>
                </c:pt>
                <c:pt idx="773">
                  <c:v>45176</c:v>
                </c:pt>
                <c:pt idx="774">
                  <c:v>45183</c:v>
                </c:pt>
                <c:pt idx="775">
                  <c:v>45190</c:v>
                </c:pt>
                <c:pt idx="776">
                  <c:v>45197</c:v>
                </c:pt>
                <c:pt idx="777">
                  <c:v>45204</c:v>
                </c:pt>
                <c:pt idx="778">
                  <c:v>45211</c:v>
                </c:pt>
                <c:pt idx="779">
                  <c:v>45218</c:v>
                </c:pt>
                <c:pt idx="780">
                  <c:v>45225</c:v>
                </c:pt>
                <c:pt idx="781">
                  <c:v>45232</c:v>
                </c:pt>
                <c:pt idx="782">
                  <c:v>45239</c:v>
                </c:pt>
                <c:pt idx="783">
                  <c:v>45246</c:v>
                </c:pt>
                <c:pt idx="784">
                  <c:v>45253</c:v>
                </c:pt>
                <c:pt idx="785">
                  <c:v>45260</c:v>
                </c:pt>
                <c:pt idx="786">
                  <c:v>45267</c:v>
                </c:pt>
                <c:pt idx="787">
                  <c:v>45274</c:v>
                </c:pt>
                <c:pt idx="788">
                  <c:v>45281</c:v>
                </c:pt>
                <c:pt idx="789">
                  <c:v>45289</c:v>
                </c:pt>
                <c:pt idx="790">
                  <c:v>45296</c:v>
                </c:pt>
                <c:pt idx="791">
                  <c:v>45303</c:v>
                </c:pt>
                <c:pt idx="792">
                  <c:v>45310</c:v>
                </c:pt>
                <c:pt idx="793">
                  <c:v>45317</c:v>
                </c:pt>
                <c:pt idx="794">
                  <c:v>45324</c:v>
                </c:pt>
                <c:pt idx="795">
                  <c:v>45331</c:v>
                </c:pt>
                <c:pt idx="796">
                  <c:v>45338</c:v>
                </c:pt>
                <c:pt idx="797">
                  <c:v>45345</c:v>
                </c:pt>
                <c:pt idx="798">
                  <c:v>45352</c:v>
                </c:pt>
                <c:pt idx="799">
                  <c:v>45359</c:v>
                </c:pt>
                <c:pt idx="800">
                  <c:v>45366</c:v>
                </c:pt>
                <c:pt idx="801">
                  <c:v>45373</c:v>
                </c:pt>
                <c:pt idx="802">
                  <c:v>45384</c:v>
                </c:pt>
                <c:pt idx="803">
                  <c:v>45387</c:v>
                </c:pt>
                <c:pt idx="804">
                  <c:v>45394</c:v>
                </c:pt>
                <c:pt idx="805">
                  <c:v>45401</c:v>
                </c:pt>
                <c:pt idx="806">
                  <c:v>45408</c:v>
                </c:pt>
                <c:pt idx="807">
                  <c:v>45418</c:v>
                </c:pt>
                <c:pt idx="808">
                  <c:v>45425</c:v>
                </c:pt>
                <c:pt idx="809">
                  <c:v>45432</c:v>
                </c:pt>
                <c:pt idx="810">
                  <c:v>45439</c:v>
                </c:pt>
                <c:pt idx="811">
                  <c:v>45446</c:v>
                </c:pt>
                <c:pt idx="812">
                  <c:v>45453</c:v>
                </c:pt>
                <c:pt idx="813">
                  <c:v>45460</c:v>
                </c:pt>
                <c:pt idx="814">
                  <c:v>45467</c:v>
                </c:pt>
                <c:pt idx="815">
                  <c:v>45474</c:v>
                </c:pt>
                <c:pt idx="816">
                  <c:v>45481</c:v>
                </c:pt>
                <c:pt idx="817">
                  <c:v>45488</c:v>
                </c:pt>
                <c:pt idx="818">
                  <c:v>45495</c:v>
                </c:pt>
                <c:pt idx="819">
                  <c:v>45502</c:v>
                </c:pt>
                <c:pt idx="820">
                  <c:v>45509</c:v>
                </c:pt>
                <c:pt idx="821">
                  <c:v>45516</c:v>
                </c:pt>
                <c:pt idx="822">
                  <c:v>45523</c:v>
                </c:pt>
                <c:pt idx="823">
                  <c:v>45530</c:v>
                </c:pt>
                <c:pt idx="824">
                  <c:v>45537</c:v>
                </c:pt>
                <c:pt idx="825">
                  <c:v>45544</c:v>
                </c:pt>
                <c:pt idx="826">
                  <c:v>45551</c:v>
                </c:pt>
                <c:pt idx="827">
                  <c:v>45558</c:v>
                </c:pt>
                <c:pt idx="828">
                  <c:v>45565</c:v>
                </c:pt>
                <c:pt idx="829">
                  <c:v>45572</c:v>
                </c:pt>
                <c:pt idx="830">
                  <c:v>45579</c:v>
                </c:pt>
                <c:pt idx="831">
                  <c:v>45586</c:v>
                </c:pt>
                <c:pt idx="832">
                  <c:v>45593</c:v>
                </c:pt>
                <c:pt idx="833">
                  <c:v>45600</c:v>
                </c:pt>
                <c:pt idx="834">
                  <c:v>45607</c:v>
                </c:pt>
                <c:pt idx="835">
                  <c:v>45614</c:v>
                </c:pt>
                <c:pt idx="836">
                  <c:v>45621</c:v>
                </c:pt>
                <c:pt idx="837">
                  <c:v>45628</c:v>
                </c:pt>
                <c:pt idx="838">
                  <c:v>45635</c:v>
                </c:pt>
                <c:pt idx="839">
                  <c:v>45642</c:v>
                </c:pt>
                <c:pt idx="840">
                  <c:v>45649</c:v>
                </c:pt>
                <c:pt idx="841">
                  <c:v>45657</c:v>
                </c:pt>
                <c:pt idx="842">
                  <c:v>45664</c:v>
                </c:pt>
                <c:pt idx="843">
                  <c:v>45671</c:v>
                </c:pt>
                <c:pt idx="844">
                  <c:v>45678</c:v>
                </c:pt>
                <c:pt idx="845">
                  <c:v>45685</c:v>
                </c:pt>
                <c:pt idx="846">
                  <c:v>45692</c:v>
                </c:pt>
                <c:pt idx="847">
                  <c:v>45699</c:v>
                </c:pt>
                <c:pt idx="848">
                  <c:v>45706</c:v>
                </c:pt>
                <c:pt idx="849">
                  <c:v>45713</c:v>
                </c:pt>
                <c:pt idx="850">
                  <c:v>45720</c:v>
                </c:pt>
                <c:pt idx="851">
                  <c:v>45727</c:v>
                </c:pt>
                <c:pt idx="852">
                  <c:v>45734</c:v>
                </c:pt>
                <c:pt idx="853">
                  <c:v>45741</c:v>
                </c:pt>
                <c:pt idx="854">
                  <c:v>45748</c:v>
                </c:pt>
                <c:pt idx="855">
                  <c:v>45755</c:v>
                </c:pt>
                <c:pt idx="856">
                  <c:v>45762</c:v>
                </c:pt>
                <c:pt idx="857">
                  <c:v>45771</c:v>
                </c:pt>
                <c:pt idx="858">
                  <c:v>45779</c:v>
                </c:pt>
                <c:pt idx="859">
                  <c:v>45785</c:v>
                </c:pt>
                <c:pt idx="860">
                  <c:v>45792</c:v>
                </c:pt>
                <c:pt idx="861">
                  <c:v>45799</c:v>
                </c:pt>
                <c:pt idx="862">
                  <c:v>45806</c:v>
                </c:pt>
                <c:pt idx="863">
                  <c:v>45813</c:v>
                </c:pt>
                <c:pt idx="864">
                  <c:v>45820</c:v>
                </c:pt>
                <c:pt idx="865">
                  <c:v>45827</c:v>
                </c:pt>
                <c:pt idx="866">
                  <c:v>45834</c:v>
                </c:pt>
                <c:pt idx="867">
                  <c:v>45841</c:v>
                </c:pt>
                <c:pt idx="868">
                  <c:v>45848</c:v>
                </c:pt>
                <c:pt idx="869">
                  <c:v>45855</c:v>
                </c:pt>
                <c:pt idx="870">
                  <c:v>45862</c:v>
                </c:pt>
                <c:pt idx="871">
                  <c:v>45869</c:v>
                </c:pt>
                <c:pt idx="872">
                  <c:v>45876</c:v>
                </c:pt>
                <c:pt idx="873">
                  <c:v>45883</c:v>
                </c:pt>
                <c:pt idx="874">
                  <c:v>45890</c:v>
                </c:pt>
                <c:pt idx="875">
                  <c:v>45897</c:v>
                </c:pt>
                <c:pt idx="876">
                  <c:v>45904</c:v>
                </c:pt>
                <c:pt idx="877">
                  <c:v>45911</c:v>
                </c:pt>
                <c:pt idx="878">
                  <c:v>45918</c:v>
                </c:pt>
                <c:pt idx="879">
                  <c:v>45925</c:v>
                </c:pt>
                <c:pt idx="880">
                  <c:v>45932</c:v>
                </c:pt>
                <c:pt idx="881">
                  <c:v>45939</c:v>
                </c:pt>
                <c:pt idx="882">
                  <c:v>45946</c:v>
                </c:pt>
                <c:pt idx="883">
                  <c:v>45953</c:v>
                </c:pt>
                <c:pt idx="884">
                  <c:v>45960</c:v>
                </c:pt>
                <c:pt idx="885">
                  <c:v>45967</c:v>
                </c:pt>
                <c:pt idx="886">
                  <c:v>45974</c:v>
                </c:pt>
                <c:pt idx="887">
                  <c:v>45981</c:v>
                </c:pt>
                <c:pt idx="888">
                  <c:v>45988</c:v>
                </c:pt>
                <c:pt idx="889">
                  <c:v>45995</c:v>
                </c:pt>
                <c:pt idx="890">
                  <c:v>46002</c:v>
                </c:pt>
                <c:pt idx="891">
                  <c:v>46009</c:v>
                </c:pt>
                <c:pt idx="892">
                  <c:v>46020</c:v>
                </c:pt>
                <c:pt idx="893">
                  <c:v>46024</c:v>
                </c:pt>
                <c:pt idx="894">
                  <c:v>46030</c:v>
                </c:pt>
                <c:pt idx="895">
                  <c:v>46037</c:v>
                </c:pt>
                <c:pt idx="896">
                  <c:v>46044</c:v>
                </c:pt>
                <c:pt idx="897">
                  <c:v>46051</c:v>
                </c:pt>
                <c:pt idx="898">
                  <c:v>46058</c:v>
                </c:pt>
                <c:pt idx="899">
                  <c:v>46065</c:v>
                </c:pt>
                <c:pt idx="900">
                  <c:v>46072</c:v>
                </c:pt>
                <c:pt idx="901">
                  <c:v>46079</c:v>
                </c:pt>
                <c:pt idx="902">
                  <c:v>46086</c:v>
                </c:pt>
                <c:pt idx="903">
                  <c:v>46093</c:v>
                </c:pt>
                <c:pt idx="904">
                  <c:v>46100</c:v>
                </c:pt>
                <c:pt idx="905">
                  <c:v>46107</c:v>
                </c:pt>
                <c:pt idx="906">
                  <c:v>46114</c:v>
                </c:pt>
                <c:pt idx="907">
                  <c:v>46121</c:v>
                </c:pt>
                <c:pt idx="908">
                  <c:v>46128</c:v>
                </c:pt>
                <c:pt idx="909">
                  <c:v>46135</c:v>
                </c:pt>
                <c:pt idx="910">
                  <c:v>46142</c:v>
                </c:pt>
                <c:pt idx="911">
                  <c:v>46149</c:v>
                </c:pt>
                <c:pt idx="912">
                  <c:v>46156</c:v>
                </c:pt>
                <c:pt idx="913">
                  <c:v>46163</c:v>
                </c:pt>
                <c:pt idx="914">
                  <c:v>46170</c:v>
                </c:pt>
                <c:pt idx="915">
                  <c:v>46177</c:v>
                </c:pt>
                <c:pt idx="916">
                  <c:v>46184</c:v>
                </c:pt>
                <c:pt idx="917">
                  <c:v>46191</c:v>
                </c:pt>
                <c:pt idx="918">
                  <c:v>46198</c:v>
                </c:pt>
                <c:pt idx="919">
                  <c:v>46205</c:v>
                </c:pt>
                <c:pt idx="920">
                  <c:v>46212</c:v>
                </c:pt>
                <c:pt idx="921">
                  <c:v>46219</c:v>
                </c:pt>
                <c:pt idx="922">
                  <c:v>46226</c:v>
                </c:pt>
                <c:pt idx="923">
                  <c:v>46233</c:v>
                </c:pt>
                <c:pt idx="924">
                  <c:v>46240</c:v>
                </c:pt>
                <c:pt idx="925">
                  <c:v>46247</c:v>
                </c:pt>
                <c:pt idx="926">
                  <c:v>46254</c:v>
                </c:pt>
                <c:pt idx="927">
                  <c:v>46261</c:v>
                </c:pt>
                <c:pt idx="928">
                  <c:v>46268</c:v>
                </c:pt>
                <c:pt idx="929">
                  <c:v>46275</c:v>
                </c:pt>
                <c:pt idx="930">
                  <c:v>46282</c:v>
                </c:pt>
                <c:pt idx="931">
                  <c:v>46289</c:v>
                </c:pt>
                <c:pt idx="932">
                  <c:v>46296</c:v>
                </c:pt>
                <c:pt idx="933">
                  <c:v>46303</c:v>
                </c:pt>
                <c:pt idx="934">
                  <c:v>46310</c:v>
                </c:pt>
                <c:pt idx="935">
                  <c:v>46317</c:v>
                </c:pt>
                <c:pt idx="936">
                  <c:v>46324</c:v>
                </c:pt>
                <c:pt idx="937">
                  <c:v>46331</c:v>
                </c:pt>
                <c:pt idx="938">
                  <c:v>46338</c:v>
                </c:pt>
                <c:pt idx="939">
                  <c:v>46345</c:v>
                </c:pt>
                <c:pt idx="940">
                  <c:v>46352</c:v>
                </c:pt>
                <c:pt idx="941">
                  <c:v>46359</c:v>
                </c:pt>
                <c:pt idx="942">
                  <c:v>46366</c:v>
                </c:pt>
                <c:pt idx="943">
                  <c:v>46373</c:v>
                </c:pt>
                <c:pt idx="944">
                  <c:v>46380</c:v>
                </c:pt>
                <c:pt idx="945">
                  <c:v>46387</c:v>
                </c:pt>
                <c:pt idx="946">
                  <c:v>46394</c:v>
                </c:pt>
                <c:pt idx="947">
                  <c:v>46401</c:v>
                </c:pt>
                <c:pt idx="948">
                  <c:v>46408</c:v>
                </c:pt>
                <c:pt idx="949">
                  <c:v>46415</c:v>
                </c:pt>
                <c:pt idx="950">
                  <c:v>46422</c:v>
                </c:pt>
                <c:pt idx="951">
                  <c:v>46429</c:v>
                </c:pt>
                <c:pt idx="952">
                  <c:v>46436</c:v>
                </c:pt>
                <c:pt idx="953">
                  <c:v>46443</c:v>
                </c:pt>
                <c:pt idx="954">
                  <c:v>46450</c:v>
                </c:pt>
                <c:pt idx="955">
                  <c:v>46457</c:v>
                </c:pt>
                <c:pt idx="956">
                  <c:v>46464</c:v>
                </c:pt>
                <c:pt idx="957">
                  <c:v>46471</c:v>
                </c:pt>
                <c:pt idx="958">
                  <c:v>46478</c:v>
                </c:pt>
                <c:pt idx="959">
                  <c:v>46485</c:v>
                </c:pt>
                <c:pt idx="960">
                  <c:v>46492</c:v>
                </c:pt>
                <c:pt idx="961">
                  <c:v>46499</c:v>
                </c:pt>
                <c:pt idx="962">
                  <c:v>46506</c:v>
                </c:pt>
                <c:pt idx="963">
                  <c:v>46513</c:v>
                </c:pt>
                <c:pt idx="964">
                  <c:v>46520</c:v>
                </c:pt>
                <c:pt idx="965">
                  <c:v>46527</c:v>
                </c:pt>
                <c:pt idx="966">
                  <c:v>46534</c:v>
                </c:pt>
                <c:pt idx="967">
                  <c:v>46541</c:v>
                </c:pt>
                <c:pt idx="968">
                  <c:v>46548</c:v>
                </c:pt>
                <c:pt idx="969">
                  <c:v>46555</c:v>
                </c:pt>
                <c:pt idx="970">
                  <c:v>46562</c:v>
                </c:pt>
                <c:pt idx="971">
                  <c:v>46569</c:v>
                </c:pt>
                <c:pt idx="972">
                  <c:v>46576</c:v>
                </c:pt>
                <c:pt idx="973">
                  <c:v>46583</c:v>
                </c:pt>
                <c:pt idx="974">
                  <c:v>46590</c:v>
                </c:pt>
                <c:pt idx="975">
                  <c:v>46597</c:v>
                </c:pt>
                <c:pt idx="976">
                  <c:v>46604</c:v>
                </c:pt>
                <c:pt idx="977">
                  <c:v>46611</c:v>
                </c:pt>
                <c:pt idx="978">
                  <c:v>46618</c:v>
                </c:pt>
                <c:pt idx="979">
                  <c:v>46625</c:v>
                </c:pt>
                <c:pt idx="980">
                  <c:v>46632</c:v>
                </c:pt>
                <c:pt idx="981">
                  <c:v>46639</c:v>
                </c:pt>
                <c:pt idx="982">
                  <c:v>46646</c:v>
                </c:pt>
                <c:pt idx="983">
                  <c:v>46653</c:v>
                </c:pt>
                <c:pt idx="984">
                  <c:v>46660</c:v>
                </c:pt>
                <c:pt idx="985">
                  <c:v>46667</c:v>
                </c:pt>
                <c:pt idx="986">
                  <c:v>46674</c:v>
                </c:pt>
                <c:pt idx="987">
                  <c:v>46681</c:v>
                </c:pt>
                <c:pt idx="988">
                  <c:v>46688</c:v>
                </c:pt>
                <c:pt idx="989">
                  <c:v>46695</c:v>
                </c:pt>
                <c:pt idx="990">
                  <c:v>46702</c:v>
                </c:pt>
                <c:pt idx="991">
                  <c:v>46709</c:v>
                </c:pt>
                <c:pt idx="992">
                  <c:v>46716</c:v>
                </c:pt>
                <c:pt idx="993">
                  <c:v>46723</c:v>
                </c:pt>
                <c:pt idx="994">
                  <c:v>46730</c:v>
                </c:pt>
                <c:pt idx="995">
                  <c:v>46737</c:v>
                </c:pt>
                <c:pt idx="996">
                  <c:v>46744</c:v>
                </c:pt>
                <c:pt idx="997">
                  <c:v>46751</c:v>
                </c:pt>
                <c:pt idx="998">
                  <c:v>46758</c:v>
                </c:pt>
                <c:pt idx="999">
                  <c:v>46765</c:v>
                </c:pt>
                <c:pt idx="1000">
                  <c:v>46772</c:v>
                </c:pt>
                <c:pt idx="1001">
                  <c:v>46779</c:v>
                </c:pt>
                <c:pt idx="1002">
                  <c:v>46786</c:v>
                </c:pt>
                <c:pt idx="1003">
                  <c:v>46793</c:v>
                </c:pt>
                <c:pt idx="1004">
                  <c:v>46800</c:v>
                </c:pt>
                <c:pt idx="1005">
                  <c:v>46807</c:v>
                </c:pt>
                <c:pt idx="1006">
                  <c:v>46814</c:v>
                </c:pt>
                <c:pt idx="1007">
                  <c:v>46821</c:v>
                </c:pt>
                <c:pt idx="1008">
                  <c:v>46828</c:v>
                </c:pt>
                <c:pt idx="1009">
                  <c:v>46835</c:v>
                </c:pt>
                <c:pt idx="1010">
                  <c:v>46842</c:v>
                </c:pt>
                <c:pt idx="1011">
                  <c:v>46849</c:v>
                </c:pt>
                <c:pt idx="1012">
                  <c:v>46856</c:v>
                </c:pt>
                <c:pt idx="1013">
                  <c:v>46863</c:v>
                </c:pt>
                <c:pt idx="1014">
                  <c:v>46870</c:v>
                </c:pt>
                <c:pt idx="1015">
                  <c:v>46877</c:v>
                </c:pt>
                <c:pt idx="1016">
                  <c:v>46884</c:v>
                </c:pt>
                <c:pt idx="1017">
                  <c:v>46891</c:v>
                </c:pt>
                <c:pt idx="1018">
                  <c:v>46898</c:v>
                </c:pt>
                <c:pt idx="1019">
                  <c:v>46905</c:v>
                </c:pt>
                <c:pt idx="1020">
                  <c:v>46912</c:v>
                </c:pt>
                <c:pt idx="1021">
                  <c:v>46919</c:v>
                </c:pt>
                <c:pt idx="1022">
                  <c:v>46926</c:v>
                </c:pt>
                <c:pt idx="1023">
                  <c:v>46933</c:v>
                </c:pt>
                <c:pt idx="1024">
                  <c:v>46940</c:v>
                </c:pt>
                <c:pt idx="1025">
                  <c:v>46947</c:v>
                </c:pt>
                <c:pt idx="1026">
                  <c:v>46954</c:v>
                </c:pt>
                <c:pt idx="1027">
                  <c:v>46961</c:v>
                </c:pt>
                <c:pt idx="1028">
                  <c:v>46968</c:v>
                </c:pt>
                <c:pt idx="1029">
                  <c:v>46975</c:v>
                </c:pt>
                <c:pt idx="1030">
                  <c:v>46982</c:v>
                </c:pt>
                <c:pt idx="1031">
                  <c:v>46989</c:v>
                </c:pt>
                <c:pt idx="1032">
                  <c:v>46996</c:v>
                </c:pt>
                <c:pt idx="1033">
                  <c:v>47003</c:v>
                </c:pt>
                <c:pt idx="1034">
                  <c:v>47010</c:v>
                </c:pt>
                <c:pt idx="1035">
                  <c:v>47017</c:v>
                </c:pt>
                <c:pt idx="1036">
                  <c:v>47024</c:v>
                </c:pt>
                <c:pt idx="1037">
                  <c:v>47031</c:v>
                </c:pt>
                <c:pt idx="1038">
                  <c:v>47038</c:v>
                </c:pt>
                <c:pt idx="1039">
                  <c:v>47045</c:v>
                </c:pt>
                <c:pt idx="1040">
                  <c:v>47052</c:v>
                </c:pt>
                <c:pt idx="1041">
                  <c:v>47059</c:v>
                </c:pt>
                <c:pt idx="1042">
                  <c:v>47066</c:v>
                </c:pt>
                <c:pt idx="1043">
                  <c:v>47073</c:v>
                </c:pt>
                <c:pt idx="1044">
                  <c:v>47080</c:v>
                </c:pt>
                <c:pt idx="1045">
                  <c:v>47087</c:v>
                </c:pt>
                <c:pt idx="1046">
                  <c:v>47094</c:v>
                </c:pt>
                <c:pt idx="1047">
                  <c:v>47101</c:v>
                </c:pt>
                <c:pt idx="1048">
                  <c:v>47108</c:v>
                </c:pt>
                <c:pt idx="1049">
                  <c:v>47116</c:v>
                </c:pt>
                <c:pt idx="1050">
                  <c:v>47123</c:v>
                </c:pt>
                <c:pt idx="1051">
                  <c:v>47130</c:v>
                </c:pt>
                <c:pt idx="1052">
                  <c:v>47137</c:v>
                </c:pt>
                <c:pt idx="1053">
                  <c:v>47144</c:v>
                </c:pt>
                <c:pt idx="1054">
                  <c:v>47151</c:v>
                </c:pt>
                <c:pt idx="1055">
                  <c:v>47158</c:v>
                </c:pt>
                <c:pt idx="1056">
                  <c:v>47165</c:v>
                </c:pt>
                <c:pt idx="1057">
                  <c:v>47172</c:v>
                </c:pt>
                <c:pt idx="1058">
                  <c:v>47179</c:v>
                </c:pt>
                <c:pt idx="1059">
                  <c:v>47186</c:v>
                </c:pt>
                <c:pt idx="1060">
                  <c:v>47193</c:v>
                </c:pt>
                <c:pt idx="1061">
                  <c:v>47200</c:v>
                </c:pt>
                <c:pt idx="1062">
                  <c:v>47211</c:v>
                </c:pt>
                <c:pt idx="1063">
                  <c:v>47214</c:v>
                </c:pt>
                <c:pt idx="1064">
                  <c:v>47221</c:v>
                </c:pt>
                <c:pt idx="1065">
                  <c:v>47228</c:v>
                </c:pt>
                <c:pt idx="1066">
                  <c:v>47235</c:v>
                </c:pt>
                <c:pt idx="1067">
                  <c:v>47242</c:v>
                </c:pt>
                <c:pt idx="1068">
                  <c:v>47249</c:v>
                </c:pt>
                <c:pt idx="1069">
                  <c:v>47256</c:v>
                </c:pt>
                <c:pt idx="1070">
                  <c:v>47263</c:v>
                </c:pt>
                <c:pt idx="1071">
                  <c:v>47270</c:v>
                </c:pt>
                <c:pt idx="1072">
                  <c:v>47277</c:v>
                </c:pt>
                <c:pt idx="1073">
                  <c:v>47284</c:v>
                </c:pt>
                <c:pt idx="1074">
                  <c:v>47291</c:v>
                </c:pt>
                <c:pt idx="1075">
                  <c:v>47298</c:v>
                </c:pt>
                <c:pt idx="1076">
                  <c:v>47305</c:v>
                </c:pt>
                <c:pt idx="1077">
                  <c:v>47312</c:v>
                </c:pt>
                <c:pt idx="1078">
                  <c:v>47319</c:v>
                </c:pt>
                <c:pt idx="1079">
                  <c:v>47326</c:v>
                </c:pt>
                <c:pt idx="1080">
                  <c:v>47333</c:v>
                </c:pt>
                <c:pt idx="1081">
                  <c:v>47340</c:v>
                </c:pt>
                <c:pt idx="1082">
                  <c:v>47347</c:v>
                </c:pt>
                <c:pt idx="1083">
                  <c:v>47354</c:v>
                </c:pt>
                <c:pt idx="1084">
                  <c:v>47361</c:v>
                </c:pt>
                <c:pt idx="1085">
                  <c:v>47368</c:v>
                </c:pt>
                <c:pt idx="1086">
                  <c:v>47375</c:v>
                </c:pt>
                <c:pt idx="1087">
                  <c:v>47382</c:v>
                </c:pt>
                <c:pt idx="1088">
                  <c:v>47389</c:v>
                </c:pt>
                <c:pt idx="1089">
                  <c:v>47396</c:v>
                </c:pt>
                <c:pt idx="1090">
                  <c:v>47403</c:v>
                </c:pt>
                <c:pt idx="1091">
                  <c:v>47410</c:v>
                </c:pt>
                <c:pt idx="1092">
                  <c:v>47417</c:v>
                </c:pt>
                <c:pt idx="1093">
                  <c:v>47424</c:v>
                </c:pt>
                <c:pt idx="1094">
                  <c:v>47431</c:v>
                </c:pt>
                <c:pt idx="1095">
                  <c:v>47438</c:v>
                </c:pt>
                <c:pt idx="1096">
                  <c:v>47445</c:v>
                </c:pt>
                <c:pt idx="1097">
                  <c:v>47452</c:v>
                </c:pt>
                <c:pt idx="1098">
                  <c:v>47459</c:v>
                </c:pt>
                <c:pt idx="1099">
                  <c:v>47466</c:v>
                </c:pt>
                <c:pt idx="1100">
                  <c:v>47473</c:v>
                </c:pt>
                <c:pt idx="1101">
                  <c:v>47483</c:v>
                </c:pt>
                <c:pt idx="1102">
                  <c:v>47490</c:v>
                </c:pt>
                <c:pt idx="1103">
                  <c:v>47497</c:v>
                </c:pt>
                <c:pt idx="1104">
                  <c:v>47504</c:v>
                </c:pt>
                <c:pt idx="1105">
                  <c:v>47511</c:v>
                </c:pt>
                <c:pt idx="1106">
                  <c:v>47518</c:v>
                </c:pt>
                <c:pt idx="1107">
                  <c:v>47525</c:v>
                </c:pt>
                <c:pt idx="1108">
                  <c:v>47532</c:v>
                </c:pt>
                <c:pt idx="1109">
                  <c:v>47539</c:v>
                </c:pt>
                <c:pt idx="1110">
                  <c:v>47546</c:v>
                </c:pt>
                <c:pt idx="1111">
                  <c:v>47553</c:v>
                </c:pt>
                <c:pt idx="1112">
                  <c:v>47560</c:v>
                </c:pt>
                <c:pt idx="1113">
                  <c:v>47567</c:v>
                </c:pt>
                <c:pt idx="1114">
                  <c:v>47574</c:v>
                </c:pt>
                <c:pt idx="1115">
                  <c:v>47581</c:v>
                </c:pt>
                <c:pt idx="1116">
                  <c:v>47588</c:v>
                </c:pt>
                <c:pt idx="1117">
                  <c:v>47597</c:v>
                </c:pt>
                <c:pt idx="1118">
                  <c:v>47602</c:v>
                </c:pt>
                <c:pt idx="1119">
                  <c:v>47609</c:v>
                </c:pt>
                <c:pt idx="1120">
                  <c:v>47616</c:v>
                </c:pt>
                <c:pt idx="1121">
                  <c:v>47623</c:v>
                </c:pt>
                <c:pt idx="1122">
                  <c:v>47630</c:v>
                </c:pt>
                <c:pt idx="1123">
                  <c:v>47637</c:v>
                </c:pt>
                <c:pt idx="1124">
                  <c:v>47644</c:v>
                </c:pt>
                <c:pt idx="1125">
                  <c:v>47651</c:v>
                </c:pt>
                <c:pt idx="1126">
                  <c:v>47658</c:v>
                </c:pt>
                <c:pt idx="1127">
                  <c:v>47665</c:v>
                </c:pt>
                <c:pt idx="1128">
                  <c:v>47672</c:v>
                </c:pt>
                <c:pt idx="1129">
                  <c:v>47679</c:v>
                </c:pt>
                <c:pt idx="1130">
                  <c:v>47686</c:v>
                </c:pt>
                <c:pt idx="1131">
                  <c:v>47693</c:v>
                </c:pt>
                <c:pt idx="1132">
                  <c:v>47700</c:v>
                </c:pt>
                <c:pt idx="1133">
                  <c:v>47707</c:v>
                </c:pt>
                <c:pt idx="1134">
                  <c:v>47714</c:v>
                </c:pt>
                <c:pt idx="1135">
                  <c:v>47721</c:v>
                </c:pt>
                <c:pt idx="1136">
                  <c:v>47728</c:v>
                </c:pt>
                <c:pt idx="1137">
                  <c:v>47735</c:v>
                </c:pt>
                <c:pt idx="1138">
                  <c:v>47742</c:v>
                </c:pt>
                <c:pt idx="1139">
                  <c:v>47749</c:v>
                </c:pt>
                <c:pt idx="1140">
                  <c:v>47756</c:v>
                </c:pt>
                <c:pt idx="1141">
                  <c:v>47763</c:v>
                </c:pt>
                <c:pt idx="1142">
                  <c:v>47770</c:v>
                </c:pt>
                <c:pt idx="1143">
                  <c:v>47777</c:v>
                </c:pt>
                <c:pt idx="1144">
                  <c:v>47784</c:v>
                </c:pt>
                <c:pt idx="1145">
                  <c:v>47791</c:v>
                </c:pt>
                <c:pt idx="1146">
                  <c:v>47798</c:v>
                </c:pt>
                <c:pt idx="1147">
                  <c:v>47805</c:v>
                </c:pt>
                <c:pt idx="1148">
                  <c:v>47812</c:v>
                </c:pt>
                <c:pt idx="1149">
                  <c:v>47819</c:v>
                </c:pt>
                <c:pt idx="1150">
                  <c:v>47826</c:v>
                </c:pt>
                <c:pt idx="1151">
                  <c:v>47833</c:v>
                </c:pt>
                <c:pt idx="1152">
                  <c:v>47840</c:v>
                </c:pt>
                <c:pt idx="1153">
                  <c:v>47848</c:v>
                </c:pt>
                <c:pt idx="1154">
                  <c:v>47855</c:v>
                </c:pt>
                <c:pt idx="1155">
                  <c:v>47862</c:v>
                </c:pt>
                <c:pt idx="1156">
                  <c:v>47869</c:v>
                </c:pt>
                <c:pt idx="1157">
                  <c:v>47876</c:v>
                </c:pt>
                <c:pt idx="1158">
                  <c:v>47883</c:v>
                </c:pt>
                <c:pt idx="1159">
                  <c:v>47890</c:v>
                </c:pt>
                <c:pt idx="1160">
                  <c:v>47897</c:v>
                </c:pt>
                <c:pt idx="1161">
                  <c:v>47904</c:v>
                </c:pt>
                <c:pt idx="1162">
                  <c:v>47911</c:v>
                </c:pt>
                <c:pt idx="1163">
                  <c:v>47918</c:v>
                </c:pt>
                <c:pt idx="1164">
                  <c:v>47925</c:v>
                </c:pt>
                <c:pt idx="1165">
                  <c:v>47932</c:v>
                </c:pt>
                <c:pt idx="1166">
                  <c:v>47939</c:v>
                </c:pt>
                <c:pt idx="1167">
                  <c:v>47946</c:v>
                </c:pt>
                <c:pt idx="1168">
                  <c:v>47955</c:v>
                </c:pt>
                <c:pt idx="1169">
                  <c:v>47962</c:v>
                </c:pt>
                <c:pt idx="1170">
                  <c:v>47970</c:v>
                </c:pt>
                <c:pt idx="1171">
                  <c:v>47976</c:v>
                </c:pt>
                <c:pt idx="1172">
                  <c:v>47983</c:v>
                </c:pt>
                <c:pt idx="1173">
                  <c:v>47990</c:v>
                </c:pt>
                <c:pt idx="1174">
                  <c:v>47997</c:v>
                </c:pt>
                <c:pt idx="1175">
                  <c:v>48004</c:v>
                </c:pt>
                <c:pt idx="1176">
                  <c:v>48011</c:v>
                </c:pt>
                <c:pt idx="1177">
                  <c:v>48018</c:v>
                </c:pt>
                <c:pt idx="1178">
                  <c:v>48025</c:v>
                </c:pt>
                <c:pt idx="1179">
                  <c:v>48032</c:v>
                </c:pt>
                <c:pt idx="1180">
                  <c:v>48039</c:v>
                </c:pt>
                <c:pt idx="1181">
                  <c:v>48046</c:v>
                </c:pt>
                <c:pt idx="1182">
                  <c:v>48053</c:v>
                </c:pt>
                <c:pt idx="1183">
                  <c:v>48060</c:v>
                </c:pt>
                <c:pt idx="1184">
                  <c:v>48067</c:v>
                </c:pt>
                <c:pt idx="1185">
                  <c:v>48074</c:v>
                </c:pt>
                <c:pt idx="1186">
                  <c:v>48081</c:v>
                </c:pt>
                <c:pt idx="1187">
                  <c:v>48088</c:v>
                </c:pt>
                <c:pt idx="1188">
                  <c:v>48095</c:v>
                </c:pt>
                <c:pt idx="1189">
                  <c:v>48102</c:v>
                </c:pt>
                <c:pt idx="1190">
                  <c:v>48109</c:v>
                </c:pt>
                <c:pt idx="1191">
                  <c:v>48116</c:v>
                </c:pt>
                <c:pt idx="1192">
                  <c:v>48123</c:v>
                </c:pt>
                <c:pt idx="1193">
                  <c:v>48130</c:v>
                </c:pt>
                <c:pt idx="1194">
                  <c:v>48137</c:v>
                </c:pt>
                <c:pt idx="1195">
                  <c:v>48144</c:v>
                </c:pt>
                <c:pt idx="1196">
                  <c:v>48151</c:v>
                </c:pt>
                <c:pt idx="1197">
                  <c:v>48158</c:v>
                </c:pt>
                <c:pt idx="1198">
                  <c:v>48165</c:v>
                </c:pt>
                <c:pt idx="1199">
                  <c:v>48172</c:v>
                </c:pt>
                <c:pt idx="1200">
                  <c:v>48179</c:v>
                </c:pt>
                <c:pt idx="1201">
                  <c:v>48186</c:v>
                </c:pt>
                <c:pt idx="1202">
                  <c:v>48193</c:v>
                </c:pt>
                <c:pt idx="1203">
                  <c:v>48200</c:v>
                </c:pt>
                <c:pt idx="1204">
                  <c:v>48211</c:v>
                </c:pt>
                <c:pt idx="1205">
                  <c:v>48215</c:v>
                </c:pt>
                <c:pt idx="1206">
                  <c:v>48221</c:v>
                </c:pt>
                <c:pt idx="1207">
                  <c:v>48228</c:v>
                </c:pt>
                <c:pt idx="1208">
                  <c:v>48235</c:v>
                </c:pt>
                <c:pt idx="1209">
                  <c:v>48242</c:v>
                </c:pt>
                <c:pt idx="1210">
                  <c:v>48249</c:v>
                </c:pt>
                <c:pt idx="1211">
                  <c:v>48256</c:v>
                </c:pt>
                <c:pt idx="1212">
                  <c:v>48263</c:v>
                </c:pt>
                <c:pt idx="1213">
                  <c:v>48270</c:v>
                </c:pt>
                <c:pt idx="1214">
                  <c:v>48277</c:v>
                </c:pt>
                <c:pt idx="1215">
                  <c:v>48284</c:v>
                </c:pt>
                <c:pt idx="1216">
                  <c:v>48291</c:v>
                </c:pt>
                <c:pt idx="1217">
                  <c:v>48298</c:v>
                </c:pt>
                <c:pt idx="1218">
                  <c:v>48305</c:v>
                </c:pt>
                <c:pt idx="1219">
                  <c:v>48312</c:v>
                </c:pt>
                <c:pt idx="1220">
                  <c:v>48319</c:v>
                </c:pt>
                <c:pt idx="1221">
                  <c:v>48326</c:v>
                </c:pt>
                <c:pt idx="1222">
                  <c:v>48333</c:v>
                </c:pt>
                <c:pt idx="1223">
                  <c:v>48340</c:v>
                </c:pt>
                <c:pt idx="1224">
                  <c:v>48347</c:v>
                </c:pt>
                <c:pt idx="1225">
                  <c:v>48354</c:v>
                </c:pt>
                <c:pt idx="1226">
                  <c:v>48361</c:v>
                </c:pt>
                <c:pt idx="1227">
                  <c:v>48368</c:v>
                </c:pt>
                <c:pt idx="1228">
                  <c:v>48375</c:v>
                </c:pt>
                <c:pt idx="1229">
                  <c:v>48382</c:v>
                </c:pt>
                <c:pt idx="1230">
                  <c:v>48389</c:v>
                </c:pt>
                <c:pt idx="1231">
                  <c:v>48396</c:v>
                </c:pt>
                <c:pt idx="1232">
                  <c:v>48403</c:v>
                </c:pt>
                <c:pt idx="1233">
                  <c:v>48410</c:v>
                </c:pt>
                <c:pt idx="1234">
                  <c:v>48417</c:v>
                </c:pt>
                <c:pt idx="1235">
                  <c:v>48424</c:v>
                </c:pt>
                <c:pt idx="1236">
                  <c:v>48431</c:v>
                </c:pt>
                <c:pt idx="1237">
                  <c:v>48438</c:v>
                </c:pt>
                <c:pt idx="1238">
                  <c:v>48445</c:v>
                </c:pt>
                <c:pt idx="1239">
                  <c:v>48452</c:v>
                </c:pt>
                <c:pt idx="1240">
                  <c:v>48459</c:v>
                </c:pt>
                <c:pt idx="1241">
                  <c:v>48466</c:v>
                </c:pt>
                <c:pt idx="1242">
                  <c:v>48473</c:v>
                </c:pt>
                <c:pt idx="1243">
                  <c:v>48480</c:v>
                </c:pt>
                <c:pt idx="1244">
                  <c:v>48487</c:v>
                </c:pt>
                <c:pt idx="1245">
                  <c:v>48494</c:v>
                </c:pt>
                <c:pt idx="1246">
                  <c:v>48501</c:v>
                </c:pt>
                <c:pt idx="1247">
                  <c:v>48508</c:v>
                </c:pt>
                <c:pt idx="1248">
                  <c:v>48515</c:v>
                </c:pt>
                <c:pt idx="1249">
                  <c:v>48522</c:v>
                </c:pt>
                <c:pt idx="1250">
                  <c:v>48529</c:v>
                </c:pt>
                <c:pt idx="1251">
                  <c:v>48536</c:v>
                </c:pt>
                <c:pt idx="1252">
                  <c:v>48543</c:v>
                </c:pt>
                <c:pt idx="1253">
                  <c:v>48550</c:v>
                </c:pt>
                <c:pt idx="1254">
                  <c:v>48557</c:v>
                </c:pt>
                <c:pt idx="1255">
                  <c:v>48564</c:v>
                </c:pt>
                <c:pt idx="1256">
                  <c:v>48571</c:v>
                </c:pt>
                <c:pt idx="1257">
                  <c:v>48578</c:v>
                </c:pt>
                <c:pt idx="1258">
                  <c:v>48585</c:v>
                </c:pt>
                <c:pt idx="1259">
                  <c:v>48592</c:v>
                </c:pt>
                <c:pt idx="1260">
                  <c:v>48599</c:v>
                </c:pt>
                <c:pt idx="1261">
                  <c:v>48606</c:v>
                </c:pt>
                <c:pt idx="1262">
                  <c:v>48613</c:v>
                </c:pt>
                <c:pt idx="1263">
                  <c:v>48620</c:v>
                </c:pt>
                <c:pt idx="1264">
                  <c:v>48627</c:v>
                </c:pt>
                <c:pt idx="1265">
                  <c:v>48634</c:v>
                </c:pt>
                <c:pt idx="1266">
                  <c:v>48641</c:v>
                </c:pt>
                <c:pt idx="1267">
                  <c:v>48648</c:v>
                </c:pt>
                <c:pt idx="1268">
                  <c:v>48655</c:v>
                </c:pt>
                <c:pt idx="1269">
                  <c:v>48662</c:v>
                </c:pt>
                <c:pt idx="1270">
                  <c:v>48669</c:v>
                </c:pt>
                <c:pt idx="1271">
                  <c:v>48676</c:v>
                </c:pt>
                <c:pt idx="1272">
                  <c:v>48683</c:v>
                </c:pt>
                <c:pt idx="1273">
                  <c:v>48690</c:v>
                </c:pt>
                <c:pt idx="1274">
                  <c:v>48697</c:v>
                </c:pt>
                <c:pt idx="1275">
                  <c:v>48704</c:v>
                </c:pt>
                <c:pt idx="1276">
                  <c:v>48711</c:v>
                </c:pt>
                <c:pt idx="1277">
                  <c:v>48718</c:v>
                </c:pt>
                <c:pt idx="1278">
                  <c:v>48725</c:v>
                </c:pt>
                <c:pt idx="1279">
                  <c:v>48732</c:v>
                </c:pt>
                <c:pt idx="1280">
                  <c:v>48739</c:v>
                </c:pt>
                <c:pt idx="1281">
                  <c:v>48746</c:v>
                </c:pt>
                <c:pt idx="1282">
                  <c:v>48753</c:v>
                </c:pt>
                <c:pt idx="1283">
                  <c:v>48760</c:v>
                </c:pt>
                <c:pt idx="1284">
                  <c:v>48767</c:v>
                </c:pt>
                <c:pt idx="1285">
                  <c:v>48774</c:v>
                </c:pt>
                <c:pt idx="1286">
                  <c:v>48781</c:v>
                </c:pt>
                <c:pt idx="1287">
                  <c:v>48788</c:v>
                </c:pt>
                <c:pt idx="1288">
                  <c:v>48795</c:v>
                </c:pt>
                <c:pt idx="1289">
                  <c:v>48802</c:v>
                </c:pt>
                <c:pt idx="1290">
                  <c:v>48809</c:v>
                </c:pt>
                <c:pt idx="1291">
                  <c:v>48816</c:v>
                </c:pt>
                <c:pt idx="1292">
                  <c:v>48823</c:v>
                </c:pt>
                <c:pt idx="1293">
                  <c:v>48830</c:v>
                </c:pt>
                <c:pt idx="1294">
                  <c:v>48837</c:v>
                </c:pt>
                <c:pt idx="1295">
                  <c:v>48844</c:v>
                </c:pt>
                <c:pt idx="1296">
                  <c:v>48851</c:v>
                </c:pt>
                <c:pt idx="1297">
                  <c:v>48858</c:v>
                </c:pt>
                <c:pt idx="1298">
                  <c:v>48865</c:v>
                </c:pt>
                <c:pt idx="1299">
                  <c:v>48872</c:v>
                </c:pt>
                <c:pt idx="1300">
                  <c:v>48879</c:v>
                </c:pt>
                <c:pt idx="1301">
                  <c:v>48886</c:v>
                </c:pt>
                <c:pt idx="1302">
                  <c:v>48893</c:v>
                </c:pt>
                <c:pt idx="1303">
                  <c:v>48900</c:v>
                </c:pt>
                <c:pt idx="1304">
                  <c:v>48907</c:v>
                </c:pt>
                <c:pt idx="1305">
                  <c:v>48914</c:v>
                </c:pt>
                <c:pt idx="1306">
                  <c:v>48921</c:v>
                </c:pt>
                <c:pt idx="1307">
                  <c:v>48928</c:v>
                </c:pt>
                <c:pt idx="1308">
                  <c:v>48935</c:v>
                </c:pt>
                <c:pt idx="1309">
                  <c:v>48942</c:v>
                </c:pt>
                <c:pt idx="1310">
                  <c:v>48949</c:v>
                </c:pt>
                <c:pt idx="1311">
                  <c:v>48956</c:v>
                </c:pt>
                <c:pt idx="1312">
                  <c:v>48963</c:v>
                </c:pt>
                <c:pt idx="1313">
                  <c:v>48970</c:v>
                </c:pt>
                <c:pt idx="1314">
                  <c:v>48977</c:v>
                </c:pt>
                <c:pt idx="1315">
                  <c:v>48984</c:v>
                </c:pt>
                <c:pt idx="1316">
                  <c:v>48991</c:v>
                </c:pt>
                <c:pt idx="1317">
                  <c:v>48998</c:v>
                </c:pt>
                <c:pt idx="1318">
                  <c:v>49005</c:v>
                </c:pt>
                <c:pt idx="1319">
                  <c:v>49012</c:v>
                </c:pt>
                <c:pt idx="1320">
                  <c:v>49019</c:v>
                </c:pt>
                <c:pt idx="1321">
                  <c:v>49026</c:v>
                </c:pt>
                <c:pt idx="1322">
                  <c:v>49033</c:v>
                </c:pt>
                <c:pt idx="1323">
                  <c:v>49040</c:v>
                </c:pt>
                <c:pt idx="1324">
                  <c:v>49047</c:v>
                </c:pt>
                <c:pt idx="1325">
                  <c:v>49054</c:v>
                </c:pt>
                <c:pt idx="1326">
                  <c:v>49061</c:v>
                </c:pt>
                <c:pt idx="1327">
                  <c:v>49068</c:v>
                </c:pt>
                <c:pt idx="1328">
                  <c:v>49075</c:v>
                </c:pt>
                <c:pt idx="1329">
                  <c:v>49082</c:v>
                </c:pt>
                <c:pt idx="1330">
                  <c:v>49089</c:v>
                </c:pt>
                <c:pt idx="1331">
                  <c:v>49096</c:v>
                </c:pt>
                <c:pt idx="1332">
                  <c:v>49103</c:v>
                </c:pt>
                <c:pt idx="1333">
                  <c:v>49110</c:v>
                </c:pt>
                <c:pt idx="1334">
                  <c:v>49117</c:v>
                </c:pt>
                <c:pt idx="1335">
                  <c:v>49124</c:v>
                </c:pt>
                <c:pt idx="1336">
                  <c:v>49131</c:v>
                </c:pt>
                <c:pt idx="1337">
                  <c:v>49138</c:v>
                </c:pt>
                <c:pt idx="1338">
                  <c:v>49145</c:v>
                </c:pt>
                <c:pt idx="1339">
                  <c:v>49152</c:v>
                </c:pt>
                <c:pt idx="1340">
                  <c:v>49159</c:v>
                </c:pt>
                <c:pt idx="1341">
                  <c:v>49166</c:v>
                </c:pt>
                <c:pt idx="1342">
                  <c:v>49173</c:v>
                </c:pt>
                <c:pt idx="1343">
                  <c:v>49180</c:v>
                </c:pt>
                <c:pt idx="1344">
                  <c:v>49187</c:v>
                </c:pt>
                <c:pt idx="1345">
                  <c:v>49194</c:v>
                </c:pt>
                <c:pt idx="1346">
                  <c:v>49201</c:v>
                </c:pt>
                <c:pt idx="1347">
                  <c:v>49208</c:v>
                </c:pt>
                <c:pt idx="1348">
                  <c:v>49215</c:v>
                </c:pt>
                <c:pt idx="1349">
                  <c:v>49222</c:v>
                </c:pt>
                <c:pt idx="1350">
                  <c:v>49229</c:v>
                </c:pt>
                <c:pt idx="1351">
                  <c:v>49236</c:v>
                </c:pt>
                <c:pt idx="1352">
                  <c:v>49243</c:v>
                </c:pt>
                <c:pt idx="1353">
                  <c:v>49250</c:v>
                </c:pt>
                <c:pt idx="1354">
                  <c:v>49257</c:v>
                </c:pt>
                <c:pt idx="1355">
                  <c:v>49264</c:v>
                </c:pt>
                <c:pt idx="1356">
                  <c:v>49271</c:v>
                </c:pt>
                <c:pt idx="1357">
                  <c:v>49278</c:v>
                </c:pt>
                <c:pt idx="1358">
                  <c:v>49285</c:v>
                </c:pt>
                <c:pt idx="1359">
                  <c:v>49292</c:v>
                </c:pt>
                <c:pt idx="1360">
                  <c:v>49299</c:v>
                </c:pt>
                <c:pt idx="1361">
                  <c:v>49307</c:v>
                </c:pt>
                <c:pt idx="1362">
                  <c:v>49314</c:v>
                </c:pt>
                <c:pt idx="1363">
                  <c:v>49321</c:v>
                </c:pt>
                <c:pt idx="1364">
                  <c:v>49328</c:v>
                </c:pt>
                <c:pt idx="1365">
                  <c:v>49335</c:v>
                </c:pt>
                <c:pt idx="1366">
                  <c:v>49342</c:v>
                </c:pt>
                <c:pt idx="1367">
                  <c:v>49349</c:v>
                </c:pt>
                <c:pt idx="1368">
                  <c:v>49356</c:v>
                </c:pt>
                <c:pt idx="1369">
                  <c:v>49363</c:v>
                </c:pt>
                <c:pt idx="1370">
                  <c:v>49370</c:v>
                </c:pt>
                <c:pt idx="1371">
                  <c:v>49377</c:v>
                </c:pt>
                <c:pt idx="1372">
                  <c:v>49384</c:v>
                </c:pt>
                <c:pt idx="1373">
                  <c:v>49395</c:v>
                </c:pt>
                <c:pt idx="1374">
                  <c:v>49398</c:v>
                </c:pt>
                <c:pt idx="1375">
                  <c:v>49405</c:v>
                </c:pt>
                <c:pt idx="1376">
                  <c:v>49412</c:v>
                </c:pt>
                <c:pt idx="1377">
                  <c:v>49419</c:v>
                </c:pt>
                <c:pt idx="1378">
                  <c:v>49426</c:v>
                </c:pt>
                <c:pt idx="1379">
                  <c:v>49433</c:v>
                </c:pt>
                <c:pt idx="1380">
                  <c:v>49440</c:v>
                </c:pt>
                <c:pt idx="1381">
                  <c:v>49447</c:v>
                </c:pt>
                <c:pt idx="1382">
                  <c:v>49454</c:v>
                </c:pt>
                <c:pt idx="1383">
                  <c:v>49461</c:v>
                </c:pt>
                <c:pt idx="1384">
                  <c:v>49468</c:v>
                </c:pt>
                <c:pt idx="1385">
                  <c:v>49475</c:v>
                </c:pt>
                <c:pt idx="1386">
                  <c:v>49482</c:v>
                </c:pt>
                <c:pt idx="1387">
                  <c:v>49489</c:v>
                </c:pt>
                <c:pt idx="1388">
                  <c:v>49496</c:v>
                </c:pt>
                <c:pt idx="1389">
                  <c:v>49503</c:v>
                </c:pt>
                <c:pt idx="1390">
                  <c:v>49510</c:v>
                </c:pt>
                <c:pt idx="1391">
                  <c:v>49517</c:v>
                </c:pt>
                <c:pt idx="1392">
                  <c:v>49524</c:v>
                </c:pt>
                <c:pt idx="1393">
                  <c:v>49531</c:v>
                </c:pt>
                <c:pt idx="1394">
                  <c:v>49538</c:v>
                </c:pt>
                <c:pt idx="1395">
                  <c:v>49545</c:v>
                </c:pt>
                <c:pt idx="1396">
                  <c:v>49552</c:v>
                </c:pt>
                <c:pt idx="1397">
                  <c:v>49559</c:v>
                </c:pt>
                <c:pt idx="1398">
                  <c:v>49566</c:v>
                </c:pt>
                <c:pt idx="1399">
                  <c:v>49573</c:v>
                </c:pt>
                <c:pt idx="1400">
                  <c:v>49580</c:v>
                </c:pt>
                <c:pt idx="1401">
                  <c:v>49587</c:v>
                </c:pt>
                <c:pt idx="1402">
                  <c:v>49594</c:v>
                </c:pt>
                <c:pt idx="1403">
                  <c:v>49601</c:v>
                </c:pt>
                <c:pt idx="1404">
                  <c:v>49608</c:v>
                </c:pt>
                <c:pt idx="1405">
                  <c:v>49615</c:v>
                </c:pt>
                <c:pt idx="1406">
                  <c:v>49622</c:v>
                </c:pt>
                <c:pt idx="1407">
                  <c:v>49629</c:v>
                </c:pt>
                <c:pt idx="1408">
                  <c:v>49636</c:v>
                </c:pt>
                <c:pt idx="1409">
                  <c:v>49643</c:v>
                </c:pt>
                <c:pt idx="1410">
                  <c:v>49650</c:v>
                </c:pt>
                <c:pt idx="1411">
                  <c:v>49657</c:v>
                </c:pt>
                <c:pt idx="1412">
                  <c:v>49664</c:v>
                </c:pt>
                <c:pt idx="1413">
                  <c:v>49674</c:v>
                </c:pt>
                <c:pt idx="1414">
                  <c:v>49681</c:v>
                </c:pt>
                <c:pt idx="1415">
                  <c:v>49688</c:v>
                </c:pt>
                <c:pt idx="1416">
                  <c:v>49695</c:v>
                </c:pt>
                <c:pt idx="1417">
                  <c:v>49702</c:v>
                </c:pt>
                <c:pt idx="1418">
                  <c:v>49709</c:v>
                </c:pt>
                <c:pt idx="1419">
                  <c:v>49716</c:v>
                </c:pt>
                <c:pt idx="1420">
                  <c:v>49723</c:v>
                </c:pt>
                <c:pt idx="1421">
                  <c:v>49730</c:v>
                </c:pt>
                <c:pt idx="1422">
                  <c:v>49737</c:v>
                </c:pt>
                <c:pt idx="1423">
                  <c:v>49744</c:v>
                </c:pt>
                <c:pt idx="1424">
                  <c:v>49751</c:v>
                </c:pt>
                <c:pt idx="1425">
                  <c:v>49758</c:v>
                </c:pt>
                <c:pt idx="1426">
                  <c:v>49765</c:v>
                </c:pt>
                <c:pt idx="1427">
                  <c:v>49772</c:v>
                </c:pt>
                <c:pt idx="1428">
                  <c:v>49781</c:v>
                </c:pt>
                <c:pt idx="1429">
                  <c:v>49786</c:v>
                </c:pt>
                <c:pt idx="1430">
                  <c:v>49793</c:v>
                </c:pt>
                <c:pt idx="1431">
                  <c:v>49801</c:v>
                </c:pt>
                <c:pt idx="1432">
                  <c:v>49808</c:v>
                </c:pt>
                <c:pt idx="1433">
                  <c:v>49815</c:v>
                </c:pt>
                <c:pt idx="1434">
                  <c:v>49822</c:v>
                </c:pt>
                <c:pt idx="1435">
                  <c:v>49829</c:v>
                </c:pt>
                <c:pt idx="1436">
                  <c:v>49836</c:v>
                </c:pt>
                <c:pt idx="1437">
                  <c:v>49843</c:v>
                </c:pt>
                <c:pt idx="1438">
                  <c:v>49850</c:v>
                </c:pt>
                <c:pt idx="1439">
                  <c:v>49857</c:v>
                </c:pt>
                <c:pt idx="1440">
                  <c:v>49864</c:v>
                </c:pt>
                <c:pt idx="1441">
                  <c:v>49871</c:v>
                </c:pt>
                <c:pt idx="1442">
                  <c:v>49878</c:v>
                </c:pt>
                <c:pt idx="1443">
                  <c:v>49885</c:v>
                </c:pt>
                <c:pt idx="1444">
                  <c:v>49892</c:v>
                </c:pt>
                <c:pt idx="1445">
                  <c:v>49899</c:v>
                </c:pt>
                <c:pt idx="1446">
                  <c:v>49906</c:v>
                </c:pt>
                <c:pt idx="1447">
                  <c:v>49913</c:v>
                </c:pt>
                <c:pt idx="1448">
                  <c:v>49920</c:v>
                </c:pt>
                <c:pt idx="1449">
                  <c:v>49927</c:v>
                </c:pt>
                <c:pt idx="1450">
                  <c:v>49934</c:v>
                </c:pt>
                <c:pt idx="1451">
                  <c:v>49941</c:v>
                </c:pt>
                <c:pt idx="1452">
                  <c:v>49948</c:v>
                </c:pt>
                <c:pt idx="1453">
                  <c:v>49955</c:v>
                </c:pt>
                <c:pt idx="1454">
                  <c:v>49962</c:v>
                </c:pt>
                <c:pt idx="1455">
                  <c:v>49969</c:v>
                </c:pt>
                <c:pt idx="1456">
                  <c:v>49976</c:v>
                </c:pt>
                <c:pt idx="1457">
                  <c:v>49983</c:v>
                </c:pt>
                <c:pt idx="1458">
                  <c:v>49990</c:v>
                </c:pt>
                <c:pt idx="1459">
                  <c:v>49997</c:v>
                </c:pt>
                <c:pt idx="1460">
                  <c:v>50004</c:v>
                </c:pt>
                <c:pt idx="1461">
                  <c:v>50011</c:v>
                </c:pt>
                <c:pt idx="1462">
                  <c:v>50018</c:v>
                </c:pt>
                <c:pt idx="1463">
                  <c:v>50025</c:v>
                </c:pt>
                <c:pt idx="1464">
                  <c:v>50032</c:v>
                </c:pt>
                <c:pt idx="1465">
                  <c:v>50040</c:v>
                </c:pt>
                <c:pt idx="1466">
                  <c:v>50047</c:v>
                </c:pt>
                <c:pt idx="1467">
                  <c:v>50054</c:v>
                </c:pt>
                <c:pt idx="1468">
                  <c:v>50061</c:v>
                </c:pt>
                <c:pt idx="1469">
                  <c:v>50068</c:v>
                </c:pt>
                <c:pt idx="1470">
                  <c:v>50075</c:v>
                </c:pt>
                <c:pt idx="1471">
                  <c:v>50082</c:v>
                </c:pt>
                <c:pt idx="1472">
                  <c:v>50089</c:v>
                </c:pt>
                <c:pt idx="1473">
                  <c:v>50096</c:v>
                </c:pt>
                <c:pt idx="1474">
                  <c:v>50103</c:v>
                </c:pt>
                <c:pt idx="1475">
                  <c:v>50110</c:v>
                </c:pt>
                <c:pt idx="1476">
                  <c:v>50117</c:v>
                </c:pt>
                <c:pt idx="1477">
                  <c:v>50124</c:v>
                </c:pt>
                <c:pt idx="1478">
                  <c:v>50131</c:v>
                </c:pt>
                <c:pt idx="1479">
                  <c:v>50139</c:v>
                </c:pt>
                <c:pt idx="1480">
                  <c:v>50146</c:v>
                </c:pt>
                <c:pt idx="1481">
                  <c:v>50153</c:v>
                </c:pt>
                <c:pt idx="1482">
                  <c:v>50160</c:v>
                </c:pt>
                <c:pt idx="1483">
                  <c:v>50167</c:v>
                </c:pt>
                <c:pt idx="1484">
                  <c:v>50174</c:v>
                </c:pt>
                <c:pt idx="1485">
                  <c:v>50181</c:v>
                </c:pt>
                <c:pt idx="1486">
                  <c:v>50188</c:v>
                </c:pt>
                <c:pt idx="1487">
                  <c:v>50195</c:v>
                </c:pt>
                <c:pt idx="1488">
                  <c:v>50202</c:v>
                </c:pt>
                <c:pt idx="1489">
                  <c:v>50209</c:v>
                </c:pt>
                <c:pt idx="1490">
                  <c:v>50216</c:v>
                </c:pt>
                <c:pt idx="1491">
                  <c:v>50223</c:v>
                </c:pt>
                <c:pt idx="1492">
                  <c:v>50230</c:v>
                </c:pt>
                <c:pt idx="1493">
                  <c:v>50237</c:v>
                </c:pt>
                <c:pt idx="1494">
                  <c:v>50244</c:v>
                </c:pt>
                <c:pt idx="1495">
                  <c:v>50251</c:v>
                </c:pt>
                <c:pt idx="1496">
                  <c:v>50258</c:v>
                </c:pt>
                <c:pt idx="1497">
                  <c:v>50265</c:v>
                </c:pt>
                <c:pt idx="1498">
                  <c:v>50272</c:v>
                </c:pt>
                <c:pt idx="1499">
                  <c:v>50279</c:v>
                </c:pt>
                <c:pt idx="1500">
                  <c:v>50286</c:v>
                </c:pt>
                <c:pt idx="1501">
                  <c:v>50293</c:v>
                </c:pt>
                <c:pt idx="1502">
                  <c:v>50300</c:v>
                </c:pt>
                <c:pt idx="1503">
                  <c:v>50307</c:v>
                </c:pt>
                <c:pt idx="1504">
                  <c:v>50314</c:v>
                </c:pt>
                <c:pt idx="1505">
                  <c:v>50321</c:v>
                </c:pt>
                <c:pt idx="1506">
                  <c:v>50328</c:v>
                </c:pt>
                <c:pt idx="1507">
                  <c:v>50335</c:v>
                </c:pt>
                <c:pt idx="1508">
                  <c:v>50342</c:v>
                </c:pt>
                <c:pt idx="1509">
                  <c:v>50349</c:v>
                </c:pt>
                <c:pt idx="1510">
                  <c:v>50356</c:v>
                </c:pt>
                <c:pt idx="1511">
                  <c:v>50363</c:v>
                </c:pt>
                <c:pt idx="1512">
                  <c:v>50370</c:v>
                </c:pt>
                <c:pt idx="1513">
                  <c:v>50377</c:v>
                </c:pt>
                <c:pt idx="1514">
                  <c:v>50384</c:v>
                </c:pt>
                <c:pt idx="1515">
                  <c:v>50391</c:v>
                </c:pt>
                <c:pt idx="1516">
                  <c:v>50398</c:v>
                </c:pt>
                <c:pt idx="1517">
                  <c:v>50405</c:v>
                </c:pt>
                <c:pt idx="1518">
                  <c:v>50412</c:v>
                </c:pt>
                <c:pt idx="1519">
                  <c:v>50419</c:v>
                </c:pt>
                <c:pt idx="1520">
                  <c:v>50426</c:v>
                </c:pt>
                <c:pt idx="1521">
                  <c:v>50433</c:v>
                </c:pt>
                <c:pt idx="1522">
                  <c:v>50440</c:v>
                </c:pt>
                <c:pt idx="1523">
                  <c:v>50447</c:v>
                </c:pt>
                <c:pt idx="1524">
                  <c:v>50454</c:v>
                </c:pt>
                <c:pt idx="1525">
                  <c:v>50461</c:v>
                </c:pt>
                <c:pt idx="1526">
                  <c:v>50468</c:v>
                </c:pt>
                <c:pt idx="1527">
                  <c:v>50475</c:v>
                </c:pt>
                <c:pt idx="1528">
                  <c:v>50482</c:v>
                </c:pt>
                <c:pt idx="1529">
                  <c:v>50489</c:v>
                </c:pt>
                <c:pt idx="1530">
                  <c:v>50496</c:v>
                </c:pt>
                <c:pt idx="1531">
                  <c:v>50503</c:v>
                </c:pt>
                <c:pt idx="1532">
                  <c:v>50510</c:v>
                </c:pt>
                <c:pt idx="1533">
                  <c:v>50517</c:v>
                </c:pt>
                <c:pt idx="1534">
                  <c:v>50524</c:v>
                </c:pt>
                <c:pt idx="1535">
                  <c:v>50531</c:v>
                </c:pt>
                <c:pt idx="1536">
                  <c:v>50538</c:v>
                </c:pt>
                <c:pt idx="1537">
                  <c:v>50545</c:v>
                </c:pt>
                <c:pt idx="1538">
                  <c:v>50552</c:v>
                </c:pt>
                <c:pt idx="1539">
                  <c:v>50559</c:v>
                </c:pt>
                <c:pt idx="1540">
                  <c:v>50566</c:v>
                </c:pt>
                <c:pt idx="1541">
                  <c:v>50573</c:v>
                </c:pt>
                <c:pt idx="1542">
                  <c:v>50580</c:v>
                </c:pt>
                <c:pt idx="1543">
                  <c:v>50587</c:v>
                </c:pt>
                <c:pt idx="1544">
                  <c:v>50594</c:v>
                </c:pt>
                <c:pt idx="1545">
                  <c:v>50601</c:v>
                </c:pt>
                <c:pt idx="1546">
                  <c:v>50608</c:v>
                </c:pt>
                <c:pt idx="1547">
                  <c:v>50615</c:v>
                </c:pt>
                <c:pt idx="1548">
                  <c:v>50622</c:v>
                </c:pt>
                <c:pt idx="1549">
                  <c:v>50629</c:v>
                </c:pt>
                <c:pt idx="1550">
                  <c:v>50636</c:v>
                </c:pt>
                <c:pt idx="1551">
                  <c:v>50643</c:v>
                </c:pt>
                <c:pt idx="1552">
                  <c:v>50650</c:v>
                </c:pt>
                <c:pt idx="1553">
                  <c:v>50657</c:v>
                </c:pt>
                <c:pt idx="1554">
                  <c:v>50664</c:v>
                </c:pt>
                <c:pt idx="1555">
                  <c:v>50671</c:v>
                </c:pt>
                <c:pt idx="1556">
                  <c:v>50678</c:v>
                </c:pt>
                <c:pt idx="1557">
                  <c:v>50685</c:v>
                </c:pt>
                <c:pt idx="1558">
                  <c:v>50692</c:v>
                </c:pt>
                <c:pt idx="1559">
                  <c:v>50699</c:v>
                </c:pt>
                <c:pt idx="1560">
                  <c:v>50706</c:v>
                </c:pt>
                <c:pt idx="1561">
                  <c:v>50713</c:v>
                </c:pt>
                <c:pt idx="1562">
                  <c:v>50720</c:v>
                </c:pt>
                <c:pt idx="1563">
                  <c:v>50727</c:v>
                </c:pt>
                <c:pt idx="1564">
                  <c:v>50734</c:v>
                </c:pt>
                <c:pt idx="1565">
                  <c:v>50741</c:v>
                </c:pt>
                <c:pt idx="1566">
                  <c:v>50748</c:v>
                </c:pt>
                <c:pt idx="1567">
                  <c:v>50755</c:v>
                </c:pt>
                <c:pt idx="1568">
                  <c:v>50762</c:v>
                </c:pt>
                <c:pt idx="1569">
                  <c:v>50769</c:v>
                </c:pt>
                <c:pt idx="1570">
                  <c:v>50776</c:v>
                </c:pt>
                <c:pt idx="1571">
                  <c:v>50783</c:v>
                </c:pt>
                <c:pt idx="1572">
                  <c:v>50790</c:v>
                </c:pt>
                <c:pt idx="1573">
                  <c:v>50797</c:v>
                </c:pt>
                <c:pt idx="1574">
                  <c:v>50804</c:v>
                </c:pt>
                <c:pt idx="1575">
                  <c:v>50811</c:v>
                </c:pt>
                <c:pt idx="1576">
                  <c:v>50818</c:v>
                </c:pt>
                <c:pt idx="1577">
                  <c:v>50825</c:v>
                </c:pt>
                <c:pt idx="1578">
                  <c:v>50832</c:v>
                </c:pt>
                <c:pt idx="1579">
                  <c:v>50839</c:v>
                </c:pt>
                <c:pt idx="1580">
                  <c:v>50846</c:v>
                </c:pt>
                <c:pt idx="1581">
                  <c:v>50853</c:v>
                </c:pt>
                <c:pt idx="1582">
                  <c:v>50860</c:v>
                </c:pt>
                <c:pt idx="1583">
                  <c:v>50867</c:v>
                </c:pt>
                <c:pt idx="1584">
                  <c:v>50874</c:v>
                </c:pt>
                <c:pt idx="1585">
                  <c:v>50881</c:v>
                </c:pt>
                <c:pt idx="1586">
                  <c:v>50888</c:v>
                </c:pt>
                <c:pt idx="1587">
                  <c:v>50895</c:v>
                </c:pt>
                <c:pt idx="1588">
                  <c:v>50902</c:v>
                </c:pt>
                <c:pt idx="1589">
                  <c:v>50909</c:v>
                </c:pt>
                <c:pt idx="1590">
                  <c:v>50916</c:v>
                </c:pt>
                <c:pt idx="1591">
                  <c:v>50923</c:v>
                </c:pt>
                <c:pt idx="1592">
                  <c:v>50930</c:v>
                </c:pt>
                <c:pt idx="1593">
                  <c:v>50937</c:v>
                </c:pt>
                <c:pt idx="1594">
                  <c:v>50944</c:v>
                </c:pt>
                <c:pt idx="1595">
                  <c:v>50951</c:v>
                </c:pt>
                <c:pt idx="1596">
                  <c:v>50958</c:v>
                </c:pt>
                <c:pt idx="1597">
                  <c:v>50965</c:v>
                </c:pt>
                <c:pt idx="1598">
                  <c:v>50972</c:v>
                </c:pt>
                <c:pt idx="1599">
                  <c:v>50979</c:v>
                </c:pt>
                <c:pt idx="1600">
                  <c:v>50986</c:v>
                </c:pt>
                <c:pt idx="1601">
                  <c:v>50993</c:v>
                </c:pt>
                <c:pt idx="1602">
                  <c:v>51000</c:v>
                </c:pt>
                <c:pt idx="1603">
                  <c:v>51007</c:v>
                </c:pt>
                <c:pt idx="1604">
                  <c:v>51014</c:v>
                </c:pt>
                <c:pt idx="1605">
                  <c:v>51021</c:v>
                </c:pt>
                <c:pt idx="1606">
                  <c:v>51028</c:v>
                </c:pt>
                <c:pt idx="1607">
                  <c:v>51035</c:v>
                </c:pt>
                <c:pt idx="1608">
                  <c:v>51042</c:v>
                </c:pt>
                <c:pt idx="1609">
                  <c:v>51049</c:v>
                </c:pt>
                <c:pt idx="1610">
                  <c:v>51056</c:v>
                </c:pt>
                <c:pt idx="1611">
                  <c:v>51063</c:v>
                </c:pt>
                <c:pt idx="1612">
                  <c:v>51070</c:v>
                </c:pt>
                <c:pt idx="1613">
                  <c:v>51077</c:v>
                </c:pt>
                <c:pt idx="1614">
                  <c:v>51084</c:v>
                </c:pt>
                <c:pt idx="1615">
                  <c:v>51091</c:v>
                </c:pt>
                <c:pt idx="1616">
                  <c:v>51098</c:v>
                </c:pt>
                <c:pt idx="1617">
                  <c:v>51105</c:v>
                </c:pt>
                <c:pt idx="1618">
                  <c:v>51112</c:v>
                </c:pt>
                <c:pt idx="1619">
                  <c:v>51119</c:v>
                </c:pt>
                <c:pt idx="1620">
                  <c:v>51126</c:v>
                </c:pt>
                <c:pt idx="1621">
                  <c:v>51133</c:v>
                </c:pt>
                <c:pt idx="1622">
                  <c:v>51140</c:v>
                </c:pt>
                <c:pt idx="1623">
                  <c:v>51147</c:v>
                </c:pt>
                <c:pt idx="1624">
                  <c:v>51154</c:v>
                </c:pt>
                <c:pt idx="1625">
                  <c:v>51161</c:v>
                </c:pt>
                <c:pt idx="1626">
                  <c:v>51168</c:v>
                </c:pt>
                <c:pt idx="1627">
                  <c:v>51175</c:v>
                </c:pt>
                <c:pt idx="1628">
                  <c:v>51182</c:v>
                </c:pt>
                <c:pt idx="1629">
                  <c:v>51189</c:v>
                </c:pt>
                <c:pt idx="1630">
                  <c:v>51196</c:v>
                </c:pt>
                <c:pt idx="1631">
                  <c:v>51203</c:v>
                </c:pt>
                <c:pt idx="1632">
                  <c:v>51210</c:v>
                </c:pt>
                <c:pt idx="1633">
                  <c:v>51217</c:v>
                </c:pt>
                <c:pt idx="1634">
                  <c:v>51224</c:v>
                </c:pt>
                <c:pt idx="1635">
                  <c:v>51231</c:v>
                </c:pt>
                <c:pt idx="1636">
                  <c:v>51238</c:v>
                </c:pt>
                <c:pt idx="1637">
                  <c:v>51245</c:v>
                </c:pt>
                <c:pt idx="1638">
                  <c:v>51252</c:v>
                </c:pt>
                <c:pt idx="1639">
                  <c:v>51260</c:v>
                </c:pt>
                <c:pt idx="1640">
                  <c:v>51267</c:v>
                </c:pt>
                <c:pt idx="1641">
                  <c:v>51274</c:v>
                </c:pt>
                <c:pt idx="1642">
                  <c:v>51281</c:v>
                </c:pt>
                <c:pt idx="1643">
                  <c:v>51288</c:v>
                </c:pt>
                <c:pt idx="1644">
                  <c:v>51295</c:v>
                </c:pt>
                <c:pt idx="1645">
                  <c:v>51302</c:v>
                </c:pt>
                <c:pt idx="1646">
                  <c:v>51309</c:v>
                </c:pt>
                <c:pt idx="1647">
                  <c:v>51316</c:v>
                </c:pt>
                <c:pt idx="1648">
                  <c:v>51323</c:v>
                </c:pt>
                <c:pt idx="1649">
                  <c:v>51330</c:v>
                </c:pt>
                <c:pt idx="1650">
                  <c:v>51337</c:v>
                </c:pt>
                <c:pt idx="1651">
                  <c:v>51344</c:v>
                </c:pt>
                <c:pt idx="1652">
                  <c:v>51351</c:v>
                </c:pt>
                <c:pt idx="1653">
                  <c:v>51358</c:v>
                </c:pt>
                <c:pt idx="1654">
                  <c:v>51365</c:v>
                </c:pt>
                <c:pt idx="1655">
                  <c:v>51372</c:v>
                </c:pt>
                <c:pt idx="1656">
                  <c:v>51379</c:v>
                </c:pt>
                <c:pt idx="1657">
                  <c:v>51386</c:v>
                </c:pt>
                <c:pt idx="1658">
                  <c:v>51393</c:v>
                </c:pt>
                <c:pt idx="1659">
                  <c:v>51400</c:v>
                </c:pt>
                <c:pt idx="1660">
                  <c:v>51407</c:v>
                </c:pt>
                <c:pt idx="1661">
                  <c:v>51414</c:v>
                </c:pt>
                <c:pt idx="1662">
                  <c:v>51421</c:v>
                </c:pt>
                <c:pt idx="1663">
                  <c:v>51428</c:v>
                </c:pt>
                <c:pt idx="1664">
                  <c:v>51435</c:v>
                </c:pt>
                <c:pt idx="1665">
                  <c:v>51442</c:v>
                </c:pt>
                <c:pt idx="1666">
                  <c:v>51449</c:v>
                </c:pt>
                <c:pt idx="1667">
                  <c:v>51456</c:v>
                </c:pt>
                <c:pt idx="1668">
                  <c:v>51463</c:v>
                </c:pt>
                <c:pt idx="1669">
                  <c:v>51470</c:v>
                </c:pt>
                <c:pt idx="1670">
                  <c:v>51477</c:v>
                </c:pt>
                <c:pt idx="1671">
                  <c:v>51484</c:v>
                </c:pt>
                <c:pt idx="1672">
                  <c:v>51491</c:v>
                </c:pt>
                <c:pt idx="1673">
                  <c:v>51501</c:v>
                </c:pt>
                <c:pt idx="1674">
                  <c:v>51508</c:v>
                </c:pt>
                <c:pt idx="1675">
                  <c:v>51515</c:v>
                </c:pt>
                <c:pt idx="1676">
                  <c:v>51522</c:v>
                </c:pt>
                <c:pt idx="1677">
                  <c:v>51529</c:v>
                </c:pt>
                <c:pt idx="1678">
                  <c:v>51536</c:v>
                </c:pt>
                <c:pt idx="1679">
                  <c:v>51543</c:v>
                </c:pt>
                <c:pt idx="1680">
                  <c:v>51550</c:v>
                </c:pt>
                <c:pt idx="1681">
                  <c:v>51557</c:v>
                </c:pt>
                <c:pt idx="1682">
                  <c:v>51564</c:v>
                </c:pt>
                <c:pt idx="1683">
                  <c:v>51571</c:v>
                </c:pt>
                <c:pt idx="1684">
                  <c:v>51578</c:v>
                </c:pt>
                <c:pt idx="1685">
                  <c:v>51585</c:v>
                </c:pt>
                <c:pt idx="1686">
                  <c:v>51592</c:v>
                </c:pt>
                <c:pt idx="1687">
                  <c:v>51599</c:v>
                </c:pt>
                <c:pt idx="1688">
                  <c:v>51606</c:v>
                </c:pt>
                <c:pt idx="1689">
                  <c:v>51615</c:v>
                </c:pt>
                <c:pt idx="1690">
                  <c:v>51620</c:v>
                </c:pt>
                <c:pt idx="1691">
                  <c:v>51627</c:v>
                </c:pt>
                <c:pt idx="1692">
                  <c:v>51634</c:v>
                </c:pt>
                <c:pt idx="1693">
                  <c:v>51641</c:v>
                </c:pt>
                <c:pt idx="1694">
                  <c:v>51648</c:v>
                </c:pt>
                <c:pt idx="1695">
                  <c:v>51655</c:v>
                </c:pt>
                <c:pt idx="1696">
                  <c:v>51662</c:v>
                </c:pt>
                <c:pt idx="1697">
                  <c:v>51669</c:v>
                </c:pt>
                <c:pt idx="1698">
                  <c:v>51676</c:v>
                </c:pt>
                <c:pt idx="1699">
                  <c:v>51683</c:v>
                </c:pt>
                <c:pt idx="1700">
                  <c:v>51690</c:v>
                </c:pt>
                <c:pt idx="1701">
                  <c:v>51697</c:v>
                </c:pt>
                <c:pt idx="1702">
                  <c:v>51704</c:v>
                </c:pt>
                <c:pt idx="1703">
                  <c:v>51711</c:v>
                </c:pt>
                <c:pt idx="1704">
                  <c:v>51718</c:v>
                </c:pt>
                <c:pt idx="1705">
                  <c:v>51725</c:v>
                </c:pt>
                <c:pt idx="1706">
                  <c:v>51732</c:v>
                </c:pt>
                <c:pt idx="1707">
                  <c:v>51739</c:v>
                </c:pt>
                <c:pt idx="1708">
                  <c:v>51746</c:v>
                </c:pt>
                <c:pt idx="1709">
                  <c:v>51753</c:v>
                </c:pt>
                <c:pt idx="1710">
                  <c:v>51760</c:v>
                </c:pt>
                <c:pt idx="1711">
                  <c:v>51767</c:v>
                </c:pt>
                <c:pt idx="1712">
                  <c:v>51774</c:v>
                </c:pt>
                <c:pt idx="1713">
                  <c:v>51781</c:v>
                </c:pt>
                <c:pt idx="1714">
                  <c:v>51788</c:v>
                </c:pt>
                <c:pt idx="1715">
                  <c:v>51795</c:v>
                </c:pt>
                <c:pt idx="1716">
                  <c:v>51802</c:v>
                </c:pt>
                <c:pt idx="1717">
                  <c:v>51809</c:v>
                </c:pt>
                <c:pt idx="1718">
                  <c:v>51816</c:v>
                </c:pt>
                <c:pt idx="1719">
                  <c:v>51823</c:v>
                </c:pt>
                <c:pt idx="1720">
                  <c:v>51830</c:v>
                </c:pt>
                <c:pt idx="1721">
                  <c:v>51837</c:v>
                </c:pt>
                <c:pt idx="1722">
                  <c:v>51844</c:v>
                </c:pt>
                <c:pt idx="1723">
                  <c:v>51851</c:v>
                </c:pt>
                <c:pt idx="1724">
                  <c:v>51858</c:v>
                </c:pt>
                <c:pt idx="1725">
                  <c:v>51866</c:v>
                </c:pt>
                <c:pt idx="1726">
                  <c:v>51873</c:v>
                </c:pt>
                <c:pt idx="1727">
                  <c:v>51880</c:v>
                </c:pt>
                <c:pt idx="1728">
                  <c:v>51887</c:v>
                </c:pt>
                <c:pt idx="1729">
                  <c:v>51894</c:v>
                </c:pt>
                <c:pt idx="1730">
                  <c:v>51901</c:v>
                </c:pt>
                <c:pt idx="1731">
                  <c:v>51908</c:v>
                </c:pt>
                <c:pt idx="1732">
                  <c:v>51915</c:v>
                </c:pt>
                <c:pt idx="1733">
                  <c:v>51922</c:v>
                </c:pt>
                <c:pt idx="1734">
                  <c:v>51929</c:v>
                </c:pt>
                <c:pt idx="1735">
                  <c:v>51936</c:v>
                </c:pt>
                <c:pt idx="1736">
                  <c:v>51943</c:v>
                </c:pt>
                <c:pt idx="1737">
                  <c:v>51950</c:v>
                </c:pt>
                <c:pt idx="1738">
                  <c:v>51957</c:v>
                </c:pt>
                <c:pt idx="1739">
                  <c:v>51966</c:v>
                </c:pt>
                <c:pt idx="1740">
                  <c:v>51973</c:v>
                </c:pt>
                <c:pt idx="1741">
                  <c:v>51980</c:v>
                </c:pt>
                <c:pt idx="1742">
                  <c:v>51988</c:v>
                </c:pt>
                <c:pt idx="1743">
                  <c:v>51994</c:v>
                </c:pt>
                <c:pt idx="1744">
                  <c:v>52001</c:v>
                </c:pt>
                <c:pt idx="1745">
                  <c:v>52008</c:v>
                </c:pt>
                <c:pt idx="1746">
                  <c:v>52015</c:v>
                </c:pt>
                <c:pt idx="1747">
                  <c:v>52022</c:v>
                </c:pt>
                <c:pt idx="1748">
                  <c:v>52029</c:v>
                </c:pt>
                <c:pt idx="1749">
                  <c:v>52036</c:v>
                </c:pt>
                <c:pt idx="1750">
                  <c:v>52043</c:v>
                </c:pt>
                <c:pt idx="1751">
                  <c:v>52050</c:v>
                </c:pt>
                <c:pt idx="1752">
                  <c:v>52057</c:v>
                </c:pt>
                <c:pt idx="1753">
                  <c:v>52064</c:v>
                </c:pt>
                <c:pt idx="1754">
                  <c:v>52071</c:v>
                </c:pt>
                <c:pt idx="1755">
                  <c:v>52078</c:v>
                </c:pt>
                <c:pt idx="1756">
                  <c:v>52085</c:v>
                </c:pt>
                <c:pt idx="1757">
                  <c:v>52092</c:v>
                </c:pt>
                <c:pt idx="1758">
                  <c:v>52099</c:v>
                </c:pt>
                <c:pt idx="1759">
                  <c:v>52106</c:v>
                </c:pt>
                <c:pt idx="1760">
                  <c:v>52113</c:v>
                </c:pt>
                <c:pt idx="1761">
                  <c:v>52120</c:v>
                </c:pt>
                <c:pt idx="1762">
                  <c:v>52127</c:v>
                </c:pt>
                <c:pt idx="1763">
                  <c:v>52134</c:v>
                </c:pt>
                <c:pt idx="1764">
                  <c:v>52141</c:v>
                </c:pt>
                <c:pt idx="1765">
                  <c:v>52148</c:v>
                </c:pt>
                <c:pt idx="1766">
                  <c:v>52155</c:v>
                </c:pt>
                <c:pt idx="1767">
                  <c:v>52162</c:v>
                </c:pt>
                <c:pt idx="1768">
                  <c:v>52169</c:v>
                </c:pt>
                <c:pt idx="1769">
                  <c:v>52176</c:v>
                </c:pt>
                <c:pt idx="1770">
                  <c:v>52183</c:v>
                </c:pt>
                <c:pt idx="1771">
                  <c:v>52190</c:v>
                </c:pt>
                <c:pt idx="1772">
                  <c:v>52197</c:v>
                </c:pt>
                <c:pt idx="1773">
                  <c:v>52204</c:v>
                </c:pt>
                <c:pt idx="1774">
                  <c:v>52211</c:v>
                </c:pt>
                <c:pt idx="1775">
                  <c:v>52218</c:v>
                </c:pt>
                <c:pt idx="1776">
                  <c:v>52229</c:v>
                </c:pt>
                <c:pt idx="1777">
                  <c:v>52233</c:v>
                </c:pt>
                <c:pt idx="1778">
                  <c:v>52239</c:v>
                </c:pt>
                <c:pt idx="1779">
                  <c:v>52246</c:v>
                </c:pt>
                <c:pt idx="1780">
                  <c:v>52253</c:v>
                </c:pt>
                <c:pt idx="1781">
                  <c:v>52260</c:v>
                </c:pt>
                <c:pt idx="1782">
                  <c:v>52267</c:v>
                </c:pt>
                <c:pt idx="1783">
                  <c:v>52274</c:v>
                </c:pt>
                <c:pt idx="1784">
                  <c:v>52281</c:v>
                </c:pt>
                <c:pt idx="1785">
                  <c:v>52288</c:v>
                </c:pt>
                <c:pt idx="1786">
                  <c:v>52295</c:v>
                </c:pt>
                <c:pt idx="1787">
                  <c:v>52302</c:v>
                </c:pt>
                <c:pt idx="1788">
                  <c:v>52309</c:v>
                </c:pt>
                <c:pt idx="1789">
                  <c:v>52316</c:v>
                </c:pt>
                <c:pt idx="1790">
                  <c:v>52323</c:v>
                </c:pt>
                <c:pt idx="1791">
                  <c:v>52330</c:v>
                </c:pt>
                <c:pt idx="1792">
                  <c:v>52337</c:v>
                </c:pt>
                <c:pt idx="1793">
                  <c:v>52344</c:v>
                </c:pt>
                <c:pt idx="1794">
                  <c:v>52351</c:v>
                </c:pt>
                <c:pt idx="1795">
                  <c:v>52358</c:v>
                </c:pt>
                <c:pt idx="1796">
                  <c:v>52365</c:v>
                </c:pt>
                <c:pt idx="1797">
                  <c:v>52372</c:v>
                </c:pt>
                <c:pt idx="1798">
                  <c:v>52379</c:v>
                </c:pt>
                <c:pt idx="1799">
                  <c:v>52386</c:v>
                </c:pt>
                <c:pt idx="1800">
                  <c:v>52393</c:v>
                </c:pt>
                <c:pt idx="1801">
                  <c:v>52400</c:v>
                </c:pt>
                <c:pt idx="1802">
                  <c:v>52407</c:v>
                </c:pt>
                <c:pt idx="1803">
                  <c:v>52414</c:v>
                </c:pt>
                <c:pt idx="1804">
                  <c:v>52421</c:v>
                </c:pt>
                <c:pt idx="1805">
                  <c:v>52428</c:v>
                </c:pt>
                <c:pt idx="1806">
                  <c:v>52435</c:v>
                </c:pt>
                <c:pt idx="1807">
                  <c:v>52442</c:v>
                </c:pt>
                <c:pt idx="1808">
                  <c:v>52449</c:v>
                </c:pt>
                <c:pt idx="1809">
                  <c:v>52456</c:v>
                </c:pt>
                <c:pt idx="1810">
                  <c:v>52463</c:v>
                </c:pt>
                <c:pt idx="1811">
                  <c:v>52470</c:v>
                </c:pt>
                <c:pt idx="1812">
                  <c:v>52477</c:v>
                </c:pt>
                <c:pt idx="1813">
                  <c:v>52484</c:v>
                </c:pt>
                <c:pt idx="1814">
                  <c:v>52491</c:v>
                </c:pt>
                <c:pt idx="1815">
                  <c:v>52498</c:v>
                </c:pt>
                <c:pt idx="1816">
                  <c:v>52505</c:v>
                </c:pt>
                <c:pt idx="1817">
                  <c:v>52512</c:v>
                </c:pt>
                <c:pt idx="1818">
                  <c:v>52519</c:v>
                </c:pt>
                <c:pt idx="1819">
                  <c:v>52526</c:v>
                </c:pt>
                <c:pt idx="1820">
                  <c:v>52533</c:v>
                </c:pt>
                <c:pt idx="1821">
                  <c:v>52540</c:v>
                </c:pt>
                <c:pt idx="1822">
                  <c:v>52547</c:v>
                </c:pt>
                <c:pt idx="1823">
                  <c:v>52554</c:v>
                </c:pt>
                <c:pt idx="1824">
                  <c:v>52561</c:v>
                </c:pt>
                <c:pt idx="1825">
                  <c:v>52568</c:v>
                </c:pt>
                <c:pt idx="1826">
                  <c:v>52575</c:v>
                </c:pt>
                <c:pt idx="1827">
                  <c:v>52582</c:v>
                </c:pt>
                <c:pt idx="1828">
                  <c:v>52589</c:v>
                </c:pt>
                <c:pt idx="1829">
                  <c:v>52596</c:v>
                </c:pt>
                <c:pt idx="1830">
                  <c:v>52603</c:v>
                </c:pt>
                <c:pt idx="1831">
                  <c:v>52610</c:v>
                </c:pt>
                <c:pt idx="1832">
                  <c:v>52617</c:v>
                </c:pt>
                <c:pt idx="1833">
                  <c:v>52624</c:v>
                </c:pt>
                <c:pt idx="1834">
                  <c:v>52631</c:v>
                </c:pt>
                <c:pt idx="1835">
                  <c:v>52638</c:v>
                </c:pt>
                <c:pt idx="1836">
                  <c:v>52645</c:v>
                </c:pt>
                <c:pt idx="1837">
                  <c:v>52652</c:v>
                </c:pt>
                <c:pt idx="1838">
                  <c:v>52659</c:v>
                </c:pt>
                <c:pt idx="1839">
                  <c:v>52666</c:v>
                </c:pt>
                <c:pt idx="1840">
                  <c:v>52673</c:v>
                </c:pt>
                <c:pt idx="1841">
                  <c:v>52680</c:v>
                </c:pt>
                <c:pt idx="1842">
                  <c:v>52687</c:v>
                </c:pt>
                <c:pt idx="1843">
                  <c:v>52694</c:v>
                </c:pt>
                <c:pt idx="1844">
                  <c:v>52701</c:v>
                </c:pt>
                <c:pt idx="1845">
                  <c:v>52708</c:v>
                </c:pt>
                <c:pt idx="1846">
                  <c:v>52715</c:v>
                </c:pt>
                <c:pt idx="1847">
                  <c:v>52722</c:v>
                </c:pt>
                <c:pt idx="1848">
                  <c:v>52729</c:v>
                </c:pt>
                <c:pt idx="1849">
                  <c:v>52736</c:v>
                </c:pt>
                <c:pt idx="1850">
                  <c:v>52743</c:v>
                </c:pt>
                <c:pt idx="1851">
                  <c:v>52750</c:v>
                </c:pt>
                <c:pt idx="1852">
                  <c:v>52757</c:v>
                </c:pt>
                <c:pt idx="1853">
                  <c:v>52764</c:v>
                </c:pt>
                <c:pt idx="1854">
                  <c:v>52771</c:v>
                </c:pt>
                <c:pt idx="1855">
                  <c:v>52778</c:v>
                </c:pt>
                <c:pt idx="1856">
                  <c:v>52785</c:v>
                </c:pt>
                <c:pt idx="1857">
                  <c:v>52792</c:v>
                </c:pt>
                <c:pt idx="1858">
                  <c:v>52799</c:v>
                </c:pt>
                <c:pt idx="1859">
                  <c:v>52806</c:v>
                </c:pt>
                <c:pt idx="1860">
                  <c:v>52813</c:v>
                </c:pt>
                <c:pt idx="1861">
                  <c:v>52820</c:v>
                </c:pt>
                <c:pt idx="1862">
                  <c:v>52827</c:v>
                </c:pt>
                <c:pt idx="1863">
                  <c:v>52834</c:v>
                </c:pt>
                <c:pt idx="1864">
                  <c:v>52841</c:v>
                </c:pt>
                <c:pt idx="1865">
                  <c:v>52848</c:v>
                </c:pt>
                <c:pt idx="1866">
                  <c:v>52855</c:v>
                </c:pt>
                <c:pt idx="1867">
                  <c:v>52862</c:v>
                </c:pt>
                <c:pt idx="1868">
                  <c:v>52869</c:v>
                </c:pt>
                <c:pt idx="1869">
                  <c:v>52876</c:v>
                </c:pt>
                <c:pt idx="1870">
                  <c:v>52883</c:v>
                </c:pt>
                <c:pt idx="1871">
                  <c:v>52890</c:v>
                </c:pt>
                <c:pt idx="1872">
                  <c:v>52897</c:v>
                </c:pt>
                <c:pt idx="1873">
                  <c:v>52904</c:v>
                </c:pt>
                <c:pt idx="1874">
                  <c:v>52911</c:v>
                </c:pt>
                <c:pt idx="1875">
                  <c:v>52918</c:v>
                </c:pt>
                <c:pt idx="1876">
                  <c:v>52925</c:v>
                </c:pt>
                <c:pt idx="1877">
                  <c:v>52932</c:v>
                </c:pt>
                <c:pt idx="1878">
                  <c:v>52939</c:v>
                </c:pt>
                <c:pt idx="1879">
                  <c:v>52946</c:v>
                </c:pt>
                <c:pt idx="1880">
                  <c:v>52953</c:v>
                </c:pt>
                <c:pt idx="1881">
                  <c:v>52960</c:v>
                </c:pt>
                <c:pt idx="1882">
                  <c:v>52967</c:v>
                </c:pt>
                <c:pt idx="1883">
                  <c:v>52974</c:v>
                </c:pt>
                <c:pt idx="1884">
                  <c:v>52981</c:v>
                </c:pt>
                <c:pt idx="1885">
                  <c:v>52988</c:v>
                </c:pt>
                <c:pt idx="1886">
                  <c:v>52995</c:v>
                </c:pt>
                <c:pt idx="1887">
                  <c:v>53002</c:v>
                </c:pt>
                <c:pt idx="1888">
                  <c:v>53009</c:v>
                </c:pt>
                <c:pt idx="1889">
                  <c:v>53016</c:v>
                </c:pt>
                <c:pt idx="1890">
                  <c:v>53023</c:v>
                </c:pt>
                <c:pt idx="1891">
                  <c:v>53030</c:v>
                </c:pt>
                <c:pt idx="1892">
                  <c:v>53037</c:v>
                </c:pt>
                <c:pt idx="1893">
                  <c:v>53044</c:v>
                </c:pt>
                <c:pt idx="1894">
                  <c:v>53051</c:v>
                </c:pt>
                <c:pt idx="1895">
                  <c:v>53058</c:v>
                </c:pt>
                <c:pt idx="1896">
                  <c:v>53065</c:v>
                </c:pt>
                <c:pt idx="1897">
                  <c:v>53072</c:v>
                </c:pt>
                <c:pt idx="1898">
                  <c:v>53079</c:v>
                </c:pt>
                <c:pt idx="1899">
                  <c:v>53086</c:v>
                </c:pt>
                <c:pt idx="1900">
                  <c:v>53093</c:v>
                </c:pt>
                <c:pt idx="1901">
                  <c:v>53100</c:v>
                </c:pt>
                <c:pt idx="1902">
                  <c:v>53107</c:v>
                </c:pt>
                <c:pt idx="1903">
                  <c:v>53114</c:v>
                </c:pt>
                <c:pt idx="1904">
                  <c:v>53121</c:v>
                </c:pt>
                <c:pt idx="1905">
                  <c:v>53128</c:v>
                </c:pt>
                <c:pt idx="1906">
                  <c:v>53135</c:v>
                </c:pt>
                <c:pt idx="1907">
                  <c:v>53142</c:v>
                </c:pt>
                <c:pt idx="1908">
                  <c:v>53149</c:v>
                </c:pt>
                <c:pt idx="1909">
                  <c:v>53156</c:v>
                </c:pt>
                <c:pt idx="1910">
                  <c:v>53163</c:v>
                </c:pt>
                <c:pt idx="1911">
                  <c:v>53170</c:v>
                </c:pt>
                <c:pt idx="1912">
                  <c:v>53177</c:v>
                </c:pt>
                <c:pt idx="1913">
                  <c:v>53184</c:v>
                </c:pt>
                <c:pt idx="1914">
                  <c:v>53191</c:v>
                </c:pt>
                <c:pt idx="1915">
                  <c:v>53198</c:v>
                </c:pt>
                <c:pt idx="1916">
                  <c:v>53205</c:v>
                </c:pt>
                <c:pt idx="1917">
                  <c:v>53212</c:v>
                </c:pt>
                <c:pt idx="1918">
                  <c:v>53219</c:v>
                </c:pt>
                <c:pt idx="1919">
                  <c:v>53226</c:v>
                </c:pt>
                <c:pt idx="1920">
                  <c:v>53233</c:v>
                </c:pt>
                <c:pt idx="1921">
                  <c:v>53240</c:v>
                </c:pt>
                <c:pt idx="1922">
                  <c:v>53247</c:v>
                </c:pt>
                <c:pt idx="1923">
                  <c:v>53254</c:v>
                </c:pt>
                <c:pt idx="1924">
                  <c:v>53261</c:v>
                </c:pt>
                <c:pt idx="1925">
                  <c:v>53268</c:v>
                </c:pt>
                <c:pt idx="1926">
                  <c:v>53275</c:v>
                </c:pt>
                <c:pt idx="1927">
                  <c:v>53282</c:v>
                </c:pt>
                <c:pt idx="1928">
                  <c:v>53289</c:v>
                </c:pt>
                <c:pt idx="1929">
                  <c:v>53296</c:v>
                </c:pt>
                <c:pt idx="1930">
                  <c:v>53303</c:v>
                </c:pt>
                <c:pt idx="1931">
                  <c:v>53310</c:v>
                </c:pt>
                <c:pt idx="1932">
                  <c:v>53317</c:v>
                </c:pt>
                <c:pt idx="1933">
                  <c:v>53325</c:v>
                </c:pt>
                <c:pt idx="1934">
                  <c:v>53332</c:v>
                </c:pt>
                <c:pt idx="1935">
                  <c:v>53339</c:v>
                </c:pt>
                <c:pt idx="1936">
                  <c:v>53346</c:v>
                </c:pt>
                <c:pt idx="1937">
                  <c:v>53353</c:v>
                </c:pt>
                <c:pt idx="1938">
                  <c:v>53360</c:v>
                </c:pt>
                <c:pt idx="1939">
                  <c:v>53367</c:v>
                </c:pt>
                <c:pt idx="1940">
                  <c:v>53374</c:v>
                </c:pt>
                <c:pt idx="1941">
                  <c:v>53381</c:v>
                </c:pt>
                <c:pt idx="1942">
                  <c:v>53388</c:v>
                </c:pt>
                <c:pt idx="1943">
                  <c:v>53395</c:v>
                </c:pt>
                <c:pt idx="1944">
                  <c:v>53402</c:v>
                </c:pt>
                <c:pt idx="1945">
                  <c:v>53413</c:v>
                </c:pt>
                <c:pt idx="1946">
                  <c:v>53416</c:v>
                </c:pt>
                <c:pt idx="1947">
                  <c:v>53423</c:v>
                </c:pt>
                <c:pt idx="1948">
                  <c:v>53430</c:v>
                </c:pt>
                <c:pt idx="1949">
                  <c:v>53437</c:v>
                </c:pt>
                <c:pt idx="1950">
                  <c:v>53444</c:v>
                </c:pt>
                <c:pt idx="1951">
                  <c:v>53451</c:v>
                </c:pt>
                <c:pt idx="1952">
                  <c:v>53458</c:v>
                </c:pt>
                <c:pt idx="1953">
                  <c:v>53465</c:v>
                </c:pt>
                <c:pt idx="1954">
                  <c:v>53472</c:v>
                </c:pt>
                <c:pt idx="1955">
                  <c:v>53479</c:v>
                </c:pt>
                <c:pt idx="1956">
                  <c:v>53486</c:v>
                </c:pt>
                <c:pt idx="1957">
                  <c:v>53493</c:v>
                </c:pt>
                <c:pt idx="1958">
                  <c:v>53500</c:v>
                </c:pt>
                <c:pt idx="1959">
                  <c:v>53507</c:v>
                </c:pt>
                <c:pt idx="1960">
                  <c:v>53514</c:v>
                </c:pt>
                <c:pt idx="1961">
                  <c:v>53521</c:v>
                </c:pt>
                <c:pt idx="1962">
                  <c:v>53528</c:v>
                </c:pt>
                <c:pt idx="1963">
                  <c:v>53535</c:v>
                </c:pt>
                <c:pt idx="1964">
                  <c:v>53542</c:v>
                </c:pt>
                <c:pt idx="1965">
                  <c:v>53549</c:v>
                </c:pt>
                <c:pt idx="1966">
                  <c:v>53556</c:v>
                </c:pt>
                <c:pt idx="1967">
                  <c:v>53563</c:v>
                </c:pt>
                <c:pt idx="1968">
                  <c:v>53570</c:v>
                </c:pt>
                <c:pt idx="1969">
                  <c:v>53577</c:v>
                </c:pt>
                <c:pt idx="1970">
                  <c:v>53584</c:v>
                </c:pt>
                <c:pt idx="1971">
                  <c:v>53591</c:v>
                </c:pt>
                <c:pt idx="1972">
                  <c:v>53598</c:v>
                </c:pt>
                <c:pt idx="1973">
                  <c:v>53605</c:v>
                </c:pt>
                <c:pt idx="1974">
                  <c:v>53612</c:v>
                </c:pt>
                <c:pt idx="1975">
                  <c:v>53619</c:v>
                </c:pt>
                <c:pt idx="1976">
                  <c:v>53626</c:v>
                </c:pt>
                <c:pt idx="1977">
                  <c:v>53633</c:v>
                </c:pt>
                <c:pt idx="1978">
                  <c:v>53640</c:v>
                </c:pt>
                <c:pt idx="1979">
                  <c:v>53647</c:v>
                </c:pt>
                <c:pt idx="1980">
                  <c:v>53654</c:v>
                </c:pt>
                <c:pt idx="1981">
                  <c:v>53661</c:v>
                </c:pt>
                <c:pt idx="1982">
                  <c:v>53668</c:v>
                </c:pt>
                <c:pt idx="1983">
                  <c:v>53675</c:v>
                </c:pt>
                <c:pt idx="1984">
                  <c:v>53682</c:v>
                </c:pt>
                <c:pt idx="1985">
                  <c:v>53692</c:v>
                </c:pt>
                <c:pt idx="1986">
                  <c:v>53699</c:v>
                </c:pt>
                <c:pt idx="1987">
                  <c:v>53706</c:v>
                </c:pt>
                <c:pt idx="1988">
                  <c:v>53713</c:v>
                </c:pt>
                <c:pt idx="1989">
                  <c:v>53720</c:v>
                </c:pt>
                <c:pt idx="1990">
                  <c:v>53727</c:v>
                </c:pt>
                <c:pt idx="1991">
                  <c:v>53734</c:v>
                </c:pt>
                <c:pt idx="1992">
                  <c:v>53741</c:v>
                </c:pt>
                <c:pt idx="1993">
                  <c:v>53748</c:v>
                </c:pt>
                <c:pt idx="1994">
                  <c:v>53755</c:v>
                </c:pt>
                <c:pt idx="1995">
                  <c:v>53762</c:v>
                </c:pt>
                <c:pt idx="1996">
                  <c:v>53769</c:v>
                </c:pt>
                <c:pt idx="1997">
                  <c:v>53776</c:v>
                </c:pt>
                <c:pt idx="1998">
                  <c:v>53783</c:v>
                </c:pt>
                <c:pt idx="1999">
                  <c:v>53790</c:v>
                </c:pt>
                <c:pt idx="2000">
                  <c:v>53799</c:v>
                </c:pt>
                <c:pt idx="2001">
                  <c:v>53804</c:v>
                </c:pt>
                <c:pt idx="2002">
                  <c:v>53811</c:v>
                </c:pt>
                <c:pt idx="2003">
                  <c:v>53818</c:v>
                </c:pt>
                <c:pt idx="2004">
                  <c:v>53825</c:v>
                </c:pt>
                <c:pt idx="2005">
                  <c:v>53832</c:v>
                </c:pt>
                <c:pt idx="2006">
                  <c:v>53839</c:v>
                </c:pt>
                <c:pt idx="2007">
                  <c:v>53846</c:v>
                </c:pt>
                <c:pt idx="2008">
                  <c:v>53853</c:v>
                </c:pt>
                <c:pt idx="2009">
                  <c:v>53860</c:v>
                </c:pt>
                <c:pt idx="2010">
                  <c:v>53867</c:v>
                </c:pt>
                <c:pt idx="2011">
                  <c:v>53874</c:v>
                </c:pt>
                <c:pt idx="2012">
                  <c:v>53881</c:v>
                </c:pt>
                <c:pt idx="2013">
                  <c:v>53888</c:v>
                </c:pt>
                <c:pt idx="2014">
                  <c:v>53895</c:v>
                </c:pt>
                <c:pt idx="2015">
                  <c:v>53902</c:v>
                </c:pt>
                <c:pt idx="2016">
                  <c:v>53909</c:v>
                </c:pt>
                <c:pt idx="2017">
                  <c:v>53916</c:v>
                </c:pt>
                <c:pt idx="2018">
                  <c:v>53923</c:v>
                </c:pt>
                <c:pt idx="2019">
                  <c:v>53930</c:v>
                </c:pt>
                <c:pt idx="2020">
                  <c:v>53937</c:v>
                </c:pt>
                <c:pt idx="2021">
                  <c:v>53944</c:v>
                </c:pt>
                <c:pt idx="2022">
                  <c:v>53951</c:v>
                </c:pt>
                <c:pt idx="2023">
                  <c:v>53958</c:v>
                </c:pt>
                <c:pt idx="2024">
                  <c:v>53965</c:v>
                </c:pt>
                <c:pt idx="2025">
                  <c:v>53972</c:v>
                </c:pt>
                <c:pt idx="2026">
                  <c:v>53979</c:v>
                </c:pt>
                <c:pt idx="2027">
                  <c:v>53986</c:v>
                </c:pt>
                <c:pt idx="2028">
                  <c:v>53993</c:v>
                </c:pt>
                <c:pt idx="2029">
                  <c:v>54000</c:v>
                </c:pt>
                <c:pt idx="2030">
                  <c:v>54007</c:v>
                </c:pt>
                <c:pt idx="2031">
                  <c:v>54014</c:v>
                </c:pt>
                <c:pt idx="2032">
                  <c:v>54021</c:v>
                </c:pt>
                <c:pt idx="2033">
                  <c:v>54028</c:v>
                </c:pt>
                <c:pt idx="2034">
                  <c:v>54035</c:v>
                </c:pt>
                <c:pt idx="2035">
                  <c:v>54042</c:v>
                </c:pt>
                <c:pt idx="2036">
                  <c:v>54049</c:v>
                </c:pt>
                <c:pt idx="2037">
                  <c:v>54057</c:v>
                </c:pt>
                <c:pt idx="2038">
                  <c:v>54064</c:v>
                </c:pt>
                <c:pt idx="2039">
                  <c:v>54071</c:v>
                </c:pt>
                <c:pt idx="2040">
                  <c:v>54078</c:v>
                </c:pt>
                <c:pt idx="2041">
                  <c:v>54085</c:v>
                </c:pt>
                <c:pt idx="2042">
                  <c:v>54092</c:v>
                </c:pt>
                <c:pt idx="2043">
                  <c:v>54099</c:v>
                </c:pt>
                <c:pt idx="2044">
                  <c:v>54106</c:v>
                </c:pt>
                <c:pt idx="2045">
                  <c:v>54113</c:v>
                </c:pt>
                <c:pt idx="2046">
                  <c:v>54120</c:v>
                </c:pt>
                <c:pt idx="2047">
                  <c:v>54127</c:v>
                </c:pt>
                <c:pt idx="2048">
                  <c:v>54134</c:v>
                </c:pt>
                <c:pt idx="2049">
                  <c:v>54141</c:v>
                </c:pt>
                <c:pt idx="2050">
                  <c:v>54148</c:v>
                </c:pt>
                <c:pt idx="2051">
                  <c:v>54157</c:v>
                </c:pt>
                <c:pt idx="2052">
                  <c:v>54164</c:v>
                </c:pt>
                <c:pt idx="2053">
                  <c:v>54171</c:v>
                </c:pt>
                <c:pt idx="2054">
                  <c:v>54178</c:v>
                </c:pt>
                <c:pt idx="2055">
                  <c:v>54185</c:v>
                </c:pt>
                <c:pt idx="2056">
                  <c:v>54192</c:v>
                </c:pt>
                <c:pt idx="2057">
                  <c:v>54199</c:v>
                </c:pt>
                <c:pt idx="2058">
                  <c:v>54206</c:v>
                </c:pt>
                <c:pt idx="2059">
                  <c:v>54213</c:v>
                </c:pt>
                <c:pt idx="2060">
                  <c:v>54220</c:v>
                </c:pt>
                <c:pt idx="2061">
                  <c:v>54227</c:v>
                </c:pt>
                <c:pt idx="2062">
                  <c:v>54234</c:v>
                </c:pt>
                <c:pt idx="2063">
                  <c:v>54241</c:v>
                </c:pt>
                <c:pt idx="2064">
                  <c:v>54248</c:v>
                </c:pt>
                <c:pt idx="2065">
                  <c:v>54255</c:v>
                </c:pt>
                <c:pt idx="2066">
                  <c:v>54262</c:v>
                </c:pt>
                <c:pt idx="2067">
                  <c:v>54269</c:v>
                </c:pt>
                <c:pt idx="2068">
                  <c:v>54276</c:v>
                </c:pt>
                <c:pt idx="2069">
                  <c:v>54283</c:v>
                </c:pt>
                <c:pt idx="2070">
                  <c:v>54290</c:v>
                </c:pt>
                <c:pt idx="2071">
                  <c:v>54297</c:v>
                </c:pt>
                <c:pt idx="2072">
                  <c:v>54304</c:v>
                </c:pt>
                <c:pt idx="2073">
                  <c:v>54311</c:v>
                </c:pt>
                <c:pt idx="2074">
                  <c:v>54318</c:v>
                </c:pt>
                <c:pt idx="2075">
                  <c:v>54325</c:v>
                </c:pt>
                <c:pt idx="2076">
                  <c:v>54332</c:v>
                </c:pt>
                <c:pt idx="2077">
                  <c:v>54339</c:v>
                </c:pt>
                <c:pt idx="2078">
                  <c:v>54346</c:v>
                </c:pt>
                <c:pt idx="2079">
                  <c:v>54353</c:v>
                </c:pt>
                <c:pt idx="2080">
                  <c:v>54360</c:v>
                </c:pt>
                <c:pt idx="2081">
                  <c:v>54367</c:v>
                </c:pt>
                <c:pt idx="2082">
                  <c:v>54374</c:v>
                </c:pt>
                <c:pt idx="2083">
                  <c:v>54381</c:v>
                </c:pt>
                <c:pt idx="2084">
                  <c:v>54388</c:v>
                </c:pt>
                <c:pt idx="2085">
                  <c:v>54395</c:v>
                </c:pt>
                <c:pt idx="2086">
                  <c:v>54402</c:v>
                </c:pt>
                <c:pt idx="2087">
                  <c:v>54409</c:v>
                </c:pt>
                <c:pt idx="2088">
                  <c:v>54416</c:v>
                </c:pt>
                <c:pt idx="2089">
                  <c:v>54423</c:v>
                </c:pt>
                <c:pt idx="2090">
                  <c:v>54430</c:v>
                </c:pt>
                <c:pt idx="2091">
                  <c:v>54437</c:v>
                </c:pt>
                <c:pt idx="2092">
                  <c:v>54444</c:v>
                </c:pt>
                <c:pt idx="2093">
                  <c:v>54451</c:v>
                </c:pt>
                <c:pt idx="2094">
                  <c:v>54458</c:v>
                </c:pt>
                <c:pt idx="2095">
                  <c:v>54465</c:v>
                </c:pt>
                <c:pt idx="2096">
                  <c:v>54472</c:v>
                </c:pt>
                <c:pt idx="2097">
                  <c:v>54479</c:v>
                </c:pt>
                <c:pt idx="2098">
                  <c:v>54486</c:v>
                </c:pt>
                <c:pt idx="2099">
                  <c:v>54493</c:v>
                </c:pt>
                <c:pt idx="2100">
                  <c:v>54500</c:v>
                </c:pt>
                <c:pt idx="2101">
                  <c:v>54507</c:v>
                </c:pt>
                <c:pt idx="2102">
                  <c:v>54514</c:v>
                </c:pt>
                <c:pt idx="2103">
                  <c:v>54521</c:v>
                </c:pt>
                <c:pt idx="2104">
                  <c:v>54528</c:v>
                </c:pt>
                <c:pt idx="2105">
                  <c:v>54535</c:v>
                </c:pt>
                <c:pt idx="2106">
                  <c:v>54542</c:v>
                </c:pt>
                <c:pt idx="2107">
                  <c:v>54549</c:v>
                </c:pt>
                <c:pt idx="2108">
                  <c:v>54556</c:v>
                </c:pt>
                <c:pt idx="2109">
                  <c:v>54563</c:v>
                </c:pt>
                <c:pt idx="2110">
                  <c:v>54570</c:v>
                </c:pt>
                <c:pt idx="2111">
                  <c:v>54577</c:v>
                </c:pt>
                <c:pt idx="2112">
                  <c:v>54584</c:v>
                </c:pt>
                <c:pt idx="2113">
                  <c:v>54591</c:v>
                </c:pt>
                <c:pt idx="2114">
                  <c:v>54598</c:v>
                </c:pt>
                <c:pt idx="2115">
                  <c:v>54605</c:v>
                </c:pt>
                <c:pt idx="2116">
                  <c:v>54612</c:v>
                </c:pt>
                <c:pt idx="2117">
                  <c:v>54619</c:v>
                </c:pt>
                <c:pt idx="2118">
                  <c:v>54626</c:v>
                </c:pt>
                <c:pt idx="2119">
                  <c:v>54633</c:v>
                </c:pt>
                <c:pt idx="2120">
                  <c:v>54640</c:v>
                </c:pt>
                <c:pt idx="2121">
                  <c:v>54647</c:v>
                </c:pt>
                <c:pt idx="2122">
                  <c:v>54654</c:v>
                </c:pt>
                <c:pt idx="2123">
                  <c:v>54661</c:v>
                </c:pt>
                <c:pt idx="2124">
                  <c:v>54668</c:v>
                </c:pt>
                <c:pt idx="2125">
                  <c:v>54675</c:v>
                </c:pt>
                <c:pt idx="2126">
                  <c:v>54682</c:v>
                </c:pt>
                <c:pt idx="2127">
                  <c:v>54689</c:v>
                </c:pt>
                <c:pt idx="2128">
                  <c:v>54696</c:v>
                </c:pt>
                <c:pt idx="2129">
                  <c:v>54703</c:v>
                </c:pt>
                <c:pt idx="2130">
                  <c:v>54710</c:v>
                </c:pt>
                <c:pt idx="2131">
                  <c:v>54717</c:v>
                </c:pt>
                <c:pt idx="2132">
                  <c:v>54724</c:v>
                </c:pt>
                <c:pt idx="2133">
                  <c:v>54731</c:v>
                </c:pt>
                <c:pt idx="2134">
                  <c:v>54738</c:v>
                </c:pt>
                <c:pt idx="2135">
                  <c:v>54745</c:v>
                </c:pt>
                <c:pt idx="2136">
                  <c:v>54752</c:v>
                </c:pt>
                <c:pt idx="2137">
                  <c:v>54759</c:v>
                </c:pt>
                <c:pt idx="2138">
                  <c:v>54766</c:v>
                </c:pt>
                <c:pt idx="2139">
                  <c:v>54773</c:v>
                </c:pt>
                <c:pt idx="2140">
                  <c:v>54780</c:v>
                </c:pt>
                <c:pt idx="2141">
                  <c:v>54787</c:v>
                </c:pt>
                <c:pt idx="2142">
                  <c:v>54794</c:v>
                </c:pt>
                <c:pt idx="2143">
                  <c:v>54801</c:v>
                </c:pt>
                <c:pt idx="2144">
                  <c:v>54808</c:v>
                </c:pt>
                <c:pt idx="2145">
                  <c:v>54815</c:v>
                </c:pt>
                <c:pt idx="2146">
                  <c:v>54822</c:v>
                </c:pt>
                <c:pt idx="2147">
                  <c:v>54829</c:v>
                </c:pt>
                <c:pt idx="2148">
                  <c:v>54836</c:v>
                </c:pt>
                <c:pt idx="2149">
                  <c:v>54843</c:v>
                </c:pt>
                <c:pt idx="2150">
                  <c:v>54850</c:v>
                </c:pt>
                <c:pt idx="2151">
                  <c:v>54857</c:v>
                </c:pt>
                <c:pt idx="2152">
                  <c:v>54864</c:v>
                </c:pt>
                <c:pt idx="2153">
                  <c:v>54871</c:v>
                </c:pt>
                <c:pt idx="2154">
                  <c:v>54878</c:v>
                </c:pt>
                <c:pt idx="2155">
                  <c:v>54885</c:v>
                </c:pt>
                <c:pt idx="2156">
                  <c:v>54892</c:v>
                </c:pt>
                <c:pt idx="2157">
                  <c:v>54899</c:v>
                </c:pt>
                <c:pt idx="2158">
                  <c:v>54906</c:v>
                </c:pt>
                <c:pt idx="2159">
                  <c:v>54913</c:v>
                </c:pt>
                <c:pt idx="2160">
                  <c:v>54920</c:v>
                </c:pt>
                <c:pt idx="2161">
                  <c:v>54927</c:v>
                </c:pt>
                <c:pt idx="2162">
                  <c:v>54934</c:v>
                </c:pt>
                <c:pt idx="2163">
                  <c:v>54941</c:v>
                </c:pt>
                <c:pt idx="2164">
                  <c:v>54948</c:v>
                </c:pt>
                <c:pt idx="2165">
                  <c:v>54955</c:v>
                </c:pt>
                <c:pt idx="2166">
                  <c:v>54962</c:v>
                </c:pt>
                <c:pt idx="2167">
                  <c:v>54969</c:v>
                </c:pt>
                <c:pt idx="2168">
                  <c:v>54976</c:v>
                </c:pt>
                <c:pt idx="2169">
                  <c:v>54983</c:v>
                </c:pt>
                <c:pt idx="2170">
                  <c:v>54990</c:v>
                </c:pt>
                <c:pt idx="2171">
                  <c:v>54997</c:v>
                </c:pt>
                <c:pt idx="2172">
                  <c:v>55004</c:v>
                </c:pt>
                <c:pt idx="2173">
                  <c:v>55011</c:v>
                </c:pt>
                <c:pt idx="2174">
                  <c:v>55018</c:v>
                </c:pt>
                <c:pt idx="2175">
                  <c:v>55025</c:v>
                </c:pt>
                <c:pt idx="2176">
                  <c:v>55032</c:v>
                </c:pt>
                <c:pt idx="2177">
                  <c:v>55039</c:v>
                </c:pt>
                <c:pt idx="2178">
                  <c:v>55046</c:v>
                </c:pt>
                <c:pt idx="2179">
                  <c:v>55053</c:v>
                </c:pt>
                <c:pt idx="2180">
                  <c:v>55060</c:v>
                </c:pt>
                <c:pt idx="2181">
                  <c:v>55067</c:v>
                </c:pt>
                <c:pt idx="2182">
                  <c:v>55074</c:v>
                </c:pt>
                <c:pt idx="2183">
                  <c:v>55081</c:v>
                </c:pt>
                <c:pt idx="2184">
                  <c:v>55088</c:v>
                </c:pt>
                <c:pt idx="2185">
                  <c:v>55095</c:v>
                </c:pt>
                <c:pt idx="2186">
                  <c:v>55102</c:v>
                </c:pt>
                <c:pt idx="2187">
                  <c:v>55109</c:v>
                </c:pt>
                <c:pt idx="2188">
                  <c:v>55116</c:v>
                </c:pt>
                <c:pt idx="2189">
                  <c:v>55123</c:v>
                </c:pt>
                <c:pt idx="2190">
                  <c:v>55130</c:v>
                </c:pt>
                <c:pt idx="2191">
                  <c:v>55137</c:v>
                </c:pt>
                <c:pt idx="2192">
                  <c:v>55144</c:v>
                </c:pt>
                <c:pt idx="2193">
                  <c:v>55151</c:v>
                </c:pt>
                <c:pt idx="2194">
                  <c:v>55158</c:v>
                </c:pt>
                <c:pt idx="2195">
                  <c:v>55165</c:v>
                </c:pt>
                <c:pt idx="2196">
                  <c:v>55172</c:v>
                </c:pt>
                <c:pt idx="2197">
                  <c:v>55179</c:v>
                </c:pt>
                <c:pt idx="2198">
                  <c:v>55186</c:v>
                </c:pt>
                <c:pt idx="2199">
                  <c:v>55193</c:v>
                </c:pt>
                <c:pt idx="2200">
                  <c:v>55200</c:v>
                </c:pt>
                <c:pt idx="2201">
                  <c:v>55207</c:v>
                </c:pt>
                <c:pt idx="2202">
                  <c:v>55214</c:v>
                </c:pt>
                <c:pt idx="2203">
                  <c:v>55221</c:v>
                </c:pt>
                <c:pt idx="2204">
                  <c:v>55228</c:v>
                </c:pt>
                <c:pt idx="2205">
                  <c:v>55235</c:v>
                </c:pt>
                <c:pt idx="2206">
                  <c:v>55242</c:v>
                </c:pt>
                <c:pt idx="2207">
                  <c:v>55249</c:v>
                </c:pt>
                <c:pt idx="2208">
                  <c:v>55256</c:v>
                </c:pt>
                <c:pt idx="2209">
                  <c:v>55263</c:v>
                </c:pt>
                <c:pt idx="2210">
                  <c:v>55270</c:v>
                </c:pt>
                <c:pt idx="2211">
                  <c:v>55277</c:v>
                </c:pt>
                <c:pt idx="2212">
                  <c:v>55284</c:v>
                </c:pt>
                <c:pt idx="2213">
                  <c:v>55291</c:v>
                </c:pt>
                <c:pt idx="2214">
                  <c:v>55298</c:v>
                </c:pt>
                <c:pt idx="2215">
                  <c:v>55305</c:v>
                </c:pt>
                <c:pt idx="2216">
                  <c:v>55312</c:v>
                </c:pt>
                <c:pt idx="2217">
                  <c:v>55319</c:v>
                </c:pt>
                <c:pt idx="2218">
                  <c:v>55326</c:v>
                </c:pt>
                <c:pt idx="2219">
                  <c:v>55333</c:v>
                </c:pt>
                <c:pt idx="2220">
                  <c:v>55340</c:v>
                </c:pt>
                <c:pt idx="2221">
                  <c:v>55347</c:v>
                </c:pt>
                <c:pt idx="2222">
                  <c:v>55354</c:v>
                </c:pt>
                <c:pt idx="2223">
                  <c:v>55361</c:v>
                </c:pt>
                <c:pt idx="2224">
                  <c:v>55368</c:v>
                </c:pt>
                <c:pt idx="2225">
                  <c:v>55375</c:v>
                </c:pt>
                <c:pt idx="2226">
                  <c:v>55382</c:v>
                </c:pt>
                <c:pt idx="2227">
                  <c:v>55389</c:v>
                </c:pt>
                <c:pt idx="2228">
                  <c:v>55396</c:v>
                </c:pt>
                <c:pt idx="2229">
                  <c:v>55403</c:v>
                </c:pt>
                <c:pt idx="2230">
                  <c:v>55410</c:v>
                </c:pt>
                <c:pt idx="2231">
                  <c:v>55417</c:v>
                </c:pt>
                <c:pt idx="2232">
                  <c:v>55424</c:v>
                </c:pt>
                <c:pt idx="2233">
                  <c:v>55431</c:v>
                </c:pt>
                <c:pt idx="2234">
                  <c:v>55438</c:v>
                </c:pt>
                <c:pt idx="2235">
                  <c:v>55445</c:v>
                </c:pt>
                <c:pt idx="2236">
                  <c:v>55452</c:v>
                </c:pt>
                <c:pt idx="2237">
                  <c:v>55459</c:v>
                </c:pt>
                <c:pt idx="2238">
                  <c:v>55466</c:v>
                </c:pt>
                <c:pt idx="2239">
                  <c:v>55473</c:v>
                </c:pt>
                <c:pt idx="2240">
                  <c:v>55480</c:v>
                </c:pt>
                <c:pt idx="2241">
                  <c:v>55487</c:v>
                </c:pt>
                <c:pt idx="2242">
                  <c:v>55494</c:v>
                </c:pt>
                <c:pt idx="2243">
                  <c:v>55501</c:v>
                </c:pt>
                <c:pt idx="2244">
                  <c:v>55508</c:v>
                </c:pt>
                <c:pt idx="2245">
                  <c:v>55516</c:v>
                </c:pt>
                <c:pt idx="2246">
                  <c:v>55523</c:v>
                </c:pt>
                <c:pt idx="2247">
                  <c:v>55530</c:v>
                </c:pt>
                <c:pt idx="2248">
                  <c:v>55537</c:v>
                </c:pt>
                <c:pt idx="2249">
                  <c:v>55544</c:v>
                </c:pt>
                <c:pt idx="2250">
                  <c:v>55551</c:v>
                </c:pt>
                <c:pt idx="2251">
                  <c:v>55558</c:v>
                </c:pt>
                <c:pt idx="2252">
                  <c:v>55565</c:v>
                </c:pt>
                <c:pt idx="2253">
                  <c:v>55572</c:v>
                </c:pt>
                <c:pt idx="2254">
                  <c:v>55579</c:v>
                </c:pt>
                <c:pt idx="2255">
                  <c:v>55586</c:v>
                </c:pt>
                <c:pt idx="2256">
                  <c:v>55593</c:v>
                </c:pt>
                <c:pt idx="2257">
                  <c:v>55600</c:v>
                </c:pt>
                <c:pt idx="2258">
                  <c:v>55607</c:v>
                </c:pt>
                <c:pt idx="2259">
                  <c:v>55614</c:v>
                </c:pt>
                <c:pt idx="2260">
                  <c:v>55621</c:v>
                </c:pt>
                <c:pt idx="2261">
                  <c:v>55632</c:v>
                </c:pt>
                <c:pt idx="2262">
                  <c:v>55635</c:v>
                </c:pt>
                <c:pt idx="2263">
                  <c:v>55645</c:v>
                </c:pt>
                <c:pt idx="2264">
                  <c:v>55652</c:v>
                </c:pt>
                <c:pt idx="2265">
                  <c:v>55659</c:v>
                </c:pt>
                <c:pt idx="2266">
                  <c:v>55666</c:v>
                </c:pt>
                <c:pt idx="2267">
                  <c:v>55673</c:v>
                </c:pt>
                <c:pt idx="2268">
                  <c:v>55680</c:v>
                </c:pt>
                <c:pt idx="2269">
                  <c:v>55687</c:v>
                </c:pt>
                <c:pt idx="2270">
                  <c:v>55694</c:v>
                </c:pt>
                <c:pt idx="2271">
                  <c:v>55701</c:v>
                </c:pt>
                <c:pt idx="2272">
                  <c:v>55708</c:v>
                </c:pt>
                <c:pt idx="2273">
                  <c:v>55715</c:v>
                </c:pt>
                <c:pt idx="2274">
                  <c:v>55722</c:v>
                </c:pt>
                <c:pt idx="2275">
                  <c:v>55729</c:v>
                </c:pt>
                <c:pt idx="2276">
                  <c:v>55736</c:v>
                </c:pt>
                <c:pt idx="2277">
                  <c:v>55743</c:v>
                </c:pt>
                <c:pt idx="2278">
                  <c:v>55750</c:v>
                </c:pt>
                <c:pt idx="2279">
                  <c:v>55757</c:v>
                </c:pt>
                <c:pt idx="2280">
                  <c:v>55764</c:v>
                </c:pt>
                <c:pt idx="2281">
                  <c:v>55771</c:v>
                </c:pt>
                <c:pt idx="2282">
                  <c:v>55778</c:v>
                </c:pt>
                <c:pt idx="2283">
                  <c:v>55785</c:v>
                </c:pt>
                <c:pt idx="2284">
                  <c:v>55792</c:v>
                </c:pt>
                <c:pt idx="2285">
                  <c:v>55799</c:v>
                </c:pt>
                <c:pt idx="2286">
                  <c:v>55806</c:v>
                </c:pt>
                <c:pt idx="2287">
                  <c:v>55813</c:v>
                </c:pt>
                <c:pt idx="2288">
                  <c:v>55820</c:v>
                </c:pt>
                <c:pt idx="2289">
                  <c:v>55827</c:v>
                </c:pt>
                <c:pt idx="2290">
                  <c:v>55834</c:v>
                </c:pt>
                <c:pt idx="2291">
                  <c:v>55841</c:v>
                </c:pt>
                <c:pt idx="2292">
                  <c:v>55848</c:v>
                </c:pt>
                <c:pt idx="2293">
                  <c:v>55855</c:v>
                </c:pt>
                <c:pt idx="2294">
                  <c:v>55862</c:v>
                </c:pt>
                <c:pt idx="2295">
                  <c:v>55869</c:v>
                </c:pt>
                <c:pt idx="2296">
                  <c:v>55876</c:v>
                </c:pt>
                <c:pt idx="2297">
                  <c:v>55884</c:v>
                </c:pt>
                <c:pt idx="2298">
                  <c:v>55891</c:v>
                </c:pt>
                <c:pt idx="2299">
                  <c:v>55898</c:v>
                </c:pt>
                <c:pt idx="2300">
                  <c:v>55905</c:v>
                </c:pt>
                <c:pt idx="2301">
                  <c:v>55912</c:v>
                </c:pt>
                <c:pt idx="2302">
                  <c:v>55919</c:v>
                </c:pt>
                <c:pt idx="2303">
                  <c:v>55926</c:v>
                </c:pt>
                <c:pt idx="2304">
                  <c:v>55933</c:v>
                </c:pt>
                <c:pt idx="2305">
                  <c:v>55940</c:v>
                </c:pt>
                <c:pt idx="2306">
                  <c:v>55947</c:v>
                </c:pt>
                <c:pt idx="2307">
                  <c:v>55954</c:v>
                </c:pt>
                <c:pt idx="2308">
                  <c:v>55961</c:v>
                </c:pt>
                <c:pt idx="2309">
                  <c:v>55968</c:v>
                </c:pt>
                <c:pt idx="2310">
                  <c:v>55975</c:v>
                </c:pt>
                <c:pt idx="2311">
                  <c:v>55984</c:v>
                </c:pt>
                <c:pt idx="2312">
                  <c:v>55991</c:v>
                </c:pt>
                <c:pt idx="2313">
                  <c:v>55998</c:v>
                </c:pt>
                <c:pt idx="2314">
                  <c:v>56006</c:v>
                </c:pt>
                <c:pt idx="2315">
                  <c:v>56012</c:v>
                </c:pt>
                <c:pt idx="2316">
                  <c:v>56019</c:v>
                </c:pt>
                <c:pt idx="2317">
                  <c:v>56026</c:v>
                </c:pt>
                <c:pt idx="2318">
                  <c:v>56033</c:v>
                </c:pt>
                <c:pt idx="2319">
                  <c:v>56040</c:v>
                </c:pt>
                <c:pt idx="2320">
                  <c:v>56047</c:v>
                </c:pt>
                <c:pt idx="2321">
                  <c:v>56054</c:v>
                </c:pt>
                <c:pt idx="2322">
                  <c:v>56061</c:v>
                </c:pt>
                <c:pt idx="2323">
                  <c:v>56068</c:v>
                </c:pt>
                <c:pt idx="2324">
                  <c:v>56075</c:v>
                </c:pt>
                <c:pt idx="2325">
                  <c:v>56082</c:v>
                </c:pt>
                <c:pt idx="2326">
                  <c:v>56089</c:v>
                </c:pt>
                <c:pt idx="2327">
                  <c:v>56096</c:v>
                </c:pt>
                <c:pt idx="2328">
                  <c:v>56103</c:v>
                </c:pt>
                <c:pt idx="2329">
                  <c:v>56110</c:v>
                </c:pt>
                <c:pt idx="2330">
                  <c:v>56117</c:v>
                </c:pt>
                <c:pt idx="2331">
                  <c:v>56124</c:v>
                </c:pt>
                <c:pt idx="2332">
                  <c:v>56131</c:v>
                </c:pt>
                <c:pt idx="2333">
                  <c:v>56138</c:v>
                </c:pt>
                <c:pt idx="2334">
                  <c:v>56145</c:v>
                </c:pt>
                <c:pt idx="2335">
                  <c:v>56152</c:v>
                </c:pt>
                <c:pt idx="2336">
                  <c:v>56159</c:v>
                </c:pt>
                <c:pt idx="2337">
                  <c:v>56166</c:v>
                </c:pt>
                <c:pt idx="2338">
                  <c:v>56173</c:v>
                </c:pt>
                <c:pt idx="2339">
                  <c:v>56180</c:v>
                </c:pt>
                <c:pt idx="2340">
                  <c:v>56187</c:v>
                </c:pt>
                <c:pt idx="2341">
                  <c:v>56194</c:v>
                </c:pt>
                <c:pt idx="2342">
                  <c:v>56201</c:v>
                </c:pt>
                <c:pt idx="2343">
                  <c:v>56208</c:v>
                </c:pt>
                <c:pt idx="2344">
                  <c:v>56215</c:v>
                </c:pt>
                <c:pt idx="2345">
                  <c:v>56222</c:v>
                </c:pt>
                <c:pt idx="2346">
                  <c:v>56229</c:v>
                </c:pt>
                <c:pt idx="2347">
                  <c:v>56236</c:v>
                </c:pt>
                <c:pt idx="2348">
                  <c:v>56247</c:v>
                </c:pt>
                <c:pt idx="2349">
                  <c:v>56251</c:v>
                </c:pt>
                <c:pt idx="2350">
                  <c:v>56257</c:v>
                </c:pt>
                <c:pt idx="2351">
                  <c:v>56264</c:v>
                </c:pt>
                <c:pt idx="2352">
                  <c:v>56271</c:v>
                </c:pt>
                <c:pt idx="2353">
                  <c:v>56278</c:v>
                </c:pt>
                <c:pt idx="2354">
                  <c:v>56285</c:v>
                </c:pt>
                <c:pt idx="2355">
                  <c:v>56292</c:v>
                </c:pt>
                <c:pt idx="2356">
                  <c:v>56299</c:v>
                </c:pt>
                <c:pt idx="2357">
                  <c:v>56306</c:v>
                </c:pt>
                <c:pt idx="2358">
                  <c:v>56313</c:v>
                </c:pt>
                <c:pt idx="2359">
                  <c:v>56320</c:v>
                </c:pt>
                <c:pt idx="2360">
                  <c:v>56327</c:v>
                </c:pt>
                <c:pt idx="2361">
                  <c:v>56334</c:v>
                </c:pt>
                <c:pt idx="2362">
                  <c:v>56341</c:v>
                </c:pt>
                <c:pt idx="2363">
                  <c:v>56348</c:v>
                </c:pt>
                <c:pt idx="2364">
                  <c:v>56355</c:v>
                </c:pt>
                <c:pt idx="2365">
                  <c:v>56362</c:v>
                </c:pt>
                <c:pt idx="2366">
                  <c:v>56369</c:v>
                </c:pt>
                <c:pt idx="2367">
                  <c:v>56376</c:v>
                </c:pt>
                <c:pt idx="2368">
                  <c:v>56383</c:v>
                </c:pt>
                <c:pt idx="2369">
                  <c:v>56390</c:v>
                </c:pt>
                <c:pt idx="2370">
                  <c:v>56397</c:v>
                </c:pt>
                <c:pt idx="2371">
                  <c:v>56404</c:v>
                </c:pt>
                <c:pt idx="2372">
                  <c:v>56411</c:v>
                </c:pt>
                <c:pt idx="2373">
                  <c:v>56418</c:v>
                </c:pt>
                <c:pt idx="2374">
                  <c:v>56425</c:v>
                </c:pt>
                <c:pt idx="2375">
                  <c:v>56432</c:v>
                </c:pt>
                <c:pt idx="2376">
                  <c:v>56439</c:v>
                </c:pt>
                <c:pt idx="2377">
                  <c:v>56446</c:v>
                </c:pt>
                <c:pt idx="2378">
                  <c:v>56453</c:v>
                </c:pt>
                <c:pt idx="2379">
                  <c:v>56460</c:v>
                </c:pt>
                <c:pt idx="2380">
                  <c:v>56467</c:v>
                </c:pt>
                <c:pt idx="2381">
                  <c:v>56474</c:v>
                </c:pt>
                <c:pt idx="2382">
                  <c:v>56481</c:v>
                </c:pt>
                <c:pt idx="2383">
                  <c:v>56488</c:v>
                </c:pt>
                <c:pt idx="2384">
                  <c:v>56495</c:v>
                </c:pt>
                <c:pt idx="2385">
                  <c:v>56502</c:v>
                </c:pt>
                <c:pt idx="2386">
                  <c:v>56509</c:v>
                </c:pt>
                <c:pt idx="2387">
                  <c:v>56516</c:v>
                </c:pt>
                <c:pt idx="2388">
                  <c:v>56523</c:v>
                </c:pt>
                <c:pt idx="2389">
                  <c:v>56530</c:v>
                </c:pt>
                <c:pt idx="2390">
                  <c:v>56537</c:v>
                </c:pt>
                <c:pt idx="2391">
                  <c:v>56544</c:v>
                </c:pt>
                <c:pt idx="2392">
                  <c:v>56551</c:v>
                </c:pt>
                <c:pt idx="2393">
                  <c:v>56558</c:v>
                </c:pt>
                <c:pt idx="2394">
                  <c:v>56565</c:v>
                </c:pt>
                <c:pt idx="2395">
                  <c:v>56572</c:v>
                </c:pt>
                <c:pt idx="2396">
                  <c:v>56579</c:v>
                </c:pt>
                <c:pt idx="2397">
                  <c:v>56586</c:v>
                </c:pt>
                <c:pt idx="2398">
                  <c:v>56593</c:v>
                </c:pt>
                <c:pt idx="2399">
                  <c:v>56600</c:v>
                </c:pt>
                <c:pt idx="2400">
                  <c:v>56607</c:v>
                </c:pt>
                <c:pt idx="2401">
                  <c:v>56614</c:v>
                </c:pt>
                <c:pt idx="2402">
                  <c:v>56621</c:v>
                </c:pt>
                <c:pt idx="2403">
                  <c:v>56628</c:v>
                </c:pt>
                <c:pt idx="2404">
                  <c:v>56635</c:v>
                </c:pt>
                <c:pt idx="2405">
                  <c:v>56642</c:v>
                </c:pt>
                <c:pt idx="2406">
                  <c:v>56649</c:v>
                </c:pt>
                <c:pt idx="2407">
                  <c:v>56656</c:v>
                </c:pt>
                <c:pt idx="2408">
                  <c:v>56663</c:v>
                </c:pt>
                <c:pt idx="2409">
                  <c:v>56670</c:v>
                </c:pt>
                <c:pt idx="2410">
                  <c:v>56677</c:v>
                </c:pt>
                <c:pt idx="2411">
                  <c:v>56684</c:v>
                </c:pt>
                <c:pt idx="2412">
                  <c:v>56691</c:v>
                </c:pt>
                <c:pt idx="2413">
                  <c:v>56698</c:v>
                </c:pt>
                <c:pt idx="2414">
                  <c:v>56705</c:v>
                </c:pt>
                <c:pt idx="2415">
                  <c:v>56712</c:v>
                </c:pt>
                <c:pt idx="2416">
                  <c:v>56719</c:v>
                </c:pt>
                <c:pt idx="2417">
                  <c:v>56726</c:v>
                </c:pt>
                <c:pt idx="2418">
                  <c:v>56733</c:v>
                </c:pt>
                <c:pt idx="2419">
                  <c:v>56740</c:v>
                </c:pt>
                <c:pt idx="2420">
                  <c:v>56747</c:v>
                </c:pt>
                <c:pt idx="2421">
                  <c:v>56754</c:v>
                </c:pt>
                <c:pt idx="2422">
                  <c:v>56761</c:v>
                </c:pt>
                <c:pt idx="2423">
                  <c:v>56768</c:v>
                </c:pt>
                <c:pt idx="2424">
                  <c:v>56775</c:v>
                </c:pt>
                <c:pt idx="2425">
                  <c:v>56782</c:v>
                </c:pt>
                <c:pt idx="2426">
                  <c:v>56789</c:v>
                </c:pt>
                <c:pt idx="2427">
                  <c:v>56796</c:v>
                </c:pt>
                <c:pt idx="2428">
                  <c:v>56803</c:v>
                </c:pt>
                <c:pt idx="2429">
                  <c:v>56810</c:v>
                </c:pt>
                <c:pt idx="2430">
                  <c:v>56817</c:v>
                </c:pt>
                <c:pt idx="2431">
                  <c:v>56824</c:v>
                </c:pt>
                <c:pt idx="2432">
                  <c:v>56831</c:v>
                </c:pt>
                <c:pt idx="2433">
                  <c:v>56838</c:v>
                </c:pt>
                <c:pt idx="2434">
                  <c:v>56845</c:v>
                </c:pt>
                <c:pt idx="2435">
                  <c:v>56852</c:v>
                </c:pt>
                <c:pt idx="2436">
                  <c:v>56859</c:v>
                </c:pt>
                <c:pt idx="2437">
                  <c:v>56866</c:v>
                </c:pt>
                <c:pt idx="2438">
                  <c:v>56873</c:v>
                </c:pt>
                <c:pt idx="2439">
                  <c:v>56880</c:v>
                </c:pt>
                <c:pt idx="2440">
                  <c:v>56887</c:v>
                </c:pt>
                <c:pt idx="2441">
                  <c:v>56894</c:v>
                </c:pt>
                <c:pt idx="2442">
                  <c:v>56901</c:v>
                </c:pt>
                <c:pt idx="2443">
                  <c:v>56908</c:v>
                </c:pt>
                <c:pt idx="2444">
                  <c:v>56915</c:v>
                </c:pt>
                <c:pt idx="2445">
                  <c:v>56922</c:v>
                </c:pt>
                <c:pt idx="2446">
                  <c:v>56929</c:v>
                </c:pt>
                <c:pt idx="2447">
                  <c:v>56936</c:v>
                </c:pt>
                <c:pt idx="2448">
                  <c:v>56943</c:v>
                </c:pt>
                <c:pt idx="2449">
                  <c:v>56950</c:v>
                </c:pt>
                <c:pt idx="2450">
                  <c:v>56957</c:v>
                </c:pt>
                <c:pt idx="2451">
                  <c:v>56964</c:v>
                </c:pt>
                <c:pt idx="2452">
                  <c:v>56971</c:v>
                </c:pt>
                <c:pt idx="2453">
                  <c:v>56978</c:v>
                </c:pt>
                <c:pt idx="2454">
                  <c:v>56985</c:v>
                </c:pt>
                <c:pt idx="2455">
                  <c:v>56992</c:v>
                </c:pt>
                <c:pt idx="2456">
                  <c:v>56999</c:v>
                </c:pt>
                <c:pt idx="2457">
                  <c:v>57006</c:v>
                </c:pt>
                <c:pt idx="2458">
                  <c:v>57013</c:v>
                </c:pt>
                <c:pt idx="2459">
                  <c:v>57020</c:v>
                </c:pt>
                <c:pt idx="2460">
                  <c:v>57027</c:v>
                </c:pt>
                <c:pt idx="2461">
                  <c:v>57034</c:v>
                </c:pt>
                <c:pt idx="2462">
                  <c:v>57041</c:v>
                </c:pt>
                <c:pt idx="2463">
                  <c:v>57048</c:v>
                </c:pt>
                <c:pt idx="2464">
                  <c:v>57055</c:v>
                </c:pt>
                <c:pt idx="2465">
                  <c:v>57062</c:v>
                </c:pt>
                <c:pt idx="2466">
                  <c:v>57069</c:v>
                </c:pt>
                <c:pt idx="2467">
                  <c:v>57076</c:v>
                </c:pt>
                <c:pt idx="2468">
                  <c:v>57083</c:v>
                </c:pt>
                <c:pt idx="2469">
                  <c:v>57090</c:v>
                </c:pt>
                <c:pt idx="2470">
                  <c:v>57097</c:v>
                </c:pt>
                <c:pt idx="2471">
                  <c:v>57104</c:v>
                </c:pt>
                <c:pt idx="2472">
                  <c:v>57111</c:v>
                </c:pt>
                <c:pt idx="2473">
                  <c:v>57118</c:v>
                </c:pt>
                <c:pt idx="2474">
                  <c:v>57125</c:v>
                </c:pt>
                <c:pt idx="2475">
                  <c:v>57132</c:v>
                </c:pt>
                <c:pt idx="2476">
                  <c:v>57139</c:v>
                </c:pt>
                <c:pt idx="2477">
                  <c:v>57146</c:v>
                </c:pt>
                <c:pt idx="2478">
                  <c:v>57153</c:v>
                </c:pt>
                <c:pt idx="2479">
                  <c:v>57160</c:v>
                </c:pt>
                <c:pt idx="2480">
                  <c:v>57167</c:v>
                </c:pt>
                <c:pt idx="2481">
                  <c:v>57174</c:v>
                </c:pt>
                <c:pt idx="2482">
                  <c:v>57181</c:v>
                </c:pt>
                <c:pt idx="2483">
                  <c:v>57188</c:v>
                </c:pt>
                <c:pt idx="2484">
                  <c:v>57195</c:v>
                </c:pt>
                <c:pt idx="2485">
                  <c:v>57202</c:v>
                </c:pt>
                <c:pt idx="2486">
                  <c:v>57209</c:v>
                </c:pt>
                <c:pt idx="2487">
                  <c:v>57216</c:v>
                </c:pt>
                <c:pt idx="2488">
                  <c:v>57223</c:v>
                </c:pt>
                <c:pt idx="2489">
                  <c:v>57230</c:v>
                </c:pt>
                <c:pt idx="2490">
                  <c:v>57237</c:v>
                </c:pt>
                <c:pt idx="2491">
                  <c:v>57244</c:v>
                </c:pt>
                <c:pt idx="2492">
                  <c:v>57251</c:v>
                </c:pt>
                <c:pt idx="2493">
                  <c:v>57258</c:v>
                </c:pt>
                <c:pt idx="2494">
                  <c:v>57265</c:v>
                </c:pt>
                <c:pt idx="2495">
                  <c:v>57272</c:v>
                </c:pt>
                <c:pt idx="2496">
                  <c:v>57279</c:v>
                </c:pt>
                <c:pt idx="2497">
                  <c:v>57286</c:v>
                </c:pt>
                <c:pt idx="2498">
                  <c:v>57293</c:v>
                </c:pt>
                <c:pt idx="2499">
                  <c:v>57300</c:v>
                </c:pt>
                <c:pt idx="2500">
                  <c:v>57307</c:v>
                </c:pt>
                <c:pt idx="2501">
                  <c:v>57314</c:v>
                </c:pt>
                <c:pt idx="2502">
                  <c:v>57321</c:v>
                </c:pt>
                <c:pt idx="2503">
                  <c:v>57328</c:v>
                </c:pt>
                <c:pt idx="2504">
                  <c:v>57335</c:v>
                </c:pt>
                <c:pt idx="2505">
                  <c:v>57343</c:v>
                </c:pt>
                <c:pt idx="2506">
                  <c:v>57350</c:v>
                </c:pt>
                <c:pt idx="2507">
                  <c:v>57357</c:v>
                </c:pt>
                <c:pt idx="2508">
                  <c:v>57364</c:v>
                </c:pt>
                <c:pt idx="2509">
                  <c:v>57371</c:v>
                </c:pt>
                <c:pt idx="2510">
                  <c:v>57378</c:v>
                </c:pt>
                <c:pt idx="2511">
                  <c:v>57385</c:v>
                </c:pt>
                <c:pt idx="2512">
                  <c:v>57392</c:v>
                </c:pt>
                <c:pt idx="2513">
                  <c:v>57399</c:v>
                </c:pt>
                <c:pt idx="2514">
                  <c:v>57406</c:v>
                </c:pt>
                <c:pt idx="2515">
                  <c:v>57413</c:v>
                </c:pt>
                <c:pt idx="2516">
                  <c:v>57420</c:v>
                </c:pt>
                <c:pt idx="2517">
                  <c:v>57427</c:v>
                </c:pt>
                <c:pt idx="2518">
                  <c:v>57434</c:v>
                </c:pt>
                <c:pt idx="2519">
                  <c:v>57441</c:v>
                </c:pt>
                <c:pt idx="2520">
                  <c:v>57448</c:v>
                </c:pt>
                <c:pt idx="2521">
                  <c:v>57459</c:v>
                </c:pt>
                <c:pt idx="2522">
                  <c:v>57462</c:v>
                </c:pt>
                <c:pt idx="2523">
                  <c:v>57469</c:v>
                </c:pt>
                <c:pt idx="2524">
                  <c:v>57476</c:v>
                </c:pt>
                <c:pt idx="2525">
                  <c:v>57483</c:v>
                </c:pt>
                <c:pt idx="2526">
                  <c:v>57490</c:v>
                </c:pt>
                <c:pt idx="2527">
                  <c:v>57497</c:v>
                </c:pt>
                <c:pt idx="2528">
                  <c:v>57504</c:v>
                </c:pt>
                <c:pt idx="2529">
                  <c:v>57511</c:v>
                </c:pt>
                <c:pt idx="2530">
                  <c:v>57518</c:v>
                </c:pt>
                <c:pt idx="2531">
                  <c:v>57525</c:v>
                </c:pt>
                <c:pt idx="2532">
                  <c:v>57532</c:v>
                </c:pt>
                <c:pt idx="2533">
                  <c:v>57539</c:v>
                </c:pt>
                <c:pt idx="2534">
                  <c:v>57546</c:v>
                </c:pt>
                <c:pt idx="2535">
                  <c:v>57553</c:v>
                </c:pt>
                <c:pt idx="2536">
                  <c:v>57560</c:v>
                </c:pt>
                <c:pt idx="2537">
                  <c:v>57567</c:v>
                </c:pt>
                <c:pt idx="2538">
                  <c:v>57574</c:v>
                </c:pt>
                <c:pt idx="2539">
                  <c:v>57581</c:v>
                </c:pt>
                <c:pt idx="2540">
                  <c:v>57588</c:v>
                </c:pt>
                <c:pt idx="2541">
                  <c:v>57595</c:v>
                </c:pt>
                <c:pt idx="2542">
                  <c:v>57602</c:v>
                </c:pt>
                <c:pt idx="2543">
                  <c:v>57609</c:v>
                </c:pt>
                <c:pt idx="2544">
                  <c:v>57616</c:v>
                </c:pt>
                <c:pt idx="2545">
                  <c:v>57623</c:v>
                </c:pt>
                <c:pt idx="2546">
                  <c:v>57630</c:v>
                </c:pt>
                <c:pt idx="2547">
                  <c:v>57637</c:v>
                </c:pt>
                <c:pt idx="2548">
                  <c:v>57644</c:v>
                </c:pt>
                <c:pt idx="2549">
                  <c:v>57651</c:v>
                </c:pt>
                <c:pt idx="2550">
                  <c:v>57658</c:v>
                </c:pt>
                <c:pt idx="2551">
                  <c:v>57665</c:v>
                </c:pt>
                <c:pt idx="2552">
                  <c:v>57672</c:v>
                </c:pt>
                <c:pt idx="2553">
                  <c:v>57679</c:v>
                </c:pt>
                <c:pt idx="2554">
                  <c:v>57686</c:v>
                </c:pt>
                <c:pt idx="2555">
                  <c:v>57693</c:v>
                </c:pt>
                <c:pt idx="2556">
                  <c:v>57700</c:v>
                </c:pt>
                <c:pt idx="2557">
                  <c:v>57710</c:v>
                </c:pt>
                <c:pt idx="2558">
                  <c:v>57717</c:v>
                </c:pt>
                <c:pt idx="2559">
                  <c:v>57724</c:v>
                </c:pt>
                <c:pt idx="2560">
                  <c:v>57731</c:v>
                </c:pt>
                <c:pt idx="2561">
                  <c:v>57738</c:v>
                </c:pt>
                <c:pt idx="2562">
                  <c:v>57745</c:v>
                </c:pt>
                <c:pt idx="2563">
                  <c:v>57752</c:v>
                </c:pt>
                <c:pt idx="2564">
                  <c:v>57759</c:v>
                </c:pt>
                <c:pt idx="2565">
                  <c:v>57766</c:v>
                </c:pt>
                <c:pt idx="2566">
                  <c:v>57773</c:v>
                </c:pt>
                <c:pt idx="2567">
                  <c:v>57780</c:v>
                </c:pt>
                <c:pt idx="2568">
                  <c:v>57787</c:v>
                </c:pt>
                <c:pt idx="2569">
                  <c:v>57794</c:v>
                </c:pt>
                <c:pt idx="2570">
                  <c:v>57801</c:v>
                </c:pt>
                <c:pt idx="2571">
                  <c:v>57808</c:v>
                </c:pt>
                <c:pt idx="2572">
                  <c:v>57817</c:v>
                </c:pt>
                <c:pt idx="2573">
                  <c:v>57822</c:v>
                </c:pt>
                <c:pt idx="2574">
                  <c:v>57829</c:v>
                </c:pt>
                <c:pt idx="2575">
                  <c:v>57836</c:v>
                </c:pt>
                <c:pt idx="2576">
                  <c:v>57843</c:v>
                </c:pt>
                <c:pt idx="2577">
                  <c:v>57850</c:v>
                </c:pt>
                <c:pt idx="2578">
                  <c:v>57857</c:v>
                </c:pt>
                <c:pt idx="2579">
                  <c:v>57864</c:v>
                </c:pt>
                <c:pt idx="2580">
                  <c:v>57871</c:v>
                </c:pt>
                <c:pt idx="2581">
                  <c:v>57878</c:v>
                </c:pt>
                <c:pt idx="2582">
                  <c:v>57885</c:v>
                </c:pt>
                <c:pt idx="2583">
                  <c:v>57892</c:v>
                </c:pt>
                <c:pt idx="2584">
                  <c:v>57899</c:v>
                </c:pt>
                <c:pt idx="2585">
                  <c:v>57906</c:v>
                </c:pt>
                <c:pt idx="2586">
                  <c:v>57913</c:v>
                </c:pt>
                <c:pt idx="2587">
                  <c:v>57920</c:v>
                </c:pt>
                <c:pt idx="2588">
                  <c:v>57927</c:v>
                </c:pt>
                <c:pt idx="2589">
                  <c:v>57934</c:v>
                </c:pt>
                <c:pt idx="2590">
                  <c:v>57941</c:v>
                </c:pt>
                <c:pt idx="2591">
                  <c:v>57948</c:v>
                </c:pt>
                <c:pt idx="2592">
                  <c:v>57955</c:v>
                </c:pt>
                <c:pt idx="2593">
                  <c:v>57962</c:v>
                </c:pt>
                <c:pt idx="2594">
                  <c:v>57969</c:v>
                </c:pt>
                <c:pt idx="2595">
                  <c:v>57976</c:v>
                </c:pt>
                <c:pt idx="2596">
                  <c:v>57983</c:v>
                </c:pt>
                <c:pt idx="2597">
                  <c:v>57990</c:v>
                </c:pt>
                <c:pt idx="2598">
                  <c:v>57997</c:v>
                </c:pt>
                <c:pt idx="2599">
                  <c:v>58004</c:v>
                </c:pt>
                <c:pt idx="2600">
                  <c:v>58011</c:v>
                </c:pt>
                <c:pt idx="2601">
                  <c:v>58018</c:v>
                </c:pt>
                <c:pt idx="2602">
                  <c:v>58025</c:v>
                </c:pt>
                <c:pt idx="2603">
                  <c:v>58032</c:v>
                </c:pt>
                <c:pt idx="2604">
                  <c:v>58039</c:v>
                </c:pt>
                <c:pt idx="2605">
                  <c:v>58046</c:v>
                </c:pt>
                <c:pt idx="2606">
                  <c:v>58053</c:v>
                </c:pt>
                <c:pt idx="2607">
                  <c:v>58060</c:v>
                </c:pt>
                <c:pt idx="2608">
                  <c:v>58067</c:v>
                </c:pt>
                <c:pt idx="2609">
                  <c:v>58075</c:v>
                </c:pt>
                <c:pt idx="2610">
                  <c:v>58082</c:v>
                </c:pt>
                <c:pt idx="2611">
                  <c:v>58089</c:v>
                </c:pt>
                <c:pt idx="2612">
                  <c:v>58096</c:v>
                </c:pt>
                <c:pt idx="2613">
                  <c:v>58103</c:v>
                </c:pt>
                <c:pt idx="2614">
                  <c:v>58110</c:v>
                </c:pt>
                <c:pt idx="2615">
                  <c:v>58117</c:v>
                </c:pt>
                <c:pt idx="2616">
                  <c:v>58124</c:v>
                </c:pt>
                <c:pt idx="2617">
                  <c:v>58131</c:v>
                </c:pt>
                <c:pt idx="2618">
                  <c:v>58138</c:v>
                </c:pt>
                <c:pt idx="2619">
                  <c:v>58145</c:v>
                </c:pt>
                <c:pt idx="2620">
                  <c:v>58152</c:v>
                </c:pt>
                <c:pt idx="2621">
                  <c:v>58159</c:v>
                </c:pt>
                <c:pt idx="2622">
                  <c:v>58168</c:v>
                </c:pt>
                <c:pt idx="2623">
                  <c:v>58175</c:v>
                </c:pt>
                <c:pt idx="2624">
                  <c:v>58182</c:v>
                </c:pt>
                <c:pt idx="2625">
                  <c:v>58189</c:v>
                </c:pt>
                <c:pt idx="2626">
                  <c:v>58197</c:v>
                </c:pt>
                <c:pt idx="2627">
                  <c:v>58203</c:v>
                </c:pt>
                <c:pt idx="2628">
                  <c:v>58210</c:v>
                </c:pt>
                <c:pt idx="2629">
                  <c:v>58217</c:v>
                </c:pt>
                <c:pt idx="2630">
                  <c:v>58224</c:v>
                </c:pt>
                <c:pt idx="2631">
                  <c:v>58231</c:v>
                </c:pt>
                <c:pt idx="2632">
                  <c:v>58238</c:v>
                </c:pt>
                <c:pt idx="2633">
                  <c:v>58245</c:v>
                </c:pt>
                <c:pt idx="2634">
                  <c:v>58252</c:v>
                </c:pt>
                <c:pt idx="2635">
                  <c:v>58259</c:v>
                </c:pt>
                <c:pt idx="2636">
                  <c:v>58266</c:v>
                </c:pt>
                <c:pt idx="2637">
                  <c:v>58273</c:v>
                </c:pt>
                <c:pt idx="2638">
                  <c:v>58280</c:v>
                </c:pt>
                <c:pt idx="2639">
                  <c:v>58287</c:v>
                </c:pt>
                <c:pt idx="2640">
                  <c:v>58294</c:v>
                </c:pt>
                <c:pt idx="2641">
                  <c:v>58301</c:v>
                </c:pt>
                <c:pt idx="2642">
                  <c:v>58308</c:v>
                </c:pt>
                <c:pt idx="2643">
                  <c:v>58315</c:v>
                </c:pt>
                <c:pt idx="2644">
                  <c:v>58322</c:v>
                </c:pt>
                <c:pt idx="2645">
                  <c:v>58329</c:v>
                </c:pt>
                <c:pt idx="2646">
                  <c:v>58336</c:v>
                </c:pt>
                <c:pt idx="2647">
                  <c:v>58343</c:v>
                </c:pt>
                <c:pt idx="2648">
                  <c:v>58350</c:v>
                </c:pt>
                <c:pt idx="2649">
                  <c:v>58357</c:v>
                </c:pt>
                <c:pt idx="2650">
                  <c:v>58364</c:v>
                </c:pt>
                <c:pt idx="2651">
                  <c:v>58371</c:v>
                </c:pt>
                <c:pt idx="2652">
                  <c:v>58378</c:v>
                </c:pt>
                <c:pt idx="2653">
                  <c:v>58385</c:v>
                </c:pt>
                <c:pt idx="2654">
                  <c:v>58392</c:v>
                </c:pt>
                <c:pt idx="2655">
                  <c:v>58399</c:v>
                </c:pt>
                <c:pt idx="2656">
                  <c:v>58406</c:v>
                </c:pt>
                <c:pt idx="2657">
                  <c:v>58413</c:v>
                </c:pt>
                <c:pt idx="2658">
                  <c:v>58420</c:v>
                </c:pt>
                <c:pt idx="2659">
                  <c:v>58427</c:v>
                </c:pt>
                <c:pt idx="2660">
                  <c:v>58438</c:v>
                </c:pt>
                <c:pt idx="2661">
                  <c:v>58442</c:v>
                </c:pt>
                <c:pt idx="2662">
                  <c:v>58448</c:v>
                </c:pt>
                <c:pt idx="2663">
                  <c:v>58455</c:v>
                </c:pt>
                <c:pt idx="2664">
                  <c:v>58462</c:v>
                </c:pt>
                <c:pt idx="2665">
                  <c:v>58469</c:v>
                </c:pt>
                <c:pt idx="2666">
                  <c:v>58476</c:v>
                </c:pt>
                <c:pt idx="2667">
                  <c:v>58483</c:v>
                </c:pt>
                <c:pt idx="2668">
                  <c:v>58490</c:v>
                </c:pt>
                <c:pt idx="2669">
                  <c:v>58497</c:v>
                </c:pt>
                <c:pt idx="2670">
                  <c:v>58504</c:v>
                </c:pt>
                <c:pt idx="2671">
                  <c:v>58511</c:v>
                </c:pt>
                <c:pt idx="2672">
                  <c:v>58518</c:v>
                </c:pt>
                <c:pt idx="2673">
                  <c:v>58525</c:v>
                </c:pt>
                <c:pt idx="2674">
                  <c:v>58532</c:v>
                </c:pt>
                <c:pt idx="2675">
                  <c:v>58539</c:v>
                </c:pt>
                <c:pt idx="2676">
                  <c:v>58546</c:v>
                </c:pt>
                <c:pt idx="2677">
                  <c:v>58553</c:v>
                </c:pt>
                <c:pt idx="2678">
                  <c:v>58560</c:v>
                </c:pt>
                <c:pt idx="2679">
                  <c:v>58567</c:v>
                </c:pt>
                <c:pt idx="2680">
                  <c:v>58574</c:v>
                </c:pt>
                <c:pt idx="2681">
                  <c:v>58581</c:v>
                </c:pt>
                <c:pt idx="2682">
                  <c:v>58588</c:v>
                </c:pt>
                <c:pt idx="2683">
                  <c:v>58595</c:v>
                </c:pt>
                <c:pt idx="2684">
                  <c:v>58602</c:v>
                </c:pt>
                <c:pt idx="2685">
                  <c:v>58609</c:v>
                </c:pt>
                <c:pt idx="2686">
                  <c:v>58616</c:v>
                </c:pt>
                <c:pt idx="2687">
                  <c:v>58623</c:v>
                </c:pt>
                <c:pt idx="2688">
                  <c:v>58630</c:v>
                </c:pt>
                <c:pt idx="2689">
                  <c:v>58637</c:v>
                </c:pt>
                <c:pt idx="2690">
                  <c:v>58644</c:v>
                </c:pt>
                <c:pt idx="2691">
                  <c:v>58651</c:v>
                </c:pt>
                <c:pt idx="2692">
                  <c:v>58658</c:v>
                </c:pt>
                <c:pt idx="2693">
                  <c:v>58665</c:v>
                </c:pt>
                <c:pt idx="2694">
                  <c:v>58672</c:v>
                </c:pt>
                <c:pt idx="2695">
                  <c:v>58679</c:v>
                </c:pt>
                <c:pt idx="2696">
                  <c:v>58686</c:v>
                </c:pt>
                <c:pt idx="2697">
                  <c:v>58693</c:v>
                </c:pt>
                <c:pt idx="2698">
                  <c:v>58700</c:v>
                </c:pt>
                <c:pt idx="2699">
                  <c:v>58707</c:v>
                </c:pt>
                <c:pt idx="2700">
                  <c:v>58714</c:v>
                </c:pt>
                <c:pt idx="2701">
                  <c:v>58721</c:v>
                </c:pt>
                <c:pt idx="2702">
                  <c:v>58728</c:v>
                </c:pt>
                <c:pt idx="2703">
                  <c:v>58735</c:v>
                </c:pt>
                <c:pt idx="2704">
                  <c:v>58742</c:v>
                </c:pt>
                <c:pt idx="2705">
                  <c:v>58749</c:v>
                </c:pt>
                <c:pt idx="2706">
                  <c:v>58756</c:v>
                </c:pt>
                <c:pt idx="2707">
                  <c:v>58763</c:v>
                </c:pt>
                <c:pt idx="2708">
                  <c:v>58770</c:v>
                </c:pt>
                <c:pt idx="2709">
                  <c:v>58777</c:v>
                </c:pt>
                <c:pt idx="2710">
                  <c:v>58784</c:v>
                </c:pt>
                <c:pt idx="2711">
                  <c:v>58791</c:v>
                </c:pt>
                <c:pt idx="2712">
                  <c:v>58798</c:v>
                </c:pt>
                <c:pt idx="2713">
                  <c:v>58805</c:v>
                </c:pt>
                <c:pt idx="2714">
                  <c:v>58812</c:v>
                </c:pt>
                <c:pt idx="2715">
                  <c:v>58819</c:v>
                </c:pt>
                <c:pt idx="2716">
                  <c:v>58826</c:v>
                </c:pt>
                <c:pt idx="2717">
                  <c:v>58833</c:v>
                </c:pt>
                <c:pt idx="2718">
                  <c:v>58840</c:v>
                </c:pt>
                <c:pt idx="2719">
                  <c:v>58847</c:v>
                </c:pt>
                <c:pt idx="2720">
                  <c:v>58854</c:v>
                </c:pt>
                <c:pt idx="2721">
                  <c:v>58861</c:v>
                </c:pt>
                <c:pt idx="2722">
                  <c:v>58868</c:v>
                </c:pt>
                <c:pt idx="2723">
                  <c:v>58875</c:v>
                </c:pt>
                <c:pt idx="2724">
                  <c:v>58882</c:v>
                </c:pt>
                <c:pt idx="2725">
                  <c:v>58889</c:v>
                </c:pt>
                <c:pt idx="2726">
                  <c:v>58896</c:v>
                </c:pt>
                <c:pt idx="2727">
                  <c:v>58903</c:v>
                </c:pt>
                <c:pt idx="2728">
                  <c:v>58910</c:v>
                </c:pt>
                <c:pt idx="2729">
                  <c:v>58917</c:v>
                </c:pt>
                <c:pt idx="2730">
                  <c:v>58924</c:v>
                </c:pt>
                <c:pt idx="2731">
                  <c:v>58931</c:v>
                </c:pt>
                <c:pt idx="2732">
                  <c:v>58938</c:v>
                </c:pt>
                <c:pt idx="2733">
                  <c:v>58945</c:v>
                </c:pt>
                <c:pt idx="2734">
                  <c:v>58952</c:v>
                </c:pt>
                <c:pt idx="2735">
                  <c:v>58959</c:v>
                </c:pt>
                <c:pt idx="2736">
                  <c:v>58966</c:v>
                </c:pt>
                <c:pt idx="2737">
                  <c:v>58973</c:v>
                </c:pt>
                <c:pt idx="2738">
                  <c:v>58980</c:v>
                </c:pt>
                <c:pt idx="2739">
                  <c:v>58987</c:v>
                </c:pt>
                <c:pt idx="2740">
                  <c:v>58994</c:v>
                </c:pt>
                <c:pt idx="2741">
                  <c:v>59001</c:v>
                </c:pt>
                <c:pt idx="2742">
                  <c:v>59008</c:v>
                </c:pt>
                <c:pt idx="2743">
                  <c:v>59015</c:v>
                </c:pt>
                <c:pt idx="2744">
                  <c:v>59022</c:v>
                </c:pt>
                <c:pt idx="2745">
                  <c:v>59029</c:v>
                </c:pt>
                <c:pt idx="2746">
                  <c:v>59036</c:v>
                </c:pt>
                <c:pt idx="2747">
                  <c:v>59043</c:v>
                </c:pt>
                <c:pt idx="2748">
                  <c:v>59050</c:v>
                </c:pt>
                <c:pt idx="2749">
                  <c:v>59057</c:v>
                </c:pt>
                <c:pt idx="2750">
                  <c:v>59064</c:v>
                </c:pt>
                <c:pt idx="2751">
                  <c:v>59071</c:v>
                </c:pt>
                <c:pt idx="2752">
                  <c:v>59078</c:v>
                </c:pt>
                <c:pt idx="2753">
                  <c:v>59085</c:v>
                </c:pt>
                <c:pt idx="2754">
                  <c:v>59092</c:v>
                </c:pt>
                <c:pt idx="2755">
                  <c:v>59099</c:v>
                </c:pt>
                <c:pt idx="2756">
                  <c:v>59106</c:v>
                </c:pt>
                <c:pt idx="2757">
                  <c:v>59113</c:v>
                </c:pt>
                <c:pt idx="2758">
                  <c:v>59120</c:v>
                </c:pt>
                <c:pt idx="2759">
                  <c:v>59127</c:v>
                </c:pt>
                <c:pt idx="2760">
                  <c:v>59134</c:v>
                </c:pt>
                <c:pt idx="2761">
                  <c:v>59141</c:v>
                </c:pt>
                <c:pt idx="2762">
                  <c:v>59148</c:v>
                </c:pt>
                <c:pt idx="2763">
                  <c:v>59155</c:v>
                </c:pt>
                <c:pt idx="2764">
                  <c:v>59162</c:v>
                </c:pt>
                <c:pt idx="2765">
                  <c:v>59169</c:v>
                </c:pt>
                <c:pt idx="2766">
                  <c:v>59176</c:v>
                </c:pt>
                <c:pt idx="2767">
                  <c:v>59183</c:v>
                </c:pt>
                <c:pt idx="2768">
                  <c:v>59190</c:v>
                </c:pt>
                <c:pt idx="2769">
                  <c:v>59197</c:v>
                </c:pt>
                <c:pt idx="2770">
                  <c:v>59204</c:v>
                </c:pt>
                <c:pt idx="2771">
                  <c:v>59211</c:v>
                </c:pt>
                <c:pt idx="2772">
                  <c:v>59218</c:v>
                </c:pt>
                <c:pt idx="2773">
                  <c:v>59225</c:v>
                </c:pt>
                <c:pt idx="2774">
                  <c:v>59232</c:v>
                </c:pt>
                <c:pt idx="2775">
                  <c:v>59239</c:v>
                </c:pt>
                <c:pt idx="2776">
                  <c:v>59246</c:v>
                </c:pt>
                <c:pt idx="2777">
                  <c:v>59253</c:v>
                </c:pt>
                <c:pt idx="2778">
                  <c:v>59260</c:v>
                </c:pt>
                <c:pt idx="2779">
                  <c:v>59267</c:v>
                </c:pt>
                <c:pt idx="2780">
                  <c:v>59274</c:v>
                </c:pt>
                <c:pt idx="2781">
                  <c:v>59281</c:v>
                </c:pt>
                <c:pt idx="2782">
                  <c:v>59288</c:v>
                </c:pt>
                <c:pt idx="2783">
                  <c:v>59295</c:v>
                </c:pt>
                <c:pt idx="2784">
                  <c:v>59302</c:v>
                </c:pt>
                <c:pt idx="2785">
                  <c:v>59309</c:v>
                </c:pt>
                <c:pt idx="2786">
                  <c:v>59316</c:v>
                </c:pt>
                <c:pt idx="2787">
                  <c:v>59323</c:v>
                </c:pt>
                <c:pt idx="2788">
                  <c:v>59330</c:v>
                </c:pt>
                <c:pt idx="2789">
                  <c:v>59337</c:v>
                </c:pt>
                <c:pt idx="2790">
                  <c:v>59344</c:v>
                </c:pt>
                <c:pt idx="2791">
                  <c:v>59351</c:v>
                </c:pt>
                <c:pt idx="2792">
                  <c:v>59358</c:v>
                </c:pt>
                <c:pt idx="2793">
                  <c:v>59365</c:v>
                </c:pt>
                <c:pt idx="2794">
                  <c:v>59372</c:v>
                </c:pt>
                <c:pt idx="2795">
                  <c:v>59379</c:v>
                </c:pt>
                <c:pt idx="2796">
                  <c:v>59386</c:v>
                </c:pt>
                <c:pt idx="2797">
                  <c:v>59393</c:v>
                </c:pt>
                <c:pt idx="2798">
                  <c:v>59400</c:v>
                </c:pt>
                <c:pt idx="2799">
                  <c:v>59407</c:v>
                </c:pt>
                <c:pt idx="2800">
                  <c:v>59414</c:v>
                </c:pt>
                <c:pt idx="2801">
                  <c:v>59421</c:v>
                </c:pt>
                <c:pt idx="2802">
                  <c:v>59428</c:v>
                </c:pt>
                <c:pt idx="2803">
                  <c:v>59435</c:v>
                </c:pt>
                <c:pt idx="2804">
                  <c:v>59442</c:v>
                </c:pt>
                <c:pt idx="2805">
                  <c:v>59449</c:v>
                </c:pt>
                <c:pt idx="2806">
                  <c:v>59456</c:v>
                </c:pt>
                <c:pt idx="2807">
                  <c:v>59463</c:v>
                </c:pt>
                <c:pt idx="2808">
                  <c:v>59470</c:v>
                </c:pt>
                <c:pt idx="2809">
                  <c:v>59477</c:v>
                </c:pt>
                <c:pt idx="2810">
                  <c:v>59484</c:v>
                </c:pt>
                <c:pt idx="2811">
                  <c:v>59491</c:v>
                </c:pt>
                <c:pt idx="2812">
                  <c:v>59498</c:v>
                </c:pt>
                <c:pt idx="2813">
                  <c:v>59505</c:v>
                </c:pt>
                <c:pt idx="2814">
                  <c:v>59512</c:v>
                </c:pt>
                <c:pt idx="2815">
                  <c:v>59519</c:v>
                </c:pt>
                <c:pt idx="2816">
                  <c:v>59526</c:v>
                </c:pt>
                <c:pt idx="2817">
                  <c:v>59534</c:v>
                </c:pt>
                <c:pt idx="2818">
                  <c:v>59541</c:v>
                </c:pt>
                <c:pt idx="2819">
                  <c:v>59548</c:v>
                </c:pt>
                <c:pt idx="2820">
                  <c:v>59555</c:v>
                </c:pt>
                <c:pt idx="2821">
                  <c:v>59562</c:v>
                </c:pt>
                <c:pt idx="2822">
                  <c:v>59569</c:v>
                </c:pt>
                <c:pt idx="2823">
                  <c:v>59576</c:v>
                </c:pt>
                <c:pt idx="2824">
                  <c:v>59583</c:v>
                </c:pt>
                <c:pt idx="2825">
                  <c:v>59590</c:v>
                </c:pt>
                <c:pt idx="2826">
                  <c:v>59597</c:v>
                </c:pt>
                <c:pt idx="2827">
                  <c:v>59604</c:v>
                </c:pt>
                <c:pt idx="2828">
                  <c:v>59611</c:v>
                </c:pt>
                <c:pt idx="2829">
                  <c:v>59618</c:v>
                </c:pt>
                <c:pt idx="2830">
                  <c:v>59625</c:v>
                </c:pt>
                <c:pt idx="2831">
                  <c:v>59632</c:v>
                </c:pt>
                <c:pt idx="2832">
                  <c:v>59643</c:v>
                </c:pt>
                <c:pt idx="2833">
                  <c:v>59646</c:v>
                </c:pt>
                <c:pt idx="2834">
                  <c:v>59653</c:v>
                </c:pt>
                <c:pt idx="2835">
                  <c:v>59660</c:v>
                </c:pt>
                <c:pt idx="2836">
                  <c:v>59667</c:v>
                </c:pt>
                <c:pt idx="2837">
                  <c:v>59674</c:v>
                </c:pt>
                <c:pt idx="2838">
                  <c:v>59681</c:v>
                </c:pt>
                <c:pt idx="2839">
                  <c:v>59688</c:v>
                </c:pt>
                <c:pt idx="2840">
                  <c:v>59695</c:v>
                </c:pt>
                <c:pt idx="2841">
                  <c:v>59702</c:v>
                </c:pt>
                <c:pt idx="2842">
                  <c:v>59709</c:v>
                </c:pt>
                <c:pt idx="2843">
                  <c:v>59716</c:v>
                </c:pt>
                <c:pt idx="2844">
                  <c:v>59723</c:v>
                </c:pt>
                <c:pt idx="2845">
                  <c:v>59730</c:v>
                </c:pt>
                <c:pt idx="2846">
                  <c:v>59737</c:v>
                </c:pt>
                <c:pt idx="2847">
                  <c:v>59744</c:v>
                </c:pt>
                <c:pt idx="2848">
                  <c:v>59751</c:v>
                </c:pt>
                <c:pt idx="2849">
                  <c:v>59758</c:v>
                </c:pt>
                <c:pt idx="2850">
                  <c:v>59765</c:v>
                </c:pt>
                <c:pt idx="2851">
                  <c:v>59772</c:v>
                </c:pt>
                <c:pt idx="2852">
                  <c:v>59779</c:v>
                </c:pt>
                <c:pt idx="2853">
                  <c:v>59786</c:v>
                </c:pt>
                <c:pt idx="2854">
                  <c:v>59793</c:v>
                </c:pt>
                <c:pt idx="2855">
                  <c:v>59800</c:v>
                </c:pt>
                <c:pt idx="2856">
                  <c:v>59807</c:v>
                </c:pt>
                <c:pt idx="2857">
                  <c:v>59814</c:v>
                </c:pt>
                <c:pt idx="2858">
                  <c:v>59821</c:v>
                </c:pt>
                <c:pt idx="2859">
                  <c:v>59828</c:v>
                </c:pt>
                <c:pt idx="2860">
                  <c:v>59835</c:v>
                </c:pt>
                <c:pt idx="2861">
                  <c:v>59842</c:v>
                </c:pt>
                <c:pt idx="2862">
                  <c:v>59849</c:v>
                </c:pt>
                <c:pt idx="2863">
                  <c:v>59856</c:v>
                </c:pt>
                <c:pt idx="2864">
                  <c:v>59863</c:v>
                </c:pt>
                <c:pt idx="2865">
                  <c:v>59870</c:v>
                </c:pt>
                <c:pt idx="2866">
                  <c:v>59877</c:v>
                </c:pt>
                <c:pt idx="2867">
                  <c:v>59884</c:v>
                </c:pt>
                <c:pt idx="2868">
                  <c:v>59891</c:v>
                </c:pt>
                <c:pt idx="2869">
                  <c:v>59901</c:v>
                </c:pt>
                <c:pt idx="2870">
                  <c:v>59908</c:v>
                </c:pt>
                <c:pt idx="2871">
                  <c:v>59915</c:v>
                </c:pt>
                <c:pt idx="2872">
                  <c:v>59922</c:v>
                </c:pt>
                <c:pt idx="2873">
                  <c:v>59929</c:v>
                </c:pt>
                <c:pt idx="2874">
                  <c:v>59936</c:v>
                </c:pt>
                <c:pt idx="2875">
                  <c:v>59943</c:v>
                </c:pt>
                <c:pt idx="2876">
                  <c:v>59950</c:v>
                </c:pt>
                <c:pt idx="2877">
                  <c:v>59957</c:v>
                </c:pt>
                <c:pt idx="2878">
                  <c:v>59964</c:v>
                </c:pt>
                <c:pt idx="2879">
                  <c:v>59971</c:v>
                </c:pt>
                <c:pt idx="2880">
                  <c:v>59978</c:v>
                </c:pt>
                <c:pt idx="2881">
                  <c:v>59985</c:v>
                </c:pt>
                <c:pt idx="2882">
                  <c:v>59992</c:v>
                </c:pt>
                <c:pt idx="2883">
                  <c:v>60001</c:v>
                </c:pt>
                <c:pt idx="2884">
                  <c:v>60006</c:v>
                </c:pt>
                <c:pt idx="2885">
                  <c:v>60013</c:v>
                </c:pt>
                <c:pt idx="2886">
                  <c:v>60020</c:v>
                </c:pt>
                <c:pt idx="2887">
                  <c:v>60028</c:v>
                </c:pt>
                <c:pt idx="2888">
                  <c:v>60035</c:v>
                </c:pt>
                <c:pt idx="2889">
                  <c:v>60042</c:v>
                </c:pt>
                <c:pt idx="2890">
                  <c:v>60049</c:v>
                </c:pt>
                <c:pt idx="2891">
                  <c:v>60056</c:v>
                </c:pt>
                <c:pt idx="2892">
                  <c:v>60063</c:v>
                </c:pt>
                <c:pt idx="2893">
                  <c:v>60070</c:v>
                </c:pt>
                <c:pt idx="2894">
                  <c:v>60077</c:v>
                </c:pt>
                <c:pt idx="2895">
                  <c:v>60084</c:v>
                </c:pt>
                <c:pt idx="2896">
                  <c:v>60091</c:v>
                </c:pt>
                <c:pt idx="2897">
                  <c:v>60098</c:v>
                </c:pt>
                <c:pt idx="2898">
                  <c:v>60105</c:v>
                </c:pt>
                <c:pt idx="2899">
                  <c:v>60112</c:v>
                </c:pt>
                <c:pt idx="2900">
                  <c:v>60119</c:v>
                </c:pt>
                <c:pt idx="2901">
                  <c:v>60126</c:v>
                </c:pt>
                <c:pt idx="2902">
                  <c:v>60133</c:v>
                </c:pt>
                <c:pt idx="2903">
                  <c:v>60140</c:v>
                </c:pt>
                <c:pt idx="2904">
                  <c:v>60147</c:v>
                </c:pt>
                <c:pt idx="2905">
                  <c:v>60154</c:v>
                </c:pt>
                <c:pt idx="2906">
                  <c:v>60161</c:v>
                </c:pt>
                <c:pt idx="2907">
                  <c:v>60168</c:v>
                </c:pt>
                <c:pt idx="2908">
                  <c:v>60175</c:v>
                </c:pt>
                <c:pt idx="2909">
                  <c:v>60182</c:v>
                </c:pt>
                <c:pt idx="2910">
                  <c:v>60189</c:v>
                </c:pt>
                <c:pt idx="2911">
                  <c:v>60196</c:v>
                </c:pt>
                <c:pt idx="2912">
                  <c:v>60203</c:v>
                </c:pt>
                <c:pt idx="2913">
                  <c:v>60210</c:v>
                </c:pt>
                <c:pt idx="2914">
                  <c:v>60217</c:v>
                </c:pt>
                <c:pt idx="2915">
                  <c:v>60224</c:v>
                </c:pt>
                <c:pt idx="2916">
                  <c:v>60231</c:v>
                </c:pt>
                <c:pt idx="2917">
                  <c:v>60238</c:v>
                </c:pt>
                <c:pt idx="2918">
                  <c:v>60245</c:v>
                </c:pt>
                <c:pt idx="2919">
                  <c:v>60252</c:v>
                </c:pt>
                <c:pt idx="2920">
                  <c:v>60259</c:v>
                </c:pt>
                <c:pt idx="2921">
                  <c:v>60267</c:v>
                </c:pt>
                <c:pt idx="2922">
                  <c:v>60274</c:v>
                </c:pt>
                <c:pt idx="2923">
                  <c:v>60281</c:v>
                </c:pt>
                <c:pt idx="2924">
                  <c:v>60288</c:v>
                </c:pt>
                <c:pt idx="2925">
                  <c:v>60295</c:v>
                </c:pt>
                <c:pt idx="2926">
                  <c:v>60302</c:v>
                </c:pt>
                <c:pt idx="2927">
                  <c:v>60309</c:v>
                </c:pt>
                <c:pt idx="2928">
                  <c:v>60316</c:v>
                </c:pt>
                <c:pt idx="2929">
                  <c:v>60323</c:v>
                </c:pt>
                <c:pt idx="2930">
                  <c:v>60330</c:v>
                </c:pt>
                <c:pt idx="2931">
                  <c:v>60337</c:v>
                </c:pt>
                <c:pt idx="2932">
                  <c:v>60344</c:v>
                </c:pt>
                <c:pt idx="2933">
                  <c:v>60351</c:v>
                </c:pt>
                <c:pt idx="2934">
                  <c:v>60359</c:v>
                </c:pt>
                <c:pt idx="2935">
                  <c:v>60366</c:v>
                </c:pt>
                <c:pt idx="2936">
                  <c:v>60373</c:v>
                </c:pt>
                <c:pt idx="2937">
                  <c:v>60380</c:v>
                </c:pt>
                <c:pt idx="2938">
                  <c:v>60387</c:v>
                </c:pt>
                <c:pt idx="2939">
                  <c:v>60394</c:v>
                </c:pt>
                <c:pt idx="2940">
                  <c:v>60401</c:v>
                </c:pt>
                <c:pt idx="2941">
                  <c:v>60408</c:v>
                </c:pt>
                <c:pt idx="2942">
                  <c:v>60415</c:v>
                </c:pt>
                <c:pt idx="2943">
                  <c:v>60422</c:v>
                </c:pt>
                <c:pt idx="2944">
                  <c:v>60429</c:v>
                </c:pt>
                <c:pt idx="2945">
                  <c:v>60436</c:v>
                </c:pt>
                <c:pt idx="2946">
                  <c:v>60443</c:v>
                </c:pt>
                <c:pt idx="2947">
                  <c:v>60450</c:v>
                </c:pt>
                <c:pt idx="2948">
                  <c:v>60457</c:v>
                </c:pt>
                <c:pt idx="2949">
                  <c:v>60464</c:v>
                </c:pt>
                <c:pt idx="2950">
                  <c:v>60471</c:v>
                </c:pt>
                <c:pt idx="2951">
                  <c:v>60478</c:v>
                </c:pt>
                <c:pt idx="2952">
                  <c:v>60485</c:v>
                </c:pt>
                <c:pt idx="2953">
                  <c:v>60492</c:v>
                </c:pt>
                <c:pt idx="2954">
                  <c:v>60499</c:v>
                </c:pt>
                <c:pt idx="2955">
                  <c:v>60506</c:v>
                </c:pt>
                <c:pt idx="2956">
                  <c:v>60513</c:v>
                </c:pt>
                <c:pt idx="2957">
                  <c:v>60520</c:v>
                </c:pt>
                <c:pt idx="2958">
                  <c:v>60527</c:v>
                </c:pt>
                <c:pt idx="2959">
                  <c:v>60534</c:v>
                </c:pt>
                <c:pt idx="2960">
                  <c:v>60541</c:v>
                </c:pt>
                <c:pt idx="2961">
                  <c:v>60548</c:v>
                </c:pt>
                <c:pt idx="2962">
                  <c:v>60555</c:v>
                </c:pt>
                <c:pt idx="2963">
                  <c:v>60562</c:v>
                </c:pt>
                <c:pt idx="2964">
                  <c:v>60569</c:v>
                </c:pt>
                <c:pt idx="2965">
                  <c:v>60576</c:v>
                </c:pt>
                <c:pt idx="2966">
                  <c:v>60583</c:v>
                </c:pt>
                <c:pt idx="2967">
                  <c:v>60590</c:v>
                </c:pt>
                <c:pt idx="2968">
                  <c:v>60597</c:v>
                </c:pt>
                <c:pt idx="2969">
                  <c:v>60604</c:v>
                </c:pt>
                <c:pt idx="2970">
                  <c:v>60611</c:v>
                </c:pt>
                <c:pt idx="2971">
                  <c:v>60618</c:v>
                </c:pt>
                <c:pt idx="2972">
                  <c:v>60625</c:v>
                </c:pt>
                <c:pt idx="2973">
                  <c:v>60632</c:v>
                </c:pt>
                <c:pt idx="2974">
                  <c:v>60639</c:v>
                </c:pt>
                <c:pt idx="2975">
                  <c:v>60646</c:v>
                </c:pt>
                <c:pt idx="2976">
                  <c:v>60653</c:v>
                </c:pt>
                <c:pt idx="2977">
                  <c:v>60660</c:v>
                </c:pt>
                <c:pt idx="2978">
                  <c:v>60667</c:v>
                </c:pt>
                <c:pt idx="2979">
                  <c:v>60674</c:v>
                </c:pt>
                <c:pt idx="2980">
                  <c:v>60681</c:v>
                </c:pt>
                <c:pt idx="2981">
                  <c:v>60688</c:v>
                </c:pt>
                <c:pt idx="2982">
                  <c:v>60695</c:v>
                </c:pt>
                <c:pt idx="2983">
                  <c:v>60702</c:v>
                </c:pt>
                <c:pt idx="2984">
                  <c:v>60709</c:v>
                </c:pt>
                <c:pt idx="2985">
                  <c:v>60716</c:v>
                </c:pt>
                <c:pt idx="2986">
                  <c:v>60723</c:v>
                </c:pt>
                <c:pt idx="2987">
                  <c:v>60730</c:v>
                </c:pt>
                <c:pt idx="2988">
                  <c:v>60737</c:v>
                </c:pt>
                <c:pt idx="2989">
                  <c:v>60744</c:v>
                </c:pt>
                <c:pt idx="2990">
                  <c:v>60751</c:v>
                </c:pt>
                <c:pt idx="2991">
                  <c:v>60758</c:v>
                </c:pt>
                <c:pt idx="2992">
                  <c:v>60765</c:v>
                </c:pt>
                <c:pt idx="2993">
                  <c:v>60772</c:v>
                </c:pt>
                <c:pt idx="2994">
                  <c:v>60779</c:v>
                </c:pt>
                <c:pt idx="2995">
                  <c:v>60786</c:v>
                </c:pt>
                <c:pt idx="2996">
                  <c:v>60793</c:v>
                </c:pt>
                <c:pt idx="2997">
                  <c:v>60800</c:v>
                </c:pt>
                <c:pt idx="2998">
                  <c:v>60807</c:v>
                </c:pt>
                <c:pt idx="2999">
                  <c:v>60814</c:v>
                </c:pt>
                <c:pt idx="3000">
                  <c:v>60821</c:v>
                </c:pt>
                <c:pt idx="3001">
                  <c:v>60828</c:v>
                </c:pt>
                <c:pt idx="3002">
                  <c:v>60835</c:v>
                </c:pt>
                <c:pt idx="3003">
                  <c:v>60842</c:v>
                </c:pt>
                <c:pt idx="3004">
                  <c:v>60849</c:v>
                </c:pt>
                <c:pt idx="3005">
                  <c:v>60856</c:v>
                </c:pt>
                <c:pt idx="3006">
                  <c:v>60863</c:v>
                </c:pt>
                <c:pt idx="3007">
                  <c:v>60870</c:v>
                </c:pt>
                <c:pt idx="3008">
                  <c:v>60877</c:v>
                </c:pt>
                <c:pt idx="3009">
                  <c:v>60884</c:v>
                </c:pt>
                <c:pt idx="3010">
                  <c:v>60891</c:v>
                </c:pt>
                <c:pt idx="3011">
                  <c:v>60898</c:v>
                </c:pt>
                <c:pt idx="3012">
                  <c:v>60905</c:v>
                </c:pt>
                <c:pt idx="3013">
                  <c:v>60912</c:v>
                </c:pt>
                <c:pt idx="3014">
                  <c:v>60919</c:v>
                </c:pt>
                <c:pt idx="3015">
                  <c:v>60926</c:v>
                </c:pt>
                <c:pt idx="3016">
                  <c:v>60933</c:v>
                </c:pt>
                <c:pt idx="3017">
                  <c:v>60940</c:v>
                </c:pt>
                <c:pt idx="3018">
                  <c:v>60947</c:v>
                </c:pt>
                <c:pt idx="3019">
                  <c:v>60954</c:v>
                </c:pt>
                <c:pt idx="3020">
                  <c:v>60961</c:v>
                </c:pt>
                <c:pt idx="3021">
                  <c:v>60968</c:v>
                </c:pt>
                <c:pt idx="3022">
                  <c:v>60975</c:v>
                </c:pt>
                <c:pt idx="3023">
                  <c:v>60982</c:v>
                </c:pt>
                <c:pt idx="3024">
                  <c:v>60989</c:v>
                </c:pt>
                <c:pt idx="3025">
                  <c:v>60996</c:v>
                </c:pt>
                <c:pt idx="3026">
                  <c:v>61003</c:v>
                </c:pt>
                <c:pt idx="3027">
                  <c:v>61010</c:v>
                </c:pt>
                <c:pt idx="3028">
                  <c:v>61017</c:v>
                </c:pt>
                <c:pt idx="3029">
                  <c:v>61024</c:v>
                </c:pt>
                <c:pt idx="3030">
                  <c:v>61031</c:v>
                </c:pt>
                <c:pt idx="3031">
                  <c:v>61038</c:v>
                </c:pt>
                <c:pt idx="3032">
                  <c:v>61045</c:v>
                </c:pt>
                <c:pt idx="3033">
                  <c:v>61052</c:v>
                </c:pt>
                <c:pt idx="3034">
                  <c:v>61059</c:v>
                </c:pt>
                <c:pt idx="3035">
                  <c:v>61066</c:v>
                </c:pt>
                <c:pt idx="3036">
                  <c:v>61073</c:v>
                </c:pt>
                <c:pt idx="3037">
                  <c:v>61080</c:v>
                </c:pt>
                <c:pt idx="3038">
                  <c:v>61087</c:v>
                </c:pt>
                <c:pt idx="3039">
                  <c:v>61094</c:v>
                </c:pt>
                <c:pt idx="3040">
                  <c:v>61101</c:v>
                </c:pt>
                <c:pt idx="3041">
                  <c:v>61108</c:v>
                </c:pt>
                <c:pt idx="3042">
                  <c:v>61115</c:v>
                </c:pt>
                <c:pt idx="3043">
                  <c:v>61122</c:v>
                </c:pt>
                <c:pt idx="3044">
                  <c:v>61129</c:v>
                </c:pt>
                <c:pt idx="3045">
                  <c:v>61136</c:v>
                </c:pt>
                <c:pt idx="3046">
                  <c:v>61143</c:v>
                </c:pt>
                <c:pt idx="3047">
                  <c:v>61150</c:v>
                </c:pt>
                <c:pt idx="3048">
                  <c:v>61157</c:v>
                </c:pt>
                <c:pt idx="3049">
                  <c:v>61164</c:v>
                </c:pt>
                <c:pt idx="3050">
                  <c:v>61171</c:v>
                </c:pt>
                <c:pt idx="3051">
                  <c:v>61178</c:v>
                </c:pt>
                <c:pt idx="3052">
                  <c:v>61185</c:v>
                </c:pt>
                <c:pt idx="3053">
                  <c:v>61192</c:v>
                </c:pt>
                <c:pt idx="3054">
                  <c:v>61199</c:v>
                </c:pt>
                <c:pt idx="3055">
                  <c:v>61206</c:v>
                </c:pt>
                <c:pt idx="3056">
                  <c:v>61213</c:v>
                </c:pt>
                <c:pt idx="3057">
                  <c:v>61220</c:v>
                </c:pt>
                <c:pt idx="3058">
                  <c:v>61227</c:v>
                </c:pt>
                <c:pt idx="3059">
                  <c:v>61234</c:v>
                </c:pt>
                <c:pt idx="3060">
                  <c:v>61241</c:v>
                </c:pt>
                <c:pt idx="3061">
                  <c:v>61248</c:v>
                </c:pt>
                <c:pt idx="3062">
                  <c:v>61255</c:v>
                </c:pt>
                <c:pt idx="3063">
                  <c:v>61262</c:v>
                </c:pt>
                <c:pt idx="3064">
                  <c:v>61269</c:v>
                </c:pt>
                <c:pt idx="3065">
                  <c:v>61276</c:v>
                </c:pt>
                <c:pt idx="3066">
                  <c:v>61283</c:v>
                </c:pt>
                <c:pt idx="3067">
                  <c:v>61290</c:v>
                </c:pt>
                <c:pt idx="3068">
                  <c:v>61297</c:v>
                </c:pt>
                <c:pt idx="3069">
                  <c:v>61304</c:v>
                </c:pt>
                <c:pt idx="3070">
                  <c:v>61311</c:v>
                </c:pt>
                <c:pt idx="3071">
                  <c:v>61318</c:v>
                </c:pt>
                <c:pt idx="3072">
                  <c:v>61325</c:v>
                </c:pt>
                <c:pt idx="3073">
                  <c:v>61332</c:v>
                </c:pt>
                <c:pt idx="3074">
                  <c:v>61339</c:v>
                </c:pt>
                <c:pt idx="3075">
                  <c:v>61346</c:v>
                </c:pt>
                <c:pt idx="3076">
                  <c:v>61353</c:v>
                </c:pt>
                <c:pt idx="3077">
                  <c:v>61360</c:v>
                </c:pt>
                <c:pt idx="3078">
                  <c:v>61367</c:v>
                </c:pt>
                <c:pt idx="3079">
                  <c:v>61374</c:v>
                </c:pt>
                <c:pt idx="3080">
                  <c:v>61381</c:v>
                </c:pt>
                <c:pt idx="3081">
                  <c:v>61388</c:v>
                </c:pt>
                <c:pt idx="3082">
                  <c:v>61395</c:v>
                </c:pt>
                <c:pt idx="3083">
                  <c:v>61402</c:v>
                </c:pt>
                <c:pt idx="3084">
                  <c:v>61409</c:v>
                </c:pt>
                <c:pt idx="3085">
                  <c:v>61416</c:v>
                </c:pt>
                <c:pt idx="3086">
                  <c:v>61423</c:v>
                </c:pt>
                <c:pt idx="3087">
                  <c:v>61430</c:v>
                </c:pt>
                <c:pt idx="3088">
                  <c:v>61437</c:v>
                </c:pt>
                <c:pt idx="3089">
                  <c:v>61444</c:v>
                </c:pt>
                <c:pt idx="3090">
                  <c:v>61451</c:v>
                </c:pt>
                <c:pt idx="3091">
                  <c:v>61458</c:v>
                </c:pt>
                <c:pt idx="3092">
                  <c:v>61465</c:v>
                </c:pt>
                <c:pt idx="3093">
                  <c:v>61472</c:v>
                </c:pt>
                <c:pt idx="3094">
                  <c:v>61479</c:v>
                </c:pt>
                <c:pt idx="3095">
                  <c:v>61487</c:v>
                </c:pt>
                <c:pt idx="3096">
                  <c:v>61494</c:v>
                </c:pt>
                <c:pt idx="3097">
                  <c:v>61501</c:v>
                </c:pt>
                <c:pt idx="3098">
                  <c:v>61508</c:v>
                </c:pt>
                <c:pt idx="3099">
                  <c:v>61515</c:v>
                </c:pt>
                <c:pt idx="3100">
                  <c:v>61522</c:v>
                </c:pt>
                <c:pt idx="3101">
                  <c:v>61529</c:v>
                </c:pt>
                <c:pt idx="3102">
                  <c:v>61536</c:v>
                </c:pt>
                <c:pt idx="3103">
                  <c:v>61543</c:v>
                </c:pt>
                <c:pt idx="3104">
                  <c:v>61550</c:v>
                </c:pt>
                <c:pt idx="3105">
                  <c:v>61557</c:v>
                </c:pt>
                <c:pt idx="3106">
                  <c:v>61564</c:v>
                </c:pt>
                <c:pt idx="3107">
                  <c:v>61571</c:v>
                </c:pt>
                <c:pt idx="3108">
                  <c:v>61578</c:v>
                </c:pt>
                <c:pt idx="3109">
                  <c:v>61585</c:v>
                </c:pt>
                <c:pt idx="3110">
                  <c:v>61592</c:v>
                </c:pt>
                <c:pt idx="3111">
                  <c:v>61599</c:v>
                </c:pt>
                <c:pt idx="3112">
                  <c:v>61606</c:v>
                </c:pt>
                <c:pt idx="3113">
                  <c:v>61613</c:v>
                </c:pt>
                <c:pt idx="3114">
                  <c:v>61620</c:v>
                </c:pt>
                <c:pt idx="3115">
                  <c:v>61627</c:v>
                </c:pt>
                <c:pt idx="3116">
                  <c:v>61634</c:v>
                </c:pt>
                <c:pt idx="3117">
                  <c:v>61641</c:v>
                </c:pt>
                <c:pt idx="3118">
                  <c:v>61648</c:v>
                </c:pt>
                <c:pt idx="3119">
                  <c:v>61655</c:v>
                </c:pt>
                <c:pt idx="3120">
                  <c:v>61662</c:v>
                </c:pt>
                <c:pt idx="3121">
                  <c:v>61669</c:v>
                </c:pt>
                <c:pt idx="3122">
                  <c:v>61676</c:v>
                </c:pt>
                <c:pt idx="3123">
                  <c:v>61683</c:v>
                </c:pt>
                <c:pt idx="3124">
                  <c:v>61690</c:v>
                </c:pt>
                <c:pt idx="3125">
                  <c:v>61697</c:v>
                </c:pt>
                <c:pt idx="3126">
                  <c:v>61704</c:v>
                </c:pt>
                <c:pt idx="3127">
                  <c:v>61711</c:v>
                </c:pt>
                <c:pt idx="3128">
                  <c:v>61718</c:v>
                </c:pt>
                <c:pt idx="3129">
                  <c:v>61728</c:v>
                </c:pt>
                <c:pt idx="3130">
                  <c:v>61735</c:v>
                </c:pt>
                <c:pt idx="3131">
                  <c:v>61742</c:v>
                </c:pt>
                <c:pt idx="3132">
                  <c:v>61749</c:v>
                </c:pt>
                <c:pt idx="3133">
                  <c:v>61756</c:v>
                </c:pt>
                <c:pt idx="3134">
                  <c:v>61763</c:v>
                </c:pt>
                <c:pt idx="3135">
                  <c:v>61770</c:v>
                </c:pt>
                <c:pt idx="3136">
                  <c:v>61777</c:v>
                </c:pt>
                <c:pt idx="3137">
                  <c:v>61784</c:v>
                </c:pt>
                <c:pt idx="3138">
                  <c:v>61791</c:v>
                </c:pt>
                <c:pt idx="3139">
                  <c:v>61798</c:v>
                </c:pt>
                <c:pt idx="3140">
                  <c:v>61805</c:v>
                </c:pt>
                <c:pt idx="3141">
                  <c:v>61812</c:v>
                </c:pt>
                <c:pt idx="3142">
                  <c:v>61819</c:v>
                </c:pt>
                <c:pt idx="3143">
                  <c:v>61826</c:v>
                </c:pt>
                <c:pt idx="3144">
                  <c:v>61835</c:v>
                </c:pt>
                <c:pt idx="3145">
                  <c:v>61840</c:v>
                </c:pt>
                <c:pt idx="3146">
                  <c:v>61847</c:v>
                </c:pt>
                <c:pt idx="3147">
                  <c:v>61854</c:v>
                </c:pt>
                <c:pt idx="3148">
                  <c:v>61861</c:v>
                </c:pt>
                <c:pt idx="3149">
                  <c:v>61868</c:v>
                </c:pt>
                <c:pt idx="3150">
                  <c:v>61875</c:v>
                </c:pt>
                <c:pt idx="3151">
                  <c:v>61882</c:v>
                </c:pt>
                <c:pt idx="3152">
                  <c:v>61889</c:v>
                </c:pt>
                <c:pt idx="3153">
                  <c:v>61896</c:v>
                </c:pt>
                <c:pt idx="3154">
                  <c:v>61903</c:v>
                </c:pt>
                <c:pt idx="3155">
                  <c:v>61910</c:v>
                </c:pt>
                <c:pt idx="3156">
                  <c:v>61917</c:v>
                </c:pt>
                <c:pt idx="3157">
                  <c:v>61924</c:v>
                </c:pt>
                <c:pt idx="3158">
                  <c:v>61931</c:v>
                </c:pt>
                <c:pt idx="3159">
                  <c:v>61938</c:v>
                </c:pt>
                <c:pt idx="3160">
                  <c:v>61945</c:v>
                </c:pt>
                <c:pt idx="3161">
                  <c:v>61952</c:v>
                </c:pt>
                <c:pt idx="3162">
                  <c:v>61959</c:v>
                </c:pt>
                <c:pt idx="3163">
                  <c:v>61966</c:v>
                </c:pt>
                <c:pt idx="3164">
                  <c:v>61973</c:v>
                </c:pt>
                <c:pt idx="3165">
                  <c:v>61980</c:v>
                </c:pt>
                <c:pt idx="3166">
                  <c:v>61987</c:v>
                </c:pt>
                <c:pt idx="3167">
                  <c:v>61994</c:v>
                </c:pt>
                <c:pt idx="3168">
                  <c:v>62001</c:v>
                </c:pt>
                <c:pt idx="3169">
                  <c:v>62008</c:v>
                </c:pt>
                <c:pt idx="3170">
                  <c:v>62015</c:v>
                </c:pt>
                <c:pt idx="3171">
                  <c:v>62022</c:v>
                </c:pt>
                <c:pt idx="3172">
                  <c:v>62029</c:v>
                </c:pt>
                <c:pt idx="3173">
                  <c:v>62036</c:v>
                </c:pt>
                <c:pt idx="3174">
                  <c:v>62043</c:v>
                </c:pt>
                <c:pt idx="3175">
                  <c:v>62050</c:v>
                </c:pt>
                <c:pt idx="3176">
                  <c:v>62057</c:v>
                </c:pt>
                <c:pt idx="3177">
                  <c:v>62064</c:v>
                </c:pt>
                <c:pt idx="3178">
                  <c:v>62071</c:v>
                </c:pt>
                <c:pt idx="3179">
                  <c:v>62078</c:v>
                </c:pt>
                <c:pt idx="3180">
                  <c:v>62085</c:v>
                </c:pt>
                <c:pt idx="3181">
                  <c:v>62093</c:v>
                </c:pt>
                <c:pt idx="3182">
                  <c:v>62100</c:v>
                </c:pt>
                <c:pt idx="3183">
                  <c:v>62107</c:v>
                </c:pt>
                <c:pt idx="3184">
                  <c:v>62114</c:v>
                </c:pt>
                <c:pt idx="3185">
                  <c:v>62121</c:v>
                </c:pt>
                <c:pt idx="3186">
                  <c:v>62128</c:v>
                </c:pt>
                <c:pt idx="3187">
                  <c:v>62135</c:v>
                </c:pt>
                <c:pt idx="3188">
                  <c:v>62142</c:v>
                </c:pt>
                <c:pt idx="3189">
                  <c:v>62149</c:v>
                </c:pt>
                <c:pt idx="3190">
                  <c:v>62156</c:v>
                </c:pt>
                <c:pt idx="3191">
                  <c:v>62163</c:v>
                </c:pt>
                <c:pt idx="3192">
                  <c:v>62170</c:v>
                </c:pt>
                <c:pt idx="3193">
                  <c:v>62177</c:v>
                </c:pt>
                <c:pt idx="3194">
                  <c:v>62186</c:v>
                </c:pt>
                <c:pt idx="3195">
                  <c:v>62193</c:v>
                </c:pt>
                <c:pt idx="3196">
                  <c:v>62200</c:v>
                </c:pt>
                <c:pt idx="3197">
                  <c:v>62207</c:v>
                </c:pt>
                <c:pt idx="3198">
                  <c:v>62215</c:v>
                </c:pt>
                <c:pt idx="3199">
                  <c:v>62221</c:v>
                </c:pt>
                <c:pt idx="3200">
                  <c:v>62228</c:v>
                </c:pt>
                <c:pt idx="3201">
                  <c:v>62235</c:v>
                </c:pt>
                <c:pt idx="3202">
                  <c:v>62242</c:v>
                </c:pt>
                <c:pt idx="3203">
                  <c:v>62249</c:v>
                </c:pt>
                <c:pt idx="3204">
                  <c:v>62256</c:v>
                </c:pt>
                <c:pt idx="3205">
                  <c:v>62263</c:v>
                </c:pt>
                <c:pt idx="3206">
                  <c:v>62270</c:v>
                </c:pt>
                <c:pt idx="3207">
                  <c:v>62277</c:v>
                </c:pt>
                <c:pt idx="3208">
                  <c:v>62284</c:v>
                </c:pt>
                <c:pt idx="3209">
                  <c:v>62291</c:v>
                </c:pt>
                <c:pt idx="3210">
                  <c:v>62298</c:v>
                </c:pt>
                <c:pt idx="3211">
                  <c:v>62305</c:v>
                </c:pt>
                <c:pt idx="3212">
                  <c:v>62312</c:v>
                </c:pt>
                <c:pt idx="3213">
                  <c:v>62319</c:v>
                </c:pt>
                <c:pt idx="3214">
                  <c:v>62326</c:v>
                </c:pt>
                <c:pt idx="3215">
                  <c:v>62333</c:v>
                </c:pt>
                <c:pt idx="3216">
                  <c:v>62340</c:v>
                </c:pt>
                <c:pt idx="3217">
                  <c:v>62347</c:v>
                </c:pt>
                <c:pt idx="3218">
                  <c:v>62354</c:v>
                </c:pt>
                <c:pt idx="3219">
                  <c:v>62361</c:v>
                </c:pt>
                <c:pt idx="3220">
                  <c:v>62368</c:v>
                </c:pt>
                <c:pt idx="3221">
                  <c:v>62375</c:v>
                </c:pt>
                <c:pt idx="3222">
                  <c:v>62382</c:v>
                </c:pt>
                <c:pt idx="3223">
                  <c:v>62389</c:v>
                </c:pt>
                <c:pt idx="3224">
                  <c:v>62396</c:v>
                </c:pt>
                <c:pt idx="3225">
                  <c:v>62403</c:v>
                </c:pt>
                <c:pt idx="3226">
                  <c:v>62410</c:v>
                </c:pt>
                <c:pt idx="3227">
                  <c:v>62417</c:v>
                </c:pt>
                <c:pt idx="3228">
                  <c:v>62424</c:v>
                </c:pt>
                <c:pt idx="3229">
                  <c:v>62431</c:v>
                </c:pt>
                <c:pt idx="3230">
                  <c:v>62438</c:v>
                </c:pt>
                <c:pt idx="3231">
                  <c:v>62445</c:v>
                </c:pt>
                <c:pt idx="3232">
                  <c:v>62456</c:v>
                </c:pt>
                <c:pt idx="3233">
                  <c:v>62460</c:v>
                </c:pt>
                <c:pt idx="3234">
                  <c:v>62466</c:v>
                </c:pt>
                <c:pt idx="3235">
                  <c:v>62473</c:v>
                </c:pt>
                <c:pt idx="3236">
                  <c:v>62480</c:v>
                </c:pt>
                <c:pt idx="3237">
                  <c:v>62487</c:v>
                </c:pt>
                <c:pt idx="3238">
                  <c:v>62494</c:v>
                </c:pt>
                <c:pt idx="3239">
                  <c:v>62501</c:v>
                </c:pt>
                <c:pt idx="3240">
                  <c:v>62508</c:v>
                </c:pt>
                <c:pt idx="3241">
                  <c:v>62515</c:v>
                </c:pt>
                <c:pt idx="3242">
                  <c:v>62522</c:v>
                </c:pt>
                <c:pt idx="3243">
                  <c:v>62529</c:v>
                </c:pt>
                <c:pt idx="3244">
                  <c:v>62536</c:v>
                </c:pt>
                <c:pt idx="3245">
                  <c:v>62543</c:v>
                </c:pt>
                <c:pt idx="3246">
                  <c:v>62550</c:v>
                </c:pt>
                <c:pt idx="3247">
                  <c:v>62557</c:v>
                </c:pt>
                <c:pt idx="3248">
                  <c:v>62564</c:v>
                </c:pt>
                <c:pt idx="3249">
                  <c:v>62571</c:v>
                </c:pt>
                <c:pt idx="3250">
                  <c:v>62578</c:v>
                </c:pt>
                <c:pt idx="3251">
                  <c:v>62585</c:v>
                </c:pt>
                <c:pt idx="3252">
                  <c:v>62592</c:v>
                </c:pt>
                <c:pt idx="3253">
                  <c:v>62599</c:v>
                </c:pt>
                <c:pt idx="3254">
                  <c:v>62606</c:v>
                </c:pt>
                <c:pt idx="3255">
                  <c:v>62613</c:v>
                </c:pt>
                <c:pt idx="3256">
                  <c:v>62620</c:v>
                </c:pt>
                <c:pt idx="3257">
                  <c:v>62627</c:v>
                </c:pt>
                <c:pt idx="3258">
                  <c:v>62634</c:v>
                </c:pt>
                <c:pt idx="3259">
                  <c:v>62641</c:v>
                </c:pt>
                <c:pt idx="3260">
                  <c:v>62648</c:v>
                </c:pt>
                <c:pt idx="3261">
                  <c:v>62655</c:v>
                </c:pt>
                <c:pt idx="3262">
                  <c:v>62662</c:v>
                </c:pt>
                <c:pt idx="3263">
                  <c:v>62669</c:v>
                </c:pt>
                <c:pt idx="3264">
                  <c:v>62676</c:v>
                </c:pt>
                <c:pt idx="3265">
                  <c:v>62683</c:v>
                </c:pt>
                <c:pt idx="3266">
                  <c:v>62690</c:v>
                </c:pt>
                <c:pt idx="3267">
                  <c:v>62697</c:v>
                </c:pt>
                <c:pt idx="3268">
                  <c:v>62704</c:v>
                </c:pt>
                <c:pt idx="3269">
                  <c:v>62711</c:v>
                </c:pt>
                <c:pt idx="3270">
                  <c:v>62718</c:v>
                </c:pt>
                <c:pt idx="3271">
                  <c:v>62725</c:v>
                </c:pt>
                <c:pt idx="3272">
                  <c:v>62732</c:v>
                </c:pt>
                <c:pt idx="3273">
                  <c:v>62739</c:v>
                </c:pt>
                <c:pt idx="3274">
                  <c:v>62746</c:v>
                </c:pt>
                <c:pt idx="3275">
                  <c:v>62753</c:v>
                </c:pt>
                <c:pt idx="3276">
                  <c:v>62760</c:v>
                </c:pt>
                <c:pt idx="3277">
                  <c:v>62767</c:v>
                </c:pt>
                <c:pt idx="3278">
                  <c:v>62774</c:v>
                </c:pt>
                <c:pt idx="3279">
                  <c:v>62781</c:v>
                </c:pt>
                <c:pt idx="3280">
                  <c:v>62788</c:v>
                </c:pt>
                <c:pt idx="3281">
                  <c:v>62795</c:v>
                </c:pt>
                <c:pt idx="3282">
                  <c:v>62802</c:v>
                </c:pt>
                <c:pt idx="3283">
                  <c:v>62809</c:v>
                </c:pt>
                <c:pt idx="3284">
                  <c:v>62816</c:v>
                </c:pt>
                <c:pt idx="3285">
                  <c:v>62823</c:v>
                </c:pt>
                <c:pt idx="3286">
                  <c:v>62830</c:v>
                </c:pt>
                <c:pt idx="3287">
                  <c:v>62837</c:v>
                </c:pt>
                <c:pt idx="3288">
                  <c:v>62844</c:v>
                </c:pt>
                <c:pt idx="3289">
                  <c:v>62851</c:v>
                </c:pt>
                <c:pt idx="3290">
                  <c:v>62858</c:v>
                </c:pt>
                <c:pt idx="3291">
                  <c:v>62865</c:v>
                </c:pt>
                <c:pt idx="3292">
                  <c:v>62872</c:v>
                </c:pt>
                <c:pt idx="3293">
                  <c:v>62879</c:v>
                </c:pt>
                <c:pt idx="3294">
                  <c:v>62886</c:v>
                </c:pt>
                <c:pt idx="3295">
                  <c:v>62893</c:v>
                </c:pt>
                <c:pt idx="3296">
                  <c:v>62900</c:v>
                </c:pt>
                <c:pt idx="3297">
                  <c:v>62907</c:v>
                </c:pt>
                <c:pt idx="3298">
                  <c:v>62914</c:v>
                </c:pt>
                <c:pt idx="3299">
                  <c:v>62921</c:v>
                </c:pt>
                <c:pt idx="3300">
                  <c:v>62928</c:v>
                </c:pt>
                <c:pt idx="3301">
                  <c:v>62935</c:v>
                </c:pt>
                <c:pt idx="3302">
                  <c:v>62942</c:v>
                </c:pt>
                <c:pt idx="3303">
                  <c:v>62949</c:v>
                </c:pt>
                <c:pt idx="3304">
                  <c:v>62956</c:v>
                </c:pt>
                <c:pt idx="3305">
                  <c:v>62963</c:v>
                </c:pt>
                <c:pt idx="3306">
                  <c:v>62970</c:v>
                </c:pt>
                <c:pt idx="3307">
                  <c:v>62977</c:v>
                </c:pt>
                <c:pt idx="3308">
                  <c:v>62984</c:v>
                </c:pt>
                <c:pt idx="3309">
                  <c:v>62991</c:v>
                </c:pt>
                <c:pt idx="3310">
                  <c:v>62998</c:v>
                </c:pt>
                <c:pt idx="3311">
                  <c:v>63005</c:v>
                </c:pt>
                <c:pt idx="3312">
                  <c:v>63012</c:v>
                </c:pt>
                <c:pt idx="3313">
                  <c:v>63019</c:v>
                </c:pt>
                <c:pt idx="3314">
                  <c:v>63026</c:v>
                </c:pt>
                <c:pt idx="3315">
                  <c:v>63033</c:v>
                </c:pt>
                <c:pt idx="3316">
                  <c:v>63040</c:v>
                </c:pt>
                <c:pt idx="3317">
                  <c:v>63047</c:v>
                </c:pt>
                <c:pt idx="3318">
                  <c:v>63054</c:v>
                </c:pt>
                <c:pt idx="3319">
                  <c:v>63061</c:v>
                </c:pt>
                <c:pt idx="3320">
                  <c:v>63068</c:v>
                </c:pt>
                <c:pt idx="3321">
                  <c:v>63075</c:v>
                </c:pt>
                <c:pt idx="3322">
                  <c:v>63082</c:v>
                </c:pt>
                <c:pt idx="3323">
                  <c:v>63089</c:v>
                </c:pt>
                <c:pt idx="3324">
                  <c:v>63096</c:v>
                </c:pt>
                <c:pt idx="3325">
                  <c:v>63103</c:v>
                </c:pt>
                <c:pt idx="3326">
                  <c:v>63110</c:v>
                </c:pt>
                <c:pt idx="3327">
                  <c:v>63117</c:v>
                </c:pt>
                <c:pt idx="3328">
                  <c:v>63124</c:v>
                </c:pt>
                <c:pt idx="3329">
                  <c:v>63131</c:v>
                </c:pt>
                <c:pt idx="3330">
                  <c:v>63138</c:v>
                </c:pt>
                <c:pt idx="3331">
                  <c:v>63145</c:v>
                </c:pt>
                <c:pt idx="3332">
                  <c:v>63152</c:v>
                </c:pt>
                <c:pt idx="3333">
                  <c:v>63159</c:v>
                </c:pt>
                <c:pt idx="3334">
                  <c:v>63166</c:v>
                </c:pt>
                <c:pt idx="3335">
                  <c:v>63173</c:v>
                </c:pt>
                <c:pt idx="3336">
                  <c:v>63180</c:v>
                </c:pt>
                <c:pt idx="3337">
                  <c:v>63187</c:v>
                </c:pt>
                <c:pt idx="3338">
                  <c:v>63194</c:v>
                </c:pt>
                <c:pt idx="3339">
                  <c:v>63201</c:v>
                </c:pt>
                <c:pt idx="3340">
                  <c:v>63208</c:v>
                </c:pt>
                <c:pt idx="3341">
                  <c:v>63215</c:v>
                </c:pt>
                <c:pt idx="3342">
                  <c:v>63222</c:v>
                </c:pt>
                <c:pt idx="3343">
                  <c:v>63229</c:v>
                </c:pt>
                <c:pt idx="3344">
                  <c:v>63236</c:v>
                </c:pt>
                <c:pt idx="3345">
                  <c:v>63243</c:v>
                </c:pt>
                <c:pt idx="3346">
                  <c:v>63250</c:v>
                </c:pt>
                <c:pt idx="3347">
                  <c:v>63257</c:v>
                </c:pt>
                <c:pt idx="3348">
                  <c:v>63264</c:v>
                </c:pt>
                <c:pt idx="3349">
                  <c:v>63271</c:v>
                </c:pt>
                <c:pt idx="3350">
                  <c:v>63278</c:v>
                </c:pt>
                <c:pt idx="3351">
                  <c:v>63285</c:v>
                </c:pt>
                <c:pt idx="3352">
                  <c:v>63292</c:v>
                </c:pt>
                <c:pt idx="3353">
                  <c:v>63299</c:v>
                </c:pt>
                <c:pt idx="3354">
                  <c:v>63306</c:v>
                </c:pt>
                <c:pt idx="3355">
                  <c:v>63313</c:v>
                </c:pt>
                <c:pt idx="3356">
                  <c:v>63320</c:v>
                </c:pt>
                <c:pt idx="3357">
                  <c:v>63327</c:v>
                </c:pt>
                <c:pt idx="3358">
                  <c:v>63334</c:v>
                </c:pt>
                <c:pt idx="3359">
                  <c:v>63341</c:v>
                </c:pt>
                <c:pt idx="3360">
                  <c:v>63348</c:v>
                </c:pt>
                <c:pt idx="3361">
                  <c:v>63355</c:v>
                </c:pt>
                <c:pt idx="3362">
                  <c:v>63362</c:v>
                </c:pt>
                <c:pt idx="3363">
                  <c:v>63369</c:v>
                </c:pt>
                <c:pt idx="3364">
                  <c:v>63376</c:v>
                </c:pt>
                <c:pt idx="3365">
                  <c:v>63383</c:v>
                </c:pt>
                <c:pt idx="3366">
                  <c:v>63390</c:v>
                </c:pt>
                <c:pt idx="3367">
                  <c:v>63397</c:v>
                </c:pt>
                <c:pt idx="3368">
                  <c:v>63404</c:v>
                </c:pt>
                <c:pt idx="3369">
                  <c:v>63411</c:v>
                </c:pt>
                <c:pt idx="3370">
                  <c:v>63418</c:v>
                </c:pt>
                <c:pt idx="3371">
                  <c:v>63425</c:v>
                </c:pt>
                <c:pt idx="3372">
                  <c:v>63432</c:v>
                </c:pt>
                <c:pt idx="3373">
                  <c:v>63439</c:v>
                </c:pt>
                <c:pt idx="3374">
                  <c:v>63446</c:v>
                </c:pt>
                <c:pt idx="3375">
                  <c:v>63453</c:v>
                </c:pt>
                <c:pt idx="3376">
                  <c:v>63460</c:v>
                </c:pt>
                <c:pt idx="3377">
                  <c:v>63467</c:v>
                </c:pt>
                <c:pt idx="3378">
                  <c:v>63474</c:v>
                </c:pt>
                <c:pt idx="3379">
                  <c:v>63481</c:v>
                </c:pt>
                <c:pt idx="3380">
                  <c:v>63488</c:v>
                </c:pt>
                <c:pt idx="3381">
                  <c:v>63495</c:v>
                </c:pt>
                <c:pt idx="3382">
                  <c:v>63502</c:v>
                </c:pt>
                <c:pt idx="3383">
                  <c:v>63509</c:v>
                </c:pt>
                <c:pt idx="3384">
                  <c:v>63516</c:v>
                </c:pt>
                <c:pt idx="3385">
                  <c:v>63523</c:v>
                </c:pt>
                <c:pt idx="3386">
                  <c:v>63530</c:v>
                </c:pt>
                <c:pt idx="3387">
                  <c:v>63537</c:v>
                </c:pt>
                <c:pt idx="3388">
                  <c:v>63544</c:v>
                </c:pt>
                <c:pt idx="3389">
                  <c:v>63552</c:v>
                </c:pt>
                <c:pt idx="3390">
                  <c:v>63559</c:v>
                </c:pt>
                <c:pt idx="3391">
                  <c:v>63566</c:v>
                </c:pt>
                <c:pt idx="3392">
                  <c:v>63573</c:v>
                </c:pt>
                <c:pt idx="3393">
                  <c:v>63580</c:v>
                </c:pt>
                <c:pt idx="3394">
                  <c:v>63587</c:v>
                </c:pt>
                <c:pt idx="3395">
                  <c:v>63594</c:v>
                </c:pt>
                <c:pt idx="3396">
                  <c:v>63601</c:v>
                </c:pt>
                <c:pt idx="3397">
                  <c:v>63608</c:v>
                </c:pt>
                <c:pt idx="3398">
                  <c:v>63615</c:v>
                </c:pt>
                <c:pt idx="3399">
                  <c:v>63622</c:v>
                </c:pt>
                <c:pt idx="3400">
                  <c:v>63629</c:v>
                </c:pt>
                <c:pt idx="3401">
                  <c:v>63636</c:v>
                </c:pt>
                <c:pt idx="3402">
                  <c:v>63643</c:v>
                </c:pt>
                <c:pt idx="3403">
                  <c:v>63650</c:v>
                </c:pt>
                <c:pt idx="3404">
                  <c:v>63661</c:v>
                </c:pt>
                <c:pt idx="3405">
                  <c:v>63664</c:v>
                </c:pt>
                <c:pt idx="3406">
                  <c:v>63671</c:v>
                </c:pt>
                <c:pt idx="3407">
                  <c:v>63678</c:v>
                </c:pt>
                <c:pt idx="3408">
                  <c:v>63685</c:v>
                </c:pt>
                <c:pt idx="3409">
                  <c:v>63692</c:v>
                </c:pt>
                <c:pt idx="3410">
                  <c:v>63699</c:v>
                </c:pt>
                <c:pt idx="3411">
                  <c:v>63706</c:v>
                </c:pt>
                <c:pt idx="3412">
                  <c:v>63713</c:v>
                </c:pt>
                <c:pt idx="3413">
                  <c:v>63720</c:v>
                </c:pt>
                <c:pt idx="3414">
                  <c:v>63727</c:v>
                </c:pt>
                <c:pt idx="3415">
                  <c:v>63734</c:v>
                </c:pt>
                <c:pt idx="3416">
                  <c:v>63741</c:v>
                </c:pt>
                <c:pt idx="3417">
                  <c:v>63748</c:v>
                </c:pt>
                <c:pt idx="3418">
                  <c:v>63755</c:v>
                </c:pt>
                <c:pt idx="3419">
                  <c:v>63762</c:v>
                </c:pt>
                <c:pt idx="3420">
                  <c:v>63769</c:v>
                </c:pt>
                <c:pt idx="3421">
                  <c:v>63776</c:v>
                </c:pt>
                <c:pt idx="3422">
                  <c:v>63783</c:v>
                </c:pt>
                <c:pt idx="3423">
                  <c:v>63790</c:v>
                </c:pt>
                <c:pt idx="3424">
                  <c:v>63797</c:v>
                </c:pt>
                <c:pt idx="3425">
                  <c:v>63804</c:v>
                </c:pt>
                <c:pt idx="3426">
                  <c:v>63811</c:v>
                </c:pt>
                <c:pt idx="3427">
                  <c:v>63818</c:v>
                </c:pt>
                <c:pt idx="3428">
                  <c:v>63825</c:v>
                </c:pt>
                <c:pt idx="3429">
                  <c:v>63832</c:v>
                </c:pt>
                <c:pt idx="3430">
                  <c:v>63839</c:v>
                </c:pt>
                <c:pt idx="3431">
                  <c:v>63846</c:v>
                </c:pt>
                <c:pt idx="3432">
                  <c:v>63853</c:v>
                </c:pt>
                <c:pt idx="3433">
                  <c:v>63860</c:v>
                </c:pt>
                <c:pt idx="3434">
                  <c:v>63867</c:v>
                </c:pt>
                <c:pt idx="3435">
                  <c:v>63874</c:v>
                </c:pt>
                <c:pt idx="3436">
                  <c:v>63881</c:v>
                </c:pt>
                <c:pt idx="3437">
                  <c:v>63888</c:v>
                </c:pt>
                <c:pt idx="3438">
                  <c:v>63895</c:v>
                </c:pt>
                <c:pt idx="3439">
                  <c:v>63902</c:v>
                </c:pt>
                <c:pt idx="3440">
                  <c:v>63909</c:v>
                </c:pt>
                <c:pt idx="3441">
                  <c:v>63919</c:v>
                </c:pt>
                <c:pt idx="3442">
                  <c:v>63926</c:v>
                </c:pt>
                <c:pt idx="3443">
                  <c:v>63933</c:v>
                </c:pt>
                <c:pt idx="3444">
                  <c:v>63940</c:v>
                </c:pt>
                <c:pt idx="3445">
                  <c:v>63947</c:v>
                </c:pt>
                <c:pt idx="3446">
                  <c:v>63954</c:v>
                </c:pt>
                <c:pt idx="3447">
                  <c:v>63961</c:v>
                </c:pt>
                <c:pt idx="3448">
                  <c:v>63968</c:v>
                </c:pt>
                <c:pt idx="3449">
                  <c:v>63975</c:v>
                </c:pt>
                <c:pt idx="3450">
                  <c:v>63982</c:v>
                </c:pt>
                <c:pt idx="3451">
                  <c:v>63989</c:v>
                </c:pt>
                <c:pt idx="3452">
                  <c:v>63996</c:v>
                </c:pt>
                <c:pt idx="3453">
                  <c:v>64003</c:v>
                </c:pt>
                <c:pt idx="3454">
                  <c:v>64010</c:v>
                </c:pt>
                <c:pt idx="3455">
                  <c:v>64019</c:v>
                </c:pt>
                <c:pt idx="3456">
                  <c:v>64024</c:v>
                </c:pt>
                <c:pt idx="3457">
                  <c:v>64031</c:v>
                </c:pt>
                <c:pt idx="3458">
                  <c:v>64038</c:v>
                </c:pt>
                <c:pt idx="3459">
                  <c:v>64045</c:v>
                </c:pt>
                <c:pt idx="3460">
                  <c:v>64052</c:v>
                </c:pt>
                <c:pt idx="3461">
                  <c:v>64059</c:v>
                </c:pt>
                <c:pt idx="3462">
                  <c:v>64066</c:v>
                </c:pt>
                <c:pt idx="3463">
                  <c:v>64073</c:v>
                </c:pt>
                <c:pt idx="3464">
                  <c:v>64080</c:v>
                </c:pt>
                <c:pt idx="3465">
                  <c:v>64087</c:v>
                </c:pt>
                <c:pt idx="3466">
                  <c:v>64094</c:v>
                </c:pt>
                <c:pt idx="3467">
                  <c:v>64101</c:v>
                </c:pt>
                <c:pt idx="3468">
                  <c:v>64108</c:v>
                </c:pt>
                <c:pt idx="3469">
                  <c:v>64115</c:v>
                </c:pt>
                <c:pt idx="3470">
                  <c:v>64122</c:v>
                </c:pt>
                <c:pt idx="3471">
                  <c:v>64129</c:v>
                </c:pt>
                <c:pt idx="3472">
                  <c:v>64136</c:v>
                </c:pt>
                <c:pt idx="3473">
                  <c:v>64143</c:v>
                </c:pt>
                <c:pt idx="3474">
                  <c:v>64150</c:v>
                </c:pt>
                <c:pt idx="3475">
                  <c:v>64157</c:v>
                </c:pt>
                <c:pt idx="3476">
                  <c:v>64164</c:v>
                </c:pt>
                <c:pt idx="3477">
                  <c:v>64171</c:v>
                </c:pt>
                <c:pt idx="3478">
                  <c:v>64178</c:v>
                </c:pt>
                <c:pt idx="3479">
                  <c:v>64185</c:v>
                </c:pt>
                <c:pt idx="3480">
                  <c:v>64192</c:v>
                </c:pt>
                <c:pt idx="3481">
                  <c:v>64199</c:v>
                </c:pt>
                <c:pt idx="3482">
                  <c:v>64206</c:v>
                </c:pt>
                <c:pt idx="3483">
                  <c:v>64213</c:v>
                </c:pt>
                <c:pt idx="3484">
                  <c:v>64220</c:v>
                </c:pt>
                <c:pt idx="3485">
                  <c:v>64227</c:v>
                </c:pt>
                <c:pt idx="3486">
                  <c:v>64234</c:v>
                </c:pt>
                <c:pt idx="3487">
                  <c:v>64241</c:v>
                </c:pt>
                <c:pt idx="3488">
                  <c:v>64248</c:v>
                </c:pt>
                <c:pt idx="3489">
                  <c:v>64255</c:v>
                </c:pt>
                <c:pt idx="3490">
                  <c:v>64262</c:v>
                </c:pt>
                <c:pt idx="3491">
                  <c:v>64269</c:v>
                </c:pt>
                <c:pt idx="3492">
                  <c:v>64276</c:v>
                </c:pt>
                <c:pt idx="3493">
                  <c:v>64284</c:v>
                </c:pt>
                <c:pt idx="3494">
                  <c:v>64291</c:v>
                </c:pt>
                <c:pt idx="3495">
                  <c:v>64298</c:v>
                </c:pt>
                <c:pt idx="3496">
                  <c:v>64305</c:v>
                </c:pt>
                <c:pt idx="3497">
                  <c:v>64312</c:v>
                </c:pt>
                <c:pt idx="3498">
                  <c:v>64319</c:v>
                </c:pt>
                <c:pt idx="3499">
                  <c:v>64326</c:v>
                </c:pt>
                <c:pt idx="3500">
                  <c:v>64333</c:v>
                </c:pt>
                <c:pt idx="3501">
                  <c:v>64340</c:v>
                </c:pt>
                <c:pt idx="3502">
                  <c:v>64347</c:v>
                </c:pt>
                <c:pt idx="3503">
                  <c:v>64354</c:v>
                </c:pt>
                <c:pt idx="3504">
                  <c:v>64361</c:v>
                </c:pt>
                <c:pt idx="3505">
                  <c:v>64368</c:v>
                </c:pt>
                <c:pt idx="3506">
                  <c:v>64375</c:v>
                </c:pt>
                <c:pt idx="3507">
                  <c:v>64382</c:v>
                </c:pt>
                <c:pt idx="3508">
                  <c:v>64389</c:v>
                </c:pt>
                <c:pt idx="3509">
                  <c:v>64398</c:v>
                </c:pt>
                <c:pt idx="3510">
                  <c:v>64405</c:v>
                </c:pt>
                <c:pt idx="3511">
                  <c:v>64412</c:v>
                </c:pt>
                <c:pt idx="3512">
                  <c:v>64419</c:v>
                </c:pt>
                <c:pt idx="3513">
                  <c:v>64426</c:v>
                </c:pt>
                <c:pt idx="3514">
                  <c:v>64433</c:v>
                </c:pt>
                <c:pt idx="3515">
                  <c:v>64440</c:v>
                </c:pt>
                <c:pt idx="3516">
                  <c:v>64447</c:v>
                </c:pt>
                <c:pt idx="3517">
                  <c:v>64454</c:v>
                </c:pt>
                <c:pt idx="3518">
                  <c:v>64461</c:v>
                </c:pt>
                <c:pt idx="3519">
                  <c:v>64468</c:v>
                </c:pt>
                <c:pt idx="3520">
                  <c:v>64475</c:v>
                </c:pt>
                <c:pt idx="3521">
                  <c:v>64482</c:v>
                </c:pt>
                <c:pt idx="3522">
                  <c:v>64489</c:v>
                </c:pt>
                <c:pt idx="3523">
                  <c:v>64496</c:v>
                </c:pt>
                <c:pt idx="3524">
                  <c:v>64503</c:v>
                </c:pt>
                <c:pt idx="3525">
                  <c:v>64510</c:v>
                </c:pt>
                <c:pt idx="3526">
                  <c:v>64517</c:v>
                </c:pt>
                <c:pt idx="3527">
                  <c:v>64524</c:v>
                </c:pt>
                <c:pt idx="3528">
                  <c:v>64531</c:v>
                </c:pt>
                <c:pt idx="3529">
                  <c:v>64538</c:v>
                </c:pt>
                <c:pt idx="3530">
                  <c:v>64545</c:v>
                </c:pt>
                <c:pt idx="3531">
                  <c:v>64552</c:v>
                </c:pt>
                <c:pt idx="3532">
                  <c:v>64559</c:v>
                </c:pt>
                <c:pt idx="3533">
                  <c:v>64566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-3.8001805118703658E-4</c:v>
                </c:pt>
                <c:pt idx="1">
                  <c:v>-3.8001805114706855E-4</c:v>
                </c:pt>
                <c:pt idx="2">
                  <c:v>-3.8001805110710052E-4</c:v>
                </c:pt>
                <c:pt idx="3">
                  <c:v>-3.8001765001460797E-4</c:v>
                </c:pt>
                <c:pt idx="4">
                  <c:v>-3.8001805114706855E-4</c:v>
                </c:pt>
                <c:pt idx="5">
                  <c:v>-3.8001805118703658E-4</c:v>
                </c:pt>
                <c:pt idx="6">
                  <c:v>-3.8001805114706855E-4</c:v>
                </c:pt>
                <c:pt idx="7">
                  <c:v>-3.8001805110710052E-4</c:v>
                </c:pt>
                <c:pt idx="8">
                  <c:v>-3.8001765000128529E-4</c:v>
                </c:pt>
                <c:pt idx="9">
                  <c:v>-3.8001805122700461E-4</c:v>
                </c:pt>
                <c:pt idx="10">
                  <c:v>-3.8001805110710052E-4</c:v>
                </c:pt>
                <c:pt idx="11">
                  <c:v>-3.8001805122700461E-4</c:v>
                </c:pt>
                <c:pt idx="12">
                  <c:v>-3.8001805110710052E-4</c:v>
                </c:pt>
                <c:pt idx="13">
                  <c:v>-3.8001765002793064E-4</c:v>
                </c:pt>
                <c:pt idx="14">
                  <c:v>-3.8001805110710052E-4</c:v>
                </c:pt>
                <c:pt idx="15">
                  <c:v>-3.8001805122700461E-4</c:v>
                </c:pt>
                <c:pt idx="16">
                  <c:v>-3.8001805118703658E-4</c:v>
                </c:pt>
                <c:pt idx="17">
                  <c:v>-3.8001805114706855E-4</c:v>
                </c:pt>
                <c:pt idx="18">
                  <c:v>-3.8001765000128529E-4</c:v>
                </c:pt>
                <c:pt idx="19">
                  <c:v>-3.8001805110710052E-4</c:v>
                </c:pt>
                <c:pt idx="20">
                  <c:v>-3.8001805114706855E-4</c:v>
                </c:pt>
                <c:pt idx="21">
                  <c:v>-3.8001805118703658E-4</c:v>
                </c:pt>
                <c:pt idx="22">
                  <c:v>-3.8001805114706855E-4</c:v>
                </c:pt>
                <c:pt idx="23">
                  <c:v>-3.8001765001460797E-4</c:v>
                </c:pt>
                <c:pt idx="24">
                  <c:v>-3.8001805110710052E-4</c:v>
                </c:pt>
                <c:pt idx="25">
                  <c:v>-3.8001805114706855E-4</c:v>
                </c:pt>
                <c:pt idx="26">
                  <c:v>-3.8001805118703658E-4</c:v>
                </c:pt>
                <c:pt idx="27">
                  <c:v>-3.8001805114706855E-4</c:v>
                </c:pt>
                <c:pt idx="28">
                  <c:v>-3.8001765002793064E-4</c:v>
                </c:pt>
                <c:pt idx="29">
                  <c:v>-3.8001805110710052E-4</c:v>
                </c:pt>
                <c:pt idx="30">
                  <c:v>-3.8001805122700461E-4</c:v>
                </c:pt>
                <c:pt idx="31">
                  <c:v>-3.8001805106713249E-4</c:v>
                </c:pt>
                <c:pt idx="32">
                  <c:v>-3.8001805118703658E-4</c:v>
                </c:pt>
                <c:pt idx="33">
                  <c:v>-3.8001765001460797E-4</c:v>
                </c:pt>
                <c:pt idx="34">
                  <c:v>-3.8001805114706855E-4</c:v>
                </c:pt>
                <c:pt idx="35">
                  <c:v>-3.8001805118703658E-4</c:v>
                </c:pt>
                <c:pt idx="36">
                  <c:v>-3.8001805110710052E-4</c:v>
                </c:pt>
                <c:pt idx="37">
                  <c:v>-3.8001805114706855E-4</c:v>
                </c:pt>
                <c:pt idx="38">
                  <c:v>-3.8001765001460797E-4</c:v>
                </c:pt>
                <c:pt idx="39">
                  <c:v>-3.8001805114706855E-4</c:v>
                </c:pt>
                <c:pt idx="40">
                  <c:v>-3.8001805110710052E-4</c:v>
                </c:pt>
                <c:pt idx="41">
                  <c:v>-3.8001805122700461E-4</c:v>
                </c:pt>
                <c:pt idx="42">
                  <c:v>-3.8001805114706855E-4</c:v>
                </c:pt>
                <c:pt idx="43">
                  <c:v>-3.8001765000128529E-4</c:v>
                </c:pt>
                <c:pt idx="44">
                  <c:v>-3.8001805114706855E-4</c:v>
                </c:pt>
                <c:pt idx="45">
                  <c:v>-3.8001805110710052E-4</c:v>
                </c:pt>
                <c:pt idx="46">
                  <c:v>-3.8001805118703658E-4</c:v>
                </c:pt>
                <c:pt idx="47">
                  <c:v>-3.8001805114706855E-4</c:v>
                </c:pt>
                <c:pt idx="48">
                  <c:v>-3.8001765001460797E-4</c:v>
                </c:pt>
                <c:pt idx="49">
                  <c:v>-3.8001805114706855E-4</c:v>
                </c:pt>
                <c:pt idx="50">
                  <c:v>-3.8001805114706855E-4</c:v>
                </c:pt>
                <c:pt idx="51">
                  <c:v>-3.8001805118703658E-4</c:v>
                </c:pt>
                <c:pt idx="52">
                  <c:v>-3.8001805110710052E-4</c:v>
                </c:pt>
                <c:pt idx="53">
                  <c:v>-3.8001765002793064E-4</c:v>
                </c:pt>
                <c:pt idx="54">
                  <c:v>-3.8001805110710052E-4</c:v>
                </c:pt>
                <c:pt idx="55">
                  <c:v>-3.8001805118703658E-4</c:v>
                </c:pt>
                <c:pt idx="56">
                  <c:v>-3.8001805114706855E-4</c:v>
                </c:pt>
                <c:pt idx="57">
                  <c:v>-3.8001805114706855E-4</c:v>
                </c:pt>
                <c:pt idx="58">
                  <c:v>-3.8001744943838567E-4</c:v>
                </c:pt>
                <c:pt idx="59">
                  <c:v>-3.8001805122700461E-4</c:v>
                </c:pt>
                <c:pt idx="60">
                  <c:v>-3.8001805114706855E-4</c:v>
                </c:pt>
                <c:pt idx="61">
                  <c:v>-3.8001805114706855E-4</c:v>
                </c:pt>
                <c:pt idx="62">
                  <c:v>-3.8549883164318288E-4</c:v>
                </c:pt>
                <c:pt idx="63">
                  <c:v>-3.9295596256927467E-4</c:v>
                </c:pt>
                <c:pt idx="64">
                  <c:v>-3.9677176308483553E-4</c:v>
                </c:pt>
                <c:pt idx="65">
                  <c:v>-4.0063617911201277E-4</c:v>
                </c:pt>
                <c:pt idx="66">
                  <c:v>-4.0454664422373554E-4</c:v>
                </c:pt>
                <c:pt idx="67">
                  <c:v>-4.125077682104461E-4</c:v>
                </c:pt>
                <c:pt idx="68">
                  <c:v>-4.2059767245028468E-4</c:v>
                </c:pt>
                <c:pt idx="69">
                  <c:v>-4.2469988997595465E-4</c:v>
                </c:pt>
                <c:pt idx="70">
                  <c:v>-4.2883275926275388E-4</c:v>
                </c:pt>
                <c:pt idx="71">
                  <c:v>-4.3299371400351561E-4</c:v>
                </c:pt>
                <c:pt idx="72">
                  <c:v>-4.413958694282627E-4</c:v>
                </c:pt>
                <c:pt idx="73">
                  <c:v>-4.4986706288163703E-4</c:v>
                </c:pt>
                <c:pt idx="74">
                  <c:v>-4.5412995132387834E-4</c:v>
                </c:pt>
                <c:pt idx="75">
                  <c:v>-4.5840552769682574E-4</c:v>
                </c:pt>
                <c:pt idx="76">
                  <c:v>-4.6269122581321653E-4</c:v>
                </c:pt>
                <c:pt idx="77">
                  <c:v>-4.712829128550311E-4</c:v>
                </c:pt>
                <c:pt idx="78">
                  <c:v>-4.7988391048914281E-4</c:v>
                </c:pt>
                <c:pt idx="79">
                  <c:v>-4.8418172351460953E-4</c:v>
                </c:pt>
                <c:pt idx="80">
                  <c:v>-4.8847426064035915E-4</c:v>
                </c:pt>
                <c:pt idx="81">
                  <c:v>-4.9275895587896912E-4</c:v>
                </c:pt>
                <c:pt idx="82">
                  <c:v>-5.0128867696841439E-4</c:v>
                </c:pt>
                <c:pt idx="83">
                  <c:v>-5.0976799153890084E-4</c:v>
                </c:pt>
                <c:pt idx="84">
                  <c:v>-5.1397498285421506E-4</c:v>
                </c:pt>
                <c:pt idx="85">
                  <c:v>-5.1815873483906927E-4</c:v>
                </c:pt>
                <c:pt idx="86">
                  <c:v>-5.2231668094648853E-4</c:v>
                </c:pt>
                <c:pt idx="87">
                  <c:v>-5.3053294096550019E-4</c:v>
                </c:pt>
                <c:pt idx="88">
                  <c:v>-5.3863908301643448E-4</c:v>
                </c:pt>
                <c:pt idx="89">
                  <c:v>-5.4262950660799447E-4</c:v>
                </c:pt>
                <c:pt idx="90">
                  <c:v>-5.4657872703867127E-4</c:v>
                </c:pt>
                <c:pt idx="91">
                  <c:v>-5.5048417800129812E-4</c:v>
                </c:pt>
                <c:pt idx="92">
                  <c:v>-5.5813548501593147E-4</c:v>
                </c:pt>
                <c:pt idx="93">
                  <c:v>-5.6561696190726707E-4</c:v>
                </c:pt>
                <c:pt idx="94">
                  <c:v>-5.6926507164156703E-4</c:v>
                </c:pt>
                <c:pt idx="95">
                  <c:v>-5.7285401458440077E-4</c:v>
                </c:pt>
                <c:pt idx="96">
                  <c:v>-5.7638122410885728E-4</c:v>
                </c:pt>
                <c:pt idx="97">
                  <c:v>-5.8321608999545305E-4</c:v>
                </c:pt>
                <c:pt idx="98">
                  <c:v>-5.8982140567653829E-4</c:v>
                </c:pt>
                <c:pt idx="99">
                  <c:v>-5.9300145550000849E-4</c:v>
                </c:pt>
                <c:pt idx="100">
                  <c:v>-5.9610437474155731E-4</c:v>
                </c:pt>
                <c:pt idx="101">
                  <c:v>-5.9912759689417783E-4</c:v>
                </c:pt>
                <c:pt idx="102">
                  <c:v>-6.0489453740597554E-4</c:v>
                </c:pt>
                <c:pt idx="103">
                  <c:v>-6.1037219178938784E-4</c:v>
                </c:pt>
                <c:pt idx="104">
                  <c:v>-6.1295843556852248E-4</c:v>
                </c:pt>
                <c:pt idx="105">
                  <c:v>-6.1544958509518466E-4</c:v>
                </c:pt>
                <c:pt idx="106">
                  <c:v>-6.1784307386236748E-4</c:v>
                </c:pt>
                <c:pt idx="107">
                  <c:v>-6.2229060913576717E-4</c:v>
                </c:pt>
                <c:pt idx="108">
                  <c:v>-6.2638909779089147E-4</c:v>
                </c:pt>
                <c:pt idx="109">
                  <c:v>-6.2825578959202488E-4</c:v>
                </c:pt>
                <c:pt idx="110">
                  <c:v>-6.3000942331026266E-4</c:v>
                </c:pt>
                <c:pt idx="111">
                  <c:v>-6.3164743267840606E-4</c:v>
                </c:pt>
                <c:pt idx="112">
                  <c:v>-6.3452408716635489E-4</c:v>
                </c:pt>
                <c:pt idx="113">
                  <c:v>-6.3699190142596507E-4</c:v>
                </c:pt>
                <c:pt idx="114">
                  <c:v>-6.3801329511559146E-4</c:v>
                </c:pt>
                <c:pt idx="115">
                  <c:v>-6.3890366705177115E-4</c:v>
                </c:pt>
                <c:pt idx="116">
                  <c:v>-6.3966045084740131E-4</c:v>
                </c:pt>
                <c:pt idx="117">
                  <c:v>-6.4071475327942551E-4</c:v>
                </c:pt>
                <c:pt idx="118">
                  <c:v>-6.4130038015974833E-4</c:v>
                </c:pt>
                <c:pt idx="119">
                  <c:v>-6.4135072972426599E-4</c:v>
                </c:pt>
                <c:pt idx="120">
                  <c:v>-6.4125209378484982E-4</c:v>
                </c:pt>
                <c:pt idx="121">
                  <c:v>-6.4100190591442896E-4</c:v>
                </c:pt>
                <c:pt idx="122">
                  <c:v>-6.3998238853724132E-4</c:v>
                </c:pt>
                <c:pt idx="123">
                  <c:v>-6.384343112575408E-4</c:v>
                </c:pt>
                <c:pt idx="124">
                  <c:v>-6.3738787064337998E-4</c:v>
                </c:pt>
                <c:pt idx="125">
                  <c:v>-6.3617448053499004E-4</c:v>
                </c:pt>
                <c:pt idx="126">
                  <c:v>-6.3479157494494842E-4</c:v>
                </c:pt>
                <c:pt idx="127">
                  <c:v>-6.3478414634055014E-4</c:v>
                </c:pt>
                <c:pt idx="128">
                  <c:v>-6.357622418118325E-4</c:v>
                </c:pt>
                <c:pt idx="129">
                  <c:v>-6.3624355620017781E-4</c:v>
                </c:pt>
                <c:pt idx="130">
                  <c:v>-6.3672113633561622E-4</c:v>
                </c:pt>
                <c:pt idx="131">
                  <c:v>-6.3719536199435822E-4</c:v>
                </c:pt>
                <c:pt idx="132">
                  <c:v>-6.3813340070772995E-4</c:v>
                </c:pt>
                <c:pt idx="133">
                  <c:v>-6.3906631962318272E-4</c:v>
                </c:pt>
                <c:pt idx="134">
                  <c:v>-6.3952947229939383E-4</c:v>
                </c:pt>
                <c:pt idx="135">
                  <c:v>-6.3999155003546804E-4</c:v>
                </c:pt>
                <c:pt idx="136">
                  <c:v>-6.4137329325930637E-4</c:v>
                </c:pt>
                <c:pt idx="137">
                  <c:v>-6.4276272104812904E-4</c:v>
                </c:pt>
                <c:pt idx="138">
                  <c:v>-6.4322791281323788E-4</c:v>
                </c:pt>
                <c:pt idx="139">
                  <c:v>-6.4369506904693452E-4</c:v>
                </c:pt>
                <c:pt idx="140">
                  <c:v>-6.446366755064048E-4</c:v>
                </c:pt>
                <c:pt idx="141">
                  <c:v>-6.4559093814864354E-4</c:v>
                </c:pt>
                <c:pt idx="142">
                  <c:v>-6.4607361612623038E-4</c:v>
                </c:pt>
                <c:pt idx="143">
                  <c:v>-6.4656053806899649E-4</c:v>
                </c:pt>
                <c:pt idx="144">
                  <c:v>-6.4705208395299252E-4</c:v>
                </c:pt>
                <c:pt idx="145">
                  <c:v>-6.4830564195039742E-4</c:v>
                </c:pt>
                <c:pt idx="146">
                  <c:v>-6.4959247105367268E-4</c:v>
                </c:pt>
                <c:pt idx="147">
                  <c:v>-6.501197394426228E-4</c:v>
                </c:pt>
                <c:pt idx="148">
                  <c:v>-6.5065429116550888E-4</c:v>
                </c:pt>
                <c:pt idx="149">
                  <c:v>-6.5174839277482022E-4</c:v>
                </c:pt>
                <c:pt idx="150">
                  <c:v>-6.5287293155691373E-4</c:v>
                </c:pt>
                <c:pt idx="151">
                  <c:v>-6.5344959959023896E-4</c:v>
                </c:pt>
                <c:pt idx="152">
                  <c:v>-6.5403583057399572E-4</c:v>
                </c:pt>
                <c:pt idx="153">
                  <c:v>-6.5463200452420267E-4</c:v>
                </c:pt>
                <c:pt idx="154">
                  <c:v>-6.5585820012259433E-4</c:v>
                </c:pt>
                <c:pt idx="155">
                  <c:v>-6.5712372779191952E-4</c:v>
                </c:pt>
                <c:pt idx="156">
                  <c:v>-6.5777531525590405E-4</c:v>
                </c:pt>
                <c:pt idx="157">
                  <c:v>-6.5843912510299418E-4</c:v>
                </c:pt>
                <c:pt idx="158">
                  <c:v>-6.5911553726927252E-4</c:v>
                </c:pt>
                <c:pt idx="159">
                  <c:v>-6.6051105748865524E-4</c:v>
                </c:pt>
                <c:pt idx="160">
                  <c:v>-6.6195480860731237E-4</c:v>
                </c:pt>
                <c:pt idx="161">
                  <c:v>-6.626999316106108E-4</c:v>
                </c:pt>
                <c:pt idx="162">
                  <c:v>-6.6345993646965695E-4</c:v>
                </c:pt>
                <c:pt idx="163">
                  <c:v>-6.6423520336034159E-4</c:v>
                </c:pt>
                <c:pt idx="164">
                  <c:v>-6.6583727782010271E-4</c:v>
                </c:pt>
                <c:pt idx="165">
                  <c:v>-6.6749648744313106E-4</c:v>
                </c:pt>
                <c:pt idx="166">
                  <c:v>-6.6835376225427012E-4</c:v>
                </c:pt>
                <c:pt idx="167">
                  <c:v>-6.6922857859363916E-4</c:v>
                </c:pt>
                <c:pt idx="168">
                  <c:v>-6.7012131603760849E-4</c:v>
                </c:pt>
                <c:pt idx="169">
                  <c:v>-6.7196717426387664E-4</c:v>
                </c:pt>
                <c:pt idx="170">
                  <c:v>-6.7387907789928647E-4</c:v>
                </c:pt>
                <c:pt idx="171">
                  <c:v>-6.7486712086672895E-4</c:v>
                </c:pt>
                <c:pt idx="172">
                  <c:v>-6.7587536463520337E-4</c:v>
                </c:pt>
                <c:pt idx="173">
                  <c:v>-6.7690418922072837E-4</c:v>
                </c:pt>
                <c:pt idx="174">
                  <c:v>-6.7903105974043143E-4</c:v>
                </c:pt>
                <c:pt idx="175">
                  <c:v>-6.8123289361565753E-4</c:v>
                </c:pt>
                <c:pt idx="176">
                  <c:v>-6.823703209279941E-4</c:v>
                </c:pt>
                <c:pt idx="177">
                  <c:v>-6.8353060843406865E-4</c:v>
                </c:pt>
                <c:pt idx="178">
                  <c:v>-6.8471413618986787E-4</c:v>
                </c:pt>
                <c:pt idx="179">
                  <c:v>-6.8715924718354415E-4</c:v>
                </c:pt>
                <c:pt idx="180">
                  <c:v>-6.8968824807225104E-4</c:v>
                </c:pt>
                <c:pt idx="181">
                  <c:v>-6.9099367583813631E-4</c:v>
                </c:pt>
                <c:pt idx="182">
                  <c:v>-6.9232462347024182E-4</c:v>
                </c:pt>
                <c:pt idx="183">
                  <c:v>-6.9368147062487395E-4</c:v>
                </c:pt>
                <c:pt idx="184">
                  <c:v>-6.9648204954031456E-4</c:v>
                </c:pt>
                <c:pt idx="185">
                  <c:v>-6.993754548689779E-4</c:v>
                </c:pt>
                <c:pt idx="186">
                  <c:v>-7.0086749935693859E-4</c:v>
                </c:pt>
                <c:pt idx="187">
                  <c:v>-7.0238772310382558E-4</c:v>
                </c:pt>
                <c:pt idx="188">
                  <c:v>-7.0393650600575342E-4</c:v>
                </c:pt>
                <c:pt idx="189">
                  <c:v>-7.0707105447986862E-4</c:v>
                </c:pt>
                <c:pt idx="190">
                  <c:v>-7.1018188817717487E-4</c:v>
                </c:pt>
                <c:pt idx="191">
                  <c:v>-7.1171968047067935E-4</c:v>
                </c:pt>
                <c:pt idx="192">
                  <c:v>-7.1324703371455911E-4</c:v>
                </c:pt>
                <c:pt idx="193">
                  <c:v>-7.1476376017898247E-4</c:v>
                </c:pt>
                <c:pt idx="194">
                  <c:v>-7.1775942224405753E-4</c:v>
                </c:pt>
                <c:pt idx="195">
                  <c:v>-7.2072064940087444E-4</c:v>
                </c:pt>
                <c:pt idx="196">
                  <c:v>-7.2218143021718362E-4</c:v>
                </c:pt>
                <c:pt idx="197">
                  <c:v>-7.2363045935386339E-4</c:v>
                </c:pt>
                <c:pt idx="198">
                  <c:v>-7.2506754976053855E-4</c:v>
                </c:pt>
                <c:pt idx="199">
                  <c:v>-7.2789952434870742E-4</c:v>
                </c:pt>
                <c:pt idx="200">
                  <c:v>-7.306927711292488E-4</c:v>
                </c:pt>
                <c:pt idx="201">
                  <c:v>-7.3206735425657143E-4</c:v>
                </c:pt>
                <c:pt idx="202">
                  <c:v>-7.3342887355387631E-4</c:v>
                </c:pt>
                <c:pt idx="203">
                  <c:v>-7.3477714157110796E-4</c:v>
                </c:pt>
                <c:pt idx="204">
                  <c:v>-7.3742705851032042E-4</c:v>
                </c:pt>
                <c:pt idx="205">
                  <c:v>-7.4003395091892799E-4</c:v>
                </c:pt>
                <c:pt idx="206">
                  <c:v>-7.4131315030534495E-4</c:v>
                </c:pt>
                <c:pt idx="207">
                  <c:v>-7.4257797347154764E-4</c:v>
                </c:pt>
                <c:pt idx="208">
                  <c:v>-7.4382823316732072E-4</c:v>
                </c:pt>
                <c:pt idx="209">
                  <c:v>-7.4627772261859349E-4</c:v>
                </c:pt>
                <c:pt idx="210">
                  <c:v>-7.4867988612670189E-4</c:v>
                </c:pt>
                <c:pt idx="211">
                  <c:v>-7.4985451572029405E-4</c:v>
                </c:pt>
                <c:pt idx="212">
                  <c:v>-7.5101345670347541E-4</c:v>
                </c:pt>
                <c:pt idx="213">
                  <c:v>-7.5215652194593474E-4</c:v>
                </c:pt>
                <c:pt idx="214">
                  <c:v>-7.5438721444331946E-4</c:v>
                </c:pt>
                <c:pt idx="215">
                  <c:v>-7.5656627418929645E-4</c:v>
                </c:pt>
                <c:pt idx="216">
                  <c:v>-7.5762714789817664E-4</c:v>
                </c:pt>
                <c:pt idx="217">
                  <c:v>-7.5867102068638559E-4</c:v>
                </c:pt>
                <c:pt idx="218">
                  <c:v>-7.5969770538364401E-4</c:v>
                </c:pt>
                <c:pt idx="219">
                  <c:v>-7.6169123175429121E-4</c:v>
                </c:pt>
                <c:pt idx="220">
                  <c:v>-7.6362881270330973E-4</c:v>
                </c:pt>
                <c:pt idx="221">
                  <c:v>-7.6456674419578263E-4</c:v>
                </c:pt>
                <c:pt idx="222">
                  <c:v>-7.6548636285700411E-4</c:v>
                </c:pt>
                <c:pt idx="223">
                  <c:v>-7.6638748095714249E-4</c:v>
                </c:pt>
                <c:pt idx="224">
                  <c:v>-7.6812547245452834E-4</c:v>
                </c:pt>
                <c:pt idx="225">
                  <c:v>-7.6980319882569148E-4</c:v>
                </c:pt>
                <c:pt idx="226">
                  <c:v>-7.7060900232961416E-4</c:v>
                </c:pt>
                <c:pt idx="227">
                  <c:v>-7.7139518057212086E-4</c:v>
                </c:pt>
                <c:pt idx="228">
                  <c:v>-7.7216154598325204E-4</c:v>
                </c:pt>
                <c:pt idx="229">
                  <c:v>-7.7362563427385567E-4</c:v>
                </c:pt>
                <c:pt idx="230">
                  <c:v>-7.7502513023297581E-4</c:v>
                </c:pt>
                <c:pt idx="231">
                  <c:v>-7.756896196564611E-4</c:v>
                </c:pt>
                <c:pt idx="232">
                  <c:v>-7.7633317130842983E-4</c:v>
                </c:pt>
                <c:pt idx="233">
                  <c:v>-7.769555980186027E-4</c:v>
                </c:pt>
                <c:pt idx="234">
                  <c:v>-7.7812741507532479E-4</c:v>
                </c:pt>
                <c:pt idx="235">
                  <c:v>-7.7923030432192064E-4</c:v>
                </c:pt>
                <c:pt idx="236">
                  <c:v>-7.7974429337324125E-4</c:v>
                </c:pt>
                <c:pt idx="237">
                  <c:v>-7.80236032582593E-4</c:v>
                </c:pt>
                <c:pt idx="238">
                  <c:v>-7.8070533445995238E-4</c:v>
                </c:pt>
                <c:pt idx="239">
                  <c:v>-7.8156651260208321E-4</c:v>
                </c:pt>
                <c:pt idx="240">
                  <c:v>-7.823544183693798E-4</c:v>
                </c:pt>
                <c:pt idx="241">
                  <c:v>-7.8270872119645674E-4</c:v>
                </c:pt>
                <c:pt idx="242">
                  <c:v>-7.8303946175140027E-4</c:v>
                </c:pt>
                <c:pt idx="243">
                  <c:v>-7.83346452704059E-4</c:v>
                </c:pt>
                <c:pt idx="244">
                  <c:v>-7.8387862463724645E-4</c:v>
                </c:pt>
                <c:pt idx="245">
                  <c:v>-7.8433316997195135E-4</c:v>
                </c:pt>
                <c:pt idx="246">
                  <c:v>-7.845186004029614E-4</c:v>
                </c:pt>
                <c:pt idx="247">
                  <c:v>-7.8467915629154561E-4</c:v>
                </c:pt>
                <c:pt idx="248">
                  <c:v>-7.8481465014768048E-4</c:v>
                </c:pt>
                <c:pt idx="249">
                  <c:v>-7.8499944893728468E-4</c:v>
                </c:pt>
                <c:pt idx="250">
                  <c:v>-7.8510225652639321E-4</c:v>
                </c:pt>
                <c:pt idx="251">
                  <c:v>-7.8510962842948118E-4</c:v>
                </c:pt>
                <c:pt idx="252">
                  <c:v>-7.8509081347988285E-4</c:v>
                </c:pt>
                <c:pt idx="253">
                  <c:v>-7.8504562434744685E-4</c:v>
                </c:pt>
                <c:pt idx="254">
                  <c:v>-7.84827651840736E-4</c:v>
                </c:pt>
                <c:pt idx="255">
                  <c:v>-7.8444441718339419E-4</c:v>
                </c:pt>
                <c:pt idx="256">
                  <c:v>-7.841644260331293E-4</c:v>
                </c:pt>
                <c:pt idx="257">
                  <c:v>-7.8383123911507369E-4</c:v>
                </c:pt>
                <c:pt idx="258">
                  <c:v>-7.8344439983446534E-4</c:v>
                </c:pt>
                <c:pt idx="259">
                  <c:v>-7.8248789645130046E-4</c:v>
                </c:pt>
                <c:pt idx="260">
                  <c:v>-7.8135138807056137E-4</c:v>
                </c:pt>
                <c:pt idx="261">
                  <c:v>-7.806894387352159E-4</c:v>
                </c:pt>
                <c:pt idx="262">
                  <c:v>-7.79971097868426E-4</c:v>
                </c:pt>
                <c:pt idx="263">
                  <c:v>-7.7919590875552558E-4</c:v>
                </c:pt>
                <c:pt idx="264">
                  <c:v>-7.7745207482493583E-4</c:v>
                </c:pt>
                <c:pt idx="265">
                  <c:v>-7.7551753950633184E-4</c:v>
                </c:pt>
                <c:pt idx="266">
                  <c:v>-7.7445126120068153E-4</c:v>
                </c:pt>
                <c:pt idx="267">
                  <c:v>-7.7332539559993307E-4</c:v>
                </c:pt>
                <c:pt idx="268">
                  <c:v>-7.7213948574961222E-4</c:v>
                </c:pt>
                <c:pt idx="269">
                  <c:v>-7.6956359181146183E-4</c:v>
                </c:pt>
                <c:pt idx="270">
                  <c:v>-7.6678627579429559E-4</c:v>
                </c:pt>
                <c:pt idx="271">
                  <c:v>-7.6529329781305222E-4</c:v>
                </c:pt>
                <c:pt idx="272">
                  <c:v>-7.6373753653324883E-4</c:v>
                </c:pt>
                <c:pt idx="273">
                  <c:v>-7.6211853532015539E-4</c:v>
                </c:pt>
                <c:pt idx="274">
                  <c:v>-7.5866585202088999E-4</c:v>
                </c:pt>
                <c:pt idx="275">
                  <c:v>-7.5500100131797865E-4</c:v>
                </c:pt>
                <c:pt idx="276">
                  <c:v>-7.5309076051244261E-4</c:v>
                </c:pt>
                <c:pt idx="277">
                  <c:v>-7.5127422011433964E-4</c:v>
                </c:pt>
                <c:pt idx="278">
                  <c:v>-7.4958449403528249E-4</c:v>
                </c:pt>
                <c:pt idx="279">
                  <c:v>-7.4663353926140985E-4</c:v>
                </c:pt>
                <c:pt idx="280">
                  <c:v>-7.4412305921089938E-4</c:v>
                </c:pt>
                <c:pt idx="281">
                  <c:v>-7.4308939965295195E-4</c:v>
                </c:pt>
                <c:pt idx="282">
                  <c:v>-7.4219135241637701E-4</c:v>
                </c:pt>
                <c:pt idx="283">
                  <c:v>-7.414303837682823E-4</c:v>
                </c:pt>
                <c:pt idx="284">
                  <c:v>-7.4037118459990836E-4</c:v>
                </c:pt>
                <c:pt idx="285">
                  <c:v>-7.3978662292084607E-4</c:v>
                </c:pt>
                <c:pt idx="286">
                  <c:v>-7.397330428604576E-4</c:v>
                </c:pt>
                <c:pt idx="287">
                  <c:v>-7.3982533931093997E-4</c:v>
                </c:pt>
                <c:pt idx="288">
                  <c:v>-7.4006497885914513E-4</c:v>
                </c:pt>
                <c:pt idx="289">
                  <c:v>-7.4104120785012384E-4</c:v>
                </c:pt>
                <c:pt idx="290">
                  <c:v>-7.4252629437054907E-4</c:v>
                </c:pt>
                <c:pt idx="291">
                  <c:v>-7.4352464425331277E-4</c:v>
                </c:pt>
                <c:pt idx="292">
                  <c:v>-7.4467913523612594E-4</c:v>
                </c:pt>
                <c:pt idx="293">
                  <c:v>-7.4599123350616026E-4</c:v>
                </c:pt>
                <c:pt idx="294">
                  <c:v>-7.4914656090552256E-4</c:v>
                </c:pt>
                <c:pt idx="295">
                  <c:v>-7.5284502759842553E-4</c:v>
                </c:pt>
                <c:pt idx="296">
                  <c:v>-7.5496715794987068E-4</c:v>
                </c:pt>
                <c:pt idx="297">
                  <c:v>-7.5725569379070379E-4</c:v>
                </c:pt>
                <c:pt idx="298">
                  <c:v>-7.5963209582585733E-4</c:v>
                </c:pt>
                <c:pt idx="299">
                  <c:v>-7.6349809416065284E-4</c:v>
                </c:pt>
                <c:pt idx="300">
                  <c:v>-7.6630773055086365E-4</c:v>
                </c:pt>
                <c:pt idx="301">
                  <c:v>-7.6717436267692563E-4</c:v>
                </c:pt>
                <c:pt idx="302">
                  <c:v>-7.6771402347297624E-4</c:v>
                </c:pt>
                <c:pt idx="303">
                  <c:v>-7.6792368228328911E-4</c:v>
                </c:pt>
                <c:pt idx="304">
                  <c:v>-7.6722620591329616E-4</c:v>
                </c:pt>
                <c:pt idx="305">
                  <c:v>-7.6540168874927872E-4</c:v>
                </c:pt>
                <c:pt idx="306">
                  <c:v>-7.6391588087254547E-4</c:v>
                </c:pt>
                <c:pt idx="307">
                  <c:v>-7.6208188831472512E-4</c:v>
                </c:pt>
                <c:pt idx="308">
                  <c:v>-7.5989668061993143E-4</c:v>
                </c:pt>
                <c:pt idx="309">
                  <c:v>-7.5433881491893118E-4</c:v>
                </c:pt>
                <c:pt idx="310">
                  <c:v>-7.4758308863387413E-4</c:v>
                </c:pt>
                <c:pt idx="311">
                  <c:v>-7.4359634797627194E-4</c:v>
                </c:pt>
                <c:pt idx="312">
                  <c:v>-7.3924020948634706E-4</c:v>
                </c:pt>
                <c:pt idx="313">
                  <c:v>-7.3451164234850097E-4</c:v>
                </c:pt>
                <c:pt idx="314">
                  <c:v>-7.1767365408081929E-4</c:v>
                </c:pt>
                <c:pt idx="315">
                  <c:v>-6.981495359825729E-4</c:v>
                </c:pt>
                <c:pt idx="316">
                  <c:v>-6.907291163438245E-4</c:v>
                </c:pt>
                <c:pt idx="317">
                  <c:v>-6.7287646681513102E-4</c:v>
                </c:pt>
                <c:pt idx="318">
                  <c:v>-6.5785616913949241E-4</c:v>
                </c:pt>
                <c:pt idx="319">
                  <c:v>-6.5305862094078293E-4</c:v>
                </c:pt>
                <c:pt idx="320">
                  <c:v>-6.488765498913196E-4</c:v>
                </c:pt>
                <c:pt idx="321">
                  <c:v>-6.4259089257667767E-4</c:v>
                </c:pt>
                <c:pt idx="322">
                  <c:v>-6.3841520234309002E-4</c:v>
                </c:pt>
                <c:pt idx="323">
                  <c:v>-6.3739464074785701E-4</c:v>
                </c:pt>
                <c:pt idx="324">
                  <c:v>-6.3702320590497408E-4</c:v>
                </c:pt>
                <c:pt idx="325">
                  <c:v>-6.373065058884464E-4</c:v>
                </c:pt>
                <c:pt idx="326">
                  <c:v>-6.4008245830304844E-4</c:v>
                </c:pt>
                <c:pt idx="327">
                  <c:v>-6.4509921868349807E-4</c:v>
                </c:pt>
                <c:pt idx="328">
                  <c:v>-6.4874031622697004E-4</c:v>
                </c:pt>
                <c:pt idx="329">
                  <c:v>-6.5306979796009301E-4</c:v>
                </c:pt>
                <c:pt idx="330">
                  <c:v>-6.5809327207677626E-4</c:v>
                </c:pt>
                <c:pt idx="331">
                  <c:v>-6.7048032035721405E-4</c:v>
                </c:pt>
                <c:pt idx="332">
                  <c:v>-6.8523925589758505E-4</c:v>
                </c:pt>
                <c:pt idx="333">
                  <c:v>-6.9381681472080459E-4</c:v>
                </c:pt>
                <c:pt idx="334">
                  <c:v>-7.0312201505107197E-4</c:v>
                </c:pt>
                <c:pt idx="335">
                  <c:v>-7.1316046500236041E-4</c:v>
                </c:pt>
                <c:pt idx="336">
                  <c:v>-7.3570806790712595E-4</c:v>
                </c:pt>
                <c:pt idx="337">
                  <c:v>-7.607589248559421E-4</c:v>
                </c:pt>
                <c:pt idx="338">
                  <c:v>-7.7454774546126259E-4</c:v>
                </c:pt>
                <c:pt idx="339">
                  <c:v>-7.8899888634520465E-4</c:v>
                </c:pt>
                <c:pt idx="340">
                  <c:v>-8.0345804389647668E-4</c:v>
                </c:pt>
                <c:pt idx="341">
                  <c:v>-8.3164431751825418E-4</c:v>
                </c:pt>
                <c:pt idx="342">
                  <c:v>-8.5909200373546213E-4</c:v>
                </c:pt>
                <c:pt idx="343">
                  <c:v>-8.724375169499865E-4</c:v>
                </c:pt>
                <c:pt idx="344">
                  <c:v>-8.8555291599679009E-4</c:v>
                </c:pt>
                <c:pt idx="345">
                  <c:v>-8.984357387253894E-4</c:v>
                </c:pt>
                <c:pt idx="346">
                  <c:v>-9.2341145304875027E-4</c:v>
                </c:pt>
                <c:pt idx="347">
                  <c:v>-9.4759203216110421E-4</c:v>
                </c:pt>
                <c:pt idx="348">
                  <c:v>-9.5927504691672993E-4</c:v>
                </c:pt>
                <c:pt idx="349">
                  <c:v>-9.707107145295879E-4</c:v>
                </c:pt>
                <c:pt idx="350">
                  <c:v>-9.8189657324887492E-4</c:v>
                </c:pt>
                <c:pt idx="351">
                  <c:v>-1.0034204884323827E-3</c:v>
                </c:pt>
                <c:pt idx="352">
                  <c:v>-1.024092682455624E-3</c:v>
                </c:pt>
                <c:pt idx="353">
                  <c:v>-1.0339925692059992E-3</c:v>
                </c:pt>
                <c:pt idx="354">
                  <c:v>-1.0436278759984319E-3</c:v>
                </c:pt>
                <c:pt idx="355">
                  <c:v>-1.0529961412020228E-3</c:v>
                </c:pt>
                <c:pt idx="356">
                  <c:v>-1.0708270381876162E-3</c:v>
                </c:pt>
                <c:pt idx="357">
                  <c:v>-1.087749548194239E-3</c:v>
                </c:pt>
                <c:pt idx="358">
                  <c:v>-1.0957456773530438E-3</c:v>
                </c:pt>
                <c:pt idx="359">
                  <c:v>-1.1034298257106556E-3</c:v>
                </c:pt>
                <c:pt idx="360">
                  <c:v>-1.1106097962088057E-3</c:v>
                </c:pt>
                <c:pt idx="361">
                  <c:v>-1.1230485222979425E-3</c:v>
                </c:pt>
                <c:pt idx="362">
                  <c:v>-1.1335532594580755E-3</c:v>
                </c:pt>
                <c:pt idx="363">
                  <c:v>-1.1378217362301157E-3</c:v>
                </c:pt>
                <c:pt idx="364">
                  <c:v>-1.1414939440079763E-3</c:v>
                </c:pt>
                <c:pt idx="365">
                  <c:v>-1.1445652256369954E-3</c:v>
                </c:pt>
                <c:pt idx="366">
                  <c:v>-1.1486777527558445E-3</c:v>
                </c:pt>
                <c:pt idx="367">
                  <c:v>-1.1507479551653432E-3</c:v>
                </c:pt>
                <c:pt idx="368">
                  <c:v>-1.1507447540859417E-3</c:v>
                </c:pt>
                <c:pt idx="369">
                  <c:v>-1.1501126859680966E-3</c:v>
                </c:pt>
                <c:pt idx="370">
                  <c:v>-1.1488470938569861E-3</c:v>
                </c:pt>
                <c:pt idx="371">
                  <c:v>-1.144177242564659E-3</c:v>
                </c:pt>
                <c:pt idx="372">
                  <c:v>-1.1373563493410899E-3</c:v>
                </c:pt>
                <c:pt idx="373">
                  <c:v>-1.1328532846999195E-3</c:v>
                </c:pt>
                <c:pt idx="374">
                  <c:v>-1.1276887551758819E-3</c:v>
                </c:pt>
                <c:pt idx="375">
                  <c:v>-1.1218581034544428E-3</c:v>
                </c:pt>
                <c:pt idx="376">
                  <c:v>-1.1079496993993132E-3</c:v>
                </c:pt>
                <c:pt idx="377">
                  <c:v>-1.0917811396149446E-3</c:v>
                </c:pt>
                <c:pt idx="378">
                  <c:v>-1.0825500247424458E-3</c:v>
                </c:pt>
                <c:pt idx="379">
                  <c:v>-1.0726248467030075E-3</c:v>
                </c:pt>
                <c:pt idx="380">
                  <c:v>-1.043267611787968E-3</c:v>
                </c:pt>
                <c:pt idx="381">
                  <c:v>-1.0177883430051438E-3</c:v>
                </c:pt>
                <c:pt idx="382">
                  <c:v>-1.0106742208337849E-3</c:v>
                </c:pt>
                <c:pt idx="383">
                  <c:v>-1.0041613043076936E-3</c:v>
                </c:pt>
                <c:pt idx="384">
                  <c:v>-9.9316013894235056E-4</c:v>
                </c:pt>
                <c:pt idx="385">
                  <c:v>-9.842152504591084E-4</c:v>
                </c:pt>
                <c:pt idx="386">
                  <c:v>-9.8077852919153941E-4</c:v>
                </c:pt>
                <c:pt idx="387">
                  <c:v>-9.7797108071784322E-4</c:v>
                </c:pt>
                <c:pt idx="388">
                  <c:v>-9.7579758261634453E-4</c:v>
                </c:pt>
                <c:pt idx="389">
                  <c:v>-9.7358451071727359E-4</c:v>
                </c:pt>
                <c:pt idx="390">
                  <c:v>-9.7353665121424626E-4</c:v>
                </c:pt>
                <c:pt idx="391">
                  <c:v>-9.7460307264540802E-4</c:v>
                </c:pt>
                <c:pt idx="392">
                  <c:v>-9.763315115574045E-4</c:v>
                </c:pt>
                <c:pt idx="393">
                  <c:v>-9.7872664560849643E-4</c:v>
                </c:pt>
                <c:pt idx="394">
                  <c:v>-9.8575992073079988E-4</c:v>
                </c:pt>
                <c:pt idx="395">
                  <c:v>-9.9506768960644365E-4</c:v>
                </c:pt>
                <c:pt idx="396">
                  <c:v>-1.0008664664651334E-3</c:v>
                </c:pt>
                <c:pt idx="397">
                  <c:v>-1.0073600053317477E-3</c:v>
                </c:pt>
                <c:pt idx="398">
                  <c:v>-1.0145529840244194E-3</c:v>
                </c:pt>
                <c:pt idx="399">
                  <c:v>-1.031290841471133E-3</c:v>
                </c:pt>
                <c:pt idx="400">
                  <c:v>-1.0549869849918458E-3</c:v>
                </c:pt>
                <c:pt idx="401">
                  <c:v>-1.0688303285233403E-3</c:v>
                </c:pt>
                <c:pt idx="402">
                  <c:v>-1.0774044435013508E-3</c:v>
                </c:pt>
                <c:pt idx="403">
                  <c:v>-1.0928936369225539E-3</c:v>
                </c:pt>
                <c:pt idx="404">
                  <c:v>-1.1067154528410228E-3</c:v>
                </c:pt>
                <c:pt idx="405">
                  <c:v>-1.1127785481468422E-3</c:v>
                </c:pt>
                <c:pt idx="406">
                  <c:v>-1.1183284631144375E-3</c:v>
                </c:pt>
                <c:pt idx="407">
                  <c:v>-1.12336153855086E-3</c:v>
                </c:pt>
                <c:pt idx="408">
                  <c:v>-1.1316830398522271E-3</c:v>
                </c:pt>
                <c:pt idx="409">
                  <c:v>-1.1382522695591035E-3</c:v>
                </c:pt>
                <c:pt idx="410">
                  <c:v>-1.1406462652407967E-3</c:v>
                </c:pt>
                <c:pt idx="411">
                  <c:v>-1.1425014682320267E-3</c:v>
                </c:pt>
                <c:pt idx="412">
                  <c:v>-1.1438142198194612E-3</c:v>
                </c:pt>
                <c:pt idx="413">
                  <c:v>-1.1446096176470633E-3</c:v>
                </c:pt>
                <c:pt idx="414">
                  <c:v>-1.1435675335480511E-3</c:v>
                </c:pt>
                <c:pt idx="415">
                  <c:v>-1.1421131444588895E-3</c:v>
                </c:pt>
                <c:pt idx="416">
                  <c:v>-1.1400943505268657E-3</c:v>
                </c:pt>
                <c:pt idx="417">
                  <c:v>-1.1375074929187434E-3</c:v>
                </c:pt>
                <c:pt idx="418">
                  <c:v>-1.1304183878557694E-3</c:v>
                </c:pt>
                <c:pt idx="419">
                  <c:v>-1.1214062471820441E-3</c:v>
                </c:pt>
                <c:pt idx="420">
                  <c:v>-1.1159241874558745E-3</c:v>
                </c:pt>
                <c:pt idx="421">
                  <c:v>-1.1098521106145398E-3</c:v>
                </c:pt>
                <c:pt idx="422">
                  <c:v>-1.1033383731051671E-3</c:v>
                </c:pt>
                <c:pt idx="423">
                  <c:v>-1.0910626293636483E-3</c:v>
                </c:pt>
                <c:pt idx="424">
                  <c:v>-1.0798632290365262E-3</c:v>
                </c:pt>
                <c:pt idx="425">
                  <c:v>-1.0748025701845521E-3</c:v>
                </c:pt>
                <c:pt idx="426">
                  <c:v>-1.070069825908071E-3</c:v>
                </c:pt>
                <c:pt idx="427">
                  <c:v>-1.0656673281017603E-3</c:v>
                </c:pt>
                <c:pt idx="428">
                  <c:v>-1.057971704523375E-3</c:v>
                </c:pt>
                <c:pt idx="429">
                  <c:v>-1.0514064397115774E-3</c:v>
                </c:pt>
                <c:pt idx="430">
                  <c:v>-1.0486901526363113E-3</c:v>
                </c:pt>
                <c:pt idx="431">
                  <c:v>-1.0463181032793756E-3</c:v>
                </c:pt>
                <c:pt idx="432">
                  <c:v>-1.0442926236153838E-3</c:v>
                </c:pt>
                <c:pt idx="433">
                  <c:v>-1.0414055430807423E-3</c:v>
                </c:pt>
                <c:pt idx="434">
                  <c:v>-1.0397030385433936E-3</c:v>
                </c:pt>
                <c:pt idx="435">
                  <c:v>-1.0394453851647611E-3</c:v>
                </c:pt>
                <c:pt idx="436">
                  <c:v>-1.0395482925273924E-3</c:v>
                </c:pt>
                <c:pt idx="437">
                  <c:v>-1.040014092645869E-3</c:v>
                </c:pt>
                <c:pt idx="438">
                  <c:v>-1.0421639776758695E-3</c:v>
                </c:pt>
                <c:pt idx="439">
                  <c:v>-1.0455528576525097E-3</c:v>
                </c:pt>
                <c:pt idx="440">
                  <c:v>-1.0478680994108203E-3</c:v>
                </c:pt>
                <c:pt idx="441">
                  <c:v>-1.0505602249732959E-3</c:v>
                </c:pt>
                <c:pt idx="442">
                  <c:v>-1.0536315663545182E-3</c:v>
                </c:pt>
                <c:pt idx="443">
                  <c:v>-1.0601668628851257E-3</c:v>
                </c:pt>
                <c:pt idx="444">
                  <c:v>-1.0661282702262298E-3</c:v>
                </c:pt>
                <c:pt idx="445">
                  <c:v>-1.0687654274388336E-3</c:v>
                </c:pt>
                <c:pt idx="446">
                  <c:v>-1.0711953912689864E-3</c:v>
                </c:pt>
                <c:pt idx="447">
                  <c:v>-1.0734168271842037E-3</c:v>
                </c:pt>
                <c:pt idx="448">
                  <c:v>-1.0771547092813805E-3</c:v>
                </c:pt>
                <c:pt idx="449">
                  <c:v>-1.0801905970092562E-3</c:v>
                </c:pt>
                <c:pt idx="450">
                  <c:v>-1.08134937248483E-3</c:v>
                </c:pt>
                <c:pt idx="451">
                  <c:v>-1.0822916117714243E-3</c:v>
                </c:pt>
                <c:pt idx="452">
                  <c:v>-1.0830159802965866E-3</c:v>
                </c:pt>
                <c:pt idx="453">
                  <c:v>-1.0837285450904233E-3</c:v>
                </c:pt>
                <c:pt idx="454">
                  <c:v>-1.0837080514969344E-3</c:v>
                </c:pt>
                <c:pt idx="455">
                  <c:v>-1.0833230451501308E-3</c:v>
                </c:pt>
                <c:pt idx="456">
                  <c:v>-1.0827121596879152E-3</c:v>
                </c:pt>
                <c:pt idx="457">
                  <c:v>-1.0818740605778032E-3</c:v>
                </c:pt>
                <c:pt idx="458">
                  <c:v>-1.0794305728722975E-3</c:v>
                </c:pt>
                <c:pt idx="459">
                  <c:v>-1.0762228321326006E-3</c:v>
                </c:pt>
                <c:pt idx="460">
                  <c:v>-1.0742286436382642E-3</c:v>
                </c:pt>
                <c:pt idx="461">
                  <c:v>-1.0719992331020833E-3</c:v>
                </c:pt>
                <c:pt idx="462">
                  <c:v>-1.0695332659915735E-3</c:v>
                </c:pt>
                <c:pt idx="463">
                  <c:v>-1.063802992242735E-3</c:v>
                </c:pt>
                <c:pt idx="464">
                  <c:v>-1.0572771363603906E-3</c:v>
                </c:pt>
                <c:pt idx="465">
                  <c:v>-1.0536498349411616E-3</c:v>
                </c:pt>
                <c:pt idx="466">
                  <c:v>-1.0499858121360006E-3</c:v>
                </c:pt>
                <c:pt idx="467">
                  <c:v>-1.0463265650706433E-3</c:v>
                </c:pt>
                <c:pt idx="468">
                  <c:v>-1.0390217439759653E-3</c:v>
                </c:pt>
                <c:pt idx="469">
                  <c:v>-1.0317403466375552E-3</c:v>
                </c:pt>
                <c:pt idx="470">
                  <c:v>-1.0281072385032175E-3</c:v>
                </c:pt>
                <c:pt idx="471">
                  <c:v>-1.0244798105851771E-3</c:v>
                </c:pt>
                <c:pt idx="472">
                  <c:v>-1.020858213642839E-3</c:v>
                </c:pt>
                <c:pt idx="473">
                  <c:v>-1.0136323560905325E-3</c:v>
                </c:pt>
                <c:pt idx="474">
                  <c:v>-1.0064331509385127E-3</c:v>
                </c:pt>
                <c:pt idx="475">
                  <c:v>-1.0028429704256325E-3</c:v>
                </c:pt>
                <c:pt idx="476">
                  <c:v>-9.9925952568469256E-4</c:v>
                </c:pt>
                <c:pt idx="477">
                  <c:v>-9.9568296727525762E-4</c:v>
                </c:pt>
                <c:pt idx="478">
                  <c:v>-9.885508446094704E-4</c:v>
                </c:pt>
                <c:pt idx="479">
                  <c:v>-9.8144861373938852E-4</c:v>
                </c:pt>
                <c:pt idx="480">
                  <c:v>-9.7790874913794568E-4</c:v>
                </c:pt>
                <c:pt idx="481">
                  <c:v>-9.7437667586408594E-4</c:v>
                </c:pt>
                <c:pt idx="482">
                  <c:v>-9.7085254435747004E-4</c:v>
                </c:pt>
                <c:pt idx="483">
                  <c:v>-9.6382892793567265E-4</c:v>
                </c:pt>
                <c:pt idx="484">
                  <c:v>-9.5683845334981754E-4</c:v>
                </c:pt>
                <c:pt idx="485">
                  <c:v>-9.5335629310966397E-4</c:v>
                </c:pt>
                <c:pt idx="486">
                  <c:v>-9.4988297959286427E-4</c:v>
                </c:pt>
                <c:pt idx="487">
                  <c:v>-9.4641866343891934E-4</c:v>
                </c:pt>
                <c:pt idx="488">
                  <c:v>-9.3962949803572116E-4</c:v>
                </c:pt>
                <c:pt idx="489">
                  <c:v>-9.3311256261774389E-4</c:v>
                </c:pt>
                <c:pt idx="490">
                  <c:v>-9.2999410348681977E-4</c:v>
                </c:pt>
                <c:pt idx="491">
                  <c:v>-9.2696124400326596E-4</c:v>
                </c:pt>
                <c:pt idx="492">
                  <c:v>-9.2401455686896838E-4</c:v>
                </c:pt>
                <c:pt idx="493">
                  <c:v>-9.1840894249628491E-4</c:v>
                </c:pt>
                <c:pt idx="494">
                  <c:v>-9.1310097970698223E-4</c:v>
                </c:pt>
                <c:pt idx="495">
                  <c:v>-9.1059374089041967E-4</c:v>
                </c:pt>
                <c:pt idx="496">
                  <c:v>-9.0817610919557978E-4</c:v>
                </c:pt>
                <c:pt idx="497">
                  <c:v>-9.0584865728438047E-4</c:v>
                </c:pt>
                <c:pt idx="498">
                  <c:v>-9.0149495711067118E-4</c:v>
                </c:pt>
                <c:pt idx="499">
                  <c:v>-8.9745209591818309E-4</c:v>
                </c:pt>
                <c:pt idx="500">
                  <c:v>-8.9558412965651257E-4</c:v>
                </c:pt>
                <c:pt idx="501">
                  <c:v>-8.9380977823072527E-4</c:v>
                </c:pt>
                <c:pt idx="502">
                  <c:v>-8.9212961382312272E-4</c:v>
                </c:pt>
                <c:pt idx="503">
                  <c:v>-8.8908390896147438E-4</c:v>
                </c:pt>
                <c:pt idx="504">
                  <c:v>-8.8636227789429256E-4</c:v>
                </c:pt>
                <c:pt idx="505">
                  <c:v>-8.8516163666785275E-4</c:v>
                </c:pt>
                <c:pt idx="506">
                  <c:v>-8.8405861767171245E-4</c:v>
                </c:pt>
                <c:pt idx="507">
                  <c:v>-8.8305379328801337E-4</c:v>
                </c:pt>
                <c:pt idx="508">
                  <c:v>-8.8121743225144655E-4</c:v>
                </c:pt>
                <c:pt idx="509">
                  <c:v>-8.7939026145011923E-4</c:v>
                </c:pt>
                <c:pt idx="510">
                  <c:v>-8.7846950649783651E-4</c:v>
                </c:pt>
                <c:pt idx="511">
                  <c:v>-8.775451088993691E-4</c:v>
                </c:pt>
                <c:pt idx="512">
                  <c:v>-8.7661707664832278E-4</c:v>
                </c:pt>
                <c:pt idx="513">
                  <c:v>-8.7474681183863368E-4</c:v>
                </c:pt>
                <c:pt idx="514">
                  <c:v>-8.7286876306880146E-4</c:v>
                </c:pt>
                <c:pt idx="515">
                  <c:v>-8.7192267865798811E-4</c:v>
                </c:pt>
                <c:pt idx="516">
                  <c:v>-8.7097300775607067E-4</c:v>
                </c:pt>
                <c:pt idx="517">
                  <c:v>-8.7001975867639914E-4</c:v>
                </c:pt>
                <c:pt idx="518">
                  <c:v>-8.6324749620558805E-4</c:v>
                </c:pt>
                <c:pt idx="519">
                  <c:v>-8.5630304507144928E-4</c:v>
                </c:pt>
                <c:pt idx="520">
                  <c:v>-8.4918916082976637E-4</c:v>
                </c:pt>
                <c:pt idx="521">
                  <c:v>-8.4190859919619498E-4</c:v>
                </c:pt>
                <c:pt idx="522">
                  <c:v>-8.3446411580645474E-4</c:v>
                </c:pt>
                <c:pt idx="523">
                  <c:v>-8.268584660964251E-4</c:v>
                </c:pt>
                <c:pt idx="524">
                  <c:v>-8.1909440602156991E-4</c:v>
                </c:pt>
                <c:pt idx="525">
                  <c:v>-8.1117469097780059E-4</c:v>
                </c:pt>
                <c:pt idx="526">
                  <c:v>-8.0310207672074085E-4</c:v>
                </c:pt>
                <c:pt idx="527">
                  <c:v>-7.9487931884614227E-4</c:v>
                </c:pt>
                <c:pt idx="528">
                  <c:v>-7.8105060535182957E-4</c:v>
                </c:pt>
                <c:pt idx="529">
                  <c:v>-7.7553279113296014E-4</c:v>
                </c:pt>
                <c:pt idx="530">
                  <c:v>-7.6933774003418165E-4</c:v>
                </c:pt>
                <c:pt idx="531">
                  <c:v>-7.605419640865918E-4</c:v>
                </c:pt>
                <c:pt idx="532">
                  <c:v>-7.5160982266009313E-4</c:v>
                </c:pt>
                <c:pt idx="533">
                  <c:v>-7.4254407155027735E-4</c:v>
                </c:pt>
                <c:pt idx="534">
                  <c:v>-7.3334746619302393E-4</c:v>
                </c:pt>
                <c:pt idx="535">
                  <c:v>-7.240227623839246E-4</c:v>
                </c:pt>
                <c:pt idx="536">
                  <c:v>-7.1457271563879488E-4</c:v>
                </c:pt>
                <c:pt idx="537">
                  <c:v>-7.0500008175322648E-4</c:v>
                </c:pt>
                <c:pt idx="538">
                  <c:v>-6.9530761620306691E-4</c:v>
                </c:pt>
                <c:pt idx="539">
                  <c:v>-6.8549807474393987E-4</c:v>
                </c:pt>
                <c:pt idx="540">
                  <c:v>-6.7557421293162889E-4</c:v>
                </c:pt>
                <c:pt idx="541">
                  <c:v>-6.6553878648178966E-4</c:v>
                </c:pt>
                <c:pt idx="542">
                  <c:v>-6.5539455091023768E-4</c:v>
                </c:pt>
                <c:pt idx="543">
                  <c:v>-6.451442620125647E-4</c:v>
                </c:pt>
                <c:pt idx="544">
                  <c:v>-6.3180966674458716E-4</c:v>
                </c:pt>
                <c:pt idx="545">
                  <c:v>-6.1831867769868154E-4</c:v>
                </c:pt>
                <c:pt idx="546">
                  <c:v>-6.0618920595167936E-4</c:v>
                </c:pt>
                <c:pt idx="547">
                  <c:v>-5.970121093490377E-4</c:v>
                </c:pt>
                <c:pt idx="548">
                  <c:v>-5.862213965857066E-4</c:v>
                </c:pt>
                <c:pt idx="549">
                  <c:v>-5.7534273885107012E-4</c:v>
                </c:pt>
                <c:pt idx="550">
                  <c:v>-5.6437889182081591E-4</c:v>
                </c:pt>
                <c:pt idx="551">
                  <c:v>-5.5333261117063159E-4</c:v>
                </c:pt>
                <c:pt idx="552">
                  <c:v>-5.4220665265614088E-4</c:v>
                </c:pt>
                <c:pt idx="553">
                  <c:v>-5.3100377167325519E-4</c:v>
                </c:pt>
                <c:pt idx="554">
                  <c:v>-5.1972672401756626E-4</c:v>
                </c:pt>
                <c:pt idx="555">
                  <c:v>-5.0837826532479369E-4</c:v>
                </c:pt>
                <c:pt idx="556">
                  <c:v>-4.9696115119068907E-4</c:v>
                </c:pt>
                <c:pt idx="557">
                  <c:v>-4.85478137250972E-4</c:v>
                </c:pt>
                <c:pt idx="558">
                  <c:v>-4.7393197922129815E-4</c:v>
                </c:pt>
                <c:pt idx="559">
                  <c:v>-4.6232543265745107E-4</c:v>
                </c:pt>
                <c:pt idx="560">
                  <c:v>-4.5066125331505447E-4</c:v>
                </c:pt>
                <c:pt idx="561">
                  <c:v>-4.3894219682982794E-4</c:v>
                </c:pt>
                <c:pt idx="562">
                  <c:v>-4.2717101867761897E-4</c:v>
                </c:pt>
                <c:pt idx="563">
                  <c:v>-4.1535047465401931E-4</c:v>
                </c:pt>
                <c:pt idx="564">
                  <c:v>-4.0348332039474855E-4</c:v>
                </c:pt>
                <c:pt idx="565">
                  <c:v>-3.9157231137565418E-4</c:v>
                </c:pt>
                <c:pt idx="566">
                  <c:v>-3.7962020363213611E-4</c:v>
                </c:pt>
                <c:pt idx="567">
                  <c:v>-3.6762892734021335E-4</c:v>
                </c:pt>
                <c:pt idx="568">
                  <c:v>-3.5546312677325886E-4</c:v>
                </c:pt>
                <c:pt idx="569">
                  <c:v>-3.4301550324133956E-4</c:v>
                </c:pt>
                <c:pt idx="570">
                  <c:v>-3.3028261521739211E-4</c:v>
                </c:pt>
                <c:pt idx="571">
                  <c:v>-3.172610212143212E-4</c:v>
                </c:pt>
                <c:pt idx="572">
                  <c:v>-3.0394727962512746E-4</c:v>
                </c:pt>
                <c:pt idx="573">
                  <c:v>-2.9033794908261967E-4</c:v>
                </c:pt>
                <c:pt idx="574">
                  <c:v>-2.7642958809970253E-4</c:v>
                </c:pt>
                <c:pt idx="575">
                  <c:v>-2.6221875518928073E-4</c:v>
                </c:pt>
                <c:pt idx="576">
                  <c:v>-2.4770200882429094E-4</c:v>
                </c:pt>
                <c:pt idx="577">
                  <c:v>-2.3287590739773378E-4</c:v>
                </c:pt>
                <c:pt idx="578">
                  <c:v>-2.1773700962235409E-4</c:v>
                </c:pt>
                <c:pt idx="579">
                  <c:v>-2.0228187397108854E-4</c:v>
                </c:pt>
                <c:pt idx="580">
                  <c:v>-1.7964770970824162E-4</c:v>
                </c:pt>
                <c:pt idx="581">
                  <c:v>-1.6808283952673975E-4</c:v>
                </c:pt>
                <c:pt idx="582">
                  <c:v>-1.5398462397175905E-4</c:v>
                </c:pt>
                <c:pt idx="583">
                  <c:v>-1.3723012138644464E-4</c:v>
                </c:pt>
                <c:pt idx="584">
                  <c:v>-1.201421734098318E-4</c:v>
                </c:pt>
                <c:pt idx="585">
                  <c:v>-1.0271733843492115E-4</c:v>
                </c:pt>
                <c:pt idx="586">
                  <c:v>-8.4952174974617378E-5</c:v>
                </c:pt>
                <c:pt idx="587">
                  <c:v>-6.6843241461889136E-5</c:v>
                </c:pt>
                <c:pt idx="588">
                  <c:v>-4.8387096569513233E-5</c:v>
                </c:pt>
                <c:pt idx="589">
                  <c:v>-2.9580298530618165E-5</c:v>
                </c:pt>
                <c:pt idx="590">
                  <c:v>-1.0419405978012719E-5</c:v>
                </c:pt>
                <c:pt idx="591">
                  <c:v>9.0990225753984078E-6</c:v>
                </c:pt>
                <c:pt idx="592">
                  <c:v>2.8978428696646574E-5</c:v>
                </c:pt>
                <c:pt idx="593">
                  <c:v>4.9222253872827082E-5</c:v>
                </c:pt>
                <c:pt idx="594">
                  <c:v>6.9833939830843406E-5</c:v>
                </c:pt>
                <c:pt idx="595">
                  <c:v>9.6880747184613369E-5</c:v>
                </c:pt>
                <c:pt idx="596">
                  <c:v>1.1217465956114836E-4</c:v>
                </c:pt>
                <c:pt idx="597">
                  <c:v>1.3391057630762759E-4</c:v>
                </c:pt>
                <c:pt idx="598">
                  <c:v>1.5921912284611039E-4</c:v>
                </c:pt>
                <c:pt idx="599">
                  <c:v>1.7853073179807666E-4</c:v>
                </c:pt>
                <c:pt idx="600">
                  <c:v>2.0142185343630103E-4</c:v>
                </c:pt>
                <c:pt idx="601">
                  <c:v>2.2470492650583651E-4</c:v>
                </c:pt>
                <c:pt idx="602">
                  <c:v>2.4838339241384233E-4</c:v>
                </c:pt>
                <c:pt idx="603">
                  <c:v>2.7246069272734985E-4</c:v>
                </c:pt>
                <c:pt idx="604">
                  <c:v>2.9694026901339043E-4</c:v>
                </c:pt>
                <c:pt idx="605">
                  <c:v>3.2182556275905938E-4</c:v>
                </c:pt>
                <c:pt idx="606">
                  <c:v>3.4712001561132411E-4</c:v>
                </c:pt>
                <c:pt idx="607">
                  <c:v>3.7282706905727991E-4</c:v>
                </c:pt>
                <c:pt idx="608">
                  <c:v>3.9895016466395816E-4</c:v>
                </c:pt>
                <c:pt idx="609">
                  <c:v>4.2549274407832627E-4</c:v>
                </c:pt>
                <c:pt idx="610">
                  <c:v>4.5245824862760742E-4</c:v>
                </c:pt>
                <c:pt idx="611">
                  <c:v>4.7985012011864114E-4</c:v>
                </c:pt>
                <c:pt idx="612">
                  <c:v>5.0767179995858669E-4</c:v>
                </c:pt>
                <c:pt idx="613">
                  <c:v>5.3592672979441147E-4</c:v>
                </c:pt>
                <c:pt idx="614">
                  <c:v>5.6461835111321079E-4</c:v>
                </c:pt>
                <c:pt idx="615">
                  <c:v>5.9375010548201601E-4</c:v>
                </c:pt>
                <c:pt idx="616">
                  <c:v>6.2332543470766666E-4</c:v>
                </c:pt>
                <c:pt idx="617">
                  <c:v>6.5334778011738592E-4</c:v>
                </c:pt>
                <c:pt idx="618">
                  <c:v>6.8382058343807728E-4</c:v>
                </c:pt>
                <c:pt idx="619">
                  <c:v>7.1474728607689997E-4</c:v>
                </c:pt>
                <c:pt idx="620">
                  <c:v>7.4605690025819626E-4</c:v>
                </c:pt>
                <c:pt idx="621">
                  <c:v>7.7759012548916928E-4</c:v>
                </c:pt>
                <c:pt idx="622">
                  <c:v>8.0934012971489722E-4</c:v>
                </c:pt>
                <c:pt idx="623">
                  <c:v>8.4130576905039334E-4</c:v>
                </c:pt>
                <c:pt idx="624">
                  <c:v>8.7348589977054303E-4</c:v>
                </c:pt>
                <c:pt idx="625">
                  <c:v>9.0587937799035956E-4</c:v>
                </c:pt>
                <c:pt idx="626">
                  <c:v>9.3848505982485619E-4</c:v>
                </c:pt>
                <c:pt idx="627">
                  <c:v>9.7130180162885438E-4</c:v>
                </c:pt>
                <c:pt idx="628">
                  <c:v>1.0043284594374313E-3</c:v>
                </c:pt>
                <c:pt idx="629">
                  <c:v>1.0375638894455363E-3</c:v>
                </c:pt>
                <c:pt idx="630">
                  <c:v>1.0710069478481188E-3</c:v>
                </c:pt>
                <c:pt idx="631">
                  <c:v>1.104656490840128E-3</c:v>
                </c:pt>
                <c:pt idx="632">
                  <c:v>1.1433644823721778E-3</c:v>
                </c:pt>
                <c:pt idx="633">
                  <c:v>1.1774526405083918E-3</c:v>
                </c:pt>
                <c:pt idx="634">
                  <c:v>1.2068325888225928E-3</c:v>
                </c:pt>
                <c:pt idx="635">
                  <c:v>1.241296631802058E-3</c:v>
                </c:pt>
                <c:pt idx="636">
                  <c:v>1.2759614402657604E-3</c:v>
                </c:pt>
                <c:pt idx="637">
                  <c:v>1.3108258704086495E-3</c:v>
                </c:pt>
                <c:pt idx="638">
                  <c:v>1.3458887781858664E-3</c:v>
                </c:pt>
                <c:pt idx="639">
                  <c:v>1.3811490199522325E-3</c:v>
                </c:pt>
                <c:pt idx="640">
                  <c:v>1.4166054519026972E-3</c:v>
                </c:pt>
                <c:pt idx="641">
                  <c:v>1.4522569301522736E-3</c:v>
                </c:pt>
                <c:pt idx="642">
                  <c:v>1.4881023109758473E-3</c:v>
                </c:pt>
                <c:pt idx="643">
                  <c:v>1.5241404503285594E-3</c:v>
                </c:pt>
                <c:pt idx="644">
                  <c:v>1.5603702046451673E-3</c:v>
                </c:pt>
                <c:pt idx="645">
                  <c:v>1.5967904298808122E-3</c:v>
                </c:pt>
                <c:pt idx="646">
                  <c:v>1.6438944687102719E-3</c:v>
                </c:pt>
                <c:pt idx="647">
                  <c:v>1.6701977182087546E-3</c:v>
                </c:pt>
                <c:pt idx="648">
                  <c:v>1.7071824936110147E-3</c:v>
                </c:pt>
                <c:pt idx="649">
                  <c:v>1.744353164632173E-3</c:v>
                </c:pt>
                <c:pt idx="650">
                  <c:v>1.781708587547115E-3</c:v>
                </c:pt>
                <c:pt idx="651">
                  <c:v>1.81924761855079E-3</c:v>
                </c:pt>
                <c:pt idx="652">
                  <c:v>1.8569691138381472E-3</c:v>
                </c:pt>
                <c:pt idx="653">
                  <c:v>1.894871929444264E-3</c:v>
                </c:pt>
                <c:pt idx="654">
                  <c:v>1.9329549217239617E-3</c:v>
                </c:pt>
                <c:pt idx="655">
                  <c:v>1.9712169466323815E-3</c:v>
                </c:pt>
                <c:pt idx="656">
                  <c:v>2.0096568605243448E-3</c:v>
                </c:pt>
                <c:pt idx="657">
                  <c:v>2.0482735195148649E-3</c:v>
                </c:pt>
                <c:pt idx="658">
                  <c:v>2.0870657797988912E-3</c:v>
                </c:pt>
                <c:pt idx="659">
                  <c:v>2.1260324973315647E-3</c:v>
                </c:pt>
                <c:pt idx="660">
                  <c:v>2.1651725286275791E-3</c:v>
                </c:pt>
                <c:pt idx="661">
                  <c:v>2.2044847297220116E-3</c:v>
                </c:pt>
                <c:pt idx="662">
                  <c:v>2.2439679567298754E-3</c:v>
                </c:pt>
                <c:pt idx="663">
                  <c:v>2.2836210658461198E-3</c:v>
                </c:pt>
                <c:pt idx="664">
                  <c:v>2.3234429132656942E-3</c:v>
                </c:pt>
                <c:pt idx="665">
                  <c:v>2.3634323551036118E-3</c:v>
                </c:pt>
                <c:pt idx="666">
                  <c:v>2.403588247554822E-3</c:v>
                </c:pt>
                <c:pt idx="667">
                  <c:v>2.4439094468942102E-3</c:v>
                </c:pt>
                <c:pt idx="668">
                  <c:v>2.4843948091568535E-3</c:v>
                </c:pt>
                <c:pt idx="669">
                  <c:v>2.5250431904577653E-3</c:v>
                </c:pt>
                <c:pt idx="670">
                  <c:v>2.5658534472317029E-3</c:v>
                </c:pt>
                <c:pt idx="671">
                  <c:v>2.6068244353538716E-3</c:v>
                </c:pt>
                <c:pt idx="672">
                  <c:v>2.6479415160540754E-3</c:v>
                </c:pt>
                <c:pt idx="673">
                  <c:v>2.689155755994932E-3</c:v>
                </c:pt>
                <c:pt idx="674">
                  <c:v>2.730460835591586E-3</c:v>
                </c:pt>
                <c:pt idx="675">
                  <c:v>2.7718546168742364E-3</c:v>
                </c:pt>
                <c:pt idx="676">
                  <c:v>2.81333496211289E-3</c:v>
                </c:pt>
                <c:pt idx="677">
                  <c:v>2.8548997331778736E-3</c:v>
                </c:pt>
                <c:pt idx="678">
                  <c:v>2.8965467920993859E-3</c:v>
                </c:pt>
                <c:pt idx="679">
                  <c:v>2.93827400122737E-3</c:v>
                </c:pt>
                <c:pt idx="680">
                  <c:v>2.9800792224321526E-3</c:v>
                </c:pt>
                <c:pt idx="681">
                  <c:v>3.0219603178238685E-3</c:v>
                </c:pt>
                <c:pt idx="682">
                  <c:v>3.0639151495126526E-3</c:v>
                </c:pt>
                <c:pt idx="683">
                  <c:v>3.1059415795287038E-3</c:v>
                </c:pt>
                <c:pt idx="684">
                  <c:v>3.1480374699022207E-3</c:v>
                </c:pt>
                <c:pt idx="685">
                  <c:v>3.1902006828232743E-3</c:v>
                </c:pt>
                <c:pt idx="686">
                  <c:v>3.2324290803220634E-3</c:v>
                </c:pt>
                <c:pt idx="687">
                  <c:v>3.2747205243488509E-3</c:v>
                </c:pt>
                <c:pt idx="688">
                  <c:v>3.3170728771736435E-3</c:v>
                </c:pt>
                <c:pt idx="689">
                  <c:v>3.3594840006667681E-3</c:v>
                </c:pt>
                <c:pt idx="690">
                  <c:v>3.4019517570182956E-3</c:v>
                </c:pt>
                <c:pt idx="691">
                  <c:v>3.4444740082584246E-3</c:v>
                </c:pt>
                <c:pt idx="692">
                  <c:v>3.4870486164173542E-3</c:v>
                </c:pt>
                <c:pt idx="693">
                  <c:v>3.5296734436052191E-3</c:v>
                </c:pt>
                <c:pt idx="694">
                  <c:v>3.572346351852218E-3</c:v>
                </c:pt>
                <c:pt idx="695">
                  <c:v>3.615065203268486E-3</c:v>
                </c:pt>
                <c:pt idx="696">
                  <c:v>3.6578278598842218E-3</c:v>
                </c:pt>
                <c:pt idx="697">
                  <c:v>3.7006321837296241E-3</c:v>
                </c:pt>
                <c:pt idx="698">
                  <c:v>3.7434760368348918E-3</c:v>
                </c:pt>
                <c:pt idx="699">
                  <c:v>3.7863572813900959E-3</c:v>
                </c:pt>
                <c:pt idx="700">
                  <c:v>3.8415418117754285E-3</c:v>
                </c:pt>
                <c:pt idx="701">
                  <c:v>3.8722233926513638E-3</c:v>
                </c:pt>
                <c:pt idx="702">
                  <c:v>3.9152039836576336E-3</c:v>
                </c:pt>
                <c:pt idx="703">
                  <c:v>3.9582134140747627E-3</c:v>
                </c:pt>
                <c:pt idx="704">
                  <c:v>4.0012495462526942E-3</c:v>
                </c:pt>
                <c:pt idx="705">
                  <c:v>4.0443102420617549E-3</c:v>
                </c:pt>
                <c:pt idx="706">
                  <c:v>4.0873933635321436E-3</c:v>
                </c:pt>
                <c:pt idx="707">
                  <c:v>4.1304967729338671E-3</c:v>
                </c:pt>
                <c:pt idx="708">
                  <c:v>4.1736183320573161E-3</c:v>
                </c:pt>
                <c:pt idx="709">
                  <c:v>4.2167559030925617E-3</c:v>
                </c:pt>
                <c:pt idx="710">
                  <c:v>4.2599073479898664E-3</c:v>
                </c:pt>
                <c:pt idx="711">
                  <c:v>4.3030705288593651E-3</c:v>
                </c:pt>
                <c:pt idx="712">
                  <c:v>4.3462433077312568E-3</c:v>
                </c:pt>
                <c:pt idx="713">
                  <c:v>4.3894235466357401E-3</c:v>
                </c:pt>
                <c:pt idx="714">
                  <c:v>4.4326091076829499E-3</c:v>
                </c:pt>
                <c:pt idx="715">
                  <c:v>4.475797852823149E-3</c:v>
                </c:pt>
                <c:pt idx="716">
                  <c:v>4.5189876441664723E-3</c:v>
                </c:pt>
                <c:pt idx="717">
                  <c:v>4.5621763436631824E-3</c:v>
                </c:pt>
                <c:pt idx="718">
                  <c:v>4.6053618134234142E-3</c:v>
                </c:pt>
                <c:pt idx="719">
                  <c:v>4.6485419154773666E-3</c:v>
                </c:pt>
                <c:pt idx="720">
                  <c:v>4.6917145117753023E-3</c:v>
                </c:pt>
                <c:pt idx="721">
                  <c:v>4.7348774645072922E-3</c:v>
                </c:pt>
                <c:pt idx="722">
                  <c:v>4.778028635543663E-3</c:v>
                </c:pt>
                <c:pt idx="723">
                  <c:v>4.8211658869945495E-3</c:v>
                </c:pt>
                <c:pt idx="724">
                  <c:v>4.8642952514743598E-3</c:v>
                </c:pt>
                <c:pt idx="725">
                  <c:v>4.9074634819046281E-3</c:v>
                </c:pt>
                <c:pt idx="726">
                  <c:v>4.9506774037055834E-3</c:v>
                </c:pt>
                <c:pt idx="727">
                  <c:v>4.9939357066453027E-3</c:v>
                </c:pt>
                <c:pt idx="728">
                  <c:v>5.0372370808116074E-3</c:v>
                </c:pt>
                <c:pt idx="729">
                  <c:v>5.0805802161324465E-3</c:v>
                </c:pt>
                <c:pt idx="730">
                  <c:v>5.1239638025357692E-3</c:v>
                </c:pt>
                <c:pt idx="731">
                  <c:v>5.1673865299495247E-3</c:v>
                </c:pt>
                <c:pt idx="732">
                  <c:v>5.2108470883016622E-3</c:v>
                </c:pt>
                <c:pt idx="733">
                  <c:v>5.2543441676000668E-3</c:v>
                </c:pt>
                <c:pt idx="734">
                  <c:v>5.2978764577726878E-3</c:v>
                </c:pt>
                <c:pt idx="735">
                  <c:v>5.3414426487474742E-3</c:v>
                </c:pt>
                <c:pt idx="736">
                  <c:v>5.3912724119431488E-3</c:v>
                </c:pt>
                <c:pt idx="737">
                  <c:v>5.4286714928153401E-3</c:v>
                </c:pt>
                <c:pt idx="738">
                  <c:v>5.47233152592419E-3</c:v>
                </c:pt>
                <c:pt idx="739">
                  <c:v>5.5160202195470021E-3</c:v>
                </c:pt>
                <c:pt idx="740">
                  <c:v>5.5597362636117253E-3</c:v>
                </c:pt>
                <c:pt idx="741">
                  <c:v>5.6034783482061812E-3</c:v>
                </c:pt>
                <c:pt idx="742">
                  <c:v>5.6472451631783827E-3</c:v>
                </c:pt>
                <c:pt idx="743">
                  <c:v>5.6910353984562789E-3</c:v>
                </c:pt>
                <c:pt idx="744">
                  <c:v>5.7348477439678192E-3</c:v>
                </c:pt>
                <c:pt idx="745">
                  <c:v>5.7786808898008246E-3</c:v>
                </c:pt>
                <c:pt idx="746">
                  <c:v>5.8225335257233723E-3</c:v>
                </c:pt>
                <c:pt idx="747">
                  <c:v>5.8664043416634115E-3</c:v>
                </c:pt>
                <c:pt idx="748">
                  <c:v>5.9102920276288273E-3</c:v>
                </c:pt>
                <c:pt idx="749">
                  <c:v>5.954195273627505E-3</c:v>
                </c:pt>
                <c:pt idx="750">
                  <c:v>5.9981127694275216E-3</c:v>
                </c:pt>
                <c:pt idx="751">
                  <c:v>6.0545969514791409E-3</c:v>
                </c:pt>
                <c:pt idx="752">
                  <c:v>6.0859852704631123E-3</c:v>
                </c:pt>
                <c:pt idx="753">
                  <c:v>6.1299376555545848E-3</c:v>
                </c:pt>
                <c:pt idx="754">
                  <c:v>6.1801799085525744E-3</c:v>
                </c:pt>
                <c:pt idx="755">
                  <c:v>6.2178681444446937E-3</c:v>
                </c:pt>
                <c:pt idx="756">
                  <c:v>6.2618436280992285E-3</c:v>
                </c:pt>
                <c:pt idx="757">
                  <c:v>6.3058241912905544E-3</c:v>
                </c:pt>
                <c:pt idx="758">
                  <c:v>6.3498085237068125E-3</c:v>
                </c:pt>
                <c:pt idx="759">
                  <c:v>6.393795315355888E-3</c:v>
                </c:pt>
                <c:pt idx="760">
                  <c:v>6.4377832562456661E-3</c:v>
                </c:pt>
                <c:pt idx="761">
                  <c:v>6.4817710362241598E-3</c:v>
                </c:pt>
                <c:pt idx="762">
                  <c:v>6.5257573452193185E-3</c:v>
                </c:pt>
                <c:pt idx="763">
                  <c:v>6.5697408732390272E-3</c:v>
                </c:pt>
                <c:pt idx="764">
                  <c:v>6.6137203101312991E-3</c:v>
                </c:pt>
                <c:pt idx="765">
                  <c:v>6.6576943458240834E-3</c:v>
                </c:pt>
                <c:pt idx="766">
                  <c:v>6.7016616702453291E-3</c:v>
                </c:pt>
                <c:pt idx="767">
                  <c:v>6.7456209734029215E-3</c:v>
                </c:pt>
                <c:pt idx="768">
                  <c:v>6.7895709450649377E-3</c:v>
                </c:pt>
                <c:pt idx="769">
                  <c:v>6.8335102752392629E-3</c:v>
                </c:pt>
                <c:pt idx="770">
                  <c:v>6.8774376538538462E-3</c:v>
                </c:pt>
                <c:pt idx="771">
                  <c:v>6.9213517708366368E-3</c:v>
                </c:pt>
                <c:pt idx="772">
                  <c:v>6.9652513161155838E-3</c:v>
                </c:pt>
                <c:pt idx="773">
                  <c:v>7.0091349795387003E-3</c:v>
                </c:pt>
                <c:pt idx="774">
                  <c:v>7.0530014511138717E-3</c:v>
                </c:pt>
                <c:pt idx="775">
                  <c:v>7.0968494206891108E-3</c:v>
                </c:pt>
                <c:pt idx="776">
                  <c:v>7.1406657251937844E-3</c:v>
                </c:pt>
                <c:pt idx="777">
                  <c:v>7.1843781925995387E-3</c:v>
                </c:pt>
                <c:pt idx="778">
                  <c:v>7.2279726733448513E-3</c:v>
                </c:pt>
                <c:pt idx="779">
                  <c:v>7.2714468271417587E-3</c:v>
                </c:pt>
                <c:pt idx="780">
                  <c:v>7.3147983135424255E-3</c:v>
                </c:pt>
                <c:pt idx="781">
                  <c:v>7.3580247921789521E-3</c:v>
                </c:pt>
                <c:pt idx="782">
                  <c:v>7.4011239228433112E-3</c:v>
                </c:pt>
                <c:pt idx="783">
                  <c:v>7.4440933650077312E-3</c:v>
                </c:pt>
                <c:pt idx="784">
                  <c:v>7.4869307783842487E-3</c:v>
                </c:pt>
                <c:pt idx="785">
                  <c:v>7.5296338225250281E-3</c:v>
                </c:pt>
                <c:pt idx="786">
                  <c:v>7.5722001572220421E-3</c:v>
                </c:pt>
                <c:pt idx="787">
                  <c:v>7.6146274419475191E-3</c:v>
                </c:pt>
                <c:pt idx="788">
                  <c:v>7.6689687235820259E-3</c:v>
                </c:pt>
                <c:pt idx="789">
                  <c:v>7.7110693917337159E-3</c:v>
                </c:pt>
                <c:pt idx="790">
                  <c:v>7.7470389747258395E-3</c:v>
                </c:pt>
                <c:pt idx="791">
                  <c:v>7.7888652636382005E-3</c:v>
                </c:pt>
                <c:pt idx="792">
                  <c:v>7.8305404665268696E-3</c:v>
                </c:pt>
                <c:pt idx="793">
                  <c:v>7.8720622430239473E-3</c:v>
                </c:pt>
                <c:pt idx="794">
                  <c:v>7.913428252681598E-3</c:v>
                </c:pt>
                <c:pt idx="795">
                  <c:v>7.9546361552118583E-3</c:v>
                </c:pt>
                <c:pt idx="796">
                  <c:v>7.9956836101668927E-3</c:v>
                </c:pt>
                <c:pt idx="797">
                  <c:v>8.0365682772587377E-3</c:v>
                </c:pt>
                <c:pt idx="798">
                  <c:v>8.0772878160395578E-3</c:v>
                </c:pt>
                <c:pt idx="799">
                  <c:v>8.1178398862213896E-3</c:v>
                </c:pt>
                <c:pt idx="800">
                  <c:v>8.1582221473563976E-3</c:v>
                </c:pt>
                <c:pt idx="801">
                  <c:v>8.1984322589967462E-3</c:v>
                </c:pt>
                <c:pt idx="802">
                  <c:v>8.2498742534209413E-3</c:v>
                </c:pt>
                <c:pt idx="803">
                  <c:v>8.2783266727215477E-3</c:v>
                </c:pt>
                <c:pt idx="804">
                  <c:v>8.3180062939902655E-3</c:v>
                </c:pt>
                <c:pt idx="805">
                  <c:v>8.3575044043726621E-3</c:v>
                </c:pt>
                <c:pt idx="806">
                  <c:v>8.3997172434369105E-3</c:v>
                </c:pt>
                <c:pt idx="807">
                  <c:v>8.4415211188382244E-3</c:v>
                </c:pt>
                <c:pt idx="808">
                  <c:v>8.4804335299715206E-3</c:v>
                </c:pt>
                <c:pt idx="809">
                  <c:v>8.5191547342144958E-3</c:v>
                </c:pt>
                <c:pt idx="810">
                  <c:v>8.5576823913591227E-3</c:v>
                </c:pt>
                <c:pt idx="811">
                  <c:v>8.5960141610375018E-3</c:v>
                </c:pt>
                <c:pt idx="812">
                  <c:v>8.6341477027218616E-3</c:v>
                </c:pt>
                <c:pt idx="813">
                  <c:v>8.6720806760443025E-3</c:v>
                </c:pt>
                <c:pt idx="814">
                  <c:v>8.7098107407967973E-3</c:v>
                </c:pt>
                <c:pt idx="815">
                  <c:v>8.7473355563716382E-3</c:v>
                </c:pt>
                <c:pt idx="816">
                  <c:v>8.7846527824808618E-3</c:v>
                </c:pt>
                <c:pt idx="817">
                  <c:v>8.8217600787565686E-3</c:v>
                </c:pt>
                <c:pt idx="818">
                  <c:v>8.8586551048308593E-3</c:v>
                </c:pt>
                <c:pt idx="819">
                  <c:v>8.8953355201759621E-3</c:v>
                </c:pt>
                <c:pt idx="820">
                  <c:v>8.9317989845039136E-3</c:v>
                </c:pt>
                <c:pt idx="821">
                  <c:v>8.9680431574468145E-3</c:v>
                </c:pt>
                <c:pt idx="822">
                  <c:v>9.0040656987167011E-3</c:v>
                </c:pt>
                <c:pt idx="823">
                  <c:v>9.03986426762593E-3</c:v>
                </c:pt>
                <c:pt idx="824">
                  <c:v>9.0754365239664736E-3</c:v>
                </c:pt>
                <c:pt idx="825">
                  <c:v>9.1107801274503686E-3</c:v>
                </c:pt>
                <c:pt idx="826">
                  <c:v>9.1458927374699073E-3</c:v>
                </c:pt>
                <c:pt idx="827">
                  <c:v>9.1807720137371263E-3</c:v>
                </c:pt>
                <c:pt idx="828">
                  <c:v>9.2154189301130174E-3</c:v>
                </c:pt>
                <c:pt idx="829">
                  <c:v>9.2498686251296647E-3</c:v>
                </c:pt>
                <c:pt idx="830">
                  <c:v>9.2841298553825169E-3</c:v>
                </c:pt>
                <c:pt idx="831">
                  <c:v>9.3182007712311332E-3</c:v>
                </c:pt>
                <c:pt idx="832">
                  <c:v>9.352079523274881E-3</c:v>
                </c:pt>
                <c:pt idx="833">
                  <c:v>9.3857642619532555E-3</c:v>
                </c:pt>
                <c:pt idx="834">
                  <c:v>9.419253137705752E-3</c:v>
                </c:pt>
                <c:pt idx="835">
                  <c:v>9.4525443009718657E-3</c:v>
                </c:pt>
                <c:pt idx="836">
                  <c:v>9.485635902350964E-3</c:v>
                </c:pt>
                <c:pt idx="837">
                  <c:v>9.51852609212267E-3</c:v>
                </c:pt>
                <c:pt idx="838">
                  <c:v>9.5512130209662871E-3</c:v>
                </c:pt>
                <c:pt idx="839">
                  <c:v>9.5836948392413746E-3</c:v>
                </c:pt>
                <c:pt idx="840">
                  <c:v>9.6299941308153336E-3</c:v>
                </c:pt>
                <c:pt idx="841">
                  <c:v>9.6619718242951791E-3</c:v>
                </c:pt>
                <c:pt idx="842">
                  <c:v>9.6844246007332657E-3</c:v>
                </c:pt>
                <c:pt idx="843">
                  <c:v>9.7160369720938888E-3</c:v>
                </c:pt>
                <c:pt idx="844">
                  <c:v>9.7474347210546597E-3</c:v>
                </c:pt>
                <c:pt idx="845">
                  <c:v>9.7786159979751375E-3</c:v>
                </c:pt>
                <c:pt idx="846">
                  <c:v>9.8095789534546896E-3</c:v>
                </c:pt>
                <c:pt idx="847">
                  <c:v>9.8403217379328112E-3</c:v>
                </c:pt>
                <c:pt idx="848">
                  <c:v>9.8708425017690615E-3</c:v>
                </c:pt>
                <c:pt idx="849">
                  <c:v>9.901139395562808E-3</c:v>
                </c:pt>
                <c:pt idx="850">
                  <c:v>9.9312105696736097E-3</c:v>
                </c:pt>
                <c:pt idx="851">
                  <c:v>9.9610541747008341E-3</c:v>
                </c:pt>
                <c:pt idx="852">
                  <c:v>9.9906683610040403E-3</c:v>
                </c:pt>
                <c:pt idx="853">
                  <c:v>1.002005127910266E-2</c:v>
                </c:pt>
                <c:pt idx="854">
                  <c:v>1.0049201079436187E-2</c:v>
                </c:pt>
                <c:pt idx="855">
                  <c:v>1.0078115912444119E-2</c:v>
                </c:pt>
                <c:pt idx="856">
                  <c:v>1.0115507426169401E-2</c:v>
                </c:pt>
                <c:pt idx="857">
                  <c:v>1.0151376467506523E-2</c:v>
                </c:pt>
                <c:pt idx="858">
                  <c:v>1.0183425857608341E-2</c:v>
                </c:pt>
                <c:pt idx="859">
                  <c:v>1.0207254177005964E-2</c:v>
                </c:pt>
                <c:pt idx="860">
                  <c:v>1.02348260487517E-2</c:v>
                </c:pt>
                <c:pt idx="861">
                  <c:v>1.0262150799134062E-2</c:v>
                </c:pt>
                <c:pt idx="862">
                  <c:v>1.0289226578592547E-2</c:v>
                </c:pt>
                <c:pt idx="863">
                  <c:v>1.0316051537646587E-2</c:v>
                </c:pt>
                <c:pt idx="864">
                  <c:v>1.0342623826735675E-2</c:v>
                </c:pt>
                <c:pt idx="865">
                  <c:v>1.0368941596299308E-2</c:v>
                </c:pt>
                <c:pt idx="866">
                  <c:v>1.0395002996776981E-2</c:v>
                </c:pt>
                <c:pt idx="867">
                  <c:v>1.0420806178688125E-2</c:v>
                </c:pt>
                <c:pt idx="868">
                  <c:v>1.0446349292472235E-2</c:v>
                </c:pt>
                <c:pt idx="869">
                  <c:v>1.0471630488648742E-2</c:v>
                </c:pt>
                <c:pt idx="870">
                  <c:v>1.0496647917657143E-2</c:v>
                </c:pt>
                <c:pt idx="871">
                  <c:v>1.0521399729856995E-2</c:v>
                </c:pt>
                <c:pt idx="872">
                  <c:v>1.0545884075847667E-2</c:v>
                </c:pt>
                <c:pt idx="873">
                  <c:v>1.0570099106068653E-2</c:v>
                </c:pt>
                <c:pt idx="874">
                  <c:v>1.059404297095945E-2</c:v>
                </c:pt>
                <c:pt idx="875">
                  <c:v>1.0617713820959551E-2</c:v>
                </c:pt>
                <c:pt idx="876">
                  <c:v>1.0641109806668325E-2</c:v>
                </c:pt>
                <c:pt idx="877">
                  <c:v>1.0664229078365395E-2</c:v>
                </c:pt>
                <c:pt idx="878">
                  <c:v>1.0687069786650127E-2</c:v>
                </c:pt>
                <c:pt idx="879">
                  <c:v>1.0709630081882082E-2</c:v>
                </c:pt>
                <c:pt idx="880">
                  <c:v>1.0731946336006715E-2</c:v>
                </c:pt>
                <c:pt idx="881">
                  <c:v>1.0754067123208699E-2</c:v>
                </c:pt>
                <c:pt idx="882">
                  <c:v>1.0775991645886052E-2</c:v>
                </c:pt>
                <c:pt idx="883">
                  <c:v>1.0797718806117018E-2</c:v>
                </c:pt>
                <c:pt idx="884">
                  <c:v>1.081924750629959E-2</c:v>
                </c:pt>
                <c:pt idx="885">
                  <c:v>1.0840576648512013E-2</c:v>
                </c:pt>
                <c:pt idx="886">
                  <c:v>1.0861705134992405E-2</c:v>
                </c:pt>
                <c:pt idx="887">
                  <c:v>1.0882631867898951E-2</c:v>
                </c:pt>
                <c:pt idx="888">
                  <c:v>1.0903355749549704E-2</c:v>
                </c:pt>
                <c:pt idx="889">
                  <c:v>1.0923875682102846E-2</c:v>
                </c:pt>
                <c:pt idx="890">
                  <c:v>1.0944190567796497E-2</c:v>
                </c:pt>
                <c:pt idx="891">
                  <c:v>1.0964299308708902E-2</c:v>
                </c:pt>
                <c:pt idx="892">
                  <c:v>1.0991425307715907E-2</c:v>
                </c:pt>
                <c:pt idx="893">
                  <c:v>1.1006690202464142E-2</c:v>
                </c:pt>
                <c:pt idx="894">
                  <c:v>1.1023377685699387E-2</c:v>
                </c:pt>
                <c:pt idx="895">
                  <c:v>1.104265087002787E-2</c:v>
                </c:pt>
                <c:pt idx="896">
                  <c:v>1.1061712420765701E-2</c:v>
                </c:pt>
                <c:pt idx="897">
                  <c:v>1.1080561239991127E-2</c:v>
                </c:pt>
                <c:pt idx="898">
                  <c:v>1.1099196230102137E-2</c:v>
                </c:pt>
                <c:pt idx="899">
                  <c:v>1.111761629317698E-2</c:v>
                </c:pt>
                <c:pt idx="900">
                  <c:v>1.1135820331453772E-2</c:v>
                </c:pt>
                <c:pt idx="901">
                  <c:v>1.1153807247170633E-2</c:v>
                </c:pt>
                <c:pt idx="902">
                  <c:v>1.1171575942565681E-2</c:v>
                </c:pt>
                <c:pt idx="903">
                  <c:v>1.1189125319717164E-2</c:v>
                </c:pt>
                <c:pt idx="904">
                  <c:v>1.1206454281023071E-2</c:v>
                </c:pt>
                <c:pt idx="905">
                  <c:v>1.1223561728561648E-2</c:v>
                </c:pt>
                <c:pt idx="906">
                  <c:v>1.1245229762009146E-2</c:v>
                </c:pt>
                <c:pt idx="907">
                  <c:v>1.1257107691289292E-2</c:v>
                </c:pt>
                <c:pt idx="908">
                  <c:v>1.1273544010954595E-2</c:v>
                </c:pt>
                <c:pt idx="909">
                  <c:v>1.1289754425725107E-2</c:v>
                </c:pt>
                <c:pt idx="910">
                  <c:v>1.1308002587506749E-2</c:v>
                </c:pt>
                <c:pt idx="911">
                  <c:v>1.1321493149374362E-2</c:v>
                </c:pt>
                <c:pt idx="912">
                  <c:v>1.1337019262729342E-2</c:v>
                </c:pt>
                <c:pt idx="913">
                  <c:v>1.1352315080142006E-2</c:v>
                </c:pt>
                <c:pt idx="914">
                  <c:v>1.13673795036906E-2</c:v>
                </c:pt>
                <c:pt idx="915">
                  <c:v>1.1382211435613243E-2</c:v>
                </c:pt>
                <c:pt idx="916">
                  <c:v>1.139680977822799E-2</c:v>
                </c:pt>
                <c:pt idx="917">
                  <c:v>1.1411173433533151E-2</c:v>
                </c:pt>
                <c:pt idx="918">
                  <c:v>1.1425301304006652E-2</c:v>
                </c:pt>
                <c:pt idx="919">
                  <c:v>1.1439192291806677E-2</c:v>
                </c:pt>
                <c:pt idx="920">
                  <c:v>1.1452845298931535E-2</c:v>
                </c:pt>
                <c:pt idx="921">
                  <c:v>1.1466259227859155E-2</c:v>
                </c:pt>
                <c:pt idx="922">
                  <c:v>1.1479432980587845E-2</c:v>
                </c:pt>
                <c:pt idx="923">
                  <c:v>1.1492365459515597E-2</c:v>
                </c:pt>
                <c:pt idx="924">
                  <c:v>1.1505055566800593E-2</c:v>
                </c:pt>
                <c:pt idx="925">
                  <c:v>1.1517502204601016E-2</c:v>
                </c:pt>
                <c:pt idx="926">
                  <c:v>1.152970427523492E-2</c:v>
                </c:pt>
                <c:pt idx="927">
                  <c:v>1.1541660680860488E-2</c:v>
                </c:pt>
                <c:pt idx="928">
                  <c:v>1.1553370323635903E-2</c:v>
                </c:pt>
                <c:pt idx="929">
                  <c:v>1.1564832105959155E-2</c:v>
                </c:pt>
                <c:pt idx="930">
                  <c:v>1.1576044929828555E-2</c:v>
                </c:pt>
                <c:pt idx="931">
                  <c:v>1.1587007697562157E-2</c:v>
                </c:pt>
                <c:pt idx="932">
                  <c:v>1.1597775808525057E-2</c:v>
                </c:pt>
                <c:pt idx="933">
                  <c:v>1.1608470591664144E-2</c:v>
                </c:pt>
                <c:pt idx="934">
                  <c:v>1.1619096680473007E-2</c:v>
                </c:pt>
                <c:pt idx="935">
                  <c:v>1.1629654373832565E-2</c:v>
                </c:pt>
                <c:pt idx="936">
                  <c:v>1.1640143970543804E-2</c:v>
                </c:pt>
                <c:pt idx="937">
                  <c:v>1.1650565769647514E-2</c:v>
                </c:pt>
                <c:pt idx="938">
                  <c:v>1.1660920069864744E-2</c:v>
                </c:pt>
                <c:pt idx="939">
                  <c:v>1.167120717015635E-2</c:v>
                </c:pt>
                <c:pt idx="940">
                  <c:v>1.1681427369323316E-2</c:v>
                </c:pt>
                <c:pt idx="941">
                  <c:v>1.1691580966326498E-2</c:v>
                </c:pt>
                <c:pt idx="942">
                  <c:v>1.1701668260046816E-2</c:v>
                </c:pt>
                <c:pt idx="943">
                  <c:v>1.1711689549205317E-2</c:v>
                </c:pt>
                <c:pt idx="944">
                  <c:v>1.1723062012736207E-2</c:v>
                </c:pt>
                <c:pt idx="945">
                  <c:v>1.1732942870148477E-2</c:v>
                </c:pt>
                <c:pt idx="946">
                  <c:v>1.1741360378678678E-2</c:v>
                </c:pt>
                <c:pt idx="947">
                  <c:v>1.1751120638718859E-2</c:v>
                </c:pt>
                <c:pt idx="948">
                  <c:v>1.1760816388601825E-2</c:v>
                </c:pt>
                <c:pt idx="949">
                  <c:v>1.1770447927368366E-2</c:v>
                </c:pt>
                <c:pt idx="950">
                  <c:v>1.1780015553659595E-2</c:v>
                </c:pt>
                <c:pt idx="951">
                  <c:v>1.178951956659624E-2</c:v>
                </c:pt>
                <c:pt idx="952">
                  <c:v>1.1798960264819414E-2</c:v>
                </c:pt>
                <c:pt idx="953">
                  <c:v>1.1808337947289971E-2</c:v>
                </c:pt>
                <c:pt idx="954">
                  <c:v>1.1817652912888832E-2</c:v>
                </c:pt>
                <c:pt idx="955">
                  <c:v>1.1826905460576853E-2</c:v>
                </c:pt>
                <c:pt idx="956">
                  <c:v>1.1836095889075082E-2</c:v>
                </c:pt>
                <c:pt idx="957">
                  <c:v>1.184782135831064E-2</c:v>
                </c:pt>
                <c:pt idx="958">
                  <c:v>1.1854291584265653E-2</c:v>
                </c:pt>
                <c:pt idx="959">
                  <c:v>1.1863297448719834E-2</c:v>
                </c:pt>
                <c:pt idx="960">
                  <c:v>1.1872242389427967E-2</c:v>
                </c:pt>
                <c:pt idx="961">
                  <c:v>1.1881126705510781E-2</c:v>
                </c:pt>
                <c:pt idx="962">
                  <c:v>1.1889950695609386E-2</c:v>
                </c:pt>
                <c:pt idx="963">
                  <c:v>1.1898714658764575E-2</c:v>
                </c:pt>
                <c:pt idx="964">
                  <c:v>1.1907418893777333E-2</c:v>
                </c:pt>
                <c:pt idx="965">
                  <c:v>1.1916063699528578E-2</c:v>
                </c:pt>
                <c:pt idx="966">
                  <c:v>1.1924649374819296E-2</c:v>
                </c:pt>
                <c:pt idx="967">
                  <c:v>1.1933176218690278E-2</c:v>
                </c:pt>
                <c:pt idx="968">
                  <c:v>1.1941644529942508E-2</c:v>
                </c:pt>
                <c:pt idx="969">
                  <c:v>1.1950054607456906E-2</c:v>
                </c:pt>
                <c:pt idx="970">
                  <c:v>1.195840674995452E-2</c:v>
                </c:pt>
                <c:pt idx="971">
                  <c:v>1.1966701256556078E-2</c:v>
                </c:pt>
                <c:pt idx="972">
                  <c:v>1.1974938425982629E-2</c:v>
                </c:pt>
                <c:pt idx="973">
                  <c:v>1.1983118557035155E-2</c:v>
                </c:pt>
                <c:pt idx="974">
                  <c:v>1.1991241948834386E-2</c:v>
                </c:pt>
                <c:pt idx="975">
                  <c:v>1.1999308900021433E-2</c:v>
                </c:pt>
                <c:pt idx="976">
                  <c:v>1.2007319709637088E-2</c:v>
                </c:pt>
                <c:pt idx="977">
                  <c:v>1.2015274676482335E-2</c:v>
                </c:pt>
                <c:pt idx="978">
                  <c:v>1.2023174099438094E-2</c:v>
                </c:pt>
                <c:pt idx="979">
                  <c:v>1.203101827730535E-2</c:v>
                </c:pt>
                <c:pt idx="980">
                  <c:v>1.2038807509044958E-2</c:v>
                </c:pt>
                <c:pt idx="981">
                  <c:v>1.2046542093617774E-2</c:v>
                </c:pt>
                <c:pt idx="982">
                  <c:v>1.205422232966491E-2</c:v>
                </c:pt>
                <c:pt idx="983">
                  <c:v>1.2061848516307094E-2</c:v>
                </c:pt>
                <c:pt idx="984">
                  <c:v>1.2069420952185439E-2</c:v>
                </c:pt>
                <c:pt idx="985">
                  <c:v>1.2076939936420672E-2</c:v>
                </c:pt>
                <c:pt idx="986">
                  <c:v>1.2084405767653905E-2</c:v>
                </c:pt>
                <c:pt idx="987">
                  <c:v>1.2091818744845995E-2</c:v>
                </c:pt>
                <c:pt idx="988">
                  <c:v>1.2099179167037732E-2</c:v>
                </c:pt>
                <c:pt idx="989">
                  <c:v>1.210648733287023E-2</c:v>
                </c:pt>
                <c:pt idx="990">
                  <c:v>1.2113743541304345E-2</c:v>
                </c:pt>
                <c:pt idx="991">
                  <c:v>1.2120948091220995E-2</c:v>
                </c:pt>
                <c:pt idx="992">
                  <c:v>1.2128101281421166E-2</c:v>
                </c:pt>
                <c:pt idx="993">
                  <c:v>1.213520341094565E-2</c:v>
                </c:pt>
                <c:pt idx="994">
                  <c:v>1.2142254778595429E-2</c:v>
                </c:pt>
                <c:pt idx="995">
                  <c:v>1.2149255683171489E-2</c:v>
                </c:pt>
                <c:pt idx="996">
                  <c:v>1.2156206423634686E-2</c:v>
                </c:pt>
                <c:pt idx="997">
                  <c:v>1.2163107298786002E-2</c:v>
                </c:pt>
                <c:pt idx="998">
                  <c:v>1.2169958607586295E-2</c:v>
                </c:pt>
                <c:pt idx="999">
                  <c:v>1.2176760648836549E-2</c:v>
                </c:pt>
                <c:pt idx="1000">
                  <c:v>1.2183513721497619E-2</c:v>
                </c:pt>
                <c:pt idx="1001">
                  <c:v>1.2190218124290553E-2</c:v>
                </c:pt>
                <c:pt idx="1002">
                  <c:v>1.2196874156256143E-2</c:v>
                </c:pt>
                <c:pt idx="1003">
                  <c:v>1.220348211627531E-2</c:v>
                </c:pt>
                <c:pt idx="1004">
                  <c:v>1.2210042303069102E-2</c:v>
                </c:pt>
                <c:pt idx="1005">
                  <c:v>1.2216555015598374E-2</c:v>
                </c:pt>
                <c:pt idx="1006">
                  <c:v>1.2223020552744046E-2</c:v>
                </c:pt>
                <c:pt idx="1007">
                  <c:v>1.2229439213466975E-2</c:v>
                </c:pt>
                <c:pt idx="1008">
                  <c:v>1.2235811296488208E-2</c:v>
                </c:pt>
                <c:pt idx="1009">
                  <c:v>1.2242137100688666E-2</c:v>
                </c:pt>
                <c:pt idx="1010">
                  <c:v>1.2248416925029204E-2</c:v>
                </c:pt>
                <c:pt idx="1011">
                  <c:v>1.2254651068390743E-2</c:v>
                </c:pt>
                <c:pt idx="1012">
                  <c:v>1.226259975346089E-2</c:v>
                </c:pt>
                <c:pt idx="1013">
                  <c:v>1.2266983507620566E-2</c:v>
                </c:pt>
                <c:pt idx="1014">
                  <c:v>1.2273950033376835E-2</c:v>
                </c:pt>
                <c:pt idx="1015">
                  <c:v>1.2279136809345559E-2</c:v>
                </c:pt>
                <c:pt idx="1016">
                  <c:v>1.2285147030786092E-2</c:v>
                </c:pt>
                <c:pt idx="1017">
                  <c:v>1.2291113364533146E-2</c:v>
                </c:pt>
                <c:pt idx="1018">
                  <c:v>1.2297036109307768E-2</c:v>
                </c:pt>
                <c:pt idx="1019">
                  <c:v>1.2302915564150751E-2</c:v>
                </c:pt>
                <c:pt idx="1020">
                  <c:v>1.2308752027863079E-2</c:v>
                </c:pt>
                <c:pt idx="1021">
                  <c:v>1.2314545799405607E-2</c:v>
                </c:pt>
                <c:pt idx="1022">
                  <c:v>1.2320297177499384E-2</c:v>
                </c:pt>
                <c:pt idx="1023">
                  <c:v>1.2326006461105266E-2</c:v>
                </c:pt>
                <c:pt idx="1024">
                  <c:v>1.2331673949104172E-2</c:v>
                </c:pt>
                <c:pt idx="1025">
                  <c:v>1.2337299940377022E-2</c:v>
                </c:pt>
                <c:pt idx="1026">
                  <c:v>1.2342884733724802E-2</c:v>
                </c:pt>
                <c:pt idx="1027">
                  <c:v>1.2348428628108366E-2</c:v>
                </c:pt>
                <c:pt idx="1028">
                  <c:v>1.235393192248857E-2</c:v>
                </c:pt>
                <c:pt idx="1029">
                  <c:v>1.2359394915506527E-2</c:v>
                </c:pt>
                <c:pt idx="1030">
                  <c:v>1.2364817906203029E-2</c:v>
                </c:pt>
                <c:pt idx="1031">
                  <c:v>1.2370201193458996E-2</c:v>
                </c:pt>
                <c:pt idx="1032">
                  <c:v>1.2375545076075412E-2</c:v>
                </c:pt>
                <c:pt idx="1033">
                  <c:v>1.2380849852933196E-2</c:v>
                </c:pt>
                <c:pt idx="1034">
                  <c:v>1.2386115822993204E-2</c:v>
                </c:pt>
                <c:pt idx="1035">
                  <c:v>1.2391343285136358E-2</c:v>
                </c:pt>
                <c:pt idx="1036">
                  <c:v>1.2396527428570892E-2</c:v>
                </c:pt>
                <c:pt idx="1037">
                  <c:v>1.2401638074797106E-2</c:v>
                </c:pt>
                <c:pt idx="1038">
                  <c:v>1.240667016514152E-2</c:v>
                </c:pt>
                <c:pt idx="1039">
                  <c:v>1.2411623739172484E-2</c:v>
                </c:pt>
                <c:pt idx="1040">
                  <c:v>1.2416498836698153E-2</c:v>
                </c:pt>
                <c:pt idx="1041">
                  <c:v>1.2421295497446749E-2</c:v>
                </c:pt>
                <c:pt idx="1042">
                  <c:v>1.2426013761146493E-2</c:v>
                </c:pt>
                <c:pt idx="1043">
                  <c:v>1.2430653667525604E-2</c:v>
                </c:pt>
                <c:pt idx="1044">
                  <c:v>1.243521525639224E-2</c:v>
                </c:pt>
                <c:pt idx="1045">
                  <c:v>1.243969856731475E-2</c:v>
                </c:pt>
                <c:pt idx="1046">
                  <c:v>1.2444103640181226E-2</c:v>
                </c:pt>
                <c:pt idx="1047">
                  <c:v>1.2448430514639952E-2</c:v>
                </c:pt>
                <c:pt idx="1048">
                  <c:v>1.2453878799183471E-2</c:v>
                </c:pt>
                <c:pt idx="1049">
                  <c:v>1.2458027083619427E-2</c:v>
                </c:pt>
                <c:pt idx="1050">
                  <c:v>1.2461520618920474E-2</c:v>
                </c:pt>
                <c:pt idx="1051">
                  <c:v>1.2465523951945556E-2</c:v>
                </c:pt>
                <c:pt idx="1052">
                  <c:v>1.2469449290879453E-2</c:v>
                </c:pt>
                <c:pt idx="1053">
                  <c:v>1.2473296675530321E-2</c:v>
                </c:pt>
                <c:pt idx="1054">
                  <c:v>1.2477066145626381E-2</c:v>
                </c:pt>
                <c:pt idx="1055">
                  <c:v>1.2480757740815918E-2</c:v>
                </c:pt>
                <c:pt idx="1056">
                  <c:v>1.2484371500907088E-2</c:v>
                </c:pt>
                <c:pt idx="1057">
                  <c:v>1.2487907465628112E-2</c:v>
                </c:pt>
                <c:pt idx="1058">
                  <c:v>1.2491365674707211E-2</c:v>
                </c:pt>
                <c:pt idx="1059">
                  <c:v>1.2494746167952542E-2</c:v>
                </c:pt>
                <c:pt idx="1060">
                  <c:v>1.2498048984932453E-2</c:v>
                </c:pt>
                <c:pt idx="1061">
                  <c:v>1.2501274165455101E-2</c:v>
                </c:pt>
                <c:pt idx="1062">
                  <c:v>1.2505306812071737E-2</c:v>
                </c:pt>
                <c:pt idx="1063">
                  <c:v>1.2507491776121427E-2</c:v>
                </c:pt>
                <c:pt idx="1064">
                  <c:v>1.2510484285721546E-2</c:v>
                </c:pt>
                <c:pt idx="1065">
                  <c:v>1.2513399317777285E-2</c:v>
                </c:pt>
                <c:pt idx="1066">
                  <c:v>1.2516635963608636E-2</c:v>
                </c:pt>
                <c:pt idx="1067">
                  <c:v>1.2518997108328378E-2</c:v>
                </c:pt>
                <c:pt idx="1068">
                  <c:v>1.2521679946280173E-2</c:v>
                </c:pt>
                <c:pt idx="1069">
                  <c:v>1.2524285465680407E-2</c:v>
                </c:pt>
                <c:pt idx="1070">
                  <c:v>1.2526813706177364E-2</c:v>
                </c:pt>
                <c:pt idx="1071">
                  <c:v>1.2529264707579202E-2</c:v>
                </c:pt>
                <c:pt idx="1072">
                  <c:v>1.2531638509534204E-2</c:v>
                </c:pt>
                <c:pt idx="1073">
                  <c:v>1.2533935151930464E-2</c:v>
                </c:pt>
                <c:pt idx="1074">
                  <c:v>1.2536154674416267E-2</c:v>
                </c:pt>
                <c:pt idx="1075">
                  <c:v>1.2538297116719832E-2</c:v>
                </c:pt>
                <c:pt idx="1076">
                  <c:v>1.2540362518569381E-2</c:v>
                </c:pt>
                <c:pt idx="1077">
                  <c:v>1.2542350919693135E-2</c:v>
                </c:pt>
                <c:pt idx="1078">
                  <c:v>1.254426235989925E-2</c:v>
                </c:pt>
                <c:pt idx="1079">
                  <c:v>1.2546096878756074E-2</c:v>
                </c:pt>
                <c:pt idx="1080">
                  <c:v>1.2547854516151702E-2</c:v>
                </c:pt>
                <c:pt idx="1081">
                  <c:v>1.2549535311814353E-2</c:v>
                </c:pt>
                <c:pt idx="1082">
                  <c:v>1.2551139305392311E-2</c:v>
                </c:pt>
                <c:pt idx="1083">
                  <c:v>1.2552666536693735E-2</c:v>
                </c:pt>
                <c:pt idx="1084">
                  <c:v>1.2554117045446844E-2</c:v>
                </c:pt>
                <c:pt idx="1085">
                  <c:v>1.2555490871299924E-2</c:v>
                </c:pt>
                <c:pt idx="1086">
                  <c:v>1.255678805406113E-2</c:v>
                </c:pt>
                <c:pt idx="1087">
                  <c:v>1.255800863353862E-2</c:v>
                </c:pt>
                <c:pt idx="1088">
                  <c:v>1.2559152649300742E-2</c:v>
                </c:pt>
                <c:pt idx="1089">
                  <c:v>1.2560220141155654E-2</c:v>
                </c:pt>
                <c:pt idx="1090">
                  <c:v>1.2561211148911511E-2</c:v>
                </c:pt>
                <c:pt idx="1091">
                  <c:v>1.2562125712216599E-2</c:v>
                </c:pt>
                <c:pt idx="1092">
                  <c:v>1.2562963870799138E-2</c:v>
                </c:pt>
                <c:pt idx="1093">
                  <c:v>1.2563725664387349E-2</c:v>
                </c:pt>
                <c:pt idx="1094">
                  <c:v>1.2564411132869324E-2</c:v>
                </c:pt>
                <c:pt idx="1095">
                  <c:v>1.2565020315733477E-2</c:v>
                </c:pt>
                <c:pt idx="1096">
                  <c:v>1.2565553252947836E-2</c:v>
                </c:pt>
                <c:pt idx="1097">
                  <c:v>1.256600998408075E-2</c:v>
                </c:pt>
                <c:pt idx="1098">
                  <c:v>1.2566390548940376E-2</c:v>
                </c:pt>
                <c:pt idx="1099">
                  <c:v>1.256669498733487E-2</c:v>
                </c:pt>
                <c:pt idx="1100">
                  <c:v>1.2566974612537862E-2</c:v>
                </c:pt>
                <c:pt idx="1101">
                  <c:v>1.2567105196561457E-2</c:v>
                </c:pt>
                <c:pt idx="1102">
                  <c:v>1.2567156637572907E-2</c:v>
                </c:pt>
                <c:pt idx="1103">
                  <c:v>1.2567146117747896E-2</c:v>
                </c:pt>
                <c:pt idx="1104">
                  <c:v>1.2567059675774317E-2</c:v>
                </c:pt>
                <c:pt idx="1105">
                  <c:v>1.2566897351380391E-2</c:v>
                </c:pt>
                <c:pt idx="1106">
                  <c:v>1.2566659184134465E-2</c:v>
                </c:pt>
                <c:pt idx="1107">
                  <c:v>1.2566345213924635E-2</c:v>
                </c:pt>
                <c:pt idx="1108">
                  <c:v>1.2565955480559055E-2</c:v>
                </c:pt>
                <c:pt idx="1109">
                  <c:v>1.2565490023606074E-2</c:v>
                </c:pt>
                <c:pt idx="1110">
                  <c:v>1.256494888287385E-2</c:v>
                </c:pt>
                <c:pt idx="1111">
                  <c:v>1.2564332098090603E-2</c:v>
                </c:pt>
                <c:pt idx="1112">
                  <c:v>1.2563639709064489E-2</c:v>
                </c:pt>
                <c:pt idx="1113">
                  <c:v>1.2562871755443794E-2</c:v>
                </c:pt>
                <c:pt idx="1114">
                  <c:v>1.2562028276956738E-2</c:v>
                </c:pt>
                <c:pt idx="1115">
                  <c:v>1.2561109313251606E-2</c:v>
                </c:pt>
                <c:pt idx="1116">
                  <c:v>1.2560114904296427E-2</c:v>
                </c:pt>
                <c:pt idx="1117">
                  <c:v>1.2559001120910906E-2</c:v>
                </c:pt>
                <c:pt idx="1118">
                  <c:v>1.2557730161972813E-2</c:v>
                </c:pt>
                <c:pt idx="1119">
                  <c:v>1.2556679402493387E-2</c:v>
                </c:pt>
                <c:pt idx="1120">
                  <c:v>1.2555383609420545E-2</c:v>
                </c:pt>
                <c:pt idx="1121">
                  <c:v>1.2554012569658823E-2</c:v>
                </c:pt>
                <c:pt idx="1122">
                  <c:v>1.2552566322936443E-2</c:v>
                </c:pt>
                <c:pt idx="1123">
                  <c:v>1.2551044908981623E-2</c:v>
                </c:pt>
                <c:pt idx="1124">
                  <c:v>1.2549448367522587E-2</c:v>
                </c:pt>
                <c:pt idx="1125">
                  <c:v>1.2547776738447425E-2</c:v>
                </c:pt>
                <c:pt idx="1126">
                  <c:v>1.2546030061244551E-2</c:v>
                </c:pt>
                <c:pt idx="1127">
                  <c:v>1.2544208375802057E-2</c:v>
                </c:pt>
                <c:pt idx="1128">
                  <c:v>1.2542311721848165E-2</c:v>
                </c:pt>
                <c:pt idx="1129">
                  <c:v>1.2540340139031159E-2</c:v>
                </c:pt>
                <c:pt idx="1130">
                  <c:v>1.2538293667239131E-2</c:v>
                </c:pt>
                <c:pt idx="1131">
                  <c:v>1.2536172346040431E-2</c:v>
                </c:pt>
                <c:pt idx="1132">
                  <c:v>1.253397621532315E-2</c:v>
                </c:pt>
                <c:pt idx="1133">
                  <c:v>1.2531705314655639E-2</c:v>
                </c:pt>
                <c:pt idx="1134">
                  <c:v>1.2529359684005925E-2</c:v>
                </c:pt>
                <c:pt idx="1135">
                  <c:v>1.2526939362942358E-2</c:v>
                </c:pt>
                <c:pt idx="1136">
                  <c:v>1.2524444391113221E-2</c:v>
                </c:pt>
                <c:pt idx="1137">
                  <c:v>1.2521874808486544E-2</c:v>
                </c:pt>
                <c:pt idx="1138">
                  <c:v>1.2519230654710611E-2</c:v>
                </c:pt>
                <c:pt idx="1139">
                  <c:v>1.2516511969513644E-2</c:v>
                </c:pt>
                <c:pt idx="1140">
                  <c:v>1.2513718792543926E-2</c:v>
                </c:pt>
                <c:pt idx="1141">
                  <c:v>1.2510851163689551E-2</c:v>
                </c:pt>
                <c:pt idx="1142">
                  <c:v>1.2507909122598804E-2</c:v>
                </c:pt>
                <c:pt idx="1143">
                  <c:v>1.2504892708999904E-2</c:v>
                </c:pt>
                <c:pt idx="1144">
                  <c:v>1.2501801962701009E-2</c:v>
                </c:pt>
                <c:pt idx="1145">
                  <c:v>1.2498636923350404E-2</c:v>
                </c:pt>
                <c:pt idx="1146">
                  <c:v>1.2495397630756244E-2</c:v>
                </c:pt>
                <c:pt idx="1147">
                  <c:v>1.2492084124646752E-2</c:v>
                </c:pt>
                <c:pt idx="1148">
                  <c:v>1.2488696444670211E-2</c:v>
                </c:pt>
                <c:pt idx="1149">
                  <c:v>1.2485234630714714E-2</c:v>
                </c:pt>
                <c:pt idx="1150">
                  <c:v>1.2481698722428547E-2</c:v>
                </c:pt>
                <c:pt idx="1151">
                  <c:v>1.2478088759459993E-2</c:v>
                </c:pt>
                <c:pt idx="1152">
                  <c:v>1.2473234929402111E-2</c:v>
                </c:pt>
                <c:pt idx="1153">
                  <c:v>1.2469445022826875E-2</c:v>
                </c:pt>
                <c:pt idx="1154">
                  <c:v>1.2466261494852304E-2</c:v>
                </c:pt>
                <c:pt idx="1155">
                  <c:v>1.2462345157757682E-2</c:v>
                </c:pt>
                <c:pt idx="1156">
                  <c:v>1.2458354970377172E-2</c:v>
                </c:pt>
                <c:pt idx="1157">
                  <c:v>1.2454290972598869E-2</c:v>
                </c:pt>
                <c:pt idx="1158">
                  <c:v>1.2450153204071057E-2</c:v>
                </c:pt>
                <c:pt idx="1159">
                  <c:v>1.2445941704442021E-2</c:v>
                </c:pt>
                <c:pt idx="1160">
                  <c:v>1.2441656513599852E-2</c:v>
                </c:pt>
                <c:pt idx="1161">
                  <c:v>1.2437297671272773E-2</c:v>
                </c:pt>
                <c:pt idx="1162">
                  <c:v>1.2432865217109068E-2</c:v>
                </c:pt>
                <c:pt idx="1163">
                  <c:v>1.2428359190916893E-2</c:v>
                </c:pt>
                <c:pt idx="1164">
                  <c:v>1.242377963242447E-2</c:v>
                </c:pt>
                <c:pt idx="1165">
                  <c:v>1.2419126581280082E-2</c:v>
                </c:pt>
                <c:pt idx="1166">
                  <c:v>1.2414400077371823E-2</c:v>
                </c:pt>
                <c:pt idx="1167">
                  <c:v>1.2409069163565434E-2</c:v>
                </c:pt>
                <c:pt idx="1168">
                  <c:v>1.2401909204795558E-2</c:v>
                </c:pt>
                <c:pt idx="1169">
                  <c:v>1.2396920693671376E-2</c:v>
                </c:pt>
                <c:pt idx="1170">
                  <c:v>1.2391129820610303E-2</c:v>
                </c:pt>
                <c:pt idx="1171">
                  <c:v>1.2386723897623853E-2</c:v>
                </c:pt>
                <c:pt idx="1172">
                  <c:v>1.2381515692236889E-2</c:v>
                </c:pt>
                <c:pt idx="1173">
                  <c:v>1.2376234334805503E-2</c:v>
                </c:pt>
                <c:pt idx="1174">
                  <c:v>1.2370879865217788E-2</c:v>
                </c:pt>
                <c:pt idx="1175">
                  <c:v>1.2365452323122028E-2</c:v>
                </c:pt>
                <c:pt idx="1176">
                  <c:v>1.2359951748326381E-2</c:v>
                </c:pt>
                <c:pt idx="1177">
                  <c:v>1.2354378180479131E-2</c:v>
                </c:pt>
                <c:pt idx="1178">
                  <c:v>1.2348731659388434E-2</c:v>
                </c:pt>
                <c:pt idx="1179">
                  <c:v>1.2343012224702576E-2</c:v>
                </c:pt>
                <c:pt idx="1180">
                  <c:v>1.2337219916229714E-2</c:v>
                </c:pt>
                <c:pt idx="1181">
                  <c:v>1.2331354773778003E-2</c:v>
                </c:pt>
                <c:pt idx="1182">
                  <c:v>1.2325416836995728E-2</c:v>
                </c:pt>
                <c:pt idx="1183">
                  <c:v>1.2319406145611111E-2</c:v>
                </c:pt>
                <c:pt idx="1184">
                  <c:v>1.2313322739352373E-2</c:v>
                </c:pt>
                <c:pt idx="1185">
                  <c:v>1.2307166658107604E-2</c:v>
                </c:pt>
                <c:pt idx="1186">
                  <c:v>1.2300937941445156E-2</c:v>
                </c:pt>
                <c:pt idx="1187">
                  <c:v>1.2294636629173183E-2</c:v>
                </c:pt>
                <c:pt idx="1188">
                  <c:v>1.2288262760939972E-2</c:v>
                </c:pt>
                <c:pt idx="1189">
                  <c:v>1.228181637671355E-2</c:v>
                </c:pt>
                <c:pt idx="1190">
                  <c:v>1.2275297515982331E-2</c:v>
                </c:pt>
                <c:pt idx="1191">
                  <c:v>1.2268706218634406E-2</c:v>
                </c:pt>
                <c:pt idx="1192">
                  <c:v>1.226205741752473E-2</c:v>
                </c:pt>
                <c:pt idx="1193">
                  <c:v>1.2255370728082582E-2</c:v>
                </c:pt>
                <c:pt idx="1194">
                  <c:v>1.2248646483001835E-2</c:v>
                </c:pt>
                <c:pt idx="1195">
                  <c:v>1.2241884897949973E-2</c:v>
                </c:pt>
                <c:pt idx="1196">
                  <c:v>1.2235086188594479E-2</c:v>
                </c:pt>
                <c:pt idx="1197">
                  <c:v>1.2228250570762711E-2</c:v>
                </c:pt>
                <c:pt idx="1198">
                  <c:v>1.2221378259962279E-2</c:v>
                </c:pt>
                <c:pt idx="1199">
                  <c:v>1.2214469471940603E-2</c:v>
                </c:pt>
                <c:pt idx="1200">
                  <c:v>1.2207524422445104E-2</c:v>
                </c:pt>
                <c:pt idx="1201">
                  <c:v>1.2200543327063329E-2</c:v>
                </c:pt>
                <c:pt idx="1202">
                  <c:v>1.2193526401542698E-2</c:v>
                </c:pt>
                <c:pt idx="1203">
                  <c:v>1.2186473861550695E-2</c:v>
                </c:pt>
                <c:pt idx="1204">
                  <c:v>1.2177051827038099E-2</c:v>
                </c:pt>
                <c:pt idx="1205">
                  <c:v>1.2171242352456701E-2</c:v>
                </c:pt>
                <c:pt idx="1206">
                  <c:v>1.2165104711421293E-2</c:v>
                </c:pt>
                <c:pt idx="1207">
                  <c:v>1.2157911870378513E-2</c:v>
                </c:pt>
                <c:pt idx="1208">
                  <c:v>1.2150684493121844E-2</c:v>
                </c:pt>
                <c:pt idx="1209">
                  <c:v>1.2143422795558578E-2</c:v>
                </c:pt>
                <c:pt idx="1210">
                  <c:v>1.21361269933562E-2</c:v>
                </c:pt>
                <c:pt idx="1211">
                  <c:v>1.2128797302102257E-2</c:v>
                </c:pt>
                <c:pt idx="1212">
                  <c:v>1.2121433937384296E-2</c:v>
                </c:pt>
                <c:pt idx="1213">
                  <c:v>1.2114037115189547E-2</c:v>
                </c:pt>
                <c:pt idx="1214">
                  <c:v>1.2106607050945684E-2</c:v>
                </c:pt>
                <c:pt idx="1215">
                  <c:v>1.2099143960320191E-2</c:v>
                </c:pt>
                <c:pt idx="1216">
                  <c:v>1.2091648059220361E-2</c:v>
                </c:pt>
                <c:pt idx="1217">
                  <c:v>1.2081962607659591E-2</c:v>
                </c:pt>
                <c:pt idx="1218">
                  <c:v>1.207655868794788E-2</c:v>
                </c:pt>
                <c:pt idx="1219">
                  <c:v>1.2068965649030261E-2</c:v>
                </c:pt>
                <c:pt idx="1220">
                  <c:v>1.206134066230824E-2</c:v>
                </c:pt>
                <c:pt idx="1221">
                  <c:v>1.2053683943369364E-2</c:v>
                </c:pt>
                <c:pt idx="1222">
                  <c:v>1.2045995707961055E-2</c:v>
                </c:pt>
                <c:pt idx="1223">
                  <c:v>1.2038276171750795E-2</c:v>
                </c:pt>
                <c:pt idx="1224">
                  <c:v>1.2030525550326132E-2</c:v>
                </c:pt>
                <c:pt idx="1225">
                  <c:v>1.2022744059514423E-2</c:v>
                </c:pt>
                <c:pt idx="1226">
                  <c:v>1.2014931914903215E-2</c:v>
                </c:pt>
                <c:pt idx="1227">
                  <c:v>1.2007089332159993E-2</c:v>
                </c:pt>
                <c:pt idx="1228">
                  <c:v>1.1999216527032175E-2</c:v>
                </c:pt>
                <c:pt idx="1229">
                  <c:v>1.1991313715187246E-2</c:v>
                </c:pt>
                <c:pt idx="1230">
                  <c:v>1.198338111229269E-2</c:v>
                </c:pt>
                <c:pt idx="1231">
                  <c:v>1.1975418934015991E-2</c:v>
                </c:pt>
                <c:pt idx="1232">
                  <c:v>1.1967427396024632E-2</c:v>
                </c:pt>
                <c:pt idx="1233">
                  <c:v>1.195940671414597E-2</c:v>
                </c:pt>
                <c:pt idx="1234">
                  <c:v>1.1951357103887617E-2</c:v>
                </c:pt>
                <c:pt idx="1235">
                  <c:v>1.1943278780996991E-2</c:v>
                </c:pt>
                <c:pt idx="1236">
                  <c:v>1.1935171961141577E-2</c:v>
                </c:pt>
                <c:pt idx="1237">
                  <c:v>1.192703685998886E-2</c:v>
                </c:pt>
                <c:pt idx="1238">
                  <c:v>1.1918873693286258E-2</c:v>
                </c:pt>
                <c:pt idx="1239">
                  <c:v>1.1910682676701256E-2</c:v>
                </c:pt>
                <c:pt idx="1240">
                  <c:v>1.1902464025901338E-2</c:v>
                </c:pt>
                <c:pt idx="1241">
                  <c:v>1.1894217956553987E-2</c:v>
                </c:pt>
                <c:pt idx="1242">
                  <c:v>1.1885944684326688E-2</c:v>
                </c:pt>
                <c:pt idx="1243">
                  <c:v>1.187764442496686E-2</c:v>
                </c:pt>
                <c:pt idx="1244">
                  <c:v>1.1869317394062051E-2</c:v>
                </c:pt>
                <c:pt idx="1245">
                  <c:v>1.1860963807359681E-2</c:v>
                </c:pt>
                <c:pt idx="1246">
                  <c:v>1.185258388060717E-2</c:v>
                </c:pt>
                <c:pt idx="1247">
                  <c:v>1.184417782931213E-2</c:v>
                </c:pt>
                <c:pt idx="1248">
                  <c:v>1.1835745869301917E-2</c:v>
                </c:pt>
                <c:pt idx="1249">
                  <c:v>1.1827288216244014E-2</c:v>
                </c:pt>
                <c:pt idx="1250">
                  <c:v>1.181880508572597E-2</c:v>
                </c:pt>
                <c:pt idx="1251">
                  <c:v>1.181029669357514E-2</c:v>
                </c:pt>
                <c:pt idx="1252">
                  <c:v>1.1801763255379072E-2</c:v>
                </c:pt>
                <c:pt idx="1253">
                  <c:v>1.179320498680525E-2</c:v>
                </c:pt>
                <c:pt idx="1254">
                  <c:v>1.1784622103601095E-2</c:v>
                </c:pt>
                <c:pt idx="1255">
                  <c:v>1.1776014821354153E-2</c:v>
                </c:pt>
                <c:pt idx="1256">
                  <c:v>1.1767383355891781E-2</c:v>
                </c:pt>
                <c:pt idx="1257">
                  <c:v>1.175872792272159E-2</c:v>
                </c:pt>
                <c:pt idx="1258">
                  <c:v>1.1750048737670937E-2</c:v>
                </c:pt>
                <c:pt idx="1259">
                  <c:v>1.174134601632737E-2</c:v>
                </c:pt>
                <c:pt idx="1260">
                  <c:v>1.1732619974358371E-2</c:v>
                </c:pt>
                <c:pt idx="1261">
                  <c:v>1.1723870827671234E-2</c:v>
                </c:pt>
                <c:pt idx="1262">
                  <c:v>1.1715098791613698E-2</c:v>
                </c:pt>
                <c:pt idx="1263">
                  <c:v>1.1706304082093055E-2</c:v>
                </c:pt>
                <c:pt idx="1264">
                  <c:v>1.1697486914776789E-2</c:v>
                </c:pt>
                <c:pt idx="1265">
                  <c:v>1.1688647505252447E-2</c:v>
                </c:pt>
                <c:pt idx="1266">
                  <c:v>1.167978606926745E-2</c:v>
                </c:pt>
                <c:pt idx="1267">
                  <c:v>1.1670902822409346E-2</c:v>
                </c:pt>
                <c:pt idx="1268">
                  <c:v>1.1661997980585426E-2</c:v>
                </c:pt>
                <c:pt idx="1269">
                  <c:v>1.1653071759223366E-2</c:v>
                </c:pt>
                <c:pt idx="1270">
                  <c:v>1.1644124374150522E-2</c:v>
                </c:pt>
                <c:pt idx="1271">
                  <c:v>1.1635156040954442E-2</c:v>
                </c:pt>
                <c:pt idx="1272">
                  <c:v>1.1623594893155342E-2</c:v>
                </c:pt>
                <c:pt idx="1273">
                  <c:v>1.1617157393182254E-2</c:v>
                </c:pt>
                <c:pt idx="1274">
                  <c:v>1.1608127509941113E-2</c:v>
                </c:pt>
                <c:pt idx="1275">
                  <c:v>1.1599077541246672E-2</c:v>
                </c:pt>
                <c:pt idx="1276">
                  <c:v>1.1590007703006222E-2</c:v>
                </c:pt>
                <c:pt idx="1277">
                  <c:v>1.1580918210807312E-2</c:v>
                </c:pt>
                <c:pt idx="1278">
                  <c:v>1.1571809280237488E-2</c:v>
                </c:pt>
                <c:pt idx="1279">
                  <c:v>1.1562681127124108E-2</c:v>
                </c:pt>
                <c:pt idx="1280">
                  <c:v>1.1553533967054719E-2</c:v>
                </c:pt>
                <c:pt idx="1281">
                  <c:v>1.1544368015696804E-2</c:v>
                </c:pt>
                <c:pt idx="1282">
                  <c:v>1.153518348887772E-2</c:v>
                </c:pt>
                <c:pt idx="1283">
                  <c:v>1.1525980602105079E-2</c:v>
                </c:pt>
                <c:pt idx="1284">
                  <c:v>1.15167595711263E-2</c:v>
                </c:pt>
                <c:pt idx="1285">
                  <c:v>1.1507520611608868E-2</c:v>
                </c:pt>
                <c:pt idx="1286">
                  <c:v>1.1498263939300202E-2</c:v>
                </c:pt>
                <c:pt idx="1287">
                  <c:v>1.148898976978785E-2</c:v>
                </c:pt>
                <c:pt idx="1288">
                  <c:v>1.1479698318819231E-2</c:v>
                </c:pt>
                <c:pt idx="1289">
                  <c:v>1.1470389802061831E-2</c:v>
                </c:pt>
                <c:pt idx="1290">
                  <c:v>1.1461064435183133E-2</c:v>
                </c:pt>
                <c:pt idx="1291">
                  <c:v>1.145172243385062E-2</c:v>
                </c:pt>
                <c:pt idx="1292">
                  <c:v>1.1442364013891648E-2</c:v>
                </c:pt>
                <c:pt idx="1293">
                  <c:v>1.1432989390733894E-2</c:v>
                </c:pt>
                <c:pt idx="1294">
                  <c:v>1.1423598780204713E-2</c:v>
                </c:pt>
                <c:pt idx="1295">
                  <c:v>1.141419239797159E-2</c:v>
                </c:pt>
                <c:pt idx="1296">
                  <c:v>1.1404770459781943E-2</c:v>
                </c:pt>
                <c:pt idx="1297">
                  <c:v>1.1395333181223322E-2</c:v>
                </c:pt>
                <c:pt idx="1298">
                  <c:v>1.1385880777963209E-2</c:v>
                </c:pt>
                <c:pt idx="1299">
                  <c:v>1.1376413465828961E-2</c:v>
                </c:pt>
                <c:pt idx="1300">
                  <c:v>1.1366931460328189E-2</c:v>
                </c:pt>
                <c:pt idx="1301">
                  <c:v>1.1357434977208314E-2</c:v>
                </c:pt>
                <c:pt idx="1302">
                  <c:v>1.1347924232136819E-2</c:v>
                </c:pt>
                <c:pt idx="1303">
                  <c:v>1.1338399440861124E-2</c:v>
                </c:pt>
                <c:pt idx="1304">
                  <c:v>1.1328860818968778E-2</c:v>
                </c:pt>
                <c:pt idx="1305">
                  <c:v>1.1319308582207199E-2</c:v>
                </c:pt>
                <c:pt idx="1306">
                  <c:v>1.1309742946243873E-2</c:v>
                </c:pt>
                <c:pt idx="1307">
                  <c:v>1.1300164126826218E-2</c:v>
                </c:pt>
                <c:pt idx="1308">
                  <c:v>1.1289201038149344E-2</c:v>
                </c:pt>
                <c:pt idx="1309">
                  <c:v>1.1280967799978114E-2</c:v>
                </c:pt>
                <c:pt idx="1310">
                  <c:v>1.127135072396257E-2</c:v>
                </c:pt>
                <c:pt idx="1311">
                  <c:v>1.1261721327162633E-2</c:v>
                </c:pt>
                <c:pt idx="1312">
                  <c:v>1.1252079825325723E-2</c:v>
                </c:pt>
                <c:pt idx="1313">
                  <c:v>1.1242426433959452E-2</c:v>
                </c:pt>
                <c:pt idx="1314">
                  <c:v>1.1232761368891175E-2</c:v>
                </c:pt>
                <c:pt idx="1315">
                  <c:v>1.1223084845708442E-2</c:v>
                </c:pt>
                <c:pt idx="1316">
                  <c:v>1.1213397080158671E-2</c:v>
                </c:pt>
                <c:pt idx="1317">
                  <c:v>1.1203698287909347E-2</c:v>
                </c:pt>
                <c:pt idx="1318">
                  <c:v>1.1193988684548017E-2</c:v>
                </c:pt>
                <c:pt idx="1319">
                  <c:v>1.1184268485981974E-2</c:v>
                </c:pt>
                <c:pt idx="1320">
                  <c:v>1.1174537907638893E-2</c:v>
                </c:pt>
                <c:pt idx="1321">
                  <c:v>1.116479716534613E-2</c:v>
                </c:pt>
                <c:pt idx="1322">
                  <c:v>1.1155046474691233E-2</c:v>
                </c:pt>
                <c:pt idx="1323">
                  <c:v>1.1142495601630387E-2</c:v>
                </c:pt>
                <c:pt idx="1324">
                  <c:v>1.113551611120478E-2</c:v>
                </c:pt>
                <c:pt idx="1325">
                  <c:v>1.1125736869788128E-2</c:v>
                </c:pt>
                <c:pt idx="1326">
                  <c:v>1.1114549481172631E-2</c:v>
                </c:pt>
                <c:pt idx="1327">
                  <c:v>1.110615134578552E-2</c:v>
                </c:pt>
                <c:pt idx="1328">
                  <c:v>1.1096345494614468E-2</c:v>
                </c:pt>
                <c:pt idx="1329">
                  <c:v>1.1086531204913541E-2</c:v>
                </c:pt>
                <c:pt idx="1330">
                  <c:v>1.1076708692350223E-2</c:v>
                </c:pt>
                <c:pt idx="1331">
                  <c:v>1.1066878172591998E-2</c:v>
                </c:pt>
                <c:pt idx="1332">
                  <c:v>1.1057039861386286E-2</c:v>
                </c:pt>
                <c:pt idx="1333">
                  <c:v>1.1047193974320635E-2</c:v>
                </c:pt>
                <c:pt idx="1334">
                  <c:v>1.1037340727142464E-2</c:v>
                </c:pt>
                <c:pt idx="1335">
                  <c:v>1.1027480335439321E-2</c:v>
                </c:pt>
                <c:pt idx="1336">
                  <c:v>1.1017613015038563E-2</c:v>
                </c:pt>
                <c:pt idx="1337">
                  <c:v>1.1007738981447801E-2</c:v>
                </c:pt>
                <c:pt idx="1338">
                  <c:v>1.0997858450494391E-2</c:v>
                </c:pt>
                <c:pt idx="1339">
                  <c:v>1.0987971637845817E-2</c:v>
                </c:pt>
                <c:pt idx="1340">
                  <c:v>1.0978078759169563E-2</c:v>
                </c:pt>
                <c:pt idx="1341">
                  <c:v>1.0968180030053176E-2</c:v>
                </c:pt>
                <c:pt idx="1342">
                  <c:v>1.0958275666164141E-2</c:v>
                </c:pt>
                <c:pt idx="1343">
                  <c:v>1.094836588340975E-2</c:v>
                </c:pt>
                <c:pt idx="1344">
                  <c:v>1.0938450897297614E-2</c:v>
                </c:pt>
                <c:pt idx="1345">
                  <c:v>1.0928530923495217E-2</c:v>
                </c:pt>
                <c:pt idx="1346">
                  <c:v>1.0918606177749979E-2</c:v>
                </c:pt>
                <c:pt idx="1347">
                  <c:v>1.0908676875729384E-2</c:v>
                </c:pt>
                <c:pt idx="1348">
                  <c:v>1.0898743233100916E-2</c:v>
                </c:pt>
                <c:pt idx="1349">
                  <c:v>1.0888805465532059E-2</c:v>
                </c:pt>
                <c:pt idx="1350">
                  <c:v>1.0878863788690296E-2</c:v>
                </c:pt>
                <c:pt idx="1351">
                  <c:v>1.0868918418243112E-2</c:v>
                </c:pt>
                <c:pt idx="1352">
                  <c:v>1.0858969570017862E-2</c:v>
                </c:pt>
                <c:pt idx="1353">
                  <c:v>1.0849017459522159E-2</c:v>
                </c:pt>
                <c:pt idx="1354">
                  <c:v>1.0839062302503422E-2</c:v>
                </c:pt>
                <c:pt idx="1355">
                  <c:v>1.0829104314629134E-2</c:v>
                </c:pt>
                <c:pt idx="1356">
                  <c:v>1.0819143711566781E-2</c:v>
                </c:pt>
                <c:pt idx="1357">
                  <c:v>1.0809180709063781E-2</c:v>
                </c:pt>
                <c:pt idx="1358">
                  <c:v>1.079921552278762E-2</c:v>
                </c:pt>
                <c:pt idx="1359">
                  <c:v>1.0789248368325843E-2</c:v>
                </c:pt>
                <c:pt idx="1360">
                  <c:v>1.0776430910590662E-2</c:v>
                </c:pt>
                <c:pt idx="1361">
                  <c:v>1.07664600674795E-2</c:v>
                </c:pt>
                <c:pt idx="1362">
                  <c:v>1.0757912619929755E-2</c:v>
                </c:pt>
                <c:pt idx="1363">
                  <c:v>1.0747939609432322E-2</c:v>
                </c:pt>
                <c:pt idx="1364">
                  <c:v>1.0737965740101885E-2</c:v>
                </c:pt>
                <c:pt idx="1365">
                  <c:v>1.0727991227446054E-2</c:v>
                </c:pt>
                <c:pt idx="1366">
                  <c:v>1.0718016287292187E-2</c:v>
                </c:pt>
                <c:pt idx="1367">
                  <c:v>1.070804113522783E-2</c:v>
                </c:pt>
                <c:pt idx="1368">
                  <c:v>1.0698065987080341E-2</c:v>
                </c:pt>
                <c:pt idx="1369">
                  <c:v>1.068809105835733E-2</c:v>
                </c:pt>
                <c:pt idx="1370">
                  <c:v>1.0678116564806217E-2</c:v>
                </c:pt>
                <c:pt idx="1371">
                  <c:v>1.0668142722014551E-2</c:v>
                </c:pt>
                <c:pt idx="1372">
                  <c:v>1.0658169745889623E-2</c:v>
                </c:pt>
                <c:pt idx="1373">
                  <c:v>1.064534896825009E-2</c:v>
                </c:pt>
                <c:pt idx="1374">
                  <c:v>1.0638227255750365E-2</c:v>
                </c:pt>
                <c:pt idx="1375">
                  <c:v>1.0628258173230876E-2</c:v>
                </c:pt>
                <c:pt idx="1376">
                  <c:v>1.0618290819888188E-2</c:v>
                </c:pt>
                <c:pt idx="1377">
                  <c:v>1.0608325411469721E-2</c:v>
                </c:pt>
                <c:pt idx="1378">
                  <c:v>1.0596939031630725E-2</c:v>
                </c:pt>
                <c:pt idx="1379">
                  <c:v>1.0588401292235261E-2</c:v>
                </c:pt>
                <c:pt idx="1380">
                  <c:v>1.0578443012754235E-2</c:v>
                </c:pt>
                <c:pt idx="1381">
                  <c:v>1.0568487540867366E-2</c:v>
                </c:pt>
                <c:pt idx="1382">
                  <c:v>1.0558535092322074E-2</c:v>
                </c:pt>
                <c:pt idx="1383">
                  <c:v>1.0548585882785844E-2</c:v>
                </c:pt>
                <c:pt idx="1384">
                  <c:v>1.0538640127926158E-2</c:v>
                </c:pt>
                <c:pt idx="1385">
                  <c:v>1.05286980434105E-2</c:v>
                </c:pt>
                <c:pt idx="1386">
                  <c:v>1.0518759844986292E-2</c:v>
                </c:pt>
                <c:pt idx="1387">
                  <c:v>1.0508825748161144E-2</c:v>
                </c:pt>
                <c:pt idx="1388">
                  <c:v>1.0498895968842348E-2</c:v>
                </c:pt>
                <c:pt idx="1389">
                  <c:v>1.0488970722617452E-2</c:v>
                </c:pt>
                <c:pt idx="1390">
                  <c:v>1.0479050225074005E-2</c:v>
                </c:pt>
                <c:pt idx="1391">
                  <c:v>1.0469134692039361E-2</c:v>
                </c:pt>
                <c:pt idx="1392">
                  <c:v>1.0459224339021134E-2</c:v>
                </c:pt>
                <c:pt idx="1393">
                  <c:v>1.0449319381926614E-2</c:v>
                </c:pt>
                <c:pt idx="1394">
                  <c:v>1.0439420036263414E-2</c:v>
                </c:pt>
                <c:pt idx="1395">
                  <c:v>1.0429526517778953E-2</c:v>
                </c:pt>
                <c:pt idx="1396">
                  <c:v>1.041963904206078E-2</c:v>
                </c:pt>
                <c:pt idx="1397">
                  <c:v>1.0409757824856314E-2</c:v>
                </c:pt>
                <c:pt idx="1398">
                  <c:v>1.0399883081833039E-2</c:v>
                </c:pt>
                <c:pt idx="1399">
                  <c:v>1.0390015028818311E-2</c:v>
                </c:pt>
                <c:pt idx="1400">
                  <c:v>1.0380153881319742E-2</c:v>
                </c:pt>
                <c:pt idx="1401">
                  <c:v>1.037029985492488E-2</c:v>
                </c:pt>
                <c:pt idx="1402">
                  <c:v>1.0360453165541017E-2</c:v>
                </c:pt>
                <c:pt idx="1403">
                  <c:v>1.0350614028675764E-2</c:v>
                </c:pt>
                <c:pt idx="1404">
                  <c:v>1.0340782660156478E-2</c:v>
                </c:pt>
                <c:pt idx="1405">
                  <c:v>1.0330959275570706E-2</c:v>
                </c:pt>
                <c:pt idx="1406">
                  <c:v>1.0321144090585932E-2</c:v>
                </c:pt>
                <c:pt idx="1407">
                  <c:v>1.0311337320949576E-2</c:v>
                </c:pt>
                <c:pt idx="1408">
                  <c:v>1.0301539182249186E-2</c:v>
                </c:pt>
                <c:pt idx="1409">
                  <c:v>1.0291749890232182E-2</c:v>
                </c:pt>
                <c:pt idx="1410">
                  <c:v>1.0281969660566048E-2</c:v>
                </c:pt>
                <c:pt idx="1411">
                  <c:v>1.0272198708918268E-2</c:v>
                </c:pt>
                <c:pt idx="1412">
                  <c:v>1.0259650036976709E-2</c:v>
                </c:pt>
                <c:pt idx="1413">
                  <c:v>1.0249901102037384E-2</c:v>
                </c:pt>
                <c:pt idx="1414">
                  <c:v>1.0241552812617627E-2</c:v>
                </c:pt>
                <c:pt idx="1415">
                  <c:v>1.0231822596145079E-2</c:v>
                </c:pt>
                <c:pt idx="1416">
                  <c:v>1.0222102766883623E-2</c:v>
                </c:pt>
                <c:pt idx="1417">
                  <c:v>1.0212393540580678E-2</c:v>
                </c:pt>
                <c:pt idx="1418">
                  <c:v>1.0202695132663919E-2</c:v>
                </c:pt>
                <c:pt idx="1419">
                  <c:v>1.0193007759200512E-2</c:v>
                </c:pt>
                <c:pt idx="1420">
                  <c:v>1.0183331635618131E-2</c:v>
                </c:pt>
                <c:pt idx="1421">
                  <c:v>1.0173666977744134E-2</c:v>
                </c:pt>
                <c:pt idx="1422">
                  <c:v>1.016401400108613E-2</c:v>
                </c:pt>
                <c:pt idx="1423">
                  <c:v>1.0154372921391541E-2</c:v>
                </c:pt>
                <c:pt idx="1424">
                  <c:v>1.0144743954407787E-2</c:v>
                </c:pt>
                <c:pt idx="1425">
                  <c:v>1.0135127315722414E-2</c:v>
                </c:pt>
                <c:pt idx="1426">
                  <c:v>1.0125523221082844E-2</c:v>
                </c:pt>
                <c:pt idx="1427">
                  <c:v>1.0115931886156559E-2</c:v>
                </c:pt>
                <c:pt idx="1428">
                  <c:v>1.0102536121312511E-2</c:v>
                </c:pt>
                <c:pt idx="1429">
                  <c:v>1.0096788358033848E-2</c:v>
                </c:pt>
                <c:pt idx="1430">
                  <c:v>1.0086696184576915E-2</c:v>
                </c:pt>
                <c:pt idx="1431">
                  <c:v>1.0076336990074708E-2</c:v>
                </c:pt>
                <c:pt idx="1432">
                  <c:v>1.0066814683211689E-2</c:v>
                </c:pt>
                <c:pt idx="1433">
                  <c:v>1.0057306460922177E-2</c:v>
                </c:pt>
                <c:pt idx="1434">
                  <c:v>1.0047812538953593E-2</c:v>
                </c:pt>
                <c:pt idx="1435">
                  <c:v>1.0038333132893484E-2</c:v>
                </c:pt>
                <c:pt idx="1436">
                  <c:v>1.0028868458409335E-2</c:v>
                </c:pt>
                <c:pt idx="1437">
                  <c:v>1.0019418731168628E-2</c:v>
                </c:pt>
                <c:pt idx="1438">
                  <c:v>1.000998416699872E-2</c:v>
                </c:pt>
                <c:pt idx="1439">
                  <c:v>1.0000564981407223E-2</c:v>
                </c:pt>
                <c:pt idx="1440">
                  <c:v>9.9911613902214924E-3</c:v>
                </c:pt>
                <c:pt idx="1441">
                  <c:v>9.9817736089491405E-3</c:v>
                </c:pt>
                <c:pt idx="1442">
                  <c:v>9.9724018534175229E-3</c:v>
                </c:pt>
                <c:pt idx="1443">
                  <c:v>9.9630463392141877E-3</c:v>
                </c:pt>
                <c:pt idx="1444">
                  <c:v>9.9537072820066186E-3</c:v>
                </c:pt>
                <c:pt idx="1445">
                  <c:v>9.9443848976221716E-3</c:v>
                </c:pt>
                <c:pt idx="1446">
                  <c:v>9.9350794015684585E-3</c:v>
                </c:pt>
                <c:pt idx="1447">
                  <c:v>9.9257910095129631E-3</c:v>
                </c:pt>
                <c:pt idx="1448">
                  <c:v>9.9165199373629775E-3</c:v>
                </c:pt>
                <c:pt idx="1449">
                  <c:v>9.9072664005461775E-3</c:v>
                </c:pt>
                <c:pt idx="1450">
                  <c:v>9.8980306148099828E-3</c:v>
                </c:pt>
                <c:pt idx="1451">
                  <c:v>9.8888127959018135E-3</c:v>
                </c:pt>
                <c:pt idx="1452">
                  <c:v>9.8796121921829183E-3</c:v>
                </c:pt>
                <c:pt idx="1453">
                  <c:v>9.8704181069297903E-3</c:v>
                </c:pt>
                <c:pt idx="1454">
                  <c:v>9.8612275969767182E-3</c:v>
                </c:pt>
                <c:pt idx="1455">
                  <c:v>9.8520408206770327E-3</c:v>
                </c:pt>
                <c:pt idx="1456">
                  <c:v>9.842857936384064E-3</c:v>
                </c:pt>
                <c:pt idx="1457">
                  <c:v>9.8336791024511427E-3</c:v>
                </c:pt>
                <c:pt idx="1458">
                  <c:v>9.8245044771516632E-3</c:v>
                </c:pt>
                <c:pt idx="1459">
                  <c:v>9.8153342188389558E-3</c:v>
                </c:pt>
                <c:pt idx="1460">
                  <c:v>9.8061684858663511E-3</c:v>
                </c:pt>
                <c:pt idx="1461">
                  <c:v>9.7970074365072435E-3</c:v>
                </c:pt>
                <c:pt idx="1462">
                  <c:v>9.7878512291948994E-3</c:v>
                </c:pt>
                <c:pt idx="1463">
                  <c:v>9.7787000222027132E-3</c:v>
                </c:pt>
                <c:pt idx="1464">
                  <c:v>9.7643300376404341E-3</c:v>
                </c:pt>
                <c:pt idx="1465">
                  <c:v>9.7551924157812664E-3</c:v>
                </c:pt>
                <c:pt idx="1466">
                  <c:v>9.7489329727640239E-3</c:v>
                </c:pt>
                <c:pt idx="1467">
                  <c:v>9.7398044960961272E-3</c:v>
                </c:pt>
                <c:pt idx="1468">
                  <c:v>9.7306818574516285E-3</c:v>
                </c:pt>
                <c:pt idx="1469">
                  <c:v>9.7215652152105037E-3</c:v>
                </c:pt>
                <c:pt idx="1470">
                  <c:v>9.7124547276727924E-3</c:v>
                </c:pt>
                <c:pt idx="1471">
                  <c:v>9.7033505531651798E-3</c:v>
                </c:pt>
                <c:pt idx="1472">
                  <c:v>9.6942528500676417E-3</c:v>
                </c:pt>
                <c:pt idx="1473">
                  <c:v>9.6851617766802178E-3</c:v>
                </c:pt>
                <c:pt idx="1474">
                  <c:v>9.676077491382884E-3</c:v>
                </c:pt>
                <c:pt idx="1475">
                  <c:v>9.6670001525289706E-3</c:v>
                </c:pt>
                <c:pt idx="1476">
                  <c:v>9.6579299184185174E-3</c:v>
                </c:pt>
                <c:pt idx="1477">
                  <c:v>9.6488669474315003E-3</c:v>
                </c:pt>
                <c:pt idx="1478">
                  <c:v>9.6356747986980906E-3</c:v>
                </c:pt>
                <c:pt idx="1479">
                  <c:v>9.6279221616857313E-3</c:v>
                </c:pt>
                <c:pt idx="1480">
                  <c:v>9.6188846521449989E-3</c:v>
                </c:pt>
                <c:pt idx="1481">
                  <c:v>9.6098550834522456E-3</c:v>
                </c:pt>
                <c:pt idx="1482">
                  <c:v>9.5995455029829202E-3</c:v>
                </c:pt>
                <c:pt idx="1483">
                  <c:v>9.5918204018641262E-3</c:v>
                </c:pt>
                <c:pt idx="1484">
                  <c:v>9.582815605675421E-3</c:v>
                </c:pt>
                <c:pt idx="1485">
                  <c:v>9.5738193836680807E-3</c:v>
                </c:pt>
                <c:pt idx="1486">
                  <c:v>9.5648318941154997E-3</c:v>
                </c:pt>
                <c:pt idx="1487">
                  <c:v>9.5558532954509445E-3</c:v>
                </c:pt>
                <c:pt idx="1488">
                  <c:v>9.5468837459478095E-3</c:v>
                </c:pt>
                <c:pt idx="1489">
                  <c:v>9.5379234039594252E-3</c:v>
                </c:pt>
                <c:pt idx="1490">
                  <c:v>9.528972427919058E-3</c:v>
                </c:pt>
                <c:pt idx="1491">
                  <c:v>9.5200309758602941E-3</c:v>
                </c:pt>
                <c:pt idx="1492">
                  <c:v>9.5110992064562083E-3</c:v>
                </c:pt>
                <c:pt idx="1493">
                  <c:v>9.502177277980195E-3</c:v>
                </c:pt>
                <c:pt idx="1494">
                  <c:v>9.4932653485457763E-3</c:v>
                </c:pt>
                <c:pt idx="1495">
                  <c:v>9.4843635766661549E-3</c:v>
                </c:pt>
                <c:pt idx="1496">
                  <c:v>9.4754721206147252E-3</c:v>
                </c:pt>
                <c:pt idx="1497">
                  <c:v>9.4665911388247537E-3</c:v>
                </c:pt>
                <c:pt idx="1498">
                  <c:v>9.4577207894896986E-3</c:v>
                </c:pt>
                <c:pt idx="1499">
                  <c:v>9.4488612310428266E-3</c:v>
                </c:pt>
                <c:pt idx="1500">
                  <c:v>9.440012621837468E-3</c:v>
                </c:pt>
                <c:pt idx="1501">
                  <c:v>9.4311751200670813E-3</c:v>
                </c:pt>
                <c:pt idx="1502">
                  <c:v>9.4223488841649328E-3</c:v>
                </c:pt>
                <c:pt idx="1503">
                  <c:v>9.413534072404417E-3</c:v>
                </c:pt>
                <c:pt idx="1504">
                  <c:v>9.4047308432987364E-3</c:v>
                </c:pt>
                <c:pt idx="1505">
                  <c:v>9.3959393550413495E-3</c:v>
                </c:pt>
                <c:pt idx="1506">
                  <c:v>9.3871597659056505E-3</c:v>
                </c:pt>
                <c:pt idx="1507">
                  <c:v>9.378392234324906E-3</c:v>
                </c:pt>
                <c:pt idx="1508">
                  <c:v>9.3696369186524464E-3</c:v>
                </c:pt>
                <c:pt idx="1509">
                  <c:v>9.3608939771616662E-3</c:v>
                </c:pt>
                <c:pt idx="1510">
                  <c:v>9.3521635682058957E-3</c:v>
                </c:pt>
                <c:pt idx="1511">
                  <c:v>9.3434458500585293E-3</c:v>
                </c:pt>
                <c:pt idx="1512">
                  <c:v>9.3347409812327697E-3</c:v>
                </c:pt>
                <c:pt idx="1513">
                  <c:v>9.3260491198421391E-3</c:v>
                </c:pt>
                <c:pt idx="1514">
                  <c:v>9.317370424319904E-3</c:v>
                </c:pt>
                <c:pt idx="1515">
                  <c:v>9.3087050530193949E-3</c:v>
                </c:pt>
                <c:pt idx="1516">
                  <c:v>9.2988182900111127E-3</c:v>
                </c:pt>
                <c:pt idx="1517">
                  <c:v>9.2901820037649685E-3</c:v>
                </c:pt>
                <c:pt idx="1518">
                  <c:v>9.2827904677417195E-3</c:v>
                </c:pt>
                <c:pt idx="1519">
                  <c:v>9.2741799766216104E-3</c:v>
                </c:pt>
                <c:pt idx="1520">
                  <c:v>9.2655836013300075E-3</c:v>
                </c:pt>
                <c:pt idx="1521">
                  <c:v>9.2570015003001771E-3</c:v>
                </c:pt>
                <c:pt idx="1522">
                  <c:v>9.2484338318055137E-3</c:v>
                </c:pt>
                <c:pt idx="1523">
                  <c:v>9.2398807541993477E-3</c:v>
                </c:pt>
                <c:pt idx="1524">
                  <c:v>9.2313424257550736E-3</c:v>
                </c:pt>
                <c:pt idx="1525">
                  <c:v>9.2228190049059577E-3</c:v>
                </c:pt>
                <c:pt idx="1526">
                  <c:v>9.2143106498454586E-3</c:v>
                </c:pt>
                <c:pt idx="1527">
                  <c:v>9.2058175190867786E-3</c:v>
                </c:pt>
                <c:pt idx="1528">
                  <c:v>9.1973397709033122E-3</c:v>
                </c:pt>
                <c:pt idx="1529">
                  <c:v>9.1888775634885178E-3</c:v>
                </c:pt>
                <c:pt idx="1530">
                  <c:v>9.1804310553555979E-3</c:v>
                </c:pt>
                <c:pt idx="1531">
                  <c:v>9.1720004047779469E-3</c:v>
                </c:pt>
                <c:pt idx="1532">
                  <c:v>9.1635857701088952E-3</c:v>
                </c:pt>
                <c:pt idx="1533">
                  <c:v>9.1527907423571975E-3</c:v>
                </c:pt>
                <c:pt idx="1534">
                  <c:v>9.1468051815901674E-3</c:v>
                </c:pt>
                <c:pt idx="1535">
                  <c:v>9.1384395445270883E-3</c:v>
                </c:pt>
                <c:pt idx="1536">
                  <c:v>9.1300905567059942E-3</c:v>
                </c:pt>
                <c:pt idx="1537">
                  <c:v>9.1217583764002796E-3</c:v>
                </c:pt>
                <c:pt idx="1538">
                  <c:v>9.113443161963275E-3</c:v>
                </c:pt>
                <c:pt idx="1539">
                  <c:v>9.1051450718282467E-3</c:v>
                </c:pt>
                <c:pt idx="1540">
                  <c:v>9.0968642641886532E-3</c:v>
                </c:pt>
                <c:pt idx="1541">
                  <c:v>9.088600897397825E-3</c:v>
                </c:pt>
                <c:pt idx="1542">
                  <c:v>9.0803551298090923E-3</c:v>
                </c:pt>
                <c:pt idx="1543">
                  <c:v>9.0721271198557218E-3</c:v>
                </c:pt>
                <c:pt idx="1544">
                  <c:v>9.0639170258111079E-3</c:v>
                </c:pt>
                <c:pt idx="1545">
                  <c:v>9.0557250059486449E-3</c:v>
                </c:pt>
                <c:pt idx="1546">
                  <c:v>9.0475512186216633E-3</c:v>
                </c:pt>
                <c:pt idx="1547">
                  <c:v>9.0393958221834936E-3</c:v>
                </c:pt>
                <c:pt idx="1548">
                  <c:v>9.0312589749874661E-3</c:v>
                </c:pt>
                <c:pt idx="1549">
                  <c:v>9.0231408353069753E-3</c:v>
                </c:pt>
                <c:pt idx="1550">
                  <c:v>9.0150415615752877E-3</c:v>
                </c:pt>
                <c:pt idx="1551">
                  <c:v>9.0069613120657976E-3</c:v>
                </c:pt>
                <c:pt idx="1552">
                  <c:v>8.9989002450518996E-3</c:v>
                </c:pt>
                <c:pt idx="1553">
                  <c:v>8.9908585189668599E-3</c:v>
                </c:pt>
                <c:pt idx="1554">
                  <c:v>8.9828362920840732E-3</c:v>
                </c:pt>
                <c:pt idx="1555">
                  <c:v>8.9748337228368058E-3</c:v>
                </c:pt>
                <c:pt idx="1556">
                  <c:v>8.9668509693385801E-3</c:v>
                </c:pt>
                <c:pt idx="1557">
                  <c:v>8.9588881901825346E-3</c:v>
                </c:pt>
                <c:pt idx="1558">
                  <c:v>8.9509455435621277E-3</c:v>
                </c:pt>
                <c:pt idx="1559">
                  <c:v>8.9430231878306898E-3</c:v>
                </c:pt>
                <c:pt idx="1560">
                  <c:v>8.9351212812616154E-3</c:v>
                </c:pt>
                <c:pt idx="1561">
                  <c:v>8.927239982368107E-3</c:v>
                </c:pt>
                <c:pt idx="1562">
                  <c:v>8.9193794493436229E-3</c:v>
                </c:pt>
                <c:pt idx="1563">
                  <c:v>8.9115398404615576E-3</c:v>
                </c:pt>
                <c:pt idx="1564">
                  <c:v>8.9037213141551774E-3</c:v>
                </c:pt>
                <c:pt idx="1565">
                  <c:v>8.895924028777813E-3</c:v>
                </c:pt>
                <c:pt idx="1566">
                  <c:v>8.8881481426028586E-3</c:v>
                </c:pt>
                <c:pt idx="1567">
                  <c:v>8.8803938139836447E-3</c:v>
                </c:pt>
                <c:pt idx="1568">
                  <c:v>8.8726612013534378E-3</c:v>
                </c:pt>
                <c:pt idx="1569">
                  <c:v>8.8649504628257603E-3</c:v>
                </c:pt>
                <c:pt idx="1570">
                  <c:v>8.8572617569138146E-3</c:v>
                </c:pt>
                <c:pt idx="1571">
                  <c:v>8.8495952419709312E-3</c:v>
                </c:pt>
                <c:pt idx="1572">
                  <c:v>8.8419510761106324E-3</c:v>
                </c:pt>
                <c:pt idx="1573">
                  <c:v>8.8343294179260567E-3</c:v>
                </c:pt>
                <c:pt idx="1574">
                  <c:v>8.8267304256106627E-3</c:v>
                </c:pt>
                <c:pt idx="1575">
                  <c:v>8.8191542574378445E-3</c:v>
                </c:pt>
                <c:pt idx="1576">
                  <c:v>8.8116010718408688E-3</c:v>
                </c:pt>
                <c:pt idx="1577">
                  <c:v>8.8040710272530021E-3</c:v>
                </c:pt>
                <c:pt idx="1578">
                  <c:v>8.7965642818677026E-3</c:v>
                </c:pt>
                <c:pt idx="1579">
                  <c:v>8.7890809939583647E-3</c:v>
                </c:pt>
                <c:pt idx="1580">
                  <c:v>8.7816213219582551E-3</c:v>
                </c:pt>
                <c:pt idx="1581">
                  <c:v>8.774185424220704E-3</c:v>
                </c:pt>
                <c:pt idx="1582">
                  <c:v>8.766773459099042E-3</c:v>
                </c:pt>
                <c:pt idx="1583">
                  <c:v>8.7572792105916619E-3</c:v>
                </c:pt>
                <c:pt idx="1584">
                  <c:v>8.7520219597170268E-3</c:v>
                </c:pt>
                <c:pt idx="1585">
                  <c:v>8.7446827422432705E-3</c:v>
                </c:pt>
                <c:pt idx="1586">
                  <c:v>8.7373680905589168E-3</c:v>
                </c:pt>
                <c:pt idx="1587">
                  <c:v>8.7300781632571045E-3</c:v>
                </c:pt>
                <c:pt idx="1588">
                  <c:v>8.7228131183714197E-3</c:v>
                </c:pt>
                <c:pt idx="1589">
                  <c:v>8.7155731144950011E-3</c:v>
                </c:pt>
                <c:pt idx="1590">
                  <c:v>8.7083583098213069E-3</c:v>
                </c:pt>
                <c:pt idx="1591">
                  <c:v>8.7011688627036676E-3</c:v>
                </c:pt>
                <c:pt idx="1592">
                  <c:v>8.6940049314954138E-3</c:v>
                </c:pt>
                <c:pt idx="1593">
                  <c:v>8.6868666744699397E-3</c:v>
                </c:pt>
                <c:pt idx="1594">
                  <c:v>8.6797542499805758E-3</c:v>
                </c:pt>
                <c:pt idx="1595">
                  <c:v>8.6726678163806525E-3</c:v>
                </c:pt>
                <c:pt idx="1596">
                  <c:v>8.6656075321034365E-3</c:v>
                </c:pt>
                <c:pt idx="1597">
                  <c:v>8.6585735553423859E-3</c:v>
                </c:pt>
                <c:pt idx="1598">
                  <c:v>8.6515660444508313E-3</c:v>
                </c:pt>
                <c:pt idx="1599">
                  <c:v>8.6445851578620392E-3</c:v>
                </c:pt>
                <c:pt idx="1600">
                  <c:v>8.6376310537694678E-3</c:v>
                </c:pt>
                <c:pt idx="1601">
                  <c:v>8.6307038905264477E-3</c:v>
                </c:pt>
                <c:pt idx="1602">
                  <c:v>8.6238038266461814E-3</c:v>
                </c:pt>
                <c:pt idx="1603">
                  <c:v>8.6169310201622551E-3</c:v>
                </c:pt>
                <c:pt idx="1604">
                  <c:v>8.6100856296678074E-3</c:v>
                </c:pt>
                <c:pt idx="1605">
                  <c:v>8.6032678134362328E-3</c:v>
                </c:pt>
                <c:pt idx="1606">
                  <c:v>8.5964777297409256E-3</c:v>
                </c:pt>
                <c:pt idx="1607">
                  <c:v>8.5897155368552802E-3</c:v>
                </c:pt>
                <c:pt idx="1608">
                  <c:v>8.5829813932125631E-3</c:v>
                </c:pt>
                <c:pt idx="1609">
                  <c:v>8.5762754571661048E-3</c:v>
                </c:pt>
                <c:pt idx="1610">
                  <c:v>8.5695978870692358E-3</c:v>
                </c:pt>
                <c:pt idx="1611">
                  <c:v>8.5629488411154142E-3</c:v>
                </c:pt>
                <c:pt idx="1612">
                  <c:v>8.5563284778178428E-3</c:v>
                </c:pt>
                <c:pt idx="1613">
                  <c:v>8.5497369552900437E-3</c:v>
                </c:pt>
                <c:pt idx="1614">
                  <c:v>8.5431744320452196E-3</c:v>
                </c:pt>
                <c:pt idx="1615">
                  <c:v>8.5366410662768288E-3</c:v>
                </c:pt>
                <c:pt idx="1616">
                  <c:v>8.5301370164980739E-3</c:v>
                </c:pt>
                <c:pt idx="1617">
                  <c:v>8.5236624409024131E-3</c:v>
                </c:pt>
                <c:pt idx="1618">
                  <c:v>8.517217497923113E-3</c:v>
                </c:pt>
                <c:pt idx="1619">
                  <c:v>8.5108023457536319E-3</c:v>
                </c:pt>
                <c:pt idx="1620">
                  <c:v>8.5035074250860987E-3</c:v>
                </c:pt>
                <c:pt idx="1621">
                  <c:v>8.4980620475771929E-3</c:v>
                </c:pt>
                <c:pt idx="1622">
                  <c:v>8.4917372180370876E-3</c:v>
                </c:pt>
                <c:pt idx="1623">
                  <c:v>8.4854428128000592E-3</c:v>
                </c:pt>
                <c:pt idx="1624">
                  <c:v>8.479178990139502E-3</c:v>
                </c:pt>
                <c:pt idx="1625">
                  <c:v>8.4729459083288106E-3</c:v>
                </c:pt>
                <c:pt idx="1626">
                  <c:v>8.4667437257213152E-3</c:v>
                </c:pt>
                <c:pt idx="1627">
                  <c:v>8.4605726007502824E-3</c:v>
                </c:pt>
                <c:pt idx="1628">
                  <c:v>8.4544326916091705E-3</c:v>
                </c:pt>
                <c:pt idx="1629">
                  <c:v>8.4483241567312461E-3</c:v>
                </c:pt>
                <c:pt idx="1630">
                  <c:v>8.4422471543099675E-3</c:v>
                </c:pt>
                <c:pt idx="1631">
                  <c:v>8.4362018428585372E-3</c:v>
                </c:pt>
                <c:pt idx="1632">
                  <c:v>8.4301883806503497E-3</c:v>
                </c:pt>
                <c:pt idx="1633">
                  <c:v>8.4242069259587993E-3</c:v>
                </c:pt>
                <c:pt idx="1634">
                  <c:v>8.4165637704902707E-3</c:v>
                </c:pt>
                <c:pt idx="1635">
                  <c:v>8.4123406725389316E-3</c:v>
                </c:pt>
                <c:pt idx="1636">
                  <c:v>8.4064561905172752E-3</c:v>
                </c:pt>
                <c:pt idx="1637">
                  <c:v>8.4006043493456417E-3</c:v>
                </c:pt>
                <c:pt idx="1638">
                  <c:v>8.3944688736181661E-3</c:v>
                </c:pt>
                <c:pt idx="1639">
                  <c:v>8.3881753392045511E-3</c:v>
                </c:pt>
                <c:pt idx="1640">
                  <c:v>8.3824271145083173E-3</c:v>
                </c:pt>
                <c:pt idx="1641">
                  <c:v>8.3767121865374605E-3</c:v>
                </c:pt>
                <c:pt idx="1642">
                  <c:v>8.3710307138051832E-3</c:v>
                </c:pt>
                <c:pt idx="1643">
                  <c:v>8.3653828546648157E-3</c:v>
                </c:pt>
                <c:pt idx="1644">
                  <c:v>8.3597687672298804E-3</c:v>
                </c:pt>
                <c:pt idx="1645">
                  <c:v>8.3541886100935159E-3</c:v>
                </c:pt>
                <c:pt idx="1646">
                  <c:v>8.3486425413692444E-3</c:v>
                </c:pt>
                <c:pt idx="1647">
                  <c:v>8.3431307194903326E-3</c:v>
                </c:pt>
                <c:pt idx="1648">
                  <c:v>8.3376533027301747E-3</c:v>
                </c:pt>
                <c:pt idx="1649">
                  <c:v>8.3322104495220373E-3</c:v>
                </c:pt>
                <c:pt idx="1650">
                  <c:v>8.3268023182192508E-3</c:v>
                </c:pt>
                <c:pt idx="1651">
                  <c:v>8.3214290670152735E-3</c:v>
                </c:pt>
                <c:pt idx="1652">
                  <c:v>8.316090854263436E-3</c:v>
                </c:pt>
                <c:pt idx="1653">
                  <c:v>8.3107878383970046E-3</c:v>
                </c:pt>
                <c:pt idx="1654">
                  <c:v>8.3055201776893739E-3</c:v>
                </c:pt>
                <c:pt idx="1655">
                  <c:v>8.3002880304938742E-3</c:v>
                </c:pt>
                <c:pt idx="1656">
                  <c:v>8.295091555163836E-3</c:v>
                </c:pt>
                <c:pt idx="1657">
                  <c:v>8.2899309098927176E-3</c:v>
                </c:pt>
                <c:pt idx="1658">
                  <c:v>8.2848062532736577E-3</c:v>
                </c:pt>
                <c:pt idx="1659">
                  <c:v>8.2797177433402425E-3</c:v>
                </c:pt>
                <c:pt idx="1660">
                  <c:v>8.2746655386856105E-3</c:v>
                </c:pt>
                <c:pt idx="1661">
                  <c:v>8.2696497975032202E-3</c:v>
                </c:pt>
                <c:pt idx="1662">
                  <c:v>8.2646706781464019E-3</c:v>
                </c:pt>
                <c:pt idx="1663">
                  <c:v>8.2597283389684861E-3</c:v>
                </c:pt>
                <c:pt idx="1664">
                  <c:v>8.2548229381629312E-3</c:v>
                </c:pt>
                <c:pt idx="1665">
                  <c:v>8.2499546343228758E-3</c:v>
                </c:pt>
                <c:pt idx="1666">
                  <c:v>8.2451235855618421E-3</c:v>
                </c:pt>
                <c:pt idx="1667">
                  <c:v>8.2403299503930327E-3</c:v>
                </c:pt>
                <c:pt idx="1668">
                  <c:v>8.235573887009906E-3</c:v>
                </c:pt>
                <c:pt idx="1669">
                  <c:v>8.2308555537657924E-3</c:v>
                </c:pt>
                <c:pt idx="1670">
                  <c:v>8.2261751090140223E-3</c:v>
                </c:pt>
                <c:pt idx="1671">
                  <c:v>8.2215327111878622E-3</c:v>
                </c:pt>
                <c:pt idx="1672">
                  <c:v>8.2156200741678731E-3</c:v>
                </c:pt>
                <c:pt idx="1673">
                  <c:v>8.2110652350220192E-3</c:v>
                </c:pt>
                <c:pt idx="1674">
                  <c:v>8.2071917773873793E-3</c:v>
                </c:pt>
                <c:pt idx="1675">
                  <c:v>8.2027086887670464E-3</c:v>
                </c:pt>
                <c:pt idx="1676">
                  <c:v>8.1982644613010081E-3</c:v>
                </c:pt>
                <c:pt idx="1677">
                  <c:v>8.1938592533425947E-3</c:v>
                </c:pt>
                <c:pt idx="1678">
                  <c:v>8.1894932230852646E-3</c:v>
                </c:pt>
                <c:pt idx="1679">
                  <c:v>8.1851665289622844E-3</c:v>
                </c:pt>
                <c:pt idx="1680">
                  <c:v>8.1808793292470483E-3</c:v>
                </c:pt>
                <c:pt idx="1681">
                  <c:v>8.1766317822928869E-3</c:v>
                </c:pt>
                <c:pt idx="1682">
                  <c:v>8.1724240465330666E-3</c:v>
                </c:pt>
                <c:pt idx="1683">
                  <c:v>8.1682562801610459E-3</c:v>
                </c:pt>
                <c:pt idx="1684">
                  <c:v>8.1641286416100911E-3</c:v>
                </c:pt>
                <c:pt idx="1685">
                  <c:v>8.1600412891535967E-3</c:v>
                </c:pt>
                <c:pt idx="1686">
                  <c:v>8.1559943810649571E-3</c:v>
                </c:pt>
                <c:pt idx="1687">
                  <c:v>8.1519880758573748E-3</c:v>
                </c:pt>
                <c:pt idx="1688">
                  <c:v>8.1480225317243082E-3</c:v>
                </c:pt>
                <c:pt idx="1689">
                  <c:v>8.1426129362593969E-3</c:v>
                </c:pt>
                <c:pt idx="1690">
                  <c:v>8.1396629303132073E-3</c:v>
                </c:pt>
                <c:pt idx="1691">
                  <c:v>8.136372049385443E-3</c:v>
                </c:pt>
                <c:pt idx="1692">
                  <c:v>8.1325711330038075E-3</c:v>
                </c:pt>
                <c:pt idx="1693">
                  <c:v>8.1288117694633399E-3</c:v>
                </c:pt>
                <c:pt idx="1694">
                  <c:v>8.1250941170374347E-3</c:v>
                </c:pt>
                <c:pt idx="1695">
                  <c:v>8.1214183339994861E-3</c:v>
                </c:pt>
                <c:pt idx="1696">
                  <c:v>8.1177845787827607E-3</c:v>
                </c:pt>
                <c:pt idx="1697">
                  <c:v>8.1141930096606529E-3</c:v>
                </c:pt>
                <c:pt idx="1698">
                  <c:v>8.1106437849864932E-3</c:v>
                </c:pt>
                <c:pt idx="1699">
                  <c:v>8.1071370631136119E-3</c:v>
                </c:pt>
                <c:pt idx="1700">
                  <c:v>8.1036730022354675E-3</c:v>
                </c:pt>
                <c:pt idx="1701">
                  <c:v>8.1002517609451985E-3</c:v>
                </c:pt>
                <c:pt idx="1702">
                  <c:v>8.0968734973563272E-3</c:v>
                </c:pt>
                <c:pt idx="1703">
                  <c:v>8.0935383699021202E-3</c:v>
                </c:pt>
                <c:pt idx="1704">
                  <c:v>8.0902465368559717E-3</c:v>
                </c:pt>
                <c:pt idx="1705">
                  <c:v>8.0869981566511484E-3</c:v>
                </c:pt>
                <c:pt idx="1706">
                  <c:v>8.0837933874811085E-3</c:v>
                </c:pt>
                <c:pt idx="1707">
                  <c:v>8.0806323878590547E-3</c:v>
                </c:pt>
                <c:pt idx="1708">
                  <c:v>8.0775153158985091E-3</c:v>
                </c:pt>
                <c:pt idx="1709">
                  <c:v>8.0744423301126744E-3</c:v>
                </c:pt>
                <c:pt idx="1710">
                  <c:v>8.071413588774945E-3</c:v>
                </c:pt>
                <c:pt idx="1711">
                  <c:v>8.0684292501587151E-3</c:v>
                </c:pt>
                <c:pt idx="1712">
                  <c:v>8.0654865168217071E-3</c:v>
                </c:pt>
                <c:pt idx="1713">
                  <c:v>8.0625522115429504E-3</c:v>
                </c:pt>
                <c:pt idx="1714">
                  <c:v>8.0596168722113504E-3</c:v>
                </c:pt>
                <c:pt idx="1715">
                  <c:v>8.0566805170523281E-3</c:v>
                </c:pt>
                <c:pt idx="1716">
                  <c:v>8.0537431642113688E-3</c:v>
                </c:pt>
                <c:pt idx="1717">
                  <c:v>8.0508048316740854E-3</c:v>
                </c:pt>
                <c:pt idx="1718">
                  <c:v>8.0478655377458352E-3</c:v>
                </c:pt>
                <c:pt idx="1719">
                  <c:v>8.0449253004921673E-3</c:v>
                </c:pt>
                <c:pt idx="1720">
                  <c:v>8.0419841380585666E-3</c:v>
                </c:pt>
                <c:pt idx="1721">
                  <c:v>8.0390420685105823E-3</c:v>
                </c:pt>
                <c:pt idx="1722">
                  <c:v>8.0360991100736356E-3</c:v>
                </c:pt>
                <c:pt idx="1723">
                  <c:v>8.0331552808132756E-3</c:v>
                </c:pt>
                <c:pt idx="1724">
                  <c:v>8.0291273981725197E-3</c:v>
                </c:pt>
                <c:pt idx="1725">
                  <c:v>8.0261813983550923E-3</c:v>
                </c:pt>
                <c:pt idx="1726">
                  <c:v>8.0238977791680099E-3</c:v>
                </c:pt>
                <c:pt idx="1727">
                  <c:v>8.0209505354389421E-3</c:v>
                </c:pt>
                <c:pt idx="1728">
                  <c:v>8.0180025141718403E-3</c:v>
                </c:pt>
                <c:pt idx="1729">
                  <c:v>8.0150537334322536E-3</c:v>
                </c:pt>
                <c:pt idx="1730">
                  <c:v>8.0121042114456031E-3</c:v>
                </c:pt>
                <c:pt idx="1731">
                  <c:v>8.009153966197502E-3</c:v>
                </c:pt>
                <c:pt idx="1732">
                  <c:v>8.0062030159133712E-3</c:v>
                </c:pt>
                <c:pt idx="1733">
                  <c:v>8.0032513787386961E-3</c:v>
                </c:pt>
                <c:pt idx="1734">
                  <c:v>8.0002990728189616E-3</c:v>
                </c:pt>
                <c:pt idx="1735">
                  <c:v>7.9973461162996529E-3</c:v>
                </c:pt>
                <c:pt idx="1736">
                  <c:v>7.9943925271663829E-3</c:v>
                </c:pt>
                <c:pt idx="1737">
                  <c:v>7.991438323644573E-3</c:v>
                </c:pt>
                <c:pt idx="1738">
                  <c:v>7.9879936422884157E-3</c:v>
                </c:pt>
                <c:pt idx="1739">
                  <c:v>7.9838391060693681E-3</c:v>
                </c:pt>
                <c:pt idx="1740">
                  <c:v>7.9808828564242873E-3</c:v>
                </c:pt>
                <c:pt idx="1741">
                  <c:v>7.9779260751244863E-3</c:v>
                </c:pt>
                <c:pt idx="1742">
                  <c:v>7.9745462690894442E-3</c:v>
                </c:pt>
                <c:pt idx="1743">
                  <c:v>7.9720109907821524E-3</c:v>
                </c:pt>
                <c:pt idx="1744">
                  <c:v>7.9690527237907816E-3</c:v>
                </c:pt>
                <c:pt idx="1745">
                  <c:v>7.9660939978865031E-3</c:v>
                </c:pt>
                <c:pt idx="1746">
                  <c:v>7.9631348310549299E-3</c:v>
                </c:pt>
                <c:pt idx="1747">
                  <c:v>7.9601752416014193E-3</c:v>
                </c:pt>
                <c:pt idx="1748">
                  <c:v>7.9572152475115843E-3</c:v>
                </c:pt>
                <c:pt idx="1749">
                  <c:v>7.9542548670108459E-3</c:v>
                </c:pt>
                <c:pt idx="1750">
                  <c:v>7.9512941180848173E-3</c:v>
                </c:pt>
                <c:pt idx="1751">
                  <c:v>7.9483330190388557E-3</c:v>
                </c:pt>
                <c:pt idx="1752">
                  <c:v>7.945371587858574E-3</c:v>
                </c:pt>
                <c:pt idx="1753">
                  <c:v>7.9424098428493295E-3</c:v>
                </c:pt>
                <c:pt idx="1754">
                  <c:v>7.9394478019167991E-3</c:v>
                </c:pt>
                <c:pt idx="1755">
                  <c:v>7.9364854834462761E-3</c:v>
                </c:pt>
                <c:pt idx="1756">
                  <c:v>7.9335229052635015E-3</c:v>
                </c:pt>
                <c:pt idx="1757">
                  <c:v>7.9305600858337044E-3</c:v>
                </c:pt>
                <c:pt idx="1758">
                  <c:v>7.9275970429826259E-3</c:v>
                </c:pt>
                <c:pt idx="1759">
                  <c:v>7.9246337950156231E-3</c:v>
                </c:pt>
                <c:pt idx="1760">
                  <c:v>7.9216703600781813E-3</c:v>
                </c:pt>
                <c:pt idx="1761">
                  <c:v>7.9187067562358493E-3</c:v>
                </c:pt>
                <c:pt idx="1762">
                  <c:v>7.9157430016341124E-3</c:v>
                </c:pt>
                <c:pt idx="1763">
                  <c:v>7.9127791144184556E-3</c:v>
                </c:pt>
                <c:pt idx="1764">
                  <c:v>7.909815112654428E-3</c:v>
                </c:pt>
                <c:pt idx="1765">
                  <c:v>7.9068510145674509E-3</c:v>
                </c:pt>
                <c:pt idx="1766">
                  <c:v>7.9038868381431371E-3</c:v>
                </c:pt>
                <c:pt idx="1767">
                  <c:v>7.9009226016868439E-3</c:v>
                </c:pt>
                <c:pt idx="1768">
                  <c:v>7.8979583233440565E-3</c:v>
                </c:pt>
                <c:pt idx="1769">
                  <c:v>7.8949940210204517E-3</c:v>
                </c:pt>
                <c:pt idx="1770">
                  <c:v>7.8920297130213868E-3</c:v>
                </c:pt>
                <c:pt idx="1771">
                  <c:v>7.8890654174923469E-3</c:v>
                </c:pt>
                <c:pt idx="1772">
                  <c:v>7.886101152418945E-3</c:v>
                </c:pt>
                <c:pt idx="1773">
                  <c:v>7.8831369361065384E-3</c:v>
                </c:pt>
                <c:pt idx="1774">
                  <c:v>7.88017278654074E-3</c:v>
                </c:pt>
                <c:pt idx="1775">
                  <c:v>7.8772087219469711E-3</c:v>
                </c:pt>
                <c:pt idx="1776">
                  <c:v>7.873272324578906E-3</c:v>
                </c:pt>
                <c:pt idx="1777">
                  <c:v>7.8708575251784652E-3</c:v>
                </c:pt>
                <c:pt idx="1778">
                  <c:v>7.8683172190530115E-3</c:v>
                </c:pt>
                <c:pt idx="1779">
                  <c:v>7.8653536754824671E-3</c:v>
                </c:pt>
                <c:pt idx="1780">
                  <c:v>7.8623903075314416E-3</c:v>
                </c:pt>
                <c:pt idx="1781">
                  <c:v>7.8594271332654841E-3</c:v>
                </c:pt>
                <c:pt idx="1782">
                  <c:v>7.8564641709100158E-3</c:v>
                </c:pt>
                <c:pt idx="1783">
                  <c:v>7.8535014384506496E-3</c:v>
                </c:pt>
                <c:pt idx="1784">
                  <c:v>7.8505389541927428E-3</c:v>
                </c:pt>
                <c:pt idx="1785">
                  <c:v>7.8475767362018445E-3</c:v>
                </c:pt>
                <c:pt idx="1786">
                  <c:v>7.8446148025435036E-3</c:v>
                </c:pt>
                <c:pt idx="1787">
                  <c:v>7.8416531713632054E-3</c:v>
                </c:pt>
                <c:pt idx="1788">
                  <c:v>7.8386918608064349E-3</c:v>
                </c:pt>
                <c:pt idx="1789">
                  <c:v>7.8348849619302996E-3</c:v>
                </c:pt>
                <c:pt idx="1790">
                  <c:v>7.8327702742253535E-3</c:v>
                </c:pt>
                <c:pt idx="1791">
                  <c:v>7.8298100343321408E-3</c:v>
                </c:pt>
                <c:pt idx="1792">
                  <c:v>7.8268501877243324E-3</c:v>
                </c:pt>
                <c:pt idx="1793">
                  <c:v>7.8238907523875412E-3</c:v>
                </c:pt>
                <c:pt idx="1794">
                  <c:v>7.8205090673755251E-3</c:v>
                </c:pt>
                <c:pt idx="1795">
                  <c:v>7.8179731879490788E-3</c:v>
                </c:pt>
                <c:pt idx="1796">
                  <c:v>7.8150150952183139E-3</c:v>
                </c:pt>
                <c:pt idx="1797">
                  <c:v>7.8120574863405068E-3</c:v>
                </c:pt>
                <c:pt idx="1798">
                  <c:v>7.8091003793812064E-3</c:v>
                </c:pt>
                <c:pt idx="1799">
                  <c:v>7.8061437924858978E-3</c:v>
                </c:pt>
                <c:pt idx="1800">
                  <c:v>7.8031877438000663E-3</c:v>
                </c:pt>
                <c:pt idx="1801">
                  <c:v>7.8002322513892608E-3</c:v>
                </c:pt>
                <c:pt idx="1802">
                  <c:v>7.7972773334789025E-3</c:v>
                </c:pt>
                <c:pt idx="1803">
                  <c:v>7.7943230082144765E-3</c:v>
                </c:pt>
                <c:pt idx="1804">
                  <c:v>7.7913692935815959E-3</c:v>
                </c:pt>
                <c:pt idx="1805">
                  <c:v>7.7884162078856178E-3</c:v>
                </c:pt>
                <c:pt idx="1806">
                  <c:v>7.7854637691920914E-3</c:v>
                </c:pt>
                <c:pt idx="1807">
                  <c:v>7.7825119955665656E-3</c:v>
                </c:pt>
                <c:pt idx="1808">
                  <c:v>7.7795609051545256E-3</c:v>
                </c:pt>
                <c:pt idx="1809">
                  <c:v>7.7766105161813925E-3</c:v>
                </c:pt>
                <c:pt idx="1810">
                  <c:v>7.7736608467127155E-3</c:v>
                </c:pt>
                <c:pt idx="1811">
                  <c:v>7.7707119148939796E-3</c:v>
                </c:pt>
                <c:pt idx="1812">
                  <c:v>7.7677637387907339E-3</c:v>
                </c:pt>
                <c:pt idx="1813">
                  <c:v>7.7648163366283995E-3</c:v>
                </c:pt>
                <c:pt idx="1814">
                  <c:v>7.7618697265524617E-3</c:v>
                </c:pt>
                <c:pt idx="1815">
                  <c:v>7.7589239265485332E-3</c:v>
                </c:pt>
                <c:pt idx="1816">
                  <c:v>7.7559789548420355E-3</c:v>
                </c:pt>
                <c:pt idx="1817">
                  <c:v>7.7530348295784535E-3</c:v>
                </c:pt>
                <c:pt idx="1818">
                  <c:v>7.7500915689832084E-3</c:v>
                </c:pt>
                <c:pt idx="1819">
                  <c:v>7.7471491908820411E-3</c:v>
                </c:pt>
                <c:pt idx="1820">
                  <c:v>7.744207713660245E-3</c:v>
                </c:pt>
                <c:pt idx="1821">
                  <c:v>7.741267155463305E-3</c:v>
                </c:pt>
                <c:pt idx="1822">
                  <c:v>7.7383275342768343E-3</c:v>
                </c:pt>
                <c:pt idx="1823">
                  <c:v>7.7353888683262539E-3</c:v>
                </c:pt>
                <c:pt idx="1824">
                  <c:v>7.732451175677113E-3</c:v>
                </c:pt>
                <c:pt idx="1825">
                  <c:v>7.7295144745548328E-3</c:v>
                </c:pt>
                <c:pt idx="1826">
                  <c:v>7.7265787830249621E-3</c:v>
                </c:pt>
                <c:pt idx="1827">
                  <c:v>7.7236441191530503E-3</c:v>
                </c:pt>
                <c:pt idx="1828">
                  <c:v>7.7202914993712568E-3</c:v>
                </c:pt>
                <c:pt idx="1829">
                  <c:v>7.7173590988088847E-3</c:v>
                </c:pt>
                <c:pt idx="1830">
                  <c:v>7.7148464753395984E-3</c:v>
                </c:pt>
                <c:pt idx="1831">
                  <c:v>7.7119161037941808E-3</c:v>
                </c:pt>
                <c:pt idx="1832">
                  <c:v>7.7089868505542114E-3</c:v>
                </c:pt>
                <c:pt idx="1833">
                  <c:v>7.7060587338451114E-3</c:v>
                </c:pt>
                <c:pt idx="1834">
                  <c:v>7.7031317717324299E-3</c:v>
                </c:pt>
                <c:pt idx="1835">
                  <c:v>7.7002059825215241E-3</c:v>
                </c:pt>
                <c:pt idx="1836">
                  <c:v>7.6972813841180709E-3</c:v>
                </c:pt>
                <c:pt idx="1837">
                  <c:v>7.6943579947474916E-3</c:v>
                </c:pt>
                <c:pt idx="1838">
                  <c:v>7.6914358325552712E-3</c:v>
                </c:pt>
                <c:pt idx="1839">
                  <c:v>7.6885149156868948E-3</c:v>
                </c:pt>
                <c:pt idx="1840">
                  <c:v>7.6855952622079116E-3</c:v>
                </c:pt>
                <c:pt idx="1841">
                  <c:v>7.6826768903437426E-3</c:v>
                </c:pt>
                <c:pt idx="1842">
                  <c:v>7.6797598181599369E-3</c:v>
                </c:pt>
                <c:pt idx="1843">
                  <c:v>7.6768440638019797E-3</c:v>
                </c:pt>
                <c:pt idx="1844">
                  <c:v>7.6730972022609478E-3</c:v>
                </c:pt>
                <c:pt idx="1845">
                  <c:v>7.671016580985679E-3</c:v>
                </c:pt>
                <c:pt idx="1846">
                  <c:v>7.6681048888183057E-3</c:v>
                </c:pt>
                <c:pt idx="1847">
                  <c:v>7.6651945870587213E-3</c:v>
                </c:pt>
                <c:pt idx="1848">
                  <c:v>7.6622856937724748E-3</c:v>
                </c:pt>
                <c:pt idx="1849">
                  <c:v>7.6593782270251154E-3</c:v>
                </c:pt>
                <c:pt idx="1850">
                  <c:v>7.6564722050420642E-3</c:v>
                </c:pt>
                <c:pt idx="1851">
                  <c:v>7.6535676458888702E-3</c:v>
                </c:pt>
                <c:pt idx="1852">
                  <c:v>7.6506645677110185E-3</c:v>
                </c:pt>
                <c:pt idx="1853">
                  <c:v>7.6477629887339305E-3</c:v>
                </c:pt>
                <c:pt idx="1854">
                  <c:v>7.644862927023155E-3</c:v>
                </c:pt>
                <c:pt idx="1855">
                  <c:v>7.6419644006442411E-3</c:v>
                </c:pt>
                <c:pt idx="1856">
                  <c:v>7.639067427742674E-3</c:v>
                </c:pt>
                <c:pt idx="1857">
                  <c:v>7.6361720265438748E-3</c:v>
                </c:pt>
                <c:pt idx="1858">
                  <c:v>7.6332782151133927E-3</c:v>
                </c:pt>
                <c:pt idx="1859">
                  <c:v>7.6303860116766486E-3</c:v>
                </c:pt>
                <c:pt idx="1860">
                  <c:v>7.6274954342192558E-3</c:v>
                </c:pt>
                <c:pt idx="1861">
                  <c:v>7.6246065008866992E-3</c:v>
                </c:pt>
                <c:pt idx="1862">
                  <c:v>7.621719229824464E-3</c:v>
                </c:pt>
                <c:pt idx="1863">
                  <c:v>7.6188336392579714E-3</c:v>
                </c:pt>
                <c:pt idx="1864">
                  <c:v>7.6159497472527704E-3</c:v>
                </c:pt>
                <c:pt idx="1865">
                  <c:v>7.6130675719543461E-3</c:v>
                </c:pt>
                <c:pt idx="1866">
                  <c:v>7.6101871315081837E-3</c:v>
                </c:pt>
                <c:pt idx="1867">
                  <c:v>7.6073084439798322E-3</c:v>
                </c:pt>
                <c:pt idx="1868">
                  <c:v>7.6044315275147767E-3</c:v>
                </c:pt>
                <c:pt idx="1869">
                  <c:v>7.6015564002585023E-3</c:v>
                </c:pt>
                <c:pt idx="1870">
                  <c:v>7.5986830803564942E-3</c:v>
                </c:pt>
                <c:pt idx="1871">
                  <c:v>7.5958115858743014E-3</c:v>
                </c:pt>
                <c:pt idx="1872">
                  <c:v>7.5929419351172811E-3</c:v>
                </c:pt>
                <c:pt idx="1873">
                  <c:v>7.5900741459911103E-3</c:v>
                </c:pt>
                <c:pt idx="1874">
                  <c:v>7.5872082368011462E-3</c:v>
                </c:pt>
                <c:pt idx="1875">
                  <c:v>7.5843442256129379E-3</c:v>
                </c:pt>
                <c:pt idx="1876">
                  <c:v>7.5814821305719704E-3</c:v>
                </c:pt>
                <c:pt idx="1877">
                  <c:v>7.5786219697437929E-3</c:v>
                </c:pt>
                <c:pt idx="1878">
                  <c:v>7.5757637612738904E-3</c:v>
                </c:pt>
                <c:pt idx="1879">
                  <c:v>7.5729075233876841E-3</c:v>
                </c:pt>
                <c:pt idx="1880">
                  <c:v>7.5696456876261919E-3</c:v>
                </c:pt>
                <c:pt idx="1881">
                  <c:v>7.5672010317084926E-3</c:v>
                </c:pt>
                <c:pt idx="1882">
                  <c:v>7.5643508140466054E-3</c:v>
                </c:pt>
                <c:pt idx="1883">
                  <c:v>7.5615026395503548E-3</c:v>
                </c:pt>
                <c:pt idx="1884">
                  <c:v>7.5586565261254179E-3</c:v>
                </c:pt>
                <c:pt idx="1885">
                  <c:v>7.5558124920771519E-3</c:v>
                </c:pt>
                <c:pt idx="1886">
                  <c:v>7.5529705555510418E-3</c:v>
                </c:pt>
                <c:pt idx="1887">
                  <c:v>7.5501307344527646E-3</c:v>
                </c:pt>
                <c:pt idx="1888">
                  <c:v>7.5472930471676136E-3</c:v>
                </c:pt>
                <c:pt idx="1889">
                  <c:v>7.5444575116012658E-3</c:v>
                </c:pt>
                <c:pt idx="1890">
                  <c:v>7.5416241460590783E-3</c:v>
                </c:pt>
                <c:pt idx="1891">
                  <c:v>7.5387929686066002E-3</c:v>
                </c:pt>
                <c:pt idx="1892">
                  <c:v>7.5359639973093806E-3</c:v>
                </c:pt>
                <c:pt idx="1893">
                  <c:v>7.5331372503928407E-3</c:v>
                </c:pt>
                <c:pt idx="1894">
                  <c:v>7.5303127459225294E-3</c:v>
                </c:pt>
                <c:pt idx="1895">
                  <c:v>7.5266845644872404E-3</c:v>
                </c:pt>
                <c:pt idx="1896">
                  <c:v>7.5246705369824696E-3</c:v>
                </c:pt>
                <c:pt idx="1897">
                  <c:v>7.5218528688036912E-3</c:v>
                </c:pt>
                <c:pt idx="1898">
                  <c:v>7.518635512342442E-3</c:v>
                </c:pt>
                <c:pt idx="1899">
                  <c:v>7.5162244954363189E-3</c:v>
                </c:pt>
                <c:pt idx="1900">
                  <c:v>7.5134138266186312E-3</c:v>
                </c:pt>
                <c:pt idx="1901">
                  <c:v>7.5106055272655681E-3</c:v>
                </c:pt>
                <c:pt idx="1902">
                  <c:v>7.5077996153627424E-3</c:v>
                </c:pt>
                <c:pt idx="1903">
                  <c:v>7.5049961090556394E-3</c:v>
                </c:pt>
                <c:pt idx="1904">
                  <c:v>7.5021950265696802E-3</c:v>
                </c:pt>
                <c:pt idx="1905">
                  <c:v>7.4993963860503499E-3</c:v>
                </c:pt>
                <c:pt idx="1906">
                  <c:v>7.4966002055631975E-3</c:v>
                </c:pt>
                <c:pt idx="1907">
                  <c:v>7.4938065031737722E-3</c:v>
                </c:pt>
                <c:pt idx="1908">
                  <c:v>7.4910152971874311E-3</c:v>
                </c:pt>
                <c:pt idx="1909">
                  <c:v>7.4882266055897873E-3</c:v>
                </c:pt>
                <c:pt idx="1910">
                  <c:v>7.4854404466062618E-3</c:v>
                </c:pt>
                <c:pt idx="1911">
                  <c:v>7.4826568382224679E-3</c:v>
                </c:pt>
                <c:pt idx="1912">
                  <c:v>7.4798757987437625E-3</c:v>
                </c:pt>
                <c:pt idx="1913">
                  <c:v>7.4770973462356949E-3</c:v>
                </c:pt>
                <c:pt idx="1914">
                  <c:v>7.474321498763814E-3</c:v>
                </c:pt>
                <c:pt idx="1915">
                  <c:v>7.4715482745535411E-3</c:v>
                </c:pt>
                <c:pt idx="1916">
                  <c:v>7.4687776916704252E-3</c:v>
                </c:pt>
                <c:pt idx="1917">
                  <c:v>7.4660097682599513E-3</c:v>
                </c:pt>
                <c:pt idx="1918">
                  <c:v>7.4632445225475408E-3</c:v>
                </c:pt>
                <c:pt idx="1919">
                  <c:v>7.4604819724388705E-3</c:v>
                </c:pt>
                <c:pt idx="1920">
                  <c:v>7.4577221363192336E-3</c:v>
                </c:pt>
                <c:pt idx="1921">
                  <c:v>7.4549650321742433E-3</c:v>
                </c:pt>
                <c:pt idx="1922">
                  <c:v>7.4522106781493846E-3</c:v>
                </c:pt>
                <c:pt idx="1923">
                  <c:v>7.4494590923901427E-3</c:v>
                </c:pt>
                <c:pt idx="1924">
                  <c:v>7.4467102929620665E-3</c:v>
                </c:pt>
                <c:pt idx="1925">
                  <c:v>7.4439642981705134E-3</c:v>
                </c:pt>
                <c:pt idx="1926">
                  <c:v>7.4412211260010963E-3</c:v>
                </c:pt>
                <c:pt idx="1927">
                  <c:v>7.4384807945193643E-3</c:v>
                </c:pt>
                <c:pt idx="1928">
                  <c:v>7.4357433221106106E-3</c:v>
                </c:pt>
                <c:pt idx="1929">
                  <c:v>7.4330087266805123E-3</c:v>
                </c:pt>
                <c:pt idx="1930">
                  <c:v>7.4302770263745543E-3</c:v>
                </c:pt>
                <c:pt idx="1931">
                  <c:v>7.4275482394980941E-3</c:v>
                </c:pt>
                <c:pt idx="1932">
                  <c:v>7.4240441090722697E-3</c:v>
                </c:pt>
                <c:pt idx="1933">
                  <c:v>7.4213220492147514E-3</c:v>
                </c:pt>
                <c:pt idx="1934">
                  <c:v>7.4189912205646635E-3</c:v>
                </c:pt>
                <c:pt idx="1935">
                  <c:v>7.4162746961992099E-3</c:v>
                </c:pt>
                <c:pt idx="1936">
                  <c:v>7.4135611783887612E-3</c:v>
                </c:pt>
                <c:pt idx="1937">
                  <c:v>7.4108506851988665E-3</c:v>
                </c:pt>
                <c:pt idx="1938">
                  <c:v>7.408143234934883E-3</c:v>
                </c:pt>
                <c:pt idx="1939">
                  <c:v>7.4054388455024878E-3</c:v>
                </c:pt>
                <c:pt idx="1940">
                  <c:v>7.4027375352070379E-3</c:v>
                </c:pt>
                <c:pt idx="1941">
                  <c:v>7.4000393220341465E-3</c:v>
                </c:pt>
                <c:pt idx="1942">
                  <c:v>7.3973442242891707E-3</c:v>
                </c:pt>
                <c:pt idx="1943">
                  <c:v>7.3946522600376596E-3</c:v>
                </c:pt>
                <c:pt idx="1944">
                  <c:v>7.3919634473451623E-3</c:v>
                </c:pt>
                <c:pt idx="1945">
                  <c:v>7.3885110625671047E-3</c:v>
                </c:pt>
                <c:pt idx="1946">
                  <c:v>7.3865953492990855E-3</c:v>
                </c:pt>
                <c:pt idx="1947">
                  <c:v>7.383916100076604E-3</c:v>
                </c:pt>
                <c:pt idx="1948">
                  <c:v>7.3812400750750129E-3</c:v>
                </c:pt>
                <c:pt idx="1949">
                  <c:v>7.3785672923598611E-3</c:v>
                </c:pt>
                <c:pt idx="1950">
                  <c:v>7.3755166767597302E-3</c:v>
                </c:pt>
                <c:pt idx="1951">
                  <c:v>7.3732315260510717E-3</c:v>
                </c:pt>
                <c:pt idx="1952">
                  <c:v>7.3705685788283404E-3</c:v>
                </c:pt>
                <c:pt idx="1953">
                  <c:v>7.3679089463141167E-3</c:v>
                </c:pt>
                <c:pt idx="1954">
                  <c:v>7.365252646813758E-3</c:v>
                </c:pt>
                <c:pt idx="1955">
                  <c:v>7.3625996982329411E-3</c:v>
                </c:pt>
                <c:pt idx="1956">
                  <c:v>7.3599501188770233E-3</c:v>
                </c:pt>
                <c:pt idx="1957">
                  <c:v>7.3573039268115537E-3</c:v>
                </c:pt>
                <c:pt idx="1958">
                  <c:v>7.3546611401820172E-3</c:v>
                </c:pt>
                <c:pt idx="1959">
                  <c:v>7.3520217770539631E-3</c:v>
                </c:pt>
                <c:pt idx="1960">
                  <c:v>7.3493858556528124E-3</c:v>
                </c:pt>
                <c:pt idx="1961">
                  <c:v>7.3467533941240504E-3</c:v>
                </c:pt>
                <c:pt idx="1962">
                  <c:v>7.3441244104532899E-3</c:v>
                </c:pt>
                <c:pt idx="1963">
                  <c:v>7.3414989228659522E-3</c:v>
                </c:pt>
                <c:pt idx="1964">
                  <c:v>7.3388769495075223E-3</c:v>
                </c:pt>
                <c:pt idx="1965">
                  <c:v>7.3362585084435494E-3</c:v>
                </c:pt>
                <c:pt idx="1966">
                  <c:v>7.3336436178195186E-3</c:v>
                </c:pt>
                <c:pt idx="1967">
                  <c:v>7.331032295940787E-3</c:v>
                </c:pt>
                <c:pt idx="1968">
                  <c:v>7.3284245607130316E-3</c:v>
                </c:pt>
                <c:pt idx="1969">
                  <c:v>7.3258204302817376E-3</c:v>
                </c:pt>
                <c:pt idx="1970">
                  <c:v>7.3232199230321982E-3</c:v>
                </c:pt>
                <c:pt idx="1971">
                  <c:v>7.3206230566302821E-3</c:v>
                </c:pt>
                <c:pt idx="1972">
                  <c:v>7.3180280369911088E-3</c:v>
                </c:pt>
                <c:pt idx="1973">
                  <c:v>7.3154285127152718E-3</c:v>
                </c:pt>
                <c:pt idx="1974">
                  <c:v>7.3128239154574004E-3</c:v>
                </c:pt>
                <c:pt idx="1975">
                  <c:v>7.3102142412206916E-3</c:v>
                </c:pt>
                <c:pt idx="1976">
                  <c:v>7.3075994856885984E-3</c:v>
                </c:pt>
                <c:pt idx="1977">
                  <c:v>7.3049796447044457E-3</c:v>
                </c:pt>
                <c:pt idx="1978">
                  <c:v>7.3023547140316225E-3</c:v>
                </c:pt>
                <c:pt idx="1979">
                  <c:v>7.2997246895134538E-3</c:v>
                </c:pt>
                <c:pt idx="1980">
                  <c:v>7.2970895669932645E-3</c:v>
                </c:pt>
                <c:pt idx="1981">
                  <c:v>7.2944493423143797E-3</c:v>
                </c:pt>
                <c:pt idx="1982">
                  <c:v>7.2918040111602522E-3</c:v>
                </c:pt>
                <c:pt idx="1983">
                  <c:v>7.2891535694541432E-3</c:v>
                </c:pt>
                <c:pt idx="1984">
                  <c:v>7.2857383426327971E-3</c:v>
                </c:pt>
                <c:pt idx="1985">
                  <c:v>7.283076203803418E-3</c:v>
                </c:pt>
                <c:pt idx="1986">
                  <c:v>7.2807902921834255E-3</c:v>
                </c:pt>
                <c:pt idx="1987">
                  <c:v>7.2781186335291181E-3</c:v>
                </c:pt>
                <c:pt idx="1988">
                  <c:v>7.2754418427400935E-3</c:v>
                </c:pt>
                <c:pt idx="1989">
                  <c:v>7.2727599156596767E-3</c:v>
                </c:pt>
                <c:pt idx="1990">
                  <c:v>7.2700728480512566E-3</c:v>
                </c:pt>
                <c:pt idx="1991">
                  <c:v>7.2673806356782222E-3</c:v>
                </c:pt>
                <c:pt idx="1992">
                  <c:v>7.2646832746237067E-3</c:v>
                </c:pt>
                <c:pt idx="1993">
                  <c:v>7.2619807604112907E-3</c:v>
                </c:pt>
                <c:pt idx="1994">
                  <c:v>7.2592730889642354E-3</c:v>
                </c:pt>
                <c:pt idx="1995">
                  <c:v>7.2565602561258657E-3</c:v>
                </c:pt>
                <c:pt idx="1996">
                  <c:v>7.2538422577395067E-3</c:v>
                </c:pt>
                <c:pt idx="1997">
                  <c:v>7.2511190894886113E-3</c:v>
                </c:pt>
                <c:pt idx="1998">
                  <c:v>7.2483907472964404E-3</c:v>
                </c:pt>
                <c:pt idx="1999">
                  <c:v>7.245657226846447E-3</c:v>
                </c:pt>
                <c:pt idx="2000">
                  <c:v>7.2418888471581511E-3</c:v>
                </c:pt>
                <c:pt idx="2001">
                  <c:v>7.2401746348660367E-3</c:v>
                </c:pt>
                <c:pt idx="2002">
                  <c:v>7.2370324051096446E-3</c:v>
                </c:pt>
                <c:pt idx="2003">
                  <c:v>7.2346712798943003E-3</c:v>
                </c:pt>
                <c:pt idx="2004">
                  <c:v>7.2319118058050691E-3</c:v>
                </c:pt>
                <c:pt idx="2005">
                  <c:v>7.2291471285979014E-3</c:v>
                </c:pt>
                <c:pt idx="2006">
                  <c:v>7.226377243716442E-3</c:v>
                </c:pt>
                <c:pt idx="2007">
                  <c:v>7.2236021472438239E-3</c:v>
                </c:pt>
                <c:pt idx="2008">
                  <c:v>7.2208218349434361E-3</c:v>
                </c:pt>
                <c:pt idx="2009">
                  <c:v>7.2180363025786676E-3</c:v>
                </c:pt>
                <c:pt idx="2010">
                  <c:v>7.2152455459928433E-3</c:v>
                </c:pt>
                <c:pt idx="2011">
                  <c:v>7.2124495610292882E-3</c:v>
                </c:pt>
                <c:pt idx="2012">
                  <c:v>7.2096483434513914E-3</c:v>
                </c:pt>
                <c:pt idx="2013">
                  <c:v>7.2068418891024777E-3</c:v>
                </c:pt>
                <c:pt idx="2014">
                  <c:v>7.2040301937459361E-3</c:v>
                </c:pt>
                <c:pt idx="2015">
                  <c:v>7.2012132532250916E-3</c:v>
                </c:pt>
                <c:pt idx="2016">
                  <c:v>7.1983910634632053E-3</c:v>
                </c:pt>
                <c:pt idx="2017">
                  <c:v>7.195563620063794E-3</c:v>
                </c:pt>
                <c:pt idx="2018">
                  <c:v>7.1927309190300548E-3</c:v>
                </c:pt>
                <c:pt idx="2019">
                  <c:v>7.1898929560454405E-3</c:v>
                </c:pt>
                <c:pt idx="2020">
                  <c:v>7.1870497269532763E-3</c:v>
                </c:pt>
                <c:pt idx="2021">
                  <c:v>7.1842012275169509E-3</c:v>
                </c:pt>
                <c:pt idx="2022">
                  <c:v>7.1813474536597255E-3</c:v>
                </c:pt>
                <c:pt idx="2023">
                  <c:v>7.178488401224925E-3</c:v>
                </c:pt>
                <c:pt idx="2024">
                  <c:v>7.1756240658960024E-3</c:v>
                </c:pt>
                <c:pt idx="2025">
                  <c:v>7.1727544435962187E-3</c:v>
                </c:pt>
                <c:pt idx="2026">
                  <c:v>7.1698795300090268E-3</c:v>
                </c:pt>
                <c:pt idx="2027">
                  <c:v>7.1669993210576877E-3</c:v>
                </c:pt>
                <c:pt idx="2028">
                  <c:v>7.1641138125055903E-3</c:v>
                </c:pt>
                <c:pt idx="2029">
                  <c:v>7.1612230001960597E-3</c:v>
                </c:pt>
                <c:pt idx="2030">
                  <c:v>7.1583268798924848E-3</c:v>
                </c:pt>
                <c:pt idx="2031">
                  <c:v>7.1554254474381906E-3</c:v>
                </c:pt>
                <c:pt idx="2032">
                  <c:v>7.1525186986765021E-3</c:v>
                </c:pt>
                <c:pt idx="2033">
                  <c:v>7.1496066294507443E-3</c:v>
                </c:pt>
                <c:pt idx="2034">
                  <c:v>7.1466892354443701E-3</c:v>
                </c:pt>
                <c:pt idx="2035">
                  <c:v>7.1437665125806404E-3</c:v>
                </c:pt>
                <c:pt idx="2036">
                  <c:v>7.1397234998560322E-3</c:v>
                </c:pt>
                <c:pt idx="2037">
                  <c:v>7.1367877014782977E-3</c:v>
                </c:pt>
                <c:pt idx="2038">
                  <c:v>7.1345460731286892E-3</c:v>
                </c:pt>
                <c:pt idx="2039">
                  <c:v>7.1316012287603314E-3</c:v>
                </c:pt>
                <c:pt idx="2040">
                  <c:v>7.1286510340318188E-3</c:v>
                </c:pt>
                <c:pt idx="2041">
                  <c:v>7.1256954846266041E-3</c:v>
                </c:pt>
                <c:pt idx="2042">
                  <c:v>7.1227345764679484E-3</c:v>
                </c:pt>
                <c:pt idx="2043">
                  <c:v>7.1197683052393046E-3</c:v>
                </c:pt>
                <c:pt idx="2044">
                  <c:v>7.1167966669438698E-3</c:v>
                </c:pt>
                <c:pt idx="2045">
                  <c:v>7.1138196571851608E-3</c:v>
                </c:pt>
                <c:pt idx="2046">
                  <c:v>7.1108372719663748E-3</c:v>
                </c:pt>
                <c:pt idx="2047">
                  <c:v>7.1078495069709646E-3</c:v>
                </c:pt>
                <c:pt idx="2048">
                  <c:v>7.1048563581221913E-3</c:v>
                </c:pt>
                <c:pt idx="2049">
                  <c:v>7.1018578211035077E-3</c:v>
                </c:pt>
                <c:pt idx="2050">
                  <c:v>7.0982744280012611E-3</c:v>
                </c:pt>
                <c:pt idx="2051">
                  <c:v>7.0941225267784347E-3</c:v>
                </c:pt>
                <c:pt idx="2052">
                  <c:v>7.0911047123001225E-3</c:v>
                </c:pt>
                <c:pt idx="2053">
                  <c:v>7.0880814906271183E-3</c:v>
                </c:pt>
                <c:pt idx="2054">
                  <c:v>7.0846197536500455E-3</c:v>
                </c:pt>
                <c:pt idx="2055">
                  <c:v>7.0820188087505898E-3</c:v>
                </c:pt>
                <c:pt idx="2056">
                  <c:v>7.0789793402337153E-3</c:v>
                </c:pt>
                <c:pt idx="2057">
                  <c:v>7.0759344476556407E-3</c:v>
                </c:pt>
                <c:pt idx="2058">
                  <c:v>7.072884127019563E-3</c:v>
                </c:pt>
                <c:pt idx="2059">
                  <c:v>7.0698283739289991E-3</c:v>
                </c:pt>
                <c:pt idx="2060">
                  <c:v>7.0667671842272739E-3</c:v>
                </c:pt>
                <c:pt idx="2061">
                  <c:v>7.0637005538376485E-3</c:v>
                </c:pt>
                <c:pt idx="2062">
                  <c:v>7.0606284785235118E-3</c:v>
                </c:pt>
                <c:pt idx="2063">
                  <c:v>7.0575509540482528E-3</c:v>
                </c:pt>
                <c:pt idx="2064">
                  <c:v>7.0544679763351326E-3</c:v>
                </c:pt>
                <c:pt idx="2065">
                  <c:v>7.0513795410676039E-3</c:v>
                </c:pt>
                <c:pt idx="2066">
                  <c:v>7.0482856441689279E-3</c:v>
                </c:pt>
                <c:pt idx="2067">
                  <c:v>7.0451862814024935E-3</c:v>
                </c:pt>
                <c:pt idx="2068">
                  <c:v>7.0420814486116257E-3</c:v>
                </c:pt>
                <c:pt idx="2069">
                  <c:v>7.0389711415597134E-3</c:v>
                </c:pt>
                <c:pt idx="2070">
                  <c:v>7.0358553560900816E-3</c:v>
                </c:pt>
                <c:pt idx="2071">
                  <c:v>7.0327340879661193E-3</c:v>
                </c:pt>
                <c:pt idx="2072">
                  <c:v>7.0296073330311515E-3</c:v>
                </c:pt>
                <c:pt idx="2073">
                  <c:v>7.0264750872084392E-3</c:v>
                </c:pt>
                <c:pt idx="2074">
                  <c:v>7.0233373461014992E-3</c:v>
                </c:pt>
                <c:pt idx="2075">
                  <c:v>7.0201941057934647E-3</c:v>
                </c:pt>
                <c:pt idx="2076">
                  <c:v>7.0170453618079165E-3</c:v>
                </c:pt>
                <c:pt idx="2077">
                  <c:v>7.0138911101480517E-3</c:v>
                </c:pt>
                <c:pt idx="2078">
                  <c:v>7.0107313465772592E-3</c:v>
                </c:pt>
                <c:pt idx="2079">
                  <c:v>7.0075660668589279E-3</c:v>
                </c:pt>
                <c:pt idx="2080">
                  <c:v>7.0043952668363829E-3</c:v>
                </c:pt>
                <c:pt idx="2081">
                  <c:v>7.0012189423529492E-3</c:v>
                </c:pt>
                <c:pt idx="2082">
                  <c:v>6.9980370891720156E-3</c:v>
                </c:pt>
                <c:pt idx="2083">
                  <c:v>6.9948497032168433E-3</c:v>
                </c:pt>
                <c:pt idx="2084">
                  <c:v>6.9916567801708851E-3</c:v>
                </c:pt>
                <c:pt idx="2085">
                  <c:v>6.9884583159574021E-3</c:v>
                </c:pt>
                <c:pt idx="2086">
                  <c:v>6.9852543062598471E-3</c:v>
                </c:pt>
                <c:pt idx="2087">
                  <c:v>6.9820447470014813E-3</c:v>
                </c:pt>
                <c:pt idx="2088">
                  <c:v>6.9783698784320336E-3</c:v>
                </c:pt>
                <c:pt idx="2089">
                  <c:v>6.9751484130975427E-3</c:v>
                </c:pt>
                <c:pt idx="2090">
                  <c:v>6.9723827297352159E-3</c:v>
                </c:pt>
                <c:pt idx="2091">
                  <c:v>6.9691509301872401E-3</c:v>
                </c:pt>
                <c:pt idx="2092">
                  <c:v>6.9659135601352062E-3</c:v>
                </c:pt>
                <c:pt idx="2093">
                  <c:v>6.9626706153425033E-3</c:v>
                </c:pt>
                <c:pt idx="2094">
                  <c:v>6.9594220916524563E-3</c:v>
                </c:pt>
                <c:pt idx="2095">
                  <c:v>6.9561679848284541E-3</c:v>
                </c:pt>
                <c:pt idx="2096">
                  <c:v>6.9529082907138218E-3</c:v>
                </c:pt>
                <c:pt idx="2097">
                  <c:v>6.9496430052318203E-3</c:v>
                </c:pt>
                <c:pt idx="2098">
                  <c:v>6.9463721239859666E-3</c:v>
                </c:pt>
                <c:pt idx="2099">
                  <c:v>6.9430956430593938E-3</c:v>
                </c:pt>
                <c:pt idx="2100">
                  <c:v>6.9398135578957465E-3</c:v>
                </c:pt>
                <c:pt idx="2101">
                  <c:v>6.936525864578158E-3</c:v>
                </c:pt>
                <c:pt idx="2102">
                  <c:v>6.9332325589499533E-3</c:v>
                </c:pt>
                <c:pt idx="2103">
                  <c:v>6.9299336366945852E-3</c:v>
                </c:pt>
                <c:pt idx="2104">
                  <c:v>6.9256839054876451E-3</c:v>
                </c:pt>
                <c:pt idx="2105">
                  <c:v>6.9233189255957228E-3</c:v>
                </c:pt>
                <c:pt idx="2106">
                  <c:v>6.9200031284388785E-3</c:v>
                </c:pt>
                <c:pt idx="2107">
                  <c:v>6.9166816979482348E-3</c:v>
                </c:pt>
                <c:pt idx="2108">
                  <c:v>6.9133546298871806E-3</c:v>
                </c:pt>
                <c:pt idx="2109">
                  <c:v>6.910021920178977E-3</c:v>
                </c:pt>
                <c:pt idx="2110">
                  <c:v>6.9066835645870128E-3</c:v>
                </c:pt>
                <c:pt idx="2111">
                  <c:v>6.9033395588746771E-3</c:v>
                </c:pt>
                <c:pt idx="2112">
                  <c:v>6.8999898988852948E-3</c:v>
                </c:pt>
                <c:pt idx="2113">
                  <c:v>6.8966345804621909E-3</c:v>
                </c:pt>
                <c:pt idx="2114">
                  <c:v>6.8932735993687544E-3</c:v>
                </c:pt>
                <c:pt idx="2115">
                  <c:v>6.8899069514483102E-3</c:v>
                </c:pt>
                <c:pt idx="2116">
                  <c:v>6.8865346325441834E-3</c:v>
                </c:pt>
                <c:pt idx="2117">
                  <c:v>6.8831566384197629E-3</c:v>
                </c:pt>
                <c:pt idx="2118">
                  <c:v>6.8797729648384376E-3</c:v>
                </c:pt>
                <c:pt idx="2119">
                  <c:v>6.8763836078034046E-3</c:v>
                </c:pt>
                <c:pt idx="2120">
                  <c:v>6.8729885629981169E-3</c:v>
                </c:pt>
                <c:pt idx="2121">
                  <c:v>6.8695878261060273E-3</c:v>
                </c:pt>
                <c:pt idx="2122">
                  <c:v>6.8661813931303328E-3</c:v>
                </c:pt>
                <c:pt idx="2123">
                  <c:v>6.8627692599143586E-3</c:v>
                </c:pt>
                <c:pt idx="2124">
                  <c:v>6.8593514220616214E-3</c:v>
                </c:pt>
                <c:pt idx="2125">
                  <c:v>6.8559278755753184E-3</c:v>
                </c:pt>
                <c:pt idx="2126">
                  <c:v>6.8524986162188384E-3</c:v>
                </c:pt>
                <c:pt idx="2127">
                  <c:v>6.8490636398355065E-3</c:v>
                </c:pt>
                <c:pt idx="2128">
                  <c:v>6.8456229421087755E-3</c:v>
                </c:pt>
                <c:pt idx="2129">
                  <c:v>6.8421765189619066E-3</c:v>
                </c:pt>
                <c:pt idx="2130">
                  <c:v>6.8387243661582886E-3</c:v>
                </c:pt>
                <c:pt idx="2131">
                  <c:v>6.8352664796211826E-3</c:v>
                </c:pt>
                <c:pt idx="2132">
                  <c:v>6.8318028550340415E-3</c:v>
                </c:pt>
                <c:pt idx="2133">
                  <c:v>6.8283334882401903E-3</c:v>
                </c:pt>
                <c:pt idx="2134">
                  <c:v>6.8248583750829539E-3</c:v>
                </c:pt>
                <c:pt idx="2135">
                  <c:v>6.8213775113257213E-3</c:v>
                </c:pt>
                <c:pt idx="2136">
                  <c:v>6.8178908928118176E-3</c:v>
                </c:pt>
                <c:pt idx="2137">
                  <c:v>6.8143985153046316E-3</c:v>
                </c:pt>
                <c:pt idx="2138">
                  <c:v>6.8109003747274244E-3</c:v>
                </c:pt>
                <c:pt idx="2139">
                  <c:v>6.807396466923521E-3</c:v>
                </c:pt>
                <c:pt idx="2140">
                  <c:v>6.8038867875763742E-3</c:v>
                </c:pt>
                <c:pt idx="2141">
                  <c:v>6.8003713325293091E-3</c:v>
                </c:pt>
                <c:pt idx="2142">
                  <c:v>6.7968500975457147E-3</c:v>
                </c:pt>
                <c:pt idx="2143">
                  <c:v>6.7933230786287879E-3</c:v>
                </c:pt>
                <c:pt idx="2144">
                  <c:v>6.7897902713021097E-3</c:v>
                </c:pt>
                <c:pt idx="2145">
                  <c:v>6.7862516717287491E-3</c:v>
                </c:pt>
                <c:pt idx="2146">
                  <c:v>6.782707275432287E-3</c:v>
                </c:pt>
                <c:pt idx="2147">
                  <c:v>6.7791570782560484E-3</c:v>
                </c:pt>
                <c:pt idx="2148">
                  <c:v>6.7756010761232943E-3</c:v>
                </c:pt>
                <c:pt idx="2149">
                  <c:v>6.7720392648773498E-3</c:v>
                </c:pt>
                <c:pt idx="2150">
                  <c:v>6.7684716402016676E-3</c:v>
                </c:pt>
                <c:pt idx="2151">
                  <c:v>6.7648981980195089E-3</c:v>
                </c:pt>
                <c:pt idx="2152">
                  <c:v>6.7613189340942625E-3</c:v>
                </c:pt>
                <c:pt idx="2153">
                  <c:v>6.7577338442692536E-3</c:v>
                </c:pt>
                <c:pt idx="2154">
                  <c:v>6.7541429242279349E-3</c:v>
                </c:pt>
                <c:pt idx="2155">
                  <c:v>6.749517453741305E-3</c:v>
                </c:pt>
                <c:pt idx="2156">
                  <c:v>6.7469435771894126E-3</c:v>
                </c:pt>
                <c:pt idx="2157">
                  <c:v>6.7433351417189868E-3</c:v>
                </c:pt>
                <c:pt idx="2158">
                  <c:v>6.7397208594055513E-3</c:v>
                </c:pt>
                <c:pt idx="2159">
                  <c:v>6.736100726092431E-3</c:v>
                </c:pt>
                <c:pt idx="2160">
                  <c:v>6.7324747374630789E-3</c:v>
                </c:pt>
                <c:pt idx="2161">
                  <c:v>6.7288428894407559E-3</c:v>
                </c:pt>
                <c:pt idx="2162">
                  <c:v>6.7252051778687871E-3</c:v>
                </c:pt>
                <c:pt idx="2163">
                  <c:v>6.7215615984306254E-3</c:v>
                </c:pt>
                <c:pt idx="2164">
                  <c:v>6.7179121469695957E-3</c:v>
                </c:pt>
                <c:pt idx="2165">
                  <c:v>6.7142568193290231E-3</c:v>
                </c:pt>
                <c:pt idx="2166">
                  <c:v>6.7105956114321685E-3</c:v>
                </c:pt>
                <c:pt idx="2167">
                  <c:v>6.706928518962485E-3</c:v>
                </c:pt>
                <c:pt idx="2168">
                  <c:v>6.7032555377632974E-3</c:v>
                </c:pt>
                <c:pt idx="2169">
                  <c:v>6.6995766635979948E-3</c:v>
                </c:pt>
                <c:pt idx="2170">
                  <c:v>6.6958918924697741E-3</c:v>
                </c:pt>
                <c:pt idx="2171">
                  <c:v>6.6922012199022163E-3</c:v>
                </c:pt>
                <c:pt idx="2172">
                  <c:v>6.6885046418985183E-3</c:v>
                </c:pt>
                <c:pt idx="2173">
                  <c:v>6.6848021542220692E-3</c:v>
                </c:pt>
                <c:pt idx="2174">
                  <c:v>6.68109375279613E-3</c:v>
                </c:pt>
                <c:pt idx="2175">
                  <c:v>6.6773794331442815E-3</c:v>
                </c:pt>
                <c:pt idx="2176">
                  <c:v>6.6736591913496568E-3</c:v>
                </c:pt>
                <c:pt idx="2177">
                  <c:v>6.6699330232555809E-3</c:v>
                </c:pt>
                <c:pt idx="2178">
                  <c:v>6.6662009244655707E-3</c:v>
                </c:pt>
                <c:pt idx="2179">
                  <c:v>6.6624628909028871E-3</c:v>
                </c:pt>
                <c:pt idx="2180">
                  <c:v>6.6587189183309192E-3</c:v>
                </c:pt>
                <c:pt idx="2181">
                  <c:v>6.654969002672928E-3</c:v>
                </c:pt>
                <c:pt idx="2182">
                  <c:v>6.6512131396123664E-3</c:v>
                </c:pt>
                <c:pt idx="2183">
                  <c:v>6.6474513249925593E-3</c:v>
                </c:pt>
                <c:pt idx="2184">
                  <c:v>6.6436835547367679E-3</c:v>
                </c:pt>
                <c:pt idx="2185">
                  <c:v>6.6399098245284449E-3</c:v>
                </c:pt>
                <c:pt idx="2186">
                  <c:v>6.6361301302908515E-3</c:v>
                </c:pt>
                <c:pt idx="2187">
                  <c:v>6.6323444677074406E-3</c:v>
                </c:pt>
                <c:pt idx="2188">
                  <c:v>6.6285528327014731E-3</c:v>
                </c:pt>
                <c:pt idx="2189">
                  <c:v>6.6247552210363381E-3</c:v>
                </c:pt>
                <c:pt idx="2190">
                  <c:v>6.6209516284754244E-3</c:v>
                </c:pt>
                <c:pt idx="2191">
                  <c:v>6.6171420509419931E-3</c:v>
                </c:pt>
                <c:pt idx="2192">
                  <c:v>6.6127809140503757E-3</c:v>
                </c:pt>
                <c:pt idx="2193">
                  <c:v>6.6095049240111337E-3</c:v>
                </c:pt>
                <c:pt idx="2194">
                  <c:v>6.6056773662204193E-3</c:v>
                </c:pt>
                <c:pt idx="2195">
                  <c:v>6.6018438067505514E-3</c:v>
                </c:pt>
                <c:pt idx="2196">
                  <c:v>6.5980042412849826E-3</c:v>
                </c:pt>
                <c:pt idx="2197">
                  <c:v>6.5941586656670381E-3</c:v>
                </c:pt>
                <c:pt idx="2198">
                  <c:v>6.5903070756601068E-3</c:v>
                </c:pt>
                <c:pt idx="2199">
                  <c:v>6.5864494671874496E-3</c:v>
                </c:pt>
                <c:pt idx="2200">
                  <c:v>6.5825858360124556E-3</c:v>
                </c:pt>
                <c:pt idx="2201">
                  <c:v>6.5787161779784498E-3</c:v>
                </c:pt>
                <c:pt idx="2202">
                  <c:v>6.574840488848821E-3</c:v>
                </c:pt>
                <c:pt idx="2203">
                  <c:v>6.5709587643869583E-3</c:v>
                </c:pt>
                <c:pt idx="2204">
                  <c:v>6.5670710005161226E-3</c:v>
                </c:pt>
                <c:pt idx="2205">
                  <c:v>6.5631771929997029E-3</c:v>
                </c:pt>
                <c:pt idx="2206">
                  <c:v>6.5581619818733117E-3</c:v>
                </c:pt>
                <c:pt idx="2207">
                  <c:v>6.5553714303234756E-3</c:v>
                </c:pt>
                <c:pt idx="2208">
                  <c:v>6.5514594666904458E-3</c:v>
                </c:pt>
                <c:pt idx="2209">
                  <c:v>6.5475414427851319E-3</c:v>
                </c:pt>
                <c:pt idx="2210">
                  <c:v>6.5430562748680643E-3</c:v>
                </c:pt>
                <c:pt idx="2211">
                  <c:v>6.5396871970513359E-3</c:v>
                </c:pt>
                <c:pt idx="2212">
                  <c:v>6.5357509667496316E-3</c:v>
                </c:pt>
                <c:pt idx="2213">
                  <c:v>6.5318086593890712E-3</c:v>
                </c:pt>
                <c:pt idx="2214">
                  <c:v>6.5278602707330435E-3</c:v>
                </c:pt>
                <c:pt idx="2215">
                  <c:v>6.5239057965449376E-3</c:v>
                </c:pt>
                <c:pt idx="2216">
                  <c:v>6.5199452326680785E-3</c:v>
                </c:pt>
                <c:pt idx="2217">
                  <c:v>6.515978574865855E-3</c:v>
                </c:pt>
                <c:pt idx="2218">
                  <c:v>6.5120058190615282E-3</c:v>
                </c:pt>
                <c:pt idx="2219">
                  <c:v>6.508026960938551E-3</c:v>
                </c:pt>
                <c:pt idx="2220">
                  <c:v>6.5040419964201845E-3</c:v>
                </c:pt>
                <c:pt idx="2221">
                  <c:v>6.5000509212698176E-3</c:v>
                </c:pt>
                <c:pt idx="2222">
                  <c:v>6.4960537313307753E-3</c:v>
                </c:pt>
                <c:pt idx="2223">
                  <c:v>6.4920504222865105E-3</c:v>
                </c:pt>
                <c:pt idx="2224">
                  <c:v>6.4880409901402203E-3</c:v>
                </c:pt>
                <c:pt idx="2225">
                  <c:v>6.4840254305753575E-3</c:v>
                </c:pt>
                <c:pt idx="2226">
                  <c:v>6.4800037395151833E-3</c:v>
                </c:pt>
                <c:pt idx="2227">
                  <c:v>6.4759759127230865E-3</c:v>
                </c:pt>
                <c:pt idx="2228">
                  <c:v>6.471941945802584E-3</c:v>
                </c:pt>
                <c:pt idx="2229">
                  <c:v>6.467901834996681E-3</c:v>
                </c:pt>
                <c:pt idx="2230">
                  <c:v>6.4638555757490224E-3</c:v>
                </c:pt>
                <c:pt idx="2231">
                  <c:v>6.4598031640628051E-3</c:v>
                </c:pt>
                <c:pt idx="2232">
                  <c:v>6.4557445956214821E-3</c:v>
                </c:pt>
                <c:pt idx="2233">
                  <c:v>6.4516798663483144E-3</c:v>
                </c:pt>
                <c:pt idx="2234">
                  <c:v>6.4476089720066909E-3</c:v>
                </c:pt>
                <c:pt idx="2235">
                  <c:v>6.4435319085198728E-3</c:v>
                </c:pt>
                <c:pt idx="2236">
                  <c:v>6.4394486714913768E-3</c:v>
                </c:pt>
                <c:pt idx="2237">
                  <c:v>6.4353592569244E-3</c:v>
                </c:pt>
                <c:pt idx="2238">
                  <c:v>6.4312636605023954E-3</c:v>
                </c:pt>
                <c:pt idx="2239">
                  <c:v>6.4271618780686879E-3</c:v>
                </c:pt>
                <c:pt idx="2240">
                  <c:v>6.4230539054666025E-3</c:v>
                </c:pt>
                <c:pt idx="2241">
                  <c:v>6.4189397385394642E-3</c:v>
                </c:pt>
                <c:pt idx="2242">
                  <c:v>6.414819373050662E-3</c:v>
                </c:pt>
                <c:pt idx="2243">
                  <c:v>6.4106928048435208E-3</c:v>
                </c:pt>
                <c:pt idx="2244">
                  <c:v>6.4053780960904305E-3</c:v>
                </c:pt>
                <c:pt idx="2245">
                  <c:v>6.4012373345168072E-3</c:v>
                </c:pt>
                <c:pt idx="2246">
                  <c:v>6.3976831626000319E-3</c:v>
                </c:pt>
                <c:pt idx="2247">
                  <c:v>6.3935308526641421E-3</c:v>
                </c:pt>
                <c:pt idx="2248">
                  <c:v>6.3893723185071138E-3</c:v>
                </c:pt>
                <c:pt idx="2249">
                  <c:v>6.3852075559722721E-3</c:v>
                </c:pt>
                <c:pt idx="2250">
                  <c:v>6.3810365606631336E-3</c:v>
                </c:pt>
                <c:pt idx="2251">
                  <c:v>6.3768593286628317E-3</c:v>
                </c:pt>
                <c:pt idx="2252">
                  <c:v>6.372675855494947E-3</c:v>
                </c:pt>
                <c:pt idx="2253">
                  <c:v>6.3684861372426127E-3</c:v>
                </c:pt>
                <c:pt idx="2254">
                  <c:v>6.3642901695093457E-3</c:v>
                </c:pt>
                <c:pt idx="2255">
                  <c:v>6.360087948218407E-3</c:v>
                </c:pt>
                <c:pt idx="2256">
                  <c:v>6.3558794692930576E-3</c:v>
                </c:pt>
                <c:pt idx="2257">
                  <c:v>6.3516647282568783E-3</c:v>
                </c:pt>
                <c:pt idx="2258">
                  <c:v>6.3474437211130663E-3</c:v>
                </c:pt>
                <c:pt idx="2259">
                  <c:v>6.3432164437049465E-3</c:v>
                </c:pt>
                <c:pt idx="2260">
                  <c:v>6.3389828917959079E-3</c:v>
                </c:pt>
                <c:pt idx="2261">
                  <c:v>6.3335305271561282E-3</c:v>
                </c:pt>
                <c:pt idx="2262">
                  <c:v>6.3302490519046017E-3</c:v>
                </c:pt>
                <c:pt idx="2263">
                  <c:v>6.3256365477659671E-3</c:v>
                </c:pt>
                <c:pt idx="2264">
                  <c:v>6.321376956845981E-3</c:v>
                </c:pt>
                <c:pt idx="2265">
                  <c:v>6.3171110698423405E-3</c:v>
                </c:pt>
                <c:pt idx="2266">
                  <c:v>6.3128388826783066E-3</c:v>
                </c:pt>
                <c:pt idx="2267">
                  <c:v>6.3085603911172683E-3</c:v>
                </c:pt>
                <c:pt idx="2268">
                  <c:v>6.3042755908426784E-3</c:v>
                </c:pt>
                <c:pt idx="2269">
                  <c:v>6.2999844778577341E-3</c:v>
                </c:pt>
                <c:pt idx="2270">
                  <c:v>6.2956870478458882E-3</c:v>
                </c:pt>
                <c:pt idx="2271">
                  <c:v>6.2913832967304018E-3</c:v>
                </c:pt>
                <c:pt idx="2272">
                  <c:v>6.2870732201947277E-3</c:v>
                </c:pt>
                <c:pt idx="2273">
                  <c:v>6.2827568141621271E-3</c:v>
                </c:pt>
                <c:pt idx="2274">
                  <c:v>6.2784340744759248E-3</c:v>
                </c:pt>
                <c:pt idx="2275">
                  <c:v>6.2741049968195739E-3</c:v>
                </c:pt>
                <c:pt idx="2276">
                  <c:v>6.2697695770363993E-3</c:v>
                </c:pt>
                <c:pt idx="2277">
                  <c:v>6.2654278109697259E-3</c:v>
                </c:pt>
                <c:pt idx="2278">
                  <c:v>6.2610796944628788E-3</c:v>
                </c:pt>
                <c:pt idx="2279">
                  <c:v>6.256725223279247E-3</c:v>
                </c:pt>
                <c:pt idx="2280">
                  <c:v>6.2523643932621553E-3</c:v>
                </c:pt>
                <c:pt idx="2281">
                  <c:v>6.2479972003348649E-3</c:v>
                </c:pt>
                <c:pt idx="2282">
                  <c:v>6.2436236401008927E-3</c:v>
                </c:pt>
                <c:pt idx="2283">
                  <c:v>6.2392437084834995E-3</c:v>
                </c:pt>
                <c:pt idx="2284">
                  <c:v>6.2348574011661384E-3</c:v>
                </c:pt>
                <c:pt idx="2285">
                  <c:v>6.2304647141520064E-3</c:v>
                </c:pt>
                <c:pt idx="2286">
                  <c:v>6.2260656432044925E-3</c:v>
                </c:pt>
                <c:pt idx="2287">
                  <c:v>6.2216601840869856E-3</c:v>
                </c:pt>
                <c:pt idx="2288">
                  <c:v>6.2172483325628747E-3</c:v>
                </c:pt>
                <c:pt idx="2289">
                  <c:v>6.2128300845554207E-3</c:v>
                </c:pt>
                <c:pt idx="2290">
                  <c:v>6.2084054359079488E-3</c:v>
                </c:pt>
                <c:pt idx="2291">
                  <c:v>6.2039743823039117E-3</c:v>
                </c:pt>
                <c:pt idx="2292">
                  <c:v>6.1995369196665706E-3</c:v>
                </c:pt>
                <c:pt idx="2293">
                  <c:v>6.1950930436793783E-3</c:v>
                </c:pt>
                <c:pt idx="2294">
                  <c:v>6.1906427503455319E-3</c:v>
                </c:pt>
                <c:pt idx="2295">
                  <c:v>6.1861860352685483E-3</c:v>
                </c:pt>
                <c:pt idx="2296">
                  <c:v>6.1799141919305356E-3</c:v>
                </c:pt>
                <c:pt idx="2297">
                  <c:v>6.175441710505325E-3</c:v>
                </c:pt>
                <c:pt idx="2298">
                  <c:v>6.1721373637624311E-3</c:v>
                </c:pt>
                <c:pt idx="2299">
                  <c:v>6.1676540000821234E-3</c:v>
                </c:pt>
                <c:pt idx="2300">
                  <c:v>6.163164193315751E-3</c:v>
                </c:pt>
                <c:pt idx="2301">
                  <c:v>6.158667939226703E-3</c:v>
                </c:pt>
                <c:pt idx="2302">
                  <c:v>6.1541652336583041E-3</c:v>
                </c:pt>
                <c:pt idx="2303">
                  <c:v>6.1496560721341353E-3</c:v>
                </c:pt>
                <c:pt idx="2304">
                  <c:v>6.1451404508972018E-3</c:v>
                </c:pt>
                <c:pt idx="2305">
                  <c:v>6.1406183653911484E-3</c:v>
                </c:pt>
                <c:pt idx="2306">
                  <c:v>6.1360898116991081E-3</c:v>
                </c:pt>
                <c:pt idx="2307">
                  <c:v>6.1315547855045338E-3</c:v>
                </c:pt>
                <c:pt idx="2308">
                  <c:v>6.1270132826507506E-3</c:v>
                </c:pt>
                <c:pt idx="2309">
                  <c:v>6.1224652989011474E-3</c:v>
                </c:pt>
                <c:pt idx="2310">
                  <c:v>6.1168160821107875E-3</c:v>
                </c:pt>
                <c:pt idx="2311">
                  <c:v>6.1107406952132237E-3</c:v>
                </c:pt>
                <c:pt idx="2312">
                  <c:v>6.1061695314457154E-3</c:v>
                </c:pt>
                <c:pt idx="2313">
                  <c:v>6.1015918676776693E-3</c:v>
                </c:pt>
                <c:pt idx="2314">
                  <c:v>6.0963522873080933E-3</c:v>
                </c:pt>
                <c:pt idx="2315">
                  <c:v>6.0924170233533914E-3</c:v>
                </c:pt>
                <c:pt idx="2316">
                  <c:v>6.0878198343239376E-3</c:v>
                </c:pt>
                <c:pt idx="2317">
                  <c:v>6.083216128747182E-3</c:v>
                </c:pt>
                <c:pt idx="2318">
                  <c:v>6.0786059021467054E-3</c:v>
                </c:pt>
                <c:pt idx="2319">
                  <c:v>6.0739891505257049E-3</c:v>
                </c:pt>
                <c:pt idx="2320">
                  <c:v>6.0693658694876973E-3</c:v>
                </c:pt>
                <c:pt idx="2321">
                  <c:v>6.0647360549559437E-3</c:v>
                </c:pt>
                <c:pt idx="2322">
                  <c:v>6.0600997028537051E-3</c:v>
                </c:pt>
                <c:pt idx="2323">
                  <c:v>6.0554568087844984E-3</c:v>
                </c:pt>
                <c:pt idx="2324">
                  <c:v>6.0508073687515207E-3</c:v>
                </c:pt>
                <c:pt idx="2325">
                  <c:v>6.0461513784382248E-3</c:v>
                </c:pt>
                <c:pt idx="2326">
                  <c:v>6.0414888337678718E-3</c:v>
                </c:pt>
                <c:pt idx="2327">
                  <c:v>6.0368197304239146E-3</c:v>
                </c:pt>
                <c:pt idx="2328">
                  <c:v>6.0321440643296143E-3</c:v>
                </c:pt>
                <c:pt idx="2329">
                  <c:v>6.0274618312483597E-3</c:v>
                </c:pt>
                <c:pt idx="2330">
                  <c:v>6.0227730269435398E-3</c:v>
                </c:pt>
                <c:pt idx="2331">
                  <c:v>6.0180776473384157E-3</c:v>
                </c:pt>
                <c:pt idx="2332">
                  <c:v>6.0133756881963762E-3</c:v>
                </c:pt>
                <c:pt idx="2333">
                  <c:v>6.0086671452808105E-3</c:v>
                </c:pt>
                <c:pt idx="2334">
                  <c:v>6.0039520145149794E-3</c:v>
                </c:pt>
                <c:pt idx="2335">
                  <c:v>5.9992302915823359E-3</c:v>
                </c:pt>
                <c:pt idx="2336">
                  <c:v>5.994501972326205E-3</c:v>
                </c:pt>
                <c:pt idx="2337">
                  <c:v>5.9897670527497837E-3</c:v>
                </c:pt>
                <c:pt idx="2338">
                  <c:v>5.9850255283766529E-3</c:v>
                </c:pt>
                <c:pt idx="2339">
                  <c:v>5.9802773952100097E-3</c:v>
                </c:pt>
                <c:pt idx="2340">
                  <c:v>5.9755226490132429E-3</c:v>
                </c:pt>
                <c:pt idx="2341">
                  <c:v>5.9707612855497416E-3</c:v>
                </c:pt>
                <c:pt idx="2342">
                  <c:v>5.9659933006628307E-3</c:v>
                </c:pt>
                <c:pt idx="2343">
                  <c:v>5.9612186901958353E-3</c:v>
                </c:pt>
                <c:pt idx="2344">
                  <c:v>5.9564374500720163E-3</c:v>
                </c:pt>
                <c:pt idx="2345">
                  <c:v>5.9516495758948906E-3</c:v>
                </c:pt>
                <c:pt idx="2346">
                  <c:v>5.9468550635077833E-3</c:v>
                </c:pt>
                <c:pt idx="2347">
                  <c:v>5.9420539088339552E-3</c:v>
                </c:pt>
                <c:pt idx="2348">
                  <c:v>5.935576338473858E-3</c:v>
                </c:pt>
                <c:pt idx="2349">
                  <c:v>5.931743333720263E-3</c:v>
                </c:pt>
                <c:pt idx="2350">
                  <c:v>5.9276105488859088E-3</c:v>
                </c:pt>
                <c:pt idx="2351">
                  <c:v>5.9227827829388957E-3</c:v>
                </c:pt>
                <c:pt idx="2352">
                  <c:v>5.9179483537619149E-3</c:v>
                </c:pt>
                <c:pt idx="2353">
                  <c:v>5.9131072571183552E-3</c:v>
                </c:pt>
                <c:pt idx="2354">
                  <c:v>5.9082594888515416E-3</c:v>
                </c:pt>
                <c:pt idx="2355">
                  <c:v>5.9034050447248632E-3</c:v>
                </c:pt>
                <c:pt idx="2356">
                  <c:v>5.8985439205816448E-3</c:v>
                </c:pt>
                <c:pt idx="2357">
                  <c:v>5.8936761122652115E-3</c:v>
                </c:pt>
                <c:pt idx="2358">
                  <c:v>5.8888016154590161E-3</c:v>
                </c:pt>
                <c:pt idx="2359">
                  <c:v>5.8839204260863198E-3</c:v>
                </c:pt>
                <c:pt idx="2360">
                  <c:v>5.8790325399904475E-3</c:v>
                </c:pt>
                <c:pt idx="2361">
                  <c:v>5.8727382680867635E-3</c:v>
                </c:pt>
                <c:pt idx="2362">
                  <c:v>5.8692366606827306E-3</c:v>
                </c:pt>
                <c:pt idx="2363">
                  <c:v>5.8643286591575361E-3</c:v>
                </c:pt>
                <c:pt idx="2364">
                  <c:v>5.8594139441225934E-3</c:v>
                </c:pt>
                <c:pt idx="2365">
                  <c:v>5.8544925114212276E-3</c:v>
                </c:pt>
                <c:pt idx="2366">
                  <c:v>5.8488597856953817E-3</c:v>
                </c:pt>
                <c:pt idx="2367">
                  <c:v>5.8446294760727824E-3</c:v>
                </c:pt>
                <c:pt idx="2368">
                  <c:v>5.8396878650324169E-3</c:v>
                </c:pt>
                <c:pt idx="2369">
                  <c:v>5.8347395196989282E-3</c:v>
                </c:pt>
                <c:pt idx="2370">
                  <c:v>5.8297844355958972E-3</c:v>
                </c:pt>
                <c:pt idx="2371">
                  <c:v>5.8248226087265209E-3</c:v>
                </c:pt>
                <c:pt idx="2372">
                  <c:v>5.8198540349341243E-3</c:v>
                </c:pt>
                <c:pt idx="2373">
                  <c:v>5.8148787098222243E-3</c:v>
                </c:pt>
                <c:pt idx="2374">
                  <c:v>5.8098966293140819E-3</c:v>
                </c:pt>
                <c:pt idx="2375">
                  <c:v>5.8049077893329581E-3</c:v>
                </c:pt>
                <c:pt idx="2376">
                  <c:v>5.7999121854823699E-3</c:v>
                </c:pt>
                <c:pt idx="2377">
                  <c:v>5.7949098137655142E-3</c:v>
                </c:pt>
                <c:pt idx="2378">
                  <c:v>5.78990066994578E-3</c:v>
                </c:pt>
                <c:pt idx="2379">
                  <c:v>5.7848847497865563E-3</c:v>
                </c:pt>
                <c:pt idx="2380">
                  <c:v>5.7798620491311681E-3</c:v>
                </c:pt>
                <c:pt idx="2381">
                  <c:v>5.7748325638229403E-3</c:v>
                </c:pt>
                <c:pt idx="2382">
                  <c:v>5.7697962895453259E-3</c:v>
                </c:pt>
                <c:pt idx="2383">
                  <c:v>5.7647532223015219E-3</c:v>
                </c:pt>
                <c:pt idx="2384">
                  <c:v>5.7597033576950452E-3</c:v>
                </c:pt>
                <c:pt idx="2385">
                  <c:v>5.7546466917290928E-3</c:v>
                </c:pt>
                <c:pt idx="2386">
                  <c:v>5.7495832201670538E-3</c:v>
                </c:pt>
                <c:pt idx="2387">
                  <c:v>5.744512938692381E-3</c:v>
                </c:pt>
                <c:pt idx="2388">
                  <c:v>5.7394358433882076E-3</c:v>
                </c:pt>
                <c:pt idx="2389">
                  <c:v>5.7343519296981782E-3</c:v>
                </c:pt>
                <c:pt idx="2390">
                  <c:v>5.7292611937853621E-3</c:v>
                </c:pt>
                <c:pt idx="2391">
                  <c:v>5.7241636312532762E-3</c:v>
                </c:pt>
                <c:pt idx="2392">
                  <c:v>5.7190592380251815E-3</c:v>
                </c:pt>
                <c:pt idx="2393">
                  <c:v>5.7139480099444029E-3</c:v>
                </c:pt>
                <c:pt idx="2394">
                  <c:v>5.7088299426144573E-3</c:v>
                </c:pt>
                <c:pt idx="2395">
                  <c:v>5.7037050320385418E-3</c:v>
                </c:pt>
                <c:pt idx="2396">
                  <c:v>5.6985732739001094E-3</c:v>
                </c:pt>
                <c:pt idx="2397">
                  <c:v>5.693434664202357E-3</c:v>
                </c:pt>
                <c:pt idx="2398">
                  <c:v>5.6882891986287376E-3</c:v>
                </c:pt>
                <c:pt idx="2399">
                  <c:v>5.6831368729426401E-3</c:v>
                </c:pt>
                <c:pt idx="2400">
                  <c:v>5.6772400953164492E-3</c:v>
                </c:pt>
                <c:pt idx="2401">
                  <c:v>5.6720730554804533E-3</c:v>
                </c:pt>
                <c:pt idx="2402">
                  <c:v>5.6676386938026013E-3</c:v>
                </c:pt>
                <c:pt idx="2403">
                  <c:v>5.6624588860998415E-3</c:v>
                </c:pt>
                <c:pt idx="2404">
                  <c:v>5.6572721974212925E-3</c:v>
                </c:pt>
                <c:pt idx="2405">
                  <c:v>5.6520786235303433E-3</c:v>
                </c:pt>
                <c:pt idx="2406">
                  <c:v>5.6468781602703189E-3</c:v>
                </c:pt>
                <c:pt idx="2407">
                  <c:v>5.6416708035644803E-3</c:v>
                </c:pt>
                <c:pt idx="2408">
                  <c:v>5.6364565490163443E-3</c:v>
                </c:pt>
                <c:pt idx="2409">
                  <c:v>5.6312353927090442E-3</c:v>
                </c:pt>
                <c:pt idx="2410">
                  <c:v>5.6260073301661606E-3</c:v>
                </c:pt>
                <c:pt idx="2411">
                  <c:v>5.6207723573908908E-3</c:v>
                </c:pt>
                <c:pt idx="2412">
                  <c:v>5.6155304701466235E-3</c:v>
                </c:pt>
                <c:pt idx="2413">
                  <c:v>5.6102816641168118E-3</c:v>
                </c:pt>
                <c:pt idx="2414">
                  <c:v>5.6050259353845888E-3</c:v>
                </c:pt>
                <c:pt idx="2415">
                  <c:v>5.5997632796334074E-3</c:v>
                </c:pt>
                <c:pt idx="2416">
                  <c:v>5.5929868226378687E-3</c:v>
                </c:pt>
                <c:pt idx="2417">
                  <c:v>5.5892171701277249E-3</c:v>
                </c:pt>
                <c:pt idx="2418">
                  <c:v>5.5839337080598739E-3</c:v>
                </c:pt>
                <c:pt idx="2419">
                  <c:v>5.5786433022664283E-3</c:v>
                </c:pt>
                <c:pt idx="2420">
                  <c:v>5.5733459485107772E-3</c:v>
                </c:pt>
                <c:pt idx="2421">
                  <c:v>5.5680416425563095E-3</c:v>
                </c:pt>
                <c:pt idx="2422">
                  <c:v>5.5627303803262862E-3</c:v>
                </c:pt>
                <c:pt idx="2423">
                  <c:v>5.5574121575041602E-3</c:v>
                </c:pt>
                <c:pt idx="2424">
                  <c:v>5.5520869700131925E-3</c:v>
                </c:pt>
                <c:pt idx="2425">
                  <c:v>5.5467548135368361E-3</c:v>
                </c:pt>
                <c:pt idx="2426">
                  <c:v>5.541415684078288E-3</c:v>
                </c:pt>
                <c:pt idx="2427">
                  <c:v>5.5360695772410651E-3</c:v>
                </c:pt>
                <c:pt idx="2428">
                  <c:v>5.5307164890283644E-3</c:v>
                </c:pt>
                <c:pt idx="2429">
                  <c:v>5.525356415203575E-3</c:v>
                </c:pt>
                <c:pt idx="2430">
                  <c:v>5.5199893514501497E-3</c:v>
                </c:pt>
                <c:pt idx="2431">
                  <c:v>5.5146152937712856E-3</c:v>
                </c:pt>
                <c:pt idx="2432">
                  <c:v>5.5092342377704995E-3</c:v>
                </c:pt>
                <c:pt idx="2433">
                  <c:v>5.5038461794509885E-3</c:v>
                </c:pt>
                <c:pt idx="2434">
                  <c:v>5.4984511144962056E-3</c:v>
                </c:pt>
                <c:pt idx="2435">
                  <c:v>5.4930490388294118E-3</c:v>
                </c:pt>
                <c:pt idx="2436">
                  <c:v>5.4876399482139959E-3</c:v>
                </c:pt>
                <c:pt idx="2437">
                  <c:v>5.4822238384932831E-3</c:v>
                </c:pt>
                <c:pt idx="2438">
                  <c:v>5.4768007053507262E-3</c:v>
                </c:pt>
                <c:pt idx="2439">
                  <c:v>5.4713705447095862E-3</c:v>
                </c:pt>
                <c:pt idx="2440">
                  <c:v>5.4659333524131881E-3</c:v>
                </c:pt>
                <c:pt idx="2441">
                  <c:v>5.4604891242249209E-3</c:v>
                </c:pt>
                <c:pt idx="2442">
                  <c:v>5.4550378559081736E-3</c:v>
                </c:pt>
                <c:pt idx="2443">
                  <c:v>5.4495795433862071E-3</c:v>
                </c:pt>
                <c:pt idx="2444">
                  <c:v>5.4441141824224104E-3</c:v>
                </c:pt>
                <c:pt idx="2445">
                  <c:v>5.4386417687801725E-3</c:v>
                </c:pt>
                <c:pt idx="2446">
                  <c:v>5.4331622983028183E-3</c:v>
                </c:pt>
                <c:pt idx="2447">
                  <c:v>5.4276757669136089E-3</c:v>
                </c:pt>
                <c:pt idx="2448">
                  <c:v>5.4221821702959971E-3</c:v>
                </c:pt>
                <c:pt idx="2449">
                  <c:v>5.416681504213372E-3</c:v>
                </c:pt>
                <c:pt idx="2450">
                  <c:v>5.4111737646689306E-3</c:v>
                </c:pt>
                <c:pt idx="2451">
                  <c:v>5.4056589473461258E-3</c:v>
                </c:pt>
                <c:pt idx="2452">
                  <c:v>5.4001370480882827E-3</c:v>
                </c:pt>
                <c:pt idx="2453">
                  <c:v>5.39460806265879E-3</c:v>
                </c:pt>
                <c:pt idx="2454">
                  <c:v>5.3890719869009729E-3</c:v>
                </c:pt>
                <c:pt idx="2455">
                  <c:v>5.3835288167380924E-3</c:v>
                </c:pt>
                <c:pt idx="2456">
                  <c:v>5.3779785478536013E-3</c:v>
                </c:pt>
                <c:pt idx="2457">
                  <c:v>5.3724211760908247E-3</c:v>
                </c:pt>
                <c:pt idx="2458">
                  <c:v>5.3668566972131515E-3</c:v>
                </c:pt>
                <c:pt idx="2459">
                  <c:v>5.3612851071438428E-3</c:v>
                </c:pt>
                <c:pt idx="2460">
                  <c:v>5.3557064017262235E-3</c:v>
                </c:pt>
                <c:pt idx="2461">
                  <c:v>5.3501205765638105E-3</c:v>
                </c:pt>
                <c:pt idx="2462">
                  <c:v>5.3445276276598008E-3</c:v>
                </c:pt>
                <c:pt idx="2463">
                  <c:v>5.3389275506976475E-3</c:v>
                </c:pt>
                <c:pt idx="2464">
                  <c:v>5.3333203416006114E-3</c:v>
                </c:pt>
                <c:pt idx="2465">
                  <c:v>5.3277059961320816E-3</c:v>
                </c:pt>
                <c:pt idx="2466">
                  <c:v>5.3204770591630535E-3</c:v>
                </c:pt>
                <c:pt idx="2467">
                  <c:v>5.3164558793739047E-3</c:v>
                </c:pt>
                <c:pt idx="2468">
                  <c:v>5.3108200996110355E-3</c:v>
                </c:pt>
                <c:pt idx="2469">
                  <c:v>5.3051771669299086E-3</c:v>
                </c:pt>
                <c:pt idx="2470">
                  <c:v>5.2987193364995022E-3</c:v>
                </c:pt>
                <c:pt idx="2471">
                  <c:v>5.2938698252269489E-3</c:v>
                </c:pt>
                <c:pt idx="2472">
                  <c:v>5.2882054079717022E-3</c:v>
                </c:pt>
                <c:pt idx="2473">
                  <c:v>5.2825338208517536E-3</c:v>
                </c:pt>
                <c:pt idx="2474">
                  <c:v>5.276855059710428E-3</c:v>
                </c:pt>
                <c:pt idx="2475">
                  <c:v>5.2711691203111144E-3</c:v>
                </c:pt>
                <c:pt idx="2476">
                  <c:v>5.2654759985770738E-3</c:v>
                </c:pt>
                <c:pt idx="2477">
                  <c:v>5.2597756901118231E-3</c:v>
                </c:pt>
                <c:pt idx="2478">
                  <c:v>5.2540681909185594E-3</c:v>
                </c:pt>
                <c:pt idx="2479">
                  <c:v>5.2483534967606715E-3</c:v>
                </c:pt>
                <c:pt idx="2480">
                  <c:v>5.2426316034814846E-3</c:v>
                </c:pt>
                <c:pt idx="2481">
                  <c:v>5.2369025067644515E-3</c:v>
                </c:pt>
                <c:pt idx="2482">
                  <c:v>5.2311662025328332E-3</c:v>
                </c:pt>
                <c:pt idx="2483">
                  <c:v>5.2254226865500186E-3</c:v>
                </c:pt>
                <c:pt idx="2484">
                  <c:v>5.2196719547392689E-3</c:v>
                </c:pt>
                <c:pt idx="2485">
                  <c:v>5.2139140027041009E-3</c:v>
                </c:pt>
                <c:pt idx="2486">
                  <c:v>5.2081488264477116E-3</c:v>
                </c:pt>
                <c:pt idx="2487">
                  <c:v>5.2023764218134261E-3</c:v>
                </c:pt>
                <c:pt idx="2488">
                  <c:v>5.1965967844047611E-3</c:v>
                </c:pt>
                <c:pt idx="2489">
                  <c:v>5.1908099102249139E-3</c:v>
                </c:pt>
                <c:pt idx="2490">
                  <c:v>5.1850157949573372E-3</c:v>
                </c:pt>
                <c:pt idx="2491">
                  <c:v>5.1792144345252922E-3</c:v>
                </c:pt>
                <c:pt idx="2492">
                  <c:v>5.1734078492327029E-3</c:v>
                </c:pt>
                <c:pt idx="2493">
                  <c:v>5.1676080840046268E-3</c:v>
                </c:pt>
                <c:pt idx="2494">
                  <c:v>5.1618171888012654E-3</c:v>
                </c:pt>
                <c:pt idx="2495">
                  <c:v>5.1560351902413259E-3</c:v>
                </c:pt>
                <c:pt idx="2496">
                  <c:v>5.1502621149435157E-3</c:v>
                </c:pt>
                <c:pt idx="2497">
                  <c:v>5.1444979894466059E-3</c:v>
                </c:pt>
                <c:pt idx="2498">
                  <c:v>5.1387428406890479E-3</c:v>
                </c:pt>
                <c:pt idx="2499">
                  <c:v>5.1329966949698047E-3</c:v>
                </c:pt>
                <c:pt idx="2500">
                  <c:v>5.1272595789875197E-3</c:v>
                </c:pt>
                <c:pt idx="2501">
                  <c:v>5.1215315195207722E-3</c:v>
                </c:pt>
                <c:pt idx="2502">
                  <c:v>5.1158125431882695E-3</c:v>
                </c:pt>
                <c:pt idx="2503">
                  <c:v>5.1101026764488466E-3</c:v>
                </c:pt>
                <c:pt idx="2504">
                  <c:v>5.1027748478649215E-3</c:v>
                </c:pt>
                <c:pt idx="2505">
                  <c:v>5.0970859034293881E-3</c:v>
                </c:pt>
                <c:pt idx="2506">
                  <c:v>5.0922169844813681E-3</c:v>
                </c:pt>
                <c:pt idx="2507">
                  <c:v>5.0865451418058427E-3</c:v>
                </c:pt>
                <c:pt idx="2508">
                  <c:v>5.0808825457338003E-3</c:v>
                </c:pt>
                <c:pt idx="2509">
                  <c:v>5.0752292230438201E-3</c:v>
                </c:pt>
                <c:pt idx="2510">
                  <c:v>5.0695852003546094E-3</c:v>
                </c:pt>
                <c:pt idx="2511">
                  <c:v>5.0639505041250032E-3</c:v>
                </c:pt>
                <c:pt idx="2512">
                  <c:v>5.0583251612135172E-3</c:v>
                </c:pt>
                <c:pt idx="2513">
                  <c:v>5.0527091981589223E-3</c:v>
                </c:pt>
                <c:pt idx="2514">
                  <c:v>5.0471026415799258E-3</c:v>
                </c:pt>
                <c:pt idx="2515">
                  <c:v>5.0415055181751711E-3</c:v>
                </c:pt>
                <c:pt idx="2516">
                  <c:v>5.0359178544834293E-3</c:v>
                </c:pt>
                <c:pt idx="2517">
                  <c:v>5.0303396772033437E-3</c:v>
                </c:pt>
                <c:pt idx="2518">
                  <c:v>5.0247710130335577E-3</c:v>
                </c:pt>
                <c:pt idx="2519">
                  <c:v>5.0192118884329062E-3</c:v>
                </c:pt>
                <c:pt idx="2520">
                  <c:v>5.0136623301000327E-3</c:v>
                </c:pt>
                <c:pt idx="2521">
                  <c:v>5.0065412832278611E-3</c:v>
                </c:pt>
                <c:pt idx="2522">
                  <c:v>5.0018027565368328E-3</c:v>
                </c:pt>
                <c:pt idx="2523">
                  <c:v>4.9970713195346406E-3</c:v>
                </c:pt>
                <c:pt idx="2524">
                  <c:v>4.9915602928596314E-3</c:v>
                </c:pt>
                <c:pt idx="2525">
                  <c:v>4.9860589656258725E-3</c:v>
                </c:pt>
                <c:pt idx="2526">
                  <c:v>4.980567364611943E-3</c:v>
                </c:pt>
                <c:pt idx="2527">
                  <c:v>4.9750855162766783E-3</c:v>
                </c:pt>
                <c:pt idx="2528">
                  <c:v>4.9696134473187215E-3</c:v>
                </c:pt>
                <c:pt idx="2529">
                  <c:v>4.9641511844367159E-3</c:v>
                </c:pt>
                <c:pt idx="2530">
                  <c:v>4.9586987541694327E-3</c:v>
                </c:pt>
                <c:pt idx="2531">
                  <c:v>4.9532561831355792E-3</c:v>
                </c:pt>
                <c:pt idx="2532">
                  <c:v>4.9478234981137348E-3</c:v>
                </c:pt>
                <c:pt idx="2533">
                  <c:v>4.9424007256426705E-3</c:v>
                </c:pt>
                <c:pt idx="2534">
                  <c:v>4.9369878923410937E-3</c:v>
                </c:pt>
                <c:pt idx="2535">
                  <c:v>4.9315850249076476E-3</c:v>
                </c:pt>
                <c:pt idx="2536">
                  <c:v>4.9261921498811034E-3</c:v>
                </c:pt>
                <c:pt idx="2537">
                  <c:v>4.9208092939601045E-3</c:v>
                </c:pt>
                <c:pt idx="2538">
                  <c:v>4.915436483843294E-3</c:v>
                </c:pt>
                <c:pt idx="2539">
                  <c:v>4.9100737460694432E-3</c:v>
                </c:pt>
                <c:pt idx="2540">
                  <c:v>4.9047211072572594E-3</c:v>
                </c:pt>
                <c:pt idx="2541">
                  <c:v>4.8993785941053858E-3</c:v>
                </c:pt>
                <c:pt idx="2542">
                  <c:v>4.8940462332325296E-3</c:v>
                </c:pt>
                <c:pt idx="2543">
                  <c:v>4.8887240512573982E-3</c:v>
                </c:pt>
                <c:pt idx="2544">
                  <c:v>4.8834120748786347E-3</c:v>
                </c:pt>
                <c:pt idx="2545">
                  <c:v>4.8781103305550744E-3</c:v>
                </c:pt>
                <c:pt idx="2546">
                  <c:v>4.8728188452251686E-3</c:v>
                </c:pt>
                <c:pt idx="2547">
                  <c:v>4.8675376451878805E-3</c:v>
                </c:pt>
                <c:pt idx="2548">
                  <c:v>4.8622667573816614E-3</c:v>
                </c:pt>
                <c:pt idx="2549">
                  <c:v>4.8570062081854104E-3</c:v>
                </c:pt>
                <c:pt idx="2550">
                  <c:v>4.8517560242977709E-3</c:v>
                </c:pt>
                <c:pt idx="2551">
                  <c:v>4.8465162324973221E-3</c:v>
                </c:pt>
                <c:pt idx="2552">
                  <c:v>4.8412868592428993E-3</c:v>
                </c:pt>
                <c:pt idx="2553">
                  <c:v>4.8360679313930177E-3</c:v>
                </c:pt>
                <c:pt idx="2554">
                  <c:v>4.8308594753265766E-3</c:v>
                </c:pt>
                <c:pt idx="2555">
                  <c:v>4.8256615177422191E-3</c:v>
                </c:pt>
                <c:pt idx="2556">
                  <c:v>4.81899389872531E-3</c:v>
                </c:pt>
                <c:pt idx="2557">
                  <c:v>4.8138200379455043E-3</c:v>
                </c:pt>
                <c:pt idx="2558">
                  <c:v>4.8093937247095653E-3</c:v>
                </c:pt>
                <c:pt idx="2559">
                  <c:v>4.8042395448266717E-3</c:v>
                </c:pt>
                <c:pt idx="2560">
                  <c:v>4.7990960003563288E-3</c:v>
                </c:pt>
                <c:pt idx="2561">
                  <c:v>4.7939631181570519E-3</c:v>
                </c:pt>
                <c:pt idx="2562">
                  <c:v>4.7888409246876762E-3</c:v>
                </c:pt>
                <c:pt idx="2563">
                  <c:v>4.783729446646845E-3</c:v>
                </c:pt>
                <c:pt idx="2564">
                  <c:v>4.7786287106532654E-3</c:v>
                </c:pt>
                <c:pt idx="2565">
                  <c:v>4.7735387434055809E-3</c:v>
                </c:pt>
                <c:pt idx="2566">
                  <c:v>4.7684595713626265E-3</c:v>
                </c:pt>
                <c:pt idx="2567">
                  <c:v>4.7633912213829177E-3</c:v>
                </c:pt>
                <c:pt idx="2568">
                  <c:v>4.7583337198453535E-3</c:v>
                </c:pt>
                <c:pt idx="2569">
                  <c:v>4.7532870936084493E-3</c:v>
                </c:pt>
                <c:pt idx="2570">
                  <c:v>4.7482513692909123E-3</c:v>
                </c:pt>
                <c:pt idx="2571">
                  <c:v>4.7432265734315138E-3</c:v>
                </c:pt>
                <c:pt idx="2572">
                  <c:v>4.7361296855008561E-3</c:v>
                </c:pt>
                <c:pt idx="2573">
                  <c:v>4.733209873641897E-3</c:v>
                </c:pt>
                <c:pt idx="2574">
                  <c:v>4.7275058017870464E-3</c:v>
                </c:pt>
                <c:pt idx="2575">
                  <c:v>4.7232372075090012E-3</c:v>
                </c:pt>
                <c:pt idx="2576">
                  <c:v>4.7182674536205838E-3</c:v>
                </c:pt>
                <c:pt idx="2577">
                  <c:v>4.7133087879824842E-3</c:v>
                </c:pt>
                <c:pt idx="2578">
                  <c:v>4.7083612373732819E-3</c:v>
                </c:pt>
                <c:pt idx="2579">
                  <c:v>4.7034248282518121E-3</c:v>
                </c:pt>
                <c:pt idx="2580">
                  <c:v>4.6984995873167179E-3</c:v>
                </c:pt>
                <c:pt idx="2581">
                  <c:v>4.6935855412666427E-3</c:v>
                </c:pt>
                <c:pt idx="2582">
                  <c:v>4.6886827167202938E-3</c:v>
                </c:pt>
                <c:pt idx="2583">
                  <c:v>4.6837911402164423E-3</c:v>
                </c:pt>
                <c:pt idx="2584">
                  <c:v>4.6789108384537315E-3</c:v>
                </c:pt>
                <c:pt idx="2585">
                  <c:v>4.6740418381308046E-3</c:v>
                </c:pt>
                <c:pt idx="2586">
                  <c:v>4.669184165786433E-3</c:v>
                </c:pt>
                <c:pt idx="2587">
                  <c:v>4.6643378481991959E-3</c:v>
                </c:pt>
                <c:pt idx="2588">
                  <c:v>4.6595029118279285E-3</c:v>
                </c:pt>
                <c:pt idx="2589">
                  <c:v>4.654679383291338E-3</c:v>
                </c:pt>
                <c:pt idx="2590">
                  <c:v>4.6498672893680038E-3</c:v>
                </c:pt>
                <c:pt idx="2591">
                  <c:v>4.645066656676633E-3</c:v>
                </c:pt>
                <c:pt idx="2592">
                  <c:v>4.6402775117559969E-3</c:v>
                </c:pt>
                <c:pt idx="2593">
                  <c:v>4.6354998813047388E-3</c:v>
                </c:pt>
                <c:pt idx="2594">
                  <c:v>4.6307337919415659E-3</c:v>
                </c:pt>
                <c:pt idx="2595">
                  <c:v>4.6259792702851854E-3</c:v>
                </c:pt>
                <c:pt idx="2596">
                  <c:v>4.6212363430342407E-3</c:v>
                </c:pt>
                <c:pt idx="2597">
                  <c:v>4.616505036807439E-3</c:v>
                </c:pt>
                <c:pt idx="2598">
                  <c:v>4.6117853781435514E-3</c:v>
                </c:pt>
                <c:pt idx="2599">
                  <c:v>4.6070773937412213E-3</c:v>
                </c:pt>
                <c:pt idx="2600">
                  <c:v>4.6023811102990919E-3</c:v>
                </c:pt>
                <c:pt idx="2601">
                  <c:v>4.5976965544358706E-3</c:v>
                </c:pt>
                <c:pt idx="2602">
                  <c:v>4.5930237526903284E-3</c:v>
                </c:pt>
                <c:pt idx="2603">
                  <c:v>4.5883627317611086E-3</c:v>
                </c:pt>
                <c:pt idx="2604">
                  <c:v>4.5837135181869826E-3</c:v>
                </c:pt>
                <c:pt idx="2605">
                  <c:v>4.5790761388264656E-3</c:v>
                </c:pt>
                <c:pt idx="2606">
                  <c:v>4.5744506200584567E-3</c:v>
                </c:pt>
                <c:pt idx="2607">
                  <c:v>4.5698369886615353E-3</c:v>
                </c:pt>
                <c:pt idx="2608">
                  <c:v>4.5633246847920361E-3</c:v>
                </c:pt>
                <c:pt idx="2609">
                  <c:v>4.5587399176127974E-3</c:v>
                </c:pt>
                <c:pt idx="2610">
                  <c:v>4.5554146906656712E-3</c:v>
                </c:pt>
                <c:pt idx="2611">
                  <c:v>4.5508505906877161E-3</c:v>
                </c:pt>
                <c:pt idx="2612">
                  <c:v>4.5462985149313795E-3</c:v>
                </c:pt>
                <c:pt idx="2613">
                  <c:v>4.5417584901752406E-3</c:v>
                </c:pt>
                <c:pt idx="2614">
                  <c:v>4.5372305430380067E-3</c:v>
                </c:pt>
                <c:pt idx="2615">
                  <c:v>4.532714700138385E-3</c:v>
                </c:pt>
                <c:pt idx="2616">
                  <c:v>4.5282109880151467E-3</c:v>
                </c:pt>
                <c:pt idx="2617">
                  <c:v>4.5237194334468711E-3</c:v>
                </c:pt>
                <c:pt idx="2618">
                  <c:v>4.5192400629723295E-3</c:v>
                </c:pt>
                <c:pt idx="2619">
                  <c:v>4.5147729033701012E-3</c:v>
                </c:pt>
                <c:pt idx="2620">
                  <c:v>4.5103179810990213E-3</c:v>
                </c:pt>
                <c:pt idx="2621">
                  <c:v>4.5047212312514517E-3</c:v>
                </c:pt>
                <c:pt idx="2622">
                  <c:v>4.4989188453037343E-3</c:v>
                </c:pt>
                <c:pt idx="2623">
                  <c:v>4.4945078454983189E-3</c:v>
                </c:pt>
                <c:pt idx="2624">
                  <c:v>4.4901092049265401E-3</c:v>
                </c:pt>
                <c:pt idx="2625">
                  <c:v>4.4857229500472329E-3</c:v>
                </c:pt>
                <c:pt idx="2626">
                  <c:v>4.4807252877632209E-3</c:v>
                </c:pt>
                <c:pt idx="2627">
                  <c:v>4.4769877042405426E-3</c:v>
                </c:pt>
                <c:pt idx="2628">
                  <c:v>4.4726387666305101E-3</c:v>
                </c:pt>
                <c:pt idx="2629">
                  <c:v>4.4683023212677142E-3</c:v>
                </c:pt>
                <c:pt idx="2630">
                  <c:v>4.4639783949307343E-3</c:v>
                </c:pt>
                <c:pt idx="2631">
                  <c:v>4.4596670143182138E-3</c:v>
                </c:pt>
                <c:pt idx="2632">
                  <c:v>4.4553682058889876E-3</c:v>
                </c:pt>
                <c:pt idx="2633">
                  <c:v>4.4510819961818271E-3</c:v>
                </c:pt>
                <c:pt idx="2634">
                  <c:v>4.4468084121351836E-3</c:v>
                </c:pt>
                <c:pt idx="2635">
                  <c:v>4.4425474802078924E-3</c:v>
                </c:pt>
                <c:pt idx="2636">
                  <c:v>4.4382992270186605E-3</c:v>
                </c:pt>
                <c:pt idx="2637">
                  <c:v>4.4340636793460675E-3</c:v>
                </c:pt>
                <c:pt idx="2638">
                  <c:v>4.4298408636489484E-3</c:v>
                </c:pt>
                <c:pt idx="2639">
                  <c:v>4.4256308066259464E-3</c:v>
                </c:pt>
                <c:pt idx="2640">
                  <c:v>4.421433534975705E-3</c:v>
                </c:pt>
                <c:pt idx="2641">
                  <c:v>4.4172490752369953E-3</c:v>
                </c:pt>
                <c:pt idx="2642">
                  <c:v>4.4130774541084605E-3</c:v>
                </c:pt>
                <c:pt idx="2643">
                  <c:v>4.4089186982887441E-3</c:v>
                </c:pt>
                <c:pt idx="2644">
                  <c:v>4.404772834236681E-3</c:v>
                </c:pt>
                <c:pt idx="2645">
                  <c:v>4.4006398887308507E-3</c:v>
                </c:pt>
                <c:pt idx="2646">
                  <c:v>4.3965198883100243E-3</c:v>
                </c:pt>
                <c:pt idx="2647">
                  <c:v>4.3924128595929091E-3</c:v>
                </c:pt>
                <c:pt idx="2648">
                  <c:v>4.3883188294380204E-3</c:v>
                </c:pt>
                <c:pt idx="2649">
                  <c:v>4.3842378242242575E-3</c:v>
                </c:pt>
                <c:pt idx="2650">
                  <c:v>4.3801698706502634E-3</c:v>
                </c:pt>
                <c:pt idx="2651">
                  <c:v>4.3761149954946177E-3</c:v>
                </c:pt>
                <c:pt idx="2652">
                  <c:v>4.3720732251362193E-3</c:v>
                </c:pt>
                <c:pt idx="2653">
                  <c:v>4.3680445865135198E-3</c:v>
                </c:pt>
                <c:pt idx="2654">
                  <c:v>4.3640291059254821E-3</c:v>
                </c:pt>
                <c:pt idx="2655">
                  <c:v>4.3600268103105577E-3</c:v>
                </c:pt>
                <c:pt idx="2656">
                  <c:v>4.3560377261275818E-3</c:v>
                </c:pt>
                <c:pt idx="2657">
                  <c:v>4.3520618800751976E-3</c:v>
                </c:pt>
                <c:pt idx="2658">
                  <c:v>4.3480992987721123E-3</c:v>
                </c:pt>
                <c:pt idx="2659">
                  <c:v>4.3441500088370333E-3</c:v>
                </c:pt>
                <c:pt idx="2660">
                  <c:v>4.3388377456476945E-3</c:v>
                </c:pt>
                <c:pt idx="2661">
                  <c:v>4.3357321253267855E-3</c:v>
                </c:pt>
                <c:pt idx="2662">
                  <c:v>4.33238215374665E-3</c:v>
                </c:pt>
                <c:pt idx="2663">
                  <c:v>4.3284862957104764E-3</c:v>
                </c:pt>
                <c:pt idx="2664">
                  <c:v>4.3246038622157812E-3</c:v>
                </c:pt>
                <c:pt idx="2665">
                  <c:v>4.3207348799612078E-3</c:v>
                </c:pt>
                <c:pt idx="2666">
                  <c:v>4.3168793754855272E-3</c:v>
                </c:pt>
                <c:pt idx="2667">
                  <c:v>4.313037375567319E-3</c:v>
                </c:pt>
                <c:pt idx="2668">
                  <c:v>4.3092089065854822E-3</c:v>
                </c:pt>
                <c:pt idx="2669">
                  <c:v>4.3053939954784681E-3</c:v>
                </c:pt>
                <c:pt idx="2670">
                  <c:v>4.301592668705112E-3</c:v>
                </c:pt>
                <c:pt idx="2671">
                  <c:v>4.2978049528841211E-3</c:v>
                </c:pt>
                <c:pt idx="2672">
                  <c:v>4.2940308747940747E-3</c:v>
                </c:pt>
                <c:pt idx="2673">
                  <c:v>4.290270460893808E-3</c:v>
                </c:pt>
                <c:pt idx="2674">
                  <c:v>4.2865237378819643E-3</c:v>
                </c:pt>
                <c:pt idx="2675">
                  <c:v>4.2827907325371228E-3</c:v>
                </c:pt>
                <c:pt idx="2676">
                  <c:v>4.2780113532447928E-3</c:v>
                </c:pt>
                <c:pt idx="2677">
                  <c:v>4.2753659808436595E-3</c:v>
                </c:pt>
                <c:pt idx="2678">
                  <c:v>4.2716742878123881E-3</c:v>
                </c:pt>
                <c:pt idx="2679">
                  <c:v>4.267996418843012E-3</c:v>
                </c:pt>
                <c:pt idx="2680">
                  <c:v>4.2643324007141103E-3</c:v>
                </c:pt>
                <c:pt idx="2681">
                  <c:v>4.2606822598845184E-3</c:v>
                </c:pt>
                <c:pt idx="2682">
                  <c:v>4.2570460230528795E-3</c:v>
                </c:pt>
                <c:pt idx="2683">
                  <c:v>4.2534237167579647E-3</c:v>
                </c:pt>
                <c:pt idx="2684">
                  <c:v>4.2498153678582895E-3</c:v>
                </c:pt>
                <c:pt idx="2685">
                  <c:v>4.2462210027327529E-3</c:v>
                </c:pt>
                <c:pt idx="2686">
                  <c:v>4.2426406481599344E-3</c:v>
                </c:pt>
                <c:pt idx="2687">
                  <c:v>4.2390743308384771E-3</c:v>
                </c:pt>
                <c:pt idx="2688">
                  <c:v>4.2355220772272162E-3</c:v>
                </c:pt>
                <c:pt idx="2689">
                  <c:v>4.2319839141047311E-3</c:v>
                </c:pt>
                <c:pt idx="2690">
                  <c:v>4.2284598680097929E-3</c:v>
                </c:pt>
                <c:pt idx="2691">
                  <c:v>4.2249499655611089E-3</c:v>
                </c:pt>
                <c:pt idx="2692">
                  <c:v>4.2214542335372585E-3</c:v>
                </c:pt>
                <c:pt idx="2693">
                  <c:v>4.2179726983970767E-3</c:v>
                </c:pt>
                <c:pt idx="2694">
                  <c:v>4.2145053869191429E-3</c:v>
                </c:pt>
                <c:pt idx="2695">
                  <c:v>4.2110523256422283E-3</c:v>
                </c:pt>
                <c:pt idx="2696">
                  <c:v>4.2076135413449123E-3</c:v>
                </c:pt>
                <c:pt idx="2697">
                  <c:v>4.2041890604860299E-3</c:v>
                </c:pt>
                <c:pt idx="2698">
                  <c:v>4.2007789097642245E-3</c:v>
                </c:pt>
                <c:pt idx="2699">
                  <c:v>4.1973831157982033E-3</c:v>
                </c:pt>
                <c:pt idx="2700">
                  <c:v>4.1940017052866096E-3</c:v>
                </c:pt>
                <c:pt idx="2701">
                  <c:v>4.1906347048481507E-3</c:v>
                </c:pt>
                <c:pt idx="2702">
                  <c:v>4.1872821411015337E-3</c:v>
                </c:pt>
                <c:pt idx="2703">
                  <c:v>4.1839440405855299E-3</c:v>
                </c:pt>
                <c:pt idx="2704">
                  <c:v>4.1806204300787186E-3</c:v>
                </c:pt>
                <c:pt idx="2705">
                  <c:v>4.177311336119871E-3</c:v>
                </c:pt>
                <c:pt idx="2706">
                  <c:v>4.1740167854076304E-3</c:v>
                </c:pt>
                <c:pt idx="2707">
                  <c:v>4.1707368045607041E-3</c:v>
                </c:pt>
                <c:pt idx="2708">
                  <c:v>4.1674714202777352E-3</c:v>
                </c:pt>
                <c:pt idx="2709">
                  <c:v>4.164220659017559E-3</c:v>
                </c:pt>
                <c:pt idx="2710">
                  <c:v>4.1609845475587548E-3</c:v>
                </c:pt>
                <c:pt idx="2711">
                  <c:v>4.1577631125200298E-3</c:v>
                </c:pt>
                <c:pt idx="2712">
                  <c:v>4.1545563804401553E-3</c:v>
                </c:pt>
                <c:pt idx="2713">
                  <c:v>4.1513643781776466E-3</c:v>
                </c:pt>
                <c:pt idx="2714">
                  <c:v>4.1481871321114028E-3</c:v>
                </c:pt>
                <c:pt idx="2715">
                  <c:v>4.1450246689400672E-3</c:v>
                </c:pt>
                <c:pt idx="2716">
                  <c:v>4.1418770154422191E-3</c:v>
                </c:pt>
                <c:pt idx="2717">
                  <c:v>4.1387441981566297E-3</c:v>
                </c:pt>
                <c:pt idx="2718">
                  <c:v>4.1356262436220703E-3</c:v>
                </c:pt>
                <c:pt idx="2719">
                  <c:v>4.1325231786171202E-3</c:v>
                </c:pt>
                <c:pt idx="2720">
                  <c:v>4.1294350297604865E-3</c:v>
                </c:pt>
                <c:pt idx="2721">
                  <c:v>4.1263618235909405E-3</c:v>
                </c:pt>
                <c:pt idx="2722">
                  <c:v>4.1233035868071255E-3</c:v>
                </c:pt>
                <c:pt idx="2723">
                  <c:v>4.1202603460277487E-3</c:v>
                </c:pt>
                <c:pt idx="2724">
                  <c:v>4.1172321279514534E-3</c:v>
                </c:pt>
                <c:pt idx="2725">
                  <c:v>4.1142189591170109E-3</c:v>
                </c:pt>
                <c:pt idx="2726">
                  <c:v>4.1112208662230643E-3</c:v>
                </c:pt>
                <c:pt idx="2727">
                  <c:v>4.1073883706221892E-3</c:v>
                </c:pt>
                <c:pt idx="2728">
                  <c:v>4.1052700148114241E-3</c:v>
                </c:pt>
                <c:pt idx="2729">
                  <c:v>4.1023173095311449E-3</c:v>
                </c:pt>
                <c:pt idx="2730">
                  <c:v>4.0993797866661907E-3</c:v>
                </c:pt>
                <c:pt idx="2731">
                  <c:v>4.0964574728352687E-3</c:v>
                </c:pt>
                <c:pt idx="2732">
                  <c:v>4.0935503948169583E-3</c:v>
                </c:pt>
                <c:pt idx="2733">
                  <c:v>4.0906585792299666E-3</c:v>
                </c:pt>
                <c:pt idx="2734">
                  <c:v>4.0877820525331288E-3</c:v>
                </c:pt>
                <c:pt idx="2735">
                  <c:v>4.0849208415050242E-3</c:v>
                </c:pt>
                <c:pt idx="2736">
                  <c:v>4.0820749727643602E-3</c:v>
                </c:pt>
                <c:pt idx="2737">
                  <c:v>4.0792444729298438E-3</c:v>
                </c:pt>
                <c:pt idx="2738">
                  <c:v>4.0764293687001185E-3</c:v>
                </c:pt>
                <c:pt idx="2739">
                  <c:v>4.0736296864540833E-3</c:v>
                </c:pt>
                <c:pt idx="2740">
                  <c:v>4.0708454532101257E-3</c:v>
                </c:pt>
                <c:pt idx="2741">
                  <c:v>4.0680766952672087E-3</c:v>
                </c:pt>
                <c:pt idx="2742">
                  <c:v>4.0653234395637838E-3</c:v>
                </c:pt>
                <c:pt idx="2743">
                  <c:v>4.0625857124787501E-3</c:v>
                </c:pt>
                <c:pt idx="2744">
                  <c:v>4.0598635407107508E-3</c:v>
                </c:pt>
                <c:pt idx="2745">
                  <c:v>4.0571569510383654E-3</c:v>
                </c:pt>
                <c:pt idx="2746">
                  <c:v>4.0544659699204288E-3</c:v>
                </c:pt>
                <c:pt idx="2747">
                  <c:v>4.0517906240555845E-3</c:v>
                </c:pt>
                <c:pt idx="2748">
                  <c:v>4.0491309401424758E-3</c:v>
                </c:pt>
                <c:pt idx="2749">
                  <c:v>4.0464869446399376E-3</c:v>
                </c:pt>
                <c:pt idx="2750">
                  <c:v>4.0438586644064856E-3</c:v>
                </c:pt>
                <c:pt idx="2751">
                  <c:v>4.0412461259009547E-3</c:v>
                </c:pt>
                <c:pt idx="2752">
                  <c:v>4.0386493559019243E-3</c:v>
                </c:pt>
                <c:pt idx="2753">
                  <c:v>4.0360683808682296E-3</c:v>
                </c:pt>
                <c:pt idx="2754">
                  <c:v>4.0335032275784499E-3</c:v>
                </c:pt>
                <c:pt idx="2755">
                  <c:v>4.0309539226512925E-3</c:v>
                </c:pt>
                <c:pt idx="2756">
                  <c:v>4.0284204926255285E-3</c:v>
                </c:pt>
                <c:pt idx="2757">
                  <c:v>4.0259029642797373E-3</c:v>
                </c:pt>
                <c:pt idx="2758">
                  <c:v>4.02340136415269E-3</c:v>
                </c:pt>
                <c:pt idx="2759">
                  <c:v>4.020915718863094E-3</c:v>
                </c:pt>
                <c:pt idx="2760">
                  <c:v>4.0184460551095924E-3</c:v>
                </c:pt>
                <c:pt idx="2761">
                  <c:v>4.0159923995108926E-3</c:v>
                </c:pt>
                <c:pt idx="2762">
                  <c:v>4.0135547786857018E-3</c:v>
                </c:pt>
                <c:pt idx="2763">
                  <c:v>4.0111332193326632E-3</c:v>
                </c:pt>
                <c:pt idx="2764">
                  <c:v>4.0083854239814087E-3</c:v>
                </c:pt>
                <c:pt idx="2765">
                  <c:v>4.0063383912780637E-3</c:v>
                </c:pt>
                <c:pt idx="2766">
                  <c:v>4.0039651758938533E-3</c:v>
                </c:pt>
                <c:pt idx="2767">
                  <c:v>4.0016081284566241E-3</c:v>
                </c:pt>
                <c:pt idx="2768">
                  <c:v>3.9992672755850833E-3</c:v>
                </c:pt>
                <c:pt idx="2769">
                  <c:v>3.9969426440578104E-3</c:v>
                </c:pt>
                <c:pt idx="2770">
                  <c:v>3.9946342603336404E-3</c:v>
                </c:pt>
                <c:pt idx="2771">
                  <c:v>3.9923421511112167E-3</c:v>
                </c:pt>
                <c:pt idx="2772">
                  <c:v>3.9900663430092465E-3</c:v>
                </c:pt>
                <c:pt idx="2773">
                  <c:v>3.9878068626464369E-3</c:v>
                </c:pt>
                <c:pt idx="2774">
                  <c:v>3.9855637366414953E-3</c:v>
                </c:pt>
                <c:pt idx="2775">
                  <c:v>3.983336991773001E-3</c:v>
                </c:pt>
                <c:pt idx="2776">
                  <c:v>3.9811266544997892E-3</c:v>
                </c:pt>
                <c:pt idx="2777">
                  <c:v>3.9783089444345165E-3</c:v>
                </c:pt>
                <c:pt idx="2778">
                  <c:v>3.976755309613722E-3</c:v>
                </c:pt>
                <c:pt idx="2779">
                  <c:v>3.9745943551583451E-3</c:v>
                </c:pt>
                <c:pt idx="2780">
                  <c:v>3.9724499149329517E-3</c:v>
                </c:pt>
                <c:pt idx="2781">
                  <c:v>3.9703220155562491E-3</c:v>
                </c:pt>
                <c:pt idx="2782">
                  <c:v>3.9679104188738989E-3</c:v>
                </c:pt>
                <c:pt idx="2783">
                  <c:v>3.966115945903681E-3</c:v>
                </c:pt>
                <c:pt idx="2784">
                  <c:v>3.9640378289451661E-3</c:v>
                </c:pt>
                <c:pt idx="2785">
                  <c:v>3.9619763592302348E-3</c:v>
                </c:pt>
                <c:pt idx="2786">
                  <c:v>3.9599315636174026E-3</c:v>
                </c:pt>
                <c:pt idx="2787">
                  <c:v>3.9579034686454406E-3</c:v>
                </c:pt>
                <c:pt idx="2788">
                  <c:v>3.9558921009330561E-3</c:v>
                </c:pt>
                <c:pt idx="2789">
                  <c:v>3.9538974871788923E-3</c:v>
                </c:pt>
                <c:pt idx="2790">
                  <c:v>3.9519196540016566E-3</c:v>
                </c:pt>
                <c:pt idx="2791">
                  <c:v>3.949958628020056E-3</c:v>
                </c:pt>
                <c:pt idx="2792">
                  <c:v>3.948014435852798E-3</c:v>
                </c:pt>
                <c:pt idx="2793">
                  <c:v>3.9460871041185897E-3</c:v>
                </c:pt>
                <c:pt idx="2794">
                  <c:v>3.9441766595160743E-3</c:v>
                </c:pt>
                <c:pt idx="2795">
                  <c:v>3.9422831285840232E-3</c:v>
                </c:pt>
                <c:pt idx="2796">
                  <c:v>3.9404065381010156E-3</c:v>
                </c:pt>
                <c:pt idx="2797">
                  <c:v>3.9385469146058227E-3</c:v>
                </c:pt>
                <c:pt idx="2798">
                  <c:v>3.9367042847171518E-3</c:v>
                </c:pt>
                <c:pt idx="2799">
                  <c:v>3.9348786751336462E-3</c:v>
                </c:pt>
                <c:pt idx="2800">
                  <c:v>3.9330701124740131E-3</c:v>
                </c:pt>
                <c:pt idx="2801">
                  <c:v>3.9312786233569597E-3</c:v>
                </c:pt>
                <c:pt idx="2802">
                  <c:v>3.9295042344011932E-3</c:v>
                </c:pt>
                <c:pt idx="2803">
                  <c:v>3.927746972225421E-3</c:v>
                </c:pt>
                <c:pt idx="2804">
                  <c:v>3.9260068635282863E-3</c:v>
                </c:pt>
                <c:pt idx="2805">
                  <c:v>3.9242839349284964E-3</c:v>
                </c:pt>
                <c:pt idx="2806">
                  <c:v>3.9225782130447584E-3</c:v>
                </c:pt>
                <c:pt idx="2807">
                  <c:v>3.9208897244957797E-3</c:v>
                </c:pt>
                <c:pt idx="2808">
                  <c:v>3.9192184959802034E-3</c:v>
                </c:pt>
                <c:pt idx="2809">
                  <c:v>3.9175645540368009E-3</c:v>
                </c:pt>
                <c:pt idx="2810">
                  <c:v>3.9159279252842794E-3</c:v>
                </c:pt>
                <c:pt idx="2811">
                  <c:v>3.9143086365811541E-3</c:v>
                </c:pt>
                <c:pt idx="2812">
                  <c:v>3.9127067143862604E-3</c:v>
                </c:pt>
                <c:pt idx="2813">
                  <c:v>3.9111221853183054E-3</c:v>
                </c:pt>
                <c:pt idx="2814">
                  <c:v>3.9095550760759323E-3</c:v>
                </c:pt>
                <c:pt idx="2815">
                  <c:v>3.9080054131979125E-3</c:v>
                </c:pt>
                <c:pt idx="2816">
                  <c:v>3.9060386679512504E-3</c:v>
                </c:pt>
                <c:pt idx="2817">
                  <c:v>3.904528982694444E-3</c:v>
                </c:pt>
                <c:pt idx="2818">
                  <c:v>3.9032489213575161E-3</c:v>
                </c:pt>
                <c:pt idx="2819">
                  <c:v>3.9017718203560037E-3</c:v>
                </c:pt>
                <c:pt idx="2820">
                  <c:v>3.9003123027292474E-3</c:v>
                </c:pt>
                <c:pt idx="2821">
                  <c:v>3.8988703952558268E-3</c:v>
                </c:pt>
                <c:pt idx="2822">
                  <c:v>3.8974461243945768E-3</c:v>
                </c:pt>
                <c:pt idx="2823">
                  <c:v>3.8960395168441408E-3</c:v>
                </c:pt>
                <c:pt idx="2824">
                  <c:v>3.8946505992232261E-3</c:v>
                </c:pt>
                <c:pt idx="2825">
                  <c:v>3.8932793982304759E-3</c:v>
                </c:pt>
                <c:pt idx="2826">
                  <c:v>3.8919259404845974E-3</c:v>
                </c:pt>
                <c:pt idx="2827">
                  <c:v>3.8905902526042979E-3</c:v>
                </c:pt>
                <c:pt idx="2828">
                  <c:v>3.8892723611283486E-3</c:v>
                </c:pt>
                <c:pt idx="2829">
                  <c:v>3.8879722928353289E-3</c:v>
                </c:pt>
                <c:pt idx="2830">
                  <c:v>3.8866900743439459E-3</c:v>
                </c:pt>
                <c:pt idx="2831">
                  <c:v>3.8854257322729069E-3</c:v>
                </c:pt>
                <c:pt idx="2832">
                  <c:v>3.8838264597185201E-3</c:v>
                </c:pt>
                <c:pt idx="2833">
                  <c:v>3.8829507837867538E-3</c:v>
                </c:pt>
                <c:pt idx="2834">
                  <c:v>3.8815687619297989E-3</c:v>
                </c:pt>
                <c:pt idx="2835">
                  <c:v>3.8805476604863998E-3</c:v>
                </c:pt>
                <c:pt idx="2836">
                  <c:v>3.8793730998776255E-3</c:v>
                </c:pt>
                <c:pt idx="2837">
                  <c:v>3.8782165754813747E-3</c:v>
                </c:pt>
                <c:pt idx="2838">
                  <c:v>3.8770781139962907E-3</c:v>
                </c:pt>
                <c:pt idx="2839">
                  <c:v>3.8759577419611446E-3</c:v>
                </c:pt>
                <c:pt idx="2840">
                  <c:v>3.8748554859946438E-3</c:v>
                </c:pt>
                <c:pt idx="2841">
                  <c:v>3.8737713728753675E-3</c:v>
                </c:pt>
                <c:pt idx="2842">
                  <c:v>3.872705429062151E-3</c:v>
                </c:pt>
                <c:pt idx="2843">
                  <c:v>3.8716576812536374E-3</c:v>
                </c:pt>
                <c:pt idx="2844">
                  <c:v>3.8706281561484701E-3</c:v>
                </c:pt>
                <c:pt idx="2845">
                  <c:v>3.8696168803653563E-3</c:v>
                </c:pt>
                <c:pt idx="2846">
                  <c:v>3.8686238804430673E-3</c:v>
                </c:pt>
                <c:pt idx="2847">
                  <c:v>3.8676491830802462E-3</c:v>
                </c:pt>
                <c:pt idx="2848">
                  <c:v>3.8666928150554725E-3</c:v>
                </c:pt>
                <c:pt idx="2849">
                  <c:v>3.8657548027476452E-3</c:v>
                </c:pt>
                <c:pt idx="2850">
                  <c:v>3.8648351729353436E-3</c:v>
                </c:pt>
                <c:pt idx="2851">
                  <c:v>3.863933952157339E-3</c:v>
                </c:pt>
                <c:pt idx="2852">
                  <c:v>3.8630511671122747E-3</c:v>
                </c:pt>
                <c:pt idx="2853">
                  <c:v>3.86218684457873E-3</c:v>
                </c:pt>
                <c:pt idx="2854">
                  <c:v>3.8613410110155399E-3</c:v>
                </c:pt>
                <c:pt idx="2855">
                  <c:v>3.8605136929614758E-3</c:v>
                </c:pt>
                <c:pt idx="2856">
                  <c:v>3.859704917275053E-3</c:v>
                </c:pt>
                <c:pt idx="2857">
                  <c:v>3.8589147105749788E-3</c:v>
                </c:pt>
                <c:pt idx="2858">
                  <c:v>3.8581430993200883E-3</c:v>
                </c:pt>
                <c:pt idx="2859">
                  <c:v>3.8573901102090247E-3</c:v>
                </c:pt>
                <c:pt idx="2860">
                  <c:v>3.8566557700203674E-3</c:v>
                </c:pt>
                <c:pt idx="2861">
                  <c:v>3.8559401052928877E-3</c:v>
                </c:pt>
                <c:pt idx="2862">
                  <c:v>3.8552431425653566E-3</c:v>
                </c:pt>
                <c:pt idx="2863">
                  <c:v>3.8545649086962896E-3</c:v>
                </c:pt>
                <c:pt idx="2864">
                  <c:v>3.8539054300645859E-3</c:v>
                </c:pt>
                <c:pt idx="2865">
                  <c:v>3.8532647334488246E-3</c:v>
                </c:pt>
                <c:pt idx="2866">
                  <c:v>3.8526428454677131E-3</c:v>
                </c:pt>
                <c:pt idx="2867">
                  <c:v>3.8520397928198946E-3</c:v>
                </c:pt>
                <c:pt idx="2868">
                  <c:v>3.8512921585454052E-3</c:v>
                </c:pt>
                <c:pt idx="2869">
                  <c:v>3.8507322577796543E-3</c:v>
                </c:pt>
                <c:pt idx="2870">
                  <c:v>3.850267402984997E-3</c:v>
                </c:pt>
                <c:pt idx="2871">
                  <c:v>3.8497426658512524E-3</c:v>
                </c:pt>
                <c:pt idx="2872">
                  <c:v>3.8492369009812677E-3</c:v>
                </c:pt>
                <c:pt idx="2873">
                  <c:v>3.8487501349138142E-3</c:v>
                </c:pt>
                <c:pt idx="2874">
                  <c:v>3.8482823944274713E-3</c:v>
                </c:pt>
                <c:pt idx="2875">
                  <c:v>3.8478337061409462E-3</c:v>
                </c:pt>
                <c:pt idx="2876">
                  <c:v>3.847404096513074E-3</c:v>
                </c:pt>
                <c:pt idx="2877">
                  <c:v>3.8469935924023702E-3</c:v>
                </c:pt>
                <c:pt idx="2878">
                  <c:v>3.8466022202676697E-3</c:v>
                </c:pt>
                <c:pt idx="2879">
                  <c:v>3.8462300068875521E-3</c:v>
                </c:pt>
                <c:pt idx="2880">
                  <c:v>3.8458769788807246E-3</c:v>
                </c:pt>
                <c:pt idx="2881">
                  <c:v>3.8455431627859582E-3</c:v>
                </c:pt>
                <c:pt idx="2882">
                  <c:v>3.8452285852219603E-3</c:v>
                </c:pt>
                <c:pt idx="2883">
                  <c:v>3.8448538089319584E-3</c:v>
                </c:pt>
                <c:pt idx="2884">
                  <c:v>3.8446572526407152E-3</c:v>
                </c:pt>
                <c:pt idx="2885">
                  <c:v>3.8444005507809464E-3</c:v>
                </c:pt>
                <c:pt idx="2886">
                  <c:v>3.8441675545586307E-3</c:v>
                </c:pt>
                <c:pt idx="2887">
                  <c:v>3.843915651220442E-3</c:v>
                </c:pt>
                <c:pt idx="2888">
                  <c:v>3.8437198380947279E-3</c:v>
                </c:pt>
                <c:pt idx="2889">
                  <c:v>3.8435434537475999E-3</c:v>
                </c:pt>
                <c:pt idx="2890">
                  <c:v>3.843386524797765E-3</c:v>
                </c:pt>
                <c:pt idx="2891">
                  <c:v>3.8432490781836748E-3</c:v>
                </c:pt>
                <c:pt idx="2892">
                  <c:v>3.8431311401243562E-3</c:v>
                </c:pt>
                <c:pt idx="2893">
                  <c:v>3.8430327375582607E-3</c:v>
                </c:pt>
                <c:pt idx="2894">
                  <c:v>3.8429538969442234E-3</c:v>
                </c:pt>
                <c:pt idx="2895">
                  <c:v>3.8428946450608237E-3</c:v>
                </c:pt>
                <c:pt idx="2896">
                  <c:v>3.8428550085267688E-3</c:v>
                </c:pt>
                <c:pt idx="2897">
                  <c:v>3.8428350138008938E-3</c:v>
                </c:pt>
                <c:pt idx="2898">
                  <c:v>3.842834687661778E-3</c:v>
                </c:pt>
                <c:pt idx="2899">
                  <c:v>3.8428540567281289E-3</c:v>
                </c:pt>
                <c:pt idx="2900">
                  <c:v>3.8428931477785255E-3</c:v>
                </c:pt>
                <c:pt idx="2901">
                  <c:v>3.8429519871119311E-3</c:v>
                </c:pt>
                <c:pt idx="2902">
                  <c:v>3.843030601666797E-3</c:v>
                </c:pt>
                <c:pt idx="2903">
                  <c:v>3.8431290179019584E-3</c:v>
                </c:pt>
                <c:pt idx="2904">
                  <c:v>3.8432472625160585E-3</c:v>
                </c:pt>
                <c:pt idx="2905">
                  <c:v>3.8433853621278047E-3</c:v>
                </c:pt>
                <c:pt idx="2906">
                  <c:v>3.8435433435157762E-3</c:v>
                </c:pt>
                <c:pt idx="2907">
                  <c:v>3.8437212330588721E-3</c:v>
                </c:pt>
                <c:pt idx="2908">
                  <c:v>3.8439190575356719E-3</c:v>
                </c:pt>
                <c:pt idx="2909">
                  <c:v>3.8441368436448187E-3</c:v>
                </c:pt>
                <c:pt idx="2910">
                  <c:v>3.8443746178451477E-3</c:v>
                </c:pt>
                <c:pt idx="2911">
                  <c:v>3.8446324069951743E-3</c:v>
                </c:pt>
                <c:pt idx="2912">
                  <c:v>3.8449102375537336E-3</c:v>
                </c:pt>
                <c:pt idx="2913">
                  <c:v>3.845208136219469E-3</c:v>
                </c:pt>
                <c:pt idx="2914">
                  <c:v>3.8455261295311516E-3</c:v>
                </c:pt>
                <c:pt idx="2915">
                  <c:v>3.8458642442673607E-3</c:v>
                </c:pt>
                <c:pt idx="2916">
                  <c:v>3.8462225070468037E-3</c:v>
                </c:pt>
                <c:pt idx="2917">
                  <c:v>3.8466009444082516E-3</c:v>
                </c:pt>
                <c:pt idx="2918">
                  <c:v>3.8469995830503478E-3</c:v>
                </c:pt>
                <c:pt idx="2919">
                  <c:v>3.8474184495917996E-3</c:v>
                </c:pt>
                <c:pt idx="2920">
                  <c:v>3.8481176012084006E-3</c:v>
                </c:pt>
                <c:pt idx="2921">
                  <c:v>3.8485886046846218E-3</c:v>
                </c:pt>
                <c:pt idx="2922">
                  <c:v>3.8489787662943087E-3</c:v>
                </c:pt>
                <c:pt idx="2923">
                  <c:v>3.8494846365466628E-3</c:v>
                </c:pt>
                <c:pt idx="2924">
                  <c:v>3.850010875972032E-3</c:v>
                </c:pt>
                <c:pt idx="2925">
                  <c:v>3.8505575111624779E-3</c:v>
                </c:pt>
                <c:pt idx="2926">
                  <c:v>3.8511245687367079E-3</c:v>
                </c:pt>
                <c:pt idx="2927">
                  <c:v>3.85171207536672E-3</c:v>
                </c:pt>
                <c:pt idx="2928">
                  <c:v>3.8523200576712213E-3</c:v>
                </c:pt>
                <c:pt idx="2929">
                  <c:v>3.8529485422955645E-3</c:v>
                </c:pt>
                <c:pt idx="2930">
                  <c:v>3.8535975558584568E-3</c:v>
                </c:pt>
                <c:pt idx="2931">
                  <c:v>3.8542671250318961E-3</c:v>
                </c:pt>
                <c:pt idx="2932">
                  <c:v>3.8549572763812989E-3</c:v>
                </c:pt>
                <c:pt idx="2933">
                  <c:v>3.8559375223190528E-3</c:v>
                </c:pt>
                <c:pt idx="2934">
                  <c:v>3.8565707414761619E-3</c:v>
                </c:pt>
                <c:pt idx="2935">
                  <c:v>3.8573286912590987E-3</c:v>
                </c:pt>
                <c:pt idx="2936">
                  <c:v>3.8581073369670094E-3</c:v>
                </c:pt>
                <c:pt idx="2937">
                  <c:v>3.8589067052985371E-3</c:v>
                </c:pt>
                <c:pt idx="2938">
                  <c:v>3.8598456777982904E-3</c:v>
                </c:pt>
                <c:pt idx="2939">
                  <c:v>3.8605677160674645E-3</c:v>
                </c:pt>
                <c:pt idx="2940">
                  <c:v>3.8614294119021508E-3</c:v>
                </c:pt>
                <c:pt idx="2941">
                  <c:v>3.8623119367553471E-3</c:v>
                </c:pt>
                <c:pt idx="2942">
                  <c:v>3.8632153174056327E-3</c:v>
                </c:pt>
                <c:pt idx="2943">
                  <c:v>3.8641395803917788E-3</c:v>
                </c:pt>
                <c:pt idx="2944">
                  <c:v>3.8650847524923648E-3</c:v>
                </c:pt>
                <c:pt idx="2945">
                  <c:v>3.8660508601662258E-3</c:v>
                </c:pt>
                <c:pt idx="2946">
                  <c:v>3.8670379301919411E-3</c:v>
                </c:pt>
                <c:pt idx="2947">
                  <c:v>3.8680459890283458E-3</c:v>
                </c:pt>
                <c:pt idx="2948">
                  <c:v>3.8690750634540194E-3</c:v>
                </c:pt>
                <c:pt idx="2949">
                  <c:v>3.8701251801676051E-3</c:v>
                </c:pt>
                <c:pt idx="2950">
                  <c:v>3.8711963655480019E-3</c:v>
                </c:pt>
                <c:pt idx="2951">
                  <c:v>3.8722886465336614E-3</c:v>
                </c:pt>
                <c:pt idx="2952">
                  <c:v>3.8734020495034827E-3</c:v>
                </c:pt>
                <c:pt idx="2953">
                  <c:v>3.874536601315981E-3</c:v>
                </c:pt>
                <c:pt idx="2954">
                  <c:v>3.8756923285099276E-3</c:v>
                </c:pt>
                <c:pt idx="2955">
                  <c:v>3.8768692575441577E-3</c:v>
                </c:pt>
                <c:pt idx="2956">
                  <c:v>3.8780674153571226E-3</c:v>
                </c:pt>
                <c:pt idx="2957">
                  <c:v>3.8792868283277215E-3</c:v>
                </c:pt>
                <c:pt idx="2958">
                  <c:v>3.8805275233144698E-3</c:v>
                </c:pt>
                <c:pt idx="2959">
                  <c:v>3.8817895268561387E-3</c:v>
                </c:pt>
                <c:pt idx="2960">
                  <c:v>3.8830728655714353E-3</c:v>
                </c:pt>
                <c:pt idx="2961">
                  <c:v>3.8843775659191948E-3</c:v>
                </c:pt>
                <c:pt idx="2962">
                  <c:v>3.8857036549178048E-3</c:v>
                </c:pt>
                <c:pt idx="2963">
                  <c:v>3.8870511589461643E-3</c:v>
                </c:pt>
                <c:pt idx="2964">
                  <c:v>3.8884201047828526E-3</c:v>
                </c:pt>
                <c:pt idx="2965">
                  <c:v>3.8898105188867049E-3</c:v>
                </c:pt>
                <c:pt idx="2966">
                  <c:v>3.8912224278764285E-3</c:v>
                </c:pt>
                <c:pt idx="2967">
                  <c:v>3.8926558586904747E-3</c:v>
                </c:pt>
                <c:pt idx="2968">
                  <c:v>3.8941108377077427E-3</c:v>
                </c:pt>
                <c:pt idx="2969">
                  <c:v>3.8955873916268757E-3</c:v>
                </c:pt>
                <c:pt idx="2970">
                  <c:v>3.8970855470665811E-3</c:v>
                </c:pt>
                <c:pt idx="2971">
                  <c:v>3.8986053306455659E-3</c:v>
                </c:pt>
                <c:pt idx="2972">
                  <c:v>3.9003687438210477E-3</c:v>
                </c:pt>
                <c:pt idx="2973">
                  <c:v>3.9019349632152256E-3</c:v>
                </c:pt>
                <c:pt idx="2974">
                  <c:v>3.9032947168848864E-3</c:v>
                </c:pt>
                <c:pt idx="2975">
                  <c:v>3.904901279527806E-3</c:v>
                </c:pt>
                <c:pt idx="2976">
                  <c:v>3.9065296034834773E-3</c:v>
                </c:pt>
                <c:pt idx="2977">
                  <c:v>3.9081797155304798E-3</c:v>
                </c:pt>
                <c:pt idx="2978">
                  <c:v>3.9098516422075846E-3</c:v>
                </c:pt>
                <c:pt idx="2979">
                  <c:v>3.9115454100535629E-3</c:v>
                </c:pt>
                <c:pt idx="2980">
                  <c:v>3.913261045767058E-3</c:v>
                </c:pt>
                <c:pt idx="2981">
                  <c:v>3.9149985760467132E-3</c:v>
                </c:pt>
                <c:pt idx="2982">
                  <c:v>3.9167580274312996E-3</c:v>
                </c:pt>
                <c:pt idx="2983">
                  <c:v>3.9185394267793328E-3</c:v>
                </c:pt>
                <c:pt idx="2984">
                  <c:v>3.9203428003897756E-3</c:v>
                </c:pt>
                <c:pt idx="2985">
                  <c:v>3.9221681752010795E-3</c:v>
                </c:pt>
                <c:pt idx="2986">
                  <c:v>3.9240155775921437E-3</c:v>
                </c:pt>
                <c:pt idx="2987">
                  <c:v>3.9264232195179716E-3</c:v>
                </c:pt>
                <c:pt idx="2988">
                  <c:v>3.9277765722278701E-3</c:v>
                </c:pt>
                <c:pt idx="2989">
                  <c:v>3.9296902175500747E-3</c:v>
                </c:pt>
                <c:pt idx="2990">
                  <c:v>3.9316259971666767E-3</c:v>
                </c:pt>
                <c:pt idx="2991">
                  <c:v>3.9335839376963833E-3</c:v>
                </c:pt>
                <c:pt idx="2992">
                  <c:v>3.9355640657579016E-3</c:v>
                </c:pt>
                <c:pt idx="2993">
                  <c:v>3.9375664079699391E-3</c:v>
                </c:pt>
                <c:pt idx="2994">
                  <c:v>3.9395909908712667E-3</c:v>
                </c:pt>
                <c:pt idx="2995">
                  <c:v>3.9416378414003361E-3</c:v>
                </c:pt>
                <c:pt idx="2996">
                  <c:v>3.9437069857761742E-3</c:v>
                </c:pt>
                <c:pt idx="2997">
                  <c:v>3.9457984509372324E-3</c:v>
                </c:pt>
                <c:pt idx="2998">
                  <c:v>3.9479122635022179E-3</c:v>
                </c:pt>
                <c:pt idx="2999">
                  <c:v>3.950048449929966E-3</c:v>
                </c:pt>
                <c:pt idx="3000">
                  <c:v>3.9522070369990558E-3</c:v>
                </c:pt>
                <c:pt idx="3001">
                  <c:v>3.9543880513281948E-3</c:v>
                </c:pt>
                <c:pt idx="3002">
                  <c:v>3.9565915194561541E-3</c:v>
                </c:pt>
                <c:pt idx="3003">
                  <c:v>3.958817468241449E-3</c:v>
                </c:pt>
                <c:pt idx="3004">
                  <c:v>3.9610659240629786E-3</c:v>
                </c:pt>
                <c:pt idx="3005">
                  <c:v>3.9633369136993224E-3</c:v>
                </c:pt>
                <c:pt idx="3006">
                  <c:v>3.9656304636892514E-3</c:v>
                </c:pt>
                <c:pt idx="3007">
                  <c:v>3.9679466008113451E-3</c:v>
                </c:pt>
                <c:pt idx="3008">
                  <c:v>3.9702853516043746E-3</c:v>
                </c:pt>
                <c:pt idx="3009">
                  <c:v>3.9726467427669832E-3</c:v>
                </c:pt>
                <c:pt idx="3010">
                  <c:v>3.975030800837942E-3</c:v>
                </c:pt>
                <c:pt idx="3011">
                  <c:v>3.9774375525158945E-3</c:v>
                </c:pt>
                <c:pt idx="3012">
                  <c:v>3.9798615657460346E-3</c:v>
                </c:pt>
                <c:pt idx="3013">
                  <c:v>3.98228369919984E-3</c:v>
                </c:pt>
                <c:pt idx="3014">
                  <c:v>3.9847022397676568E-3</c:v>
                </c:pt>
                <c:pt idx="3015">
                  <c:v>3.9871171737004829E-3</c:v>
                </c:pt>
                <c:pt idx="3016">
                  <c:v>3.9895284874091885E-3</c:v>
                </c:pt>
                <c:pt idx="3017">
                  <c:v>3.9919361670648357E-3</c:v>
                </c:pt>
                <c:pt idx="3018">
                  <c:v>3.9943401992381666E-3</c:v>
                </c:pt>
                <c:pt idx="3019">
                  <c:v>3.9967405701002434E-3</c:v>
                </c:pt>
                <c:pt idx="3020">
                  <c:v>3.999137265742192E-3</c:v>
                </c:pt>
                <c:pt idx="3021">
                  <c:v>4.0015302728946267E-3</c:v>
                </c:pt>
                <c:pt idx="3022">
                  <c:v>4.0039195774088654E-3</c:v>
                </c:pt>
                <c:pt idx="3023">
                  <c:v>4.0063051660155224E-3</c:v>
                </c:pt>
                <c:pt idx="3024">
                  <c:v>4.0086870248057238E-3</c:v>
                </c:pt>
                <c:pt idx="3025">
                  <c:v>4.0110651401104036E-3</c:v>
                </c:pt>
                <c:pt idx="3026">
                  <c:v>4.0134394981805599E-3</c:v>
                </c:pt>
                <c:pt idx="3027">
                  <c:v>4.015810085586935E-3</c:v>
                </c:pt>
                <c:pt idx="3028">
                  <c:v>4.0181768883407187E-3</c:v>
                </c:pt>
                <c:pt idx="3029">
                  <c:v>4.0205398928527813E-3</c:v>
                </c:pt>
                <c:pt idx="3030">
                  <c:v>4.022899085533993E-3</c:v>
                </c:pt>
                <c:pt idx="3031">
                  <c:v>4.0252544525554157E-3</c:v>
                </c:pt>
                <c:pt idx="3032">
                  <c:v>4.0276059803279196E-3</c:v>
                </c:pt>
                <c:pt idx="3033">
                  <c:v>4.0299536550225667E-3</c:v>
                </c:pt>
                <c:pt idx="3034">
                  <c:v>4.0322974632100994E-3</c:v>
                </c:pt>
                <c:pt idx="3035">
                  <c:v>4.0346373909017075E-3</c:v>
                </c:pt>
                <c:pt idx="3036">
                  <c:v>4.0369734245082611E-3</c:v>
                </c:pt>
                <c:pt idx="3037">
                  <c:v>4.0393055505205666E-3</c:v>
                </c:pt>
                <c:pt idx="3038">
                  <c:v>4.0422982341414837E-3</c:v>
                </c:pt>
                <c:pt idx="3039">
                  <c:v>4.0439580244466811E-3</c:v>
                </c:pt>
                <c:pt idx="3040">
                  <c:v>4.0462783450223583E-3</c:v>
                </c:pt>
                <c:pt idx="3041">
                  <c:v>4.0485947032475877E-3</c:v>
                </c:pt>
                <c:pt idx="3042">
                  <c:v>4.0509070850536233E-3</c:v>
                </c:pt>
                <c:pt idx="3043">
                  <c:v>4.0532154770911433E-3</c:v>
                </c:pt>
                <c:pt idx="3044">
                  <c:v>4.0555198656910818E-3</c:v>
                </c:pt>
                <c:pt idx="3045">
                  <c:v>4.0578202368646288E-3</c:v>
                </c:pt>
                <c:pt idx="3046">
                  <c:v>4.0601165771825265E-3</c:v>
                </c:pt>
                <c:pt idx="3047">
                  <c:v>4.062408872815837E-3</c:v>
                </c:pt>
                <c:pt idx="3048">
                  <c:v>4.0646971101754303E-3</c:v>
                </c:pt>
                <c:pt idx="3049">
                  <c:v>4.0669812755922408E-3</c:v>
                </c:pt>
                <c:pt idx="3050">
                  <c:v>4.0692613552373302E-3</c:v>
                </c:pt>
                <c:pt idx="3051">
                  <c:v>4.0715373355215689E-3</c:v>
                </c:pt>
                <c:pt idx="3052">
                  <c:v>4.0738092026959549E-3</c:v>
                </c:pt>
                <c:pt idx="3053">
                  <c:v>4.0760769430914223E-3</c:v>
                </c:pt>
                <c:pt idx="3054">
                  <c:v>4.0783405431188413E-3</c:v>
                </c:pt>
                <c:pt idx="3055">
                  <c:v>4.0805999888693378E-3</c:v>
                </c:pt>
                <c:pt idx="3056">
                  <c:v>4.0828552669136542E-3</c:v>
                </c:pt>
                <c:pt idx="3057">
                  <c:v>4.0851063634228524E-3</c:v>
                </c:pt>
                <c:pt idx="3058">
                  <c:v>4.0873532646479305E-3</c:v>
                </c:pt>
                <c:pt idx="3059">
                  <c:v>4.0895959569997586E-3</c:v>
                </c:pt>
                <c:pt idx="3060">
                  <c:v>4.091834426809271E-3</c:v>
                </c:pt>
                <c:pt idx="3061">
                  <c:v>4.0940686603274656E-3</c:v>
                </c:pt>
                <c:pt idx="3062">
                  <c:v>4.0962986438852766E-3</c:v>
                </c:pt>
                <c:pt idx="3063">
                  <c:v>4.0985243637337021E-3</c:v>
                </c:pt>
                <c:pt idx="3064">
                  <c:v>4.1007458062836122E-3</c:v>
                </c:pt>
                <c:pt idx="3065">
                  <c:v>4.1029629577860049E-3</c:v>
                </c:pt>
                <c:pt idx="3066">
                  <c:v>4.1051758045718145E-3</c:v>
                </c:pt>
                <c:pt idx="3067">
                  <c:v>4.107384332971975E-3</c:v>
                </c:pt>
                <c:pt idx="3068">
                  <c:v>4.1095885292374845E-3</c:v>
                </c:pt>
                <c:pt idx="3069">
                  <c:v>4.1117883796193411E-3</c:v>
                </c:pt>
                <c:pt idx="3070">
                  <c:v>4.113983870688287E-3</c:v>
                </c:pt>
                <c:pt idx="3071">
                  <c:v>4.1161749885354482E-3</c:v>
                </c:pt>
                <c:pt idx="3072">
                  <c:v>4.1183617194917588E-3</c:v>
                </c:pt>
                <c:pt idx="3073">
                  <c:v>4.1205440498881529E-3</c:v>
                </c:pt>
                <c:pt idx="3074">
                  <c:v>4.1227219660555647E-3</c:v>
                </c:pt>
                <c:pt idx="3075">
                  <c:v>4.1248954543249283E-3</c:v>
                </c:pt>
                <c:pt idx="3076">
                  <c:v>4.1273740013725302E-3</c:v>
                </c:pt>
                <c:pt idx="3077">
                  <c:v>4.1292290922534391E-3</c:v>
                </c:pt>
                <c:pt idx="3078">
                  <c:v>4.1313892146543907E-3</c:v>
                </c:pt>
                <c:pt idx="3079">
                  <c:v>4.1335448542412223E-3</c:v>
                </c:pt>
                <c:pt idx="3080">
                  <c:v>4.1356959975047403E-3</c:v>
                </c:pt>
                <c:pt idx="3081">
                  <c:v>4.1378426307758787E-3</c:v>
                </c:pt>
                <c:pt idx="3082">
                  <c:v>4.1399847402256995E-3</c:v>
                </c:pt>
                <c:pt idx="3083">
                  <c:v>4.142122312265073E-3</c:v>
                </c:pt>
                <c:pt idx="3084">
                  <c:v>4.1442553331449972E-3</c:v>
                </c:pt>
                <c:pt idx="3085">
                  <c:v>4.1463837892763422E-3</c:v>
                </c:pt>
                <c:pt idx="3086">
                  <c:v>4.1485076668301701E-3</c:v>
                </c:pt>
                <c:pt idx="3087">
                  <c:v>4.1506269522173511E-3</c:v>
                </c:pt>
                <c:pt idx="3088">
                  <c:v>4.1527416317688193E-3</c:v>
                </c:pt>
                <c:pt idx="3089">
                  <c:v>4.1548516916556366E-3</c:v>
                </c:pt>
                <c:pt idx="3090">
                  <c:v>4.1569571182886733E-3</c:v>
                </c:pt>
                <c:pt idx="3091">
                  <c:v>4.1590578979988635E-3</c:v>
                </c:pt>
                <c:pt idx="3092">
                  <c:v>4.1611540170372052E-3</c:v>
                </c:pt>
                <c:pt idx="3093">
                  <c:v>4.1638421569079043E-3</c:v>
                </c:pt>
                <c:pt idx="3094">
                  <c:v>4.1655051797473419E-3</c:v>
                </c:pt>
                <c:pt idx="3095">
                  <c:v>4.1677113252536202E-3</c:v>
                </c:pt>
                <c:pt idx="3096">
                  <c:v>4.1697879901736457E-3</c:v>
                </c:pt>
                <c:pt idx="3097">
                  <c:v>4.1718599239182197E-3</c:v>
                </c:pt>
                <c:pt idx="3098">
                  <c:v>4.1739271129781486E-3</c:v>
                </c:pt>
                <c:pt idx="3099">
                  <c:v>4.1759895436843664E-3</c:v>
                </c:pt>
                <c:pt idx="3100">
                  <c:v>4.1780472022079351E-3</c:v>
                </c:pt>
                <c:pt idx="3101">
                  <c:v>4.180100074959725E-3</c:v>
                </c:pt>
                <c:pt idx="3102">
                  <c:v>4.1821481481907341E-3</c:v>
                </c:pt>
                <c:pt idx="3103">
                  <c:v>4.1841914082318965E-3</c:v>
                </c:pt>
                <c:pt idx="3104">
                  <c:v>4.1862298414141463E-3</c:v>
                </c:pt>
                <c:pt idx="3105">
                  <c:v>4.1882634340684177E-3</c:v>
                </c:pt>
                <c:pt idx="3106">
                  <c:v>4.1902921725256448E-3</c:v>
                </c:pt>
                <c:pt idx="3107">
                  <c:v>4.1923160429568895E-3</c:v>
                </c:pt>
                <c:pt idx="3108">
                  <c:v>4.1943350317730221E-3</c:v>
                </c:pt>
                <c:pt idx="3109">
                  <c:v>4.1963491253849128E-3</c:v>
                </c:pt>
                <c:pt idx="3110">
                  <c:v>4.1983583098037514E-3</c:v>
                </c:pt>
                <c:pt idx="3111">
                  <c:v>4.2003625716002801E-3</c:v>
                </c:pt>
                <c:pt idx="3112">
                  <c:v>4.2023618971054333E-3</c:v>
                </c:pt>
                <c:pt idx="3113">
                  <c:v>4.2043562724103367E-3</c:v>
                </c:pt>
                <c:pt idx="3114">
                  <c:v>4.2063456840857327E-3</c:v>
                </c:pt>
                <c:pt idx="3115">
                  <c:v>4.2083301182227473E-3</c:v>
                </c:pt>
                <c:pt idx="3116">
                  <c:v>4.2103095611523145E-3</c:v>
                </c:pt>
                <c:pt idx="3117">
                  <c:v>4.2122839994451766E-3</c:v>
                </c:pt>
                <c:pt idx="3118">
                  <c:v>4.2142534191125236E-3</c:v>
                </c:pt>
                <c:pt idx="3119">
                  <c:v>4.2162178065652256E-3</c:v>
                </c:pt>
                <c:pt idx="3120">
                  <c:v>4.2181771481342167E-3</c:v>
                </c:pt>
                <c:pt idx="3121">
                  <c:v>4.2201314301504311E-3</c:v>
                </c:pt>
                <c:pt idx="3122">
                  <c:v>4.2220806388648668E-3</c:v>
                </c:pt>
                <c:pt idx="3123">
                  <c:v>4.224024760608458E-3</c:v>
                </c:pt>
                <c:pt idx="3124">
                  <c:v>4.2259637817121387E-3</c:v>
                </c:pt>
                <c:pt idx="3125">
                  <c:v>4.2278976884269071E-3</c:v>
                </c:pt>
                <c:pt idx="3126">
                  <c:v>4.2298264671636332E-3</c:v>
                </c:pt>
                <c:pt idx="3127">
                  <c:v>4.2317501041733152E-3</c:v>
                </c:pt>
                <c:pt idx="3128">
                  <c:v>4.2342157744812425E-3</c:v>
                </c:pt>
                <c:pt idx="3129">
                  <c:v>4.2361276076530174E-3</c:v>
                </c:pt>
                <c:pt idx="3130">
                  <c:v>4.2377621940392629E-3</c:v>
                </c:pt>
                <c:pt idx="3131">
                  <c:v>4.2396643838049641E-3</c:v>
                </c:pt>
                <c:pt idx="3132">
                  <c:v>4.2415613614199543E-3</c:v>
                </c:pt>
                <c:pt idx="3133">
                  <c:v>4.2434531132951037E-3</c:v>
                </c:pt>
                <c:pt idx="3134">
                  <c:v>4.2453396255215381E-3</c:v>
                </c:pt>
                <c:pt idx="3135">
                  <c:v>4.247220884749936E-3</c:v>
                </c:pt>
                <c:pt idx="3136">
                  <c:v>4.2490968769914872E-3</c:v>
                </c:pt>
                <c:pt idx="3137">
                  <c:v>4.2509675886570619E-3</c:v>
                </c:pt>
                <c:pt idx="3138">
                  <c:v>4.2528330060775943E-3</c:v>
                </c:pt>
                <c:pt idx="3139">
                  <c:v>4.2546931155840184E-3</c:v>
                </c:pt>
                <c:pt idx="3140">
                  <c:v>4.2565479034273324E-3</c:v>
                </c:pt>
                <c:pt idx="3141">
                  <c:v>4.2583973560184063E-3</c:v>
                </c:pt>
                <c:pt idx="3142">
                  <c:v>4.2602414595283022E-3</c:v>
                </c:pt>
                <c:pt idx="3143">
                  <c:v>4.2620802002879543E-3</c:v>
                </c:pt>
                <c:pt idx="3144">
                  <c:v>4.2647481278201838E-3</c:v>
                </c:pt>
                <c:pt idx="3145">
                  <c:v>4.2657415390401354E-3</c:v>
                </c:pt>
                <c:pt idx="3146">
                  <c:v>4.2678240348958951E-3</c:v>
                </c:pt>
                <c:pt idx="3147">
                  <c:v>4.2693812626826144E-3</c:v>
                </c:pt>
                <c:pt idx="3148">
                  <c:v>4.2711929846550589E-3</c:v>
                </c:pt>
                <c:pt idx="3149">
                  <c:v>4.2729992617829282E-3</c:v>
                </c:pt>
                <c:pt idx="3150">
                  <c:v>4.2748000803971564E-3</c:v>
                </c:pt>
                <c:pt idx="3151">
                  <c:v>4.2765954267487416E-3</c:v>
                </c:pt>
                <c:pt idx="3152">
                  <c:v>4.2783852872485539E-3</c:v>
                </c:pt>
                <c:pt idx="3153">
                  <c:v>4.2801696481475915E-3</c:v>
                </c:pt>
                <c:pt idx="3154">
                  <c:v>4.2819484956968523E-3</c:v>
                </c:pt>
                <c:pt idx="3155">
                  <c:v>4.2837218163072066E-3</c:v>
                </c:pt>
                <c:pt idx="3156">
                  <c:v>4.2854895961497164E-3</c:v>
                </c:pt>
                <c:pt idx="3157">
                  <c:v>4.2872518218750599E-3</c:v>
                </c:pt>
                <c:pt idx="3158">
                  <c:v>4.2890084794144911E-3</c:v>
                </c:pt>
                <c:pt idx="3159">
                  <c:v>4.2907595552588162E-3</c:v>
                </c:pt>
                <c:pt idx="3160">
                  <c:v>4.2925050356590333E-3</c:v>
                </c:pt>
                <c:pt idx="3161">
                  <c:v>4.2942449069460764E-3</c:v>
                </c:pt>
                <c:pt idx="3162">
                  <c:v>4.2959791554508797E-3</c:v>
                </c:pt>
                <c:pt idx="3163">
                  <c:v>4.2977077675043773E-3</c:v>
                </c:pt>
                <c:pt idx="3164">
                  <c:v>4.2994307293575673E-3</c:v>
                </c:pt>
                <c:pt idx="3165">
                  <c:v>4.3011480273413838E-3</c:v>
                </c:pt>
                <c:pt idx="3166">
                  <c:v>4.3028596477068248E-3</c:v>
                </c:pt>
                <c:pt idx="3167">
                  <c:v>4.3045655770246327E-3</c:v>
                </c:pt>
                <c:pt idx="3168">
                  <c:v>4.3062658011461252E-3</c:v>
                </c:pt>
                <c:pt idx="3169">
                  <c:v>4.3079603068019168E-3</c:v>
                </c:pt>
                <c:pt idx="3170">
                  <c:v>4.3096490800831333E-3</c:v>
                </c:pt>
                <c:pt idx="3171">
                  <c:v>4.311332107400645E-3</c:v>
                </c:pt>
                <c:pt idx="3172">
                  <c:v>4.3130093750054499E-3</c:v>
                </c:pt>
                <c:pt idx="3173">
                  <c:v>4.3146808693084182E-3</c:v>
                </c:pt>
                <c:pt idx="3174">
                  <c:v>4.3163465764806119E-3</c:v>
                </c:pt>
                <c:pt idx="3175">
                  <c:v>4.3180064828529652E-3</c:v>
                </c:pt>
                <c:pt idx="3176">
                  <c:v>4.3196605748363481E-3</c:v>
                </c:pt>
                <c:pt idx="3177">
                  <c:v>4.3213088386817589E-3</c:v>
                </c:pt>
                <c:pt idx="3178">
                  <c:v>4.3229512607201315E-3</c:v>
                </c:pt>
                <c:pt idx="3179">
                  <c:v>4.324587827122528E-3</c:v>
                </c:pt>
                <c:pt idx="3180">
                  <c:v>4.3269675608925695E-3</c:v>
                </c:pt>
                <c:pt idx="3181">
                  <c:v>4.3285898887912566E-3</c:v>
                </c:pt>
                <c:pt idx="3182">
                  <c:v>4.3296930484881813E-3</c:v>
                </c:pt>
                <c:pt idx="3183">
                  <c:v>4.3313052105720118E-3</c:v>
                </c:pt>
                <c:pt idx="3184">
                  <c:v>4.3329114467560714E-3</c:v>
                </c:pt>
                <c:pt idx="3185">
                  <c:v>4.3345117433712943E-3</c:v>
                </c:pt>
                <c:pt idx="3186">
                  <c:v>4.3361060866686785E-3</c:v>
                </c:pt>
                <c:pt idx="3187">
                  <c:v>4.3376944629791581E-3</c:v>
                </c:pt>
                <c:pt idx="3188">
                  <c:v>4.3392768585537311E-3</c:v>
                </c:pt>
                <c:pt idx="3189">
                  <c:v>4.3408532598032679E-3</c:v>
                </c:pt>
                <c:pt idx="3190">
                  <c:v>4.3424236530587024E-3</c:v>
                </c:pt>
                <c:pt idx="3191">
                  <c:v>4.3439880245710327E-3</c:v>
                </c:pt>
                <c:pt idx="3192">
                  <c:v>4.345546360671193E-3</c:v>
                </c:pt>
                <c:pt idx="3193">
                  <c:v>4.3476459287425939E-3</c:v>
                </c:pt>
                <c:pt idx="3194">
                  <c:v>4.3495257009684707E-3</c:v>
                </c:pt>
                <c:pt idx="3195">
                  <c:v>4.3510623701603635E-3</c:v>
                </c:pt>
                <c:pt idx="3196">
                  <c:v>4.352592941350153E-3</c:v>
                </c:pt>
                <c:pt idx="3197">
                  <c:v>4.3541174007888372E-3</c:v>
                </c:pt>
                <c:pt idx="3198">
                  <c:v>4.3558521389819305E-3</c:v>
                </c:pt>
                <c:pt idx="3199">
                  <c:v>4.3571479299764349E-3</c:v>
                </c:pt>
                <c:pt idx="3200">
                  <c:v>4.3586539722273443E-3</c:v>
                </c:pt>
                <c:pt idx="3201">
                  <c:v>4.360153848050885E-3</c:v>
                </c:pt>
                <c:pt idx="3202">
                  <c:v>4.3616475436980551E-3</c:v>
                </c:pt>
                <c:pt idx="3203">
                  <c:v>4.3631350454997886E-3</c:v>
                </c:pt>
                <c:pt idx="3204">
                  <c:v>4.3646163397870197E-3</c:v>
                </c:pt>
                <c:pt idx="3205">
                  <c:v>4.3660914128906825E-3</c:v>
                </c:pt>
                <c:pt idx="3206">
                  <c:v>4.367560251061775E-3</c:v>
                </c:pt>
                <c:pt idx="3207">
                  <c:v>4.3690228407111675E-3</c:v>
                </c:pt>
                <c:pt idx="3208">
                  <c:v>4.370479168089858E-3</c:v>
                </c:pt>
                <c:pt idx="3209">
                  <c:v>4.3719292193689085E-3</c:v>
                </c:pt>
                <c:pt idx="3210">
                  <c:v>4.3733729810391253E-3</c:v>
                </c:pt>
                <c:pt idx="3211">
                  <c:v>4.3748104394314424E-3</c:v>
                </c:pt>
                <c:pt idx="3212">
                  <c:v>4.376241580796858E-3</c:v>
                </c:pt>
                <c:pt idx="3213">
                  <c:v>4.377666391306434E-3</c:v>
                </c:pt>
                <c:pt idx="3214">
                  <c:v>4.3790848575309127E-3</c:v>
                </c:pt>
                <c:pt idx="3215">
                  <c:v>4.3804969656413562E-3</c:v>
                </c:pt>
                <c:pt idx="3216">
                  <c:v>4.3819027018887624E-3</c:v>
                </c:pt>
                <c:pt idx="3217">
                  <c:v>4.3833020526040656E-3</c:v>
                </c:pt>
                <c:pt idx="3218">
                  <c:v>4.384695004358008E-3</c:v>
                </c:pt>
                <c:pt idx="3219">
                  <c:v>4.3860815430818434E-3</c:v>
                </c:pt>
                <c:pt idx="3220">
                  <c:v>4.3874616552663781E-3</c:v>
                </c:pt>
                <c:pt idx="3221">
                  <c:v>4.3888353272425462E-3</c:v>
                </c:pt>
                <c:pt idx="3222">
                  <c:v>4.3902025454212179E-3</c:v>
                </c:pt>
                <c:pt idx="3223">
                  <c:v>4.3915632958135831E-3</c:v>
                </c:pt>
                <c:pt idx="3224">
                  <c:v>4.3929175649104479E-3</c:v>
                </c:pt>
                <c:pt idx="3225">
                  <c:v>4.3942653390427466E-3</c:v>
                </c:pt>
                <c:pt idx="3226">
                  <c:v>4.3956066044614772E-3</c:v>
                </c:pt>
                <c:pt idx="3227">
                  <c:v>4.3969413475775099E-3</c:v>
                </c:pt>
                <c:pt idx="3228">
                  <c:v>4.3982695545619066E-3</c:v>
                </c:pt>
                <c:pt idx="3229">
                  <c:v>4.3995912118255376E-3</c:v>
                </c:pt>
                <c:pt idx="3230">
                  <c:v>4.4009063056194009E-3</c:v>
                </c:pt>
                <c:pt idx="3231">
                  <c:v>4.4022148223543667E-3</c:v>
                </c:pt>
                <c:pt idx="3232">
                  <c:v>4.4040070425666045E-3</c:v>
                </c:pt>
                <c:pt idx="3233">
                  <c:v>4.4049965755021958E-3</c:v>
                </c:pt>
                <c:pt idx="3234">
                  <c:v>4.4061007727158596E-3</c:v>
                </c:pt>
                <c:pt idx="3235">
                  <c:v>4.4073828439650242E-3</c:v>
                </c:pt>
                <c:pt idx="3236">
                  <c:v>4.4086582696500898E-3</c:v>
                </c:pt>
                <c:pt idx="3237">
                  <c:v>4.4099270361819265E-3</c:v>
                </c:pt>
                <c:pt idx="3238">
                  <c:v>4.4111891295717243E-3</c:v>
                </c:pt>
                <c:pt idx="3239">
                  <c:v>4.4124445364701614E-3</c:v>
                </c:pt>
                <c:pt idx="3240">
                  <c:v>4.413693242968364E-3</c:v>
                </c:pt>
                <c:pt idx="3241">
                  <c:v>4.414935235397266E-3</c:v>
                </c:pt>
                <c:pt idx="3242">
                  <c:v>4.4161705001677376E-3</c:v>
                </c:pt>
                <c:pt idx="3243">
                  <c:v>4.417399023530777E-3</c:v>
                </c:pt>
                <c:pt idx="3244">
                  <c:v>4.4186207917373821E-3</c:v>
                </c:pt>
                <c:pt idx="3245">
                  <c:v>4.4198357913582953E-3</c:v>
                </c:pt>
                <c:pt idx="3246">
                  <c:v>4.4210440083247704E-3</c:v>
                </c:pt>
                <c:pt idx="3247">
                  <c:v>4.4222454291276136E-3</c:v>
                </c:pt>
                <c:pt idx="3248">
                  <c:v>4.4237801049540337E-3</c:v>
                </c:pt>
                <c:pt idx="3249">
                  <c:v>4.4246278277260132E-3</c:v>
                </c:pt>
                <c:pt idx="3250">
                  <c:v>4.425976926158981E-3</c:v>
                </c:pt>
                <c:pt idx="3251">
                  <c:v>4.4269828773213504E-3</c:v>
                </c:pt>
                <c:pt idx="3252">
                  <c:v>4.428150112030238E-3</c:v>
                </c:pt>
                <c:pt idx="3253">
                  <c:v>4.4293104684811624E-3</c:v>
                </c:pt>
                <c:pt idx="3254">
                  <c:v>4.4304639330050577E-3</c:v>
                </c:pt>
                <c:pt idx="3255">
                  <c:v>4.4316104917729859E-3</c:v>
                </c:pt>
                <c:pt idx="3256">
                  <c:v>4.4327501311958173E-3</c:v>
                </c:pt>
                <c:pt idx="3257">
                  <c:v>4.4338828375245498E-3</c:v>
                </c:pt>
                <c:pt idx="3258">
                  <c:v>4.4350085971700537E-3</c:v>
                </c:pt>
                <c:pt idx="3259">
                  <c:v>4.436127396463263E-3</c:v>
                </c:pt>
                <c:pt idx="3260">
                  <c:v>4.4372392214953038E-3</c:v>
                </c:pt>
                <c:pt idx="3261">
                  <c:v>4.4383440588369183E-3</c:v>
                </c:pt>
                <c:pt idx="3262">
                  <c:v>4.4394418946591685E-3</c:v>
                </c:pt>
                <c:pt idx="3263">
                  <c:v>4.4405327152130525E-3</c:v>
                </c:pt>
                <c:pt idx="3264">
                  <c:v>4.4416165069893765E-3</c:v>
                </c:pt>
                <c:pt idx="3265">
                  <c:v>4.4426932561592025E-3</c:v>
                </c:pt>
                <c:pt idx="3266">
                  <c:v>4.4437629490534647E-3</c:v>
                </c:pt>
                <c:pt idx="3267">
                  <c:v>4.4448255720830332E-3</c:v>
                </c:pt>
                <c:pt idx="3268">
                  <c:v>4.44588111141897E-3</c:v>
                </c:pt>
                <c:pt idx="3269">
                  <c:v>4.4469295534721454E-3</c:v>
                </c:pt>
                <c:pt idx="3270">
                  <c:v>4.4479708844935573E-3</c:v>
                </c:pt>
                <c:pt idx="3271">
                  <c:v>4.4490050908141399E-3</c:v>
                </c:pt>
                <c:pt idx="3272">
                  <c:v>4.4500321587648273E-3</c:v>
                </c:pt>
                <c:pt idx="3273">
                  <c:v>4.4510520745966176E-3</c:v>
                </c:pt>
                <c:pt idx="3274">
                  <c:v>4.4520648246404448E-3</c:v>
                </c:pt>
                <c:pt idx="3275">
                  <c:v>4.4530703953071793E-3</c:v>
                </c:pt>
                <c:pt idx="3276">
                  <c:v>4.4540687727678829E-3</c:v>
                </c:pt>
                <c:pt idx="3277">
                  <c:v>4.455059943513362E-3</c:v>
                </c:pt>
                <c:pt idx="3278">
                  <c:v>4.4560438936347424E-3</c:v>
                </c:pt>
                <c:pt idx="3279">
                  <c:v>4.4570206095428944E-3</c:v>
                </c:pt>
                <c:pt idx="3280">
                  <c:v>4.4579900774888159E-3</c:v>
                </c:pt>
                <c:pt idx="3281">
                  <c:v>4.4589522840432494E-3</c:v>
                </c:pt>
                <c:pt idx="3282">
                  <c:v>4.4599072151374486E-3</c:v>
                </c:pt>
                <c:pt idx="3283">
                  <c:v>4.4608548573421558E-3</c:v>
                </c:pt>
                <c:pt idx="3284">
                  <c:v>4.4619289341696344E-3</c:v>
                </c:pt>
                <c:pt idx="3285">
                  <c:v>4.4628609110652917E-3</c:v>
                </c:pt>
                <c:pt idx="3286">
                  <c:v>4.4636539132092423E-3</c:v>
                </c:pt>
                <c:pt idx="3287">
                  <c:v>4.4645722626057704E-3</c:v>
                </c:pt>
                <c:pt idx="3288">
                  <c:v>4.4654832546875411E-3</c:v>
                </c:pt>
                <c:pt idx="3289">
                  <c:v>4.4663868756256164E-3</c:v>
                </c:pt>
                <c:pt idx="3290">
                  <c:v>4.4672831116709943E-3</c:v>
                </c:pt>
                <c:pt idx="3291">
                  <c:v>4.4681719493144811E-3</c:v>
                </c:pt>
                <c:pt idx="3292">
                  <c:v>4.4690533747271388E-3</c:v>
                </c:pt>
                <c:pt idx="3293">
                  <c:v>4.4699273743198376E-3</c:v>
                </c:pt>
                <c:pt idx="3294">
                  <c:v>4.4707939344235115E-3</c:v>
                </c:pt>
                <c:pt idx="3295">
                  <c:v>4.4716530412092226E-3</c:v>
                </c:pt>
                <c:pt idx="3296">
                  <c:v>4.472504681087841E-3</c:v>
                </c:pt>
                <c:pt idx="3297">
                  <c:v>4.4733488403103649E-3</c:v>
                </c:pt>
                <c:pt idx="3298">
                  <c:v>4.4741855052876645E-3</c:v>
                </c:pt>
                <c:pt idx="3299">
                  <c:v>4.4752501832334701E-3</c:v>
                </c:pt>
                <c:pt idx="3300">
                  <c:v>4.4758362975905186E-3</c:v>
                </c:pt>
                <c:pt idx="3301">
                  <c:v>4.4766503974180694E-3</c:v>
                </c:pt>
                <c:pt idx="3302">
                  <c:v>4.4774569482441962E-3</c:v>
                </c:pt>
                <c:pt idx="3303">
                  <c:v>4.478255936319897E-3</c:v>
                </c:pt>
                <c:pt idx="3304">
                  <c:v>4.4790473479761062E-3</c:v>
                </c:pt>
                <c:pt idx="3305">
                  <c:v>4.4798311695437576E-3</c:v>
                </c:pt>
                <c:pt idx="3306">
                  <c:v>4.4806073871939134E-3</c:v>
                </c:pt>
                <c:pt idx="3307">
                  <c:v>4.4813759873374437E-3</c:v>
                </c:pt>
                <c:pt idx="3308">
                  <c:v>4.4821369563852187E-3</c:v>
                </c:pt>
                <c:pt idx="3309">
                  <c:v>4.4828902805083004E-3</c:v>
                </c:pt>
                <c:pt idx="3310">
                  <c:v>4.4836359460376229E-3</c:v>
                </c:pt>
                <c:pt idx="3311">
                  <c:v>4.4843739393041204E-3</c:v>
                </c:pt>
                <c:pt idx="3312">
                  <c:v>4.485104246638727E-3</c:v>
                </c:pt>
                <c:pt idx="3313">
                  <c:v>4.4858268542924407E-3</c:v>
                </c:pt>
                <c:pt idx="3314">
                  <c:v>4.4865417485961956E-3</c:v>
                </c:pt>
                <c:pt idx="3315">
                  <c:v>4.4872489158809259E-3</c:v>
                </c:pt>
                <c:pt idx="3316">
                  <c:v>4.4879483423976296E-3</c:v>
                </c:pt>
                <c:pt idx="3317">
                  <c:v>4.4886400147170491E-3</c:v>
                </c:pt>
                <c:pt idx="3318">
                  <c:v>4.4893239187704381E-3</c:v>
                </c:pt>
                <c:pt idx="3319">
                  <c:v>4.490000041128539E-3</c:v>
                </c:pt>
                <c:pt idx="3320">
                  <c:v>4.4906683679624138E-3</c:v>
                </c:pt>
                <c:pt idx="3321">
                  <c:v>4.4913288856029965E-3</c:v>
                </c:pt>
                <c:pt idx="3322">
                  <c:v>4.4919815805410934E-3</c:v>
                </c:pt>
                <c:pt idx="3323">
                  <c:v>4.4926264387878945E-3</c:v>
                </c:pt>
                <c:pt idx="3324">
                  <c:v>4.493263446994078E-3</c:v>
                </c:pt>
                <c:pt idx="3325">
                  <c:v>4.4938925910908978E-3</c:v>
                </c:pt>
                <c:pt idx="3326">
                  <c:v>4.4945138577290322E-3</c:v>
                </c:pt>
                <c:pt idx="3327">
                  <c:v>4.4951272329996073E-3</c:v>
                </c:pt>
                <c:pt idx="3328">
                  <c:v>4.495732703233557E-3</c:v>
                </c:pt>
                <c:pt idx="3329">
                  <c:v>4.4963302548417516E-3</c:v>
                </c:pt>
                <c:pt idx="3330">
                  <c:v>4.4969198742350613E-3</c:v>
                </c:pt>
                <c:pt idx="3331">
                  <c:v>4.4975015473447399E-3</c:v>
                </c:pt>
                <c:pt idx="3332">
                  <c:v>4.4980752608214658E-3</c:v>
                </c:pt>
                <c:pt idx="3333">
                  <c:v>4.498641000916237E-3</c:v>
                </c:pt>
                <c:pt idx="3334">
                  <c:v>4.4991987538800515E-3</c:v>
                </c:pt>
                <c:pt idx="3335">
                  <c:v>4.4997485060438436E-3</c:v>
                </c:pt>
                <c:pt idx="3336">
                  <c:v>4.5003669797161194E-3</c:v>
                </c:pt>
                <c:pt idx="3337">
                  <c:v>4.5008239530552885E-3</c:v>
                </c:pt>
                <c:pt idx="3338">
                  <c:v>4.5013496207246817E-3</c:v>
                </c:pt>
                <c:pt idx="3339">
                  <c:v>4.5018672326779807E-3</c:v>
                </c:pt>
                <c:pt idx="3340">
                  <c:v>4.5023767754059918E-3</c:v>
                </c:pt>
                <c:pt idx="3341">
                  <c:v>4.5028782353195851E-3</c:v>
                </c:pt>
                <c:pt idx="3342">
                  <c:v>4.5033715985098866E-3</c:v>
                </c:pt>
                <c:pt idx="3343">
                  <c:v>4.5038568514677024E-3</c:v>
                </c:pt>
                <c:pt idx="3344">
                  <c:v>4.5043339802042226E-3</c:v>
                </c:pt>
                <c:pt idx="3345">
                  <c:v>4.5048029714500615E-3</c:v>
                </c:pt>
                <c:pt idx="3346">
                  <c:v>4.505263811216409E-3</c:v>
                </c:pt>
                <c:pt idx="3347">
                  <c:v>4.5057164858341991E-3</c:v>
                </c:pt>
                <c:pt idx="3348">
                  <c:v>4.5061609818741744E-3</c:v>
                </c:pt>
                <c:pt idx="3349">
                  <c:v>4.506720436836531E-3</c:v>
                </c:pt>
                <c:pt idx="3350">
                  <c:v>4.5070253827450557E-3</c:v>
                </c:pt>
                <c:pt idx="3351">
                  <c:v>4.5074452602378301E-3</c:v>
                </c:pt>
                <c:pt idx="3352">
                  <c:v>4.5078569042367178E-3</c:v>
                </c:pt>
                <c:pt idx="3353">
                  <c:v>4.5082603009927169E-3</c:v>
                </c:pt>
                <c:pt idx="3354">
                  <c:v>4.5087112096631188E-3</c:v>
                </c:pt>
                <c:pt idx="3355">
                  <c:v>4.5090422981797218E-3</c:v>
                </c:pt>
                <c:pt idx="3356">
                  <c:v>4.5094208712725958E-3</c:v>
                </c:pt>
                <c:pt idx="3357">
                  <c:v>4.5097911422864456E-3</c:v>
                </c:pt>
                <c:pt idx="3358">
                  <c:v>4.5101530976321413E-3</c:v>
                </c:pt>
                <c:pt idx="3359">
                  <c:v>4.5105067237205532E-3</c:v>
                </c:pt>
                <c:pt idx="3360">
                  <c:v>4.5108520066428071E-3</c:v>
                </c:pt>
                <c:pt idx="3361">
                  <c:v>4.5111889329696453E-3</c:v>
                </c:pt>
                <c:pt idx="3362">
                  <c:v>4.5115174888721299E-3</c:v>
                </c:pt>
                <c:pt idx="3363">
                  <c:v>4.5118376606012589E-3</c:v>
                </c:pt>
                <c:pt idx="3364">
                  <c:v>4.5121494345679025E-3</c:v>
                </c:pt>
                <c:pt idx="3365">
                  <c:v>4.5124527971029949E-3</c:v>
                </c:pt>
                <c:pt idx="3366">
                  <c:v>4.51274773453747E-3</c:v>
                </c:pt>
                <c:pt idx="3367">
                  <c:v>4.513034232962454E-3</c:v>
                </c:pt>
                <c:pt idx="3368">
                  <c:v>4.513312278948689E-3</c:v>
                </c:pt>
                <c:pt idx="3369">
                  <c:v>4.5135818585873011E-3</c:v>
                </c:pt>
                <c:pt idx="3370">
                  <c:v>4.5138429583690964E-3</c:v>
                </c:pt>
                <c:pt idx="3371">
                  <c:v>4.514095564465137E-3</c:v>
                </c:pt>
                <c:pt idx="3372">
                  <c:v>4.5143396632862931E-3</c:v>
                </c:pt>
                <c:pt idx="3373">
                  <c:v>4.5145752411634987E-3</c:v>
                </c:pt>
                <c:pt idx="3374">
                  <c:v>4.514802284347752E-3</c:v>
                </c:pt>
                <c:pt idx="3375">
                  <c:v>4.515020779169987E-3</c:v>
                </c:pt>
                <c:pt idx="3376">
                  <c:v>4.5152307118812018E-3</c:v>
                </c:pt>
                <c:pt idx="3377">
                  <c:v>4.5154320688922667E-3</c:v>
                </c:pt>
                <c:pt idx="3378">
                  <c:v>4.5156248364541796E-3</c:v>
                </c:pt>
                <c:pt idx="3379">
                  <c:v>4.5158090008179386E-3</c:v>
                </c:pt>
                <c:pt idx="3380">
                  <c:v>4.5159845484743499E-3</c:v>
                </c:pt>
                <c:pt idx="3381">
                  <c:v>4.5161514655145396E-3</c:v>
                </c:pt>
                <c:pt idx="3382">
                  <c:v>4.5163097384293138E-3</c:v>
                </c:pt>
                <c:pt idx="3383">
                  <c:v>4.5164593534696706E-3</c:v>
                </c:pt>
                <c:pt idx="3384">
                  <c:v>4.5166002968866081E-3</c:v>
                </c:pt>
                <c:pt idx="3385">
                  <c:v>4.5167325550909965E-3</c:v>
                </c:pt>
                <c:pt idx="3386">
                  <c:v>4.5168561143338337E-3</c:v>
                </c:pt>
                <c:pt idx="3387">
                  <c:v>4.5169709608661179E-3</c:v>
                </c:pt>
                <c:pt idx="3388">
                  <c:v>4.5171057965287531E-3</c:v>
                </c:pt>
                <c:pt idx="3389">
                  <c:v>4.5172006770322071E-3</c:v>
                </c:pt>
                <c:pt idx="3390">
                  <c:v>4.5172750333932754E-3</c:v>
                </c:pt>
                <c:pt idx="3391">
                  <c:v>4.5173536389153668E-3</c:v>
                </c:pt>
                <c:pt idx="3392">
                  <c:v>4.5174234613831743E-3</c:v>
                </c:pt>
                <c:pt idx="3393">
                  <c:v>4.5174844871276321E-3</c:v>
                </c:pt>
                <c:pt idx="3394">
                  <c:v>4.5175367025596103E-3</c:v>
                </c:pt>
                <c:pt idx="3395">
                  <c:v>4.5175800936902988E-3</c:v>
                </c:pt>
                <c:pt idx="3396">
                  <c:v>4.5176146470904399E-3</c:v>
                </c:pt>
                <c:pt idx="3397">
                  <c:v>4.5176403490110317E-3</c:v>
                </c:pt>
                <c:pt idx="3398">
                  <c:v>4.5176571857830083E-3</c:v>
                </c:pt>
                <c:pt idx="3399">
                  <c:v>4.5176651436573678E-3</c:v>
                </c:pt>
                <c:pt idx="3400">
                  <c:v>4.5176642090449803E-3</c:v>
                </c:pt>
                <c:pt idx="3401">
                  <c:v>4.5176543681169079E-3</c:v>
                </c:pt>
                <c:pt idx="3402">
                  <c:v>4.5176356072040846E-3</c:v>
                </c:pt>
                <c:pt idx="3403">
                  <c:v>4.5176079127973168E-3</c:v>
                </c:pt>
                <c:pt idx="3404">
                  <c:v>4.5175591565982387E-3</c:v>
                </c:pt>
                <c:pt idx="3405">
                  <c:v>4.5175256681861953E-3</c:v>
                </c:pt>
                <c:pt idx="3406">
                  <c:v>4.5174625604271768E-3</c:v>
                </c:pt>
                <c:pt idx="3407">
                  <c:v>4.5174075248510803E-3</c:v>
                </c:pt>
                <c:pt idx="3408">
                  <c:v>4.5173349568994325E-3</c:v>
                </c:pt>
                <c:pt idx="3409">
                  <c:v>4.5172533731996367E-3</c:v>
                </c:pt>
                <c:pt idx="3410">
                  <c:v>4.5171627600026909E-3</c:v>
                </c:pt>
                <c:pt idx="3411">
                  <c:v>4.5170631037994013E-3</c:v>
                </c:pt>
                <c:pt idx="3412">
                  <c:v>4.516954390680894E-3</c:v>
                </c:pt>
                <c:pt idx="3413">
                  <c:v>4.5168366071379751E-3</c:v>
                </c:pt>
                <c:pt idx="3414">
                  <c:v>4.5167097393417066E-3</c:v>
                </c:pt>
                <c:pt idx="3415">
                  <c:v>4.5165737735430866E-3</c:v>
                </c:pt>
                <c:pt idx="3416">
                  <c:v>4.5164286963128575E-3</c:v>
                </c:pt>
                <c:pt idx="3417">
                  <c:v>4.5162744937421451E-3</c:v>
                </c:pt>
                <c:pt idx="3418">
                  <c:v>4.5161111521618835E-3</c:v>
                </c:pt>
                <c:pt idx="3419">
                  <c:v>4.515938657982943E-3</c:v>
                </c:pt>
                <c:pt idx="3420">
                  <c:v>4.5157569975362577E-3</c:v>
                </c:pt>
                <c:pt idx="3421">
                  <c:v>4.5155661569129535E-3</c:v>
                </c:pt>
                <c:pt idx="3422">
                  <c:v>4.5153661227637087E-3</c:v>
                </c:pt>
                <c:pt idx="3423">
                  <c:v>4.5151568810997134E-3</c:v>
                </c:pt>
                <c:pt idx="3424">
                  <c:v>4.5149384183318375E-3</c:v>
                </c:pt>
                <c:pt idx="3425">
                  <c:v>4.5147107207910153E-3</c:v>
                </c:pt>
                <c:pt idx="3426">
                  <c:v>4.514473774888117E-3</c:v>
                </c:pt>
                <c:pt idx="3427">
                  <c:v>4.5142275666343323E-3</c:v>
                </c:pt>
                <c:pt idx="3428">
                  <c:v>4.5139720825204677E-3</c:v>
                </c:pt>
                <c:pt idx="3429">
                  <c:v>4.5137073090373292E-3</c:v>
                </c:pt>
                <c:pt idx="3430">
                  <c:v>4.5134332321961068E-3</c:v>
                </c:pt>
                <c:pt idx="3431">
                  <c:v>4.5131498384876068E-3</c:v>
                </c:pt>
                <c:pt idx="3432">
                  <c:v>4.5128571141628271E-3</c:v>
                </c:pt>
                <c:pt idx="3433">
                  <c:v>4.5125550455527019E-3</c:v>
                </c:pt>
                <c:pt idx="3434">
                  <c:v>4.5122436189881654E-3</c:v>
                </c:pt>
                <c:pt idx="3435">
                  <c:v>4.5119228207202156E-3</c:v>
                </c:pt>
                <c:pt idx="3436">
                  <c:v>4.5115926370797865E-3</c:v>
                </c:pt>
                <c:pt idx="3437">
                  <c:v>4.5112530543978124E-3</c:v>
                </c:pt>
                <c:pt idx="3438">
                  <c:v>4.5109040590052274E-3</c:v>
                </c:pt>
                <c:pt idx="3439">
                  <c:v>4.5105456370730934E-3</c:v>
                </c:pt>
                <c:pt idx="3440">
                  <c:v>4.5100709358347757E-3</c:v>
                </c:pt>
                <c:pt idx="3441">
                  <c:v>4.5096909164588084E-3</c:v>
                </c:pt>
                <c:pt idx="3442">
                  <c:v>4.5093576476062935E-3</c:v>
                </c:pt>
                <c:pt idx="3443">
                  <c:v>4.5089600275094455E-3</c:v>
                </c:pt>
                <c:pt idx="3444">
                  <c:v>4.5085529106092537E-3</c:v>
                </c:pt>
                <c:pt idx="3445">
                  <c:v>4.5081362832366523E-3</c:v>
                </c:pt>
                <c:pt idx="3446">
                  <c:v>4.5077101316426393E-3</c:v>
                </c:pt>
                <c:pt idx="3447">
                  <c:v>4.5072744419982769E-3</c:v>
                </c:pt>
                <c:pt idx="3448">
                  <c:v>4.5068292008743072E-3</c:v>
                </c:pt>
                <c:pt idx="3449">
                  <c:v>4.5063743945217283E-3</c:v>
                </c:pt>
                <c:pt idx="3450">
                  <c:v>4.5059100092714743E-3</c:v>
                </c:pt>
                <c:pt idx="3451">
                  <c:v>4.5054360311347352E-3</c:v>
                </c:pt>
                <c:pt idx="3452">
                  <c:v>4.5049524468421254E-3</c:v>
                </c:pt>
                <c:pt idx="3453">
                  <c:v>4.5044592424847707E-3</c:v>
                </c:pt>
                <c:pt idx="3454">
                  <c:v>4.5039564043136693E-3</c:v>
                </c:pt>
                <c:pt idx="3455">
                  <c:v>4.5032775905085032E-3</c:v>
                </c:pt>
                <c:pt idx="3456">
                  <c:v>4.5029217721737069E-3</c:v>
                </c:pt>
                <c:pt idx="3457">
                  <c:v>4.5023899507068421E-3</c:v>
                </c:pt>
                <c:pt idx="3458">
                  <c:v>4.5017702906235968E-3</c:v>
                </c:pt>
                <c:pt idx="3459">
                  <c:v>4.5012972287938879E-3</c:v>
                </c:pt>
                <c:pt idx="3460">
                  <c:v>4.5007363008497947E-3</c:v>
                </c:pt>
                <c:pt idx="3461">
                  <c:v>4.5001656433285575E-3</c:v>
                </c:pt>
                <c:pt idx="3462">
                  <c:v>4.4995852426410465E-3</c:v>
                </c:pt>
                <c:pt idx="3463">
                  <c:v>4.4989950850382598E-3</c:v>
                </c:pt>
                <c:pt idx="3464">
                  <c:v>4.4983951567711955E-3</c:v>
                </c:pt>
                <c:pt idx="3465">
                  <c:v>4.4977854442507237E-3</c:v>
                </c:pt>
                <c:pt idx="3466">
                  <c:v>4.4971659336479064E-3</c:v>
                </c:pt>
                <c:pt idx="3467">
                  <c:v>4.4965366114535499E-3</c:v>
                </c:pt>
                <c:pt idx="3468">
                  <c:v>4.4958974638387161E-3</c:v>
                </c:pt>
                <c:pt idx="3469">
                  <c:v>4.4952484772142753E-3</c:v>
                </c:pt>
                <c:pt idx="3470">
                  <c:v>4.4945896378312256E-3</c:v>
                </c:pt>
                <c:pt idx="3471">
                  <c:v>4.4939209319405649E-3</c:v>
                </c:pt>
                <c:pt idx="3472">
                  <c:v>4.4932423459531634E-3</c:v>
                </c:pt>
                <c:pt idx="3473">
                  <c:v>4.4925538662798914E-3</c:v>
                </c:pt>
                <c:pt idx="3474">
                  <c:v>4.4918554789319387E-3</c:v>
                </c:pt>
                <c:pt idx="3475">
                  <c:v>4.4911471704001116E-3</c:v>
                </c:pt>
                <c:pt idx="3476">
                  <c:v>4.4904289270153441E-3</c:v>
                </c:pt>
                <c:pt idx="3477">
                  <c:v>4.4897007351085705E-3</c:v>
                </c:pt>
                <c:pt idx="3478">
                  <c:v>4.4889625809307887E-3</c:v>
                </c:pt>
                <c:pt idx="3479">
                  <c:v>4.4882144507329969E-3</c:v>
                </c:pt>
                <c:pt idx="3480">
                  <c:v>4.4874563310060012E-3</c:v>
                </c:pt>
                <c:pt idx="3481">
                  <c:v>4.4866882078409276E-3</c:v>
                </c:pt>
                <c:pt idx="3482">
                  <c:v>4.4859100677285824E-3</c:v>
                </c:pt>
                <c:pt idx="3483">
                  <c:v>4.4851218969199635E-3</c:v>
                </c:pt>
                <c:pt idx="3484">
                  <c:v>4.4843236815861331E-3</c:v>
                </c:pt>
                <c:pt idx="3485">
                  <c:v>4.4835154082978335E-3</c:v>
                </c:pt>
                <c:pt idx="3486">
                  <c:v>4.4826970632261265E-3</c:v>
                </c:pt>
                <c:pt idx="3487">
                  <c:v>4.4818686326220103E-3</c:v>
                </c:pt>
                <c:pt idx="3488">
                  <c:v>4.4810301028963551E-3</c:v>
                </c:pt>
                <c:pt idx="3489">
                  <c:v>4.4801814603800949E-3</c:v>
                </c:pt>
                <c:pt idx="3490">
                  <c:v>4.4793226913242279E-3</c:v>
                </c:pt>
                <c:pt idx="3491">
                  <c:v>4.4784537819797521E-3</c:v>
                </c:pt>
                <c:pt idx="3492">
                  <c:v>4.4772504780166145E-3</c:v>
                </c:pt>
                <c:pt idx="3493">
                  <c:v>4.476356863154507E-3</c:v>
                </c:pt>
                <c:pt idx="3494">
                  <c:v>4.475656756488533E-3</c:v>
                </c:pt>
                <c:pt idx="3495">
                  <c:v>4.4747456919047579E-3</c:v>
                </c:pt>
                <c:pt idx="3496">
                  <c:v>4.4738244166886432E-3</c:v>
                </c:pt>
                <c:pt idx="3497">
                  <c:v>4.4728929171711229E-3</c:v>
                </c:pt>
                <c:pt idx="3498">
                  <c:v>4.4719511795232592E-3</c:v>
                </c:pt>
                <c:pt idx="3499">
                  <c:v>4.4709991903157942E-3</c:v>
                </c:pt>
                <c:pt idx="3500">
                  <c:v>4.4700369357997261E-3</c:v>
                </c:pt>
                <c:pt idx="3501">
                  <c:v>4.4690644020661807E-3</c:v>
                </c:pt>
                <c:pt idx="3502">
                  <c:v>4.4680815756859005E-3</c:v>
                </c:pt>
                <c:pt idx="3503">
                  <c:v>4.4670884427500113E-3</c:v>
                </c:pt>
                <c:pt idx="3504">
                  <c:v>4.4660849898292554E-3</c:v>
                </c:pt>
                <c:pt idx="3505">
                  <c:v>4.4650712030147588E-3</c:v>
                </c:pt>
                <c:pt idx="3506">
                  <c:v>4.4640470686374556E-3</c:v>
                </c:pt>
                <c:pt idx="3507">
                  <c:v>4.463012573108216E-3</c:v>
                </c:pt>
                <c:pt idx="3508">
                  <c:v>4.4617776416071564E-3</c:v>
                </c:pt>
                <c:pt idx="3509">
                  <c:v>4.4603047690472408E-3</c:v>
                </c:pt>
                <c:pt idx="3510">
                  <c:v>4.4590792195453588E-3</c:v>
                </c:pt>
                <c:pt idx="3511">
                  <c:v>4.4581511221863934E-3</c:v>
                </c:pt>
                <c:pt idx="3512">
                  <c:v>4.4570586493541953E-3</c:v>
                </c:pt>
                <c:pt idx="3513">
                  <c:v>4.4559557253620596E-3</c:v>
                </c:pt>
                <c:pt idx="3514">
                  <c:v>4.4548423366208567E-3</c:v>
                </c:pt>
                <c:pt idx="3515">
                  <c:v>4.4537184692217124E-3</c:v>
                </c:pt>
                <c:pt idx="3516">
                  <c:v>4.4525841097353691E-3</c:v>
                </c:pt>
                <c:pt idx="3517">
                  <c:v>4.4514392442529527E-3</c:v>
                </c:pt>
                <c:pt idx="3518">
                  <c:v>4.4502838591853333E-3</c:v>
                </c:pt>
                <c:pt idx="3519">
                  <c:v>4.4491179407835091E-3</c:v>
                </c:pt>
                <c:pt idx="3520">
                  <c:v>4.4479414754583502E-3</c:v>
                </c:pt>
                <c:pt idx="3521">
                  <c:v>4.4467544494608546E-3</c:v>
                </c:pt>
                <c:pt idx="3522">
                  <c:v>4.4455568490420205E-3</c:v>
                </c:pt>
                <c:pt idx="3523">
                  <c:v>4.444348660612718E-3</c:v>
                </c:pt>
                <c:pt idx="3524">
                  <c:v>4.4431298705038813E-3</c:v>
                </c:pt>
                <c:pt idx="3525">
                  <c:v>4.4419004648865723E-3</c:v>
                </c:pt>
                <c:pt idx="3526">
                  <c:v>4.4406604302515973E-3</c:v>
                </c:pt>
                <c:pt idx="3527">
                  <c:v>4.4394097526900822E-3</c:v>
                </c:pt>
                <c:pt idx="3528">
                  <c:v>4.4381484187727693E-3</c:v>
                </c:pt>
                <c:pt idx="3529">
                  <c:v>4.4368764145907846E-3</c:v>
                </c:pt>
                <c:pt idx="3530">
                  <c:v>4.4355937265549983E-3</c:v>
                </c:pt>
                <c:pt idx="3531">
                  <c:v>4.4343003409963444E-3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730368"/>
        <c:axId val="268731904"/>
      </c:lineChart>
      <c:dateAx>
        <c:axId val="268730368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73190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268731904"/>
        <c:scaling>
          <c:orientation val="minMax"/>
          <c:max val="8.0000000000000002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687303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10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EUR_Mark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_Market"/>
    </sheetNames>
    <definedNames>
      <definedName name="TriggerCount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16 2015 12:34:36</v>
      </c>
    </row>
    <row r="2" spans="2:14" ht="19.5" x14ac:dyDescent="0.35">
      <c r="B2" s="2" t="s">
        <v>19</v>
      </c>
      <c r="C2" s="3"/>
      <c r="D2" s="3"/>
      <c r="E2" s="4"/>
      <c r="G2" s="34" t="s">
        <v>141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/>
      <c r="E4" s="8"/>
      <c r="G4" s="6"/>
      <c r="H4" s="121" t="s">
        <v>142</v>
      </c>
      <c r="I4" s="37" t="str">
        <f>Currency&amp;"ON"</f>
        <v>EURON</v>
      </c>
      <c r="J4" s="37" t="str">
        <f>Currency&amp;"1M"</f>
        <v>EUR1M</v>
      </c>
      <c r="K4" s="37" t="str">
        <f>Currency&amp;"3M"</f>
        <v>EUR3M</v>
      </c>
      <c r="L4" s="37" t="str">
        <f>Currency&amp;"6M"</f>
        <v>EUR6M</v>
      </c>
      <c r="M4" s="37" t="str">
        <f>Currency&amp;"1Y"</f>
        <v>EUR1Y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 ca="1">COUNTA(_xll.ohPack(_xll.ohFilter(CheckON,FlagON)))</f>
        <v>1</v>
      </c>
      <c r="J5" s="23">
        <f ca="1">COUNTA(_xll.ohPack(_xll.ohFilter(Check1M,Flag1M)))</f>
        <v>1</v>
      </c>
      <c r="K5" s="23">
        <f ca="1">COUNTA(_xll.ohPack(_xll.ohFilter(Check3M,Flag3M)))</f>
        <v>1</v>
      </c>
      <c r="L5" s="23">
        <f ca="1">COUNTA(_xll.ohPack(_xll.ohFilter(Check6M,Flag6M)))</f>
        <v>1</v>
      </c>
      <c r="M5" s="23">
        <f ca="1">COUNTA(_xll.ohPack(_xll.ohFilter(Check1Y,Flag1Y)))</f>
        <v>1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42641</v>
      </c>
      <c r="E6" s="8"/>
      <c r="G6" s="6"/>
      <c r="H6" s="29" t="s">
        <v>24</v>
      </c>
      <c r="I6" s="17">
        <f ca="1">COUNTIF(CheckON,TRUE)</f>
        <v>0</v>
      </c>
      <c r="J6" s="17">
        <f ca="1">COUNTIF(Check1M,"=TRUE")</f>
        <v>0</v>
      </c>
      <c r="K6" s="17">
        <f ca="1">COUNTIF(Check3M,TRUE)</f>
        <v>0</v>
      </c>
      <c r="L6" s="17">
        <f ca="1">COUNTIF(Check6M,TRUE)</f>
        <v>0</v>
      </c>
      <c r="M6" s="17">
        <f ca="1">COUNTIF(Check1Y,TRUE)</f>
        <v>0</v>
      </c>
      <c r="N6" s="8"/>
    </row>
    <row r="7" spans="2:14" s="1" customFormat="1" ht="11.25" customHeight="1" x14ac:dyDescent="0.2">
      <c r="B7" s="6"/>
      <c r="C7" s="28" t="s">
        <v>21</v>
      </c>
      <c r="D7" s="10" t="e">
        <f>[1]!TriggerCounter</f>
        <v>#NAME?</v>
      </c>
      <c r="E7" s="8"/>
      <c r="G7" s="24"/>
      <c r="H7" s="26" t="s">
        <v>25</v>
      </c>
      <c r="I7" s="108">
        <f ca="1">I5-I6</f>
        <v>1</v>
      </c>
      <c r="J7" s="108">
        <f ca="1">J5-J6</f>
        <v>1</v>
      </c>
      <c r="K7" s="108">
        <f ca="1">K5-K6</f>
        <v>1</v>
      </c>
      <c r="L7" s="108">
        <f ca="1">L5-L6</f>
        <v>1</v>
      </c>
      <c r="M7" s="108">
        <f ca="1">M5-M6</f>
        <v>1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147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149</v>
      </c>
      <c r="J13" s="22" t="s">
        <v>150</v>
      </c>
      <c r="K13" s="22" t="s">
        <v>150</v>
      </c>
      <c r="L13" s="22" t="s">
        <v>150</v>
      </c>
      <c r="M13" s="22" t="s">
        <v>150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148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Eonia</v>
      </c>
      <c r="J15" s="47" t="str">
        <f>PROPER(Currency)&amp;J13&amp;J12</f>
        <v>Euribor1M</v>
      </c>
      <c r="K15" s="47" t="str">
        <f>PROPER(Currency)&amp;K13&amp;K12</f>
        <v>Euribor3M</v>
      </c>
      <c r="L15" s="47" t="str">
        <f>PROPER(Currency)&amp;L13&amp;L12</f>
        <v>Euribor6M</v>
      </c>
      <c r="M15" s="47" t="str">
        <f>PROPER(Currency)&amp;M13&amp;M12</f>
        <v>Euribor1Y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obj_00748#0001</v>
      </c>
      <c r="K21" s="47" t="str">
        <f>_xll.qlIborIndex(,K13,"1D",K16,Currency,Calendar,K17,K18,K19,K4,Permanent,Trigger,ObjectOverwrite)</f>
        <v>obj_00731#0001</v>
      </c>
      <c r="L21" s="47" t="str">
        <f>_xll.qlIborIndex(,L13,"1D",L16,Currency,Calendar,L17,L18,L19,L4,Permanent,Trigger,ObjectOverwrite)</f>
        <v>obj_00740#0001</v>
      </c>
      <c r="M21" s="47" t="str">
        <f>_xll.qlIborIndex(,M13,"1D",M16,Currency,Calendar,M17,M18,M19,M4,Permanent,Trigger,ObjectOverwrite)</f>
        <v>obj_00755#0001</v>
      </c>
      <c r="N21" s="8"/>
    </row>
    <row r="22" spans="1:14" ht="11.25" customHeight="1" x14ac:dyDescent="0.25">
      <c r="B22" s="6"/>
      <c r="C22" s="27" t="s">
        <v>157</v>
      </c>
      <c r="D22" s="111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23">
        <f>_xll.qlInterestRateIndexFixingDays(ONIndex1Y,Trigger)</f>
        <v>2</v>
      </c>
      <c r="N22" s="8"/>
    </row>
    <row r="23" spans="1:14" ht="11.25" customHeight="1" x14ac:dyDescent="0.25">
      <c r="B23" s="6"/>
      <c r="C23" s="32" t="s">
        <v>53</v>
      </c>
      <c r="D23" s="113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130</v>
      </c>
      <c r="D24" s="119">
        <v>5.0000000000000001E-4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32" t="s">
        <v>130</v>
      </c>
      <c r="D25" s="120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1.25" customHeight="1" thickBot="1" x14ac:dyDescent="0.3">
      <c r="B26" s="6"/>
      <c r="C26" s="27" t="s">
        <v>144</v>
      </c>
      <c r="D26" s="119">
        <v>5.0000000000000001E-4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145</v>
      </c>
      <c r="D27" s="112">
        <v>5.0000000000000002E-5</v>
      </c>
      <c r="E27" s="8"/>
    </row>
    <row r="28" spans="1:14" ht="11.25" customHeight="1" x14ac:dyDescent="0.25">
      <c r="B28" s="6"/>
      <c r="C28" s="29" t="s">
        <v>131</v>
      </c>
      <c r="D28" s="112">
        <v>5.0000000000000001E-4</v>
      </c>
      <c r="E28" s="8"/>
    </row>
    <row r="29" spans="1:14" ht="11.25" customHeight="1" x14ac:dyDescent="0.25">
      <c r="B29" s="6"/>
      <c r="C29" s="32" t="s">
        <v>132</v>
      </c>
      <c r="D29" s="113">
        <v>5.0000000000000001E-4</v>
      </c>
      <c r="E29" s="8"/>
    </row>
    <row r="30" spans="1:14" ht="11.25" customHeight="1" x14ac:dyDescent="0.25">
      <c r="B30" s="6"/>
      <c r="C30" s="27" t="s">
        <v>139</v>
      </c>
      <c r="D30" s="111">
        <v>5.0000000000000001E-4</v>
      </c>
      <c r="E30" s="8"/>
    </row>
    <row r="31" spans="1:14" ht="11.25" customHeight="1" x14ac:dyDescent="0.25">
      <c r="B31" s="6"/>
      <c r="C31" s="29" t="s">
        <v>156</v>
      </c>
      <c r="D31" s="112">
        <v>4.0000000000000002E-4</v>
      </c>
      <c r="E31" s="8"/>
    </row>
    <row r="32" spans="1:14" ht="11.25" customHeight="1" x14ac:dyDescent="0.25">
      <c r="B32" s="6"/>
      <c r="C32" s="32" t="s">
        <v>158</v>
      </c>
      <c r="D32" s="113">
        <v>5.0000000000000001E-4</v>
      </c>
      <c r="E32" s="8"/>
    </row>
    <row r="33" spans="2:5" ht="11.25" customHeight="1" x14ac:dyDescent="0.25">
      <c r="B33" s="6"/>
      <c r="C33" s="26" t="s">
        <v>140</v>
      </c>
      <c r="D33" s="167">
        <v>5.0000000000000001E-4</v>
      </c>
      <c r="E33" s="8"/>
    </row>
    <row r="34" spans="2:5" ht="14.25" thickBot="1" x14ac:dyDescent="0.3">
      <c r="B34" s="11"/>
      <c r="C34" s="12"/>
      <c r="D34" s="12"/>
      <c r="E34" s="13"/>
    </row>
  </sheetData>
  <conditionalFormatting sqref="I7:M7">
    <cfRule type="cellIs" dxfId="20" priority="1" operator="notEqual">
      <formula>0</formula>
    </cfRule>
    <cfRule type="cellIs" dxfId="19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G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2.7109375" style="62" hidden="1" customWidth="1" outlineLevel="1"/>
    <col min="32" max="32" width="20.7109375" style="62" hidden="1" customWidth="1" outlineLevel="1"/>
    <col min="33" max="33" width="9.140625" style="62" collapsed="1"/>
    <col min="34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9" si="0">EDATE(SettlementDate,$B3)</f>
        <v>43008</v>
      </c>
      <c r="F3" s="74">
        <f t="shared" ref="F3:F9" si="1">IF(B3&lt;=12,1,IF(B3&lt;=24,3,IF(B3&lt;=120,6,IF(B3&lt;=240,12,IF(B3&lt;=360,36,60)))))</f>
        <v>1</v>
      </c>
      <c r="G3" s="82" t="e">
        <f ca="1">MIN(_xll.ohPack(Data!$F$4:INDEX(FwdON,MATCH(E3+1,SettlementDates,1),1)))</f>
        <v>#NAME?</v>
      </c>
      <c r="H3" s="53" t="e">
        <f ca="1">IF(G3&gt;=0,ROUNDDOWN(G3*10,2)/10,ROUNDUP(G3*10,2)/10)</f>
        <v>#NAME?</v>
      </c>
      <c r="I3" s="82" t="e">
        <f ca="1">MAX(_xll.ohPack(Data!$F$4:INDEX(FwdON,MATCH(E3+1,SettlementDates,1),1)))</f>
        <v>#NAME?</v>
      </c>
      <c r="J3" s="53" t="e">
        <f t="shared" ref="J3:J9" ca="1" si="2">IF(I3-G3&gt;1%,(QUOTIENT(I3*10000,50)+1)*0.5%,(QUOTIENT(I3*10000,10)+1)*0.1%)</f>
        <v>#NAME?</v>
      </c>
      <c r="K3" s="82" t="e">
        <f t="shared" ref="K3:K9" ca="1" si="3">IF(J3-H3&lt;0.5%,0.05%,IF(J3-H3&lt;1%,0.1%,IF(J3-H3&lt;2%,0.25%,0.5%)))</f>
        <v>#NAME?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42643</v>
      </c>
      <c r="E4" s="76">
        <f t="shared" si="0"/>
        <v>43373</v>
      </c>
      <c r="F4" s="77">
        <f t="shared" si="1"/>
        <v>3</v>
      </c>
      <c r="G4" s="83" t="e">
        <f ca="1">MIN(_xll.ohPack(Data!$F$4:INDEX(FwdON,MATCH(E4+1,SettlementDates,1),1)))</f>
        <v>#NAME?</v>
      </c>
      <c r="H4" s="54" t="e">
        <f t="shared" ref="H4:H9" ca="1" si="4">IF(G4&gt;=0,ROUNDDOWN(G4*10,2)/10,ROUNDUP(G4*10,2)/10)</f>
        <v>#NAME?</v>
      </c>
      <c r="I4" s="83" t="e">
        <f ca="1">MAX(_xll.ohPack(Data!$F$4:INDEX(FwdON,MATCH(E4+1,SettlementDates,1),1)))</f>
        <v>#NAME?</v>
      </c>
      <c r="J4" s="54" t="e">
        <f t="shared" ca="1" si="2"/>
        <v>#NAME?</v>
      </c>
      <c r="K4" s="83" t="e">
        <f t="shared" ca="1" si="3"/>
        <v>#NAME?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43738</v>
      </c>
      <c r="F5" s="77">
        <f t="shared" si="1"/>
        <v>6</v>
      </c>
      <c r="G5" s="83" t="e">
        <f ca="1">MIN(_xll.ohPack(Data!$F$4:INDEX(FwdON,MATCH(E5+1,SettlementDates,1),1)))</f>
        <v>#NAME?</v>
      </c>
      <c r="H5" s="54" t="e">
        <f t="shared" ca="1" si="4"/>
        <v>#NAME?</v>
      </c>
      <c r="I5" s="83" t="e">
        <f ca="1">MAX(_xll.ohPack(Data!$F$4:INDEX(FwdON,MATCH(E5+1,SettlementDates,1),1)))</f>
        <v>#NAME?</v>
      </c>
      <c r="J5" s="54" t="e">
        <f t="shared" ca="1" si="2"/>
        <v>#NAME?</v>
      </c>
      <c r="K5" s="83" t="e">
        <f t="shared" ca="1" si="3"/>
        <v>#NAME?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46295</v>
      </c>
      <c r="F6" s="77">
        <f t="shared" si="1"/>
        <v>6</v>
      </c>
      <c r="G6" s="83" t="e">
        <f ca="1">MIN(_xll.ohPack(Data!$F$4:INDEX(FwdON,MATCH(E6+1,SettlementDates,1),1)))</f>
        <v>#NAME?</v>
      </c>
      <c r="H6" s="54" t="e">
        <f t="shared" ca="1" si="4"/>
        <v>#NAME?</v>
      </c>
      <c r="I6" s="83" t="e">
        <f ca="1">MAX(_xll.ohPack(Data!$F$4:INDEX(FwdON,MATCH(E6+1,SettlementDates,1),1)))</f>
        <v>#NAME?</v>
      </c>
      <c r="J6" s="54" t="e">
        <f t="shared" ca="1" si="2"/>
        <v>#NAME?</v>
      </c>
      <c r="K6" s="83" t="e">
        <f t="shared" ca="1" si="3"/>
        <v>#NAME?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49948</v>
      </c>
      <c r="F7" s="77">
        <f t="shared" si="1"/>
        <v>12</v>
      </c>
      <c r="G7" s="83" t="e">
        <f ca="1">MIN(_xll.ohPack(Data!$F$4:INDEX(FwdON,MATCH(E7+1,SettlementDates,1),1)))</f>
        <v>#NAME?</v>
      </c>
      <c r="H7" s="54" t="e">
        <f t="shared" ca="1" si="4"/>
        <v>#NAME?</v>
      </c>
      <c r="I7" s="83" t="e">
        <f ca="1">MAX(_xll.ohPack(Data!$F$4:INDEX(FwdON,MATCH(E7+1,SettlementDates,1),1)))</f>
        <v>#NAME?</v>
      </c>
      <c r="J7" s="54" t="e">
        <f t="shared" ca="1" si="2"/>
        <v>#NAME?</v>
      </c>
      <c r="K7" s="83" t="e">
        <f t="shared" ca="1" si="3"/>
        <v>#NAME?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53600</v>
      </c>
      <c r="F8" s="77">
        <f t="shared" si="1"/>
        <v>36</v>
      </c>
      <c r="G8" s="83" t="e">
        <f ca="1">MIN(_xll.ohPack(Data!$F$4:INDEX(FwdON,MATCH(E8+1,SettlementDates,1),1)))</f>
        <v>#NAME?</v>
      </c>
      <c r="H8" s="54" t="e">
        <f t="shared" ca="1" si="4"/>
        <v>#NAME?</v>
      </c>
      <c r="I8" s="83" t="e">
        <f ca="1">MAX(_xll.ohPack(Data!$F$4:INDEX(FwdON,MATCH(E8+1,SettlementDates,1),1)))</f>
        <v>#NAME?</v>
      </c>
      <c r="J8" s="54" t="e">
        <f t="shared" ca="1" si="2"/>
        <v>#NAME?</v>
      </c>
      <c r="K8" s="83" t="e">
        <f t="shared" ca="1" si="3"/>
        <v>#NAME?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64558</v>
      </c>
      <c r="F9" s="77">
        <f t="shared" si="1"/>
        <v>60</v>
      </c>
      <c r="G9" s="84" t="e">
        <f ca="1">MIN(_xll.ohPack(Data!$F$4:INDEX(FwdON,MATCH(E9+1,SettlementDates,1),1)))</f>
        <v>#NAME?</v>
      </c>
      <c r="H9" s="55" t="e">
        <f t="shared" ca="1" si="4"/>
        <v>#NAME?</v>
      </c>
      <c r="I9" s="84" t="e">
        <f ca="1">MAX(_xll.ohPack(Data!$F$4:INDEX(FwdON,MATCH(E9+1,SettlementDates,1),1)))</f>
        <v>#NAME?</v>
      </c>
      <c r="J9" s="55" t="e">
        <f t="shared" ca="1" si="2"/>
        <v>#NAME?</v>
      </c>
      <c r="K9" s="84" t="e">
        <f t="shared" ca="1" si="3"/>
        <v>#NAME?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86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87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87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87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87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87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88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2" collapsed="1" x14ac:dyDescent="0.2">
      <c r="P17" s="63"/>
      <c r="Q17" s="63"/>
      <c r="S17" s="63"/>
      <c r="T17" s="63"/>
      <c r="U17" s="63"/>
      <c r="V17" s="63"/>
      <c r="Y17" s="63"/>
    </row>
    <row r="18" spans="3:32" x14ac:dyDescent="0.2">
      <c r="C18" s="62"/>
      <c r="M18" s="109" t="s">
        <v>143</v>
      </c>
      <c r="P18" s="63"/>
      <c r="Q18" s="63"/>
      <c r="S18" s="63"/>
      <c r="T18" s="63"/>
      <c r="V18" s="63"/>
      <c r="Y18" s="63"/>
      <c r="AA18" s="61"/>
    </row>
    <row r="19" spans="3:32" x14ac:dyDescent="0.2">
      <c r="M19" s="101"/>
      <c r="P19" s="63"/>
      <c r="Q19" s="63"/>
      <c r="S19" s="63"/>
      <c r="T19" s="63"/>
      <c r="V19" s="63"/>
      <c r="Y19" s="63"/>
      <c r="AA19" s="85"/>
    </row>
    <row r="20" spans="3:32" x14ac:dyDescent="0.2">
      <c r="P20" s="63"/>
      <c r="Q20" s="63"/>
      <c r="S20" s="63"/>
      <c r="T20" s="63"/>
      <c r="U20" s="63"/>
      <c r="V20" s="63"/>
      <c r="Y20" s="63"/>
    </row>
    <row r="21" spans="3:32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96</v>
      </c>
      <c r="AD22" s="104" t="s">
        <v>107</v>
      </c>
      <c r="AF22" s="104" t="s">
        <v>159</v>
      </c>
    </row>
    <row r="23" spans="3:32" x14ac:dyDescent="0.2">
      <c r="J23" s="62"/>
      <c r="K23" s="62"/>
      <c r="L23" s="62"/>
      <c r="M23" s="93" t="s">
        <v>152</v>
      </c>
      <c r="N23" s="93" t="s">
        <v>53</v>
      </c>
      <c r="O23" s="93" t="str">
        <f>_xll.qlECBNextCode(SettlementDate,Trigger)</f>
        <v>OCT16</v>
      </c>
      <c r="P23" s="93" t="str">
        <f t="shared" ref="P23:P33" si="5">Currency&amp;M23&amp;N23&amp;O23&amp;QuoteSuffix</f>
        <v>EURECBOISOCT16_Quote</v>
      </c>
      <c r="Q23" s="169"/>
      <c r="R23" s="105">
        <f>_xll.qlCalendarAdvance(Calendar,S23,"-2D","f",,Trigger)</f>
        <v>42667</v>
      </c>
      <c r="S23" s="105">
        <f>_xll.qlECBdate(O23,,Trigger)</f>
        <v>42669</v>
      </c>
      <c r="T23" s="105">
        <f>_xll.qlECBNextDate(S23,Trigger)</f>
        <v>42718</v>
      </c>
      <c r="U23" s="96" t="e">
        <f ca="1">_xll.qlOvernightIndexedSwapFairRate(AA23,_xll.ohTrigger(Trigger,TriggerON,InterestRatesTrigger))</f>
        <v>#NAME?</v>
      </c>
      <c r="V23" s="96" t="e">
        <f ca="1">_xll.qlQuoteValue(P23,_xll.ohTrigger(Trigger,TriggerON,InterestRatesTrigger))</f>
        <v>#NAME?</v>
      </c>
      <c r="W23" s="96" t="b">
        <f t="shared" ref="W23:W33" ca="1" si="6">NOT(ISERROR(V23))</f>
        <v>0</v>
      </c>
      <c r="X23" s="170" t="e">
        <f ca="1">(U23-V23)*10000</f>
        <v>#NAME?</v>
      </c>
      <c r="Y23" s="50" t="e">
        <f ca="1">ABS(X23/10000)&lt;=ABS('General Settings'!$D$22)</f>
        <v>#NAME?</v>
      </c>
      <c r="AA23" s="52" t="str">
        <f>_xll.qlMakeDatedOIS(,S23,T23,IndexON,,DayCountConv,,Permanent,Trigger,ObjectOverwrite)</f>
        <v>obj_00778#0001</v>
      </c>
      <c r="AC23" s="68" t="s">
        <v>97</v>
      </c>
      <c r="AD23" s="51" t="s">
        <v>98</v>
      </c>
      <c r="AF23" s="52" t="str">
        <f t="array" ref="AF23:AF69">_xll.ohGroupList("EUROIS_instruments",TriggerON)</f>
        <v>EUROND_Quote</v>
      </c>
    </row>
    <row r="24" spans="3:32" x14ac:dyDescent="0.2">
      <c r="M24" s="94" t="s">
        <v>152</v>
      </c>
      <c r="N24" s="94" t="s">
        <v>53</v>
      </c>
      <c r="O24" s="94" t="str">
        <f>_xll.qlECBNextCode(S23,Trigger)</f>
        <v>DEC16</v>
      </c>
      <c r="P24" s="94" t="str">
        <f t="shared" si="5"/>
        <v>EURECBOISDEC16_Quote</v>
      </c>
      <c r="Q24" s="171"/>
      <c r="R24" s="106">
        <f>_xll.qlCalendarAdvance(Calendar,S24,"-2D","f",,Trigger)</f>
        <v>42716</v>
      </c>
      <c r="S24" s="106">
        <f>_xll.qlECBdate(O24,,Trigger)</f>
        <v>42718</v>
      </c>
      <c r="T24" s="106">
        <f>_xll.qlECBNextDate(S24,Trigger)</f>
        <v>42760</v>
      </c>
      <c r="U24" s="97" t="e">
        <f ca="1">_xll.qlOvernightIndexedSwapFairRate(AA24,_xll.ohTrigger(Trigger,TriggerON,InterestRatesTrigger))</f>
        <v>#NAME?</v>
      </c>
      <c r="V24" s="97" t="e">
        <f ca="1">_xll.qlQuoteValue(P24,_xll.ohTrigger(Trigger,TriggerON,InterestRatesTrigger))</f>
        <v>#NAME?</v>
      </c>
      <c r="W24" s="97" t="b">
        <f t="shared" ca="1" si="6"/>
        <v>0</v>
      </c>
      <c r="X24" s="132" t="e">
        <f t="shared" ref="X24:X69" ca="1" si="7">(U24-V24)*10000</f>
        <v>#NAME?</v>
      </c>
      <c r="Y24" s="50" t="e">
        <f ca="1">ABS(X24/10000)&lt;=ABS('General Settings'!$D$22)</f>
        <v>#NAME?</v>
      </c>
      <c r="AA24" s="50" t="str">
        <f>_xll.qlMakeDatedOIS(,S24,T24,IndexON,,DayCountConv,,Permanent,Trigger,ObjectOverwrite)</f>
        <v>obj_0077b#0001</v>
      </c>
      <c r="AF24" s="50" t="str">
        <v>EURTND_Quote</v>
      </c>
    </row>
    <row r="25" spans="3:32" x14ac:dyDescent="0.2">
      <c r="M25" s="94" t="s">
        <v>152</v>
      </c>
      <c r="N25" s="94" t="s">
        <v>53</v>
      </c>
      <c r="O25" s="94" t="str">
        <f>_xll.qlECBNextCode(S24,Trigger)</f>
        <v>JAN17</v>
      </c>
      <c r="P25" s="94" t="str">
        <f t="shared" si="5"/>
        <v>EURECBOISJAN17_Quote</v>
      </c>
      <c r="Q25" s="171"/>
      <c r="R25" s="106">
        <f>_xll.qlCalendarAdvance(Calendar,S25,"-2D","f",,Trigger)</f>
        <v>42758</v>
      </c>
      <c r="S25" s="106">
        <f>_xll.qlECBdate(O25,,Trigger)</f>
        <v>42760</v>
      </c>
      <c r="T25" s="106">
        <f>_xll.qlECBNextDate(S25,Trigger)</f>
        <v>42802</v>
      </c>
      <c r="U25" s="97" t="e">
        <f ca="1">_xll.qlOvernightIndexedSwapFairRate(AA25,_xll.ohTrigger(Trigger,TriggerON,InterestRatesTrigger))</f>
        <v>#NAME?</v>
      </c>
      <c r="V25" s="97" t="e">
        <f ca="1">_xll.qlQuoteValue(P25,_xll.ohTrigger(Trigger,TriggerON,InterestRatesTrigger))</f>
        <v>#NAME?</v>
      </c>
      <c r="W25" s="97" t="b">
        <f t="shared" ca="1" si="6"/>
        <v>0</v>
      </c>
      <c r="X25" s="132" t="e">
        <f t="shared" ca="1" si="7"/>
        <v>#NAME?</v>
      </c>
      <c r="Y25" s="50" t="e">
        <f ca="1">ABS(X25/10000)&lt;=ABS('General Settings'!$D$22)</f>
        <v>#NAME?</v>
      </c>
      <c r="AA25" s="50" t="str">
        <f>_xll.qlMakeDatedOIS(,S25,T25,IndexON,,DayCountConv,,Permanent,Trigger,ObjectOverwrite)</f>
        <v>obj_0077c#0001</v>
      </c>
      <c r="AF25" s="50" t="str">
        <v>EUREONSW_Quote</v>
      </c>
    </row>
    <row r="26" spans="3:32" x14ac:dyDescent="0.2">
      <c r="M26" s="94" t="s">
        <v>152</v>
      </c>
      <c r="N26" s="94" t="s">
        <v>53</v>
      </c>
      <c r="O26" s="94" t="str">
        <f>_xll.qlECBNextCode(S25,Trigger)</f>
        <v>MAR17</v>
      </c>
      <c r="P26" s="94" t="str">
        <f t="shared" si="5"/>
        <v>EURECBOISMAR17_Quote</v>
      </c>
      <c r="Q26" s="171"/>
      <c r="R26" s="106">
        <f>_xll.qlCalendarAdvance(Calendar,S26,"-2D","f",,Trigger)</f>
        <v>42800</v>
      </c>
      <c r="S26" s="106">
        <f>_xll.qlECBdate(O26,,Trigger)</f>
        <v>42802</v>
      </c>
      <c r="T26" s="106">
        <f>_xll.qlECBNextDate(S26,Trigger)</f>
        <v>42844</v>
      </c>
      <c r="U26" s="97" t="e">
        <f ca="1">_xll.qlOvernightIndexedSwapFairRate(AA26,_xll.ohTrigger(Trigger,TriggerON,InterestRatesTrigger))</f>
        <v>#NAME?</v>
      </c>
      <c r="V26" s="97" t="e">
        <f ca="1">_xll.qlQuoteValue(P26,_xll.ohTrigger(Trigger,TriggerON,InterestRatesTrigger))</f>
        <v>#NAME?</v>
      </c>
      <c r="W26" s="97" t="b">
        <f t="shared" ca="1" si="6"/>
        <v>0</v>
      </c>
      <c r="X26" s="132" t="e">
        <f t="shared" ca="1" si="7"/>
        <v>#NAME?</v>
      </c>
      <c r="Y26" s="50" t="e">
        <f ca="1">ABS(X26/10000)&lt;=ABS('General Settings'!$D$22)</f>
        <v>#NAME?</v>
      </c>
      <c r="AA26" s="50" t="str">
        <f>_xll.qlMakeDatedOIS(,S26,T26,IndexON,,DayCountConv,,Permanent,Trigger,ObjectOverwrite)</f>
        <v>obj_0077d#0001</v>
      </c>
      <c r="AF26" s="50" t="str">
        <v>EUREON2W_Quote</v>
      </c>
    </row>
    <row r="27" spans="3:32" x14ac:dyDescent="0.2">
      <c r="M27" s="94" t="s">
        <v>152</v>
      </c>
      <c r="N27" s="94" t="s">
        <v>53</v>
      </c>
      <c r="O27" s="94" t="str">
        <f>_xll.qlECBNextCode(S26,Trigger)</f>
        <v>APR17</v>
      </c>
      <c r="P27" s="94" t="str">
        <f t="shared" si="5"/>
        <v>EURECBOISAPR17_Quote</v>
      </c>
      <c r="Q27" s="171"/>
      <c r="R27" s="106">
        <f>_xll.qlCalendarAdvance(Calendar,S27,"-2D","f",,Trigger)</f>
        <v>42838</v>
      </c>
      <c r="S27" s="106">
        <f>_xll.qlECBdate(O27,,Trigger)</f>
        <v>42844</v>
      </c>
      <c r="T27" s="106">
        <f>_xll.qlECBNextDate(S27,Trigger)</f>
        <v>42893</v>
      </c>
      <c r="U27" s="97" t="e">
        <f ca="1">_xll.qlOvernightIndexedSwapFairRate(AA27,_xll.ohTrigger(Trigger,TriggerON,InterestRatesTrigger))</f>
        <v>#NAME?</v>
      </c>
      <c r="V27" s="97" t="e">
        <f ca="1">_xll.qlQuoteValue(P27,_xll.ohTrigger(Trigger,TriggerON,InterestRatesTrigger))</f>
        <v>#NAME?</v>
      </c>
      <c r="W27" s="97" t="b">
        <f t="shared" ca="1" si="6"/>
        <v>0</v>
      </c>
      <c r="X27" s="132" t="e">
        <f t="shared" ca="1" si="7"/>
        <v>#NAME?</v>
      </c>
      <c r="Y27" s="50" t="e">
        <f ca="1">ABS(X27/10000)&lt;=ABS('General Settings'!$D$22)</f>
        <v>#NAME?</v>
      </c>
      <c r="AA27" s="50" t="str">
        <f>_xll.qlMakeDatedOIS(,S27,T27,IndexON,,DayCountConv,,Permanent,Trigger,ObjectOverwrite)</f>
        <v>obj_0077e#0001</v>
      </c>
      <c r="AF27" s="50" t="str">
        <v>EUREON3W_Quote</v>
      </c>
    </row>
    <row r="28" spans="3:32" x14ac:dyDescent="0.2">
      <c r="M28" s="94" t="s">
        <v>152</v>
      </c>
      <c r="N28" s="94" t="s">
        <v>53</v>
      </c>
      <c r="O28" s="94" t="str">
        <f>_xll.qlECBNextCode(S27,Trigger)</f>
        <v>JUN17</v>
      </c>
      <c r="P28" s="94" t="str">
        <f t="shared" si="5"/>
        <v>EURECBOISJUN17_Quote</v>
      </c>
      <c r="Q28" s="171"/>
      <c r="R28" s="106">
        <f>_xll.qlCalendarAdvance(Calendar,S28,"-2D","f",,Trigger)</f>
        <v>42891</v>
      </c>
      <c r="S28" s="106">
        <f>_xll.qlECBdate(O28,,Trigger)</f>
        <v>42893</v>
      </c>
      <c r="T28" s="106">
        <f>_xll.qlECBNextDate(S28,Trigger)</f>
        <v>42942</v>
      </c>
      <c r="U28" s="97" t="e">
        <f ca="1">_xll.qlOvernightIndexedSwapFairRate(AA28,_xll.ohTrigger(Trigger,TriggerON,InterestRatesTrigger))</f>
        <v>#NAME?</v>
      </c>
      <c r="V28" s="97" t="e">
        <f ca="1">_xll.qlQuoteValue(P28,_xll.ohTrigger(Trigger,TriggerON,InterestRatesTrigger))</f>
        <v>#NAME?</v>
      </c>
      <c r="W28" s="97" t="b">
        <f t="shared" ca="1" si="6"/>
        <v>0</v>
      </c>
      <c r="X28" s="132" t="e">
        <f t="shared" ca="1" si="7"/>
        <v>#NAME?</v>
      </c>
      <c r="Y28" s="50" t="e">
        <f ca="1">ABS(X28/10000)&lt;=ABS('General Settings'!$D$22)</f>
        <v>#NAME?</v>
      </c>
      <c r="AA28" s="50" t="str">
        <f>_xll.qlMakeDatedOIS(,S28,T28,IndexON,,DayCountConv,,Permanent,Trigger,ObjectOverwrite)</f>
        <v>obj_0077f#0001</v>
      </c>
      <c r="AF28" s="50" t="str">
        <v>EUREON1M_Quote</v>
      </c>
    </row>
    <row r="29" spans="3:32" x14ac:dyDescent="0.2">
      <c r="M29" s="94" t="s">
        <v>152</v>
      </c>
      <c r="N29" s="94" t="s">
        <v>53</v>
      </c>
      <c r="O29" s="94" t="str">
        <f>_xll.qlECBNextCode(S28,Trigger)</f>
        <v>JUL17</v>
      </c>
      <c r="P29" s="94" t="str">
        <f t="shared" si="5"/>
        <v>EURECBOISJUL17_Quote</v>
      </c>
      <c r="Q29" s="171"/>
      <c r="R29" s="106">
        <f>_xll.qlCalendarAdvance(Calendar,S29,"-2D","f",,Trigger)</f>
        <v>42940</v>
      </c>
      <c r="S29" s="106">
        <f>_xll.qlECBdate(O29,,Trigger)</f>
        <v>42942</v>
      </c>
      <c r="T29" s="106" t="e">
        <f>_xll.qlECBNextDate(S29,Trigger)</f>
        <v>#NUM!</v>
      </c>
      <c r="U29" s="97" t="e">
        <f ca="1">_xll.qlOvernightIndexedSwapFairRate(AA29,_xll.ohTrigger(Trigger,TriggerON,InterestRatesTrigger))</f>
        <v>#NAME?</v>
      </c>
      <c r="V29" s="97" t="e">
        <f ca="1">_xll.qlQuoteValue(P29,_xll.ohTrigger(Trigger,TriggerON,InterestRatesTrigger))</f>
        <v>#NAME?</v>
      </c>
      <c r="W29" s="97" t="b">
        <f t="shared" ca="1" si="6"/>
        <v>0</v>
      </c>
      <c r="X29" s="132" t="e">
        <f t="shared" ca="1" si="7"/>
        <v>#NAME?</v>
      </c>
      <c r="Y29" s="50" t="e">
        <f ca="1">ABS(X29/10000)&lt;=ABS('General Settings'!$D$22)</f>
        <v>#NAME?</v>
      </c>
      <c r="AA29" s="50" t="e">
        <f>_xll.qlMakeDatedOIS(,S29,T29,IndexON,,DayCountConv,,Permanent,Trigger,ObjectOverwrite)</f>
        <v>#NUM!</v>
      </c>
      <c r="AF29" s="50" t="str">
        <v>EUREON2M_Quote</v>
      </c>
    </row>
    <row r="30" spans="3:32" x14ac:dyDescent="0.2">
      <c r="M30" s="94" t="s">
        <v>152</v>
      </c>
      <c r="N30" s="94" t="s">
        <v>53</v>
      </c>
      <c r="O30" s="94" t="e">
        <f>_xll.qlECBNextCode(S29,Trigger)</f>
        <v>#NUM!</v>
      </c>
      <c r="P30" s="94" t="e">
        <f t="shared" si="5"/>
        <v>#NUM!</v>
      </c>
      <c r="Q30" s="171"/>
      <c r="R30" s="106" t="e">
        <f>_xll.qlCalendarAdvance(Calendar,S30,"-2D","f",,Trigger)</f>
        <v>#NUM!</v>
      </c>
      <c r="S30" s="106" t="e">
        <f>_xll.qlECBdate(O30,,Trigger)</f>
        <v>#VALUE!</v>
      </c>
      <c r="T30" s="106" t="e">
        <f>_xll.qlECBNextDate(S30,Trigger)</f>
        <v>#NUM!</v>
      </c>
      <c r="U30" s="97" t="e">
        <f ca="1">_xll.qlOvernightIndexedSwapFairRate(AA30,_xll.ohTrigger(Trigger,TriggerON,InterestRatesTrigger))</f>
        <v>#NAME?</v>
      </c>
      <c r="V30" s="97" t="e">
        <f ca="1">_xll.qlQuoteValue(P30,_xll.ohTrigger(Trigger,TriggerON,InterestRatesTrigger))</f>
        <v>#NAME?</v>
      </c>
      <c r="W30" s="97" t="b">
        <f t="shared" ca="1" si="6"/>
        <v>0</v>
      </c>
      <c r="X30" s="132" t="e">
        <f t="shared" ca="1" si="7"/>
        <v>#NAME?</v>
      </c>
      <c r="Y30" s="50" t="e">
        <f ca="1">ABS(X30/10000)&lt;=ABS('General Settings'!$D$22)</f>
        <v>#NAME?</v>
      </c>
      <c r="AA30" s="50" t="e">
        <f>_xll.qlMakeDatedOIS(,S30,T30,IndexON,,DayCountConv,,Permanent,Trigger,ObjectOverwrite)</f>
        <v>#NUM!</v>
      </c>
      <c r="AF30" s="50" t="str">
        <v>EURECBOISJUL16_Quote</v>
      </c>
    </row>
    <row r="31" spans="3:32" x14ac:dyDescent="0.2">
      <c r="M31" s="94" t="s">
        <v>152</v>
      </c>
      <c r="N31" s="94" t="s">
        <v>53</v>
      </c>
      <c r="O31" s="94" t="e">
        <f>_xll.qlECBNextCode(S30,Trigger)</f>
        <v>#NUM!</v>
      </c>
      <c r="P31" s="94" t="e">
        <f t="shared" si="5"/>
        <v>#NUM!</v>
      </c>
      <c r="Q31" s="171"/>
      <c r="R31" s="106" t="e">
        <f>_xll.qlCalendarAdvance(Calendar,S31,"-2D","f",,Trigger)</f>
        <v>#NUM!</v>
      </c>
      <c r="S31" s="106" t="e">
        <f>_xll.qlECBdate(O31,,Trigger)</f>
        <v>#VALUE!</v>
      </c>
      <c r="T31" s="106" t="e">
        <f>_xll.qlECBNextDate(S31,Trigger)</f>
        <v>#NUM!</v>
      </c>
      <c r="U31" s="97" t="e">
        <f ca="1">_xll.qlOvernightIndexedSwapFairRate(AA31,_xll.ohTrigger(Trigger,TriggerON,InterestRatesTrigger))</f>
        <v>#NAME?</v>
      </c>
      <c r="V31" s="97" t="e">
        <f ca="1">_xll.qlQuoteValue(P31,_xll.ohTrigger(Trigger,TriggerON,InterestRatesTrigger))</f>
        <v>#NAME?</v>
      </c>
      <c r="W31" s="97" t="b">
        <f t="shared" ca="1" si="6"/>
        <v>0</v>
      </c>
      <c r="X31" s="132" t="e">
        <f t="shared" ca="1" si="7"/>
        <v>#NAME?</v>
      </c>
      <c r="Y31" s="50" t="e">
        <f ca="1">ABS(X31/10000)&lt;=ABS('General Settings'!$D$22)</f>
        <v>#NAME?</v>
      </c>
      <c r="AA31" s="50" t="e">
        <f>_xll.qlMakeDatedOIS(,S31,T31,IndexON,,DayCountConv,,Permanent,Trigger,ObjectOverwrite)</f>
        <v>#NUM!</v>
      </c>
      <c r="AF31" s="50" t="str">
        <v>EURECBOISSEP16_Quote</v>
      </c>
    </row>
    <row r="32" spans="3:32" x14ac:dyDescent="0.2">
      <c r="M32" s="94" t="s">
        <v>152</v>
      </c>
      <c r="N32" s="94" t="s">
        <v>53</v>
      </c>
      <c r="O32" s="94" t="e">
        <f>_xll.qlECBNextCode(S31,Trigger)</f>
        <v>#NUM!</v>
      </c>
      <c r="P32" s="94" t="e">
        <f t="shared" si="5"/>
        <v>#NUM!</v>
      </c>
      <c r="Q32" s="171"/>
      <c r="R32" s="106" t="e">
        <f>_xll.qlCalendarAdvance(Calendar,S32,"-2D","f",,Trigger)</f>
        <v>#NUM!</v>
      </c>
      <c r="S32" s="106" t="e">
        <f>_xll.qlECBdate(O32,,Trigger)</f>
        <v>#VALUE!</v>
      </c>
      <c r="T32" s="106" t="e">
        <f>_xll.qlECBNextDate(S32,Trigger)</f>
        <v>#NUM!</v>
      </c>
      <c r="U32" s="97" t="e">
        <f ca="1">_xll.qlOvernightIndexedSwapFairRate(AA32,_xll.ohTrigger(Trigger,TriggerON,InterestRatesTrigger))</f>
        <v>#NAME?</v>
      </c>
      <c r="V32" s="97" t="e">
        <f ca="1">_xll.qlQuoteValue(P32,_xll.ohTrigger(Trigger,TriggerON,InterestRatesTrigger))</f>
        <v>#NAME?</v>
      </c>
      <c r="W32" s="97" t="b">
        <f t="shared" ca="1" si="6"/>
        <v>0</v>
      </c>
      <c r="X32" s="132" t="e">
        <f t="shared" ca="1" si="7"/>
        <v>#NAME?</v>
      </c>
      <c r="Y32" s="50" t="e">
        <f ca="1">ABS(X32/10000)&lt;=ABS('General Settings'!$D$22)</f>
        <v>#NAME?</v>
      </c>
      <c r="AA32" s="50" t="e">
        <f>_xll.qlMakeDatedOIS(,S32,T32,IndexON,,DayCountConv,,Permanent,Trigger,ObjectOverwrite)</f>
        <v>#NUM!</v>
      </c>
      <c r="AF32" s="50" t="str">
        <v>EURECBOISOCT16_Quote</v>
      </c>
    </row>
    <row r="33" spans="13:32" x14ac:dyDescent="0.2">
      <c r="M33" s="95" t="s">
        <v>152</v>
      </c>
      <c r="N33" s="95" t="s">
        <v>53</v>
      </c>
      <c r="O33" s="95" t="e">
        <f>_xll.qlECBNextCode(S32,Trigger)</f>
        <v>#NUM!</v>
      </c>
      <c r="P33" s="95" t="e">
        <f t="shared" si="5"/>
        <v>#NUM!</v>
      </c>
      <c r="Q33" s="172"/>
      <c r="R33" s="107" t="e">
        <f>_xll.qlCalendarAdvance(Calendar,S33,"-2D","f",,Trigger)</f>
        <v>#NUM!</v>
      </c>
      <c r="S33" s="107" t="e">
        <f>_xll.qlECBdate(O33,,Trigger)</f>
        <v>#VALUE!</v>
      </c>
      <c r="T33" s="107" t="e">
        <f>_xll.qlECBNextDate(S33,Trigger)</f>
        <v>#NUM!</v>
      </c>
      <c r="U33" s="98" t="e">
        <f ca="1">_xll.qlOvernightIndexedSwapFairRate(AA33,_xll.ohTrigger(Trigger,TriggerON,InterestRatesTrigger))</f>
        <v>#NAME?</v>
      </c>
      <c r="V33" s="98" t="e">
        <f ca="1">_xll.qlQuoteValue(P33,_xll.ohTrigger(Trigger,TriggerON,InterestRatesTrigger))</f>
        <v>#NAME?</v>
      </c>
      <c r="W33" s="98" t="b">
        <f t="shared" ca="1" si="6"/>
        <v>0</v>
      </c>
      <c r="X33" s="173" t="e">
        <f t="shared" ca="1" si="7"/>
        <v>#NAME?</v>
      </c>
      <c r="Y33" s="50" t="e">
        <f ca="1">ABS(X33/10000)&lt;=ABS('General Settings'!$D$22)</f>
        <v>#NAME?</v>
      </c>
      <c r="AA33" s="50" t="e">
        <f>_xll.qlMakeDatedOIS(,S33,T33,IndexON,,DayCountConv,,Permanent,Trigger,ObjectOverwrite)</f>
        <v>#NUM!</v>
      </c>
      <c r="AF33" s="50" t="str">
        <v>EURECBOISDEC16_Quote</v>
      </c>
    </row>
    <row r="34" spans="13:32" x14ac:dyDescent="0.2">
      <c r="M34" s="94" t="s">
        <v>151</v>
      </c>
      <c r="N34" s="94"/>
      <c r="O34" s="94" t="s">
        <v>60</v>
      </c>
      <c r="P34" s="94" t="str">
        <f t="shared" ref="P34" si="8">Currency&amp;M34&amp;O34&amp;QuoteSuffix</f>
        <v>EUREONSW_Quote</v>
      </c>
      <c r="Q34" s="171"/>
      <c r="R34" s="106">
        <f t="shared" ref="R34:R65" si="9">EvaluationDate</f>
        <v>42641</v>
      </c>
      <c r="S34" s="106">
        <f>_xll.qlSwapStartDate(AA34)</f>
        <v>42643</v>
      </c>
      <c r="T34" s="106">
        <f>_xll.qlSwapMaturityDate(AA34)</f>
        <v>42650</v>
      </c>
      <c r="U34" s="97" t="e">
        <f ca="1">_xll.qlOvernightIndexedSwapFairRate(AA34,_xll.ohTrigger(Trigger,TriggerON,InterestRatesTrigger))</f>
        <v>#NAME?</v>
      </c>
      <c r="V34" s="97" t="e">
        <f ca="1">_xll.qlQuoteValue(P34,_xll.ohTrigger(Trigger,TriggerON,InterestRatesTrigger))</f>
        <v>#NAME?</v>
      </c>
      <c r="W34" s="97" t="b">
        <f t="shared" ref="W34" ca="1" si="10">NOT(ISERROR(V34))</f>
        <v>0</v>
      </c>
      <c r="X34" s="132" t="e">
        <f t="shared" ca="1" si="7"/>
        <v>#NAME?</v>
      </c>
      <c r="Y34" s="52" t="e">
        <f ca="1">ABS(X34/10000)&lt;=ABS('General Settings'!$D$23)</f>
        <v>#NAME?</v>
      </c>
      <c r="AA34" s="52" t="str">
        <f>_xll.qlMakeOIS(,SettlementDays,IF(O34="SW","1W",O34),IndexON,,FwdStart,DayCountConv,,Permanent,Trigger,ObjectOverwrite)</f>
        <v>obj_00582#0001</v>
      </c>
      <c r="AF34" s="50" t="str">
        <v>EURECBOISJAN17_Quote</v>
      </c>
    </row>
    <row r="35" spans="13:32" x14ac:dyDescent="0.2">
      <c r="M35" s="94" t="s">
        <v>151</v>
      </c>
      <c r="N35" s="94"/>
      <c r="O35" s="94" t="s">
        <v>61</v>
      </c>
      <c r="P35" s="94" t="str">
        <f t="shared" ref="P35:P65" si="11">Currency&amp;M35&amp;O35&amp;QuoteSuffix</f>
        <v>EUREON2W_Quote</v>
      </c>
      <c r="Q35" s="171"/>
      <c r="R35" s="106">
        <f t="shared" si="9"/>
        <v>42641</v>
      </c>
      <c r="S35" s="106">
        <f>_xll.qlSwapStartDate(AA35)</f>
        <v>42643</v>
      </c>
      <c r="T35" s="106">
        <f>_xll.qlSwapMaturityDate(AA35)</f>
        <v>42657</v>
      </c>
      <c r="U35" s="97" t="e">
        <f ca="1">_xll.qlOvernightIndexedSwapFairRate(AA35,_xll.ohTrigger(Trigger,TriggerON,InterestRatesTrigger))</f>
        <v>#NAME?</v>
      </c>
      <c r="V35" s="97" t="e">
        <f ca="1">_xll.qlQuoteValue(P35,_xll.ohTrigger(Trigger,TriggerON,InterestRatesTrigger))</f>
        <v>#NAME?</v>
      </c>
      <c r="W35" s="97" t="b">
        <f t="shared" ref="W35:W65" ca="1" si="12">NOT(ISERROR(V35))</f>
        <v>0</v>
      </c>
      <c r="X35" s="132" t="e">
        <f t="shared" ca="1" si="7"/>
        <v>#NAME?</v>
      </c>
      <c r="Y35" s="50" t="e">
        <f ca="1">ABS(X35/10000)&lt;=ABS('General Settings'!$D$23)</f>
        <v>#NAME?</v>
      </c>
      <c r="AA35" s="50" t="str">
        <f>_xll.qlMakeOIS(,SettlementDays,IF(O35="SW","1W",O35),IndexON,,FwdStart,DayCountConv,,Permanent,Trigger,ObjectOverwrite)</f>
        <v>obj_00698#0001</v>
      </c>
      <c r="AF35" s="50" t="str">
        <v>EURECBOISMAR17_Quote</v>
      </c>
    </row>
    <row r="36" spans="13:32" x14ac:dyDescent="0.2">
      <c r="M36" s="94" t="s">
        <v>151</v>
      </c>
      <c r="N36" s="94"/>
      <c r="O36" s="94" t="s">
        <v>62</v>
      </c>
      <c r="P36" s="94" t="str">
        <f t="shared" si="11"/>
        <v>EUREON3W_Quote</v>
      </c>
      <c r="Q36" s="171"/>
      <c r="R36" s="106">
        <f t="shared" si="9"/>
        <v>42641</v>
      </c>
      <c r="S36" s="106">
        <f>_xll.qlSwapStartDate(AA36)</f>
        <v>42643</v>
      </c>
      <c r="T36" s="106">
        <f>_xll.qlSwapMaturityDate(AA36)</f>
        <v>42664</v>
      </c>
      <c r="U36" s="97" t="e">
        <f ca="1">_xll.qlOvernightIndexedSwapFairRate(AA36,_xll.ohTrigger(Trigger,TriggerON,InterestRatesTrigger))</f>
        <v>#NAME?</v>
      </c>
      <c r="V36" s="97" t="e">
        <f ca="1">_xll.qlQuoteValue(P36,_xll.ohTrigger(Trigger,TriggerON,InterestRatesTrigger))</f>
        <v>#NAME?</v>
      </c>
      <c r="W36" s="97" t="b">
        <f t="shared" ca="1" si="12"/>
        <v>0</v>
      </c>
      <c r="X36" s="132" t="e">
        <f t="shared" ca="1" si="7"/>
        <v>#NAME?</v>
      </c>
      <c r="Y36" s="50" t="e">
        <f ca="1">ABS(X36/10000)&lt;=ABS('General Settings'!$D$23)</f>
        <v>#NAME?</v>
      </c>
      <c r="AA36" s="50" t="str">
        <f>_xll.qlMakeOIS(,SettlementDays,IF(O36="SW","1W",O36),IndexON,,FwdStart,DayCountConv,,Permanent,Trigger,ObjectOverwrite)</f>
        <v>obj_0062d#0001</v>
      </c>
      <c r="AF36" s="50" t="str">
        <v>EURECBOISAPR17_Quote</v>
      </c>
    </row>
    <row r="37" spans="13:32" x14ac:dyDescent="0.2">
      <c r="M37" s="94" t="s">
        <v>151</v>
      </c>
      <c r="N37" s="94"/>
      <c r="O37" s="94" t="s">
        <v>30</v>
      </c>
      <c r="P37" s="94" t="str">
        <f t="shared" si="11"/>
        <v>EUREON1M_Quote</v>
      </c>
      <c r="Q37" s="171"/>
      <c r="R37" s="106">
        <f t="shared" si="9"/>
        <v>42641</v>
      </c>
      <c r="S37" s="106">
        <f>_xll.qlSwapStartDate(AA37)</f>
        <v>42643</v>
      </c>
      <c r="T37" s="106">
        <f>_xll.qlSwapMaturityDate(AA37)</f>
        <v>42674</v>
      </c>
      <c r="U37" s="97" t="e">
        <f ca="1">_xll.qlOvernightIndexedSwapFairRate(AA37,_xll.ohTrigger(Trigger,TriggerON,InterestRatesTrigger))</f>
        <v>#NAME?</v>
      </c>
      <c r="V37" s="97" t="e">
        <f ca="1">_xll.qlQuoteValue(P37,_xll.ohTrigger(Trigger,TriggerON,InterestRatesTrigger))</f>
        <v>#NAME?</v>
      </c>
      <c r="W37" s="97" t="b">
        <f t="shared" ca="1" si="12"/>
        <v>0</v>
      </c>
      <c r="X37" s="132" t="e">
        <f t="shared" ca="1" si="7"/>
        <v>#NAME?</v>
      </c>
      <c r="Y37" s="50" t="e">
        <f ca="1">ABS(X37/10000)&lt;=ABS('General Settings'!$D$23)</f>
        <v>#NAME?</v>
      </c>
      <c r="AA37" s="50" t="str">
        <f>_xll.qlMakeOIS(,SettlementDays,IF(O37="SW","1W",O37),IndexON,,FwdStart,DayCountConv,,Permanent,Trigger,ObjectOverwrite)</f>
        <v>obj_0068a#0001</v>
      </c>
      <c r="AF37" s="50" t="str">
        <v>EURECBOISJUN17_Quote</v>
      </c>
    </row>
    <row r="38" spans="13:32" x14ac:dyDescent="0.2">
      <c r="M38" s="94" t="s">
        <v>151</v>
      </c>
      <c r="N38" s="94"/>
      <c r="O38" s="94" t="s">
        <v>63</v>
      </c>
      <c r="P38" s="94" t="str">
        <f t="shared" si="11"/>
        <v>EUREON2M_Quote</v>
      </c>
      <c r="Q38" s="171"/>
      <c r="R38" s="106">
        <f t="shared" si="9"/>
        <v>42641</v>
      </c>
      <c r="S38" s="106">
        <f>_xll.qlSwapStartDate(AA38)</f>
        <v>42643</v>
      </c>
      <c r="T38" s="106">
        <f>_xll.qlSwapMaturityDate(AA38)</f>
        <v>42704</v>
      </c>
      <c r="U38" s="97" t="e">
        <f ca="1">_xll.qlOvernightIndexedSwapFairRate(AA38,_xll.ohTrigger(Trigger,TriggerON,InterestRatesTrigger))</f>
        <v>#NAME?</v>
      </c>
      <c r="V38" s="97" t="e">
        <f ca="1">_xll.qlQuoteValue(P38,_xll.ohTrigger(Trigger,TriggerON,InterestRatesTrigger))</f>
        <v>#NAME?</v>
      </c>
      <c r="W38" s="97" t="b">
        <f t="shared" ca="1" si="12"/>
        <v>0</v>
      </c>
      <c r="X38" s="132" t="e">
        <f t="shared" ca="1" si="7"/>
        <v>#NAME?</v>
      </c>
      <c r="Y38" s="50" t="e">
        <f ca="1">ABS(X38/10000)&lt;=ABS('General Settings'!$D$23)</f>
        <v>#NAME?</v>
      </c>
      <c r="AA38" s="50" t="str">
        <f>_xll.qlMakeOIS(,SettlementDays,IF(O38="SW","1W",O38),IndexON,,FwdStart,DayCountConv,,Permanent,Trigger,ObjectOverwrite)</f>
        <v>obj_0066c#0001</v>
      </c>
      <c r="AF38" s="50" t="str">
        <v>EUREON15M_Quote</v>
      </c>
    </row>
    <row r="39" spans="13:32" x14ac:dyDescent="0.2">
      <c r="M39" s="94" t="s">
        <v>151</v>
      </c>
      <c r="N39" s="94"/>
      <c r="O39" s="94" t="s">
        <v>31</v>
      </c>
      <c r="P39" s="94" t="str">
        <f t="shared" si="11"/>
        <v>EUREON3M_Quote</v>
      </c>
      <c r="Q39" s="171"/>
      <c r="R39" s="106">
        <f t="shared" si="9"/>
        <v>42641</v>
      </c>
      <c r="S39" s="106">
        <f>_xll.qlSwapStartDate(AA39)</f>
        <v>42643</v>
      </c>
      <c r="T39" s="106">
        <f>_xll.qlSwapMaturityDate(AA39)</f>
        <v>42734</v>
      </c>
      <c r="U39" s="97" t="e">
        <f ca="1">_xll.qlOvernightIndexedSwapFairRate(AA39,_xll.ohTrigger(Trigger,TriggerON,InterestRatesTrigger))</f>
        <v>#NAME?</v>
      </c>
      <c r="V39" s="97" t="e">
        <f ca="1">_xll.qlQuoteValue(P39,_xll.ohTrigger(Trigger,TriggerON,InterestRatesTrigger))</f>
        <v>#NAME?</v>
      </c>
      <c r="W39" s="97" t="b">
        <f t="shared" ca="1" si="12"/>
        <v>0</v>
      </c>
      <c r="X39" s="132" t="e">
        <f t="shared" ca="1" si="7"/>
        <v>#NAME?</v>
      </c>
      <c r="Y39" s="50" t="e">
        <f ca="1">ABS(X39/10000)&lt;=ABS('General Settings'!$D$23)</f>
        <v>#NAME?</v>
      </c>
      <c r="AA39" s="50" t="str">
        <f>_xll.qlMakeOIS(,SettlementDays,IF(O39="SW","1W",O39),IndexON,,FwdStart,DayCountConv,,Permanent,Trigger,ObjectOverwrite)</f>
        <v>obj_006c4#0001</v>
      </c>
      <c r="AF39" s="50" t="str">
        <v>EUREON18M_Quote</v>
      </c>
    </row>
    <row r="40" spans="13:32" x14ac:dyDescent="0.2">
      <c r="M40" s="94" t="s">
        <v>151</v>
      </c>
      <c r="N40" s="94"/>
      <c r="O40" s="94" t="s">
        <v>64</v>
      </c>
      <c r="P40" s="94" t="str">
        <f t="shared" si="11"/>
        <v>EUREON4M_Quote</v>
      </c>
      <c r="Q40" s="171"/>
      <c r="R40" s="106">
        <f t="shared" si="9"/>
        <v>42641</v>
      </c>
      <c r="S40" s="106">
        <f>_xll.qlSwapStartDate(AA40)</f>
        <v>42643</v>
      </c>
      <c r="T40" s="106">
        <f>_xll.qlSwapMaturityDate(AA40)</f>
        <v>42766</v>
      </c>
      <c r="U40" s="97" t="e">
        <f ca="1">_xll.qlOvernightIndexedSwapFairRate(AA40,_xll.ohTrigger(Trigger,TriggerON,InterestRatesTrigger))</f>
        <v>#NAME?</v>
      </c>
      <c r="V40" s="97" t="e">
        <f ca="1">_xll.qlQuoteValue(P40,_xll.ohTrigger(Trigger,TriggerON,InterestRatesTrigger))</f>
        <v>#NAME?</v>
      </c>
      <c r="W40" s="97" t="b">
        <f t="shared" ca="1" si="12"/>
        <v>0</v>
      </c>
      <c r="X40" s="132" t="e">
        <f t="shared" ca="1" si="7"/>
        <v>#NAME?</v>
      </c>
      <c r="Y40" s="50" t="e">
        <f ca="1">ABS(X40/10000)&lt;=ABS('General Settings'!$D$23)</f>
        <v>#NAME?</v>
      </c>
      <c r="AA40" s="50" t="str">
        <f>_xll.qlMakeOIS(,SettlementDays,IF(O40="SW","1W",O40),IndexON,,FwdStart,DayCountConv,,Permanent,Trigger,ObjectOverwrite)</f>
        <v>obj_006aa#0001</v>
      </c>
      <c r="AF40" s="50" t="str">
        <v>EUREON21M_Quote</v>
      </c>
    </row>
    <row r="41" spans="13:32" x14ac:dyDescent="0.2">
      <c r="M41" s="94" t="s">
        <v>151</v>
      </c>
      <c r="N41" s="94"/>
      <c r="O41" s="94" t="s">
        <v>65</v>
      </c>
      <c r="P41" s="94" t="str">
        <f t="shared" si="11"/>
        <v>EUREON5M_Quote</v>
      </c>
      <c r="Q41" s="171"/>
      <c r="R41" s="106">
        <f t="shared" si="9"/>
        <v>42641</v>
      </c>
      <c r="S41" s="106">
        <f>_xll.qlSwapStartDate(AA41)</f>
        <v>42643</v>
      </c>
      <c r="T41" s="106">
        <f>_xll.qlSwapMaturityDate(AA41)</f>
        <v>42794</v>
      </c>
      <c r="U41" s="97" t="e">
        <f ca="1">_xll.qlOvernightIndexedSwapFairRate(AA41,_xll.ohTrigger(Trigger,TriggerON,InterestRatesTrigger))</f>
        <v>#NAME?</v>
      </c>
      <c r="V41" s="97" t="e">
        <f ca="1">_xll.qlQuoteValue(P41,_xll.ohTrigger(Trigger,TriggerON,InterestRatesTrigger))</f>
        <v>#NAME?</v>
      </c>
      <c r="W41" s="97" t="b">
        <f t="shared" ca="1" si="12"/>
        <v>0</v>
      </c>
      <c r="X41" s="132" t="e">
        <f t="shared" ca="1" si="7"/>
        <v>#NAME?</v>
      </c>
      <c r="Y41" s="50" t="e">
        <f ca="1">ABS(X41/10000)&lt;=ABS('General Settings'!$D$23)</f>
        <v>#NAME?</v>
      </c>
      <c r="AA41" s="50" t="str">
        <f>_xll.qlMakeOIS(,SettlementDays,IF(O41="SW","1W",O41),IndexON,,FwdStart,DayCountConv,,Permanent,Trigger,ObjectOverwrite)</f>
        <v>obj_00681#0001</v>
      </c>
      <c r="AF41" s="50" t="str">
        <v>EUREON2Y_Quote</v>
      </c>
    </row>
    <row r="42" spans="13:32" x14ac:dyDescent="0.2">
      <c r="M42" s="94" t="s">
        <v>151</v>
      </c>
      <c r="N42" s="94"/>
      <c r="O42" s="94" t="s">
        <v>32</v>
      </c>
      <c r="P42" s="94" t="str">
        <f t="shared" si="11"/>
        <v>EUREON6M_Quote</v>
      </c>
      <c r="Q42" s="171"/>
      <c r="R42" s="106">
        <f t="shared" si="9"/>
        <v>42641</v>
      </c>
      <c r="S42" s="106">
        <f>_xll.qlSwapStartDate(AA42)</f>
        <v>42643</v>
      </c>
      <c r="T42" s="106">
        <f>_xll.qlSwapMaturityDate(AA42)</f>
        <v>42825</v>
      </c>
      <c r="U42" s="97" t="e">
        <f ca="1">_xll.qlOvernightIndexedSwapFairRate(AA42,_xll.ohTrigger(Trigger,TriggerON,InterestRatesTrigger))</f>
        <v>#NAME?</v>
      </c>
      <c r="V42" s="97" t="e">
        <f ca="1">_xll.qlQuoteValue(P42,_xll.ohTrigger(Trigger,TriggerON,InterestRatesTrigger))</f>
        <v>#NAME?</v>
      </c>
      <c r="W42" s="97" t="b">
        <f t="shared" ca="1" si="12"/>
        <v>0</v>
      </c>
      <c r="X42" s="132" t="e">
        <f t="shared" ca="1" si="7"/>
        <v>#NAME?</v>
      </c>
      <c r="Y42" s="50" t="e">
        <f ca="1">ABS(X42/10000)&lt;=ABS('General Settings'!$D$23)</f>
        <v>#NAME?</v>
      </c>
      <c r="AA42" s="50" t="str">
        <f>_xll.qlMakeOIS(,SettlementDays,IF(O42="SW","1W",O42),IndexON,,FwdStart,DayCountConv,,Permanent,Trigger,ObjectOverwrite)</f>
        <v>obj_006d0#0001</v>
      </c>
      <c r="AF42" s="50" t="str">
        <v>EUREON3Y_Quote</v>
      </c>
    </row>
    <row r="43" spans="13:32" x14ac:dyDescent="0.2">
      <c r="M43" s="94" t="s">
        <v>151</v>
      </c>
      <c r="N43" s="94"/>
      <c r="O43" s="94" t="s">
        <v>66</v>
      </c>
      <c r="P43" s="94" t="str">
        <f t="shared" si="11"/>
        <v>EUREON7M_Quote</v>
      </c>
      <c r="Q43" s="171"/>
      <c r="R43" s="106">
        <f t="shared" si="9"/>
        <v>42641</v>
      </c>
      <c r="S43" s="106">
        <f>_xll.qlSwapStartDate(AA43)</f>
        <v>42643</v>
      </c>
      <c r="T43" s="106">
        <f>_xll.qlSwapMaturityDate(AA43)</f>
        <v>42853</v>
      </c>
      <c r="U43" s="97" t="e">
        <f ca="1">_xll.qlOvernightIndexedSwapFairRate(AA43,_xll.ohTrigger(Trigger,TriggerON,InterestRatesTrigger))</f>
        <v>#NAME?</v>
      </c>
      <c r="V43" s="97" t="e">
        <f ca="1">_xll.qlQuoteValue(P43,_xll.ohTrigger(Trigger,TriggerON,InterestRatesTrigger))</f>
        <v>#NAME?</v>
      </c>
      <c r="W43" s="97" t="b">
        <f t="shared" ca="1" si="12"/>
        <v>0</v>
      </c>
      <c r="X43" s="132" t="e">
        <f t="shared" ca="1" si="7"/>
        <v>#NAME?</v>
      </c>
      <c r="Y43" s="50" t="e">
        <f ca="1">ABS(X43/10000)&lt;=ABS('General Settings'!$D$23)</f>
        <v>#NAME?</v>
      </c>
      <c r="AA43" s="50" t="str">
        <f>_xll.qlMakeOIS(,SettlementDays,IF(O43="SW","1W",O43),IndexON,,FwdStart,DayCountConv,,Permanent,Trigger,ObjectOverwrite)</f>
        <v>obj_0073f#0001</v>
      </c>
      <c r="AF43" s="50" t="str">
        <v>EUREON4Y_Quote</v>
      </c>
    </row>
    <row r="44" spans="13:32" x14ac:dyDescent="0.2">
      <c r="M44" s="94" t="s">
        <v>151</v>
      </c>
      <c r="N44" s="94"/>
      <c r="O44" s="94" t="s">
        <v>67</v>
      </c>
      <c r="P44" s="94" t="str">
        <f t="shared" si="11"/>
        <v>EUREON8M_Quote</v>
      </c>
      <c r="Q44" s="171"/>
      <c r="R44" s="106">
        <f t="shared" si="9"/>
        <v>42641</v>
      </c>
      <c r="S44" s="106">
        <f>_xll.qlSwapStartDate(AA44)</f>
        <v>42643</v>
      </c>
      <c r="T44" s="106">
        <f>_xll.qlSwapMaturityDate(AA44)</f>
        <v>42886</v>
      </c>
      <c r="U44" s="97" t="e">
        <f ca="1">_xll.qlOvernightIndexedSwapFairRate(AA44,_xll.ohTrigger(Trigger,TriggerON,InterestRatesTrigger))</f>
        <v>#NAME?</v>
      </c>
      <c r="V44" s="97" t="e">
        <f ca="1">_xll.qlQuoteValue(P44,_xll.ohTrigger(Trigger,TriggerON,InterestRatesTrigger))</f>
        <v>#NAME?</v>
      </c>
      <c r="W44" s="97" t="b">
        <f t="shared" ca="1" si="12"/>
        <v>0</v>
      </c>
      <c r="X44" s="132" t="e">
        <f t="shared" ca="1" si="7"/>
        <v>#NAME?</v>
      </c>
      <c r="Y44" s="50" t="e">
        <f ca="1">ABS(X44/10000)&lt;=ABS('General Settings'!$D$23)</f>
        <v>#NAME?</v>
      </c>
      <c r="AA44" s="50" t="str">
        <f>_xll.qlMakeOIS(,SettlementDays,IF(O44="SW","1W",O44),IndexON,,FwdStart,DayCountConv,,Permanent,Trigger,ObjectOverwrite)</f>
        <v>obj_005e4#0001</v>
      </c>
      <c r="AF44" s="50" t="str">
        <v>EUREON5Y_Quote</v>
      </c>
    </row>
    <row r="45" spans="13:32" x14ac:dyDescent="0.2">
      <c r="M45" s="94" t="s">
        <v>151</v>
      </c>
      <c r="N45" s="94"/>
      <c r="O45" s="94" t="s">
        <v>68</v>
      </c>
      <c r="P45" s="94" t="str">
        <f t="shared" si="11"/>
        <v>EUREON9M_Quote</v>
      </c>
      <c r="Q45" s="171"/>
      <c r="R45" s="106">
        <f t="shared" si="9"/>
        <v>42641</v>
      </c>
      <c r="S45" s="106">
        <f>_xll.qlSwapStartDate(AA45)</f>
        <v>42643</v>
      </c>
      <c r="T45" s="106">
        <f>_xll.qlSwapMaturityDate(AA45)</f>
        <v>42916</v>
      </c>
      <c r="U45" s="97" t="e">
        <f ca="1">_xll.qlOvernightIndexedSwapFairRate(AA45,_xll.ohTrigger(Trigger,TriggerON,InterestRatesTrigger))</f>
        <v>#NAME?</v>
      </c>
      <c r="V45" s="97" t="e">
        <f ca="1">_xll.qlQuoteValue(P45,_xll.ohTrigger(Trigger,TriggerON,InterestRatesTrigger))</f>
        <v>#NAME?</v>
      </c>
      <c r="W45" s="97" t="b">
        <f t="shared" ca="1" si="12"/>
        <v>0</v>
      </c>
      <c r="X45" s="132" t="e">
        <f t="shared" ca="1" si="7"/>
        <v>#NAME?</v>
      </c>
      <c r="Y45" s="50" t="e">
        <f ca="1">ABS(X45/10000)&lt;=ABS('General Settings'!$D$23)</f>
        <v>#NAME?</v>
      </c>
      <c r="AA45" s="50" t="str">
        <f>_xll.qlMakeOIS(,SettlementDays,IF(O45="SW","1W",O45),IndexON,,FwdStart,DayCountConv,,Permanent,Trigger,ObjectOverwrite)</f>
        <v>obj_00601#0001</v>
      </c>
      <c r="AF45" s="50" t="str">
        <v>EUREON6Y_Quote</v>
      </c>
    </row>
    <row r="46" spans="13:32" x14ac:dyDescent="0.2">
      <c r="M46" s="94" t="s">
        <v>151</v>
      </c>
      <c r="N46" s="94"/>
      <c r="O46" s="94" t="s">
        <v>69</v>
      </c>
      <c r="P46" s="94" t="str">
        <f t="shared" si="11"/>
        <v>EUREON10M_Quote</v>
      </c>
      <c r="Q46" s="171"/>
      <c r="R46" s="106">
        <f t="shared" si="9"/>
        <v>42641</v>
      </c>
      <c r="S46" s="106">
        <f>_xll.qlSwapStartDate(AA46)</f>
        <v>42643</v>
      </c>
      <c r="T46" s="106">
        <f>_xll.qlSwapMaturityDate(AA46)</f>
        <v>42947</v>
      </c>
      <c r="U46" s="97" t="e">
        <f ca="1">_xll.qlOvernightIndexedSwapFairRate(AA46,_xll.ohTrigger(Trigger,TriggerON,InterestRatesTrigger))</f>
        <v>#NAME?</v>
      </c>
      <c r="V46" s="97" t="e">
        <f ca="1">_xll.qlQuoteValue(P46,_xll.ohTrigger(Trigger,TriggerON,InterestRatesTrigger))</f>
        <v>#NAME?</v>
      </c>
      <c r="W46" s="97" t="b">
        <f t="shared" ca="1" si="12"/>
        <v>0</v>
      </c>
      <c r="X46" s="132" t="e">
        <f t="shared" ca="1" si="7"/>
        <v>#NAME?</v>
      </c>
      <c r="Y46" s="50" t="e">
        <f ca="1">ABS(X46/10000)&lt;=ABS('General Settings'!$D$23)</f>
        <v>#NAME?</v>
      </c>
      <c r="AA46" s="50" t="str">
        <f>_xll.qlMakeOIS(,SettlementDays,IF(O46="SW","1W",O46),IndexON,,FwdStart,DayCountConv,,Permanent,Trigger,ObjectOverwrite)</f>
        <v>obj_0063d#0001</v>
      </c>
      <c r="AF46" s="50" t="str">
        <v>EUREON7Y_Quote</v>
      </c>
    </row>
    <row r="47" spans="13:32" x14ac:dyDescent="0.2">
      <c r="M47" s="94" t="s">
        <v>151</v>
      </c>
      <c r="N47" s="94"/>
      <c r="O47" s="94" t="s">
        <v>70</v>
      </c>
      <c r="P47" s="94" t="str">
        <f t="shared" si="11"/>
        <v>EUREON11M_Quote</v>
      </c>
      <c r="Q47" s="171"/>
      <c r="R47" s="106">
        <f t="shared" si="9"/>
        <v>42641</v>
      </c>
      <c r="S47" s="106">
        <f>_xll.qlSwapStartDate(AA47)</f>
        <v>42643</v>
      </c>
      <c r="T47" s="106">
        <f>_xll.qlSwapMaturityDate(AA47)</f>
        <v>42978</v>
      </c>
      <c r="U47" s="97" t="e">
        <f ca="1">_xll.qlOvernightIndexedSwapFairRate(AA47,_xll.ohTrigger(Trigger,TriggerON,InterestRatesTrigger))</f>
        <v>#NAME?</v>
      </c>
      <c r="V47" s="97" t="e">
        <f ca="1">_xll.qlQuoteValue(P47,_xll.ohTrigger(Trigger,TriggerON,InterestRatesTrigger))</f>
        <v>#NAME?</v>
      </c>
      <c r="W47" s="97" t="b">
        <f t="shared" ca="1" si="12"/>
        <v>0</v>
      </c>
      <c r="X47" s="132" t="e">
        <f t="shared" ca="1" si="7"/>
        <v>#NAME?</v>
      </c>
      <c r="Y47" s="50" t="e">
        <f ca="1">ABS(X47/10000)&lt;=ABS('General Settings'!$D$23)</f>
        <v>#NAME?</v>
      </c>
      <c r="AA47" s="50" t="str">
        <f>_xll.qlMakeOIS(,SettlementDays,IF(O47="SW","1W",O47),IndexON,,FwdStart,DayCountConv,,Permanent,Trigger,ObjectOverwrite)</f>
        <v>obj_00662#0001</v>
      </c>
      <c r="AF47" s="50" t="str">
        <v>EUREON8Y_Quote</v>
      </c>
    </row>
    <row r="48" spans="13:32" x14ac:dyDescent="0.2">
      <c r="M48" s="94" t="s">
        <v>151</v>
      </c>
      <c r="N48" s="94"/>
      <c r="O48" s="94" t="s">
        <v>33</v>
      </c>
      <c r="P48" s="94" t="str">
        <f t="shared" si="11"/>
        <v>EUREON1Y_Quote</v>
      </c>
      <c r="Q48" s="171"/>
      <c r="R48" s="106">
        <f t="shared" si="9"/>
        <v>42641</v>
      </c>
      <c r="S48" s="106">
        <f>_xll.qlSwapStartDate(AA48)</f>
        <v>42643</v>
      </c>
      <c r="T48" s="106">
        <f>_xll.qlSwapMaturityDate(AA48)</f>
        <v>43007</v>
      </c>
      <c r="U48" s="97" t="e">
        <f ca="1">_xll.qlOvernightIndexedSwapFairRate(AA48,_xll.ohTrigger(Trigger,TriggerON,InterestRatesTrigger))</f>
        <v>#NAME?</v>
      </c>
      <c r="V48" s="97" t="e">
        <f ca="1">_xll.qlQuoteValue(P48,_xll.ohTrigger(Trigger,TriggerON,InterestRatesTrigger))</f>
        <v>#NAME?</v>
      </c>
      <c r="W48" s="97" t="b">
        <f t="shared" ca="1" si="12"/>
        <v>0</v>
      </c>
      <c r="X48" s="132" t="e">
        <f t="shared" ca="1" si="7"/>
        <v>#NAME?</v>
      </c>
      <c r="Y48" s="50" t="e">
        <f ca="1">ABS(X48/10000)&lt;=ABS('General Settings'!$D$23)</f>
        <v>#NAME?</v>
      </c>
      <c r="AA48" s="50" t="str">
        <f>_xll.qlMakeOIS(,SettlementDays,IF(O48="SW","1W",O48),IndexON,,FwdStart,DayCountConv,,Permanent,Trigger,ObjectOverwrite)</f>
        <v>obj_00686#0001</v>
      </c>
      <c r="AF48" s="50" t="str">
        <v>EUREON9Y_Quote</v>
      </c>
    </row>
    <row r="49" spans="13:32" x14ac:dyDescent="0.2">
      <c r="M49" s="94" t="s">
        <v>151</v>
      </c>
      <c r="N49" s="94"/>
      <c r="O49" s="94" t="s">
        <v>73</v>
      </c>
      <c r="P49" s="94" t="str">
        <f t="shared" si="11"/>
        <v>EUREON15M_Quote</v>
      </c>
      <c r="Q49" s="171"/>
      <c r="R49" s="106">
        <f t="shared" si="9"/>
        <v>42641</v>
      </c>
      <c r="S49" s="106">
        <f>_xll.qlSwapStartDate(AA49)</f>
        <v>42643</v>
      </c>
      <c r="T49" s="106">
        <f>_xll.qlSwapMaturityDate(AA49)</f>
        <v>43098</v>
      </c>
      <c r="U49" s="97" t="e">
        <f ca="1">_xll.qlOvernightIndexedSwapFairRate(AA49,_xll.ohTrigger(Trigger,TriggerON,InterestRatesTrigger))</f>
        <v>#NAME?</v>
      </c>
      <c r="V49" s="97" t="e">
        <f ca="1">_xll.qlQuoteValue(P49,_xll.ohTrigger(Trigger,TriggerON,InterestRatesTrigger))</f>
        <v>#NAME?</v>
      </c>
      <c r="W49" s="97" t="b">
        <f t="shared" ca="1" si="12"/>
        <v>0</v>
      </c>
      <c r="X49" s="132" t="e">
        <f t="shared" ca="1" si="7"/>
        <v>#NAME?</v>
      </c>
      <c r="Y49" s="50" t="e">
        <f ca="1">ABS(X49/10000)&lt;=ABS('General Settings'!$D$23)</f>
        <v>#NAME?</v>
      </c>
      <c r="AA49" s="50" t="str">
        <f>_xll.qlMakeOIS(,SettlementDays,IF(O49="SW","1W",O49),IndexON,,FwdStart,DayCountConv,,Permanent,Trigger,ObjectOverwrite)</f>
        <v>obj_00590#0001</v>
      </c>
      <c r="AF49" s="50" t="str">
        <v>EUREON10Y_Quote</v>
      </c>
    </row>
    <row r="50" spans="13:32" x14ac:dyDescent="0.2">
      <c r="M50" s="94" t="s">
        <v>151</v>
      </c>
      <c r="N50" s="94"/>
      <c r="O50" s="94" t="s">
        <v>76</v>
      </c>
      <c r="P50" s="94" t="str">
        <f t="shared" si="11"/>
        <v>EUREON18M_Quote</v>
      </c>
      <c r="Q50" s="171"/>
      <c r="R50" s="106">
        <f t="shared" si="9"/>
        <v>42641</v>
      </c>
      <c r="S50" s="106">
        <f>_xll.qlSwapStartDate(AA50)</f>
        <v>42643</v>
      </c>
      <c r="T50" s="106">
        <f>_xll.qlSwapMaturityDate(AA50)</f>
        <v>43188</v>
      </c>
      <c r="U50" s="97" t="e">
        <f ca="1">_xll.qlOvernightIndexedSwapFairRate(AA50,_xll.ohTrigger(Trigger,TriggerON,InterestRatesTrigger))</f>
        <v>#NAME?</v>
      </c>
      <c r="V50" s="97" t="e">
        <f ca="1">_xll.qlQuoteValue(P50,_xll.ohTrigger(Trigger,TriggerON,InterestRatesTrigger))</f>
        <v>#NAME?</v>
      </c>
      <c r="W50" s="97" t="b">
        <f t="shared" ca="1" si="12"/>
        <v>0</v>
      </c>
      <c r="X50" s="132" t="e">
        <f t="shared" ca="1" si="7"/>
        <v>#NAME?</v>
      </c>
      <c r="Y50" s="50" t="e">
        <f ca="1">ABS(X50/10000)&lt;=ABS('General Settings'!$D$23)</f>
        <v>#NAME?</v>
      </c>
      <c r="AA50" s="50" t="str">
        <f>_xll.qlMakeOIS(,SettlementDays,IF(O50="SW","1W",O50),IndexON,,FwdStart,DayCountConv,,Permanent,Trigger,ObjectOverwrite)</f>
        <v>obj_006e5#0001</v>
      </c>
      <c r="AF50" s="50" t="str">
        <v>EUREON11Y_Quote</v>
      </c>
    </row>
    <row r="51" spans="13:32" x14ac:dyDescent="0.2">
      <c r="M51" s="94" t="s">
        <v>151</v>
      </c>
      <c r="N51" s="94"/>
      <c r="O51" s="94" t="s">
        <v>77</v>
      </c>
      <c r="P51" s="94" t="str">
        <f t="shared" si="11"/>
        <v>EUREON21M_Quote</v>
      </c>
      <c r="Q51" s="171"/>
      <c r="R51" s="106">
        <f t="shared" si="9"/>
        <v>42641</v>
      </c>
      <c r="S51" s="106">
        <f>_xll.qlSwapStartDate(AA51)</f>
        <v>42643</v>
      </c>
      <c r="T51" s="106">
        <f>_xll.qlSwapMaturityDate(AA51)</f>
        <v>43280</v>
      </c>
      <c r="U51" s="97" t="e">
        <f ca="1">_xll.qlOvernightIndexedSwapFairRate(AA51,_xll.ohTrigger(Trigger,TriggerON,InterestRatesTrigger))</f>
        <v>#NAME?</v>
      </c>
      <c r="V51" s="97" t="e">
        <f ca="1">_xll.qlQuoteValue(P51,_xll.ohTrigger(Trigger,TriggerON,InterestRatesTrigger))</f>
        <v>#NAME?</v>
      </c>
      <c r="W51" s="97" t="b">
        <f t="shared" ca="1" si="12"/>
        <v>0</v>
      </c>
      <c r="X51" s="132" t="e">
        <f t="shared" ca="1" si="7"/>
        <v>#NAME?</v>
      </c>
      <c r="Y51" s="50" t="e">
        <f ca="1">ABS(X51/10000)&lt;=ABS('General Settings'!$D$23)</f>
        <v>#NAME?</v>
      </c>
      <c r="AA51" s="50" t="str">
        <f>_xll.qlMakeOIS(,SettlementDays,IF(O51="SW","1W",O51),IndexON,,FwdStart,DayCountConv,,Permanent,Trigger,ObjectOverwrite)</f>
        <v>obj_005d5#0001</v>
      </c>
      <c r="AF51" s="50" t="str">
        <v>EUREON12Y_Quote</v>
      </c>
    </row>
    <row r="52" spans="13:32" x14ac:dyDescent="0.2">
      <c r="M52" s="94" t="s">
        <v>151</v>
      </c>
      <c r="N52" s="94"/>
      <c r="O52" s="94" t="s">
        <v>78</v>
      </c>
      <c r="P52" s="94" t="str">
        <f t="shared" si="11"/>
        <v>EUREON2Y_Quote</v>
      </c>
      <c r="Q52" s="171"/>
      <c r="R52" s="106">
        <f t="shared" si="9"/>
        <v>42641</v>
      </c>
      <c r="S52" s="106">
        <f>_xll.qlSwapStartDate(AA52)</f>
        <v>42643</v>
      </c>
      <c r="T52" s="106">
        <f>_xll.qlSwapMaturityDate(AA52)</f>
        <v>43371</v>
      </c>
      <c r="U52" s="97" t="e">
        <f ca="1">_xll.qlOvernightIndexedSwapFairRate(AA52,_xll.ohTrigger(Trigger,TriggerON,InterestRatesTrigger))</f>
        <v>#NAME?</v>
      </c>
      <c r="V52" s="97" t="e">
        <f ca="1">_xll.qlQuoteValue(P52,_xll.ohTrigger(Trigger,TriggerON,InterestRatesTrigger))</f>
        <v>#NAME?</v>
      </c>
      <c r="W52" s="97" t="b">
        <f t="shared" ca="1" si="12"/>
        <v>0</v>
      </c>
      <c r="X52" s="132" t="e">
        <f t="shared" ca="1" si="7"/>
        <v>#NAME?</v>
      </c>
      <c r="Y52" s="50" t="e">
        <f ca="1">ABS(X52/10000)&lt;=ABS('General Settings'!$D$23)</f>
        <v>#NAME?</v>
      </c>
      <c r="AA52" s="50" t="str">
        <f>_xll.qlMakeOIS(,SettlementDays,IF(O52="SW","1W",O52),IndexON,,FwdStart,DayCountConv,,Permanent,Trigger,ObjectOverwrite)</f>
        <v>obj_00620#0001</v>
      </c>
      <c r="AF52" s="50" t="str">
        <v>EUREON15Y_Quote</v>
      </c>
    </row>
    <row r="53" spans="13:32" x14ac:dyDescent="0.2">
      <c r="M53" s="94" t="s">
        <v>151</v>
      </c>
      <c r="N53" s="94"/>
      <c r="O53" s="94" t="s">
        <v>79</v>
      </c>
      <c r="P53" s="94" t="str">
        <f t="shared" si="11"/>
        <v>EUREON3Y_Quote</v>
      </c>
      <c r="Q53" s="171"/>
      <c r="R53" s="106">
        <f t="shared" si="9"/>
        <v>42641</v>
      </c>
      <c r="S53" s="106">
        <f>_xll.qlSwapStartDate(AA53)</f>
        <v>42643</v>
      </c>
      <c r="T53" s="106">
        <f>_xll.qlSwapMaturityDate(AA53)</f>
        <v>43738</v>
      </c>
      <c r="U53" s="97" t="e">
        <f ca="1">_xll.qlOvernightIndexedSwapFairRate(AA53,_xll.ohTrigger(Trigger,TriggerON,InterestRatesTrigger))</f>
        <v>#NAME?</v>
      </c>
      <c r="V53" s="97" t="e">
        <f ca="1">_xll.qlQuoteValue(P53,_xll.ohTrigger(Trigger,TriggerON,InterestRatesTrigger))</f>
        <v>#NAME?</v>
      </c>
      <c r="W53" s="97" t="b">
        <f t="shared" ca="1" si="12"/>
        <v>0</v>
      </c>
      <c r="X53" s="132" t="e">
        <f t="shared" ca="1" si="7"/>
        <v>#NAME?</v>
      </c>
      <c r="Y53" s="50" t="e">
        <f ca="1">ABS(X53/10000)&lt;=ABS('General Settings'!$D$23)</f>
        <v>#NAME?</v>
      </c>
      <c r="AA53" s="50" t="str">
        <f>_xll.qlMakeOIS(,SettlementDays,IF(O53="SW","1W",O53),IndexON,,FwdStart,DayCountConv,,Permanent,Trigger,ObjectOverwrite)</f>
        <v>obj_005d4#0001</v>
      </c>
      <c r="AF53" s="50" t="str">
        <v>EUREON20Y_Quote</v>
      </c>
    </row>
    <row r="54" spans="13:32" x14ac:dyDescent="0.2">
      <c r="M54" s="94" t="s">
        <v>151</v>
      </c>
      <c r="N54" s="94"/>
      <c r="O54" s="94" t="s">
        <v>80</v>
      </c>
      <c r="P54" s="94" t="str">
        <f t="shared" si="11"/>
        <v>EUREON4Y_Quote</v>
      </c>
      <c r="Q54" s="171"/>
      <c r="R54" s="106">
        <f t="shared" si="9"/>
        <v>42641</v>
      </c>
      <c r="S54" s="106">
        <f>_xll.qlSwapStartDate(AA54)</f>
        <v>42643</v>
      </c>
      <c r="T54" s="106">
        <f>_xll.qlSwapMaturityDate(AA54)</f>
        <v>44104</v>
      </c>
      <c r="U54" s="97" t="e">
        <f ca="1">_xll.qlOvernightIndexedSwapFairRate(AA54,_xll.ohTrigger(Trigger,TriggerON,InterestRatesTrigger))</f>
        <v>#NAME?</v>
      </c>
      <c r="V54" s="97" t="e">
        <f ca="1">_xll.qlQuoteValue(P54,_xll.ohTrigger(Trigger,TriggerON,InterestRatesTrigger))</f>
        <v>#NAME?</v>
      </c>
      <c r="W54" s="97" t="b">
        <f t="shared" ca="1" si="12"/>
        <v>0</v>
      </c>
      <c r="X54" s="132" t="e">
        <f t="shared" ca="1" si="7"/>
        <v>#NAME?</v>
      </c>
      <c r="Y54" s="50" t="e">
        <f ca="1">ABS(X54/10000)&lt;=ABS('General Settings'!$D$23)</f>
        <v>#NAME?</v>
      </c>
      <c r="AA54" s="50" t="str">
        <f>_xll.qlMakeOIS(,SettlementDays,IF(O54="SW","1W",O54),IndexON,,FwdStart,DayCountConv,,Permanent,Trigger,ObjectOverwrite)</f>
        <v>obj_005b6#0001</v>
      </c>
      <c r="AF54" s="50" t="str">
        <v>EUREON25Y_Quote</v>
      </c>
    </row>
    <row r="55" spans="13:32" x14ac:dyDescent="0.2">
      <c r="M55" s="94" t="s">
        <v>151</v>
      </c>
      <c r="N55" s="94"/>
      <c r="O55" s="94" t="s">
        <v>81</v>
      </c>
      <c r="P55" s="94" t="str">
        <f t="shared" si="11"/>
        <v>EUREON5Y_Quote</v>
      </c>
      <c r="Q55" s="171"/>
      <c r="R55" s="106">
        <f t="shared" si="9"/>
        <v>42641</v>
      </c>
      <c r="S55" s="106">
        <f>_xll.qlSwapStartDate(AA55)</f>
        <v>42643</v>
      </c>
      <c r="T55" s="106">
        <f>_xll.qlSwapMaturityDate(AA55)</f>
        <v>44469</v>
      </c>
      <c r="U55" s="97" t="e">
        <f ca="1">_xll.qlOvernightIndexedSwapFairRate(AA55,_xll.ohTrigger(Trigger,TriggerON,InterestRatesTrigger))</f>
        <v>#NAME?</v>
      </c>
      <c r="V55" s="97" t="e">
        <f ca="1">_xll.qlQuoteValue(P55,_xll.ohTrigger(Trigger,TriggerON,InterestRatesTrigger))</f>
        <v>#NAME?</v>
      </c>
      <c r="W55" s="97" t="b">
        <f t="shared" ca="1" si="12"/>
        <v>0</v>
      </c>
      <c r="X55" s="132" t="e">
        <f t="shared" ca="1" si="7"/>
        <v>#NAME?</v>
      </c>
      <c r="Y55" s="50" t="e">
        <f ca="1">ABS(X55/10000)&lt;=ABS('General Settings'!$D$23)</f>
        <v>#NAME?</v>
      </c>
      <c r="AA55" s="50" t="str">
        <f>_xll.qlMakeOIS(,SettlementDays,IF(O55="SW","1W",O55),IndexON,,FwdStart,DayCountConv,,Permanent,Trigger,ObjectOverwrite)</f>
        <v>obj_00724#0001</v>
      </c>
      <c r="AF55" s="50" t="str">
        <v>EUREON30Y_Quote</v>
      </c>
    </row>
    <row r="56" spans="13:32" x14ac:dyDescent="0.2">
      <c r="M56" s="94" t="s">
        <v>151</v>
      </c>
      <c r="N56" s="94"/>
      <c r="O56" s="94" t="s">
        <v>82</v>
      </c>
      <c r="P56" s="94" t="str">
        <f t="shared" si="11"/>
        <v>EUREON6Y_Quote</v>
      </c>
      <c r="Q56" s="171"/>
      <c r="R56" s="106">
        <f t="shared" si="9"/>
        <v>42641</v>
      </c>
      <c r="S56" s="106">
        <f>_xll.qlSwapStartDate(AA56)</f>
        <v>42643</v>
      </c>
      <c r="T56" s="106">
        <f>_xll.qlSwapMaturityDate(AA56)</f>
        <v>44834</v>
      </c>
      <c r="U56" s="97" t="e">
        <f ca="1">_xll.qlOvernightIndexedSwapFairRate(AA56,_xll.ohTrigger(Trigger,TriggerON,InterestRatesTrigger))</f>
        <v>#NAME?</v>
      </c>
      <c r="V56" s="97" t="e">
        <f ca="1">_xll.qlQuoteValue(P56,_xll.ohTrigger(Trigger,TriggerON,InterestRatesTrigger))</f>
        <v>#NAME?</v>
      </c>
      <c r="W56" s="97" t="b">
        <f t="shared" ca="1" si="12"/>
        <v>0</v>
      </c>
      <c r="X56" s="132" t="e">
        <f t="shared" ca="1" si="7"/>
        <v>#NAME?</v>
      </c>
      <c r="Y56" s="50" t="e">
        <f ca="1">ABS(X56/10000)&lt;=ABS('General Settings'!$D$23)</f>
        <v>#NAME?</v>
      </c>
      <c r="AA56" s="50" t="str">
        <f>_xll.qlMakeOIS(,SettlementDays,IF(O56="SW","1W",O56),IndexON,,FwdStart,DayCountConv,,Permanent,Trigger,ObjectOverwrite)</f>
        <v>obj_006e9#0001</v>
      </c>
      <c r="AF56" s="50" t="str">
        <v>EUREON40Y_Quote</v>
      </c>
    </row>
    <row r="57" spans="13:32" x14ac:dyDescent="0.2">
      <c r="M57" s="94" t="s">
        <v>151</v>
      </c>
      <c r="N57" s="94"/>
      <c r="O57" s="94" t="s">
        <v>83</v>
      </c>
      <c r="P57" s="94" t="str">
        <f t="shared" si="11"/>
        <v>EUREON7Y_Quote</v>
      </c>
      <c r="Q57" s="171"/>
      <c r="R57" s="106">
        <f t="shared" si="9"/>
        <v>42641</v>
      </c>
      <c r="S57" s="106">
        <f>_xll.qlSwapStartDate(AA57)</f>
        <v>42643</v>
      </c>
      <c r="T57" s="106">
        <f>_xll.qlSwapMaturityDate(AA57)</f>
        <v>45198</v>
      </c>
      <c r="U57" s="97" t="e">
        <f ca="1">_xll.qlOvernightIndexedSwapFairRate(AA57,_xll.ohTrigger(Trigger,TriggerON,InterestRatesTrigger))</f>
        <v>#NAME?</v>
      </c>
      <c r="V57" s="97" t="e">
        <f ca="1">_xll.qlQuoteValue(P57,_xll.ohTrigger(Trigger,TriggerON,InterestRatesTrigger))</f>
        <v>#NAME?</v>
      </c>
      <c r="W57" s="97" t="b">
        <f t="shared" ca="1" si="12"/>
        <v>0</v>
      </c>
      <c r="X57" s="132" t="e">
        <f t="shared" ca="1" si="7"/>
        <v>#NAME?</v>
      </c>
      <c r="Y57" s="50" t="e">
        <f ca="1">ABS(X57/10000)&lt;=ABS('General Settings'!$D$23)</f>
        <v>#NAME?</v>
      </c>
      <c r="AA57" s="50" t="str">
        <f>_xll.qlMakeOIS(,SettlementDays,IF(O57="SW","1W",O57),IndexON,,FwdStart,DayCountConv,,Permanent,Trigger,ObjectOverwrite)</f>
        <v>obj_006eb#0001</v>
      </c>
      <c r="AF57" s="50" t="str">
        <v>EUREON50Y_Quote</v>
      </c>
    </row>
    <row r="58" spans="13:32" x14ac:dyDescent="0.2">
      <c r="M58" s="94" t="s">
        <v>151</v>
      </c>
      <c r="N58" s="94"/>
      <c r="O58" s="94" t="s">
        <v>84</v>
      </c>
      <c r="P58" s="94" t="str">
        <f t="shared" si="11"/>
        <v>EUREON8Y_Quote</v>
      </c>
      <c r="Q58" s="171"/>
      <c r="R58" s="106">
        <f t="shared" si="9"/>
        <v>42641</v>
      </c>
      <c r="S58" s="106">
        <f>_xll.qlSwapStartDate(AA58)</f>
        <v>42643</v>
      </c>
      <c r="T58" s="106">
        <f>_xll.qlSwapMaturityDate(AA58)</f>
        <v>45565</v>
      </c>
      <c r="U58" s="97" t="e">
        <f ca="1">_xll.qlOvernightIndexedSwapFairRate(AA58,_xll.ohTrigger(Trigger,TriggerON,InterestRatesTrigger))</f>
        <v>#NAME?</v>
      </c>
      <c r="V58" s="97" t="e">
        <f ca="1">_xll.qlQuoteValue(P58,_xll.ohTrigger(Trigger,TriggerON,InterestRatesTrigger))</f>
        <v>#NAME?</v>
      </c>
      <c r="W58" s="97" t="b">
        <f t="shared" ca="1" si="12"/>
        <v>0</v>
      </c>
      <c r="X58" s="132" t="e">
        <f t="shared" ca="1" si="7"/>
        <v>#NAME?</v>
      </c>
      <c r="Y58" s="50" t="e">
        <f ca="1">ABS(X58/10000)&lt;=ABS('General Settings'!$D$23)</f>
        <v>#NAME?</v>
      </c>
      <c r="AA58" s="50" t="str">
        <f>_xll.qlMakeOIS(,SettlementDays,IF(O58="SW","1W",O58),IndexON,,FwdStart,DayCountConv,,Permanent,Trigger,ObjectOverwrite)</f>
        <v>obj_00762#0001</v>
      </c>
      <c r="AF58" s="50" t="str">
        <v>EUREON60Y_Quote</v>
      </c>
    </row>
    <row r="59" spans="13:32" x14ac:dyDescent="0.2">
      <c r="M59" s="94" t="s">
        <v>151</v>
      </c>
      <c r="N59" s="94"/>
      <c r="O59" s="94" t="s">
        <v>85</v>
      </c>
      <c r="P59" s="94" t="str">
        <f t="shared" si="11"/>
        <v>EUREON9Y_Quote</v>
      </c>
      <c r="Q59" s="171"/>
      <c r="R59" s="106">
        <f t="shared" si="9"/>
        <v>42641</v>
      </c>
      <c r="S59" s="106">
        <f>_xll.qlSwapStartDate(AA59)</f>
        <v>42643</v>
      </c>
      <c r="T59" s="106">
        <f>_xll.qlSwapMaturityDate(AA59)</f>
        <v>45930</v>
      </c>
      <c r="U59" s="97" t="e">
        <f ca="1">_xll.qlOvernightIndexedSwapFairRate(AA59,_xll.ohTrigger(Trigger,TriggerON,InterestRatesTrigger))</f>
        <v>#NAME?</v>
      </c>
      <c r="V59" s="97" t="e">
        <f ca="1">_xll.qlQuoteValue(P59,_xll.ohTrigger(Trigger,TriggerON,InterestRatesTrigger))</f>
        <v>#NAME?</v>
      </c>
      <c r="W59" s="97" t="b">
        <f t="shared" ca="1" si="12"/>
        <v>0</v>
      </c>
      <c r="X59" s="132" t="e">
        <f t="shared" ca="1" si="7"/>
        <v>#NAME?</v>
      </c>
      <c r="Y59" s="50" t="e">
        <f ca="1">ABS(X59/10000)&lt;=ABS('General Settings'!$D$23)</f>
        <v>#NAME?</v>
      </c>
      <c r="AA59" s="50" t="str">
        <f>_xll.qlMakeOIS(,SettlementDays,IF(O59="SW","1W",O59),IndexON,,FwdStart,DayCountConv,,Permanent,Trigger,ObjectOverwrite)</f>
        <v>obj_00618#0001</v>
      </c>
      <c r="AF59" s="50" t="str">
        <v/>
      </c>
    </row>
    <row r="60" spans="13:32" x14ac:dyDescent="0.2">
      <c r="M60" s="94" t="s">
        <v>151</v>
      </c>
      <c r="N60" s="94"/>
      <c r="O60" s="94" t="s">
        <v>86</v>
      </c>
      <c r="P60" s="94" t="str">
        <f t="shared" si="11"/>
        <v>EUREON10Y_Quote</v>
      </c>
      <c r="Q60" s="171"/>
      <c r="R60" s="106">
        <f t="shared" si="9"/>
        <v>42641</v>
      </c>
      <c r="S60" s="106">
        <f>_xll.qlSwapStartDate(AA60)</f>
        <v>42643</v>
      </c>
      <c r="T60" s="106">
        <f>_xll.qlSwapMaturityDate(AA60)</f>
        <v>46295</v>
      </c>
      <c r="U60" s="97" t="e">
        <f ca="1">_xll.qlOvernightIndexedSwapFairRate(AA60,_xll.ohTrigger(Trigger,TriggerON,InterestRatesTrigger))</f>
        <v>#NAME?</v>
      </c>
      <c r="V60" s="97" t="e">
        <f ca="1">_xll.qlQuoteValue(P60,_xll.ohTrigger(Trigger,TriggerON,InterestRatesTrigger))</f>
        <v>#NAME?</v>
      </c>
      <c r="W60" s="97" t="b">
        <f t="shared" ca="1" si="12"/>
        <v>0</v>
      </c>
      <c r="X60" s="132" t="e">
        <f t="shared" ca="1" si="7"/>
        <v>#NAME?</v>
      </c>
      <c r="Y60" s="50" t="e">
        <f ca="1">ABS(X60/10000)&lt;=ABS('General Settings'!$D$23)</f>
        <v>#NAME?</v>
      </c>
      <c r="AA60" s="50" t="str">
        <f>_xll.qlMakeOIS(,SettlementDays,IF(O60="SW","1W",O60),IndexON,,FwdStart,DayCountConv,,Permanent,Trigger,ObjectOverwrite)</f>
        <v>obj_0068c#0001</v>
      </c>
      <c r="AF60" s="50" t="str">
        <v/>
      </c>
    </row>
    <row r="61" spans="13:32" x14ac:dyDescent="0.2">
      <c r="M61" s="94" t="s">
        <v>151</v>
      </c>
      <c r="N61" s="94"/>
      <c r="O61" s="94" t="s">
        <v>112</v>
      </c>
      <c r="P61" s="94" t="str">
        <f t="shared" si="11"/>
        <v>EUREON11Y_Quote</v>
      </c>
      <c r="Q61" s="171"/>
      <c r="R61" s="106">
        <f t="shared" si="9"/>
        <v>42641</v>
      </c>
      <c r="S61" s="106">
        <f>_xll.qlSwapStartDate(AA61)</f>
        <v>42643</v>
      </c>
      <c r="T61" s="106">
        <f>_xll.qlSwapMaturityDate(AA61)</f>
        <v>46660</v>
      </c>
      <c r="U61" s="97" t="e">
        <f ca="1">_xll.qlOvernightIndexedSwapFairRate(AA61,_xll.ohTrigger(Trigger,TriggerON,InterestRatesTrigger))</f>
        <v>#NAME?</v>
      </c>
      <c r="V61" s="97" t="e">
        <f ca="1">_xll.qlQuoteValue(P61,_xll.ohTrigger(Trigger,TriggerON,InterestRatesTrigger))</f>
        <v>#NAME?</v>
      </c>
      <c r="W61" s="97" t="b">
        <f t="shared" ca="1" si="12"/>
        <v>0</v>
      </c>
      <c r="X61" s="132" t="e">
        <f t="shared" ca="1" si="7"/>
        <v>#NAME?</v>
      </c>
      <c r="Y61" s="50" t="e">
        <f ca="1">ABS(X61/10000)&lt;=ABS('General Settings'!$D$23)</f>
        <v>#NAME?</v>
      </c>
      <c r="AA61" s="50" t="str">
        <f>_xll.qlMakeOIS(,SettlementDays,IF(O61="SW","1W",O61),IndexON,,FwdStart,DayCountConv,,Permanent,Trigger,ObjectOverwrite)</f>
        <v>obj_00641#0001</v>
      </c>
      <c r="AF61" s="50" t="str">
        <v/>
      </c>
    </row>
    <row r="62" spans="13:32" x14ac:dyDescent="0.2">
      <c r="M62" s="94" t="s">
        <v>151</v>
      </c>
      <c r="N62" s="94"/>
      <c r="O62" s="94" t="s">
        <v>87</v>
      </c>
      <c r="P62" s="94" t="str">
        <f t="shared" si="11"/>
        <v>EUREON12Y_Quote</v>
      </c>
      <c r="Q62" s="171"/>
      <c r="R62" s="106">
        <f t="shared" si="9"/>
        <v>42641</v>
      </c>
      <c r="S62" s="106">
        <f>_xll.qlSwapStartDate(AA62)</f>
        <v>42643</v>
      </c>
      <c r="T62" s="106">
        <f>_xll.qlSwapMaturityDate(AA62)</f>
        <v>47025</v>
      </c>
      <c r="U62" s="97" t="e">
        <f ca="1">_xll.qlOvernightIndexedSwapFairRate(AA62,_xll.ohTrigger(Trigger,TriggerON,InterestRatesTrigger))</f>
        <v>#NAME?</v>
      </c>
      <c r="V62" s="97" t="e">
        <f ca="1">_xll.qlQuoteValue(P62,_xll.ohTrigger(Trigger,TriggerON,InterestRatesTrigger))</f>
        <v>#NAME?</v>
      </c>
      <c r="W62" s="97" t="b">
        <f t="shared" ca="1" si="12"/>
        <v>0</v>
      </c>
      <c r="X62" s="132" t="e">
        <f t="shared" ca="1" si="7"/>
        <v>#NAME?</v>
      </c>
      <c r="Y62" s="50" t="e">
        <f ca="1">ABS(X62/10000)&lt;=ABS('General Settings'!$D$23)</f>
        <v>#NAME?</v>
      </c>
      <c r="AA62" s="50" t="str">
        <f>_xll.qlMakeOIS(,SettlementDays,IF(O62="SW","1W",O62),IndexON,,FwdStart,DayCountConv,,Permanent,Trigger,ObjectOverwrite)</f>
        <v>obj_006ea#0001</v>
      </c>
      <c r="AF62" s="50" t="str">
        <v/>
      </c>
    </row>
    <row r="63" spans="13:32" x14ac:dyDescent="0.2">
      <c r="M63" s="94" t="s">
        <v>151</v>
      </c>
      <c r="N63" s="94"/>
      <c r="O63" s="94" t="s">
        <v>88</v>
      </c>
      <c r="P63" s="94" t="str">
        <f t="shared" si="11"/>
        <v>EUREON15Y_Quote</v>
      </c>
      <c r="Q63" s="171"/>
      <c r="R63" s="106">
        <f t="shared" si="9"/>
        <v>42641</v>
      </c>
      <c r="S63" s="106">
        <f>_xll.qlSwapStartDate(AA63)</f>
        <v>42643</v>
      </c>
      <c r="T63" s="106">
        <f>_xll.qlSwapMaturityDate(AA63)</f>
        <v>48121</v>
      </c>
      <c r="U63" s="97" t="e">
        <f ca="1">_xll.qlOvernightIndexedSwapFairRate(AA63,_xll.ohTrigger(Trigger,TriggerON,InterestRatesTrigger))</f>
        <v>#NAME?</v>
      </c>
      <c r="V63" s="97" t="e">
        <f ca="1">_xll.qlQuoteValue(P63,_xll.ohTrigger(Trigger,TriggerON,InterestRatesTrigger))</f>
        <v>#NAME?</v>
      </c>
      <c r="W63" s="97" t="b">
        <f t="shared" ca="1" si="12"/>
        <v>0</v>
      </c>
      <c r="X63" s="132" t="e">
        <f t="shared" ca="1" si="7"/>
        <v>#NAME?</v>
      </c>
      <c r="Y63" s="50" t="e">
        <f ca="1">ABS(X63/10000)&lt;=ABS('General Settings'!$D$23)</f>
        <v>#NAME?</v>
      </c>
      <c r="AA63" s="50" t="str">
        <f>_xll.qlMakeOIS(,SettlementDays,IF(O63="SW","1W",O63),IndexON,,FwdStart,DayCountConv,,Permanent,Trigger,ObjectOverwrite)</f>
        <v>obj_006f3#0001</v>
      </c>
      <c r="AF63" s="50" t="str">
        <v/>
      </c>
    </row>
    <row r="64" spans="13:32" x14ac:dyDescent="0.2">
      <c r="M64" s="94" t="s">
        <v>151</v>
      </c>
      <c r="N64" s="94"/>
      <c r="O64" s="94" t="s">
        <v>89</v>
      </c>
      <c r="P64" s="94" t="str">
        <f t="shared" si="11"/>
        <v>EUREON20Y_Quote</v>
      </c>
      <c r="Q64" s="171"/>
      <c r="R64" s="106">
        <f t="shared" si="9"/>
        <v>42641</v>
      </c>
      <c r="S64" s="106">
        <f>_xll.qlSwapStartDate(AA64)</f>
        <v>42643</v>
      </c>
      <c r="T64" s="106">
        <f>_xll.qlSwapMaturityDate(AA64)</f>
        <v>49948</v>
      </c>
      <c r="U64" s="97" t="e">
        <f ca="1">_xll.qlOvernightIndexedSwapFairRate(AA64,_xll.ohTrigger(Trigger,TriggerON,InterestRatesTrigger))</f>
        <v>#NAME?</v>
      </c>
      <c r="V64" s="97" t="e">
        <f ca="1">_xll.qlQuoteValue(P64,_xll.ohTrigger(Trigger,TriggerON,InterestRatesTrigger))</f>
        <v>#NAME?</v>
      </c>
      <c r="W64" s="97" t="b">
        <f t="shared" ca="1" si="12"/>
        <v>0</v>
      </c>
      <c r="X64" s="132" t="e">
        <f t="shared" ca="1" si="7"/>
        <v>#NAME?</v>
      </c>
      <c r="Y64" s="50" t="e">
        <f ca="1">ABS(X64/10000)&lt;=ABS('General Settings'!$D$23)</f>
        <v>#NAME?</v>
      </c>
      <c r="AA64" s="50" t="str">
        <f>_xll.qlMakeOIS(,SettlementDays,IF(O64="SW","1W",O64),IndexON,,FwdStart,DayCountConv,,Permanent,Trigger,ObjectOverwrite)</f>
        <v>obj_00595#0001</v>
      </c>
      <c r="AF64" s="50" t="str">
        <v/>
      </c>
    </row>
    <row r="65" spans="10:32" x14ac:dyDescent="0.2">
      <c r="M65" s="94" t="s">
        <v>151</v>
      </c>
      <c r="N65" s="94"/>
      <c r="O65" s="94" t="s">
        <v>90</v>
      </c>
      <c r="P65" s="94" t="str">
        <f t="shared" si="11"/>
        <v>EUREON25Y_Quote</v>
      </c>
      <c r="Q65" s="171"/>
      <c r="R65" s="106">
        <f t="shared" si="9"/>
        <v>42641</v>
      </c>
      <c r="S65" s="106">
        <f>_xll.qlSwapStartDate(AA65)</f>
        <v>42643</v>
      </c>
      <c r="T65" s="106">
        <f>_xll.qlSwapMaturityDate(AA65)</f>
        <v>51774</v>
      </c>
      <c r="U65" s="97" t="e">
        <f ca="1">_xll.qlOvernightIndexedSwapFairRate(AA65,_xll.ohTrigger(Trigger,TriggerON,InterestRatesTrigger))</f>
        <v>#NAME?</v>
      </c>
      <c r="V65" s="97" t="e">
        <f ca="1">_xll.qlQuoteValue(P65,_xll.ohTrigger(Trigger,TriggerON,InterestRatesTrigger))</f>
        <v>#NAME?</v>
      </c>
      <c r="W65" s="97" t="b">
        <f t="shared" ca="1" si="12"/>
        <v>0</v>
      </c>
      <c r="X65" s="132" t="e">
        <f t="shared" ca="1" si="7"/>
        <v>#NAME?</v>
      </c>
      <c r="Y65" s="50" t="e">
        <f ca="1">ABS(X65/10000)&lt;=ABS('General Settings'!$D$23)</f>
        <v>#NAME?</v>
      </c>
      <c r="AA65" s="50" t="str">
        <f>_xll.qlMakeOIS(,SettlementDays,IF(O65="SW","1W",O65),IndexON,,FwdStart,DayCountConv,,Permanent,Trigger,ObjectOverwrite)</f>
        <v>obj_00599#0001</v>
      </c>
      <c r="AF65" s="50" t="str">
        <v/>
      </c>
    </row>
    <row r="66" spans="10:32" x14ac:dyDescent="0.2">
      <c r="M66" s="94" t="s">
        <v>151</v>
      </c>
      <c r="N66" s="94"/>
      <c r="O66" s="94" t="s">
        <v>92</v>
      </c>
      <c r="P66" s="94" t="str">
        <f t="shared" ref="P66:P69" si="13">Currency&amp;M66&amp;O66&amp;QuoteSuffix</f>
        <v>EUREON30Y_Quote</v>
      </c>
      <c r="Q66" s="171"/>
      <c r="R66" s="106">
        <f t="shared" ref="R66:R69" si="14">EvaluationDate</f>
        <v>42641</v>
      </c>
      <c r="S66" s="106">
        <f>_xll.qlSwapStartDate(AA66)</f>
        <v>42643</v>
      </c>
      <c r="T66" s="106">
        <f>_xll.qlSwapMaturityDate(AA66)</f>
        <v>53598</v>
      </c>
      <c r="U66" s="97" t="e">
        <f ca="1">_xll.qlOvernightIndexedSwapFairRate(AA66,_xll.ohTrigger(Trigger,TriggerON,InterestRatesTrigger))</f>
        <v>#NAME?</v>
      </c>
      <c r="V66" s="97" t="e">
        <f ca="1">_xll.qlQuoteValue(P66,_xll.ohTrigger(Trigger,TriggerON,InterestRatesTrigger))</f>
        <v>#NAME?</v>
      </c>
      <c r="W66" s="97" t="b">
        <f t="shared" ref="W66:W69" ca="1" si="15">NOT(ISERROR(V66))</f>
        <v>0</v>
      </c>
      <c r="X66" s="132" t="e">
        <f t="shared" ca="1" si="7"/>
        <v>#NAME?</v>
      </c>
      <c r="Y66" s="50" t="e">
        <f ca="1">ABS(X66/10000)&lt;=ABS('General Settings'!$D$23)</f>
        <v>#NAME?</v>
      </c>
      <c r="AA66" s="50" t="str">
        <f>_xll.qlMakeOIS(,SettlementDays,IF(O66="SW","1W",O66),IndexON,,FwdStart,DayCountConv,,Permanent,Trigger,ObjectOverwrite)</f>
        <v>obj_00688#0001</v>
      </c>
      <c r="AF66" s="50" t="str">
        <v/>
      </c>
    </row>
    <row r="67" spans="10:32" x14ac:dyDescent="0.2">
      <c r="M67" s="94" t="s">
        <v>151</v>
      </c>
      <c r="N67" s="94"/>
      <c r="O67" s="94" t="s">
        <v>94</v>
      </c>
      <c r="P67" s="94" t="str">
        <f t="shared" si="13"/>
        <v>EUREON40Y_Quote</v>
      </c>
      <c r="Q67" s="171"/>
      <c r="R67" s="106">
        <f t="shared" si="14"/>
        <v>42641</v>
      </c>
      <c r="S67" s="106">
        <f>_xll.qlSwapStartDate(AA67)</f>
        <v>42643</v>
      </c>
      <c r="T67" s="106">
        <f>_xll.qlSwapMaturityDate(AA67)</f>
        <v>57252</v>
      </c>
      <c r="U67" s="97" t="e">
        <f ca="1">_xll.qlOvernightIndexedSwapFairRate(AA67,_xll.ohTrigger(Trigger,TriggerON,InterestRatesTrigger))</f>
        <v>#NAME?</v>
      </c>
      <c r="V67" s="97" t="e">
        <f ca="1">_xll.qlQuoteValue(P67,_xll.ohTrigger(Trigger,TriggerON,InterestRatesTrigger))</f>
        <v>#NAME?</v>
      </c>
      <c r="W67" s="97" t="b">
        <f t="shared" ca="1" si="15"/>
        <v>0</v>
      </c>
      <c r="X67" s="132" t="e">
        <f t="shared" ca="1" si="7"/>
        <v>#NAME?</v>
      </c>
      <c r="Y67" s="50" t="e">
        <f ca="1">ABS(X67/10000)&lt;=ABS('General Settings'!$D$23)</f>
        <v>#NAME?</v>
      </c>
      <c r="AA67" s="50" t="str">
        <f>_xll.qlMakeOIS(,SettlementDays,IF(O67="SW","1W",O67),IndexON,,FwdStart,DayCountConv,,Permanent,Trigger,ObjectOverwrite)</f>
        <v>obj_00666#0001</v>
      </c>
      <c r="AF67" s="50" t="str">
        <v/>
      </c>
    </row>
    <row r="68" spans="10:32" x14ac:dyDescent="0.2">
      <c r="M68" s="94" t="s">
        <v>151</v>
      </c>
      <c r="N68" s="94"/>
      <c r="O68" s="94" t="s">
        <v>95</v>
      </c>
      <c r="P68" s="94" t="str">
        <f t="shared" si="13"/>
        <v>EUREON50Y_Quote</v>
      </c>
      <c r="Q68" s="171"/>
      <c r="R68" s="106">
        <f t="shared" si="14"/>
        <v>42641</v>
      </c>
      <c r="S68" s="106">
        <f>_xll.qlSwapStartDate(AA68)</f>
        <v>42643</v>
      </c>
      <c r="T68" s="106">
        <f>_xll.qlSwapMaturityDate(AA68)</f>
        <v>60905</v>
      </c>
      <c r="U68" s="97" t="e">
        <f ca="1">_xll.qlOvernightIndexedSwapFairRate(AA68,_xll.ohTrigger(Trigger,TriggerON,InterestRatesTrigger))</f>
        <v>#NAME?</v>
      </c>
      <c r="V68" s="97" t="e">
        <f ca="1">_xll.qlQuoteValue(P68,_xll.ohTrigger(Trigger,TriggerON,InterestRatesTrigger))</f>
        <v>#NAME?</v>
      </c>
      <c r="W68" s="97" t="b">
        <f t="shared" ca="1" si="15"/>
        <v>0</v>
      </c>
      <c r="X68" s="132" t="e">
        <f t="shared" ca="1" si="7"/>
        <v>#NAME?</v>
      </c>
      <c r="Y68" s="50" t="e">
        <f ca="1">ABS(X68/10000)&lt;=ABS('General Settings'!$D$23)</f>
        <v>#NAME?</v>
      </c>
      <c r="AA68" s="50" t="str">
        <f>_xll.qlMakeOIS(,SettlementDays,IF(O68="SW","1W",O68),IndexON,,FwdStart,DayCountConv,,Permanent,Trigger,ObjectOverwrite)</f>
        <v>obj_006d5#0001</v>
      </c>
      <c r="AF68" s="50" t="str">
        <v/>
      </c>
    </row>
    <row r="69" spans="10:32" x14ac:dyDescent="0.2">
      <c r="M69" s="95" t="s">
        <v>151</v>
      </c>
      <c r="N69" s="95"/>
      <c r="O69" s="95" t="s">
        <v>126</v>
      </c>
      <c r="P69" s="95" t="str">
        <f t="shared" si="13"/>
        <v>EUREON60Y_Quote</v>
      </c>
      <c r="Q69" s="172"/>
      <c r="R69" s="107">
        <f t="shared" si="14"/>
        <v>42641</v>
      </c>
      <c r="S69" s="107">
        <f>_xll.qlSwapStartDate(AA69)</f>
        <v>42643</v>
      </c>
      <c r="T69" s="107">
        <f>_xll.qlSwapMaturityDate(AA69)</f>
        <v>64558</v>
      </c>
      <c r="U69" s="98" t="e">
        <f ca="1">_xll.qlOvernightIndexedSwapFairRate(AA69,_xll.ohTrigger(Trigger,TriggerON,InterestRatesTrigger))</f>
        <v>#NAME?</v>
      </c>
      <c r="V69" s="98" t="e">
        <f ca="1">_xll.qlQuoteValue(P69,_xll.ohTrigger(Trigger,TriggerON,InterestRatesTrigger))</f>
        <v>#NAME?</v>
      </c>
      <c r="W69" s="98" t="b">
        <f t="shared" ca="1" si="15"/>
        <v>0</v>
      </c>
      <c r="X69" s="173" t="e">
        <f t="shared" ca="1" si="7"/>
        <v>#NAME?</v>
      </c>
      <c r="Y69" s="51" t="e">
        <f ca="1">ABS(X69/10000)&lt;=ABS('General Settings'!$D$23)</f>
        <v>#NAME?</v>
      </c>
      <c r="AA69" s="51" t="str">
        <f>_xll.qlMakeOIS(,SettlementDays,IF(O69="SW","1W",O69),IndexON,,FwdStart,DayCountConv,,Permanent,Trigger,ObjectOverwrite)</f>
        <v>obj_0063f#0001</v>
      </c>
      <c r="AF69" s="51" t="str">
        <v/>
      </c>
    </row>
    <row r="70" spans="10:32" x14ac:dyDescent="0.2">
      <c r="W70" s="62"/>
      <c r="X70" s="62"/>
    </row>
    <row r="71" spans="10:32" x14ac:dyDescent="0.2">
      <c r="J71" s="62"/>
      <c r="K71" s="62"/>
      <c r="L71" s="62"/>
      <c r="W71" s="62"/>
      <c r="X71" s="62"/>
    </row>
    <row r="72" spans="10:32" x14ac:dyDescent="0.2">
      <c r="W72" s="62"/>
      <c r="X72" s="62"/>
    </row>
    <row r="73" spans="10:32" x14ac:dyDescent="0.2">
      <c r="W73" s="62"/>
      <c r="X73" s="62"/>
    </row>
    <row r="74" spans="10:32" x14ac:dyDescent="0.2">
      <c r="W74" s="62"/>
      <c r="X74" s="62"/>
    </row>
    <row r="75" spans="10:32" x14ac:dyDescent="0.2">
      <c r="W75" s="62"/>
      <c r="X75" s="62"/>
    </row>
    <row r="76" spans="10:32" x14ac:dyDescent="0.2">
      <c r="W76" s="62"/>
      <c r="X76" s="62"/>
    </row>
    <row r="77" spans="10:32" x14ac:dyDescent="0.2">
      <c r="W77" s="62"/>
      <c r="X77" s="62"/>
    </row>
    <row r="78" spans="10:32" x14ac:dyDescent="0.2">
      <c r="W78" s="62"/>
      <c r="X78" s="62"/>
    </row>
    <row r="79" spans="10:32" x14ac:dyDescent="0.2">
      <c r="W79" s="62"/>
      <c r="X79" s="62"/>
    </row>
    <row r="80" spans="10:32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18" priority="3" operator="equal">
      <formula>FALSE</formula>
    </cfRule>
  </conditionalFormatting>
  <conditionalFormatting sqref="M23:X23">
    <cfRule type="expression" dxfId="17" priority="2">
      <formula>ISNUMBER(MATCH($P23,$AF$23:$AF$69,0))</formula>
    </cfRule>
  </conditionalFormatting>
  <conditionalFormatting sqref="M24:X69">
    <cfRule type="expression" dxfId="16" priority="1">
      <formula>ISNUMBER(MATCH($P24,$AF$23:$AF$69,0))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2.7109375" style="62" hidden="1" customWidth="1" outlineLevel="1"/>
    <col min="33" max="33" width="22.42578125" style="62" hidden="1" customWidth="1" outlineLevel="1"/>
    <col min="34" max="34" width="12" style="62" bestFit="1" customWidth="1" collapsed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16" si="0">EDATE(SettlementDate,$B3)</f>
        <v>43008</v>
      </c>
      <c r="F3" s="74">
        <f t="shared" ref="F3:F16" si="1">IF(B3&lt;=12,1,IF(B3&lt;=24,3,IF(B3&lt;=120,6,IF(B3&lt;=240,12,IF(B3&lt;=360,36,60)))))</f>
        <v>1</v>
      </c>
      <c r="G3" s="82" t="e">
        <f ca="1">MIN(_xll.ohPack(Data!$J$4:INDEX(Fwd1M,MATCH(E3+1,SettlementDates,1),1)))</f>
        <v>#NAME?</v>
      </c>
      <c r="H3" s="53" t="e">
        <f ca="1">IF(G3&gt;=0,ROUNDDOWN(G3*10,2)/10,ROUNDUP(G3*10,2)/10)</f>
        <v>#NAME?</v>
      </c>
      <c r="I3" s="82" t="e">
        <f ca="1">MAX(_xll.ohPack(Data!$J$4:INDEX(Fwd1M,MATCH(E3+1,SettlementDates,1),1)))</f>
        <v>#NAME?</v>
      </c>
      <c r="J3" s="53" t="e">
        <f t="shared" ref="J3:J16" ca="1" si="2">IF(I3-G3&gt;1%,(QUOTIENT(I3*10000,50)+1)*0.5%,(QUOTIENT(I3*10000,10)+1)*0.1%)</f>
        <v>#NAME?</v>
      </c>
      <c r="K3" s="82" t="e">
        <f t="shared" ref="K3:K16" ca="1" si="3">IF(J3-H3&lt;0.5%,0.05%,IF(J3-H3&lt;1%,0.1%,IF(J3-H3&lt;2%,0.25%,0.5%)))</f>
        <v>#NAME?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42643</v>
      </c>
      <c r="E4" s="76">
        <f t="shared" si="0"/>
        <v>43373</v>
      </c>
      <c r="F4" s="77">
        <f t="shared" si="1"/>
        <v>3</v>
      </c>
      <c r="G4" s="83" t="e">
        <f ca="1">MIN(_xll.ohPack(Data!$J$4:INDEX(Fwd1M,MATCH(E4+1,SettlementDates,1),1)))</f>
        <v>#NAME?</v>
      </c>
      <c r="H4" s="54" t="e">
        <f t="shared" ref="H4:H16" ca="1" si="4">IF(G4&gt;=0,ROUNDDOWN(G4*10,2)/10,ROUNDUP(G4*10,2)/10)</f>
        <v>#NAME?</v>
      </c>
      <c r="I4" s="83" t="e">
        <f ca="1">MAX(_xll.ohPack(Data!$J$4:INDEX(Fwd1M,MATCH(E4+1,SettlementDates,1),1)))</f>
        <v>#NAME?</v>
      </c>
      <c r="J4" s="54" t="e">
        <f t="shared" ca="1" si="2"/>
        <v>#NAME?</v>
      </c>
      <c r="K4" s="83" t="e">
        <f t="shared" ca="1" si="3"/>
        <v>#NAME?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43738</v>
      </c>
      <c r="F5" s="77">
        <f t="shared" si="1"/>
        <v>6</v>
      </c>
      <c r="G5" s="83" t="e">
        <f ca="1">MIN(_xll.ohPack(Data!$J$4:INDEX(Fwd1M,MATCH(E5+1,SettlementDates,1),1)))</f>
        <v>#NAME?</v>
      </c>
      <c r="H5" s="54" t="e">
        <f t="shared" ca="1" si="4"/>
        <v>#NAME?</v>
      </c>
      <c r="I5" s="83" t="e">
        <f ca="1">MAX(_xll.ohPack(Data!$J$4:INDEX(Fwd1M,MATCH(E5+1,SettlementDates,1),1)))</f>
        <v>#NAME?</v>
      </c>
      <c r="J5" s="54" t="e">
        <f t="shared" ca="1" si="2"/>
        <v>#NAME?</v>
      </c>
      <c r="K5" s="83" t="e">
        <f t="shared" ca="1" si="3"/>
        <v>#NAME?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46295</v>
      </c>
      <c r="F6" s="77">
        <f t="shared" si="1"/>
        <v>6</v>
      </c>
      <c r="G6" s="83" t="e">
        <f ca="1">MIN(_xll.ohPack(Data!$J$4:INDEX(Fwd1M,MATCH(E6+1,SettlementDates,1),1)))</f>
        <v>#NAME?</v>
      </c>
      <c r="H6" s="54" t="e">
        <f t="shared" ca="1" si="4"/>
        <v>#NAME?</v>
      </c>
      <c r="I6" s="83" t="e">
        <f ca="1">MAX(_xll.ohPack(Data!$J$4:INDEX(Fwd1M,MATCH(E6+1,SettlementDates,1),1)))</f>
        <v>#NAME?</v>
      </c>
      <c r="J6" s="54" t="e">
        <f t="shared" ca="1" si="2"/>
        <v>#NAME?</v>
      </c>
      <c r="K6" s="83" t="e">
        <f t="shared" ca="1" si="3"/>
        <v>#NAME?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49948</v>
      </c>
      <c r="F7" s="77">
        <f t="shared" si="1"/>
        <v>12</v>
      </c>
      <c r="G7" s="83" t="e">
        <f ca="1">MIN(_xll.ohPack(Data!$J$4:INDEX(Fwd1M,MATCH(E7+1,SettlementDates,1),1)))</f>
        <v>#NAME?</v>
      </c>
      <c r="H7" s="54" t="e">
        <f t="shared" ca="1" si="4"/>
        <v>#NAME?</v>
      </c>
      <c r="I7" s="83" t="e">
        <f ca="1">MAX(_xll.ohPack(Data!$J$4:INDEX(Fwd1M,MATCH(E7+1,SettlementDates,1),1)))</f>
        <v>#NAME?</v>
      </c>
      <c r="J7" s="54" t="e">
        <f t="shared" ca="1" si="2"/>
        <v>#NAME?</v>
      </c>
      <c r="K7" s="83" t="e">
        <f t="shared" ca="1" si="3"/>
        <v>#NAME?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53600</v>
      </c>
      <c r="F8" s="77">
        <f t="shared" si="1"/>
        <v>36</v>
      </c>
      <c r="G8" s="83" t="e">
        <f ca="1">MIN(_xll.ohPack(Data!$J$4:INDEX(Fwd1M,MATCH(E8+1,SettlementDates,1),1)))</f>
        <v>#NAME?</v>
      </c>
      <c r="H8" s="54" t="e">
        <f t="shared" ca="1" si="4"/>
        <v>#NAME?</v>
      </c>
      <c r="I8" s="83" t="e">
        <f ca="1">MAX(_xll.ohPack(Data!$J$4:INDEX(Fwd1M,MATCH(E8+1,SettlementDates,1),1)))</f>
        <v>#NAME?</v>
      </c>
      <c r="J8" s="54" t="e">
        <f t="shared" ca="1" si="2"/>
        <v>#NAME?</v>
      </c>
      <c r="K8" s="83" t="e">
        <f t="shared" ca="1" si="3"/>
        <v>#NAME?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64558</v>
      </c>
      <c r="F9" s="77">
        <f t="shared" si="1"/>
        <v>60</v>
      </c>
      <c r="G9" s="84" t="e">
        <f ca="1">MIN(_xll.ohPack(Data!$J$4:INDEX(Fwd1M,MATCH(E9+1,SettlementDates,1),1)))</f>
        <v>#NAME?</v>
      </c>
      <c r="H9" s="55" t="e">
        <f t="shared" ca="1" si="4"/>
        <v>#NAME?</v>
      </c>
      <c r="I9" s="84" t="e">
        <f ca="1">MAX(_xll.ohPack(Data!$J$4:INDEX(Fwd1M,MATCH(E9+1,SettlementDates,1),1)))</f>
        <v>#NAME?</v>
      </c>
      <c r="J9" s="55" t="e">
        <f t="shared" ca="1" si="2"/>
        <v>#NAME?</v>
      </c>
      <c r="K9" s="84" t="e">
        <f t="shared" ca="1" si="3"/>
        <v>#NAME?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86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43008</v>
      </c>
      <c r="F10" s="78">
        <f t="shared" si="1"/>
        <v>1</v>
      </c>
      <c r="G10" s="83" t="e">
        <f ca="1">MIN(_xll.ohPack(Data!$N$4:INDEX(ONFwd1M,MATCH(E10+1,SettlementDates,1),1)))</f>
        <v>#NAME?</v>
      </c>
      <c r="H10" s="54" t="e">
        <f t="shared" ca="1" si="4"/>
        <v>#NAME?</v>
      </c>
      <c r="I10" s="83" t="e">
        <f ca="1">MAX(_xll.ohPack(Data!$N$4:INDEX(ONFwd1M,MATCH(E10+1,SettlementDates,1),1)))</f>
        <v>#NAME?</v>
      </c>
      <c r="J10" s="54" t="e">
        <f t="shared" ca="1" si="2"/>
        <v>#NAME?</v>
      </c>
      <c r="K10" s="83" t="e">
        <f t="shared" ca="1" si="3"/>
        <v>#NAME?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87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43373</v>
      </c>
      <c r="F11" s="77">
        <f t="shared" si="1"/>
        <v>3</v>
      </c>
      <c r="G11" s="83" t="e">
        <f ca="1">MIN(_xll.ohPack(Data!$N$4:INDEX(ONFwd1M,MATCH(E11+1,SettlementDates,1),1)))</f>
        <v>#NAME?</v>
      </c>
      <c r="H11" s="54" t="e">
        <f t="shared" ca="1" si="4"/>
        <v>#NAME?</v>
      </c>
      <c r="I11" s="83" t="e">
        <f ca="1">MAX(_xll.ohPack(Data!$N$4:INDEX(ONFwd1M,MATCH(E11+1,SettlementDates,1),1)))</f>
        <v>#NAME?</v>
      </c>
      <c r="J11" s="54" t="e">
        <f t="shared" ca="1" si="2"/>
        <v>#NAME?</v>
      </c>
      <c r="K11" s="83" t="e">
        <f t="shared" ca="1" si="3"/>
        <v>#NAME?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87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44469</v>
      </c>
      <c r="F12" s="77">
        <f t="shared" si="1"/>
        <v>6</v>
      </c>
      <c r="G12" s="83" t="e">
        <f ca="1">MIN(_xll.ohPack(Data!$N$4:INDEX(ONFwd1M,MATCH(E12+1,SettlementDates,1),1)))</f>
        <v>#NAME?</v>
      </c>
      <c r="H12" s="54" t="e">
        <f t="shared" ca="1" si="4"/>
        <v>#NAME?</v>
      </c>
      <c r="I12" s="83" t="e">
        <f ca="1">MAX(_xll.ohPack(Data!$N$4:INDEX(ONFwd1M,MATCH(E12+1,SettlementDates,1),1)))</f>
        <v>#NAME?</v>
      </c>
      <c r="J12" s="54" t="e">
        <f t="shared" ca="1" si="2"/>
        <v>#NAME?</v>
      </c>
      <c r="K12" s="83" t="e">
        <f t="shared" ca="1" si="3"/>
        <v>#NAME?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87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46295</v>
      </c>
      <c r="F13" s="77">
        <f t="shared" si="1"/>
        <v>6</v>
      </c>
      <c r="G13" s="83" t="e">
        <f ca="1">MIN(_xll.ohPack(Data!$N$4:INDEX(ONFwd1M,MATCH(E13+1,SettlementDates,1),1)))</f>
        <v>#NAME?</v>
      </c>
      <c r="H13" s="54" t="e">
        <f t="shared" ca="1" si="4"/>
        <v>#NAME?</v>
      </c>
      <c r="I13" s="83" t="e">
        <f ca="1">MAX(_xll.ohPack(Data!$N$4:INDEX(ONFwd1M,MATCH(E13+1,SettlementDates,1),1)))</f>
        <v>#NAME?</v>
      </c>
      <c r="J13" s="54" t="e">
        <f t="shared" ca="1" si="2"/>
        <v>#NAME?</v>
      </c>
      <c r="K13" s="83" t="e">
        <f t="shared" ca="1" si="3"/>
        <v>#NAME?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87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49948</v>
      </c>
      <c r="F14" s="77">
        <f t="shared" si="1"/>
        <v>12</v>
      </c>
      <c r="G14" s="83" t="e">
        <f ca="1">MIN(_xll.ohPack(Data!$N$4:INDEX(ONFwd1M,MATCH(E14+1,SettlementDates,1),1)))</f>
        <v>#NAME?</v>
      </c>
      <c r="H14" s="54" t="e">
        <f t="shared" ca="1" si="4"/>
        <v>#NAME?</v>
      </c>
      <c r="I14" s="83" t="e">
        <f ca="1">MAX(_xll.ohPack(Data!$N$4:INDEX(ONFwd1M,MATCH(E14+1,SettlementDates,1),1)))</f>
        <v>#NAME?</v>
      </c>
      <c r="J14" s="54" t="e">
        <f t="shared" ca="1" si="2"/>
        <v>#NAME?</v>
      </c>
      <c r="K14" s="83" t="e">
        <f t="shared" ca="1" si="3"/>
        <v>#NAME?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87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53600</v>
      </c>
      <c r="F15" s="77">
        <f t="shared" si="1"/>
        <v>36</v>
      </c>
      <c r="G15" s="83" t="e">
        <f ca="1">MIN(_xll.ohPack(Data!$N$4:INDEX(ONFwd1M,MATCH(E15+1,SettlementDates,1),1)))</f>
        <v>#NAME?</v>
      </c>
      <c r="H15" s="54" t="e">
        <f t="shared" ca="1" si="4"/>
        <v>#NAME?</v>
      </c>
      <c r="I15" s="83" t="e">
        <f ca="1">MAX(_xll.ohPack(Data!$N$4:INDEX(ONFwd1M,MATCH(E15+1,SettlementDates,1),1)))</f>
        <v>#NAME?</v>
      </c>
      <c r="J15" s="54" t="e">
        <f t="shared" ca="1" si="2"/>
        <v>#NAME?</v>
      </c>
      <c r="K15" s="83" t="e">
        <f t="shared" ca="1" si="3"/>
        <v>#NAME?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88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64558</v>
      </c>
      <c r="F16" s="81">
        <f t="shared" si="1"/>
        <v>60</v>
      </c>
      <c r="G16" s="84" t="e">
        <f ca="1">MIN(_xll.ohPack(Data!$N$4:INDEX(ONFwd1M,MATCH(E16+1,SettlementDates,1),1)))</f>
        <v>#NAME?</v>
      </c>
      <c r="H16" s="55" t="e">
        <f t="shared" ca="1" si="4"/>
        <v>#NAME?</v>
      </c>
      <c r="I16" s="84" t="e">
        <f ca="1">MAX(_xll.ohPack(Data!$N$4:INDEX(ONFwd1M,MATCH(E16+1,SettlementDates,1),1)))</f>
        <v>#NAME?</v>
      </c>
      <c r="J16" s="55" t="e">
        <f t="shared" ca="1" si="2"/>
        <v>#NAME?</v>
      </c>
      <c r="K16" s="84" t="e">
        <f t="shared" ca="1" si="3"/>
        <v>#NAME?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143</v>
      </c>
      <c r="P18" s="63"/>
      <c r="Q18" s="63"/>
      <c r="S18" s="63"/>
      <c r="T18" s="63"/>
      <c r="V18" s="63"/>
      <c r="AA18" s="61"/>
    </row>
    <row r="19" spans="3:33" x14ac:dyDescent="0.2">
      <c r="M19" s="101"/>
      <c r="P19" s="63"/>
      <c r="Q19" s="63"/>
      <c r="S19" s="63"/>
      <c r="T19" s="63"/>
      <c r="V19" s="63"/>
      <c r="AA19" s="85"/>
    </row>
    <row r="20" spans="3:33" x14ac:dyDescent="0.2">
      <c r="P20" s="63"/>
      <c r="Q20" s="63"/>
      <c r="S20" s="63"/>
      <c r="T20" s="63"/>
      <c r="U20" s="63"/>
      <c r="V20" s="63"/>
      <c r="X20" s="63"/>
      <c r="Y20" s="63"/>
    </row>
    <row r="21" spans="3:33" ht="13.5" x14ac:dyDescent="0.2">
      <c r="M21" s="90" t="s">
        <v>101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104</v>
      </c>
      <c r="AD22" s="103" t="s">
        <v>105</v>
      </c>
      <c r="AE22" s="104" t="s">
        <v>106</v>
      </c>
      <c r="AG22" s="104" t="s">
        <v>159</v>
      </c>
    </row>
    <row r="23" spans="3:33" x14ac:dyDescent="0.2">
      <c r="J23" s="62"/>
      <c r="K23" s="62"/>
      <c r="L23" s="62"/>
      <c r="M23" s="93" t="s">
        <v>60</v>
      </c>
      <c r="N23" s="93" t="s">
        <v>160</v>
      </c>
      <c r="O23" s="93" t="s">
        <v>63</v>
      </c>
      <c r="P23" s="93" t="str">
        <f t="shared" ref="P23:P33" si="6">Currency&amp;N23&amp;O23&amp;QuoteSuffix</f>
        <v>EURAM1E2M_Quote</v>
      </c>
      <c r="Q23" s="169"/>
      <c r="R23" s="105">
        <f t="shared" ref="R23:R70" si="7">EvaluationDate</f>
        <v>42641</v>
      </c>
      <c r="S23" s="105">
        <f>_xll.qlInterestRateIndexValueDate(AA23,R23)</f>
        <v>42643</v>
      </c>
      <c r="T23" s="105">
        <f>_xll.qlInterestRateIndexMaturity(AA23,S23)</f>
        <v>42704</v>
      </c>
      <c r="U23" s="96" t="e">
        <f ca="1">_xll.qlIndexFixing(AA23,R23,,_xll.ohTrigger(Trigger,Trigger1M,InterestRatesTrigger))</f>
        <v>#NAME?</v>
      </c>
      <c r="V23" s="96" t="e">
        <f ca="1">_xll.qlQuoteValue(P23,_xll.ohTrigger(Trigger,Trigger1M,InterestRatesTrigger))</f>
        <v>#NAME?</v>
      </c>
      <c r="W23" s="96" t="b">
        <f ca="1">NOT(ISERROR(V23))</f>
        <v>0</v>
      </c>
      <c r="X23" s="170" t="e">
        <f ca="1">(U23-V23)*10000</f>
        <v>#NAME?</v>
      </c>
      <c r="Y23" s="52" t="e">
        <f ca="1">ABS(X23/10000)&lt;=ABS('General Settings'!$D$24)</f>
        <v>#NAME?</v>
      </c>
      <c r="AA23" s="52" t="str">
        <f>_xll.qlSwapIndex(,,O23,SettlementDays,Currency,Calendar,ShortFixedLegTenor,ShortFixedLegBDC,ShortFixedLegDayCounter,Index1M,DiscountingCurve,Permanent,Trigger,ObjectOverwrite)</f>
        <v>obj_0070a#0001</v>
      </c>
      <c r="AC23" s="103" t="s">
        <v>33</v>
      </c>
      <c r="AD23" s="103" t="s">
        <v>108</v>
      </c>
      <c r="AE23" s="104" t="s">
        <v>98</v>
      </c>
      <c r="AG23" s="52" t="str">
        <f t="array" ref="AG23:AG70">_xll.ohGroupList("EUR1M_instruments",Trigger1M)</f>
        <v>EURSWD_SYNTH1M_Quote</v>
      </c>
    </row>
    <row r="24" spans="3:33" x14ac:dyDescent="0.2">
      <c r="M24" s="94" t="s">
        <v>60</v>
      </c>
      <c r="N24" s="94" t="s">
        <v>160</v>
      </c>
      <c r="O24" s="94" t="s">
        <v>31</v>
      </c>
      <c r="P24" s="94" t="str">
        <f t="shared" si="6"/>
        <v>EURAM1E3M_Quote</v>
      </c>
      <c r="Q24" s="171"/>
      <c r="R24" s="106">
        <f t="shared" si="7"/>
        <v>42641</v>
      </c>
      <c r="S24" s="106">
        <f>_xll.qlInterestRateIndexValueDate(AA24,R24)</f>
        <v>42643</v>
      </c>
      <c r="T24" s="106">
        <f>_xll.qlInterestRateIndexMaturity(AA24,S24)</f>
        <v>42734</v>
      </c>
      <c r="U24" s="97" t="e">
        <f ca="1">_xll.qlIndexFixing(AA24,R24,,_xll.ohTrigger(Trigger,Trigger1M,InterestRatesTrigger))</f>
        <v>#NAME?</v>
      </c>
      <c r="V24" s="97" t="e">
        <f ca="1">_xll.qlQuoteValue(P24,_xll.ohTrigger(Trigger,Trigger1M,InterestRatesTrigger))</f>
        <v>#NAME?</v>
      </c>
      <c r="W24" s="97" t="b">
        <f t="shared" ref="W24:W70" ca="1" si="8">NOT(ISERROR(V24))</f>
        <v>0</v>
      </c>
      <c r="X24" s="132" t="e">
        <f t="shared" ref="X24:X70" ca="1" si="9">(U24-V24)*10000</f>
        <v>#NAME?</v>
      </c>
      <c r="Y24" s="50" t="e">
        <f ca="1">ABS(X24/10000)&lt;=ABS('General Settings'!$D$24)</f>
        <v>#NAME?</v>
      </c>
      <c r="AA24" s="50" t="str">
        <f>_xll.qlSwapIndex(,,O24,SettlementDays,Currency,Calendar,ShortFixedLegTenor,ShortFixedLegBDC,ShortFixedLegDayCounter,Index1M,DiscountingCurve,Permanent,Trigger,ObjectOverwrite)</f>
        <v>obj_00677#0001</v>
      </c>
      <c r="AG24" s="50" t="str">
        <v>EUR2WD_SYNTH1M_Quote</v>
      </c>
    </row>
    <row r="25" spans="3:33" x14ac:dyDescent="0.2">
      <c r="M25" s="94" t="s">
        <v>60</v>
      </c>
      <c r="N25" s="94" t="s">
        <v>160</v>
      </c>
      <c r="O25" s="94" t="s">
        <v>64</v>
      </c>
      <c r="P25" s="94" t="str">
        <f t="shared" si="6"/>
        <v>EURAM1E4M_Quote</v>
      </c>
      <c r="Q25" s="171"/>
      <c r="R25" s="106">
        <f t="shared" si="7"/>
        <v>42641</v>
      </c>
      <c r="S25" s="106">
        <f>_xll.qlInterestRateIndexValueDate(AA25,R25)</f>
        <v>42643</v>
      </c>
      <c r="T25" s="106">
        <f>_xll.qlInterestRateIndexMaturity(AA25,S25)</f>
        <v>42765</v>
      </c>
      <c r="U25" s="97" t="e">
        <f ca="1">_xll.qlIndexFixing(AA25,R25,,_xll.ohTrigger(Trigger,Trigger1M,InterestRatesTrigger))</f>
        <v>#NAME?</v>
      </c>
      <c r="V25" s="97" t="e">
        <f ca="1">_xll.qlQuoteValue(P25,_xll.ohTrigger(Trigger,Trigger1M,InterestRatesTrigger))</f>
        <v>#NAME?</v>
      </c>
      <c r="W25" s="97" t="b">
        <f t="shared" ca="1" si="8"/>
        <v>0</v>
      </c>
      <c r="X25" s="132" t="e">
        <f t="shared" ca="1" si="9"/>
        <v>#NAME?</v>
      </c>
      <c r="Y25" s="50" t="e">
        <f ca="1">ABS(X25/10000)&lt;=ABS('General Settings'!$D$24)</f>
        <v>#NAME?</v>
      </c>
      <c r="AA25" s="50" t="str">
        <f>_xll.qlSwapIndex(,,O25,SettlementDays,Currency,Calendar,ShortFixedLegTenor,ShortFixedLegBDC,ShortFixedLegDayCounter,Index1M,DiscountingCurve,Permanent,Trigger,ObjectOverwrite)</f>
        <v>obj_0072f#0001</v>
      </c>
      <c r="AG25" s="50" t="str">
        <v>EUR3WD_SYNTH1M_Quote</v>
      </c>
    </row>
    <row r="26" spans="3:33" x14ac:dyDescent="0.2">
      <c r="M26" s="94" t="s">
        <v>60</v>
      </c>
      <c r="N26" s="94" t="s">
        <v>160</v>
      </c>
      <c r="O26" s="94" t="s">
        <v>65</v>
      </c>
      <c r="P26" s="94" t="str">
        <f t="shared" si="6"/>
        <v>EURAM1E5M_Quote</v>
      </c>
      <c r="Q26" s="171"/>
      <c r="R26" s="106">
        <f t="shared" si="7"/>
        <v>42641</v>
      </c>
      <c r="S26" s="106">
        <f>_xll.qlInterestRateIndexValueDate(AA26,R26)</f>
        <v>42643</v>
      </c>
      <c r="T26" s="106">
        <f>_xll.qlInterestRateIndexMaturity(AA26,S26)</f>
        <v>42794</v>
      </c>
      <c r="U26" s="97" t="e">
        <f ca="1">_xll.qlIndexFixing(AA26,R26,,_xll.ohTrigger(Trigger,Trigger1M,InterestRatesTrigger))</f>
        <v>#NAME?</v>
      </c>
      <c r="V26" s="97" t="e">
        <f ca="1">_xll.qlQuoteValue(P26,_xll.ohTrigger(Trigger,Trigger1M,InterestRatesTrigger))</f>
        <v>#NAME?</v>
      </c>
      <c r="W26" s="97" t="b">
        <f t="shared" ca="1" si="8"/>
        <v>0</v>
      </c>
      <c r="X26" s="132" t="e">
        <f t="shared" ca="1" si="9"/>
        <v>#NAME?</v>
      </c>
      <c r="Y26" s="50" t="e">
        <f ca="1">ABS(X26/10000)&lt;=ABS('General Settings'!$D$24)</f>
        <v>#NAME?</v>
      </c>
      <c r="AA26" s="50" t="str">
        <f>_xll.qlSwapIndex(,,O26,SettlementDays,Currency,Calendar,ShortFixedLegTenor,ShortFixedLegBDC,ShortFixedLegDayCounter,Index1M,DiscountingCurve,Permanent,Trigger,ObjectOverwrite)</f>
        <v>obj_005b1#0001</v>
      </c>
      <c r="AG26" s="50" t="str">
        <v>EUR1MD_SYNTH1M_Quote</v>
      </c>
    </row>
    <row r="27" spans="3:33" x14ac:dyDescent="0.2">
      <c r="M27" s="94" t="s">
        <v>60</v>
      </c>
      <c r="N27" s="94" t="s">
        <v>160</v>
      </c>
      <c r="O27" s="94" t="s">
        <v>32</v>
      </c>
      <c r="P27" s="94" t="str">
        <f t="shared" si="6"/>
        <v>EURAM1E6M_Quote</v>
      </c>
      <c r="Q27" s="171"/>
      <c r="R27" s="106">
        <f t="shared" si="7"/>
        <v>42641</v>
      </c>
      <c r="S27" s="106">
        <f>_xll.qlInterestRateIndexValueDate(AA27,R27)</f>
        <v>42643</v>
      </c>
      <c r="T27" s="106">
        <f>_xll.qlInterestRateIndexMaturity(AA27,S27)</f>
        <v>42824</v>
      </c>
      <c r="U27" s="97" t="e">
        <f ca="1">_xll.qlIndexFixing(AA27,R27,,_xll.ohTrigger(Trigger,Trigger1M,InterestRatesTrigger))</f>
        <v>#NAME?</v>
      </c>
      <c r="V27" s="97" t="e">
        <f ca="1">_xll.qlQuoteValue(P27,_xll.ohTrigger(Trigger,Trigger1M,InterestRatesTrigger))</f>
        <v>#NAME?</v>
      </c>
      <c r="W27" s="97" t="b">
        <f t="shared" ca="1" si="8"/>
        <v>0</v>
      </c>
      <c r="X27" s="132" t="e">
        <f t="shared" ca="1" si="9"/>
        <v>#NAME?</v>
      </c>
      <c r="Y27" s="50" t="e">
        <f ca="1">ABS(X27/10000)&lt;=ABS('General Settings'!$D$24)</f>
        <v>#NAME?</v>
      </c>
      <c r="AA27" s="50" t="str">
        <f>_xll.qlSwapIndex(,,O27,SettlementDays,Currency,Calendar,ShortFixedLegTenor,ShortFixedLegBDC,ShortFixedLegDayCounter,Index1M,DiscountingCurve,Permanent,Trigger,ObjectOverwrite)</f>
        <v>obj_00608#0001</v>
      </c>
      <c r="AG27" s="50" t="str">
        <v>EURAM1E2M_Quote</v>
      </c>
    </row>
    <row r="28" spans="3:33" x14ac:dyDescent="0.2">
      <c r="M28" s="94" t="s">
        <v>60</v>
      </c>
      <c r="N28" s="94" t="s">
        <v>160</v>
      </c>
      <c r="O28" s="94" t="s">
        <v>66</v>
      </c>
      <c r="P28" s="94" t="str">
        <f t="shared" si="6"/>
        <v>EURAM1E7M_Quote</v>
      </c>
      <c r="Q28" s="171"/>
      <c r="R28" s="106">
        <f t="shared" si="7"/>
        <v>42641</v>
      </c>
      <c r="S28" s="106">
        <f>_xll.qlInterestRateIndexValueDate(AA28,R28)</f>
        <v>42643</v>
      </c>
      <c r="T28" s="106">
        <f>_xll.qlInterestRateIndexMaturity(AA28,S28)</f>
        <v>42853</v>
      </c>
      <c r="U28" s="97" t="e">
        <f ca="1">_xll.qlIndexFixing(AA28,R28,,_xll.ohTrigger(Trigger,Trigger1M,InterestRatesTrigger))</f>
        <v>#NAME?</v>
      </c>
      <c r="V28" s="97" t="e">
        <f ca="1">_xll.qlQuoteValue(P28,_xll.ohTrigger(Trigger,Trigger1M,InterestRatesTrigger))</f>
        <v>#NAME?</v>
      </c>
      <c r="W28" s="97" t="b">
        <f t="shared" ca="1" si="8"/>
        <v>0</v>
      </c>
      <c r="X28" s="132" t="e">
        <f t="shared" ca="1" si="9"/>
        <v>#NAME?</v>
      </c>
      <c r="Y28" s="50" t="e">
        <f ca="1">ABS(X28/10000)&lt;=ABS('General Settings'!$D$24)</f>
        <v>#NAME?</v>
      </c>
      <c r="AA28" s="50" t="str">
        <f>_xll.qlSwapIndex(,,O28,SettlementDays,Currency,Calendar,ShortFixedLegTenor,ShortFixedLegBDC,ShortFixedLegDayCounter,Index1M,DiscountingCurve,Permanent,Trigger,ObjectOverwrite)</f>
        <v>obj_00714#0001</v>
      </c>
      <c r="AG28" s="50" t="str">
        <v>EURAM1E3M_Quote</v>
      </c>
    </row>
    <row r="29" spans="3:33" x14ac:dyDescent="0.2">
      <c r="M29" s="94" t="s">
        <v>60</v>
      </c>
      <c r="N29" s="94" t="s">
        <v>160</v>
      </c>
      <c r="O29" s="94" t="s">
        <v>67</v>
      </c>
      <c r="P29" s="94" t="str">
        <f t="shared" si="6"/>
        <v>EURAM1E8M_Quote</v>
      </c>
      <c r="Q29" s="171"/>
      <c r="R29" s="106">
        <f t="shared" si="7"/>
        <v>42641</v>
      </c>
      <c r="S29" s="106">
        <f>_xll.qlInterestRateIndexValueDate(AA29,R29)</f>
        <v>42643</v>
      </c>
      <c r="T29" s="106">
        <f>_xll.qlInterestRateIndexMaturity(AA29,S29)</f>
        <v>42885</v>
      </c>
      <c r="U29" s="97" t="e">
        <f ca="1">_xll.qlIndexFixing(AA29,R29,,_xll.ohTrigger(Trigger,Trigger1M,InterestRatesTrigger))</f>
        <v>#NAME?</v>
      </c>
      <c r="V29" s="97" t="e">
        <f ca="1">_xll.qlQuoteValue(P29,_xll.ohTrigger(Trigger,Trigger1M,InterestRatesTrigger))</f>
        <v>#NAME?</v>
      </c>
      <c r="W29" s="97" t="b">
        <f t="shared" ca="1" si="8"/>
        <v>0</v>
      </c>
      <c r="X29" s="132" t="e">
        <f t="shared" ca="1" si="9"/>
        <v>#NAME?</v>
      </c>
      <c r="Y29" s="50" t="e">
        <f ca="1">ABS(X29/10000)&lt;=ABS('General Settings'!$D$24)</f>
        <v>#NAME?</v>
      </c>
      <c r="AA29" s="50" t="str">
        <f>_xll.qlSwapIndex(,,O29,SettlementDays,Currency,Calendar,ShortFixedLegTenor,ShortFixedLegBDC,ShortFixedLegDayCounter,Index1M,DiscountingCurve,Permanent,Trigger,ObjectOverwrite)</f>
        <v>obj_0060b#0001</v>
      </c>
      <c r="AG29" s="50" t="str">
        <v>EURAM1E4M_Quote</v>
      </c>
    </row>
    <row r="30" spans="3:33" x14ac:dyDescent="0.2">
      <c r="M30" s="94" t="s">
        <v>60</v>
      </c>
      <c r="N30" s="94" t="s">
        <v>160</v>
      </c>
      <c r="O30" s="94" t="s">
        <v>68</v>
      </c>
      <c r="P30" s="94" t="str">
        <f t="shared" si="6"/>
        <v>EURAM1E9M_Quote</v>
      </c>
      <c r="Q30" s="171"/>
      <c r="R30" s="106">
        <f t="shared" si="7"/>
        <v>42641</v>
      </c>
      <c r="S30" s="106">
        <f>_xll.qlInterestRateIndexValueDate(AA30,R30)</f>
        <v>42643</v>
      </c>
      <c r="T30" s="106">
        <f>_xll.qlInterestRateIndexMaturity(AA30,S30)</f>
        <v>42916</v>
      </c>
      <c r="U30" s="97" t="e">
        <f ca="1">_xll.qlIndexFixing(AA30,R30,,_xll.ohTrigger(Trigger,Trigger1M,InterestRatesTrigger))</f>
        <v>#NAME?</v>
      </c>
      <c r="V30" s="97" t="e">
        <f ca="1">_xll.qlQuoteValue(P30,_xll.ohTrigger(Trigger,Trigger1M,InterestRatesTrigger))</f>
        <v>#NAME?</v>
      </c>
      <c r="W30" s="97" t="b">
        <f t="shared" ca="1" si="8"/>
        <v>0</v>
      </c>
      <c r="X30" s="132" t="e">
        <f t="shared" ca="1" si="9"/>
        <v>#NAME?</v>
      </c>
      <c r="Y30" s="50" t="e">
        <f ca="1">ABS(X30/10000)&lt;=ABS('General Settings'!$D$24)</f>
        <v>#NAME?</v>
      </c>
      <c r="AA30" s="50" t="str">
        <f>_xll.qlSwapIndex(,,O30,SettlementDays,Currency,Calendar,ShortFixedLegTenor,ShortFixedLegBDC,ShortFixedLegDayCounter,Index1M,DiscountingCurve,Permanent,Trigger,ObjectOverwrite)</f>
        <v>obj_00638#0001</v>
      </c>
      <c r="AG30" s="50" t="str">
        <v>EURAM1E5M_Quote</v>
      </c>
    </row>
    <row r="31" spans="3:33" x14ac:dyDescent="0.2">
      <c r="M31" s="94" t="s">
        <v>60</v>
      </c>
      <c r="N31" s="94" t="s">
        <v>160</v>
      </c>
      <c r="O31" s="94" t="s">
        <v>69</v>
      </c>
      <c r="P31" s="94" t="str">
        <f t="shared" si="6"/>
        <v>EURAM1E10M_Quote</v>
      </c>
      <c r="Q31" s="171"/>
      <c r="R31" s="106">
        <f t="shared" si="7"/>
        <v>42641</v>
      </c>
      <c r="S31" s="106">
        <f>_xll.qlInterestRateIndexValueDate(AA31,R31)</f>
        <v>42643</v>
      </c>
      <c r="T31" s="106">
        <f>_xll.qlInterestRateIndexMaturity(AA31,S31)</f>
        <v>42947</v>
      </c>
      <c r="U31" s="97" t="e">
        <f ca="1">_xll.qlIndexFixing(AA31,R31,,_xll.ohTrigger(Trigger,Trigger1M,InterestRatesTrigger))</f>
        <v>#NAME?</v>
      </c>
      <c r="V31" s="97" t="e">
        <f ca="1">_xll.qlQuoteValue(P31,_xll.ohTrigger(Trigger,Trigger1M,InterestRatesTrigger))</f>
        <v>#NAME?</v>
      </c>
      <c r="W31" s="97" t="b">
        <f t="shared" ca="1" si="8"/>
        <v>0</v>
      </c>
      <c r="X31" s="132" t="e">
        <f t="shared" ca="1" si="9"/>
        <v>#NAME?</v>
      </c>
      <c r="Y31" s="50" t="e">
        <f ca="1">ABS(X31/10000)&lt;=ABS('General Settings'!$D$24)</f>
        <v>#NAME?</v>
      </c>
      <c r="AA31" s="50" t="str">
        <f>_xll.qlSwapIndex(,,O31,SettlementDays,Currency,Calendar,ShortFixedLegTenor,ShortFixedLegBDC,ShortFixedLegDayCounter,Index1M,DiscountingCurve,Permanent,Trigger,ObjectOverwrite)</f>
        <v>obj_00654#0001</v>
      </c>
      <c r="AG31" s="50" t="str">
        <v>EURAM1E6M_Quote</v>
      </c>
    </row>
    <row r="32" spans="3:33" x14ac:dyDescent="0.2">
      <c r="M32" s="94" t="s">
        <v>60</v>
      </c>
      <c r="N32" s="94" t="s">
        <v>160</v>
      </c>
      <c r="O32" s="94" t="s">
        <v>70</v>
      </c>
      <c r="P32" s="94" t="str">
        <f t="shared" si="6"/>
        <v>EURAM1E11M_Quote</v>
      </c>
      <c r="Q32" s="171"/>
      <c r="R32" s="106">
        <f t="shared" si="7"/>
        <v>42641</v>
      </c>
      <c r="S32" s="106">
        <f>_xll.qlInterestRateIndexValueDate(AA32,R32)</f>
        <v>42643</v>
      </c>
      <c r="T32" s="106">
        <f>_xll.qlInterestRateIndexMaturity(AA32,S32)</f>
        <v>42977</v>
      </c>
      <c r="U32" s="97" t="e">
        <f ca="1">_xll.qlIndexFixing(AA32,R32,,_xll.ohTrigger(Trigger,Trigger1M,InterestRatesTrigger))</f>
        <v>#NAME?</v>
      </c>
      <c r="V32" s="97" t="e">
        <f ca="1">_xll.qlQuoteValue(P32,_xll.ohTrigger(Trigger,Trigger1M,InterestRatesTrigger))</f>
        <v>#NAME?</v>
      </c>
      <c r="W32" s="97" t="b">
        <f t="shared" ca="1" si="8"/>
        <v>0</v>
      </c>
      <c r="X32" s="132" t="e">
        <f t="shared" ca="1" si="9"/>
        <v>#NAME?</v>
      </c>
      <c r="Y32" s="50" t="e">
        <f ca="1">ABS(X32/10000)&lt;=ABS('General Settings'!$D$24)</f>
        <v>#NAME?</v>
      </c>
      <c r="AA32" s="50" t="str">
        <f>_xll.qlSwapIndex(,,O32,SettlementDays,Currency,Calendar,ShortFixedLegTenor,ShortFixedLegBDC,ShortFixedLegDayCounter,Index1M,DiscountingCurve,Permanent,Trigger,ObjectOverwrite)</f>
        <v>obj_00675#0001</v>
      </c>
      <c r="AG32" s="50" t="str">
        <v>EURAM1E7M_Quote</v>
      </c>
    </row>
    <row r="33" spans="13:64" x14ac:dyDescent="0.2">
      <c r="M33" s="95" t="s">
        <v>60</v>
      </c>
      <c r="N33" s="95" t="s">
        <v>160</v>
      </c>
      <c r="O33" s="95" t="s">
        <v>33</v>
      </c>
      <c r="P33" s="95" t="str">
        <f t="shared" si="6"/>
        <v>EURAM1E1Y_Quote</v>
      </c>
      <c r="Q33" s="172"/>
      <c r="R33" s="107">
        <f t="shared" si="7"/>
        <v>42641</v>
      </c>
      <c r="S33" s="107">
        <f>_xll.qlInterestRateIndexValueDate(AA33,R33)</f>
        <v>42643</v>
      </c>
      <c r="T33" s="107">
        <f>_xll.qlInterestRateIndexMaturity(AA33,S33)</f>
        <v>43007</v>
      </c>
      <c r="U33" s="98" t="e">
        <f ca="1">_xll.qlIndexFixing(AA33,R33,,_xll.ohTrigger(Trigger,Trigger1M,InterestRatesTrigger))</f>
        <v>#NAME?</v>
      </c>
      <c r="V33" s="98" t="e">
        <f ca="1">_xll.qlQuoteValue(P33,_xll.ohTrigger(Trigger,Trigger1M,InterestRatesTrigger))</f>
        <v>#NAME?</v>
      </c>
      <c r="W33" s="98" t="b">
        <f t="shared" ca="1" si="8"/>
        <v>0</v>
      </c>
      <c r="X33" s="173" t="e">
        <f t="shared" ca="1" si="9"/>
        <v>#NAME?</v>
      </c>
      <c r="Y33" s="51" t="e">
        <f ca="1">ABS(X33/10000)&lt;=ABS('General Settings'!$D$24)</f>
        <v>#NAME?</v>
      </c>
      <c r="AA33" s="51" t="str">
        <f>_xll.qlSwapIndex(,,O33,SettlementDays,Currency,Calendar,ShortFixedLegTenor,ShortFixedLegBDC,ShortFixedLegDayCounter,Index1M,DiscountingCurve,Permanent,Trigger,ObjectOverwrite)</f>
        <v>obj_005fc#0002</v>
      </c>
      <c r="AC33" s="103" t="s">
        <v>104</v>
      </c>
      <c r="AD33" s="103" t="s">
        <v>105</v>
      </c>
      <c r="AE33" s="104" t="s">
        <v>106</v>
      </c>
      <c r="AG33" s="50" t="str">
        <v>EURAM1E8M_Quote</v>
      </c>
    </row>
    <row r="34" spans="13:64" x14ac:dyDescent="0.2">
      <c r="M34" s="94" t="s">
        <v>60</v>
      </c>
      <c r="N34" s="94"/>
      <c r="O34" s="94" t="s">
        <v>33</v>
      </c>
      <c r="P34" s="94" t="str">
        <f t="shared" ref="P34:P70" si="10">Currency&amp;"AB1E"&amp;O34&amp;QuoteSuffix</f>
        <v>EURAB1E1Y_Quote</v>
      </c>
      <c r="Q34" s="171"/>
      <c r="R34" s="106">
        <f t="shared" si="7"/>
        <v>42641</v>
      </c>
      <c r="S34" s="106">
        <f>_xll.qlInterestRateIndexValueDate(AA34,R34)</f>
        <v>42643</v>
      </c>
      <c r="T34" s="106">
        <f>_xll.qlInterestRateIndexMaturity(AA34,S34)</f>
        <v>43007</v>
      </c>
      <c r="U34" s="97" t="e">
        <f ca="1">_xll.qlIndexFixing(AA34,R34,,_xll.ohTrigger(Trigger,Trigger1M,InterestRatesTrigger))</f>
        <v>#NAME?</v>
      </c>
      <c r="V34" s="97" t="e">
        <f ca="1">_xll.qlQuoteValue(P34,_xll.ohTrigger(Trigger,Trigger1M,InterestRatesTrigger))</f>
        <v>#NAME?</v>
      </c>
      <c r="W34" s="97" t="b">
        <f t="shared" ca="1" si="8"/>
        <v>0</v>
      </c>
      <c r="X34" s="132" t="e">
        <f t="shared" ca="1" si="9"/>
        <v>#NAME?</v>
      </c>
      <c r="Y34" s="50" t="e">
        <f ca="1">ABS(X34/10000)&lt;=ABS('General Settings'!$D$25)</f>
        <v>#NAME?</v>
      </c>
      <c r="AA34" s="50" t="str">
        <f>_xll.qlSwapIndex(,,O34,SettlementDays,Currency,Calendar,FixedLegTenor,FixedLegBDC,FixedLegDayCounter,Index1M,DiscountingCurve,Permanent,Trigger,ObjectOverwrite)</f>
        <v>obj_006a5#0001</v>
      </c>
      <c r="AC34" s="103" t="s">
        <v>33</v>
      </c>
      <c r="AD34" s="103" t="s">
        <v>108</v>
      </c>
      <c r="AE34" s="104" t="s">
        <v>154</v>
      </c>
      <c r="AG34" s="50" t="str">
        <v>EURAM1E9M_Quote</v>
      </c>
    </row>
    <row r="35" spans="13:64" x14ac:dyDescent="0.2">
      <c r="M35" s="94" t="s">
        <v>60</v>
      </c>
      <c r="N35" s="94"/>
      <c r="O35" s="94" t="s">
        <v>73</v>
      </c>
      <c r="P35" s="94" t="str">
        <f t="shared" si="10"/>
        <v>EURAB1E15M_Quote</v>
      </c>
      <c r="Q35" s="171"/>
      <c r="R35" s="106">
        <f t="shared" si="7"/>
        <v>42641</v>
      </c>
      <c r="S35" s="106">
        <f>_xll.qlInterestRateIndexValueDate(AA35,R35)</f>
        <v>42643</v>
      </c>
      <c r="T35" s="106">
        <f>_xll.qlInterestRateIndexMaturity(AA35,S35)</f>
        <v>43098</v>
      </c>
      <c r="U35" s="97" t="e">
        <f ca="1">_xll.qlIndexFixing(AA35,R35,,_xll.ohTrigger(Trigger,Trigger1M,InterestRatesTrigger))</f>
        <v>#NAME?</v>
      </c>
      <c r="V35" s="97" t="e">
        <f ca="1">_xll.qlQuoteValue(P35,_xll.ohTrigger(Trigger,Trigger1M,InterestRatesTrigger))</f>
        <v>#NAME?</v>
      </c>
      <c r="W35" s="97" t="b">
        <f t="shared" ca="1" si="8"/>
        <v>0</v>
      </c>
      <c r="X35" s="132" t="e">
        <f t="shared" ca="1" si="9"/>
        <v>#NAME?</v>
      </c>
      <c r="Y35" s="50" t="e">
        <f ca="1">ABS(X35/10000)&lt;=ABS('General Settings'!$D$25)</f>
        <v>#NAME?</v>
      </c>
      <c r="AA35" s="50" t="str">
        <f>_xll.qlSwapIndex(,,O35,SettlementDays,Currency,Calendar,FixedLegTenor,FixedLegBDC,FixedLegDayCounter,Index1M,DiscountingCurve,Permanent,Trigger,ObjectOverwrite)</f>
        <v>obj_00673#0001</v>
      </c>
      <c r="AG35" s="50" t="str">
        <v>EURAM1E10M_Quote</v>
      </c>
    </row>
    <row r="36" spans="13:64" x14ac:dyDescent="0.2">
      <c r="M36" s="94" t="s">
        <v>60</v>
      </c>
      <c r="N36" s="94"/>
      <c r="O36" s="94" t="s">
        <v>76</v>
      </c>
      <c r="P36" s="94" t="str">
        <f t="shared" si="10"/>
        <v>EURAB1E18M_Quote</v>
      </c>
      <c r="Q36" s="171"/>
      <c r="R36" s="106">
        <f t="shared" si="7"/>
        <v>42641</v>
      </c>
      <c r="S36" s="106">
        <f>_xll.qlInterestRateIndexValueDate(AA36,R36)</f>
        <v>42643</v>
      </c>
      <c r="T36" s="106">
        <f>_xll.qlInterestRateIndexMaturity(AA36,S36)</f>
        <v>43188</v>
      </c>
      <c r="U36" s="97" t="e">
        <f ca="1">_xll.qlIndexFixing(AA36,R36,,_xll.ohTrigger(Trigger,Trigger1M,InterestRatesTrigger))</f>
        <v>#NAME?</v>
      </c>
      <c r="V36" s="97" t="e">
        <f ca="1">_xll.qlQuoteValue(P36,_xll.ohTrigger(Trigger,Trigger1M,InterestRatesTrigger))</f>
        <v>#NAME?</v>
      </c>
      <c r="W36" s="97" t="b">
        <f t="shared" ca="1" si="8"/>
        <v>0</v>
      </c>
      <c r="X36" s="132" t="e">
        <f t="shared" ca="1" si="9"/>
        <v>#NAME?</v>
      </c>
      <c r="Y36" s="50" t="e">
        <f ca="1">ABS(X36/10000)&lt;=ABS('General Settings'!$D$25)</f>
        <v>#NAME?</v>
      </c>
      <c r="AA36" s="50" t="str">
        <f>_xll.qlSwapIndex(,,O36,SettlementDays,Currency,Calendar,FixedLegTenor,FixedLegBDC,FixedLegDayCounter,Index1M,DiscountingCurve,Permanent,Trigger,ObjectOverwrite)</f>
        <v>obj_00756#0001</v>
      </c>
      <c r="AG36" s="50" t="str">
        <v>EURAM1E11M_Quote</v>
      </c>
    </row>
    <row r="37" spans="13:64" x14ac:dyDescent="0.2">
      <c r="M37" s="94" t="s">
        <v>60</v>
      </c>
      <c r="N37" s="94"/>
      <c r="O37" s="94" t="s">
        <v>77</v>
      </c>
      <c r="P37" s="94" t="str">
        <f t="shared" si="10"/>
        <v>EURAB1E21M_Quote</v>
      </c>
      <c r="Q37" s="171"/>
      <c r="R37" s="106">
        <f t="shared" si="7"/>
        <v>42641</v>
      </c>
      <c r="S37" s="106">
        <f>_xll.qlInterestRateIndexValueDate(AA37,R37)</f>
        <v>42643</v>
      </c>
      <c r="T37" s="106">
        <f>_xll.qlInterestRateIndexMaturity(AA37,S37)</f>
        <v>43280</v>
      </c>
      <c r="U37" s="97" t="e">
        <f ca="1">_xll.qlIndexFixing(AA37,R37,,_xll.ohTrigger(Trigger,Trigger1M,InterestRatesTrigger))</f>
        <v>#NAME?</v>
      </c>
      <c r="V37" s="97" t="e">
        <f ca="1">_xll.qlQuoteValue(P37,_xll.ohTrigger(Trigger,Trigger1M,InterestRatesTrigger))</f>
        <v>#NAME?</v>
      </c>
      <c r="W37" s="97" t="b">
        <f t="shared" ca="1" si="8"/>
        <v>0</v>
      </c>
      <c r="X37" s="132" t="e">
        <f t="shared" ca="1" si="9"/>
        <v>#NAME?</v>
      </c>
      <c r="Y37" s="50" t="e">
        <f ca="1">ABS(X37/10000)&lt;=ABS('General Settings'!$D$25)</f>
        <v>#NAME?</v>
      </c>
      <c r="AA37" s="50" t="str">
        <f>_xll.qlSwapIndex(,,O37,SettlementDays,Currency,Calendar,FixedLegTenor,FixedLegBDC,FixedLegDayCounter,Index1M,DiscountingCurve,Permanent,Trigger,ObjectOverwrite)</f>
        <v>obj_006d3#0001</v>
      </c>
      <c r="AG37" s="50" t="str">
        <v>EURAM1E1Y_Quote</v>
      </c>
    </row>
    <row r="38" spans="13:64" x14ac:dyDescent="0.2">
      <c r="M38" s="94" t="s">
        <v>60</v>
      </c>
      <c r="N38" s="94"/>
      <c r="O38" s="94" t="s">
        <v>78</v>
      </c>
      <c r="P38" s="94" t="str">
        <f t="shared" si="10"/>
        <v>EURAB1E2Y_Quote</v>
      </c>
      <c r="Q38" s="171"/>
      <c r="R38" s="106">
        <f t="shared" si="7"/>
        <v>42641</v>
      </c>
      <c r="S38" s="106">
        <f>_xll.qlInterestRateIndexValueDate(AA38,R38)</f>
        <v>42643</v>
      </c>
      <c r="T38" s="106">
        <f>_xll.qlInterestRateIndexMaturity(AA38,S38)</f>
        <v>43371</v>
      </c>
      <c r="U38" s="97" t="e">
        <f ca="1">_xll.qlIndexFixing(AA38,R38,,_xll.ohTrigger(Trigger,Trigger1M,InterestRatesTrigger))</f>
        <v>#NAME?</v>
      </c>
      <c r="V38" s="97" t="e">
        <f ca="1">_xll.qlQuoteValue(P38,_xll.ohTrigger(Trigger,Trigger1M,InterestRatesTrigger))</f>
        <v>#NAME?</v>
      </c>
      <c r="W38" s="97" t="b">
        <f t="shared" ca="1" si="8"/>
        <v>0</v>
      </c>
      <c r="X38" s="132" t="e">
        <f t="shared" ca="1" si="9"/>
        <v>#NAME?</v>
      </c>
      <c r="Y38" s="50" t="e">
        <f ca="1">ABS(X38/10000)&lt;=ABS('General Settings'!$D$25)</f>
        <v>#NAME?</v>
      </c>
      <c r="AA38" s="50" t="str">
        <f>_xll.qlSwapIndex(,,O38,SettlementDays,Currency,Calendar,FixedLegTenor,FixedLegBDC,FixedLegDayCounter,Index1M,DiscountingCurve,Permanent,Trigger,ObjectOverwrite)</f>
        <v>obj_005d1#0001</v>
      </c>
      <c r="AG38" s="50" t="str">
        <v>EURAB1E2Y_Quote</v>
      </c>
    </row>
    <row r="39" spans="13:64" x14ac:dyDescent="0.2">
      <c r="M39" s="94" t="s">
        <v>60</v>
      </c>
      <c r="N39" s="94"/>
      <c r="O39" s="94" t="s">
        <v>79</v>
      </c>
      <c r="P39" s="94" t="str">
        <f t="shared" si="10"/>
        <v>EURAB1E3Y_Quote</v>
      </c>
      <c r="Q39" s="171"/>
      <c r="R39" s="106">
        <f t="shared" si="7"/>
        <v>42641</v>
      </c>
      <c r="S39" s="106">
        <f>_xll.qlInterestRateIndexValueDate(AA39,R39)</f>
        <v>42643</v>
      </c>
      <c r="T39" s="106">
        <f>_xll.qlInterestRateIndexMaturity(AA39,S39)</f>
        <v>43738</v>
      </c>
      <c r="U39" s="97" t="e">
        <f ca="1">_xll.qlIndexFixing(AA39,R39,,_xll.ohTrigger(Trigger,Trigger1M,InterestRatesTrigger))</f>
        <v>#NAME?</v>
      </c>
      <c r="V39" s="97" t="e">
        <f ca="1">_xll.qlQuoteValue(P39,_xll.ohTrigger(Trigger,Trigger1M,InterestRatesTrigger))</f>
        <v>#NAME?</v>
      </c>
      <c r="W39" s="97" t="b">
        <f t="shared" ca="1" si="8"/>
        <v>0</v>
      </c>
      <c r="X39" s="132" t="e">
        <f t="shared" ca="1" si="9"/>
        <v>#NAME?</v>
      </c>
      <c r="Y39" s="50" t="e">
        <f ca="1">ABS(X39/10000)&lt;=ABS('General Settings'!$D$25)</f>
        <v>#NAME?</v>
      </c>
      <c r="AA39" s="50" t="str">
        <f>_xll.qlSwapIndex(,,O39,SettlementDays,Currency,Calendar,FixedLegTenor,FixedLegBDC,FixedLegDayCounter,Index1M,DiscountingCurve,Permanent,Trigger,ObjectOverwrite)</f>
        <v>obj_00682#0001</v>
      </c>
      <c r="AG39" s="50" t="str">
        <v>EURAB1E3Y_Quote</v>
      </c>
    </row>
    <row r="40" spans="13:64" x14ac:dyDescent="0.2">
      <c r="M40" s="94" t="s">
        <v>60</v>
      </c>
      <c r="N40" s="94"/>
      <c r="O40" s="94" t="s">
        <v>80</v>
      </c>
      <c r="P40" s="94" t="str">
        <f t="shared" si="10"/>
        <v>EURAB1E4Y_Quote</v>
      </c>
      <c r="Q40" s="171"/>
      <c r="R40" s="106">
        <f t="shared" si="7"/>
        <v>42641</v>
      </c>
      <c r="S40" s="106">
        <f>_xll.qlInterestRateIndexValueDate(AA40,R40)</f>
        <v>42643</v>
      </c>
      <c r="T40" s="106">
        <f>_xll.qlInterestRateIndexMaturity(AA40,S40)</f>
        <v>44104</v>
      </c>
      <c r="U40" s="97" t="e">
        <f ca="1">_xll.qlIndexFixing(AA40,R40,,_xll.ohTrigger(Trigger,Trigger1M,InterestRatesTrigger))</f>
        <v>#NAME?</v>
      </c>
      <c r="V40" s="97" t="e">
        <f ca="1">_xll.qlQuoteValue(P40,_xll.ohTrigger(Trigger,Trigger1M,InterestRatesTrigger))</f>
        <v>#NAME?</v>
      </c>
      <c r="W40" s="97" t="b">
        <f t="shared" ca="1" si="8"/>
        <v>0</v>
      </c>
      <c r="X40" s="132" t="e">
        <f t="shared" ca="1" si="9"/>
        <v>#NAME?</v>
      </c>
      <c r="Y40" s="50" t="e">
        <f ca="1">ABS(X40/10000)&lt;=ABS('General Settings'!$D$25)</f>
        <v>#NAME?</v>
      </c>
      <c r="AA40" s="50" t="str">
        <f>_xll.qlSwapIndex(,,O40,SettlementDays,Currency,Calendar,FixedLegTenor,FixedLegBDC,FixedLegDayCounter,Index1M,DiscountingCurve,Permanent,Trigger,ObjectOverwrite)</f>
        <v>obj_006ed#0001</v>
      </c>
      <c r="AG40" s="50" t="str">
        <v>EURAB1E4Y_Quote</v>
      </c>
    </row>
    <row r="41" spans="13:64" x14ac:dyDescent="0.2">
      <c r="M41" s="94" t="s">
        <v>60</v>
      </c>
      <c r="N41" s="94"/>
      <c r="O41" s="94" t="s">
        <v>81</v>
      </c>
      <c r="P41" s="94" t="str">
        <f t="shared" si="10"/>
        <v>EURAB1E5Y_Quote</v>
      </c>
      <c r="Q41" s="171"/>
      <c r="R41" s="106">
        <f t="shared" si="7"/>
        <v>42641</v>
      </c>
      <c r="S41" s="106">
        <f>_xll.qlInterestRateIndexValueDate(AA41,R41)</f>
        <v>42643</v>
      </c>
      <c r="T41" s="106">
        <f>_xll.qlInterestRateIndexMaturity(AA41,S41)</f>
        <v>44469</v>
      </c>
      <c r="U41" s="97" t="e">
        <f ca="1">_xll.qlIndexFixing(AA41,R41,,_xll.ohTrigger(Trigger,Trigger1M,InterestRatesTrigger))</f>
        <v>#NAME?</v>
      </c>
      <c r="V41" s="97" t="e">
        <f ca="1">_xll.qlQuoteValue(P41,_xll.ohTrigger(Trigger,Trigger1M,InterestRatesTrigger))</f>
        <v>#NAME?</v>
      </c>
      <c r="W41" s="97" t="b">
        <f t="shared" ca="1" si="8"/>
        <v>0</v>
      </c>
      <c r="X41" s="132" t="e">
        <f t="shared" ca="1" si="9"/>
        <v>#NAME?</v>
      </c>
      <c r="Y41" s="50" t="e">
        <f ca="1">ABS(X41/10000)&lt;=ABS('General Settings'!$D$25)</f>
        <v>#NAME?</v>
      </c>
      <c r="AA41" s="50" t="str">
        <f>_xll.qlSwapIndex(,,O41,SettlementDays,Currency,Calendar,FixedLegTenor,FixedLegBDC,FixedLegDayCounter,Index1M,DiscountingCurve,Permanent,Trigger,ObjectOverwrite)</f>
        <v>obj_0069b#0001</v>
      </c>
      <c r="AG41" s="50" t="str">
        <v>EURAB1E5Y_Quote</v>
      </c>
    </row>
    <row r="42" spans="13:64" x14ac:dyDescent="0.2">
      <c r="M42" s="94" t="s">
        <v>60</v>
      </c>
      <c r="N42" s="94"/>
      <c r="O42" s="94" t="s">
        <v>82</v>
      </c>
      <c r="P42" s="94" t="str">
        <f t="shared" si="10"/>
        <v>EURAB1E6Y_Quote</v>
      </c>
      <c r="Q42" s="171"/>
      <c r="R42" s="106">
        <f t="shared" si="7"/>
        <v>42641</v>
      </c>
      <c r="S42" s="106">
        <f>_xll.qlInterestRateIndexValueDate(AA42,R42)</f>
        <v>42643</v>
      </c>
      <c r="T42" s="106">
        <f>_xll.qlInterestRateIndexMaturity(AA42,S42)</f>
        <v>44834</v>
      </c>
      <c r="U42" s="97" t="e">
        <f ca="1">_xll.qlIndexFixing(AA42,R42,,_xll.ohTrigger(Trigger,Trigger1M,InterestRatesTrigger))</f>
        <v>#NAME?</v>
      </c>
      <c r="V42" s="97" t="e">
        <f ca="1">_xll.qlQuoteValue(P42,_xll.ohTrigger(Trigger,Trigger1M,InterestRatesTrigger))</f>
        <v>#NAME?</v>
      </c>
      <c r="W42" s="97" t="b">
        <f t="shared" ca="1" si="8"/>
        <v>0</v>
      </c>
      <c r="X42" s="132" t="e">
        <f t="shared" ca="1" si="9"/>
        <v>#NAME?</v>
      </c>
      <c r="Y42" s="50" t="e">
        <f ca="1">ABS(X42/10000)&lt;=ABS('General Settings'!$D$25)</f>
        <v>#NAME?</v>
      </c>
      <c r="AA42" s="50" t="str">
        <f>_xll.qlSwapIndex(,,O42,SettlementDays,Currency,Calendar,FixedLegTenor,FixedLegBDC,FixedLegDayCounter,Index1M,DiscountingCurve,Permanent,Trigger,ObjectOverwrite)</f>
        <v>obj_0069e#0001</v>
      </c>
      <c r="AG42" s="50" t="str">
        <v>EURAB1E6Y_Quote</v>
      </c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3:64" x14ac:dyDescent="0.2">
      <c r="M43" s="94" t="s">
        <v>60</v>
      </c>
      <c r="N43" s="94"/>
      <c r="O43" s="94" t="s">
        <v>83</v>
      </c>
      <c r="P43" s="94" t="str">
        <f t="shared" si="10"/>
        <v>EURAB1E7Y_Quote</v>
      </c>
      <c r="Q43" s="171"/>
      <c r="R43" s="106">
        <f t="shared" si="7"/>
        <v>42641</v>
      </c>
      <c r="S43" s="106">
        <f>_xll.qlInterestRateIndexValueDate(AA43,R43)</f>
        <v>42643</v>
      </c>
      <c r="T43" s="106">
        <f>_xll.qlInterestRateIndexMaturity(AA43,S43)</f>
        <v>45198</v>
      </c>
      <c r="U43" s="97" t="e">
        <f ca="1">_xll.qlIndexFixing(AA43,R43,,_xll.ohTrigger(Trigger,Trigger1M,InterestRatesTrigger))</f>
        <v>#NAME?</v>
      </c>
      <c r="V43" s="97" t="e">
        <f ca="1">_xll.qlQuoteValue(P43,_xll.ohTrigger(Trigger,Trigger1M,InterestRatesTrigger))</f>
        <v>#NAME?</v>
      </c>
      <c r="W43" s="97" t="b">
        <f t="shared" ca="1" si="8"/>
        <v>0</v>
      </c>
      <c r="X43" s="132" t="e">
        <f t="shared" ca="1" si="9"/>
        <v>#NAME?</v>
      </c>
      <c r="Y43" s="50" t="e">
        <f ca="1">ABS(X43/10000)&lt;=ABS('General Settings'!$D$25)</f>
        <v>#NAME?</v>
      </c>
      <c r="AA43" s="50" t="str">
        <f>_xll.qlSwapIndex(,,O43,SettlementDays,Currency,Calendar,FixedLegTenor,FixedLegBDC,FixedLegDayCounter,Index1M,DiscountingCurve,Permanent,Trigger,ObjectOverwrite)</f>
        <v>obj_005af#0001</v>
      </c>
      <c r="AG43" s="50" t="str">
        <v>EURAB1E7Y_Quote</v>
      </c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3:64" x14ac:dyDescent="0.2">
      <c r="M44" s="94" t="s">
        <v>60</v>
      </c>
      <c r="N44" s="94"/>
      <c r="O44" s="94" t="s">
        <v>84</v>
      </c>
      <c r="P44" s="94" t="str">
        <f t="shared" si="10"/>
        <v>EURAB1E8Y_Quote</v>
      </c>
      <c r="Q44" s="171"/>
      <c r="R44" s="106">
        <f t="shared" si="7"/>
        <v>42641</v>
      </c>
      <c r="S44" s="106">
        <f>_xll.qlInterestRateIndexValueDate(AA44,R44)</f>
        <v>42643</v>
      </c>
      <c r="T44" s="106">
        <f>_xll.qlInterestRateIndexMaturity(AA44,S44)</f>
        <v>45565</v>
      </c>
      <c r="U44" s="97" t="e">
        <f ca="1">_xll.qlIndexFixing(AA44,R44,,_xll.ohTrigger(Trigger,Trigger1M,InterestRatesTrigger))</f>
        <v>#NAME?</v>
      </c>
      <c r="V44" s="97" t="e">
        <f ca="1">_xll.qlQuoteValue(P44,_xll.ohTrigger(Trigger,Trigger1M,InterestRatesTrigger))</f>
        <v>#NAME?</v>
      </c>
      <c r="W44" s="97" t="b">
        <f t="shared" ca="1" si="8"/>
        <v>0</v>
      </c>
      <c r="X44" s="132" t="e">
        <f t="shared" ca="1" si="9"/>
        <v>#NAME?</v>
      </c>
      <c r="Y44" s="50" t="e">
        <f ca="1">ABS(X44/10000)&lt;=ABS('General Settings'!$D$25)</f>
        <v>#NAME?</v>
      </c>
      <c r="AA44" s="50" t="str">
        <f>_xll.qlSwapIndex(,,O44,SettlementDays,Currency,Calendar,FixedLegTenor,FixedLegBDC,FixedLegDayCounter,Index1M,DiscountingCurve,Permanent,Trigger,ObjectOverwrite)</f>
        <v>obj_006a1#0001</v>
      </c>
      <c r="AG44" s="50" t="str">
        <v>EURAB1E8Y_Quote</v>
      </c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3:64" x14ac:dyDescent="0.2">
      <c r="M45" s="94" t="s">
        <v>60</v>
      </c>
      <c r="N45" s="94"/>
      <c r="O45" s="94" t="s">
        <v>85</v>
      </c>
      <c r="P45" s="94" t="str">
        <f t="shared" si="10"/>
        <v>EURAB1E9Y_Quote</v>
      </c>
      <c r="Q45" s="171"/>
      <c r="R45" s="106">
        <f t="shared" si="7"/>
        <v>42641</v>
      </c>
      <c r="S45" s="106">
        <f>_xll.qlInterestRateIndexValueDate(AA45,R45)</f>
        <v>42643</v>
      </c>
      <c r="T45" s="106">
        <f>_xll.qlInterestRateIndexMaturity(AA45,S45)</f>
        <v>45930</v>
      </c>
      <c r="U45" s="97" t="e">
        <f ca="1">_xll.qlIndexFixing(AA45,R45,,_xll.ohTrigger(Trigger,Trigger1M,InterestRatesTrigger))</f>
        <v>#NAME?</v>
      </c>
      <c r="V45" s="97" t="e">
        <f ca="1">_xll.qlQuoteValue(P45,_xll.ohTrigger(Trigger,Trigger1M,InterestRatesTrigger))</f>
        <v>#NAME?</v>
      </c>
      <c r="W45" s="97" t="b">
        <f t="shared" ca="1" si="8"/>
        <v>0</v>
      </c>
      <c r="X45" s="132" t="e">
        <f t="shared" ca="1" si="9"/>
        <v>#NAME?</v>
      </c>
      <c r="Y45" s="50" t="e">
        <f ca="1">ABS(X45/10000)&lt;=ABS('General Settings'!$D$25)</f>
        <v>#NAME?</v>
      </c>
      <c r="AA45" s="50" t="str">
        <f>_xll.qlSwapIndex(,,O45,SettlementDays,Currency,Calendar,FixedLegTenor,FixedLegBDC,FixedLegDayCounter,Index1M,DiscountingCurve,Permanent,Trigger,ObjectOverwrite)</f>
        <v>obj_00746#0001</v>
      </c>
      <c r="AG45" s="50" t="str">
        <v>EURAB1E9Y_Quote</v>
      </c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3:64" x14ac:dyDescent="0.2">
      <c r="M46" s="94" t="s">
        <v>60</v>
      </c>
      <c r="N46" s="94"/>
      <c r="O46" s="94" t="s">
        <v>86</v>
      </c>
      <c r="P46" s="94" t="str">
        <f t="shared" si="10"/>
        <v>EURAB1E10Y_Quote</v>
      </c>
      <c r="Q46" s="171"/>
      <c r="R46" s="106">
        <f t="shared" si="7"/>
        <v>42641</v>
      </c>
      <c r="S46" s="106">
        <f>_xll.qlInterestRateIndexValueDate(AA46,R46)</f>
        <v>42643</v>
      </c>
      <c r="T46" s="106">
        <f>_xll.qlInterestRateIndexMaturity(AA46,S46)</f>
        <v>46295</v>
      </c>
      <c r="U46" s="97" t="e">
        <f ca="1">_xll.qlIndexFixing(AA46,R46,,_xll.ohTrigger(Trigger,Trigger1M,InterestRatesTrigger))</f>
        <v>#NAME?</v>
      </c>
      <c r="V46" s="97" t="e">
        <f ca="1">_xll.qlQuoteValue(P46,_xll.ohTrigger(Trigger,Trigger1M,InterestRatesTrigger))</f>
        <v>#NAME?</v>
      </c>
      <c r="W46" s="97" t="b">
        <f t="shared" ca="1" si="8"/>
        <v>0</v>
      </c>
      <c r="X46" s="132" t="e">
        <f t="shared" ca="1" si="9"/>
        <v>#NAME?</v>
      </c>
      <c r="Y46" s="50" t="e">
        <f ca="1">ABS(X46/10000)&lt;=ABS('General Settings'!$D$25)</f>
        <v>#NAME?</v>
      </c>
      <c r="AA46" s="50" t="str">
        <f>_xll.qlSwapIndex(,,O46,SettlementDays,Currency,Calendar,FixedLegTenor,FixedLegBDC,FixedLegDayCounter,Index1M,DiscountingCurve,Permanent,Trigger,ObjectOverwrite)</f>
        <v>obj_0063a#0001</v>
      </c>
      <c r="AG46" s="50" t="str">
        <v>EURAB1E10Y_Quote</v>
      </c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3:64" x14ac:dyDescent="0.2">
      <c r="M47" s="94" t="s">
        <v>60</v>
      </c>
      <c r="N47" s="94"/>
      <c r="O47" s="94" t="s">
        <v>112</v>
      </c>
      <c r="P47" s="94" t="str">
        <f t="shared" si="10"/>
        <v>EURAB1E11Y_Quote</v>
      </c>
      <c r="Q47" s="171"/>
      <c r="R47" s="106">
        <f t="shared" si="7"/>
        <v>42641</v>
      </c>
      <c r="S47" s="106">
        <f>_xll.qlInterestRateIndexValueDate(AA47,R47)</f>
        <v>42643</v>
      </c>
      <c r="T47" s="106">
        <f>_xll.qlInterestRateIndexMaturity(AA47,S47)</f>
        <v>46660</v>
      </c>
      <c r="U47" s="97" t="e">
        <f ca="1">_xll.qlIndexFixing(AA47,R47,,_xll.ohTrigger(Trigger,Trigger1M,InterestRatesTrigger))</f>
        <v>#NAME?</v>
      </c>
      <c r="V47" s="97" t="e">
        <f ca="1">_xll.qlQuoteValue(P47,_xll.ohTrigger(Trigger,Trigger1M,InterestRatesTrigger))</f>
        <v>#NAME?</v>
      </c>
      <c r="W47" s="97" t="b">
        <f t="shared" ca="1" si="8"/>
        <v>0</v>
      </c>
      <c r="X47" s="132" t="e">
        <f t="shared" ca="1" si="9"/>
        <v>#NAME?</v>
      </c>
      <c r="Y47" s="50" t="e">
        <f ca="1">ABS(X47/10000)&lt;=ABS('General Settings'!$D$25)</f>
        <v>#NAME?</v>
      </c>
      <c r="AA47" s="50" t="str">
        <f>_xll.qlSwapIndex(,,O47,SettlementDays,Currency,Calendar,FixedLegTenor,FixedLegBDC,FixedLegDayCounter,Index1M,DiscountingCurve,Permanent,Trigger,ObjectOverwrite)</f>
        <v>obj_0059d#0001</v>
      </c>
      <c r="AG47" s="50" t="str">
        <v>EURAB1E12Y_Quote</v>
      </c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3:64" x14ac:dyDescent="0.2">
      <c r="M48" s="94" t="s">
        <v>60</v>
      </c>
      <c r="N48" s="94"/>
      <c r="O48" s="94" t="s">
        <v>87</v>
      </c>
      <c r="P48" s="94" t="str">
        <f t="shared" si="10"/>
        <v>EURAB1E12Y_Quote</v>
      </c>
      <c r="Q48" s="171"/>
      <c r="R48" s="106">
        <f t="shared" si="7"/>
        <v>42641</v>
      </c>
      <c r="S48" s="106">
        <f>_xll.qlInterestRateIndexValueDate(AA48,R48)</f>
        <v>42643</v>
      </c>
      <c r="T48" s="106">
        <f>_xll.qlInterestRateIndexMaturity(AA48,S48)</f>
        <v>47025</v>
      </c>
      <c r="U48" s="97" t="e">
        <f ca="1">_xll.qlIndexFixing(AA48,R48,,_xll.ohTrigger(Trigger,Trigger1M,InterestRatesTrigger))</f>
        <v>#NAME?</v>
      </c>
      <c r="V48" s="97" t="e">
        <f ca="1">_xll.qlQuoteValue(P48,_xll.ohTrigger(Trigger,Trigger1M,InterestRatesTrigger))</f>
        <v>#NAME?</v>
      </c>
      <c r="W48" s="97" t="b">
        <f t="shared" ca="1" si="8"/>
        <v>0</v>
      </c>
      <c r="X48" s="132" t="e">
        <f t="shared" ca="1" si="9"/>
        <v>#NAME?</v>
      </c>
      <c r="Y48" s="50" t="e">
        <f ca="1">ABS(X48/10000)&lt;=ABS('General Settings'!$D$25)</f>
        <v>#NAME?</v>
      </c>
      <c r="AA48" s="50" t="str">
        <f>_xll.qlSwapIndex(,,O48,SettlementDays,Currency,Calendar,FixedLegTenor,FixedLegBDC,FixedLegDayCounter,Index1M,DiscountingCurve,Permanent,Trigger,ObjectOverwrite)</f>
        <v>obj_0064c#0001</v>
      </c>
      <c r="AG48" s="50" t="str">
        <v>EURAB1E15Y_Quote</v>
      </c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3:65" x14ac:dyDescent="0.2">
      <c r="M49" s="94" t="s">
        <v>60</v>
      </c>
      <c r="N49" s="94"/>
      <c r="O49" s="94" t="s">
        <v>113</v>
      </c>
      <c r="P49" s="94" t="str">
        <f t="shared" si="10"/>
        <v>EURAB1E13Y_Quote</v>
      </c>
      <c r="Q49" s="171"/>
      <c r="R49" s="106">
        <f t="shared" si="7"/>
        <v>42641</v>
      </c>
      <c r="S49" s="106">
        <f>_xll.qlInterestRateIndexValueDate(AA49,R49)</f>
        <v>42643</v>
      </c>
      <c r="T49" s="106">
        <f>_xll.qlInterestRateIndexMaturity(AA49,S49)</f>
        <v>47389</v>
      </c>
      <c r="U49" s="97" t="e">
        <f ca="1">_xll.qlIndexFixing(AA49,R49,,_xll.ohTrigger(Trigger,Trigger1M,InterestRatesTrigger))</f>
        <v>#NAME?</v>
      </c>
      <c r="V49" s="97" t="e">
        <f ca="1">_xll.qlQuoteValue(P49,_xll.ohTrigger(Trigger,Trigger1M,InterestRatesTrigger))</f>
        <v>#NAME?</v>
      </c>
      <c r="W49" s="97" t="b">
        <f t="shared" ca="1" si="8"/>
        <v>0</v>
      </c>
      <c r="X49" s="132" t="e">
        <f t="shared" ca="1" si="9"/>
        <v>#NAME?</v>
      </c>
      <c r="Y49" s="50" t="e">
        <f ca="1">ABS(X49/10000)&lt;=ABS('General Settings'!$D$25)</f>
        <v>#NAME?</v>
      </c>
      <c r="AA49" s="50" t="str">
        <f>_xll.qlSwapIndex(,,O49,SettlementDays,Currency,Calendar,FixedLegTenor,FixedLegBDC,FixedLegDayCounter,Index1M,DiscountingCurve,Permanent,Trigger,ObjectOverwrite)</f>
        <v>obj_0074a#0001</v>
      </c>
      <c r="AG49" s="50" t="str">
        <v>EURAB1E20Y_Quote</v>
      </c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3:65" x14ac:dyDescent="0.2">
      <c r="M50" s="94" t="s">
        <v>60</v>
      </c>
      <c r="N50" s="94"/>
      <c r="O50" s="94" t="s">
        <v>114</v>
      </c>
      <c r="P50" s="94" t="str">
        <f t="shared" si="10"/>
        <v>EURAB1E14Y_Quote</v>
      </c>
      <c r="Q50" s="171"/>
      <c r="R50" s="106">
        <f t="shared" si="7"/>
        <v>42641</v>
      </c>
      <c r="S50" s="106">
        <f>_xll.qlInterestRateIndexValueDate(AA50,R50)</f>
        <v>42643</v>
      </c>
      <c r="T50" s="106">
        <f>_xll.qlInterestRateIndexMaturity(AA50,S50)</f>
        <v>47756</v>
      </c>
      <c r="U50" s="97" t="e">
        <f ca="1">_xll.qlIndexFixing(AA50,R50,,_xll.ohTrigger(Trigger,Trigger1M,InterestRatesTrigger))</f>
        <v>#NAME?</v>
      </c>
      <c r="V50" s="97" t="e">
        <f ca="1">_xll.qlQuoteValue(P50,_xll.ohTrigger(Trigger,Trigger1M,InterestRatesTrigger))</f>
        <v>#NAME?</v>
      </c>
      <c r="W50" s="97" t="b">
        <f t="shared" ca="1" si="8"/>
        <v>0</v>
      </c>
      <c r="X50" s="132" t="e">
        <f t="shared" ca="1" si="9"/>
        <v>#NAME?</v>
      </c>
      <c r="Y50" s="50" t="e">
        <f ca="1">ABS(X50/10000)&lt;=ABS('General Settings'!$D$25)</f>
        <v>#NAME?</v>
      </c>
      <c r="AA50" s="50" t="str">
        <f>_xll.qlSwapIndex(,,O50,SettlementDays,Currency,Calendar,FixedLegTenor,FixedLegBDC,FixedLegDayCounter,Index1M,DiscountingCurve,Permanent,Trigger,ObjectOverwrite)</f>
        <v>obj_00715#0001</v>
      </c>
      <c r="AG50" s="50" t="str">
        <v>EURAB1E25Y_Quote</v>
      </c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3:65" x14ac:dyDescent="0.2">
      <c r="M51" s="94" t="s">
        <v>60</v>
      </c>
      <c r="N51" s="94"/>
      <c r="O51" s="94" t="s">
        <v>88</v>
      </c>
      <c r="P51" s="94" t="str">
        <f t="shared" si="10"/>
        <v>EURAB1E15Y_Quote</v>
      </c>
      <c r="Q51" s="171"/>
      <c r="R51" s="106">
        <f t="shared" si="7"/>
        <v>42641</v>
      </c>
      <c r="S51" s="106">
        <f>_xll.qlInterestRateIndexValueDate(AA51,R51)</f>
        <v>42643</v>
      </c>
      <c r="T51" s="106">
        <f>_xll.qlInterestRateIndexMaturity(AA51,S51)</f>
        <v>48121</v>
      </c>
      <c r="U51" s="97" t="e">
        <f ca="1">_xll.qlIndexFixing(AA51,R51,,_xll.ohTrigger(Trigger,Trigger1M,InterestRatesTrigger))</f>
        <v>#NAME?</v>
      </c>
      <c r="V51" s="97" t="e">
        <f ca="1">_xll.qlQuoteValue(P51,_xll.ohTrigger(Trigger,Trigger1M,InterestRatesTrigger))</f>
        <v>#NAME?</v>
      </c>
      <c r="W51" s="97" t="b">
        <f t="shared" ca="1" si="8"/>
        <v>0</v>
      </c>
      <c r="X51" s="132" t="e">
        <f t="shared" ca="1" si="9"/>
        <v>#NAME?</v>
      </c>
      <c r="Y51" s="50" t="e">
        <f ca="1">ABS(X51/10000)&lt;=ABS('General Settings'!$D$25)</f>
        <v>#NAME?</v>
      </c>
      <c r="AA51" s="50" t="str">
        <f>_xll.qlSwapIndex(,,O51,SettlementDays,Currency,Calendar,FixedLegTenor,FixedLegBDC,FixedLegDayCounter,Index1M,DiscountingCurve,Permanent,Trigger,ObjectOverwrite)</f>
        <v>obj_00639#0001</v>
      </c>
      <c r="AG51" s="50" t="str">
        <v>EURAB1E30Y_Quote</v>
      </c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3:65" x14ac:dyDescent="0.2">
      <c r="M52" s="94" t="s">
        <v>60</v>
      </c>
      <c r="N52" s="94"/>
      <c r="O52" s="94" t="s">
        <v>115</v>
      </c>
      <c r="P52" s="94" t="str">
        <f t="shared" si="10"/>
        <v>EURAB1E16Y_Quote</v>
      </c>
      <c r="Q52" s="171"/>
      <c r="R52" s="106">
        <f t="shared" si="7"/>
        <v>42641</v>
      </c>
      <c r="S52" s="106">
        <f>_xll.qlInterestRateIndexValueDate(AA52,R52)</f>
        <v>42643</v>
      </c>
      <c r="T52" s="106">
        <f>_xll.qlInterestRateIndexMaturity(AA52,S52)</f>
        <v>48487</v>
      </c>
      <c r="U52" s="97" t="e">
        <f ca="1">_xll.qlIndexFixing(AA52,R52,,_xll.ohTrigger(Trigger,Trigger1M,InterestRatesTrigger))</f>
        <v>#NAME?</v>
      </c>
      <c r="V52" s="97" t="e">
        <f ca="1">_xll.qlQuoteValue(P52,_xll.ohTrigger(Trigger,Trigger1M,InterestRatesTrigger))</f>
        <v>#NAME?</v>
      </c>
      <c r="W52" s="97" t="b">
        <f t="shared" ca="1" si="8"/>
        <v>0</v>
      </c>
      <c r="X52" s="132" t="e">
        <f t="shared" ca="1" si="9"/>
        <v>#NAME?</v>
      </c>
      <c r="Y52" s="50" t="e">
        <f ca="1">ABS(X52/10000)&lt;=ABS('General Settings'!$D$25)</f>
        <v>#NAME?</v>
      </c>
      <c r="AA52" s="50" t="str">
        <f>_xll.qlSwapIndex(,,O52,SettlementDays,Currency,Calendar,FixedLegTenor,FixedLegBDC,FixedLegDayCounter,Index1M,DiscountingCurve,Permanent,Trigger,ObjectOverwrite)</f>
        <v>obj_005ae#0001</v>
      </c>
      <c r="AG52" s="50" t="str">
        <v>EURAB1E40Y_Quote</v>
      </c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3:65" x14ac:dyDescent="0.2">
      <c r="M53" s="94" t="s">
        <v>60</v>
      </c>
      <c r="N53" s="94"/>
      <c r="O53" s="94" t="s">
        <v>116</v>
      </c>
      <c r="P53" s="94" t="str">
        <f t="shared" si="10"/>
        <v>EURAB1E17Y_Quote</v>
      </c>
      <c r="Q53" s="171"/>
      <c r="R53" s="106">
        <f t="shared" si="7"/>
        <v>42641</v>
      </c>
      <c r="S53" s="106">
        <f>_xll.qlInterestRateIndexValueDate(AA53,R53)</f>
        <v>42643</v>
      </c>
      <c r="T53" s="106">
        <f>_xll.qlInterestRateIndexMaturity(AA53,S53)</f>
        <v>48852</v>
      </c>
      <c r="U53" s="97" t="e">
        <f ca="1">_xll.qlIndexFixing(AA53,R53,,_xll.ohTrigger(Trigger,Trigger1M,InterestRatesTrigger))</f>
        <v>#NAME?</v>
      </c>
      <c r="V53" s="97" t="e">
        <f ca="1">_xll.qlQuoteValue(P53,_xll.ohTrigger(Trigger,Trigger1M,InterestRatesTrigger))</f>
        <v>#NAME?</v>
      </c>
      <c r="W53" s="97" t="b">
        <f t="shared" ca="1" si="8"/>
        <v>0</v>
      </c>
      <c r="X53" s="132" t="e">
        <f t="shared" ca="1" si="9"/>
        <v>#NAME?</v>
      </c>
      <c r="Y53" s="50" t="e">
        <f ca="1">ABS(X53/10000)&lt;=ABS('General Settings'!$D$25)</f>
        <v>#NAME?</v>
      </c>
      <c r="AA53" s="50" t="str">
        <f>_xll.qlSwapIndex(,,O53,SettlementDays,Currency,Calendar,FixedLegTenor,FixedLegBDC,FixedLegDayCounter,Index1M,DiscountingCurve,Permanent,Trigger,ObjectOverwrite)</f>
        <v>obj_0066f#0001</v>
      </c>
      <c r="AG53" s="50" t="str">
        <v>EURAB1E50Y_Quote</v>
      </c>
    </row>
    <row r="54" spans="13:65" x14ac:dyDescent="0.2">
      <c r="M54" s="94" t="s">
        <v>60</v>
      </c>
      <c r="N54" s="94"/>
      <c r="O54" s="94" t="s">
        <v>117</v>
      </c>
      <c r="P54" s="94" t="str">
        <f t="shared" si="10"/>
        <v>EURAB1E18Y_Quote</v>
      </c>
      <c r="Q54" s="171"/>
      <c r="R54" s="106">
        <f t="shared" si="7"/>
        <v>42641</v>
      </c>
      <c r="S54" s="106">
        <f>_xll.qlInterestRateIndexValueDate(AA54,R54)</f>
        <v>42643</v>
      </c>
      <c r="T54" s="106">
        <f>_xll.qlInterestRateIndexMaturity(AA54,S54)</f>
        <v>49216</v>
      </c>
      <c r="U54" s="97" t="e">
        <f ca="1">_xll.qlIndexFixing(AA54,R54,,_xll.ohTrigger(Trigger,Trigger1M,InterestRatesTrigger))</f>
        <v>#NAME?</v>
      </c>
      <c r="V54" s="97" t="e">
        <f ca="1">_xll.qlQuoteValue(P54,_xll.ohTrigger(Trigger,Trigger1M,InterestRatesTrigger))</f>
        <v>#NAME?</v>
      </c>
      <c r="W54" s="97" t="b">
        <f t="shared" ca="1" si="8"/>
        <v>0</v>
      </c>
      <c r="X54" s="132" t="e">
        <f t="shared" ca="1" si="9"/>
        <v>#NAME?</v>
      </c>
      <c r="Y54" s="50" t="e">
        <f ca="1">ABS(X54/10000)&lt;=ABS('General Settings'!$D$25)</f>
        <v>#NAME?</v>
      </c>
      <c r="AA54" s="50" t="str">
        <f>_xll.qlSwapIndex(,,O54,SettlementDays,Currency,Calendar,FixedLegTenor,FixedLegBDC,FixedLegDayCounter,Index1M,DiscountingCurve,Permanent,Trigger,ObjectOverwrite)</f>
        <v>obj_00747#0001</v>
      </c>
      <c r="AG54" s="50" t="str">
        <v>EURAB1E60Y_Quote</v>
      </c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3:65" x14ac:dyDescent="0.2">
      <c r="M55" s="94" t="s">
        <v>60</v>
      </c>
      <c r="N55" s="94"/>
      <c r="O55" s="94" t="s">
        <v>118</v>
      </c>
      <c r="P55" s="94" t="str">
        <f t="shared" si="10"/>
        <v>EURAB1E19Y_Quote</v>
      </c>
      <c r="Q55" s="171"/>
      <c r="R55" s="106">
        <f t="shared" si="7"/>
        <v>42641</v>
      </c>
      <c r="S55" s="106">
        <f>_xll.qlInterestRateIndexValueDate(AA55,R55)</f>
        <v>42643</v>
      </c>
      <c r="T55" s="106">
        <f>_xll.qlInterestRateIndexMaturity(AA55,S55)</f>
        <v>49580</v>
      </c>
      <c r="U55" s="97" t="e">
        <f ca="1">_xll.qlIndexFixing(AA55,R55,,_xll.ohTrigger(Trigger,Trigger1M,InterestRatesTrigger))</f>
        <v>#NAME?</v>
      </c>
      <c r="V55" s="97" t="e">
        <f ca="1">_xll.qlQuoteValue(P55,_xll.ohTrigger(Trigger,Trigger1M,InterestRatesTrigger))</f>
        <v>#NAME?</v>
      </c>
      <c r="W55" s="97" t="b">
        <f t="shared" ca="1" si="8"/>
        <v>0</v>
      </c>
      <c r="X55" s="132" t="e">
        <f t="shared" ca="1" si="9"/>
        <v>#NAME?</v>
      </c>
      <c r="Y55" s="50" t="e">
        <f ca="1">ABS(X55/10000)&lt;=ABS('General Settings'!$D$25)</f>
        <v>#NAME?</v>
      </c>
      <c r="AA55" s="50" t="str">
        <f>_xll.qlSwapIndex(,,O55,SettlementDays,Currency,Calendar,FixedLegTenor,FixedLegBDC,FixedLegDayCounter,Index1M,DiscountingCurve,Permanent,Trigger,ObjectOverwrite)</f>
        <v>obj_005d6#0001</v>
      </c>
      <c r="AG55" s="50" t="str">
        <v/>
      </c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3:65" x14ac:dyDescent="0.2">
      <c r="M56" s="94" t="s">
        <v>60</v>
      </c>
      <c r="N56" s="94"/>
      <c r="O56" s="94" t="s">
        <v>89</v>
      </c>
      <c r="P56" s="94" t="str">
        <f t="shared" si="10"/>
        <v>EURAB1E20Y_Quote</v>
      </c>
      <c r="Q56" s="171"/>
      <c r="R56" s="106">
        <f t="shared" si="7"/>
        <v>42641</v>
      </c>
      <c r="S56" s="106">
        <f>_xll.qlInterestRateIndexValueDate(AA56,R56)</f>
        <v>42643</v>
      </c>
      <c r="T56" s="106">
        <f>_xll.qlInterestRateIndexMaturity(AA56,S56)</f>
        <v>49948</v>
      </c>
      <c r="U56" s="97" t="e">
        <f ca="1">_xll.qlIndexFixing(AA56,R56,,_xll.ohTrigger(Trigger,Trigger1M,InterestRatesTrigger))</f>
        <v>#NAME?</v>
      </c>
      <c r="V56" s="97" t="e">
        <f ca="1">_xll.qlQuoteValue(P56,_xll.ohTrigger(Trigger,Trigger1M,InterestRatesTrigger))</f>
        <v>#NAME?</v>
      </c>
      <c r="W56" s="97" t="b">
        <f t="shared" ca="1" si="8"/>
        <v>0</v>
      </c>
      <c r="X56" s="132" t="e">
        <f t="shared" ca="1" si="9"/>
        <v>#NAME?</v>
      </c>
      <c r="Y56" s="50" t="e">
        <f ca="1">ABS(X56/10000)&lt;=ABS('General Settings'!$D$25)</f>
        <v>#NAME?</v>
      </c>
      <c r="AA56" s="50" t="str">
        <f>_xll.qlSwapIndex(,,O56,SettlementDays,Currency,Calendar,FixedLegTenor,FixedLegBDC,FixedLegDayCounter,Index1M,DiscountingCurve,Permanent,Trigger,ObjectOverwrite)</f>
        <v>obj_005b7#0001</v>
      </c>
      <c r="AG56" s="50" t="str">
        <v/>
      </c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3:65" x14ac:dyDescent="0.2">
      <c r="M57" s="94" t="s">
        <v>60</v>
      </c>
      <c r="N57" s="94"/>
      <c r="O57" s="94" t="s">
        <v>119</v>
      </c>
      <c r="P57" s="94" t="str">
        <f t="shared" si="10"/>
        <v>EURAB1E21Y_Quote</v>
      </c>
      <c r="Q57" s="171"/>
      <c r="R57" s="106">
        <f t="shared" si="7"/>
        <v>42641</v>
      </c>
      <c r="S57" s="106">
        <f>_xll.qlInterestRateIndexValueDate(AA57,R57)</f>
        <v>42643</v>
      </c>
      <c r="T57" s="106">
        <f>_xll.qlInterestRateIndexMaturity(AA57,S57)</f>
        <v>50313</v>
      </c>
      <c r="U57" s="97" t="e">
        <f ca="1">_xll.qlIndexFixing(AA57,R57,,_xll.ohTrigger(Trigger,Trigger1M,InterestRatesTrigger))</f>
        <v>#NAME?</v>
      </c>
      <c r="V57" s="97" t="e">
        <f ca="1">_xll.qlQuoteValue(P57,_xll.ohTrigger(Trigger,Trigger1M,InterestRatesTrigger))</f>
        <v>#NAME?</v>
      </c>
      <c r="W57" s="97" t="b">
        <f t="shared" ca="1" si="8"/>
        <v>0</v>
      </c>
      <c r="X57" s="132" t="e">
        <f t="shared" ca="1" si="9"/>
        <v>#NAME?</v>
      </c>
      <c r="Y57" s="50" t="e">
        <f ca="1">ABS(X57/10000)&lt;=ABS('General Settings'!$D$25)</f>
        <v>#NAME?</v>
      </c>
      <c r="AA57" s="50" t="str">
        <f>_xll.qlSwapIndex(,,O57,SettlementDays,Currency,Calendar,FixedLegTenor,FixedLegBDC,FixedLegDayCounter,Index1M,DiscountingCurve,Permanent,Trigger,ObjectOverwrite)</f>
        <v>obj_006f8#0001</v>
      </c>
      <c r="AG57" s="50" t="str">
        <v/>
      </c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3:65" x14ac:dyDescent="0.2">
      <c r="M58" s="94" t="s">
        <v>60</v>
      </c>
      <c r="N58" s="94"/>
      <c r="O58" s="94" t="s">
        <v>120</v>
      </c>
      <c r="P58" s="94" t="str">
        <f t="shared" si="10"/>
        <v>EURAB1E22Y_Quote</v>
      </c>
      <c r="Q58" s="171"/>
      <c r="R58" s="106">
        <f t="shared" si="7"/>
        <v>42641</v>
      </c>
      <c r="S58" s="106">
        <f>_xll.qlInterestRateIndexValueDate(AA58,R58)</f>
        <v>42643</v>
      </c>
      <c r="T58" s="106">
        <f>_xll.qlInterestRateIndexMaturity(AA58,S58)</f>
        <v>50678</v>
      </c>
      <c r="U58" s="97" t="e">
        <f ca="1">_xll.qlIndexFixing(AA58,R58,,_xll.ohTrigger(Trigger,Trigger1M,InterestRatesTrigger))</f>
        <v>#NAME?</v>
      </c>
      <c r="V58" s="97" t="e">
        <f ca="1">_xll.qlQuoteValue(P58,_xll.ohTrigger(Trigger,Trigger1M,InterestRatesTrigger))</f>
        <v>#NAME?</v>
      </c>
      <c r="W58" s="97" t="b">
        <f t="shared" ca="1" si="8"/>
        <v>0</v>
      </c>
      <c r="X58" s="132" t="e">
        <f t="shared" ca="1" si="9"/>
        <v>#NAME?</v>
      </c>
      <c r="Y58" s="50" t="e">
        <f ca="1">ABS(X58/10000)&lt;=ABS('General Settings'!$D$25)</f>
        <v>#NAME?</v>
      </c>
      <c r="AA58" s="50" t="str">
        <f>_xll.qlSwapIndex(,,O58,SettlementDays,Currency,Calendar,FixedLegTenor,FixedLegBDC,FixedLegDayCounter,Index1M,DiscountingCurve,Permanent,Trigger,ObjectOverwrite)</f>
        <v>obj_00598#0001</v>
      </c>
      <c r="AG58" s="50" t="str">
        <v/>
      </c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3:65" x14ac:dyDescent="0.2">
      <c r="M59" s="94" t="s">
        <v>60</v>
      </c>
      <c r="N59" s="94"/>
      <c r="O59" s="94" t="s">
        <v>121</v>
      </c>
      <c r="P59" s="94" t="str">
        <f t="shared" si="10"/>
        <v>EURAB1E23Y_Quote</v>
      </c>
      <c r="Q59" s="171"/>
      <c r="R59" s="106">
        <f t="shared" si="7"/>
        <v>42641</v>
      </c>
      <c r="S59" s="106">
        <f>_xll.qlInterestRateIndexValueDate(AA59,R59)</f>
        <v>42643</v>
      </c>
      <c r="T59" s="106">
        <f>_xll.qlInterestRateIndexMaturity(AA59,S59)</f>
        <v>51043</v>
      </c>
      <c r="U59" s="97" t="e">
        <f ca="1">_xll.qlIndexFixing(AA59,R59,,_xll.ohTrigger(Trigger,Trigger1M,InterestRatesTrigger))</f>
        <v>#NAME?</v>
      </c>
      <c r="V59" s="97" t="e">
        <f ca="1">_xll.qlQuoteValue(P59,_xll.ohTrigger(Trigger,Trigger1M,InterestRatesTrigger))</f>
        <v>#NAME?</v>
      </c>
      <c r="W59" s="97" t="b">
        <f t="shared" ca="1" si="8"/>
        <v>0</v>
      </c>
      <c r="X59" s="132" t="e">
        <f t="shared" ca="1" si="9"/>
        <v>#NAME?</v>
      </c>
      <c r="Y59" s="50" t="e">
        <f ca="1">ABS(X59/10000)&lt;=ABS('General Settings'!$D$25)</f>
        <v>#NAME?</v>
      </c>
      <c r="AA59" s="50" t="str">
        <f>_xll.qlSwapIndex(,,O59,SettlementDays,Currency,Calendar,FixedLegTenor,FixedLegBDC,FixedLegDayCounter,Index1M,DiscountingCurve,Permanent,Trigger,ObjectOverwrite)</f>
        <v>obj_00606#0001</v>
      </c>
      <c r="AG59" s="50" t="str">
        <v/>
      </c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3:65" x14ac:dyDescent="0.2">
      <c r="M60" s="94" t="s">
        <v>60</v>
      </c>
      <c r="N60" s="94"/>
      <c r="O60" s="94" t="s">
        <v>122</v>
      </c>
      <c r="P60" s="94" t="str">
        <f t="shared" si="10"/>
        <v>EURAB1E24Y_Quote</v>
      </c>
      <c r="Q60" s="171"/>
      <c r="R60" s="106">
        <f t="shared" si="7"/>
        <v>42641</v>
      </c>
      <c r="S60" s="106">
        <f>_xll.qlInterestRateIndexValueDate(AA60,R60)</f>
        <v>42643</v>
      </c>
      <c r="T60" s="106">
        <f>_xll.qlInterestRateIndexMaturity(AA60,S60)</f>
        <v>51407</v>
      </c>
      <c r="U60" s="97" t="e">
        <f ca="1">_xll.qlIndexFixing(AA60,R60,,_xll.ohTrigger(Trigger,Trigger1M,InterestRatesTrigger))</f>
        <v>#NAME?</v>
      </c>
      <c r="V60" s="97" t="e">
        <f ca="1">_xll.qlQuoteValue(P60,_xll.ohTrigger(Trigger,Trigger1M,InterestRatesTrigger))</f>
        <v>#NAME?</v>
      </c>
      <c r="W60" s="97" t="b">
        <f t="shared" ca="1" si="8"/>
        <v>0</v>
      </c>
      <c r="X60" s="132" t="e">
        <f t="shared" ca="1" si="9"/>
        <v>#NAME?</v>
      </c>
      <c r="Y60" s="50" t="e">
        <f ca="1">ABS(X60/10000)&lt;=ABS('General Settings'!$D$25)</f>
        <v>#NAME?</v>
      </c>
      <c r="AA60" s="50" t="str">
        <f>_xll.qlSwapIndex(,,O60,SettlementDays,Currency,Calendar,FixedLegTenor,FixedLegBDC,FixedLegDayCounter,Index1M,DiscountingCurve,Permanent,Trigger,ObjectOverwrite)</f>
        <v>obj_00702#0001</v>
      </c>
      <c r="AG60" s="50" t="str">
        <v/>
      </c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3:65" x14ac:dyDescent="0.2">
      <c r="M61" s="94" t="s">
        <v>60</v>
      </c>
      <c r="N61" s="94"/>
      <c r="O61" s="94" t="s">
        <v>90</v>
      </c>
      <c r="P61" s="94" t="str">
        <f t="shared" si="10"/>
        <v>EURAB1E25Y_Quote</v>
      </c>
      <c r="Q61" s="171"/>
      <c r="R61" s="106">
        <f t="shared" si="7"/>
        <v>42641</v>
      </c>
      <c r="S61" s="106">
        <f>_xll.qlInterestRateIndexValueDate(AA61,R61)</f>
        <v>42643</v>
      </c>
      <c r="T61" s="106">
        <f>_xll.qlInterestRateIndexMaturity(AA61,S61)</f>
        <v>51774</v>
      </c>
      <c r="U61" s="97" t="e">
        <f ca="1">_xll.qlIndexFixing(AA61,R61,,_xll.ohTrigger(Trigger,Trigger1M,InterestRatesTrigger))</f>
        <v>#NAME?</v>
      </c>
      <c r="V61" s="97" t="e">
        <f ca="1">_xll.qlQuoteValue(P61,_xll.ohTrigger(Trigger,Trigger1M,InterestRatesTrigger))</f>
        <v>#NAME?</v>
      </c>
      <c r="W61" s="97" t="b">
        <f t="shared" ca="1" si="8"/>
        <v>0</v>
      </c>
      <c r="X61" s="132" t="e">
        <f t="shared" ca="1" si="9"/>
        <v>#NAME?</v>
      </c>
      <c r="Y61" s="50" t="e">
        <f ca="1">ABS(X61/10000)&lt;=ABS('General Settings'!$D$25)</f>
        <v>#NAME?</v>
      </c>
      <c r="AA61" s="50" t="str">
        <f>_xll.qlSwapIndex(,,O61,SettlementDays,Currency,Calendar,FixedLegTenor,FixedLegBDC,FixedLegDayCounter,Index1M,DiscountingCurve,Permanent,Trigger,ObjectOverwrite)</f>
        <v>obj_00765#0001</v>
      </c>
      <c r="AG61" s="50" t="str">
        <v/>
      </c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3:65" x14ac:dyDescent="0.2">
      <c r="M62" s="94" t="s">
        <v>60</v>
      </c>
      <c r="N62" s="94"/>
      <c r="O62" s="94" t="s">
        <v>123</v>
      </c>
      <c r="P62" s="94" t="str">
        <f t="shared" si="10"/>
        <v>EURAB1E26Y_Quote</v>
      </c>
      <c r="Q62" s="171"/>
      <c r="R62" s="106">
        <f t="shared" si="7"/>
        <v>42641</v>
      </c>
      <c r="S62" s="106">
        <f>_xll.qlInterestRateIndexValueDate(AA62,R62)</f>
        <v>42643</v>
      </c>
      <c r="T62" s="106">
        <f>_xll.qlInterestRateIndexMaturity(AA62,S62)</f>
        <v>52139</v>
      </c>
      <c r="U62" s="97" t="e">
        <f ca="1">_xll.qlIndexFixing(AA62,R62,,_xll.ohTrigger(Trigger,Trigger1M,InterestRatesTrigger))</f>
        <v>#NAME?</v>
      </c>
      <c r="V62" s="97" t="e">
        <f ca="1">_xll.qlQuoteValue(P62,_xll.ohTrigger(Trigger,Trigger1M,InterestRatesTrigger))</f>
        <v>#NAME?</v>
      </c>
      <c r="W62" s="97" t="b">
        <f t="shared" ca="1" si="8"/>
        <v>0</v>
      </c>
      <c r="X62" s="132" t="e">
        <f t="shared" ca="1" si="9"/>
        <v>#NAME?</v>
      </c>
      <c r="Y62" s="50" t="e">
        <f ca="1">ABS(X62/10000)&lt;=ABS('General Settings'!$D$25)</f>
        <v>#NAME?</v>
      </c>
      <c r="AA62" s="50" t="str">
        <f>_xll.qlSwapIndex(,,O62,SettlementDays,Currency,Calendar,FixedLegTenor,FixedLegBDC,FixedLegDayCounter,Index1M,DiscountingCurve,Permanent,Trigger,ObjectOverwrite)</f>
        <v>obj_0060d#0001</v>
      </c>
      <c r="AG62" s="50" t="str">
        <v/>
      </c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3:65" x14ac:dyDescent="0.2">
      <c r="M63" s="94" t="s">
        <v>60</v>
      </c>
      <c r="N63" s="94"/>
      <c r="O63" s="94" t="s">
        <v>91</v>
      </c>
      <c r="P63" s="94" t="str">
        <f t="shared" si="10"/>
        <v>EURAB1E27Y_Quote</v>
      </c>
      <c r="Q63" s="171"/>
      <c r="R63" s="106">
        <f t="shared" si="7"/>
        <v>42641</v>
      </c>
      <c r="S63" s="106">
        <f>_xll.qlInterestRateIndexValueDate(AA63,R63)</f>
        <v>42643</v>
      </c>
      <c r="T63" s="106">
        <f>_xll.qlInterestRateIndexMaturity(AA63,S63)</f>
        <v>52504</v>
      </c>
      <c r="U63" s="97" t="e">
        <f ca="1">_xll.qlIndexFixing(AA63,R63,,_xll.ohTrigger(Trigger,Trigger1M,InterestRatesTrigger))</f>
        <v>#NAME?</v>
      </c>
      <c r="V63" s="97" t="e">
        <f ca="1">_xll.qlQuoteValue(P63,_xll.ohTrigger(Trigger,Trigger1M,InterestRatesTrigger))</f>
        <v>#NAME?</v>
      </c>
      <c r="W63" s="97" t="b">
        <f t="shared" ca="1" si="8"/>
        <v>0</v>
      </c>
      <c r="X63" s="132" t="e">
        <f t="shared" ca="1" si="9"/>
        <v>#NAME?</v>
      </c>
      <c r="Y63" s="50" t="e">
        <f ca="1">ABS(X63/10000)&lt;=ABS('General Settings'!$D$25)</f>
        <v>#NAME?</v>
      </c>
      <c r="AA63" s="50" t="str">
        <f>_xll.qlSwapIndex(,,O63,SettlementDays,Currency,Calendar,FixedLegTenor,FixedLegBDC,FixedLegDayCounter,Index1M,DiscountingCurve,Permanent,Trigger,ObjectOverwrite)</f>
        <v>obj_005ac#0001</v>
      </c>
      <c r="AG63" s="50" t="str">
        <v/>
      </c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3:65" x14ac:dyDescent="0.2">
      <c r="M64" s="94" t="s">
        <v>60</v>
      </c>
      <c r="N64" s="94"/>
      <c r="O64" s="94" t="s">
        <v>124</v>
      </c>
      <c r="P64" s="94" t="str">
        <f t="shared" si="10"/>
        <v>EURAB1E28Y_Quote</v>
      </c>
      <c r="Q64" s="171"/>
      <c r="R64" s="106">
        <f t="shared" si="7"/>
        <v>42641</v>
      </c>
      <c r="S64" s="106">
        <f>_xll.qlInterestRateIndexValueDate(AA64,R64)</f>
        <v>42643</v>
      </c>
      <c r="T64" s="106">
        <f>_xll.qlInterestRateIndexMaturity(AA64,S64)</f>
        <v>52870</v>
      </c>
      <c r="U64" s="97" t="e">
        <f ca="1">_xll.qlIndexFixing(AA64,R64,,_xll.ohTrigger(Trigger,Trigger1M,InterestRatesTrigger))</f>
        <v>#NAME?</v>
      </c>
      <c r="V64" s="97" t="e">
        <f ca="1">_xll.qlQuoteValue(P64,_xll.ohTrigger(Trigger,Trigger1M,InterestRatesTrigger))</f>
        <v>#NAME?</v>
      </c>
      <c r="W64" s="97" t="b">
        <f t="shared" ca="1" si="8"/>
        <v>0</v>
      </c>
      <c r="X64" s="132" t="e">
        <f t="shared" ca="1" si="9"/>
        <v>#NAME?</v>
      </c>
      <c r="Y64" s="50" t="e">
        <f ca="1">ABS(X64/10000)&lt;=ABS('General Settings'!$D$25)</f>
        <v>#NAME?</v>
      </c>
      <c r="AA64" s="50" t="str">
        <f>_xll.qlSwapIndex(,,O64,SettlementDays,Currency,Calendar,FixedLegTenor,FixedLegBDC,FixedLegDayCounter,Index1M,DiscountingCurve,Permanent,Trigger,ObjectOverwrite)</f>
        <v>obj_005cb#0001</v>
      </c>
      <c r="AG64" s="50" t="str">
        <v/>
      </c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3:66" x14ac:dyDescent="0.2">
      <c r="M65" s="94" t="s">
        <v>60</v>
      </c>
      <c r="N65" s="94"/>
      <c r="O65" s="94" t="s">
        <v>125</v>
      </c>
      <c r="P65" s="94" t="str">
        <f t="shared" si="10"/>
        <v>EURAB1E29Y_Quote</v>
      </c>
      <c r="Q65" s="171"/>
      <c r="R65" s="106">
        <f t="shared" si="7"/>
        <v>42641</v>
      </c>
      <c r="S65" s="106">
        <f>_xll.qlInterestRateIndexValueDate(AA65,R65)</f>
        <v>42643</v>
      </c>
      <c r="T65" s="106">
        <f>_xll.qlInterestRateIndexMaturity(AA65,S65)</f>
        <v>53234</v>
      </c>
      <c r="U65" s="97" t="e">
        <f ca="1">_xll.qlIndexFixing(AA65,R65,,_xll.ohTrigger(Trigger,Trigger1M,InterestRatesTrigger))</f>
        <v>#NAME?</v>
      </c>
      <c r="V65" s="97" t="e">
        <f ca="1">_xll.qlQuoteValue(P65,_xll.ohTrigger(Trigger,Trigger1M,InterestRatesTrigger))</f>
        <v>#NAME?</v>
      </c>
      <c r="W65" s="97" t="b">
        <f t="shared" ca="1" si="8"/>
        <v>0</v>
      </c>
      <c r="X65" s="132" t="e">
        <f t="shared" ca="1" si="9"/>
        <v>#NAME?</v>
      </c>
      <c r="Y65" s="50" t="e">
        <f ca="1">ABS(X65/10000)&lt;=ABS('General Settings'!$D$25)</f>
        <v>#NAME?</v>
      </c>
      <c r="AA65" s="50" t="str">
        <f>_xll.qlSwapIndex(,,O65,SettlementDays,Currency,Calendar,FixedLegTenor,FixedLegBDC,FixedLegDayCounter,Index1M,DiscountingCurve,Permanent,Trigger,ObjectOverwrite)</f>
        <v>obj_00723#0001</v>
      </c>
      <c r="AG65" s="50" t="str">
        <v/>
      </c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3:66" x14ac:dyDescent="0.2">
      <c r="M66" s="94" t="s">
        <v>60</v>
      </c>
      <c r="N66" s="94"/>
      <c r="O66" s="94" t="s">
        <v>92</v>
      </c>
      <c r="P66" s="94" t="str">
        <f t="shared" si="10"/>
        <v>EURAB1E30Y_Quote</v>
      </c>
      <c r="Q66" s="171"/>
      <c r="R66" s="106">
        <f t="shared" si="7"/>
        <v>42641</v>
      </c>
      <c r="S66" s="106">
        <f>_xll.qlInterestRateIndexValueDate(AA66,R66)</f>
        <v>42643</v>
      </c>
      <c r="T66" s="106">
        <f>_xll.qlInterestRateIndexMaturity(AA66,S66)</f>
        <v>53598</v>
      </c>
      <c r="U66" s="97" t="e">
        <f ca="1">_xll.qlIndexFixing(AA66,R66,,_xll.ohTrigger(Trigger,Trigger1M,InterestRatesTrigger))</f>
        <v>#NAME?</v>
      </c>
      <c r="V66" s="97" t="e">
        <f ca="1">_xll.qlQuoteValue(P66,_xll.ohTrigger(Trigger,Trigger1M,InterestRatesTrigger))</f>
        <v>#NAME?</v>
      </c>
      <c r="W66" s="97" t="b">
        <f t="shared" ca="1" si="8"/>
        <v>0</v>
      </c>
      <c r="X66" s="132" t="e">
        <f t="shared" ca="1" si="9"/>
        <v>#NAME?</v>
      </c>
      <c r="Y66" s="50" t="e">
        <f ca="1">ABS(X66/10000)&lt;=ABS('General Settings'!$D$25)</f>
        <v>#NAME?</v>
      </c>
      <c r="AA66" s="50" t="str">
        <f>_xll.qlSwapIndex(,,O66,SettlementDays,Currency,Calendar,FixedLegTenor,FixedLegBDC,FixedLegDayCounter,Index1M,DiscountingCurve,Permanent,Trigger,ObjectOverwrite)</f>
        <v>obj_00652#0001</v>
      </c>
      <c r="AG66" s="50" t="str">
        <v/>
      </c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3:66" x14ac:dyDescent="0.2">
      <c r="M67" s="94" t="s">
        <v>60</v>
      </c>
      <c r="N67" s="94"/>
      <c r="O67" s="94" t="s">
        <v>93</v>
      </c>
      <c r="P67" s="94" t="str">
        <f t="shared" si="10"/>
        <v>EURAB1E35Y_Quote</v>
      </c>
      <c r="Q67" s="171"/>
      <c r="R67" s="106">
        <f t="shared" si="7"/>
        <v>42641</v>
      </c>
      <c r="S67" s="106">
        <f>_xll.qlInterestRateIndexValueDate(AA67,R67)</f>
        <v>42643</v>
      </c>
      <c r="T67" s="106">
        <f>_xll.qlInterestRateIndexMaturity(AA67,S67)</f>
        <v>55425</v>
      </c>
      <c r="U67" s="97" t="e">
        <f ca="1">_xll.qlIndexFixing(AA67,R67,,_xll.ohTrigger(Trigger,Trigger1M,InterestRatesTrigger))</f>
        <v>#NAME?</v>
      </c>
      <c r="V67" s="97" t="e">
        <f ca="1">_xll.qlQuoteValue(P67,_xll.ohTrigger(Trigger,Trigger1M,InterestRatesTrigger))</f>
        <v>#NAME?</v>
      </c>
      <c r="W67" s="97" t="b">
        <f t="shared" ca="1" si="8"/>
        <v>0</v>
      </c>
      <c r="X67" s="132" t="e">
        <f t="shared" ca="1" si="9"/>
        <v>#NAME?</v>
      </c>
      <c r="Y67" s="50" t="e">
        <f ca="1">ABS(X67/10000)&lt;=ABS('General Settings'!$D$25)</f>
        <v>#NAME?</v>
      </c>
      <c r="AA67" s="50" t="str">
        <f>_xll.qlSwapIndex(,,O67,SettlementDays,Currency,Calendar,FixedLegTenor,FixedLegBDC,FixedLegDayCounter,Index1M,DiscountingCurve,Permanent,Trigger,ObjectOverwrite)</f>
        <v>obj_00685#0001</v>
      </c>
      <c r="AG67" s="50" t="str">
        <v/>
      </c>
    </row>
    <row r="68" spans="13:66" x14ac:dyDescent="0.2">
      <c r="M68" s="94" t="s">
        <v>60</v>
      </c>
      <c r="N68" s="94"/>
      <c r="O68" s="94" t="s">
        <v>94</v>
      </c>
      <c r="P68" s="94" t="str">
        <f t="shared" si="10"/>
        <v>EURAB1E40Y_Quote</v>
      </c>
      <c r="Q68" s="171"/>
      <c r="R68" s="106">
        <f t="shared" si="7"/>
        <v>42641</v>
      </c>
      <c r="S68" s="106">
        <f>_xll.qlInterestRateIndexValueDate(AA68,R68)</f>
        <v>42643</v>
      </c>
      <c r="T68" s="106">
        <f>_xll.qlInterestRateIndexMaturity(AA68,S68)</f>
        <v>57252</v>
      </c>
      <c r="U68" s="97" t="e">
        <f ca="1">_xll.qlIndexFixing(AA68,R68,,_xll.ohTrigger(Trigger,Trigger1M,InterestRatesTrigger))</f>
        <v>#NAME?</v>
      </c>
      <c r="V68" s="97" t="e">
        <f ca="1">_xll.qlQuoteValue(P68,_xll.ohTrigger(Trigger,Trigger1M,InterestRatesTrigger))</f>
        <v>#NAME?</v>
      </c>
      <c r="W68" s="97" t="b">
        <f t="shared" ca="1" si="8"/>
        <v>0</v>
      </c>
      <c r="X68" s="132" t="e">
        <f t="shared" ca="1" si="9"/>
        <v>#NAME?</v>
      </c>
      <c r="Y68" s="50" t="e">
        <f ca="1">ABS(X68/10000)&lt;=ABS('General Settings'!$D$25)</f>
        <v>#NAME?</v>
      </c>
      <c r="AA68" s="50" t="str">
        <f>_xll.qlSwapIndex(,,O68,SettlementDays,Currency,Calendar,FixedLegTenor,FixedLegBDC,FixedLegDayCounter,Index1M,DiscountingCurve,Permanent,Trigger,ObjectOverwrite)</f>
        <v>obj_00628#0001</v>
      </c>
      <c r="AG68" s="50" t="str">
        <v/>
      </c>
    </row>
    <row r="69" spans="13:66" x14ac:dyDescent="0.2">
      <c r="M69" s="94" t="s">
        <v>60</v>
      </c>
      <c r="N69" s="94"/>
      <c r="O69" s="94" t="s">
        <v>95</v>
      </c>
      <c r="P69" s="94" t="str">
        <f t="shared" si="10"/>
        <v>EURAB1E50Y_Quote</v>
      </c>
      <c r="Q69" s="171"/>
      <c r="R69" s="106">
        <f t="shared" si="7"/>
        <v>42641</v>
      </c>
      <c r="S69" s="106">
        <f>_xll.qlInterestRateIndexValueDate(AA69,R69)</f>
        <v>42643</v>
      </c>
      <c r="T69" s="106">
        <f>_xll.qlInterestRateIndexMaturity(AA69,S69)</f>
        <v>60905</v>
      </c>
      <c r="U69" s="97" t="e">
        <f ca="1">_xll.qlIndexFixing(AA69,R69,,_xll.ohTrigger(Trigger,Trigger1M,InterestRatesTrigger))</f>
        <v>#NAME?</v>
      </c>
      <c r="V69" s="97" t="e">
        <f ca="1">_xll.qlQuoteValue(P69,_xll.ohTrigger(Trigger,Trigger1M,InterestRatesTrigger))</f>
        <v>#NAME?</v>
      </c>
      <c r="W69" s="97" t="b">
        <f t="shared" ca="1" si="8"/>
        <v>0</v>
      </c>
      <c r="X69" s="132" t="e">
        <f t="shared" ca="1" si="9"/>
        <v>#NAME?</v>
      </c>
      <c r="Y69" s="50" t="e">
        <f ca="1">ABS(X69/10000)&lt;=ABS('General Settings'!$D$25)</f>
        <v>#NAME?</v>
      </c>
      <c r="AA69" s="50" t="str">
        <f>_xll.qlSwapIndex(,,O69,SettlementDays,Currency,Calendar,FixedLegTenor,FixedLegBDC,FixedLegDayCounter,Index1M,DiscountingCurve,Permanent,Trigger,ObjectOverwrite)</f>
        <v>obj_0062f#0001</v>
      </c>
      <c r="AG69" s="50" t="str">
        <v/>
      </c>
    </row>
    <row r="70" spans="13:66" x14ac:dyDescent="0.2">
      <c r="M70" s="95" t="s">
        <v>60</v>
      </c>
      <c r="N70" s="95"/>
      <c r="O70" s="95" t="s">
        <v>126</v>
      </c>
      <c r="P70" s="95" t="str">
        <f t="shared" si="10"/>
        <v>EURAB1E60Y_Quote</v>
      </c>
      <c r="Q70" s="172"/>
      <c r="R70" s="107">
        <f t="shared" si="7"/>
        <v>42641</v>
      </c>
      <c r="S70" s="107">
        <f>_xll.qlInterestRateIndexValueDate(AA70,R70)</f>
        <v>42643</v>
      </c>
      <c r="T70" s="107">
        <f>_xll.qlInterestRateIndexMaturity(AA70,S70)</f>
        <v>64558</v>
      </c>
      <c r="U70" s="98" t="e">
        <f ca="1">_xll.qlIndexFixing(AA70,R70,,_xll.ohTrigger(Trigger,Trigger1M,InterestRatesTrigger))</f>
        <v>#NAME?</v>
      </c>
      <c r="V70" s="98" t="e">
        <f ca="1">_xll.qlQuoteValue(P70,_xll.ohTrigger(Trigger,Trigger1M,InterestRatesTrigger))</f>
        <v>#NAME?</v>
      </c>
      <c r="W70" s="98" t="b">
        <f t="shared" ca="1" si="8"/>
        <v>0</v>
      </c>
      <c r="X70" s="173" t="e">
        <f t="shared" ca="1" si="9"/>
        <v>#NAME?</v>
      </c>
      <c r="Y70" s="51" t="e">
        <f ca="1">ABS(X70/10000)&lt;=ABS('General Settings'!$D$25)</f>
        <v>#NAME?</v>
      </c>
      <c r="AA70" s="51" t="str">
        <f>_xll.qlSwapIndex(,,O70,SettlementDays,Currency,Calendar,FixedLegTenor,FixedLegBDC,FixedLegDayCounter,Index1M,DiscountingCurve,Permanent,Trigger,ObjectOverwrite)</f>
        <v>obj_005f0#0001</v>
      </c>
      <c r="AG70" s="51" t="str">
        <v/>
      </c>
    </row>
    <row r="71" spans="13:66" x14ac:dyDescent="0.2">
      <c r="R71" s="63"/>
      <c r="S71" s="63"/>
      <c r="T71" s="63"/>
      <c r="U71" s="63"/>
      <c r="V71" s="63"/>
    </row>
    <row r="72" spans="13:66" x14ac:dyDescent="0.2">
      <c r="R72" s="63"/>
      <c r="S72" s="63"/>
      <c r="T72" s="63"/>
      <c r="U72" s="63"/>
      <c r="V72" s="63"/>
    </row>
    <row r="73" spans="13:66" x14ac:dyDescent="0.2">
      <c r="R73" s="63"/>
      <c r="S73" s="63"/>
      <c r="T73" s="63"/>
      <c r="U73" s="63"/>
      <c r="V73" s="63"/>
    </row>
    <row r="74" spans="13:66" x14ac:dyDescent="0.2">
      <c r="R74" s="63"/>
      <c r="S74" s="63"/>
      <c r="T74" s="63"/>
      <c r="U74" s="63"/>
      <c r="V74" s="63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3:66" x14ac:dyDescent="0.2">
      <c r="R75" s="63"/>
      <c r="S75" s="63"/>
      <c r="T75" s="63"/>
      <c r="U75" s="63"/>
      <c r="V75" s="63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3:66" x14ac:dyDescent="0.2">
      <c r="R76" s="63"/>
      <c r="S76" s="63"/>
      <c r="T76" s="63"/>
      <c r="U76" s="63"/>
      <c r="V76" s="63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3:66" x14ac:dyDescent="0.2">
      <c r="R77" s="63"/>
      <c r="S77" s="63"/>
      <c r="T77" s="63"/>
      <c r="U77" s="63"/>
      <c r="V77" s="63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3:66" x14ac:dyDescent="0.2">
      <c r="R78" s="63"/>
      <c r="S78" s="63"/>
      <c r="T78" s="63"/>
      <c r="U78" s="63"/>
      <c r="V78" s="63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3:66" x14ac:dyDescent="0.2">
      <c r="R79" s="63"/>
      <c r="S79" s="63"/>
      <c r="T79" s="63"/>
      <c r="U79" s="63"/>
      <c r="V79" s="63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3:66" x14ac:dyDescent="0.2">
      <c r="R80" s="63"/>
      <c r="S80" s="63"/>
      <c r="T80" s="63"/>
      <c r="U80" s="63"/>
      <c r="V80" s="63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8:66" x14ac:dyDescent="0.2">
      <c r="R81" s="63"/>
      <c r="S81" s="63"/>
      <c r="T81" s="63"/>
      <c r="U81" s="63"/>
      <c r="V81" s="63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8:66" x14ac:dyDescent="0.2">
      <c r="R84" s="63"/>
      <c r="S84" s="63"/>
      <c r="T84" s="63"/>
      <c r="U84" s="63"/>
      <c r="V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8:66" x14ac:dyDescent="0.2">
      <c r="R85" s="63"/>
      <c r="S85" s="63"/>
      <c r="T85" s="63"/>
      <c r="U85" s="63"/>
      <c r="V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8:66" x14ac:dyDescent="0.2">
      <c r="R86" s="63"/>
      <c r="S86" s="63"/>
      <c r="T86" s="63"/>
      <c r="U86" s="63"/>
      <c r="V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8:66" x14ac:dyDescent="0.2">
      <c r="R87" s="63"/>
      <c r="S87" s="63"/>
      <c r="T87" s="63"/>
      <c r="U87" s="63"/>
      <c r="V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8:66" x14ac:dyDescent="0.2">
      <c r="R88" s="63"/>
      <c r="S88" s="63"/>
      <c r="T88" s="63"/>
      <c r="U88" s="63"/>
      <c r="V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8:66" x14ac:dyDescent="0.2">
      <c r="R89" s="63"/>
      <c r="S89" s="63"/>
      <c r="T89" s="63"/>
      <c r="U89" s="63"/>
      <c r="V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8:66" x14ac:dyDescent="0.2">
      <c r="R90" s="63"/>
      <c r="S90" s="63"/>
      <c r="T90" s="63"/>
      <c r="U90" s="63"/>
      <c r="V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8:66" x14ac:dyDescent="0.2">
      <c r="R91" s="63"/>
      <c r="S91" s="63"/>
      <c r="T91" s="63"/>
      <c r="U91" s="63"/>
      <c r="V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8:66" x14ac:dyDescent="0.2">
      <c r="R92" s="63"/>
      <c r="S92" s="63"/>
      <c r="T92" s="63"/>
      <c r="U92" s="63"/>
      <c r="V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8:66" x14ac:dyDescent="0.2">
      <c r="R93" s="63"/>
      <c r="S93" s="63"/>
      <c r="T93" s="63"/>
      <c r="U93" s="63"/>
      <c r="V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8:66" x14ac:dyDescent="0.2">
      <c r="R94" s="63"/>
      <c r="S94" s="63"/>
      <c r="T94" s="63"/>
      <c r="U94" s="63"/>
      <c r="V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8:66" x14ac:dyDescent="0.2">
      <c r="R95" s="63"/>
      <c r="S95" s="63"/>
      <c r="T95" s="63"/>
      <c r="U95" s="63"/>
      <c r="V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8:66" x14ac:dyDescent="0.2">
      <c r="R96" s="63"/>
      <c r="S96" s="63"/>
      <c r="T96" s="63"/>
      <c r="U96" s="63"/>
      <c r="V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8:66" x14ac:dyDescent="0.2">
      <c r="R97" s="63"/>
      <c r="S97" s="63"/>
      <c r="T97" s="63"/>
      <c r="U97" s="63"/>
      <c r="V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8:66" x14ac:dyDescent="0.2">
      <c r="R98" s="63"/>
      <c r="S98" s="63"/>
      <c r="T98" s="63"/>
      <c r="U98" s="63"/>
      <c r="V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8:66" x14ac:dyDescent="0.2">
      <c r="R99" s="63"/>
      <c r="S99" s="63"/>
      <c r="T99" s="63"/>
      <c r="U99" s="63"/>
      <c r="V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8:66" x14ac:dyDescent="0.2">
      <c r="R100" s="63"/>
      <c r="S100" s="63"/>
      <c r="T100" s="63"/>
      <c r="U100" s="63"/>
      <c r="V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8:66" x14ac:dyDescent="0.2">
      <c r="R101" s="63"/>
      <c r="S101" s="63"/>
      <c r="T101" s="63"/>
      <c r="U101" s="63"/>
      <c r="V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8:66" x14ac:dyDescent="0.2">
      <c r="R102" s="63"/>
      <c r="S102" s="63"/>
      <c r="T102" s="63"/>
      <c r="U102" s="63"/>
      <c r="V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8:66" x14ac:dyDescent="0.2">
      <c r="R103" s="63"/>
      <c r="S103" s="63"/>
      <c r="T103" s="63"/>
      <c r="U103" s="63"/>
      <c r="V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8:66" x14ac:dyDescent="0.2">
      <c r="R104" s="63"/>
      <c r="S104" s="63"/>
      <c r="T104" s="63"/>
      <c r="U104" s="63"/>
      <c r="V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8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70">
    <cfRule type="cellIs" dxfId="15" priority="3" operator="equal">
      <formula>FALSE</formula>
    </cfRule>
  </conditionalFormatting>
  <conditionalFormatting sqref="M23:X23">
    <cfRule type="expression" dxfId="14" priority="2">
      <formula>ISNUMBER(MATCH($P23,$AG$23:$AG$70,0))</formula>
    </cfRule>
  </conditionalFormatting>
  <conditionalFormatting sqref="M24:X70">
    <cfRule type="expression" dxfId="13" priority="1">
      <formula>ISNUMBER(MATCH($P24,$AG$23:$AG$70,0))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 AE3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 AD34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hidden="1" customWidth="1" outlineLevel="1"/>
    <col min="35" max="35" width="20.7109375" style="62" hidden="1" customWidth="1" outlineLevel="1"/>
    <col min="36" max="36" width="6" style="62" customWidth="1" collapsed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42613</v>
      </c>
      <c r="E3" s="73">
        <f t="shared" ref="E3:E16" si="0">EDATE(SettlementDate,$B3)</f>
        <v>43008</v>
      </c>
      <c r="F3" s="74">
        <f t="shared" ref="F3:F16" si="1">IF(B3&lt;=12,1,IF(B3&lt;=24,3,IF(B3&lt;=120,6,IF(B3&lt;=240,12,IF(B3&lt;=360,36,60)))))</f>
        <v>1</v>
      </c>
      <c r="G3" s="82" t="e">
        <f ca="1">MIN(_xll.ohPack(Data!$K$4:INDEX(Fwd3M,MATCH(E3+1,SettlementDates,1),1)))</f>
        <v>#NAME?</v>
      </c>
      <c r="H3" s="53" t="e">
        <f ca="1">IF(G3&gt;=0,ROUNDDOWN(G3*10,2)/10,ROUNDUP(G3*10,2)/10)</f>
        <v>#NAME?</v>
      </c>
      <c r="I3" s="82" t="e">
        <f ca="1">MAX(_xll.ohPack(Data!$K$4:INDEX(Fwd3M,MATCH(E3+1,SettlementDates,1),1)))</f>
        <v>#NAME?</v>
      </c>
      <c r="J3" s="53" t="e">
        <f t="shared" ref="J3:J16" ca="1" si="2">IF(I3-G3&gt;1%,(QUOTIENT(I3*10000,50)+1)*0.5%,(QUOTIENT(I3*10000,10)+1)*0.1%)</f>
        <v>#NAME?</v>
      </c>
      <c r="K3" s="82" t="e">
        <f t="shared" ref="K3:K16" ca="1" si="3">IF(J3-H3&lt;0.5%,0.05%,IF(J3-H3&lt;1%,0.1%,IF(J3-H3&lt;2%,0.25%,0.5%)))</f>
        <v>#NAME?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42643</v>
      </c>
      <c r="E4" s="76">
        <f t="shared" si="0"/>
        <v>43373</v>
      </c>
      <c r="F4" s="77">
        <f t="shared" si="1"/>
        <v>3</v>
      </c>
      <c r="G4" s="83" t="e">
        <f ca="1">MIN(_xll.ohPack(Data!$K$4:INDEX(Fwd3M,MATCH(E4+1,SettlementDates,1),1)))</f>
        <v>#NAME?</v>
      </c>
      <c r="H4" s="54" t="e">
        <f t="shared" ref="H4:H16" ca="1" si="4">IF(G4&gt;=0,ROUNDDOWN(G4*10,2)/10,ROUNDUP(G4*10,2)/10)</f>
        <v>#NAME?</v>
      </c>
      <c r="I4" s="83" t="e">
        <f ca="1">MAX(_xll.ohPack(Data!$K$4:INDEX(Fwd3M,MATCH(E4+1,SettlementDates,1),1)))</f>
        <v>#NAME?</v>
      </c>
      <c r="J4" s="54" t="e">
        <f t="shared" ca="1" si="2"/>
        <v>#NAME?</v>
      </c>
      <c r="K4" s="83" t="e">
        <f t="shared" ca="1" si="3"/>
        <v>#NAME?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43738</v>
      </c>
      <c r="F5" s="77">
        <f t="shared" si="1"/>
        <v>6</v>
      </c>
      <c r="G5" s="83" t="e">
        <f ca="1">MIN(_xll.ohPack(Data!$K$4:INDEX(Fwd3M,MATCH(E5+1,SettlementDates,1),1)))</f>
        <v>#NAME?</v>
      </c>
      <c r="H5" s="54" t="e">
        <f t="shared" ca="1" si="4"/>
        <v>#NAME?</v>
      </c>
      <c r="I5" s="83" t="e">
        <f ca="1">MAX(_xll.ohPack(Data!$K$4:INDEX(Fwd3M,MATCH(E5+1,SettlementDates,1),1)))</f>
        <v>#NAME?</v>
      </c>
      <c r="J5" s="54" t="e">
        <f t="shared" ca="1" si="2"/>
        <v>#NAME?</v>
      </c>
      <c r="K5" s="83" t="e">
        <f t="shared" ca="1" si="3"/>
        <v>#NAME?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46295</v>
      </c>
      <c r="F6" s="77">
        <f t="shared" si="1"/>
        <v>6</v>
      </c>
      <c r="G6" s="83" t="e">
        <f ca="1">MIN(_xll.ohPack(Data!$K$4:INDEX(Fwd3M,MATCH(E6+1,SettlementDates,1),1)))</f>
        <v>#NAME?</v>
      </c>
      <c r="H6" s="54" t="e">
        <f t="shared" ca="1" si="4"/>
        <v>#NAME?</v>
      </c>
      <c r="I6" s="83" t="e">
        <f ca="1">MAX(_xll.ohPack(Data!$K$4:INDEX(Fwd3M,MATCH(E6+1,SettlementDates,1),1)))</f>
        <v>#NAME?</v>
      </c>
      <c r="J6" s="54" t="e">
        <f t="shared" ca="1" si="2"/>
        <v>#NAME?</v>
      </c>
      <c r="K6" s="83" t="e">
        <f t="shared" ca="1" si="3"/>
        <v>#NAME?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49948</v>
      </c>
      <c r="F7" s="77">
        <f t="shared" si="1"/>
        <v>12</v>
      </c>
      <c r="G7" s="83" t="e">
        <f ca="1">MIN(_xll.ohPack(Data!$K$4:INDEX(Fwd3M,MATCH(E7+1,SettlementDates,1),1)))</f>
        <v>#NAME?</v>
      </c>
      <c r="H7" s="54" t="e">
        <f t="shared" ca="1" si="4"/>
        <v>#NAME?</v>
      </c>
      <c r="I7" s="83" t="e">
        <f ca="1">MAX(_xll.ohPack(Data!$K$4:INDEX(Fwd3M,MATCH(E7+1,SettlementDates,1),1)))</f>
        <v>#NAME?</v>
      </c>
      <c r="J7" s="54" t="e">
        <f t="shared" ca="1" si="2"/>
        <v>#NAME?</v>
      </c>
      <c r="K7" s="83" t="e">
        <f t="shared" ca="1" si="3"/>
        <v>#NAME?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53600</v>
      </c>
      <c r="F8" s="77">
        <f t="shared" si="1"/>
        <v>36</v>
      </c>
      <c r="G8" s="83" t="e">
        <f ca="1">MIN(_xll.ohPack(Data!$K$4:INDEX(Fwd3M,MATCH(E8+1,SettlementDates,1),1)))</f>
        <v>#NAME?</v>
      </c>
      <c r="H8" s="54" t="e">
        <f t="shared" ca="1" si="4"/>
        <v>#NAME?</v>
      </c>
      <c r="I8" s="83" t="e">
        <f ca="1">MAX(_xll.ohPack(Data!$K$4:INDEX(Fwd3M,MATCH(E8+1,SettlementDates,1),1)))</f>
        <v>#NAME?</v>
      </c>
      <c r="J8" s="54" t="e">
        <f t="shared" ca="1" si="2"/>
        <v>#NAME?</v>
      </c>
      <c r="K8" s="83" t="e">
        <f t="shared" ca="1" si="3"/>
        <v>#NAME?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64558</v>
      </c>
      <c r="F9" s="77">
        <f t="shared" si="1"/>
        <v>60</v>
      </c>
      <c r="G9" s="84" t="e">
        <f ca="1">MIN(_xll.ohPack(Data!$K$4:INDEX(Fwd3M,MATCH(E9+1,SettlementDates,1),1)))</f>
        <v>#NAME?</v>
      </c>
      <c r="H9" s="55" t="e">
        <f t="shared" ca="1" si="4"/>
        <v>#NAME?</v>
      </c>
      <c r="I9" s="84" t="e">
        <f ca="1">MAX(_xll.ohPack(Data!$K$4:INDEX(Fwd3M,MATCH(E9+1,SettlementDates,1),1)))</f>
        <v>#NAME?</v>
      </c>
      <c r="J9" s="55" t="e">
        <f t="shared" ca="1" si="2"/>
        <v>#NAME?</v>
      </c>
      <c r="K9" s="84" t="e">
        <f t="shared" ca="1" si="3"/>
        <v>#NAME?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86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43008</v>
      </c>
      <c r="F10" s="78">
        <f t="shared" si="1"/>
        <v>1</v>
      </c>
      <c r="G10" s="83" t="e">
        <f ca="1">MIN(_xll.ohPack(Data!$O$4:INDEX(ONFwd3M,MATCH(E10+1,SettlementDates,1),1)))</f>
        <v>#NAME?</v>
      </c>
      <c r="H10" s="54" t="e">
        <f t="shared" ca="1" si="4"/>
        <v>#NAME?</v>
      </c>
      <c r="I10" s="83" t="e">
        <f ca="1">MAX(_xll.ohPack(Data!$O$4:INDEX(ONFwd3M,MATCH(E10+1,SettlementDates,1),1)))</f>
        <v>#NAME?</v>
      </c>
      <c r="J10" s="54" t="e">
        <f t="shared" ca="1" si="2"/>
        <v>#NAME?</v>
      </c>
      <c r="K10" s="83" t="e">
        <f t="shared" ca="1" si="3"/>
        <v>#NAME?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87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43373</v>
      </c>
      <c r="F11" s="77">
        <f t="shared" si="1"/>
        <v>3</v>
      </c>
      <c r="G11" s="83" t="e">
        <f ca="1">MIN(_xll.ohPack(Data!$O$4:INDEX(ONFwd3M,MATCH(E11+1,SettlementDates,1),1)))</f>
        <v>#NAME?</v>
      </c>
      <c r="H11" s="54" t="e">
        <f t="shared" ca="1" si="4"/>
        <v>#NAME?</v>
      </c>
      <c r="I11" s="83" t="e">
        <f ca="1">MAX(_xll.ohPack(Data!$O$4:INDEX(ONFwd3M,MATCH(E11+1,SettlementDates,1),1)))</f>
        <v>#NAME?</v>
      </c>
      <c r="J11" s="54" t="e">
        <f t="shared" ca="1" si="2"/>
        <v>#NAME?</v>
      </c>
      <c r="K11" s="83" t="e">
        <f t="shared" ca="1" si="3"/>
        <v>#NAME?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87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44469</v>
      </c>
      <c r="F12" s="77">
        <f t="shared" si="1"/>
        <v>6</v>
      </c>
      <c r="G12" s="83" t="e">
        <f ca="1">MIN(_xll.ohPack(Data!$O$4:INDEX(ONFwd3M,MATCH(E12+1,SettlementDates,1),1)))</f>
        <v>#NAME?</v>
      </c>
      <c r="H12" s="54" t="e">
        <f t="shared" ca="1" si="4"/>
        <v>#NAME?</v>
      </c>
      <c r="I12" s="83" t="e">
        <f ca="1">MAX(_xll.ohPack(Data!$O$4:INDEX(ONFwd3M,MATCH(E12+1,SettlementDates,1),1)))</f>
        <v>#NAME?</v>
      </c>
      <c r="J12" s="54" t="e">
        <f t="shared" ca="1" si="2"/>
        <v>#NAME?</v>
      </c>
      <c r="K12" s="83" t="e">
        <f t="shared" ca="1" si="3"/>
        <v>#NAME?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87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46295</v>
      </c>
      <c r="F13" s="77">
        <f t="shared" si="1"/>
        <v>6</v>
      </c>
      <c r="G13" s="83" t="e">
        <f ca="1">MIN(_xll.ohPack(Data!$O$4:INDEX(ONFwd3M,MATCH(E13+1,SettlementDates,1),1)))</f>
        <v>#NAME?</v>
      </c>
      <c r="H13" s="54" t="e">
        <f t="shared" ca="1" si="4"/>
        <v>#NAME?</v>
      </c>
      <c r="I13" s="83" t="e">
        <f ca="1">MAX(_xll.ohPack(Data!$O$4:INDEX(ONFwd3M,MATCH(E13+1,SettlementDates,1),1)))</f>
        <v>#NAME?</v>
      </c>
      <c r="J13" s="54" t="e">
        <f t="shared" ca="1" si="2"/>
        <v>#NAME?</v>
      </c>
      <c r="K13" s="83" t="e">
        <f t="shared" ca="1" si="3"/>
        <v>#NAME?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87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49948</v>
      </c>
      <c r="F14" s="77">
        <f t="shared" si="1"/>
        <v>12</v>
      </c>
      <c r="G14" s="83" t="e">
        <f ca="1">MIN(_xll.ohPack(Data!$O$4:INDEX(ONFwd3M,MATCH(E14+1,SettlementDates,1),1)))</f>
        <v>#NAME?</v>
      </c>
      <c r="H14" s="54" t="e">
        <f t="shared" ca="1" si="4"/>
        <v>#NAME?</v>
      </c>
      <c r="I14" s="83" t="e">
        <f ca="1">MAX(_xll.ohPack(Data!$O$4:INDEX(ONFwd3M,MATCH(E14+1,SettlementDates,1),1)))</f>
        <v>#NAME?</v>
      </c>
      <c r="J14" s="54" t="e">
        <f t="shared" ca="1" si="2"/>
        <v>#NAME?</v>
      </c>
      <c r="K14" s="83" t="e">
        <f t="shared" ca="1" si="3"/>
        <v>#NAME?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87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53600</v>
      </c>
      <c r="F15" s="77">
        <f t="shared" si="1"/>
        <v>36</v>
      </c>
      <c r="G15" s="83" t="e">
        <f ca="1">MIN(_xll.ohPack(Data!$O$4:INDEX(ONFwd3M,MATCH(E15+1,SettlementDates,1),1)))</f>
        <v>#NAME?</v>
      </c>
      <c r="H15" s="54" t="e">
        <f t="shared" ca="1" si="4"/>
        <v>#NAME?</v>
      </c>
      <c r="I15" s="83" t="e">
        <f ca="1">MAX(_xll.ohPack(Data!$O$4:INDEX(ONFwd3M,MATCH(E15+1,SettlementDates,1),1)))</f>
        <v>#NAME?</v>
      </c>
      <c r="J15" s="54" t="e">
        <f t="shared" ca="1" si="2"/>
        <v>#NAME?</v>
      </c>
      <c r="K15" s="83" t="e">
        <f t="shared" ca="1" si="3"/>
        <v>#NAME?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88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64558</v>
      </c>
      <c r="F16" s="81">
        <f t="shared" si="1"/>
        <v>60</v>
      </c>
      <c r="G16" s="84" t="e">
        <f ca="1">MIN(_xll.ohPack(Data!$O$4:INDEX(ONFwd3M,MATCH(E16+1,SettlementDates,1),1)))</f>
        <v>#NAME?</v>
      </c>
      <c r="H16" s="55" t="e">
        <f t="shared" ca="1" si="4"/>
        <v>#NAME?</v>
      </c>
      <c r="I16" s="84" t="e">
        <f ca="1">MAX(_xll.ohPack(Data!$O$4:INDEX(ONFwd3M,MATCH(E16+1,SettlementDates,1),1)))</f>
        <v>#NAME?</v>
      </c>
      <c r="J16" s="55" t="e">
        <f t="shared" ca="1" si="2"/>
        <v>#NAME?</v>
      </c>
      <c r="K16" s="84" t="e">
        <f t="shared" ca="1" si="3"/>
        <v>#NAME?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5" collapsed="1" x14ac:dyDescent="0.2">
      <c r="R17" s="63"/>
      <c r="S17" s="63"/>
      <c r="T17" s="63"/>
      <c r="U17" s="63"/>
      <c r="V17" s="63"/>
    </row>
    <row r="18" spans="3:35" x14ac:dyDescent="0.2">
      <c r="C18" s="62"/>
      <c r="M18" s="109" t="s">
        <v>143</v>
      </c>
      <c r="Q18" s="63"/>
      <c r="R18" s="63"/>
      <c r="S18" s="63"/>
      <c r="T18" s="63"/>
      <c r="V18" s="63"/>
      <c r="AA18" s="61"/>
    </row>
    <row r="19" spans="3:35" x14ac:dyDescent="0.2">
      <c r="M19" s="101"/>
      <c r="P19" s="63"/>
      <c r="Q19" s="63"/>
      <c r="R19" s="63"/>
      <c r="S19" s="63"/>
      <c r="T19" s="63"/>
      <c r="V19" s="63"/>
      <c r="AA19" s="85"/>
    </row>
    <row r="20" spans="3:35" x14ac:dyDescent="0.2">
      <c r="P20" s="63"/>
      <c r="Q20" s="63"/>
      <c r="R20" s="63"/>
      <c r="S20" s="63"/>
      <c r="T20" s="63"/>
      <c r="U20" s="63"/>
      <c r="V20" s="63"/>
      <c r="Y20" s="63"/>
    </row>
    <row r="21" spans="3:35" ht="13.5" x14ac:dyDescent="0.2">
      <c r="M21" s="90" t="s">
        <v>109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5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I22" s="104" t="s">
        <v>159</v>
      </c>
    </row>
    <row r="23" spans="3:35" x14ac:dyDescent="0.2">
      <c r="J23" s="62"/>
      <c r="K23" s="62"/>
      <c r="L23" s="62"/>
      <c r="M23" s="94" t="s">
        <v>146</v>
      </c>
      <c r="N23" s="94" t="s">
        <v>30</v>
      </c>
      <c r="O23" s="94" t="str">
        <f t="shared" ref="O23:O34" si="6">LEFT(N23,LEN(N23)-1)+3&amp;"M"</f>
        <v>4M</v>
      </c>
      <c r="P23" s="94" t="str">
        <f t="shared" ref="P23:P34" si="7">Currency&amp;LEFT(N23,LEN(N23)-1)&amp;"x"&amp;LEFT(O23,LEN(O23)-1)&amp;"F"&amp;QuoteSuffix</f>
        <v>EUR1x4F_Quote</v>
      </c>
      <c r="Q23" s="171"/>
      <c r="R23" s="106">
        <f>_xll.qlInterestRateIndexFixingDate(Index3M,S23)</f>
        <v>42670</v>
      </c>
      <c r="S23" s="106">
        <f>_xll.qlCalendarAdvance(Calendar,SettlementDate,N23,"mf",TRUE)</f>
        <v>42674</v>
      </c>
      <c r="T23" s="106">
        <f>_xll.qlCalendarAdvance(Calendar,SettlementDate,O23,"mf",TRUE)</f>
        <v>42766</v>
      </c>
      <c r="U23" s="97" t="e">
        <f ca="1">_xll.qlIndexFixing(Index3M,R23,TRUE,_xll.ohTrigger(Trigger,Trigger3M,InterestRatesTrigger))</f>
        <v>#NAME?</v>
      </c>
      <c r="V23" s="97" t="e">
        <f ca="1">IFERROR(_xll.qlQuoteValue(P23,_xll.ohTrigger(Trigger,Trigger3M,InterestRatesTrigger)),NA())</f>
        <v>#N/A</v>
      </c>
      <c r="W23" s="94" t="b">
        <f ca="1">NOT(ISERROR(V23))</f>
        <v>0</v>
      </c>
      <c r="X23" s="124" t="e">
        <f ca="1">(U23-V23)*10000</f>
        <v>#NAME?</v>
      </c>
      <c r="Y23" s="50" t="e">
        <f ca="1">ABS(X23/10000)&lt;=ABS('General Settings'!$D$26)</f>
        <v>#NAME?</v>
      </c>
      <c r="AG23" s="126" t="e">
        <f>NA()</f>
        <v>#N/A</v>
      </c>
      <c r="AI23" s="50" t="str">
        <f t="array" ref="AI23:AI104">_xll.ohGroupList("EUR3M_instruments",Trigger3M)</f>
        <v>EUR1MD_SYNTH3M_Quote</v>
      </c>
    </row>
    <row r="24" spans="3:35" x14ac:dyDescent="0.2">
      <c r="M24" s="94" t="s">
        <v>146</v>
      </c>
      <c r="N24" s="94" t="s">
        <v>63</v>
      </c>
      <c r="O24" s="94" t="str">
        <f t="shared" si="6"/>
        <v>5M</v>
      </c>
      <c r="P24" s="94" t="str">
        <f t="shared" si="7"/>
        <v>EUR2x5F_Quote</v>
      </c>
      <c r="Q24" s="171"/>
      <c r="R24" s="106">
        <f>_xll.qlInterestRateIndexFixingDate(Index3M,S24)</f>
        <v>42702</v>
      </c>
      <c r="S24" s="106">
        <f>_xll.qlCalendarAdvance(Calendar,SettlementDate,N24,"mf",TRUE)</f>
        <v>42704</v>
      </c>
      <c r="T24" s="106">
        <f>_xll.qlCalendarAdvance(Calendar,SettlementDate,O24,"mf",TRUE)</f>
        <v>42794</v>
      </c>
      <c r="U24" s="97" t="e">
        <f ca="1">_xll.qlIndexFixing(Index3M,R24,TRUE,_xll.ohTrigger(Trigger,Trigger3M,InterestRatesTrigger))</f>
        <v>#NAME?</v>
      </c>
      <c r="V24" s="97" t="e">
        <f ca="1">IFERROR(_xll.qlQuoteValue(P24,_xll.ohTrigger(Trigger,Trigger3M,InterestRatesTrigger)),NA())</f>
        <v>#N/A</v>
      </c>
      <c r="W24" s="94" t="b">
        <f t="shared" ref="W24:W34" ca="1" si="8">NOT(ISERROR(V24))</f>
        <v>0</v>
      </c>
      <c r="X24" s="124" t="e">
        <f t="shared" ref="X24:X60" ca="1" si="9">(U24-V24)*10000</f>
        <v>#NAME?</v>
      </c>
      <c r="Y24" s="50" t="e">
        <f ca="1">ABS(X24/10000)&lt;=ABS('General Settings'!$D$26)</f>
        <v>#NAME?</v>
      </c>
      <c r="AG24" s="127" t="e">
        <f>NA()</f>
        <v>#N/A</v>
      </c>
      <c r="AI24" s="50" t="str">
        <v>EUR2MD_SYNTH3M_Quote</v>
      </c>
    </row>
    <row r="25" spans="3:35" x14ac:dyDescent="0.2">
      <c r="K25" s="122" t="b">
        <v>1</v>
      </c>
      <c r="M25" s="94" t="s">
        <v>146</v>
      </c>
      <c r="N25" s="94" t="s">
        <v>31</v>
      </c>
      <c r="O25" s="94" t="str">
        <f t="shared" si="6"/>
        <v>6M</v>
      </c>
      <c r="P25" s="94" t="str">
        <f t="shared" si="7"/>
        <v>EUR3x6F_Quote</v>
      </c>
      <c r="Q25" s="171"/>
      <c r="R25" s="106">
        <f>_xll.qlInterestRateIndexFixingDate(Index3M,S25)</f>
        <v>42732</v>
      </c>
      <c r="S25" s="106">
        <f>_xll.qlCalendarAdvance(Calendar,SettlementDate,N25,"mf",TRUE)</f>
        <v>42734</v>
      </c>
      <c r="T25" s="106">
        <f>_xll.qlCalendarAdvance(Calendar,SettlementDate,O25,"mf",TRUE)</f>
        <v>42825</v>
      </c>
      <c r="U25" s="97" t="e">
        <f ca="1">_xll.qlIndexFixing(Index3M,R25,TRUE,_xll.ohTrigger(Trigger,Trigger3M,InterestRatesTrigger))</f>
        <v>#NAME?</v>
      </c>
      <c r="V25" s="97" t="e">
        <f ca="1">IFERROR(_xll.qlQuoteValue(P25,_xll.ohTrigger(Trigger,Trigger3M,InterestRatesTrigger)),NA())</f>
        <v>#N/A</v>
      </c>
      <c r="W25" s="94" t="b">
        <f t="shared" ca="1" si="8"/>
        <v>0</v>
      </c>
      <c r="X25" s="124" t="e">
        <f t="shared" ca="1" si="9"/>
        <v>#NAME?</v>
      </c>
      <c r="Y25" s="50" t="e">
        <f ca="1">ABS(X25/10000)&lt;=ABS('General Settings'!$D$26)</f>
        <v>#NAME?</v>
      </c>
      <c r="AG25" s="127" t="e">
        <f>NA()</f>
        <v>#N/A</v>
      </c>
      <c r="AI25" s="50" t="str">
        <v>EUR3MD_SYNTH3M_Quote</v>
      </c>
    </row>
    <row r="26" spans="3:35" x14ac:dyDescent="0.2">
      <c r="M26" s="94" t="s">
        <v>146</v>
      </c>
      <c r="N26" s="94" t="s">
        <v>64</v>
      </c>
      <c r="O26" s="94" t="str">
        <f t="shared" si="6"/>
        <v>7M</v>
      </c>
      <c r="P26" s="94" t="str">
        <f t="shared" si="7"/>
        <v>EUR4x7F_Quote</v>
      </c>
      <c r="Q26" s="171"/>
      <c r="R26" s="106">
        <f>_xll.qlInterestRateIndexFixingDate(Index3M,S26)</f>
        <v>42762</v>
      </c>
      <c r="S26" s="106">
        <f>_xll.qlCalendarAdvance(Calendar,SettlementDate,N26,"mf",TRUE)</f>
        <v>42766</v>
      </c>
      <c r="T26" s="106">
        <f>_xll.qlCalendarAdvance(Calendar,SettlementDate,O26,"mf",TRUE)</f>
        <v>42853</v>
      </c>
      <c r="U26" s="97" t="e">
        <f ca="1">_xll.qlIndexFixing(Index3M,R26,TRUE,_xll.ohTrigger(Trigger,Trigger3M,InterestRatesTrigger))</f>
        <v>#NAME?</v>
      </c>
      <c r="V26" s="97" t="e">
        <f ca="1">IFERROR(_xll.qlQuoteValue(P26,_xll.ohTrigger(Trigger,Trigger3M,InterestRatesTrigger)),NA())</f>
        <v>#N/A</v>
      </c>
      <c r="W26" s="94" t="b">
        <f t="shared" ca="1" si="8"/>
        <v>0</v>
      </c>
      <c r="X26" s="124" t="e">
        <f t="shared" ca="1" si="9"/>
        <v>#NAME?</v>
      </c>
      <c r="Y26" s="50" t="e">
        <f ca="1">ABS(X26/10000)&lt;=ABS('General Settings'!$D$26)</f>
        <v>#NAME?</v>
      </c>
      <c r="AG26" s="127" t="e">
        <f>NA()</f>
        <v>#N/A</v>
      </c>
      <c r="AI26" s="50" t="str">
        <v>EUR1x4F_Quote</v>
      </c>
    </row>
    <row r="27" spans="3:35" x14ac:dyDescent="0.2">
      <c r="M27" s="94" t="s">
        <v>146</v>
      </c>
      <c r="N27" s="94" t="s">
        <v>65</v>
      </c>
      <c r="O27" s="94" t="str">
        <f t="shared" si="6"/>
        <v>8M</v>
      </c>
      <c r="P27" s="94" t="str">
        <f t="shared" si="7"/>
        <v>EUR5x8F_Quote</v>
      </c>
      <c r="Q27" s="171"/>
      <c r="R27" s="106">
        <f>_xll.qlInterestRateIndexFixingDate(Index3M,S27)</f>
        <v>42790</v>
      </c>
      <c r="S27" s="106">
        <f>_xll.qlCalendarAdvance(Calendar,SettlementDate,N27,"mf",TRUE)</f>
        <v>42794</v>
      </c>
      <c r="T27" s="106">
        <f>_xll.qlCalendarAdvance(Calendar,SettlementDate,O27,"mf",TRUE)</f>
        <v>42886</v>
      </c>
      <c r="U27" s="97" t="e">
        <f ca="1">_xll.qlIndexFixing(Index3M,R27,TRUE,_xll.ohTrigger(Trigger,Trigger3M,InterestRatesTrigger))</f>
        <v>#NAME?</v>
      </c>
      <c r="V27" s="97" t="e">
        <f ca="1">IFERROR(_xll.qlQuoteValue(P27,_xll.ohTrigger(Trigger,Trigger3M,InterestRatesTrigger)),NA())</f>
        <v>#N/A</v>
      </c>
      <c r="W27" s="94" t="b">
        <f t="shared" ca="1" si="8"/>
        <v>0</v>
      </c>
      <c r="X27" s="124" t="e">
        <f t="shared" ca="1" si="9"/>
        <v>#NAME?</v>
      </c>
      <c r="Y27" s="50" t="e">
        <f ca="1">ABS(X27/10000)&lt;=ABS('General Settings'!$D$26)</f>
        <v>#NAME?</v>
      </c>
      <c r="AG27" s="127" t="e">
        <f>NA()</f>
        <v>#N/A</v>
      </c>
      <c r="AI27" s="50" t="str">
        <v>EUR2x5F_Quote</v>
      </c>
    </row>
    <row r="28" spans="3:35" x14ac:dyDescent="0.2">
      <c r="K28" s="122" t="b">
        <v>0</v>
      </c>
      <c r="M28" s="94" t="s">
        <v>146</v>
      </c>
      <c r="N28" s="94" t="s">
        <v>32</v>
      </c>
      <c r="O28" s="94" t="str">
        <f t="shared" si="6"/>
        <v>9M</v>
      </c>
      <c r="P28" s="94" t="str">
        <f t="shared" si="7"/>
        <v>EUR6x9F_Quote</v>
      </c>
      <c r="Q28" s="171"/>
      <c r="R28" s="106">
        <f>_xll.qlInterestRateIndexFixingDate(Index3M,S28)</f>
        <v>42823</v>
      </c>
      <c r="S28" s="106">
        <f>_xll.qlCalendarAdvance(Calendar,SettlementDate,N28,"mf",TRUE)</f>
        <v>42825</v>
      </c>
      <c r="T28" s="106">
        <f>_xll.qlCalendarAdvance(Calendar,SettlementDate,O28,"mf",TRUE)</f>
        <v>42916</v>
      </c>
      <c r="U28" s="97" t="e">
        <f ca="1">_xll.qlIndexFixing(Index3M,R28,TRUE,_xll.ohTrigger(Trigger,Trigger3M,InterestRatesTrigger))</f>
        <v>#NAME?</v>
      </c>
      <c r="V28" s="97" t="e">
        <f ca="1">IFERROR(_xll.qlQuoteValue(P28,_xll.ohTrigger(Trigger,Trigger3M,InterestRatesTrigger)),NA())</f>
        <v>#N/A</v>
      </c>
      <c r="W28" s="94" t="b">
        <f t="shared" ca="1" si="8"/>
        <v>0</v>
      </c>
      <c r="X28" s="124" t="e">
        <f t="shared" ca="1" si="9"/>
        <v>#NAME?</v>
      </c>
      <c r="Y28" s="50" t="e">
        <f ca="1">ABS(X28/10000)&lt;=ABS('General Settings'!$D$26)</f>
        <v>#NAME?</v>
      </c>
      <c r="AG28" s="127" t="e">
        <f>NA()</f>
        <v>#N/A</v>
      </c>
      <c r="AI28" s="50" t="str">
        <v>EUR3x6F_Quote</v>
      </c>
    </row>
    <row r="29" spans="3:35" x14ac:dyDescent="0.2">
      <c r="M29" s="94" t="s">
        <v>146</v>
      </c>
      <c r="N29" s="94" t="s">
        <v>66</v>
      </c>
      <c r="O29" s="94" t="str">
        <f t="shared" si="6"/>
        <v>10M</v>
      </c>
      <c r="P29" s="94" t="str">
        <f t="shared" si="7"/>
        <v>EUR7x10F_Quote</v>
      </c>
      <c r="Q29" s="171"/>
      <c r="R29" s="106">
        <f>_xll.qlInterestRateIndexFixingDate(Index3M,S29)</f>
        <v>42851</v>
      </c>
      <c r="S29" s="106">
        <f>_xll.qlCalendarAdvance(Calendar,SettlementDate,N29,"mf",TRUE)</f>
        <v>42853</v>
      </c>
      <c r="T29" s="106">
        <f>_xll.qlCalendarAdvance(Calendar,SettlementDate,O29,"mf",TRUE)</f>
        <v>42947</v>
      </c>
      <c r="U29" s="97" t="e">
        <f ca="1">_xll.qlIndexFixing(Index3M,R29,TRUE,_xll.ohTrigger(Trigger,Trigger3M,InterestRatesTrigger))</f>
        <v>#NAME?</v>
      </c>
      <c r="V29" s="97" t="e">
        <f ca="1">IFERROR(_xll.qlQuoteValue(P29,_xll.ohTrigger(Trigger,Trigger3M,InterestRatesTrigger)),NA())</f>
        <v>#N/A</v>
      </c>
      <c r="W29" s="94" t="b">
        <f t="shared" ca="1" si="8"/>
        <v>0</v>
      </c>
      <c r="X29" s="124" t="e">
        <f t="shared" ca="1" si="9"/>
        <v>#NAME?</v>
      </c>
      <c r="Y29" s="50" t="e">
        <f ca="1">ABS(X29/10000)&lt;=ABS('General Settings'!$D$26)</f>
        <v>#NAME?</v>
      </c>
      <c r="AG29" s="127" t="e">
        <f>NA()</f>
        <v>#N/A</v>
      </c>
      <c r="AI29" s="50" t="str">
        <v>EUR4x7F_Quote</v>
      </c>
    </row>
    <row r="30" spans="3:35" x14ac:dyDescent="0.2">
      <c r="M30" s="94" t="s">
        <v>146</v>
      </c>
      <c r="N30" s="94" t="s">
        <v>67</v>
      </c>
      <c r="O30" s="94" t="str">
        <f t="shared" si="6"/>
        <v>11M</v>
      </c>
      <c r="P30" s="94" t="str">
        <f t="shared" si="7"/>
        <v>EUR8x11F_Quote</v>
      </c>
      <c r="Q30" s="171"/>
      <c r="R30" s="106">
        <f>_xll.qlInterestRateIndexFixingDate(Index3M,S30)</f>
        <v>42884</v>
      </c>
      <c r="S30" s="106">
        <f>_xll.qlCalendarAdvance(Calendar,SettlementDate,N30,"mf",TRUE)</f>
        <v>42886</v>
      </c>
      <c r="T30" s="106">
        <f>_xll.qlCalendarAdvance(Calendar,SettlementDate,O30,"mf",TRUE)</f>
        <v>42978</v>
      </c>
      <c r="U30" s="97" t="e">
        <f ca="1">_xll.qlIndexFixing(Index3M,R30,TRUE,_xll.ohTrigger(Trigger,Trigger3M,InterestRatesTrigger))</f>
        <v>#NAME?</v>
      </c>
      <c r="V30" s="97" t="e">
        <f ca="1">IFERROR(_xll.qlQuoteValue(P30,_xll.ohTrigger(Trigger,Trigger3M,InterestRatesTrigger)),NA())</f>
        <v>#N/A</v>
      </c>
      <c r="W30" s="94" t="b">
        <f t="shared" ca="1" si="8"/>
        <v>0</v>
      </c>
      <c r="X30" s="124" t="e">
        <f t="shared" ca="1" si="9"/>
        <v>#NAME?</v>
      </c>
      <c r="Y30" s="50" t="e">
        <f ca="1">ABS(X30/10000)&lt;=ABS('General Settings'!$D$26)</f>
        <v>#NAME?</v>
      </c>
      <c r="AG30" s="127" t="e">
        <f>NA()</f>
        <v>#N/A</v>
      </c>
      <c r="AI30" s="50" t="str">
        <v>EUR5x8F_Quote</v>
      </c>
    </row>
    <row r="31" spans="3:35" x14ac:dyDescent="0.2">
      <c r="K31" s="61" t="b">
        <v>0</v>
      </c>
      <c r="M31" s="94" t="s">
        <v>146</v>
      </c>
      <c r="N31" s="94" t="s">
        <v>68</v>
      </c>
      <c r="O31" s="94" t="str">
        <f t="shared" si="6"/>
        <v>12M</v>
      </c>
      <c r="P31" s="94" t="str">
        <f t="shared" si="7"/>
        <v>EUR9x12F_Quote</v>
      </c>
      <c r="Q31" s="171"/>
      <c r="R31" s="106">
        <f>_xll.qlInterestRateIndexFixingDate(Index3M,S31)</f>
        <v>42914</v>
      </c>
      <c r="S31" s="106">
        <f>_xll.qlCalendarAdvance(Calendar,SettlementDate,N31,"mf",TRUE)</f>
        <v>42916</v>
      </c>
      <c r="T31" s="106">
        <f>_xll.qlCalendarAdvance(Calendar,SettlementDate,O31,"mf",TRUE)</f>
        <v>43007</v>
      </c>
      <c r="U31" s="97" t="e">
        <f ca="1">_xll.qlIndexFixing(Index3M,R31,TRUE,_xll.ohTrigger(Trigger,Trigger3M,InterestRatesTrigger))</f>
        <v>#NAME?</v>
      </c>
      <c r="V31" s="97" t="e">
        <f ca="1">IFERROR(_xll.qlQuoteValue(P31,_xll.ohTrigger(Trigger,Trigger3M,InterestRatesTrigger)),NA())</f>
        <v>#N/A</v>
      </c>
      <c r="W31" s="94" t="b">
        <f t="shared" ca="1" si="8"/>
        <v>0</v>
      </c>
      <c r="X31" s="124" t="e">
        <f t="shared" ca="1" si="9"/>
        <v>#NAME?</v>
      </c>
      <c r="Y31" s="50" t="e">
        <f ca="1">ABS(X31/10000)&lt;=ABS('General Settings'!$D$26)</f>
        <v>#NAME?</v>
      </c>
      <c r="AG31" s="127" t="e">
        <f>NA()</f>
        <v>#N/A</v>
      </c>
      <c r="AI31" s="50" t="str">
        <v>EUR6x9F_Quote</v>
      </c>
    </row>
    <row r="32" spans="3:35" x14ac:dyDescent="0.2">
      <c r="M32" s="94" t="s">
        <v>146</v>
      </c>
      <c r="N32" s="94" t="s">
        <v>69</v>
      </c>
      <c r="O32" s="94" t="str">
        <f t="shared" si="6"/>
        <v>13M</v>
      </c>
      <c r="P32" s="94" t="str">
        <f t="shared" si="7"/>
        <v>EUR10x13F_Quote</v>
      </c>
      <c r="Q32" s="171"/>
      <c r="R32" s="106">
        <f>_xll.qlInterestRateIndexFixingDate(Index3M,S32)</f>
        <v>42943</v>
      </c>
      <c r="S32" s="106">
        <f>_xll.qlCalendarAdvance(Calendar,SettlementDate,N32,"mf",TRUE)</f>
        <v>42947</v>
      </c>
      <c r="T32" s="106">
        <f>_xll.qlCalendarAdvance(Calendar,SettlementDate,O32,"mf",TRUE)</f>
        <v>43039</v>
      </c>
      <c r="U32" s="97" t="e">
        <f ca="1">_xll.qlIndexFixing(Index3M,R32,TRUE,_xll.ohTrigger(Trigger,Trigger3M,InterestRatesTrigger))</f>
        <v>#NAME?</v>
      </c>
      <c r="V32" s="97" t="e">
        <f ca="1">IFERROR(_xll.qlQuoteValue(P32,_xll.ohTrigger(Trigger,Trigger3M,InterestRatesTrigger)),NA())</f>
        <v>#N/A</v>
      </c>
      <c r="W32" s="94" t="b">
        <f t="shared" ca="1" si="8"/>
        <v>0</v>
      </c>
      <c r="X32" s="124" t="e">
        <f t="shared" ca="1" si="9"/>
        <v>#NAME?</v>
      </c>
      <c r="Y32" s="50" t="e">
        <f ca="1">ABS(X32/10000)&lt;=ABS('General Settings'!$D$26)</f>
        <v>#NAME?</v>
      </c>
      <c r="AG32" s="127" t="e">
        <f>NA()</f>
        <v>#N/A</v>
      </c>
      <c r="AI32" s="50" t="str">
        <v>EUR7x10F_Quote</v>
      </c>
    </row>
    <row r="33" spans="13:35" x14ac:dyDescent="0.2">
      <c r="M33" s="94" t="s">
        <v>146</v>
      </c>
      <c r="N33" s="94" t="s">
        <v>70</v>
      </c>
      <c r="O33" s="94" t="str">
        <f t="shared" si="6"/>
        <v>14M</v>
      </c>
      <c r="P33" s="94" t="str">
        <f t="shared" si="7"/>
        <v>EUR11x14F_Quote</v>
      </c>
      <c r="Q33" s="171"/>
      <c r="R33" s="106">
        <f>_xll.qlInterestRateIndexFixingDate(Index3M,S33)</f>
        <v>42976</v>
      </c>
      <c r="S33" s="106">
        <f>_xll.qlCalendarAdvance(Calendar,SettlementDate,N33,"mf",TRUE)</f>
        <v>42978</v>
      </c>
      <c r="T33" s="106">
        <f>_xll.qlCalendarAdvance(Calendar,SettlementDate,O33,"mf",TRUE)</f>
        <v>43069</v>
      </c>
      <c r="U33" s="97" t="e">
        <f ca="1">_xll.qlIndexFixing(Index3M,R33,TRUE,_xll.ohTrigger(Trigger,Trigger3M,InterestRatesTrigger))</f>
        <v>#NAME?</v>
      </c>
      <c r="V33" s="97" t="e">
        <f ca="1">IFERROR(_xll.qlQuoteValue(P33,_xll.ohTrigger(Trigger,Trigger3M,InterestRatesTrigger)),NA())</f>
        <v>#N/A</v>
      </c>
      <c r="W33" s="94" t="b">
        <f t="shared" ca="1" si="8"/>
        <v>0</v>
      </c>
      <c r="X33" s="124" t="e">
        <f t="shared" ca="1" si="9"/>
        <v>#NAME?</v>
      </c>
      <c r="Y33" s="50" t="e">
        <f ca="1">ABS(X33/10000)&lt;=ABS('General Settings'!$D$26)</f>
        <v>#NAME?</v>
      </c>
      <c r="AG33" s="127" t="e">
        <f>NA()</f>
        <v>#N/A</v>
      </c>
      <c r="AI33" s="50" t="str">
        <v>EUR8x11F_Quote</v>
      </c>
    </row>
    <row r="34" spans="13:35" x14ac:dyDescent="0.2">
      <c r="M34" s="94" t="s">
        <v>146</v>
      </c>
      <c r="N34" s="94" t="s">
        <v>102</v>
      </c>
      <c r="O34" s="94" t="str">
        <f t="shared" si="6"/>
        <v>15M</v>
      </c>
      <c r="P34" s="94" t="str">
        <f t="shared" si="7"/>
        <v>EUR12x15F_Quote</v>
      </c>
      <c r="Q34" s="171"/>
      <c r="R34" s="106">
        <f>_xll.qlInterestRateIndexFixingDate(Index3M,S34)</f>
        <v>43005</v>
      </c>
      <c r="S34" s="106">
        <f>_xll.qlCalendarAdvance(Calendar,SettlementDate,N34,"mf",TRUE)</f>
        <v>43007</v>
      </c>
      <c r="T34" s="106">
        <f>_xll.qlCalendarAdvance(Calendar,SettlementDate,O34,"mf",TRUE)</f>
        <v>43098</v>
      </c>
      <c r="U34" s="97" t="e">
        <f ca="1">_xll.qlIndexFixing(Index3M,R34,TRUE,_xll.ohTrigger(Trigger,Trigger3M,InterestRatesTrigger))</f>
        <v>#NAME?</v>
      </c>
      <c r="V34" s="97" t="e">
        <f ca="1">IFERROR(_xll.qlQuoteValue(P34,_xll.ohTrigger(Trigger,Trigger3M,InterestRatesTrigger)),NA())</f>
        <v>#N/A</v>
      </c>
      <c r="W34" s="94" t="b">
        <f t="shared" ca="1" si="8"/>
        <v>0</v>
      </c>
      <c r="X34" s="124" t="e">
        <f t="shared" ca="1" si="9"/>
        <v>#NAME?</v>
      </c>
      <c r="Y34" s="50" t="e">
        <f ca="1">ABS(X34/10000)&lt;=ABS('General Settings'!$D$26)</f>
        <v>#NAME?</v>
      </c>
      <c r="AG34" s="128" t="e">
        <f>NA()</f>
        <v>#N/A</v>
      </c>
      <c r="AI34" s="50" t="str">
        <v>EUR9x12F_Quote</v>
      </c>
    </row>
    <row r="35" spans="13:35" x14ac:dyDescent="0.2">
      <c r="M35" s="93" t="s">
        <v>110</v>
      </c>
      <c r="N35" s="93"/>
      <c r="O35" s="93" t="str">
        <f>_xll.qlIMMNextCode(EvaluationDate+2,TRUE,Trigger)</f>
        <v>Z6</v>
      </c>
      <c r="P35" s="93" t="str">
        <f t="shared" ref="P35:P60" si="10">Currency&amp;"FUT3M"&amp;O35&amp;QuoteSuffix</f>
        <v>EURFUT3MZ6_Quote</v>
      </c>
      <c r="Q35" s="181" t="str">
        <f t="shared" ref="Q35:Q60" si="11">Currency&amp;"FUT3M"&amp;O35&amp;"ConvAdj"&amp;QuoteSuffix</f>
        <v>EURFUT3MZ6ConvAdj_Quote</v>
      </c>
      <c r="R35" s="105">
        <f>_xll.qlInterestRateIndexFixingDate(Index3M,S35)</f>
        <v>42723</v>
      </c>
      <c r="S35" s="105">
        <f>_xll.qlIMMdate(O35)</f>
        <v>42725</v>
      </c>
      <c r="T35" s="105">
        <f>_xll.qlInterestRateIndexMaturity(Index3M,S35)</f>
        <v>42815</v>
      </c>
      <c r="U35" s="96" t="e">
        <f ca="1">_xll.qlIndexFixing(Index3M,R35,TRUE,_xll.ohTrigger(Trigger,Trigger3M,InterestRatesTrigger))</f>
        <v>#NAME?</v>
      </c>
      <c r="V35" s="96" t="e">
        <f ca="1">IFERROR((100-_xll.qlQuoteValue(P35,_xll.ohTrigger(Trigger,Trigger3M,InterestRatesTrigger)))/100-_xll.qlQuoteValue(Q35,_xll.ohTrigger(Trigger,Trigger3M,InterestRatesTrigger)),NA())</f>
        <v>#N/A</v>
      </c>
      <c r="W35" s="93" t="b">
        <f ca="1">NOT(ISERROR(V35))</f>
        <v>0</v>
      </c>
      <c r="X35" s="125" t="e">
        <f t="shared" ca="1" si="9"/>
        <v>#NAME?</v>
      </c>
      <c r="Y35" s="52" t="e">
        <f ca="1">ABS(X35/10000)&lt;=ABS('General Settings'!$D$27)</f>
        <v>#NAME?</v>
      </c>
      <c r="AG35" s="126" t="e">
        <f>NA()</f>
        <v>#N/A</v>
      </c>
      <c r="AI35" s="50" t="str">
        <v>EUR10x13F_Quote</v>
      </c>
    </row>
    <row r="36" spans="13:35" x14ac:dyDescent="0.2">
      <c r="M36" s="94" t="s">
        <v>110</v>
      </c>
      <c r="N36" s="94"/>
      <c r="O36" s="94" t="str">
        <f>_xll.qlIMMNextCode(O35,TRUE,Trigger)</f>
        <v>H7</v>
      </c>
      <c r="P36" s="94" t="str">
        <f t="shared" si="10"/>
        <v>EURFUT3MH7_Quote</v>
      </c>
      <c r="Q36" s="182" t="str">
        <f t="shared" si="11"/>
        <v>EURFUT3MH7ConvAdj_Quote</v>
      </c>
      <c r="R36" s="106">
        <f>_xll.qlInterestRateIndexFixingDate(Index3M,S36)</f>
        <v>42807</v>
      </c>
      <c r="S36" s="106">
        <f>_xll.qlIMMdate(O36)</f>
        <v>42809</v>
      </c>
      <c r="T36" s="106">
        <f>_xll.qlInterestRateIndexMaturity(Index3M,S36)</f>
        <v>42901</v>
      </c>
      <c r="U36" s="97" t="e">
        <f ca="1">_xll.qlIndexFixing(Index3M,R36,TRUE,_xll.ohTrigger(Trigger,Trigger3M,InterestRatesTrigger))</f>
        <v>#NAME?</v>
      </c>
      <c r="V36" s="97" t="e">
        <f ca="1">IFERROR((100-_xll.qlQuoteValue(P36,_xll.ohTrigger(Trigger,Trigger3M,InterestRatesTrigger)))/100-_xll.qlQuoteValue(Q36,_xll.ohTrigger(Trigger,Trigger3M,InterestRatesTrigger)),NA())</f>
        <v>#N/A</v>
      </c>
      <c r="W36" s="94" t="b">
        <f t="shared" ref="W36:W60" ca="1" si="12">NOT(ISERROR(V36))</f>
        <v>0</v>
      </c>
      <c r="X36" s="124" t="e">
        <f t="shared" ca="1" si="9"/>
        <v>#NAME?</v>
      </c>
      <c r="Y36" s="50" t="e">
        <f ca="1">ABS(X36/10000)&lt;=ABS('General Settings'!$D$27)</f>
        <v>#NAME?</v>
      </c>
      <c r="AG36" s="127" t="e">
        <f>NA()</f>
        <v>#N/A</v>
      </c>
      <c r="AI36" s="50" t="str">
        <v>EUR11x14F_Quote</v>
      </c>
    </row>
    <row r="37" spans="13:35" x14ac:dyDescent="0.2">
      <c r="M37" s="94" t="s">
        <v>110</v>
      </c>
      <c r="N37" s="94"/>
      <c r="O37" s="94" t="str">
        <f>_xll.qlIMMNextCode(O36,TRUE,Trigger)</f>
        <v>M7</v>
      </c>
      <c r="P37" s="94" t="str">
        <f t="shared" si="10"/>
        <v>EURFUT3MM7_Quote</v>
      </c>
      <c r="Q37" s="182" t="str">
        <f t="shared" si="11"/>
        <v>EURFUT3MM7ConvAdj_Quote</v>
      </c>
      <c r="R37" s="106">
        <f>_xll.qlInterestRateIndexFixingDate(Index3M,S37)</f>
        <v>42905</v>
      </c>
      <c r="S37" s="106">
        <f>_xll.qlIMMdate(O37)</f>
        <v>42907</v>
      </c>
      <c r="T37" s="106">
        <f>_xll.qlInterestRateIndexMaturity(Index3M,S37)</f>
        <v>42999</v>
      </c>
      <c r="U37" s="97" t="e">
        <f ca="1">_xll.qlIndexFixing(Index3M,R37,TRUE,_xll.ohTrigger(Trigger,Trigger3M,InterestRatesTrigger))</f>
        <v>#NAME?</v>
      </c>
      <c r="V37" s="97" t="e">
        <f ca="1">IFERROR((100-_xll.qlQuoteValue(P37,_xll.ohTrigger(Trigger,Trigger3M,InterestRatesTrigger)))/100-_xll.qlQuoteValue(Q37,_xll.ohTrigger(Trigger,Trigger3M,InterestRatesTrigger)),NA())</f>
        <v>#N/A</v>
      </c>
      <c r="W37" s="94" t="b">
        <f t="shared" ca="1" si="12"/>
        <v>0</v>
      </c>
      <c r="X37" s="124" t="e">
        <f t="shared" ca="1" si="9"/>
        <v>#NAME?</v>
      </c>
      <c r="Y37" s="50" t="e">
        <f ca="1">ABS(X37/10000)&lt;=ABS('General Settings'!$D$27)</f>
        <v>#NAME?</v>
      </c>
      <c r="AG37" s="127" t="e">
        <f>NA()</f>
        <v>#N/A</v>
      </c>
      <c r="AI37" s="50" t="str">
        <v>EUR12x15F_Quote</v>
      </c>
    </row>
    <row r="38" spans="13:35" x14ac:dyDescent="0.2">
      <c r="M38" s="94" t="s">
        <v>110</v>
      </c>
      <c r="N38" s="94"/>
      <c r="O38" s="94" t="str">
        <f>_xll.qlIMMNextCode(O37,TRUE,Trigger)</f>
        <v>U7</v>
      </c>
      <c r="P38" s="94" t="str">
        <f t="shared" si="10"/>
        <v>EURFUT3MU7_Quote</v>
      </c>
      <c r="Q38" s="182" t="str">
        <f t="shared" si="11"/>
        <v>EURFUT3MU7ConvAdj_Quote</v>
      </c>
      <c r="R38" s="106">
        <f>_xll.qlInterestRateIndexFixingDate(Index3M,S38)</f>
        <v>42996</v>
      </c>
      <c r="S38" s="106">
        <f>_xll.qlIMMdate(O38)</f>
        <v>42998</v>
      </c>
      <c r="T38" s="106">
        <f>_xll.qlInterestRateIndexMaturity(Index3M,S38)</f>
        <v>43089</v>
      </c>
      <c r="U38" s="97" t="e">
        <f ca="1">_xll.qlIndexFixing(Index3M,R38,TRUE,_xll.ohTrigger(Trigger,Trigger3M,InterestRatesTrigger))</f>
        <v>#NAME?</v>
      </c>
      <c r="V38" s="97" t="e">
        <f ca="1">IFERROR((100-_xll.qlQuoteValue(P38,_xll.ohTrigger(Trigger,Trigger3M,InterestRatesTrigger)))/100-_xll.qlQuoteValue(Q38,_xll.ohTrigger(Trigger,Trigger3M,InterestRatesTrigger)),NA())</f>
        <v>#N/A</v>
      </c>
      <c r="W38" s="94" t="b">
        <f t="shared" ca="1" si="12"/>
        <v>0</v>
      </c>
      <c r="X38" s="124" t="e">
        <f t="shared" ca="1" si="9"/>
        <v>#NAME?</v>
      </c>
      <c r="Y38" s="50" t="e">
        <f ca="1">ABS(X38/10000)&lt;=ABS('General Settings'!$D$27)</f>
        <v>#NAME?</v>
      </c>
      <c r="AG38" s="127" t="e">
        <f>NA()</f>
        <v>#N/A</v>
      </c>
      <c r="AI38" s="50" t="str">
        <v>EURFUT3MU7_Quote</v>
      </c>
    </row>
    <row r="39" spans="13:35" x14ac:dyDescent="0.2">
      <c r="M39" s="163" t="s">
        <v>110</v>
      </c>
      <c r="N39" s="163"/>
      <c r="O39" s="163" t="str">
        <f>_xll.qlIMMNextCode(O38,TRUE,Trigger)</f>
        <v>Z7</v>
      </c>
      <c r="P39" s="163" t="str">
        <f t="shared" si="10"/>
        <v>EURFUT3MZ7_Quote</v>
      </c>
      <c r="Q39" s="183" t="str">
        <f t="shared" si="11"/>
        <v>EURFUT3MZ7ConvAdj_Quote</v>
      </c>
      <c r="R39" s="164">
        <f>_xll.qlInterestRateIndexFixingDate(Index3M,S39)</f>
        <v>43087</v>
      </c>
      <c r="S39" s="164">
        <f>_xll.qlIMMdate(O39)</f>
        <v>43089</v>
      </c>
      <c r="T39" s="164">
        <f>_xll.qlInterestRateIndexMaturity(Index3M,S39)</f>
        <v>43179</v>
      </c>
      <c r="U39" s="165" t="e">
        <f ca="1">_xll.qlIndexFixing(Index3M,R39,TRUE,_xll.ohTrigger(Trigger,Trigger3M,InterestRatesTrigger))</f>
        <v>#NAME?</v>
      </c>
      <c r="V39" s="165" t="e">
        <f ca="1">IFERROR((100-_xll.qlQuoteValue(P39,_xll.ohTrigger(Trigger,Trigger3M,InterestRatesTrigger)))/100-_xll.qlQuoteValue(Q39,_xll.ohTrigger(Trigger,Trigger3M,InterestRatesTrigger)),NA())</f>
        <v>#N/A</v>
      </c>
      <c r="W39" s="163" t="b">
        <f t="shared" ca="1" si="12"/>
        <v>0</v>
      </c>
      <c r="X39" s="166" t="e">
        <f t="shared" ca="1" si="9"/>
        <v>#NAME?</v>
      </c>
      <c r="Y39" s="123" t="e">
        <f ca="1">ABS(X39/10000)&lt;=ABS('General Settings'!$D$27)</f>
        <v>#NAME?</v>
      </c>
      <c r="AG39" s="127" t="e">
        <f>NA()</f>
        <v>#N/A</v>
      </c>
      <c r="AI39" s="50" t="str">
        <v>EURFUT3MZ7_Quote</v>
      </c>
    </row>
    <row r="40" spans="13:35" x14ac:dyDescent="0.2">
      <c r="M40" s="94" t="s">
        <v>110</v>
      </c>
      <c r="N40" s="94"/>
      <c r="O40" s="94" t="str">
        <f>_xll.qlIMMNextCode(O39,TRUE,Trigger)</f>
        <v>H8</v>
      </c>
      <c r="P40" s="94" t="str">
        <f t="shared" si="10"/>
        <v>EURFUT3MH8_Quote</v>
      </c>
      <c r="Q40" s="182" t="str">
        <f t="shared" si="11"/>
        <v>EURFUT3MH8ConvAdj_Quote</v>
      </c>
      <c r="R40" s="106">
        <f>_xll.qlInterestRateIndexFixingDate(Index3M,S40)</f>
        <v>43178</v>
      </c>
      <c r="S40" s="106">
        <f>_xll.qlIMMdate(O40)</f>
        <v>43180</v>
      </c>
      <c r="T40" s="106">
        <f>_xll.qlInterestRateIndexMaturity(Index3M,S40)</f>
        <v>43272</v>
      </c>
      <c r="U40" s="97" t="e">
        <f ca="1">_xll.qlIndexFixing(Index3M,R40,TRUE,_xll.ohTrigger(Trigger,Trigger3M,InterestRatesTrigger))</f>
        <v>#NAME?</v>
      </c>
      <c r="V40" s="97" t="e">
        <f ca="1">IFERROR((100-_xll.qlQuoteValue(P40,_xll.ohTrigger(Trigger,Trigger3M,InterestRatesTrigger)))/100-_xll.qlQuoteValue(Q40,_xll.ohTrigger(Trigger,Trigger3M,InterestRatesTrigger)),NA())</f>
        <v>#N/A</v>
      </c>
      <c r="W40" s="94" t="b">
        <f t="shared" ca="1" si="12"/>
        <v>0</v>
      </c>
      <c r="X40" s="124" t="e">
        <f t="shared" ca="1" si="9"/>
        <v>#NAME?</v>
      </c>
      <c r="Y40" s="50" t="e">
        <f ca="1">ABS(X40/10000)&lt;=ABS('General Settings'!$D$27)</f>
        <v>#NAME?</v>
      </c>
      <c r="AG40" s="127" t="e">
        <f>NA()</f>
        <v>#N/A</v>
      </c>
      <c r="AI40" s="50" t="str">
        <v>EURFUT3MH8_Quote</v>
      </c>
    </row>
    <row r="41" spans="13:35" x14ac:dyDescent="0.2">
      <c r="M41" s="94" t="s">
        <v>110</v>
      </c>
      <c r="N41" s="94"/>
      <c r="O41" s="94" t="str">
        <f>_xll.qlIMMNextCode(O40,TRUE,Trigger)</f>
        <v>M8</v>
      </c>
      <c r="P41" s="94" t="str">
        <f t="shared" si="10"/>
        <v>EURFUT3MM8_Quote</v>
      </c>
      <c r="Q41" s="182" t="str">
        <f t="shared" si="11"/>
        <v>EURFUT3MM8ConvAdj_Quote</v>
      </c>
      <c r="R41" s="106">
        <f>_xll.qlInterestRateIndexFixingDate(Index3M,S41)</f>
        <v>43269</v>
      </c>
      <c r="S41" s="106">
        <f>_xll.qlIMMdate(O41)</f>
        <v>43271</v>
      </c>
      <c r="T41" s="106">
        <f>_xll.qlInterestRateIndexMaturity(Index3M,S41)</f>
        <v>43363</v>
      </c>
      <c r="U41" s="97" t="e">
        <f ca="1">_xll.qlIndexFixing(Index3M,R41,TRUE,_xll.ohTrigger(Trigger,Trigger3M,InterestRatesTrigger))</f>
        <v>#NAME?</v>
      </c>
      <c r="V41" s="97" t="e">
        <f ca="1">IFERROR((100-_xll.qlQuoteValue(P41,_xll.ohTrigger(Trigger,Trigger3M,InterestRatesTrigger)))/100-_xll.qlQuoteValue(Q41,_xll.ohTrigger(Trigger,Trigger3M,InterestRatesTrigger)),NA())</f>
        <v>#N/A</v>
      </c>
      <c r="W41" s="94" t="b">
        <f t="shared" ca="1" si="12"/>
        <v>0</v>
      </c>
      <c r="X41" s="124" t="e">
        <f t="shared" ca="1" si="9"/>
        <v>#NAME?</v>
      </c>
      <c r="Y41" s="50" t="e">
        <f ca="1">ABS(X41/10000)&lt;=ABS('General Settings'!$D$27)</f>
        <v>#NAME?</v>
      </c>
      <c r="AG41" s="127" t="e">
        <f>NA()</f>
        <v>#N/A</v>
      </c>
      <c r="AI41" s="50" t="str">
        <v>EURFUT3MM8_Quote</v>
      </c>
    </row>
    <row r="42" spans="13:35" x14ac:dyDescent="0.2">
      <c r="M42" s="94" t="s">
        <v>110</v>
      </c>
      <c r="N42" s="94"/>
      <c r="O42" s="94" t="str">
        <f>_xll.qlIMMNextCode(O41,TRUE,Trigger)</f>
        <v>U8</v>
      </c>
      <c r="P42" s="94" t="str">
        <f t="shared" si="10"/>
        <v>EURFUT3MU8_Quote</v>
      </c>
      <c r="Q42" s="182" t="str">
        <f t="shared" si="11"/>
        <v>EURFUT3MU8ConvAdj_Quote</v>
      </c>
      <c r="R42" s="106">
        <f>_xll.qlInterestRateIndexFixingDate(Index3M,S42)</f>
        <v>43360</v>
      </c>
      <c r="S42" s="106">
        <f>_xll.qlIMMdate(O42)</f>
        <v>43362</v>
      </c>
      <c r="T42" s="106">
        <f>_xll.qlInterestRateIndexMaturity(Index3M,S42)</f>
        <v>43453</v>
      </c>
      <c r="U42" s="97" t="e">
        <f ca="1">_xll.qlIndexFixing(Index3M,R42,TRUE,_xll.ohTrigger(Trigger,Trigger3M,InterestRatesTrigger))</f>
        <v>#NAME?</v>
      </c>
      <c r="V42" s="97" t="e">
        <f ca="1">IFERROR((100-_xll.qlQuoteValue(P42,_xll.ohTrigger(Trigger,Trigger3M,InterestRatesTrigger)))/100-_xll.qlQuoteValue(Q42,_xll.ohTrigger(Trigger,Trigger3M,InterestRatesTrigger)),NA())</f>
        <v>#N/A</v>
      </c>
      <c r="W42" s="94" t="b">
        <f t="shared" ca="1" si="12"/>
        <v>0</v>
      </c>
      <c r="X42" s="124" t="e">
        <f t="shared" ca="1" si="9"/>
        <v>#NAME?</v>
      </c>
      <c r="Y42" s="50" t="e">
        <f ca="1">ABS(X42/10000)&lt;=ABS('General Settings'!$D$27)</f>
        <v>#NAME?</v>
      </c>
      <c r="AG42" s="128" t="e">
        <f>NA()</f>
        <v>#N/A</v>
      </c>
      <c r="AI42" s="50" t="str">
        <v>EURFUT3MU8_Quote</v>
      </c>
    </row>
    <row r="43" spans="13:35" x14ac:dyDescent="0.2">
      <c r="M43" s="94" t="s">
        <v>110</v>
      </c>
      <c r="N43" s="94"/>
      <c r="O43" s="94" t="str">
        <f>_xll.qlIMMNextCode(O42,TRUE,Trigger)</f>
        <v>Z8</v>
      </c>
      <c r="P43" s="94" t="str">
        <f t="shared" si="10"/>
        <v>EURFUT3MZ8_Quote</v>
      </c>
      <c r="Q43" s="182" t="str">
        <f t="shared" si="11"/>
        <v>EURFUT3MZ8ConvAdj_Quote</v>
      </c>
      <c r="R43" s="106">
        <f>_xll.qlInterestRateIndexFixingDate(Index3M,S43)</f>
        <v>43451</v>
      </c>
      <c r="S43" s="106">
        <f>_xll.qlIMMdate(O43)</f>
        <v>43453</v>
      </c>
      <c r="T43" s="106">
        <f>_xll.qlInterestRateIndexMaturity(Index3M,S43)</f>
        <v>43543</v>
      </c>
      <c r="U43" s="97" t="e">
        <f ca="1">_xll.qlIndexFixing(Index3M,R43,TRUE,_xll.ohTrigger(Trigger,Trigger3M,InterestRatesTrigger))</f>
        <v>#NAME?</v>
      </c>
      <c r="V43" s="97" t="e">
        <f ca="1">IFERROR((100-_xll.qlQuoteValue(P43,_xll.ohTrigger(Trigger,Trigger3M,InterestRatesTrigger)))/100-_xll.qlQuoteValue(Q43,_xll.ohTrigger(Trigger,Trigger3M,InterestRatesTrigger)),NA())</f>
        <v>#N/A</v>
      </c>
      <c r="W43" s="94" t="b">
        <f t="shared" ca="1" si="12"/>
        <v>0</v>
      </c>
      <c r="X43" s="124" t="e">
        <f t="shared" ca="1" si="9"/>
        <v>#NAME?</v>
      </c>
      <c r="Y43" s="50" t="e">
        <f ca="1">ABS(X43/10000)&lt;=ABS('General Settings'!$D$27)</f>
        <v>#NAME?</v>
      </c>
      <c r="AG43" s="127" t="e">
        <f>NA()</f>
        <v>#N/A</v>
      </c>
      <c r="AI43" s="50" t="str">
        <v>EURFUT3MZ8_Quote</v>
      </c>
    </row>
    <row r="44" spans="13:35" x14ac:dyDescent="0.2">
      <c r="M44" s="159" t="s">
        <v>110</v>
      </c>
      <c r="N44" s="159"/>
      <c r="O44" s="159" t="str">
        <f>_xll.qlIMMNextCode(O43,TRUE,Trigger)</f>
        <v>H9</v>
      </c>
      <c r="P44" s="159" t="str">
        <f t="shared" si="10"/>
        <v>EURFUT3MH9_Quote</v>
      </c>
      <c r="Q44" s="184" t="str">
        <f t="shared" si="11"/>
        <v>EURFUT3MH9ConvAdj_Quote</v>
      </c>
      <c r="R44" s="160">
        <f>_xll.qlInterestRateIndexFixingDate(Index3M,S44)</f>
        <v>43542</v>
      </c>
      <c r="S44" s="160">
        <f>_xll.qlIMMdate(O44)</f>
        <v>43544</v>
      </c>
      <c r="T44" s="160">
        <f>_xll.qlInterestRateIndexMaturity(Index3M,S44)</f>
        <v>43636</v>
      </c>
      <c r="U44" s="161" t="e">
        <f ca="1">_xll.qlIndexFixing(Index3M,R44,TRUE,_xll.ohTrigger(Trigger,Trigger3M,InterestRatesTrigger))</f>
        <v>#NAME?</v>
      </c>
      <c r="V44" s="161" t="e">
        <f ca="1">IFERROR((100-_xll.qlQuoteValue(P44,_xll.ohTrigger(Trigger,Trigger3M,InterestRatesTrigger)))/100-_xll.qlQuoteValue(Q44,_xll.ohTrigger(Trigger,Trigger3M,InterestRatesTrigger)),NA())</f>
        <v>#N/A</v>
      </c>
      <c r="W44" s="159" t="b">
        <f t="shared" ca="1" si="12"/>
        <v>0</v>
      </c>
      <c r="X44" s="162" t="e">
        <f t="shared" ca="1" si="9"/>
        <v>#NAME?</v>
      </c>
      <c r="Y44" s="168" t="e">
        <f ca="1">ABS(X44/10000)&lt;=ABS('General Settings'!$D$27)</f>
        <v>#NAME?</v>
      </c>
      <c r="AG44" s="127" t="e">
        <f>NA()</f>
        <v>#N/A</v>
      </c>
      <c r="AI44" s="50" t="str">
        <v>EURAB3E3Y_Quote</v>
      </c>
    </row>
    <row r="45" spans="13:35" x14ac:dyDescent="0.2">
      <c r="M45" s="94" t="s">
        <v>110</v>
      </c>
      <c r="N45" s="94"/>
      <c r="O45" s="94" t="str">
        <f>_xll.qlIMMNextCode(O44,TRUE,Trigger)</f>
        <v>M9</v>
      </c>
      <c r="P45" s="94" t="str">
        <f t="shared" si="10"/>
        <v>EURFUT3MM9_Quote</v>
      </c>
      <c r="Q45" s="182" t="str">
        <f t="shared" si="11"/>
        <v>EURFUT3MM9ConvAdj_Quote</v>
      </c>
      <c r="R45" s="106">
        <f>_xll.qlInterestRateIndexFixingDate(Index3M,S45)</f>
        <v>43633</v>
      </c>
      <c r="S45" s="106">
        <f>_xll.qlIMMdate(O45)</f>
        <v>43635</v>
      </c>
      <c r="T45" s="106">
        <f>_xll.qlInterestRateIndexMaturity(Index3M,S45)</f>
        <v>43727</v>
      </c>
      <c r="U45" s="97" t="e">
        <f ca="1">_xll.qlIndexFixing(Index3M,R45,TRUE,_xll.ohTrigger(Trigger,Trigger3M,InterestRatesTrigger))</f>
        <v>#NAME?</v>
      </c>
      <c r="V45" s="97" t="e">
        <f ca="1">IFERROR((100-_xll.qlQuoteValue(P45,_xll.ohTrigger(Trigger,Trigger3M,InterestRatesTrigger)))/100-_xll.qlQuoteValue(Q45,_xll.ohTrigger(Trigger,Trigger3M,InterestRatesTrigger)),NA())</f>
        <v>#N/A</v>
      </c>
      <c r="W45" s="94" t="b">
        <f t="shared" ca="1" si="12"/>
        <v>0</v>
      </c>
      <c r="X45" s="124" t="e">
        <f t="shared" ca="1" si="9"/>
        <v>#NAME?</v>
      </c>
      <c r="Y45" s="50" t="e">
        <f ca="1">ABS(X45/10000)&lt;=ABS('General Settings'!$D$27)</f>
        <v>#NAME?</v>
      </c>
      <c r="AG45" s="127" t="e">
        <f>NA()</f>
        <v>#N/A</v>
      </c>
      <c r="AI45" s="50" t="str">
        <v>EURAB3E4Y_Quote</v>
      </c>
    </row>
    <row r="46" spans="13:35" x14ac:dyDescent="0.2">
      <c r="M46" s="94" t="s">
        <v>110</v>
      </c>
      <c r="N46" s="94"/>
      <c r="O46" s="94" t="str">
        <f>_xll.qlIMMNextCode(O45,TRUE,Trigger)</f>
        <v>U9</v>
      </c>
      <c r="P46" s="94" t="str">
        <f t="shared" si="10"/>
        <v>EURFUT3MU9_Quote</v>
      </c>
      <c r="Q46" s="182" t="str">
        <f t="shared" si="11"/>
        <v>EURFUT3MU9ConvAdj_Quote</v>
      </c>
      <c r="R46" s="106">
        <f>_xll.qlInterestRateIndexFixingDate(Index3M,S46)</f>
        <v>43724</v>
      </c>
      <c r="S46" s="106">
        <f>_xll.qlIMMdate(O46)</f>
        <v>43726</v>
      </c>
      <c r="T46" s="106">
        <f>_xll.qlInterestRateIndexMaturity(Index3M,S46)</f>
        <v>43817</v>
      </c>
      <c r="U46" s="97" t="e">
        <f ca="1">_xll.qlIndexFixing(Index3M,R46,TRUE,_xll.ohTrigger(Trigger,Trigger3M,InterestRatesTrigger))</f>
        <v>#NAME?</v>
      </c>
      <c r="V46" s="97" t="e">
        <f ca="1">IFERROR((100-_xll.qlQuoteValue(P46,_xll.ohTrigger(Trigger,Trigger3M,InterestRatesTrigger)))/100-_xll.qlQuoteValue(Q46,_xll.ohTrigger(Trigger,Trigger3M,InterestRatesTrigger)),NA())</f>
        <v>#N/A</v>
      </c>
      <c r="W46" s="94" t="b">
        <f t="shared" ca="1" si="12"/>
        <v>0</v>
      </c>
      <c r="X46" s="124" t="e">
        <f t="shared" ca="1" si="9"/>
        <v>#NAME?</v>
      </c>
      <c r="Y46" s="50" t="e">
        <f ca="1">ABS(X46/10000)&lt;=ABS('General Settings'!$D$27)</f>
        <v>#NAME?</v>
      </c>
      <c r="AG46" s="127" t="e">
        <f>NA()</f>
        <v>#N/A</v>
      </c>
      <c r="AI46" s="50" t="str">
        <v>EURAB3E5Y_Quote</v>
      </c>
    </row>
    <row r="47" spans="13:35" x14ac:dyDescent="0.2">
      <c r="M47" s="94" t="s">
        <v>110</v>
      </c>
      <c r="N47" s="94"/>
      <c r="O47" s="94" t="str">
        <f>_xll.qlIMMNextCode(O46,TRUE,Trigger)</f>
        <v>Z9</v>
      </c>
      <c r="P47" s="94" t="str">
        <f t="shared" si="10"/>
        <v>EURFUT3MZ9_Quote</v>
      </c>
      <c r="Q47" s="182" t="str">
        <f t="shared" si="11"/>
        <v>EURFUT3MZ9ConvAdj_Quote</v>
      </c>
      <c r="R47" s="106">
        <f>_xll.qlInterestRateIndexFixingDate(Index3M,S47)</f>
        <v>43815</v>
      </c>
      <c r="S47" s="106">
        <f>_xll.qlIMMdate(O47)</f>
        <v>43817</v>
      </c>
      <c r="T47" s="106">
        <f>_xll.qlInterestRateIndexMaturity(Index3M,S47)</f>
        <v>43908</v>
      </c>
      <c r="U47" s="97" t="e">
        <f ca="1">_xll.qlIndexFixing(Index3M,R47,TRUE,_xll.ohTrigger(Trigger,Trigger3M,InterestRatesTrigger))</f>
        <v>#NAME?</v>
      </c>
      <c r="V47" s="97" t="e">
        <f ca="1">IFERROR((100-_xll.qlQuoteValue(P47,_xll.ohTrigger(Trigger,Trigger3M,InterestRatesTrigger)))/100-_xll.qlQuoteValue(Q47,_xll.ohTrigger(Trigger,Trigger3M,InterestRatesTrigger)),NA())</f>
        <v>#N/A</v>
      </c>
      <c r="W47" s="94" t="b">
        <f t="shared" ca="1" si="12"/>
        <v>0</v>
      </c>
      <c r="X47" s="124" t="e">
        <f t="shared" ca="1" si="9"/>
        <v>#NAME?</v>
      </c>
      <c r="Y47" s="50" t="e">
        <f ca="1">ABS(X47/10000)&lt;=ABS('General Settings'!$D$27)</f>
        <v>#NAME?</v>
      </c>
      <c r="AG47" s="127" t="e">
        <f>NA()</f>
        <v>#N/A</v>
      </c>
      <c r="AI47" s="50" t="str">
        <v>EURAB3E6Y_Quote</v>
      </c>
    </row>
    <row r="48" spans="13:35" x14ac:dyDescent="0.2">
      <c r="M48" s="94" t="s">
        <v>110</v>
      </c>
      <c r="N48" s="94"/>
      <c r="O48" s="94" t="str">
        <f>_xll.qlIMMNextCode(O47,TRUE,Trigger)</f>
        <v>H0</v>
      </c>
      <c r="P48" s="94" t="str">
        <f t="shared" si="10"/>
        <v>EURFUT3MH0_Quote</v>
      </c>
      <c r="Q48" s="182" t="str">
        <f t="shared" si="11"/>
        <v>EURFUT3MH0ConvAdj_Quote</v>
      </c>
      <c r="R48" s="106">
        <f>_xll.qlInterestRateIndexFixingDate(Index3M,S48)</f>
        <v>43906</v>
      </c>
      <c r="S48" s="106">
        <f>_xll.qlIMMdate(O48)</f>
        <v>43908</v>
      </c>
      <c r="T48" s="106">
        <f>_xll.qlInterestRateIndexMaturity(Index3M,S48)</f>
        <v>44000</v>
      </c>
      <c r="U48" s="97" t="e">
        <f ca="1">_xll.qlIndexFixing(Index3M,R48,TRUE,_xll.ohTrigger(Trigger,Trigger3M,InterestRatesTrigger))</f>
        <v>#NAME?</v>
      </c>
      <c r="V48" s="97" t="e">
        <f ca="1">IFERROR((100-_xll.qlQuoteValue(P48,_xll.ohTrigger(Trigger,Trigger3M,InterestRatesTrigger)))/100-_xll.qlQuoteValue(Q48,_xll.ohTrigger(Trigger,Trigger3M,InterestRatesTrigger)),NA())</f>
        <v>#N/A</v>
      </c>
      <c r="W48" s="94" t="b">
        <f t="shared" ca="1" si="12"/>
        <v>0</v>
      </c>
      <c r="X48" s="124" t="e">
        <f t="shared" ca="1" si="9"/>
        <v>#NAME?</v>
      </c>
      <c r="Y48" s="50" t="e">
        <f ca="1">ABS(X48/10000)&lt;=ABS('General Settings'!$D$27)</f>
        <v>#NAME?</v>
      </c>
      <c r="AG48" s="127" t="e">
        <f>NA()</f>
        <v>#N/A</v>
      </c>
      <c r="AI48" s="50" t="str">
        <v>EURAB3E7Y_Quote</v>
      </c>
    </row>
    <row r="49" spans="12:35" x14ac:dyDescent="0.2">
      <c r="M49" s="94" t="s">
        <v>110</v>
      </c>
      <c r="N49" s="94"/>
      <c r="O49" s="94" t="str">
        <f>_xll.qlIMMNextCode(O48,TRUE,Trigger)</f>
        <v>M0</v>
      </c>
      <c r="P49" s="94" t="str">
        <f t="shared" si="10"/>
        <v>EURFUT3MM0_Quote</v>
      </c>
      <c r="Q49" s="182" t="str">
        <f t="shared" si="11"/>
        <v>EURFUT3MM0ConvAdj_Quote</v>
      </c>
      <c r="R49" s="106">
        <f>_xll.qlInterestRateIndexFixingDate(Index3M,S49)</f>
        <v>43997</v>
      </c>
      <c r="S49" s="106">
        <f>_xll.qlIMMdate(O49)</f>
        <v>43999</v>
      </c>
      <c r="T49" s="106">
        <f>_xll.qlInterestRateIndexMaturity(Index3M,S49)</f>
        <v>44091</v>
      </c>
      <c r="U49" s="97" t="e">
        <f ca="1">_xll.qlIndexFixing(Index3M,R49,TRUE,_xll.ohTrigger(Trigger,Trigger3M,InterestRatesTrigger))</f>
        <v>#NAME?</v>
      </c>
      <c r="V49" s="97" t="e">
        <f ca="1">IFERROR((100-_xll.qlQuoteValue(P49,_xll.ohTrigger(Trigger,Trigger3M,InterestRatesTrigger)))/100-_xll.qlQuoteValue(Q49,_xll.ohTrigger(Trigger,Trigger3M,InterestRatesTrigger)),NA())</f>
        <v>#N/A</v>
      </c>
      <c r="W49" s="94" t="b">
        <f t="shared" ca="1" si="12"/>
        <v>0</v>
      </c>
      <c r="X49" s="124" t="e">
        <f t="shared" ca="1" si="9"/>
        <v>#NAME?</v>
      </c>
      <c r="Y49" s="50" t="e">
        <f ca="1">ABS(X49/10000)&lt;=ABS('General Settings'!$D$27)</f>
        <v>#NAME?</v>
      </c>
      <c r="AG49" s="127" t="e">
        <f>NA()</f>
        <v>#N/A</v>
      </c>
      <c r="AI49" s="50" t="str">
        <v>EURAB3E8Y_Quote</v>
      </c>
    </row>
    <row r="50" spans="12:35" x14ac:dyDescent="0.2">
      <c r="M50" s="94" t="s">
        <v>110</v>
      </c>
      <c r="N50" s="94"/>
      <c r="O50" s="94" t="str">
        <f>_xll.qlIMMNextCode(O49,TRUE,Trigger)</f>
        <v>U0</v>
      </c>
      <c r="P50" s="94" t="str">
        <f t="shared" si="10"/>
        <v>EURFUT3MU0_Quote</v>
      </c>
      <c r="Q50" s="182" t="str">
        <f t="shared" si="11"/>
        <v>EURFUT3MU0ConvAdj_Quote</v>
      </c>
      <c r="R50" s="106">
        <f>_xll.qlInterestRateIndexFixingDate(Index3M,S50)</f>
        <v>44088</v>
      </c>
      <c r="S50" s="106">
        <f>_xll.qlIMMdate(O50)</f>
        <v>44090</v>
      </c>
      <c r="T50" s="106">
        <f>_xll.qlInterestRateIndexMaturity(Index3M,S50)</f>
        <v>44181</v>
      </c>
      <c r="U50" s="97" t="e">
        <f ca="1">_xll.qlIndexFixing(Index3M,R50,TRUE,_xll.ohTrigger(Trigger,Trigger3M,InterestRatesTrigger))</f>
        <v>#NAME?</v>
      </c>
      <c r="V50" s="97" t="e">
        <f ca="1">IFERROR((100-_xll.qlQuoteValue(P50,_xll.ohTrigger(Trigger,Trigger3M,InterestRatesTrigger)))/100-_xll.qlQuoteValue(Q50,_xll.ohTrigger(Trigger,Trigger3M,InterestRatesTrigger)),NA())</f>
        <v>#N/A</v>
      </c>
      <c r="W50" s="94" t="b">
        <f t="shared" ca="1" si="12"/>
        <v>0</v>
      </c>
      <c r="X50" s="124" t="e">
        <f t="shared" ca="1" si="9"/>
        <v>#NAME?</v>
      </c>
      <c r="Y50" s="50" t="e">
        <f ca="1">ABS(X50/10000)&lt;=ABS('General Settings'!$D$27)</f>
        <v>#NAME?</v>
      </c>
      <c r="AG50" s="127" t="e">
        <f>NA()</f>
        <v>#N/A</v>
      </c>
      <c r="AI50" s="50" t="str">
        <v>EURAB3E9Y_Quote</v>
      </c>
    </row>
    <row r="51" spans="12:35" x14ac:dyDescent="0.2">
      <c r="M51" s="94" t="s">
        <v>110</v>
      </c>
      <c r="N51" s="94"/>
      <c r="O51" s="94" t="str">
        <f>_xll.qlIMMNextCode(O50,TRUE,Trigger)</f>
        <v>Z0</v>
      </c>
      <c r="P51" s="94" t="str">
        <f t="shared" si="10"/>
        <v>EURFUT3MZ0_Quote</v>
      </c>
      <c r="Q51" s="182" t="str">
        <f t="shared" si="11"/>
        <v>EURFUT3MZ0ConvAdj_Quote</v>
      </c>
      <c r="R51" s="106">
        <f>_xll.qlInterestRateIndexFixingDate(Index3M,S51)</f>
        <v>44179</v>
      </c>
      <c r="S51" s="106">
        <f>_xll.qlIMMdate(O51)</f>
        <v>44181</v>
      </c>
      <c r="T51" s="106">
        <f>_xll.qlInterestRateIndexMaturity(Index3M,S51)</f>
        <v>44271</v>
      </c>
      <c r="U51" s="97" t="e">
        <f ca="1">_xll.qlIndexFixing(Index3M,R51,TRUE,_xll.ohTrigger(Trigger,Trigger3M,InterestRatesTrigger))</f>
        <v>#NAME?</v>
      </c>
      <c r="V51" s="97" t="e">
        <f ca="1">IFERROR((100-_xll.qlQuoteValue(P51,_xll.ohTrigger(Trigger,Trigger3M,InterestRatesTrigger)))/100-_xll.qlQuoteValue(Q51,_xll.ohTrigger(Trigger,Trigger3M,InterestRatesTrigger)),NA())</f>
        <v>#N/A</v>
      </c>
      <c r="W51" s="94" t="b">
        <f t="shared" ca="1" si="12"/>
        <v>0</v>
      </c>
      <c r="X51" s="124" t="e">
        <f t="shared" ca="1" si="9"/>
        <v>#NAME?</v>
      </c>
      <c r="Y51" s="50" t="e">
        <f ca="1">ABS(X51/10000)&lt;=ABS('General Settings'!$D$27)</f>
        <v>#NAME?</v>
      </c>
      <c r="AG51" s="127" t="e">
        <f>NA()</f>
        <v>#N/A</v>
      </c>
      <c r="AI51" s="50" t="str">
        <v>EURAB3E10Y_Quote</v>
      </c>
    </row>
    <row r="52" spans="12:35" x14ac:dyDescent="0.2">
      <c r="M52" s="94" t="s">
        <v>110</v>
      </c>
      <c r="N52" s="94"/>
      <c r="O52" s="94" t="str">
        <f>_xll.qlIMMNextCode(O51,TRUE,Trigger)</f>
        <v>H1</v>
      </c>
      <c r="P52" s="94" t="str">
        <f t="shared" si="10"/>
        <v>EURFUT3MH1_Quote</v>
      </c>
      <c r="Q52" s="182" t="str">
        <f t="shared" si="11"/>
        <v>EURFUT3MH1ConvAdj_Quote</v>
      </c>
      <c r="R52" s="106">
        <f>_xll.qlInterestRateIndexFixingDate(Index3M,S52)</f>
        <v>44270</v>
      </c>
      <c r="S52" s="106">
        <f>_xll.qlIMMdate(O52)</f>
        <v>44272</v>
      </c>
      <c r="T52" s="106">
        <f>_xll.qlInterestRateIndexMaturity(Index3M,S52)</f>
        <v>44364</v>
      </c>
      <c r="U52" s="97" t="e">
        <f ca="1">_xll.qlIndexFixing(Index3M,R52,TRUE,_xll.ohTrigger(Trigger,Trigger3M,InterestRatesTrigger))</f>
        <v>#NAME?</v>
      </c>
      <c r="V52" s="97" t="e">
        <f ca="1">IFERROR((100-_xll.qlQuoteValue(P52,_xll.ohTrigger(Trigger,Trigger3M,InterestRatesTrigger)))/100-_xll.qlQuoteValue(Q52,_xll.ohTrigger(Trigger,Trigger3M,InterestRatesTrigger)),NA())</f>
        <v>#N/A</v>
      </c>
      <c r="W52" s="94" t="b">
        <f t="shared" ca="1" si="12"/>
        <v>0</v>
      </c>
      <c r="X52" s="124" t="e">
        <f t="shared" ca="1" si="9"/>
        <v>#NAME?</v>
      </c>
      <c r="Y52" s="50" t="e">
        <f ca="1">ABS(X52/10000)&lt;=ABS('General Settings'!$D$27)</f>
        <v>#NAME?</v>
      </c>
      <c r="AG52" s="127" t="e">
        <f>NA()</f>
        <v>#N/A</v>
      </c>
      <c r="AI52" s="50" t="str">
        <v>EURAB3E12Y_Quote</v>
      </c>
    </row>
    <row r="53" spans="12:35" x14ac:dyDescent="0.2">
      <c r="M53" s="94" t="s">
        <v>110</v>
      </c>
      <c r="N53" s="94"/>
      <c r="O53" s="94" t="str">
        <f>_xll.qlIMMNextCode(O52,TRUE,Trigger)</f>
        <v>M1</v>
      </c>
      <c r="P53" s="94" t="str">
        <f t="shared" si="10"/>
        <v>EURFUT3MM1_Quote</v>
      </c>
      <c r="Q53" s="182" t="str">
        <f t="shared" si="11"/>
        <v>EURFUT3MM1ConvAdj_Quote</v>
      </c>
      <c r="R53" s="106">
        <f>_xll.qlInterestRateIndexFixingDate(Index3M,S53)</f>
        <v>44361</v>
      </c>
      <c r="S53" s="106">
        <f>_xll.qlIMMdate(O53)</f>
        <v>44363</v>
      </c>
      <c r="T53" s="106">
        <f>_xll.qlInterestRateIndexMaturity(Index3M,S53)</f>
        <v>44455</v>
      </c>
      <c r="U53" s="97" t="e">
        <f ca="1">_xll.qlIndexFixing(Index3M,R53,TRUE,_xll.ohTrigger(Trigger,Trigger3M,InterestRatesTrigger))</f>
        <v>#NAME?</v>
      </c>
      <c r="V53" s="97" t="e">
        <f ca="1">IFERROR((100-_xll.qlQuoteValue(P53,_xll.ohTrigger(Trigger,Trigger3M,InterestRatesTrigger)))/100-_xll.qlQuoteValue(Q53,_xll.ohTrigger(Trigger,Trigger3M,InterestRatesTrigger)),NA())</f>
        <v>#N/A</v>
      </c>
      <c r="W53" s="94" t="b">
        <f t="shared" ca="1" si="12"/>
        <v>0</v>
      </c>
      <c r="X53" s="124" t="e">
        <f t="shared" ca="1" si="9"/>
        <v>#NAME?</v>
      </c>
      <c r="Y53" s="50" t="e">
        <f ca="1">ABS(X53/10000)&lt;=ABS('General Settings'!$D$27)</f>
        <v>#NAME?</v>
      </c>
      <c r="AG53" s="127" t="e">
        <f>NA()</f>
        <v>#N/A</v>
      </c>
      <c r="AI53" s="50" t="str">
        <v>EURAB3E15Y_Quote</v>
      </c>
    </row>
    <row r="54" spans="12:35" x14ac:dyDescent="0.2">
      <c r="M54" s="94" t="s">
        <v>110</v>
      </c>
      <c r="N54" s="94"/>
      <c r="O54" s="94" t="str">
        <f>_xll.qlIMMNextCode(O53,TRUE,Trigger)</f>
        <v>U1</v>
      </c>
      <c r="P54" s="94" t="str">
        <f t="shared" si="10"/>
        <v>EURFUT3MU1_Quote</v>
      </c>
      <c r="Q54" s="182" t="str">
        <f t="shared" si="11"/>
        <v>EURFUT3MU1ConvAdj_Quote</v>
      </c>
      <c r="R54" s="106">
        <f>_xll.qlInterestRateIndexFixingDate(Index3M,S54)</f>
        <v>44452</v>
      </c>
      <c r="S54" s="106">
        <f>_xll.qlIMMdate(O54)</f>
        <v>44454</v>
      </c>
      <c r="T54" s="106">
        <f>_xll.qlInterestRateIndexMaturity(Index3M,S54)</f>
        <v>44545</v>
      </c>
      <c r="U54" s="97" t="e">
        <f ca="1">_xll.qlIndexFixing(Index3M,R54,TRUE,_xll.ohTrigger(Trigger,Trigger3M,InterestRatesTrigger))</f>
        <v>#NAME?</v>
      </c>
      <c r="V54" s="97" t="e">
        <f ca="1">IFERROR((100-_xll.qlQuoteValue(P54,_xll.ohTrigger(Trigger,Trigger3M,InterestRatesTrigger)))/100-_xll.qlQuoteValue(Q54,_xll.ohTrigger(Trigger,Trigger3M,InterestRatesTrigger)),NA())</f>
        <v>#N/A</v>
      </c>
      <c r="W54" s="94" t="b">
        <f t="shared" ca="1" si="12"/>
        <v>0</v>
      </c>
      <c r="X54" s="124" t="e">
        <f t="shared" ca="1" si="9"/>
        <v>#NAME?</v>
      </c>
      <c r="Y54" s="50" t="e">
        <f ca="1">ABS(X54/10000)&lt;=ABS('General Settings'!$D$27)</f>
        <v>#NAME?</v>
      </c>
      <c r="AG54" s="127" t="e">
        <f>NA()</f>
        <v>#N/A</v>
      </c>
      <c r="AI54" s="50" t="str">
        <v>EURAB3E20Y_Quote</v>
      </c>
    </row>
    <row r="55" spans="12:35" x14ac:dyDescent="0.2">
      <c r="M55" s="94" t="s">
        <v>110</v>
      </c>
      <c r="N55" s="94"/>
      <c r="O55" s="94" t="str">
        <f>_xll.qlIMMNextCode(O54,TRUE,Trigger)</f>
        <v>Z1</v>
      </c>
      <c r="P55" s="94" t="str">
        <f t="shared" si="10"/>
        <v>EURFUT3MZ1_Quote</v>
      </c>
      <c r="Q55" s="182" t="str">
        <f t="shared" si="11"/>
        <v>EURFUT3MZ1ConvAdj_Quote</v>
      </c>
      <c r="R55" s="106">
        <f>_xll.qlInterestRateIndexFixingDate(Index3M,S55)</f>
        <v>44543</v>
      </c>
      <c r="S55" s="106">
        <f>_xll.qlIMMdate(O55)</f>
        <v>44545</v>
      </c>
      <c r="T55" s="106">
        <f>_xll.qlInterestRateIndexMaturity(Index3M,S55)</f>
        <v>44635</v>
      </c>
      <c r="U55" s="97" t="e">
        <f ca="1">_xll.qlIndexFixing(Index3M,R55,TRUE,_xll.ohTrigger(Trigger,Trigger3M,InterestRatesTrigger))</f>
        <v>#NAME?</v>
      </c>
      <c r="V55" s="97" t="e">
        <f ca="1">IFERROR((100-_xll.qlQuoteValue(P55,_xll.ohTrigger(Trigger,Trigger3M,InterestRatesTrigger)))/100-_xll.qlQuoteValue(Q55,_xll.ohTrigger(Trigger,Trigger3M,InterestRatesTrigger)),NA())</f>
        <v>#N/A</v>
      </c>
      <c r="W55" s="94" t="b">
        <f t="shared" ca="1" si="12"/>
        <v>0</v>
      </c>
      <c r="X55" s="124" t="e">
        <f t="shared" ca="1" si="9"/>
        <v>#NAME?</v>
      </c>
      <c r="Y55" s="50" t="e">
        <f ca="1">ABS(X55/10000)&lt;=ABS('General Settings'!$D$27)</f>
        <v>#NAME?</v>
      </c>
      <c r="AG55" s="127" t="e">
        <f>NA()</f>
        <v>#N/A</v>
      </c>
      <c r="AI55" s="50" t="str">
        <v>EURAB3E25Y_Quote</v>
      </c>
    </row>
    <row r="56" spans="12:35" x14ac:dyDescent="0.2">
      <c r="M56" s="94" t="s">
        <v>110</v>
      </c>
      <c r="N56" s="94"/>
      <c r="O56" s="94" t="str">
        <f>_xll.qlIMMNextCode(O55,TRUE,Trigger)</f>
        <v>H2</v>
      </c>
      <c r="P56" s="94" t="str">
        <f t="shared" si="10"/>
        <v>EURFUT3MH2_Quote</v>
      </c>
      <c r="Q56" s="182" t="str">
        <f t="shared" si="11"/>
        <v>EURFUT3MH2ConvAdj_Quote</v>
      </c>
      <c r="R56" s="106">
        <f>_xll.qlInterestRateIndexFixingDate(Index3M,S56)</f>
        <v>44634</v>
      </c>
      <c r="S56" s="106">
        <f>_xll.qlIMMdate(O56)</f>
        <v>44636</v>
      </c>
      <c r="T56" s="106">
        <f>_xll.qlInterestRateIndexMaturity(Index3M,S56)</f>
        <v>44728</v>
      </c>
      <c r="U56" s="97" t="e">
        <f ca="1">_xll.qlIndexFixing(Index3M,R56,TRUE,_xll.ohTrigger(Trigger,Trigger3M,InterestRatesTrigger))</f>
        <v>#NAME?</v>
      </c>
      <c r="V56" s="97" t="e">
        <f ca="1">IFERROR((100-_xll.qlQuoteValue(P56,_xll.ohTrigger(Trigger,Trigger3M,InterestRatesTrigger)))/100-_xll.qlQuoteValue(Q56,_xll.ohTrigger(Trigger,Trigger3M,InterestRatesTrigger)),NA())</f>
        <v>#N/A</v>
      </c>
      <c r="W56" s="94" t="b">
        <f t="shared" ca="1" si="12"/>
        <v>0</v>
      </c>
      <c r="X56" s="124" t="e">
        <f t="shared" ca="1" si="9"/>
        <v>#NAME?</v>
      </c>
      <c r="Y56" s="50" t="e">
        <f ca="1">ABS(X56/10000)&lt;=ABS('General Settings'!$D$27)</f>
        <v>#NAME?</v>
      </c>
      <c r="AG56" s="127" t="e">
        <f>NA()</f>
        <v>#N/A</v>
      </c>
      <c r="AI56" s="50" t="str">
        <v>EURAB3E30Y_Quote</v>
      </c>
    </row>
    <row r="57" spans="12:35" x14ac:dyDescent="0.2">
      <c r="M57" s="94" t="s">
        <v>110</v>
      </c>
      <c r="N57" s="94"/>
      <c r="O57" s="94" t="str">
        <f>_xll.qlIMMNextCode(O56,TRUE,Trigger)</f>
        <v>M2</v>
      </c>
      <c r="P57" s="94" t="str">
        <f t="shared" si="10"/>
        <v>EURFUT3MM2_Quote</v>
      </c>
      <c r="Q57" s="182" t="str">
        <f t="shared" si="11"/>
        <v>EURFUT3MM2ConvAdj_Quote</v>
      </c>
      <c r="R57" s="106">
        <f>_xll.qlInterestRateIndexFixingDate(Index3M,S57)</f>
        <v>44725</v>
      </c>
      <c r="S57" s="106">
        <f>_xll.qlIMMdate(O57)</f>
        <v>44727</v>
      </c>
      <c r="T57" s="106">
        <f>_xll.qlInterestRateIndexMaturity(Index3M,S57)</f>
        <v>44819</v>
      </c>
      <c r="U57" s="97" t="e">
        <f ca="1">_xll.qlIndexFixing(Index3M,R57,TRUE,_xll.ohTrigger(Trigger,Trigger3M,InterestRatesTrigger))</f>
        <v>#NAME?</v>
      </c>
      <c r="V57" s="97" t="e">
        <f ca="1">IFERROR((100-_xll.qlQuoteValue(P57,_xll.ohTrigger(Trigger,Trigger3M,InterestRatesTrigger)))/100-_xll.qlQuoteValue(Q57,_xll.ohTrigger(Trigger,Trigger3M,InterestRatesTrigger)),NA())</f>
        <v>#N/A</v>
      </c>
      <c r="W57" s="94" t="b">
        <f t="shared" ca="1" si="12"/>
        <v>0</v>
      </c>
      <c r="X57" s="124" t="e">
        <f t="shared" ca="1" si="9"/>
        <v>#NAME?</v>
      </c>
      <c r="Y57" s="94" t="e">
        <f ca="1">ABS(X57/10000)&lt;=ABS('General Settings'!$D$27)</f>
        <v>#NAME?</v>
      </c>
      <c r="AG57" s="127" t="e">
        <f>NA()</f>
        <v>#N/A</v>
      </c>
      <c r="AI57" s="50" t="str">
        <v>EURAB3E40Y_Quote</v>
      </c>
    </row>
    <row r="58" spans="12:35" x14ac:dyDescent="0.2">
      <c r="M58" s="95" t="s">
        <v>110</v>
      </c>
      <c r="N58" s="95"/>
      <c r="O58" s="95" t="str">
        <f>_xll.qlIMMNextCode(O57,TRUE,Trigger)</f>
        <v>U2</v>
      </c>
      <c r="P58" s="95" t="str">
        <f t="shared" si="10"/>
        <v>EURFUT3MU2_Quote</v>
      </c>
      <c r="Q58" s="185" t="str">
        <f t="shared" si="11"/>
        <v>EURFUT3MU2ConvAdj_Quote</v>
      </c>
      <c r="R58" s="107">
        <f>_xll.qlInterestRateIndexFixingDate(Index3M,S58)</f>
        <v>44823</v>
      </c>
      <c r="S58" s="107">
        <f>_xll.qlIMMdate(O58)</f>
        <v>44825</v>
      </c>
      <c r="T58" s="107">
        <f>_xll.qlInterestRateIndexMaturity(Index3M,S58)</f>
        <v>44916</v>
      </c>
      <c r="U58" s="98" t="e">
        <f ca="1">_xll.qlIndexFixing(Index3M,R58,TRUE,_xll.ohTrigger(Trigger,Trigger3M,InterestRatesTrigger))</f>
        <v>#NAME?</v>
      </c>
      <c r="V58" s="98" t="e">
        <f ca="1">IFERROR((100-_xll.qlQuoteValue(P58,_xll.ohTrigger(Trigger,Trigger3M,InterestRatesTrigger)))/100-_xll.qlQuoteValue(Q58,_xll.ohTrigger(Trigger,Trigger3M,InterestRatesTrigger)),NA())</f>
        <v>#N/A</v>
      </c>
      <c r="W58" s="95" t="b">
        <f t="shared" ca="1" si="12"/>
        <v>0</v>
      </c>
      <c r="X58" s="158" t="e">
        <f t="shared" ca="1" si="9"/>
        <v>#NAME?</v>
      </c>
      <c r="Y58" s="95" t="e">
        <f ca="1">ABS(X58/10000)&lt;=ABS('General Settings'!$D$27)</f>
        <v>#NAME?</v>
      </c>
      <c r="AG58" s="128" t="e">
        <f>NA()</f>
        <v>#N/A</v>
      </c>
      <c r="AI58" s="50" t="str">
        <v>EURAB3E50Y_Quote</v>
      </c>
    </row>
    <row r="59" spans="12:35" x14ac:dyDescent="0.2">
      <c r="M59" s="93" t="s">
        <v>111</v>
      </c>
      <c r="N59" s="93"/>
      <c r="O59" s="93" t="str">
        <f>IF(_xll.qlIMMIsIMMcode(_xll.qlIMMNextCode(SettlementDate,FALSE)),_xll.qlIMMNextCode(_xll.qlIMMNextCode(SettlementDate,FALSE),FALSE),_xll.qlIMMNextCode(SettlementDate,FALSE))</f>
        <v>V6</v>
      </c>
      <c r="P59" s="93" t="str">
        <f t="shared" si="10"/>
        <v>EURFUT3MV6_Quote</v>
      </c>
      <c r="Q59" s="181" t="str">
        <f t="shared" si="11"/>
        <v>EURFUT3MV6ConvAdj_Quote</v>
      </c>
      <c r="R59" s="105">
        <f>_xll.qlInterestRateIndexFixingDate(Index3M,S59)</f>
        <v>42660</v>
      </c>
      <c r="S59" s="105">
        <f>_xll.qlIMMdate(O59)</f>
        <v>42662</v>
      </c>
      <c r="T59" s="105">
        <f>_xll.qlInterestRateIndexMaturity(Index3M,S59)</f>
        <v>42754</v>
      </c>
      <c r="U59" s="96" t="e">
        <f ca="1">_xll.qlIndexFixing(Index3M,R59,TRUE,_xll.ohTrigger(Trigger,Trigger3M,InterestRatesTrigger))</f>
        <v>#NAME?</v>
      </c>
      <c r="V59" s="96" t="e">
        <f ca="1">IFERROR((100-_xll.qlQuoteValue(P59,_xll.ohTrigger(Trigger,Trigger3M,InterestRatesTrigger)))/100-_xll.qlQuoteValue(Q59,_xll.ohTrigger(Trigger,Trigger3M,InterestRatesTrigger)),NA())</f>
        <v>#N/A</v>
      </c>
      <c r="W59" s="93" t="b">
        <f t="shared" ca="1" si="12"/>
        <v>0</v>
      </c>
      <c r="X59" s="125" t="e">
        <f t="shared" ca="1" si="9"/>
        <v>#NAME?</v>
      </c>
      <c r="Y59" s="93" t="e">
        <f ca="1">ABS(X59/10000)&lt;=ABS('General Settings'!$D$27)</f>
        <v>#NAME?</v>
      </c>
      <c r="AG59" s="126" t="e">
        <f>NA()</f>
        <v>#N/A</v>
      </c>
      <c r="AI59" s="50" t="str">
        <v>EURAB3E60Y_Quote</v>
      </c>
    </row>
    <row r="60" spans="12:35" x14ac:dyDescent="0.2">
      <c r="M60" s="95" t="s">
        <v>111</v>
      </c>
      <c r="N60" s="95"/>
      <c r="O60" s="95" t="str">
        <f>IF(_xll.qlIMMIsIMMcode(_xll.qlIMMNextCode(O59,FALSE)),_xll.qlIMMNextCode(_xll.qlIMMNextCode(O59,FALSE),FALSE),_xll.qlIMMNextCode(O59,FALSE))</f>
        <v>X6</v>
      </c>
      <c r="P60" s="95" t="str">
        <f t="shared" si="10"/>
        <v>EURFUT3MX6_Quote</v>
      </c>
      <c r="Q60" s="185" t="str">
        <f t="shared" si="11"/>
        <v>EURFUT3MX6ConvAdj_Quote</v>
      </c>
      <c r="R60" s="107">
        <f>_xll.qlInterestRateIndexFixingDate(Index3M,S60)</f>
        <v>42688</v>
      </c>
      <c r="S60" s="107">
        <f>_xll.qlIMMdate(O60)</f>
        <v>42690</v>
      </c>
      <c r="T60" s="107">
        <f>_xll.qlInterestRateIndexMaturity(Index3M,S60)</f>
        <v>42782</v>
      </c>
      <c r="U60" s="98" t="e">
        <f ca="1">_xll.qlIndexFixing(Index3M,R60,TRUE,_xll.ohTrigger(Trigger,Trigger3M,InterestRatesTrigger))</f>
        <v>#NAME?</v>
      </c>
      <c r="V60" s="98" t="e">
        <f ca="1">IFERROR((100-_xll.qlQuoteValue(P60,_xll.ohTrigger(Trigger,Trigger3M,InterestRatesTrigger)))/100-_xll.qlQuoteValue(Q60,_xll.ohTrigger(Trigger,Trigger3M,InterestRatesTrigger)),NA())</f>
        <v>#N/A</v>
      </c>
      <c r="W60" s="95" t="b">
        <f t="shared" ca="1" si="12"/>
        <v>0</v>
      </c>
      <c r="X60" s="158" t="e">
        <f t="shared" ca="1" si="9"/>
        <v>#NAME?</v>
      </c>
      <c r="Y60" s="51" t="e">
        <f ca="1">ABS(X60/10000)&lt;=ABS('General Settings'!$D$27)</f>
        <v>#NAME?</v>
      </c>
      <c r="AA60" s="104" t="s">
        <v>99</v>
      </c>
      <c r="AC60" s="103" t="s">
        <v>104</v>
      </c>
      <c r="AD60" s="103" t="s">
        <v>105</v>
      </c>
      <c r="AE60" s="104" t="s">
        <v>106</v>
      </c>
      <c r="AG60" s="128" t="e">
        <f>NA()</f>
        <v>#N/A</v>
      </c>
      <c r="AI60" s="50" t="str">
        <v/>
      </c>
    </row>
    <row r="61" spans="12:35" x14ac:dyDescent="0.2">
      <c r="L61" s="62"/>
      <c r="M61" s="94" t="s">
        <v>60</v>
      </c>
      <c r="N61" s="94"/>
      <c r="O61" s="94" t="s">
        <v>33</v>
      </c>
      <c r="P61" s="94" t="str">
        <f t="shared" ref="P61:P97" si="13">Currency&amp;"AB3E"&amp;O61&amp;QuoteSuffix</f>
        <v>EURAB3E1Y_Quote</v>
      </c>
      <c r="Q61" s="171"/>
      <c r="R61" s="106">
        <f t="shared" ref="R61:R97" si="14">EvaluationDate</f>
        <v>42641</v>
      </c>
      <c r="S61" s="106">
        <f>_xll.qlInterestRateIndexValueDate(AA61,R61)</f>
        <v>42643</v>
      </c>
      <c r="T61" s="106">
        <f>_xll.qlInterestRateIndexMaturity(AA61,S61)</f>
        <v>43007</v>
      </c>
      <c r="U61" s="97" t="e">
        <f ca="1">_xll.qlIndexFixing(AA61,R61,TRUE,_xll.ohTrigger(Trigger,Trigger3M,InterestRatesTrigger))</f>
        <v>#NAME?</v>
      </c>
      <c r="V61" s="97" t="e">
        <f ca="1">_xll.qlQuoteValue(P61,_xll.ohTrigger(Trigger,Trigger3M,InterestRatesTrigger))</f>
        <v>#NAME?</v>
      </c>
      <c r="W61" s="94" t="b">
        <f t="shared" ref="W61:W87" ca="1" si="15">NOT(ISERROR(V61))</f>
        <v>0</v>
      </c>
      <c r="X61" s="124" t="e">
        <f t="shared" ref="X61:X75" ca="1" si="16">(U61-V61)*10000</f>
        <v>#NAME?</v>
      </c>
      <c r="Y61" s="50" t="e">
        <f ca="1">ABS(X61/10000)&lt;=ABS('General Settings'!$D$28)</f>
        <v>#NAME?</v>
      </c>
      <c r="AA61" s="50" t="str">
        <f>_xll.qlSwapIndex(,,O61,SettlementDays,Currency,Calendar,FixedLegTenor,FixedLegBDC,FixedLegDayCounter,Index3M,DiscountingCurve,Permanent,Trigger,ObjectOverwrite)</f>
        <v>obj_00739#0001</v>
      </c>
      <c r="AC61" s="103" t="s">
        <v>33</v>
      </c>
      <c r="AD61" s="103" t="s">
        <v>108</v>
      </c>
      <c r="AE61" s="104" t="s">
        <v>154</v>
      </c>
      <c r="AI61" s="50" t="str">
        <v/>
      </c>
    </row>
    <row r="62" spans="12:35" x14ac:dyDescent="0.2">
      <c r="M62" s="94" t="s">
        <v>60</v>
      </c>
      <c r="N62" s="94"/>
      <c r="O62" s="94" t="s">
        <v>73</v>
      </c>
      <c r="P62" s="94" t="str">
        <f t="shared" si="13"/>
        <v>EURAB3E15M_Quote</v>
      </c>
      <c r="Q62" s="171"/>
      <c r="R62" s="106">
        <f t="shared" si="14"/>
        <v>42641</v>
      </c>
      <c r="S62" s="106">
        <f>_xll.qlInterestRateIndexValueDate(AA62,R62)</f>
        <v>42643</v>
      </c>
      <c r="T62" s="106">
        <f>_xll.qlInterestRateIndexMaturity(AA62,S62)</f>
        <v>43098</v>
      </c>
      <c r="U62" s="97" t="e">
        <f ca="1">_xll.qlIndexFixing(AA62,R62,TRUE,_xll.ohTrigger(Trigger,Trigger3M,InterestRatesTrigger))</f>
        <v>#NAME?</v>
      </c>
      <c r="V62" s="97" t="e">
        <f ca="1">_xll.qlQuoteValue(P62,_xll.ohTrigger(Trigger,Trigger3M,InterestRatesTrigger))</f>
        <v>#NAME?</v>
      </c>
      <c r="W62" s="94" t="b">
        <f t="shared" ca="1" si="15"/>
        <v>0</v>
      </c>
      <c r="X62" s="124" t="e">
        <f t="shared" ca="1" si="16"/>
        <v>#NAME?</v>
      </c>
      <c r="Y62" s="50" t="e">
        <f ca="1">ABS(X62/10000)&lt;=ABS('General Settings'!$D$28)</f>
        <v>#NAME?</v>
      </c>
      <c r="AA62" s="50" t="str">
        <f>_xll.qlSwapIndex(,,O62,SettlementDays,Currency,Calendar,FixedLegTenor,FixedLegBDC,FixedLegDayCounter,Index3M,DiscountingCurve,Permanent,Trigger,ObjectOverwrite)</f>
        <v>obj_006ef#0001</v>
      </c>
      <c r="AI62" s="50" t="str">
        <v/>
      </c>
    </row>
    <row r="63" spans="12:35" x14ac:dyDescent="0.2">
      <c r="M63" s="94" t="s">
        <v>60</v>
      </c>
      <c r="N63" s="94"/>
      <c r="O63" s="94" t="s">
        <v>76</v>
      </c>
      <c r="P63" s="94" t="str">
        <f t="shared" si="13"/>
        <v>EURAB3E18M_Quote</v>
      </c>
      <c r="Q63" s="171"/>
      <c r="R63" s="106">
        <f t="shared" si="14"/>
        <v>42641</v>
      </c>
      <c r="S63" s="106">
        <f>_xll.qlInterestRateIndexValueDate(AA63,R63)</f>
        <v>42643</v>
      </c>
      <c r="T63" s="106">
        <f>_xll.qlInterestRateIndexMaturity(AA63,S63)</f>
        <v>43188</v>
      </c>
      <c r="U63" s="97" t="e">
        <f ca="1">_xll.qlIndexFixing(AA63,R63,TRUE,_xll.ohTrigger(Trigger,Trigger3M,InterestRatesTrigger))</f>
        <v>#NAME?</v>
      </c>
      <c r="V63" s="97" t="e">
        <f ca="1">_xll.qlQuoteValue(P63,_xll.ohTrigger(Trigger,Trigger3M,InterestRatesTrigger))</f>
        <v>#NAME?</v>
      </c>
      <c r="W63" s="94" t="b">
        <f t="shared" ca="1" si="15"/>
        <v>0</v>
      </c>
      <c r="X63" s="124" t="e">
        <f t="shared" ca="1" si="16"/>
        <v>#NAME?</v>
      </c>
      <c r="Y63" s="50" t="e">
        <f ca="1">ABS(X63/10000)&lt;=ABS('General Settings'!$D$28)</f>
        <v>#NAME?</v>
      </c>
      <c r="AA63" s="50" t="str">
        <f>_xll.qlSwapIndex(,,O63,SettlementDays,Currency,Calendar,FixedLegTenor,FixedLegBDC,FixedLegDayCounter,Index3M,DiscountingCurve,Permanent,Trigger,ObjectOverwrite)</f>
        <v>obj_0063c#0001</v>
      </c>
      <c r="AI63" s="50" t="str">
        <v/>
      </c>
    </row>
    <row r="64" spans="12:35" x14ac:dyDescent="0.2">
      <c r="M64" s="94" t="s">
        <v>60</v>
      </c>
      <c r="N64" s="94"/>
      <c r="O64" s="94" t="s">
        <v>77</v>
      </c>
      <c r="P64" s="94" t="str">
        <f t="shared" si="13"/>
        <v>EURAB3E21M_Quote</v>
      </c>
      <c r="Q64" s="171"/>
      <c r="R64" s="106">
        <f t="shared" si="14"/>
        <v>42641</v>
      </c>
      <c r="S64" s="106">
        <f>_xll.qlInterestRateIndexValueDate(AA64,R64)</f>
        <v>42643</v>
      </c>
      <c r="T64" s="106">
        <f>_xll.qlInterestRateIndexMaturity(AA64,S64)</f>
        <v>43280</v>
      </c>
      <c r="U64" s="97" t="e">
        <f ca="1">_xll.qlIndexFixing(AA64,R64,TRUE,_xll.ohTrigger(Trigger,Trigger3M,InterestRatesTrigger))</f>
        <v>#NAME?</v>
      </c>
      <c r="V64" s="97" t="e">
        <f ca="1">_xll.qlQuoteValue(P64,_xll.ohTrigger(Trigger,Trigger3M,InterestRatesTrigger))</f>
        <v>#NAME?</v>
      </c>
      <c r="W64" s="94" t="b">
        <f t="shared" ca="1" si="15"/>
        <v>0</v>
      </c>
      <c r="X64" s="124" t="e">
        <f t="shared" ca="1" si="16"/>
        <v>#NAME?</v>
      </c>
      <c r="Y64" s="50" t="e">
        <f ca="1">ABS(X64/10000)&lt;=ABS('General Settings'!$D$28)</f>
        <v>#NAME?</v>
      </c>
      <c r="AA64" s="50" t="str">
        <f>_xll.qlSwapIndex(,,O64,SettlementDays,Currency,Calendar,FixedLegTenor,FixedLegBDC,FixedLegDayCounter,Index3M,DiscountingCurve,Permanent,Trigger,ObjectOverwrite)</f>
        <v>obj_005e3#0001</v>
      </c>
      <c r="AI64" s="50" t="str">
        <v/>
      </c>
    </row>
    <row r="65" spans="10:35" x14ac:dyDescent="0.2">
      <c r="M65" s="94" t="s">
        <v>60</v>
      </c>
      <c r="N65" s="94"/>
      <c r="O65" s="94" t="s">
        <v>78</v>
      </c>
      <c r="P65" s="94" t="str">
        <f t="shared" si="13"/>
        <v>EURAB3E2Y_Quote</v>
      </c>
      <c r="Q65" s="171"/>
      <c r="R65" s="106">
        <f t="shared" si="14"/>
        <v>42641</v>
      </c>
      <c r="S65" s="106">
        <f>_xll.qlInterestRateIndexValueDate(AA65,R65)</f>
        <v>42643</v>
      </c>
      <c r="T65" s="106">
        <f>_xll.qlInterestRateIndexMaturity(AA65,S65)</f>
        <v>43371</v>
      </c>
      <c r="U65" s="97" t="e">
        <f ca="1">_xll.qlIndexFixing(AA65,R65,TRUE,_xll.ohTrigger(Trigger,Trigger3M,InterestRatesTrigger))</f>
        <v>#NAME?</v>
      </c>
      <c r="V65" s="97" t="e">
        <f ca="1">_xll.qlQuoteValue(P65,_xll.ohTrigger(Trigger,Trigger3M,InterestRatesTrigger))</f>
        <v>#NAME?</v>
      </c>
      <c r="W65" s="94" t="b">
        <f t="shared" ca="1" si="15"/>
        <v>0</v>
      </c>
      <c r="X65" s="124" t="e">
        <f t="shared" ca="1" si="16"/>
        <v>#NAME?</v>
      </c>
      <c r="Y65" s="50" t="e">
        <f ca="1">ABS(X65/10000)&lt;=ABS('General Settings'!$D$28)</f>
        <v>#NAME?</v>
      </c>
      <c r="AA65" s="50" t="str">
        <f>_xll.qlSwapIndex(,,O65,SettlementDays,Currency,Calendar,FixedLegTenor,FixedLegBDC,FixedLegDayCounter,Index3M,DiscountingCurve,Permanent,Trigger,ObjectOverwrite)</f>
        <v>obj_0071f#0001</v>
      </c>
      <c r="AI65" s="50" t="str">
        <v/>
      </c>
    </row>
    <row r="66" spans="10:35" x14ac:dyDescent="0.2">
      <c r="M66" s="94" t="s">
        <v>60</v>
      </c>
      <c r="N66" s="94"/>
      <c r="O66" s="94" t="s">
        <v>79</v>
      </c>
      <c r="P66" s="94" t="str">
        <f t="shared" si="13"/>
        <v>EURAB3E3Y_Quote</v>
      </c>
      <c r="Q66" s="171"/>
      <c r="R66" s="106">
        <f t="shared" si="14"/>
        <v>42641</v>
      </c>
      <c r="S66" s="106">
        <f>_xll.qlInterestRateIndexValueDate(AA66,R66)</f>
        <v>42643</v>
      </c>
      <c r="T66" s="106">
        <f>_xll.qlInterestRateIndexMaturity(AA66,S66)</f>
        <v>43738</v>
      </c>
      <c r="U66" s="97" t="e">
        <f ca="1">_xll.qlIndexFixing(AA66,R66,TRUE,_xll.ohTrigger(Trigger,Trigger3M,InterestRatesTrigger))</f>
        <v>#NAME?</v>
      </c>
      <c r="V66" s="97" t="e">
        <f ca="1">_xll.qlQuoteValue(P66,_xll.ohTrigger(Trigger,Trigger3M,InterestRatesTrigger))</f>
        <v>#NAME?</v>
      </c>
      <c r="W66" s="94" t="b">
        <f t="shared" ca="1" si="15"/>
        <v>0</v>
      </c>
      <c r="X66" s="124" t="e">
        <f t="shared" ca="1" si="16"/>
        <v>#NAME?</v>
      </c>
      <c r="Y66" s="50" t="e">
        <f ca="1">ABS(X66/10000)&lt;=ABS('General Settings'!$D$28)</f>
        <v>#NAME?</v>
      </c>
      <c r="AA66" s="50" t="str">
        <f>_xll.qlSwapIndex(,,O66,SettlementDays,Currency,Calendar,FixedLegTenor,FixedLegBDC,FixedLegDayCounter,Index3M,DiscountingCurve,Permanent,Trigger,ObjectOverwrite)</f>
        <v>obj_005e2#0001</v>
      </c>
      <c r="AI66" s="50" t="str">
        <v/>
      </c>
    </row>
    <row r="67" spans="10:35" x14ac:dyDescent="0.2">
      <c r="M67" s="94" t="s">
        <v>60</v>
      </c>
      <c r="N67" s="94"/>
      <c r="O67" s="94" t="s">
        <v>80</v>
      </c>
      <c r="P67" s="94" t="str">
        <f t="shared" si="13"/>
        <v>EURAB3E4Y_Quote</v>
      </c>
      <c r="Q67" s="171"/>
      <c r="R67" s="106">
        <f t="shared" si="14"/>
        <v>42641</v>
      </c>
      <c r="S67" s="106">
        <f>_xll.qlInterestRateIndexValueDate(AA67,R67)</f>
        <v>42643</v>
      </c>
      <c r="T67" s="106">
        <f>_xll.qlInterestRateIndexMaturity(AA67,S67)</f>
        <v>44104</v>
      </c>
      <c r="U67" s="97" t="e">
        <f ca="1">_xll.qlIndexFixing(AA67,R67,TRUE,_xll.ohTrigger(Trigger,Trigger3M,InterestRatesTrigger))</f>
        <v>#NAME?</v>
      </c>
      <c r="V67" s="97" t="e">
        <f ca="1">_xll.qlQuoteValue(P67,_xll.ohTrigger(Trigger,Trigger3M,InterestRatesTrigger))</f>
        <v>#NAME?</v>
      </c>
      <c r="W67" s="94" t="b">
        <f t="shared" ca="1" si="15"/>
        <v>0</v>
      </c>
      <c r="X67" s="124" t="e">
        <f t="shared" ca="1" si="16"/>
        <v>#NAME?</v>
      </c>
      <c r="Y67" s="50" t="e">
        <f ca="1">ABS(X67/10000)&lt;=ABS('General Settings'!$D$28)</f>
        <v>#NAME?</v>
      </c>
      <c r="AA67" s="50" t="str">
        <f>_xll.qlSwapIndex(,,O67,SettlementDays,Currency,Calendar,FixedLegTenor,FixedLegBDC,FixedLegDayCounter,Index3M,DiscountingCurve,Permanent,Trigger,ObjectOverwrite)</f>
        <v>obj_006ad#0001</v>
      </c>
      <c r="AI67" s="50" t="str">
        <v/>
      </c>
    </row>
    <row r="68" spans="10:35" x14ac:dyDescent="0.2">
      <c r="M68" s="94" t="s">
        <v>60</v>
      </c>
      <c r="N68" s="94"/>
      <c r="O68" s="94" t="s">
        <v>81</v>
      </c>
      <c r="P68" s="94" t="str">
        <f t="shared" si="13"/>
        <v>EURAB3E5Y_Quote</v>
      </c>
      <c r="Q68" s="171"/>
      <c r="R68" s="106">
        <f t="shared" si="14"/>
        <v>42641</v>
      </c>
      <c r="S68" s="106">
        <f>_xll.qlInterestRateIndexValueDate(AA68,R68)</f>
        <v>42643</v>
      </c>
      <c r="T68" s="106">
        <f>_xll.qlInterestRateIndexMaturity(AA68,S68)</f>
        <v>44469</v>
      </c>
      <c r="U68" s="97" t="e">
        <f ca="1">_xll.qlIndexFixing(AA68,R68,TRUE,_xll.ohTrigger(Trigger,Trigger3M,InterestRatesTrigger))</f>
        <v>#NAME?</v>
      </c>
      <c r="V68" s="97" t="e">
        <f ca="1">_xll.qlQuoteValue(P68,_xll.ohTrigger(Trigger,Trigger3M,InterestRatesTrigger))</f>
        <v>#NAME?</v>
      </c>
      <c r="W68" s="94" t="b">
        <f t="shared" ca="1" si="15"/>
        <v>0</v>
      </c>
      <c r="X68" s="124" t="e">
        <f t="shared" ca="1" si="16"/>
        <v>#NAME?</v>
      </c>
      <c r="Y68" s="50" t="e">
        <f ca="1">ABS(X68/10000)&lt;=ABS('General Settings'!$D$28)</f>
        <v>#NAME?</v>
      </c>
      <c r="AA68" s="50" t="str">
        <f>_xll.qlSwapIndex(,,O68,SettlementDays,Currency,Calendar,FixedLegTenor,FixedLegBDC,FixedLegDayCounter,Index3M,DiscountingCurve,Permanent,Trigger,ObjectOverwrite)</f>
        <v>obj_006dd#0001</v>
      </c>
      <c r="AI68" s="50" t="str">
        <v/>
      </c>
    </row>
    <row r="69" spans="10:35" x14ac:dyDescent="0.2">
      <c r="M69" s="94" t="s">
        <v>60</v>
      </c>
      <c r="N69" s="94"/>
      <c r="O69" s="94" t="s">
        <v>82</v>
      </c>
      <c r="P69" s="94" t="str">
        <f t="shared" si="13"/>
        <v>EURAB3E6Y_Quote</v>
      </c>
      <c r="Q69" s="171"/>
      <c r="R69" s="106">
        <f t="shared" si="14"/>
        <v>42641</v>
      </c>
      <c r="S69" s="106">
        <f>_xll.qlInterestRateIndexValueDate(AA69,R69)</f>
        <v>42643</v>
      </c>
      <c r="T69" s="106">
        <f>_xll.qlInterestRateIndexMaturity(AA69,S69)</f>
        <v>44834</v>
      </c>
      <c r="U69" s="97" t="e">
        <f ca="1">_xll.qlIndexFixing(AA69,R69,TRUE,_xll.ohTrigger(Trigger,Trigger3M,InterestRatesTrigger))</f>
        <v>#NAME?</v>
      </c>
      <c r="V69" s="97" t="e">
        <f ca="1">_xll.qlQuoteValue(P69,_xll.ohTrigger(Trigger,Trigger3M,InterestRatesTrigger))</f>
        <v>#NAME?</v>
      </c>
      <c r="W69" s="94" t="b">
        <f t="shared" ca="1" si="15"/>
        <v>0</v>
      </c>
      <c r="X69" s="124" t="e">
        <f t="shared" ca="1" si="16"/>
        <v>#NAME?</v>
      </c>
      <c r="Y69" s="50" t="e">
        <f ca="1">ABS(X69/10000)&lt;=ABS('General Settings'!$D$28)</f>
        <v>#NAME?</v>
      </c>
      <c r="AA69" s="50" t="str">
        <f>_xll.qlSwapIndex(,,O69,SettlementDays,Currency,Calendar,FixedLegTenor,FixedLegBDC,FixedLegDayCounter,Index3M,DiscountingCurve,Permanent,Trigger,ObjectOverwrite)</f>
        <v>obj_00659#0001</v>
      </c>
      <c r="AI69" s="50" t="str">
        <v/>
      </c>
    </row>
    <row r="70" spans="10:35" x14ac:dyDescent="0.2">
      <c r="M70" s="94" t="s">
        <v>60</v>
      </c>
      <c r="N70" s="94"/>
      <c r="O70" s="94" t="s">
        <v>83</v>
      </c>
      <c r="P70" s="94" t="str">
        <f t="shared" si="13"/>
        <v>EURAB3E7Y_Quote</v>
      </c>
      <c r="Q70" s="171"/>
      <c r="R70" s="106">
        <f t="shared" si="14"/>
        <v>42641</v>
      </c>
      <c r="S70" s="106">
        <f>_xll.qlInterestRateIndexValueDate(AA70,R70)</f>
        <v>42643</v>
      </c>
      <c r="T70" s="106">
        <f>_xll.qlInterestRateIndexMaturity(AA70,S70)</f>
        <v>45198</v>
      </c>
      <c r="U70" s="97" t="e">
        <f ca="1">_xll.qlIndexFixing(AA70,R70,TRUE,_xll.ohTrigger(Trigger,Trigger3M,InterestRatesTrigger))</f>
        <v>#NAME?</v>
      </c>
      <c r="V70" s="97" t="e">
        <f ca="1">_xll.qlQuoteValue(P70,_xll.ohTrigger(Trigger,Trigger3M,InterestRatesTrigger))</f>
        <v>#NAME?</v>
      </c>
      <c r="W70" s="94" t="b">
        <f t="shared" ca="1" si="15"/>
        <v>0</v>
      </c>
      <c r="X70" s="124" t="e">
        <f t="shared" ca="1" si="16"/>
        <v>#NAME?</v>
      </c>
      <c r="Y70" s="50" t="e">
        <f ca="1">ABS(X70/10000)&lt;=ABS('General Settings'!$D$28)</f>
        <v>#NAME?</v>
      </c>
      <c r="AA70" s="50" t="str">
        <f>_xll.qlSwapIndex(,,O70,SettlementDays,Currency,Calendar,FixedLegTenor,FixedLegBDC,FixedLegDayCounter,Index3M,DiscountingCurve,Permanent,Trigger,ObjectOverwrite)</f>
        <v>obj_0069a#0001</v>
      </c>
      <c r="AI70" s="50" t="str">
        <v/>
      </c>
    </row>
    <row r="71" spans="10:35" x14ac:dyDescent="0.2">
      <c r="J71" s="62"/>
      <c r="K71" s="62"/>
      <c r="M71" s="94" t="s">
        <v>60</v>
      </c>
      <c r="N71" s="94"/>
      <c r="O71" s="94" t="s">
        <v>84</v>
      </c>
      <c r="P71" s="94" t="str">
        <f t="shared" si="13"/>
        <v>EURAB3E8Y_Quote</v>
      </c>
      <c r="Q71" s="171"/>
      <c r="R71" s="106">
        <f t="shared" si="14"/>
        <v>42641</v>
      </c>
      <c r="S71" s="106">
        <f>_xll.qlInterestRateIndexValueDate(AA71,R71)</f>
        <v>42643</v>
      </c>
      <c r="T71" s="106">
        <f>_xll.qlInterestRateIndexMaturity(AA71,S71)</f>
        <v>45565</v>
      </c>
      <c r="U71" s="97" t="e">
        <f ca="1">_xll.qlIndexFixing(AA71,R71,TRUE,_xll.ohTrigger(Trigger,Trigger3M,InterestRatesTrigger))</f>
        <v>#NAME?</v>
      </c>
      <c r="V71" s="97" t="e">
        <f ca="1">_xll.qlQuoteValue(P71,_xll.ohTrigger(Trigger,Trigger3M,InterestRatesTrigger))</f>
        <v>#NAME?</v>
      </c>
      <c r="W71" s="94" t="b">
        <f t="shared" ca="1" si="15"/>
        <v>0</v>
      </c>
      <c r="X71" s="124" t="e">
        <f t="shared" ca="1" si="16"/>
        <v>#NAME?</v>
      </c>
      <c r="Y71" s="50" t="e">
        <f ca="1">ABS(X71/10000)&lt;=ABS('General Settings'!$D$28)</f>
        <v>#NAME?</v>
      </c>
      <c r="AA71" s="50" t="str">
        <f>_xll.qlSwapIndex(,,O71,SettlementDays,Currency,Calendar,FixedLegTenor,FixedLegBDC,FixedLegDayCounter,Index3M,DiscountingCurve,Permanent,Trigger,ObjectOverwrite)</f>
        <v>obj_005d3#0001</v>
      </c>
      <c r="AI71" s="50" t="str">
        <v/>
      </c>
    </row>
    <row r="72" spans="10:35" x14ac:dyDescent="0.2">
      <c r="M72" s="94" t="s">
        <v>60</v>
      </c>
      <c r="N72" s="94"/>
      <c r="O72" s="94" t="s">
        <v>85</v>
      </c>
      <c r="P72" s="94" t="str">
        <f t="shared" si="13"/>
        <v>EURAB3E9Y_Quote</v>
      </c>
      <c r="Q72" s="171"/>
      <c r="R72" s="106">
        <f t="shared" si="14"/>
        <v>42641</v>
      </c>
      <c r="S72" s="106">
        <f>_xll.qlInterestRateIndexValueDate(AA72,R72)</f>
        <v>42643</v>
      </c>
      <c r="T72" s="106">
        <f>_xll.qlInterestRateIndexMaturity(AA72,S72)</f>
        <v>45930</v>
      </c>
      <c r="U72" s="97" t="e">
        <f ca="1">_xll.qlIndexFixing(AA72,R72,TRUE,_xll.ohTrigger(Trigger,Trigger3M,InterestRatesTrigger))</f>
        <v>#NAME?</v>
      </c>
      <c r="V72" s="97" t="e">
        <f ca="1">_xll.qlQuoteValue(P72,_xll.ohTrigger(Trigger,Trigger3M,InterestRatesTrigger))</f>
        <v>#NAME?</v>
      </c>
      <c r="W72" s="94" t="b">
        <f t="shared" ca="1" si="15"/>
        <v>0</v>
      </c>
      <c r="X72" s="124" t="e">
        <f t="shared" ca="1" si="16"/>
        <v>#NAME?</v>
      </c>
      <c r="Y72" s="50" t="e">
        <f ca="1">ABS(X72/10000)&lt;=ABS('General Settings'!$D$28)</f>
        <v>#NAME?</v>
      </c>
      <c r="AA72" s="50" t="str">
        <f>_xll.qlSwapIndex(,,O72,SettlementDays,Currency,Calendar,FixedLegTenor,FixedLegBDC,FixedLegDayCounter,Index3M,DiscountingCurve,Permanent,Trigger,ObjectOverwrite)</f>
        <v>obj_006b8#0001</v>
      </c>
      <c r="AI72" s="50" t="str">
        <v/>
      </c>
    </row>
    <row r="73" spans="10:35" x14ac:dyDescent="0.2">
      <c r="M73" s="94" t="s">
        <v>60</v>
      </c>
      <c r="N73" s="94"/>
      <c r="O73" s="94" t="s">
        <v>86</v>
      </c>
      <c r="P73" s="94" t="str">
        <f t="shared" si="13"/>
        <v>EURAB3E10Y_Quote</v>
      </c>
      <c r="Q73" s="171"/>
      <c r="R73" s="106">
        <f t="shared" si="14"/>
        <v>42641</v>
      </c>
      <c r="S73" s="106">
        <f>_xll.qlInterestRateIndexValueDate(AA73,R73)</f>
        <v>42643</v>
      </c>
      <c r="T73" s="106">
        <f>_xll.qlInterestRateIndexMaturity(AA73,S73)</f>
        <v>46295</v>
      </c>
      <c r="U73" s="97" t="e">
        <f ca="1">_xll.qlIndexFixing(AA73,R73,TRUE,_xll.ohTrigger(Trigger,Trigger3M,InterestRatesTrigger))</f>
        <v>#NAME?</v>
      </c>
      <c r="V73" s="97" t="e">
        <f ca="1">_xll.qlQuoteValue(P73,_xll.ohTrigger(Trigger,Trigger3M,InterestRatesTrigger))</f>
        <v>#NAME?</v>
      </c>
      <c r="W73" s="94" t="b">
        <f t="shared" ca="1" si="15"/>
        <v>0</v>
      </c>
      <c r="X73" s="124" t="e">
        <f t="shared" ca="1" si="16"/>
        <v>#NAME?</v>
      </c>
      <c r="Y73" s="50" t="e">
        <f ca="1">ABS(X73/10000)&lt;=ABS('General Settings'!$D$28)</f>
        <v>#NAME?</v>
      </c>
      <c r="AA73" s="50" t="str">
        <f>_xll.qlSwapIndex(,,O73,SettlementDays,Currency,Calendar,FixedLegTenor,FixedLegBDC,FixedLegDayCounter,Index3M,DiscountingCurve,Permanent,Trigger,ObjectOverwrite)</f>
        <v>obj_0064a#0001</v>
      </c>
      <c r="AI73" s="50" t="str">
        <v/>
      </c>
    </row>
    <row r="74" spans="10:35" x14ac:dyDescent="0.2">
      <c r="M74" s="94" t="s">
        <v>60</v>
      </c>
      <c r="N74" s="94"/>
      <c r="O74" s="94" t="s">
        <v>112</v>
      </c>
      <c r="P74" s="94" t="str">
        <f t="shared" si="13"/>
        <v>EURAB3E11Y_Quote</v>
      </c>
      <c r="Q74" s="171"/>
      <c r="R74" s="106">
        <f t="shared" si="14"/>
        <v>42641</v>
      </c>
      <c r="S74" s="106">
        <f>_xll.qlInterestRateIndexValueDate(AA74,R74)</f>
        <v>42643</v>
      </c>
      <c r="T74" s="106">
        <f>_xll.qlInterestRateIndexMaturity(AA74,S74)</f>
        <v>46660</v>
      </c>
      <c r="U74" s="97" t="e">
        <f ca="1">_xll.qlIndexFixing(AA74,R74,TRUE,_xll.ohTrigger(Trigger,Trigger3M,InterestRatesTrigger))</f>
        <v>#NAME?</v>
      </c>
      <c r="V74" s="97" t="e">
        <f ca="1">_xll.qlQuoteValue(P74,_xll.ohTrigger(Trigger,Trigger3M,InterestRatesTrigger))</f>
        <v>#NAME?</v>
      </c>
      <c r="W74" s="94" t="b">
        <f t="shared" ca="1" si="15"/>
        <v>0</v>
      </c>
      <c r="X74" s="124" t="e">
        <f t="shared" ca="1" si="16"/>
        <v>#NAME?</v>
      </c>
      <c r="Y74" s="50" t="e">
        <f ca="1">ABS(X74/10000)&lt;=ABS('General Settings'!$D$28)</f>
        <v>#NAME?</v>
      </c>
      <c r="AA74" s="50" t="str">
        <f>_xll.qlSwapIndex(,,O74,SettlementDays,Currency,Calendar,FixedLegTenor,FixedLegBDC,FixedLegDayCounter,Index3M,DiscountingCurve,Permanent,Trigger,ObjectOverwrite)</f>
        <v>obj_005e9#0001</v>
      </c>
      <c r="AI74" s="50" t="str">
        <v/>
      </c>
    </row>
    <row r="75" spans="10:35" x14ac:dyDescent="0.2">
      <c r="M75" s="94" t="s">
        <v>60</v>
      </c>
      <c r="N75" s="94"/>
      <c r="O75" s="94" t="s">
        <v>87</v>
      </c>
      <c r="P75" s="94" t="str">
        <f t="shared" si="13"/>
        <v>EURAB3E12Y_Quote</v>
      </c>
      <c r="Q75" s="171"/>
      <c r="R75" s="106">
        <f t="shared" si="14"/>
        <v>42641</v>
      </c>
      <c r="S75" s="106">
        <f>_xll.qlInterestRateIndexValueDate(AA75,R75)</f>
        <v>42643</v>
      </c>
      <c r="T75" s="106">
        <f>_xll.qlInterestRateIndexMaturity(AA75,S75)</f>
        <v>47025</v>
      </c>
      <c r="U75" s="97" t="e">
        <f ca="1">_xll.qlIndexFixing(AA75,R75,TRUE,_xll.ohTrigger(Trigger,Trigger3M,InterestRatesTrigger))</f>
        <v>#NAME?</v>
      </c>
      <c r="V75" s="97" t="e">
        <f ca="1">_xll.qlQuoteValue(P75,_xll.ohTrigger(Trigger,Trigger3M,InterestRatesTrigger))</f>
        <v>#NAME?</v>
      </c>
      <c r="W75" s="94" t="b">
        <f t="shared" ca="1" si="15"/>
        <v>0</v>
      </c>
      <c r="X75" s="124" t="e">
        <f t="shared" ca="1" si="16"/>
        <v>#NAME?</v>
      </c>
      <c r="Y75" s="50" t="e">
        <f ca="1">ABS(X75/10000)&lt;=ABS('General Settings'!$D$28)</f>
        <v>#NAME?</v>
      </c>
      <c r="AA75" s="50" t="str">
        <f>_xll.qlSwapIndex(,,O75,SettlementDays,Currency,Calendar,FixedLegTenor,FixedLegBDC,FixedLegDayCounter,Index3M,DiscountingCurve,Permanent,Trigger,ObjectOverwrite)</f>
        <v>obj_005c2#0001</v>
      </c>
      <c r="AI75" s="50" t="str">
        <v/>
      </c>
    </row>
    <row r="76" spans="10:35" x14ac:dyDescent="0.2">
      <c r="M76" s="94" t="s">
        <v>60</v>
      </c>
      <c r="N76" s="94"/>
      <c r="O76" s="94" t="s">
        <v>113</v>
      </c>
      <c r="P76" s="94" t="str">
        <f t="shared" si="13"/>
        <v>EURAB3E13Y_Quote</v>
      </c>
      <c r="Q76" s="171"/>
      <c r="R76" s="106">
        <f t="shared" si="14"/>
        <v>42641</v>
      </c>
      <c r="S76" s="106">
        <f>_xll.qlInterestRateIndexValueDate(AA76,R76)</f>
        <v>42643</v>
      </c>
      <c r="T76" s="106">
        <f>_xll.qlInterestRateIndexMaturity(AA76,S76)</f>
        <v>47389</v>
      </c>
      <c r="U76" s="97" t="e">
        <f ca="1">_xll.qlIndexFixing(AA76,R76,TRUE,_xll.ohTrigger(Trigger,Trigger3M,InterestRatesTrigger))</f>
        <v>#NAME?</v>
      </c>
      <c r="V76" s="97" t="e">
        <f ca="1">_xll.qlQuoteValue(P76,_xll.ohTrigger(Trigger,Trigger3M,InterestRatesTrigger))</f>
        <v>#NAME?</v>
      </c>
      <c r="W76" s="94" t="b">
        <f t="shared" ca="1" si="15"/>
        <v>0</v>
      </c>
      <c r="X76" s="124" t="e">
        <f t="shared" ref="X76:X101" ca="1" si="17">(U76-V76)*10000</f>
        <v>#NAME?</v>
      </c>
      <c r="Y76" s="50" t="e">
        <f ca="1">ABS(X76/10000)&lt;=ABS('General Settings'!$D$28)</f>
        <v>#NAME?</v>
      </c>
      <c r="AA76" s="50" t="str">
        <f>_xll.qlSwapIndex(,,O76,SettlementDays,Currency,Calendar,FixedLegTenor,FixedLegBDC,FixedLegDayCounter,Index3M,DiscountingCurve,Permanent,Trigger,ObjectOverwrite)</f>
        <v>obj_006f0#0001</v>
      </c>
      <c r="AI76" s="50" t="str">
        <v/>
      </c>
    </row>
    <row r="77" spans="10:35" x14ac:dyDescent="0.2">
      <c r="M77" s="94" t="s">
        <v>60</v>
      </c>
      <c r="N77" s="94"/>
      <c r="O77" s="94" t="s">
        <v>114</v>
      </c>
      <c r="P77" s="94" t="str">
        <f t="shared" si="13"/>
        <v>EURAB3E14Y_Quote</v>
      </c>
      <c r="Q77" s="171"/>
      <c r="R77" s="106">
        <f t="shared" si="14"/>
        <v>42641</v>
      </c>
      <c r="S77" s="106">
        <f>_xll.qlInterestRateIndexValueDate(AA77,R77)</f>
        <v>42643</v>
      </c>
      <c r="T77" s="106">
        <f>_xll.qlInterestRateIndexMaturity(AA77,S77)</f>
        <v>47756</v>
      </c>
      <c r="U77" s="97" t="e">
        <f ca="1">_xll.qlIndexFixing(AA77,R77,TRUE,_xll.ohTrigger(Trigger,Trigger3M,InterestRatesTrigger))</f>
        <v>#NAME?</v>
      </c>
      <c r="V77" s="97" t="e">
        <f ca="1">_xll.qlQuoteValue(P77,_xll.ohTrigger(Trigger,Trigger3M,InterestRatesTrigger))</f>
        <v>#NAME?</v>
      </c>
      <c r="W77" s="94" t="b">
        <f t="shared" ca="1" si="15"/>
        <v>0</v>
      </c>
      <c r="X77" s="124" t="e">
        <f t="shared" ca="1" si="17"/>
        <v>#NAME?</v>
      </c>
      <c r="Y77" s="50" t="e">
        <f ca="1">ABS(X77/10000)&lt;=ABS('General Settings'!$D$28)</f>
        <v>#NAME?</v>
      </c>
      <c r="AA77" s="50" t="str">
        <f>_xll.qlSwapIndex(,,O77,SettlementDays,Currency,Calendar,FixedLegTenor,FixedLegBDC,FixedLegDayCounter,Index3M,DiscountingCurve,Permanent,Trigger,ObjectOverwrite)</f>
        <v>obj_006ba#0001</v>
      </c>
      <c r="AI77" s="50" t="str">
        <v/>
      </c>
    </row>
    <row r="78" spans="10:35" x14ac:dyDescent="0.2">
      <c r="M78" s="94" t="s">
        <v>60</v>
      </c>
      <c r="N78" s="94"/>
      <c r="O78" s="94" t="s">
        <v>88</v>
      </c>
      <c r="P78" s="94" t="str">
        <f t="shared" si="13"/>
        <v>EURAB3E15Y_Quote</v>
      </c>
      <c r="Q78" s="171"/>
      <c r="R78" s="106">
        <f t="shared" si="14"/>
        <v>42641</v>
      </c>
      <c r="S78" s="106">
        <f>_xll.qlInterestRateIndexValueDate(AA78,R78)</f>
        <v>42643</v>
      </c>
      <c r="T78" s="106">
        <f>_xll.qlInterestRateIndexMaturity(AA78,S78)</f>
        <v>48121</v>
      </c>
      <c r="U78" s="97" t="e">
        <f ca="1">_xll.qlIndexFixing(AA78,R78,TRUE,_xll.ohTrigger(Trigger,Trigger3M,InterestRatesTrigger))</f>
        <v>#NAME?</v>
      </c>
      <c r="V78" s="97" t="e">
        <f ca="1">_xll.qlQuoteValue(P78,_xll.ohTrigger(Trigger,Trigger3M,InterestRatesTrigger))</f>
        <v>#NAME?</v>
      </c>
      <c r="W78" s="94" t="b">
        <f t="shared" ca="1" si="15"/>
        <v>0</v>
      </c>
      <c r="X78" s="124" t="e">
        <f t="shared" ca="1" si="17"/>
        <v>#NAME?</v>
      </c>
      <c r="Y78" s="50" t="e">
        <f ca="1">ABS(X78/10000)&lt;=ABS('General Settings'!$D$28)</f>
        <v>#NAME?</v>
      </c>
      <c r="AA78" s="50" t="str">
        <f>_xll.qlSwapIndex(,,O78,SettlementDays,Currency,Calendar,FixedLegTenor,FixedLegBDC,FixedLegDayCounter,Index3M,DiscountingCurve,Permanent,Trigger,ObjectOverwrite)</f>
        <v>obj_005a0#0001</v>
      </c>
      <c r="AI78" s="50" t="str">
        <v/>
      </c>
    </row>
    <row r="79" spans="10:35" x14ac:dyDescent="0.2">
      <c r="M79" s="94" t="s">
        <v>60</v>
      </c>
      <c r="N79" s="94"/>
      <c r="O79" s="94" t="s">
        <v>115</v>
      </c>
      <c r="P79" s="94" t="str">
        <f t="shared" si="13"/>
        <v>EURAB3E16Y_Quote</v>
      </c>
      <c r="Q79" s="171"/>
      <c r="R79" s="106">
        <f t="shared" si="14"/>
        <v>42641</v>
      </c>
      <c r="S79" s="106">
        <f>_xll.qlInterestRateIndexValueDate(AA79,R79)</f>
        <v>42643</v>
      </c>
      <c r="T79" s="106">
        <f>_xll.qlInterestRateIndexMaturity(AA79,S79)</f>
        <v>48487</v>
      </c>
      <c r="U79" s="97" t="e">
        <f ca="1">_xll.qlIndexFixing(AA79,R79,TRUE,_xll.ohTrigger(Trigger,Trigger3M,InterestRatesTrigger))</f>
        <v>#NAME?</v>
      </c>
      <c r="V79" s="97" t="e">
        <f ca="1">_xll.qlQuoteValue(P79,_xll.ohTrigger(Trigger,Trigger3M,InterestRatesTrigger))</f>
        <v>#NAME?</v>
      </c>
      <c r="W79" s="94" t="b">
        <f t="shared" ca="1" si="15"/>
        <v>0</v>
      </c>
      <c r="X79" s="124" t="e">
        <f t="shared" ca="1" si="17"/>
        <v>#NAME?</v>
      </c>
      <c r="Y79" s="50" t="e">
        <f ca="1">ABS(X79/10000)&lt;=ABS('General Settings'!$D$28)</f>
        <v>#NAME?</v>
      </c>
      <c r="AA79" s="50" t="str">
        <f>_xll.qlSwapIndex(,,O79,SettlementDays,Currency,Calendar,FixedLegTenor,FixedLegBDC,FixedLegDayCounter,Index3M,DiscountingCurve,Permanent,Trigger,ObjectOverwrite)</f>
        <v>obj_006d2#0001</v>
      </c>
      <c r="AI79" s="50" t="str">
        <v/>
      </c>
    </row>
    <row r="80" spans="10:35" x14ac:dyDescent="0.2">
      <c r="M80" s="94" t="s">
        <v>60</v>
      </c>
      <c r="N80" s="94"/>
      <c r="O80" s="94" t="s">
        <v>116</v>
      </c>
      <c r="P80" s="94" t="str">
        <f t="shared" si="13"/>
        <v>EURAB3E17Y_Quote</v>
      </c>
      <c r="Q80" s="171"/>
      <c r="R80" s="106">
        <f t="shared" si="14"/>
        <v>42641</v>
      </c>
      <c r="S80" s="106">
        <f>_xll.qlInterestRateIndexValueDate(AA80,R80)</f>
        <v>42643</v>
      </c>
      <c r="T80" s="106">
        <f>_xll.qlInterestRateIndexMaturity(AA80,S80)</f>
        <v>48852</v>
      </c>
      <c r="U80" s="97" t="e">
        <f ca="1">_xll.qlIndexFixing(AA80,R80,TRUE,_xll.ohTrigger(Trigger,Trigger3M,InterestRatesTrigger))</f>
        <v>#NAME?</v>
      </c>
      <c r="V80" s="97" t="e">
        <f ca="1">_xll.qlQuoteValue(P80,_xll.ohTrigger(Trigger,Trigger3M,InterestRatesTrigger))</f>
        <v>#NAME?</v>
      </c>
      <c r="W80" s="94" t="b">
        <f t="shared" ca="1" si="15"/>
        <v>0</v>
      </c>
      <c r="X80" s="124" t="e">
        <f t="shared" ca="1" si="17"/>
        <v>#NAME?</v>
      </c>
      <c r="Y80" s="50" t="e">
        <f ca="1">ABS(X80/10000)&lt;=ABS('General Settings'!$D$28)</f>
        <v>#NAME?</v>
      </c>
      <c r="AA80" s="50" t="str">
        <f>_xll.qlSwapIndex(,,O80,SettlementDays,Currency,Calendar,FixedLegTenor,FixedLegBDC,FixedLegDayCounter,Index3M,DiscountingCurve,Permanent,Trigger,ObjectOverwrite)</f>
        <v>obj_005fb#0001</v>
      </c>
      <c r="AI80" s="50" t="str">
        <v/>
      </c>
    </row>
    <row r="81" spans="13:36" x14ac:dyDescent="0.2">
      <c r="M81" s="94" t="s">
        <v>60</v>
      </c>
      <c r="N81" s="94"/>
      <c r="O81" s="94" t="s">
        <v>117</v>
      </c>
      <c r="P81" s="94" t="str">
        <f t="shared" si="13"/>
        <v>EURAB3E18Y_Quote</v>
      </c>
      <c r="Q81" s="171"/>
      <c r="R81" s="106">
        <f t="shared" si="14"/>
        <v>42641</v>
      </c>
      <c r="S81" s="106">
        <f>_xll.qlInterestRateIndexValueDate(AA81,R81)</f>
        <v>42643</v>
      </c>
      <c r="T81" s="106">
        <f>_xll.qlInterestRateIndexMaturity(AA81,S81)</f>
        <v>49216</v>
      </c>
      <c r="U81" s="97" t="e">
        <f ca="1">_xll.qlIndexFixing(AA81,R81,TRUE,_xll.ohTrigger(Trigger,Trigger3M,InterestRatesTrigger))</f>
        <v>#NAME?</v>
      </c>
      <c r="V81" s="97" t="e">
        <f ca="1">_xll.qlQuoteValue(P81,_xll.ohTrigger(Trigger,Trigger3M,InterestRatesTrigger))</f>
        <v>#NAME?</v>
      </c>
      <c r="W81" s="94" t="b">
        <f t="shared" ca="1" si="15"/>
        <v>0</v>
      </c>
      <c r="X81" s="124" t="e">
        <f t="shared" ca="1" si="17"/>
        <v>#NAME?</v>
      </c>
      <c r="Y81" s="50" t="e">
        <f ca="1">ABS(X81/10000)&lt;=ABS('General Settings'!$D$28)</f>
        <v>#NAME?</v>
      </c>
      <c r="AA81" s="50" t="str">
        <f>_xll.qlSwapIndex(,,O81,SettlementDays,Currency,Calendar,FixedLegTenor,FixedLegBDC,FixedLegDayCounter,Index3M,DiscountingCurve,Permanent,Trigger,ObjectOverwrite)</f>
        <v>obj_00671#0001</v>
      </c>
      <c r="AI81" s="50" t="str">
        <v/>
      </c>
    </row>
    <row r="82" spans="13:36" x14ac:dyDescent="0.2">
      <c r="M82" s="94" t="s">
        <v>60</v>
      </c>
      <c r="N82" s="94"/>
      <c r="O82" s="94" t="s">
        <v>118</v>
      </c>
      <c r="P82" s="94" t="str">
        <f t="shared" si="13"/>
        <v>EURAB3E19Y_Quote</v>
      </c>
      <c r="Q82" s="171"/>
      <c r="R82" s="106">
        <f t="shared" si="14"/>
        <v>42641</v>
      </c>
      <c r="S82" s="106">
        <f>_xll.qlInterestRateIndexValueDate(AA82,R82)</f>
        <v>42643</v>
      </c>
      <c r="T82" s="106">
        <f>_xll.qlInterestRateIndexMaturity(AA82,S82)</f>
        <v>49580</v>
      </c>
      <c r="U82" s="97" t="e">
        <f ca="1">_xll.qlIndexFixing(AA82,R82,TRUE,_xll.ohTrigger(Trigger,Trigger3M,InterestRatesTrigger))</f>
        <v>#NAME?</v>
      </c>
      <c r="V82" s="97" t="e">
        <f ca="1">_xll.qlQuoteValue(P82,_xll.ohTrigger(Trigger,Trigger3M,InterestRatesTrigger))</f>
        <v>#NAME?</v>
      </c>
      <c r="W82" s="94" t="b">
        <f t="shared" ca="1" si="15"/>
        <v>0</v>
      </c>
      <c r="X82" s="124" t="e">
        <f t="shared" ca="1" si="17"/>
        <v>#NAME?</v>
      </c>
      <c r="Y82" s="50" t="e">
        <f ca="1">ABS(X82/10000)&lt;=ABS('General Settings'!$D$28)</f>
        <v>#NAME?</v>
      </c>
      <c r="AA82" s="50" t="str">
        <f>_xll.qlSwapIndex(,,O82,SettlementDays,Currency,Calendar,FixedLegTenor,FixedLegBDC,FixedLegDayCounter,Index3M,DiscountingCurve,Permanent,Trigger,ObjectOverwrite)</f>
        <v>obj_0061f#0001</v>
      </c>
      <c r="AI82" s="50" t="str">
        <v/>
      </c>
    </row>
    <row r="83" spans="13:36" x14ac:dyDescent="0.2">
      <c r="M83" s="94" t="s">
        <v>60</v>
      </c>
      <c r="N83" s="94"/>
      <c r="O83" s="94" t="s">
        <v>89</v>
      </c>
      <c r="P83" s="94" t="str">
        <f t="shared" si="13"/>
        <v>EURAB3E20Y_Quote</v>
      </c>
      <c r="Q83" s="171"/>
      <c r="R83" s="106">
        <f t="shared" si="14"/>
        <v>42641</v>
      </c>
      <c r="S83" s="106">
        <f>_xll.qlInterestRateIndexValueDate(AA83,R83)</f>
        <v>42643</v>
      </c>
      <c r="T83" s="106">
        <f>_xll.qlInterestRateIndexMaturity(AA83,S83)</f>
        <v>49948</v>
      </c>
      <c r="U83" s="97" t="e">
        <f ca="1">_xll.qlIndexFixing(AA83,R83,TRUE,_xll.ohTrigger(Trigger,Trigger3M,InterestRatesTrigger))</f>
        <v>#NAME?</v>
      </c>
      <c r="V83" s="97" t="e">
        <f ca="1">_xll.qlQuoteValue(P83,_xll.ohTrigger(Trigger,Trigger3M,InterestRatesTrigger))</f>
        <v>#NAME?</v>
      </c>
      <c r="W83" s="94" t="b">
        <f t="shared" ca="1" si="15"/>
        <v>0</v>
      </c>
      <c r="X83" s="124" t="e">
        <f t="shared" ca="1" si="17"/>
        <v>#NAME?</v>
      </c>
      <c r="Y83" s="50" t="e">
        <f ca="1">ABS(X83/10000)&lt;=ABS('General Settings'!$D$28)</f>
        <v>#NAME?</v>
      </c>
      <c r="AA83" s="50" t="str">
        <f>_xll.qlSwapIndex(,,O83,SettlementDays,Currency,Calendar,FixedLegTenor,FixedLegBDC,FixedLegDayCounter,Index3M,DiscountingCurve,Permanent,Trigger,ObjectOverwrite)</f>
        <v>obj_00625#0001</v>
      </c>
      <c r="AI83" s="50" t="str">
        <v/>
      </c>
    </row>
    <row r="84" spans="13:36" x14ac:dyDescent="0.2">
      <c r="M84" s="94" t="s">
        <v>60</v>
      </c>
      <c r="N84" s="94"/>
      <c r="O84" s="94" t="s">
        <v>119</v>
      </c>
      <c r="P84" s="94" t="str">
        <f t="shared" si="13"/>
        <v>EURAB3E21Y_Quote</v>
      </c>
      <c r="Q84" s="171"/>
      <c r="R84" s="106">
        <f t="shared" si="14"/>
        <v>42641</v>
      </c>
      <c r="S84" s="106">
        <f>_xll.qlInterestRateIndexValueDate(AA84,R84)</f>
        <v>42643</v>
      </c>
      <c r="T84" s="106">
        <f>_xll.qlInterestRateIndexMaturity(AA84,S84)</f>
        <v>50313</v>
      </c>
      <c r="U84" s="97" t="e">
        <f ca="1">_xll.qlIndexFixing(AA84,R84,TRUE,_xll.ohTrigger(Trigger,Trigger3M,InterestRatesTrigger))</f>
        <v>#NAME?</v>
      </c>
      <c r="V84" s="97" t="e">
        <f ca="1">_xll.qlQuoteValue(P84,_xll.ohTrigger(Trigger,Trigger3M,InterestRatesTrigger))</f>
        <v>#NAME?</v>
      </c>
      <c r="W84" s="94" t="b">
        <f t="shared" ca="1" si="15"/>
        <v>0</v>
      </c>
      <c r="X84" s="124" t="e">
        <f t="shared" ca="1" si="17"/>
        <v>#NAME?</v>
      </c>
      <c r="Y84" s="50" t="e">
        <f ca="1">ABS(X84/10000)&lt;=ABS('General Settings'!$D$28)</f>
        <v>#NAME?</v>
      </c>
      <c r="AA84" s="50" t="str">
        <f>_xll.qlSwapIndex(,,O84,SettlementDays,Currency,Calendar,FixedLegTenor,FixedLegBDC,FixedLegDayCounter,Index3M,DiscountingCurve,Permanent,Trigger,ObjectOverwrite)</f>
        <v>obj_00642#0001</v>
      </c>
      <c r="AI84" s="50" t="str">
        <v/>
      </c>
    </row>
    <row r="85" spans="13:36" x14ac:dyDescent="0.2">
      <c r="M85" s="94" t="s">
        <v>60</v>
      </c>
      <c r="N85" s="94"/>
      <c r="O85" s="94" t="s">
        <v>120</v>
      </c>
      <c r="P85" s="94" t="str">
        <f t="shared" si="13"/>
        <v>EURAB3E22Y_Quote</v>
      </c>
      <c r="Q85" s="171"/>
      <c r="R85" s="106">
        <f t="shared" si="14"/>
        <v>42641</v>
      </c>
      <c r="S85" s="106">
        <f>_xll.qlInterestRateIndexValueDate(AA85,R85)</f>
        <v>42643</v>
      </c>
      <c r="T85" s="106">
        <f>_xll.qlInterestRateIndexMaturity(AA85,S85)</f>
        <v>50678</v>
      </c>
      <c r="U85" s="97" t="e">
        <f ca="1">_xll.qlIndexFixing(AA85,R85,TRUE,_xll.ohTrigger(Trigger,Trigger3M,InterestRatesTrigger))</f>
        <v>#NAME?</v>
      </c>
      <c r="V85" s="97" t="e">
        <f ca="1">_xll.qlQuoteValue(P85,_xll.ohTrigger(Trigger,Trigger3M,InterestRatesTrigger))</f>
        <v>#NAME?</v>
      </c>
      <c r="W85" s="94" t="b">
        <f t="shared" ca="1" si="15"/>
        <v>0</v>
      </c>
      <c r="X85" s="124" t="e">
        <f t="shared" ca="1" si="17"/>
        <v>#NAME?</v>
      </c>
      <c r="Y85" s="50" t="e">
        <f ca="1">ABS(X85/10000)&lt;=ABS('General Settings'!$D$28)</f>
        <v>#NAME?</v>
      </c>
      <c r="AA85" s="50" t="str">
        <f>_xll.qlSwapIndex(,,O85,SettlementDays,Currency,Calendar,FixedLegTenor,FixedLegBDC,FixedLegDayCounter,Index3M,DiscountingCurve,Permanent,Trigger,ObjectOverwrite)</f>
        <v>obj_005f3#0001</v>
      </c>
      <c r="AI85" s="50" t="str">
        <v/>
      </c>
    </row>
    <row r="86" spans="13:36" x14ac:dyDescent="0.2">
      <c r="M86" s="94" t="s">
        <v>60</v>
      </c>
      <c r="N86" s="94"/>
      <c r="O86" s="94" t="s">
        <v>121</v>
      </c>
      <c r="P86" s="94" t="str">
        <f t="shared" si="13"/>
        <v>EURAB3E23Y_Quote</v>
      </c>
      <c r="Q86" s="171"/>
      <c r="R86" s="106">
        <f t="shared" si="14"/>
        <v>42641</v>
      </c>
      <c r="S86" s="106">
        <f>_xll.qlInterestRateIndexValueDate(AA86,R86)</f>
        <v>42643</v>
      </c>
      <c r="T86" s="106">
        <f>_xll.qlInterestRateIndexMaturity(AA86,S86)</f>
        <v>51043</v>
      </c>
      <c r="U86" s="97" t="e">
        <f ca="1">_xll.qlIndexFixing(AA86,R86,TRUE,_xll.ohTrigger(Trigger,Trigger3M,InterestRatesTrigger))</f>
        <v>#NAME?</v>
      </c>
      <c r="V86" s="97" t="e">
        <f ca="1">_xll.qlQuoteValue(P86,_xll.ohTrigger(Trigger,Trigger3M,InterestRatesTrigger))</f>
        <v>#NAME?</v>
      </c>
      <c r="W86" s="94" t="b">
        <f t="shared" ca="1" si="15"/>
        <v>0</v>
      </c>
      <c r="X86" s="124" t="e">
        <f t="shared" ca="1" si="17"/>
        <v>#NAME?</v>
      </c>
      <c r="Y86" s="50" t="e">
        <f ca="1">ABS(X86/10000)&lt;=ABS('General Settings'!$D$28)</f>
        <v>#NAME?</v>
      </c>
      <c r="AA86" s="50" t="str">
        <f>_xll.qlSwapIndex(,,O86,SettlementDays,Currency,Calendar,FixedLegTenor,FixedLegBDC,FixedLegDayCounter,Index3M,DiscountingCurve,Permanent,Trigger,ObjectOverwrite)</f>
        <v>obj_0063e#0001</v>
      </c>
      <c r="AI86" s="50" t="str">
        <v/>
      </c>
    </row>
    <row r="87" spans="13:36" x14ac:dyDescent="0.2">
      <c r="M87" s="94" t="s">
        <v>60</v>
      </c>
      <c r="N87" s="94"/>
      <c r="O87" s="94" t="s">
        <v>122</v>
      </c>
      <c r="P87" s="94" t="str">
        <f t="shared" si="13"/>
        <v>EURAB3E24Y_Quote</v>
      </c>
      <c r="Q87" s="171"/>
      <c r="R87" s="106">
        <f t="shared" si="14"/>
        <v>42641</v>
      </c>
      <c r="S87" s="106">
        <f>_xll.qlInterestRateIndexValueDate(AA87,R87)</f>
        <v>42643</v>
      </c>
      <c r="T87" s="106">
        <f>_xll.qlInterestRateIndexMaturity(AA87,S87)</f>
        <v>51407</v>
      </c>
      <c r="U87" s="97" t="e">
        <f ca="1">_xll.qlIndexFixing(AA87,R87,TRUE,_xll.ohTrigger(Trigger,Trigger3M,InterestRatesTrigger))</f>
        <v>#NAME?</v>
      </c>
      <c r="V87" s="97" t="e">
        <f ca="1">_xll.qlQuoteValue(P87,_xll.ohTrigger(Trigger,Trigger3M,InterestRatesTrigger))</f>
        <v>#NAME?</v>
      </c>
      <c r="W87" s="94" t="b">
        <f t="shared" ca="1" si="15"/>
        <v>0</v>
      </c>
      <c r="X87" s="124" t="e">
        <f t="shared" ca="1" si="17"/>
        <v>#NAME?</v>
      </c>
      <c r="Y87" s="50" t="e">
        <f ca="1">ABS(X87/10000)&lt;=ABS('General Settings'!$D$28)</f>
        <v>#NAME?</v>
      </c>
      <c r="AA87" s="50" t="str">
        <f>_xll.qlSwapIndex(,,O87,SettlementDays,Currency,Calendar,FixedLegTenor,FixedLegBDC,FixedLegDayCounter,Index3M,DiscountingCurve,Permanent,Trigger,ObjectOverwrite)</f>
        <v>obj_006d6#0001</v>
      </c>
      <c r="AI87" s="50" t="str">
        <v/>
      </c>
    </row>
    <row r="88" spans="13:36" x14ac:dyDescent="0.2">
      <c r="M88" s="94" t="s">
        <v>60</v>
      </c>
      <c r="N88" s="94"/>
      <c r="O88" s="94" t="s">
        <v>90</v>
      </c>
      <c r="P88" s="94" t="str">
        <f t="shared" si="13"/>
        <v>EURAB3E25Y_Quote</v>
      </c>
      <c r="Q88" s="171"/>
      <c r="R88" s="106">
        <f t="shared" si="14"/>
        <v>42641</v>
      </c>
      <c r="S88" s="106">
        <f>_xll.qlInterestRateIndexValueDate(AA88,R88)</f>
        <v>42643</v>
      </c>
      <c r="T88" s="106">
        <f>_xll.qlInterestRateIndexMaturity(AA88,S88)</f>
        <v>51774</v>
      </c>
      <c r="U88" s="97" t="e">
        <f ca="1">_xll.qlIndexFixing(AA88,R88,TRUE,_xll.ohTrigger(Trigger,Trigger3M,InterestRatesTrigger))</f>
        <v>#NAME?</v>
      </c>
      <c r="V88" s="97" t="e">
        <f ca="1">_xll.qlQuoteValue(P88,_xll.ohTrigger(Trigger,Trigger3M,InterestRatesTrigger))</f>
        <v>#NAME?</v>
      </c>
      <c r="W88" s="94" t="b">
        <f t="shared" ref="W88:W101" ca="1" si="18">NOT(ISERROR(V88))</f>
        <v>0</v>
      </c>
      <c r="X88" s="124" t="e">
        <f t="shared" ca="1" si="17"/>
        <v>#NAME?</v>
      </c>
      <c r="Y88" s="50" t="e">
        <f ca="1">ABS(X88/10000)&lt;=ABS('General Settings'!$D$28)</f>
        <v>#NAME?</v>
      </c>
      <c r="AA88" s="50" t="str">
        <f>_xll.qlSwapIndex(,,O88,SettlementDays,Currency,Calendar,FixedLegTenor,FixedLegBDC,FixedLegDayCounter,Index3M,DiscountingCurve,Permanent,Trigger,ObjectOverwrite)</f>
        <v>obj_00726#0001</v>
      </c>
      <c r="AI88" s="50" t="str">
        <v/>
      </c>
    </row>
    <row r="89" spans="13:36" x14ac:dyDescent="0.2">
      <c r="M89" s="94" t="s">
        <v>60</v>
      </c>
      <c r="N89" s="94"/>
      <c r="O89" s="94" t="s">
        <v>123</v>
      </c>
      <c r="P89" s="94" t="str">
        <f t="shared" si="13"/>
        <v>EURAB3E26Y_Quote</v>
      </c>
      <c r="Q89" s="171"/>
      <c r="R89" s="106">
        <f t="shared" si="14"/>
        <v>42641</v>
      </c>
      <c r="S89" s="106">
        <f>_xll.qlInterestRateIndexValueDate(AA89,R89)</f>
        <v>42643</v>
      </c>
      <c r="T89" s="106">
        <f>_xll.qlInterestRateIndexMaturity(AA89,S89)</f>
        <v>52139</v>
      </c>
      <c r="U89" s="97" t="e">
        <f ca="1">_xll.qlIndexFixing(AA89,R89,TRUE,_xll.ohTrigger(Trigger,Trigger3M,InterestRatesTrigger))</f>
        <v>#NAME?</v>
      </c>
      <c r="V89" s="97" t="e">
        <f ca="1">_xll.qlQuoteValue(P89,_xll.ohTrigger(Trigger,Trigger3M,InterestRatesTrigger))</f>
        <v>#NAME?</v>
      </c>
      <c r="W89" s="94" t="b">
        <f t="shared" ca="1" si="18"/>
        <v>0</v>
      </c>
      <c r="X89" s="124" t="e">
        <f t="shared" ca="1" si="17"/>
        <v>#NAME?</v>
      </c>
      <c r="Y89" s="50" t="e">
        <f ca="1">ABS(X89/10000)&lt;=ABS('General Settings'!$D$28)</f>
        <v>#NAME?</v>
      </c>
      <c r="AA89" s="50" t="str">
        <f>_xll.qlSwapIndex(,,O89,SettlementDays,Currency,Calendar,FixedLegTenor,FixedLegBDC,FixedLegDayCounter,Index3M,DiscountingCurve,Permanent,Trigger,ObjectOverwrite)</f>
        <v>obj_0067a#0001</v>
      </c>
      <c r="AI89" s="50" t="str">
        <v/>
      </c>
    </row>
    <row r="90" spans="13:36" x14ac:dyDescent="0.2">
      <c r="M90" s="94" t="s">
        <v>60</v>
      </c>
      <c r="N90" s="94"/>
      <c r="O90" s="94" t="s">
        <v>91</v>
      </c>
      <c r="P90" s="94" t="str">
        <f t="shared" si="13"/>
        <v>EURAB3E27Y_Quote</v>
      </c>
      <c r="Q90" s="171"/>
      <c r="R90" s="106">
        <f t="shared" si="14"/>
        <v>42641</v>
      </c>
      <c r="S90" s="106">
        <f>_xll.qlInterestRateIndexValueDate(AA90,R90)</f>
        <v>42643</v>
      </c>
      <c r="T90" s="106">
        <f>_xll.qlInterestRateIndexMaturity(AA90,S90)</f>
        <v>52504</v>
      </c>
      <c r="U90" s="97" t="e">
        <f ca="1">_xll.qlIndexFixing(AA90,R90,TRUE,_xll.ohTrigger(Trigger,Trigger3M,InterestRatesTrigger))</f>
        <v>#NAME?</v>
      </c>
      <c r="V90" s="97" t="e">
        <f ca="1">_xll.qlQuoteValue(P90,_xll.ohTrigger(Trigger,Trigger3M,InterestRatesTrigger))</f>
        <v>#NAME?</v>
      </c>
      <c r="W90" s="94" t="b">
        <f t="shared" ca="1" si="18"/>
        <v>0</v>
      </c>
      <c r="X90" s="124" t="e">
        <f t="shared" ca="1" si="17"/>
        <v>#NAME?</v>
      </c>
      <c r="Y90" s="50" t="e">
        <f ca="1">ABS(X90/10000)&lt;=ABS('General Settings'!$D$28)</f>
        <v>#NAME?</v>
      </c>
      <c r="AA90" s="50" t="str">
        <f>_xll.qlSwapIndex(,,O90,SettlementDays,Currency,Calendar,FixedLegTenor,FixedLegBDC,FixedLegDayCounter,Index3M,DiscountingCurve,Permanent,Trigger,ObjectOverwrite)</f>
        <v>obj_00710#0001</v>
      </c>
      <c r="AI90" s="50" t="str">
        <v/>
      </c>
    </row>
    <row r="91" spans="13:36" x14ac:dyDescent="0.2">
      <c r="M91" s="94" t="s">
        <v>60</v>
      </c>
      <c r="N91" s="94"/>
      <c r="O91" s="94" t="s">
        <v>124</v>
      </c>
      <c r="P91" s="94" t="str">
        <f t="shared" si="13"/>
        <v>EURAB3E28Y_Quote</v>
      </c>
      <c r="Q91" s="171"/>
      <c r="R91" s="106">
        <f t="shared" si="14"/>
        <v>42641</v>
      </c>
      <c r="S91" s="106">
        <f>_xll.qlInterestRateIndexValueDate(AA91,R91)</f>
        <v>42643</v>
      </c>
      <c r="T91" s="106">
        <f>_xll.qlInterestRateIndexMaturity(AA91,S91)</f>
        <v>52870</v>
      </c>
      <c r="U91" s="97" t="e">
        <f ca="1">_xll.qlIndexFixing(AA91,R91,TRUE,_xll.ohTrigger(Trigger,Trigger3M,InterestRatesTrigger))</f>
        <v>#NAME?</v>
      </c>
      <c r="V91" s="97" t="e">
        <f ca="1">_xll.qlQuoteValue(P91,_xll.ohTrigger(Trigger,Trigger3M,InterestRatesTrigger))</f>
        <v>#NAME?</v>
      </c>
      <c r="W91" s="94" t="b">
        <f t="shared" ca="1" si="18"/>
        <v>0</v>
      </c>
      <c r="X91" s="124" t="e">
        <f t="shared" ca="1" si="17"/>
        <v>#NAME?</v>
      </c>
      <c r="Y91" s="50" t="e">
        <f ca="1">ABS(X91/10000)&lt;=ABS('General Settings'!$D$28)</f>
        <v>#NAME?</v>
      </c>
      <c r="AA91" s="50" t="str">
        <f>_xll.qlSwapIndex(,,O91,SettlementDays,Currency,Calendar,FixedLegTenor,FixedLegBDC,FixedLegDayCounter,Index3M,DiscountingCurve,Permanent,Trigger,ObjectOverwrite)</f>
        <v>obj_0061e#0001</v>
      </c>
      <c r="AI91" s="50" t="str">
        <v/>
      </c>
    </row>
    <row r="92" spans="13:36" x14ac:dyDescent="0.2">
      <c r="M92" s="94" t="s">
        <v>60</v>
      </c>
      <c r="N92" s="94"/>
      <c r="O92" s="94" t="s">
        <v>125</v>
      </c>
      <c r="P92" s="94" t="str">
        <f t="shared" si="13"/>
        <v>EURAB3E29Y_Quote</v>
      </c>
      <c r="Q92" s="171"/>
      <c r="R92" s="106">
        <f t="shared" si="14"/>
        <v>42641</v>
      </c>
      <c r="S92" s="106">
        <f>_xll.qlInterestRateIndexValueDate(AA92,R92)</f>
        <v>42643</v>
      </c>
      <c r="T92" s="106">
        <f>_xll.qlInterestRateIndexMaturity(AA92,S92)</f>
        <v>53234</v>
      </c>
      <c r="U92" s="97" t="e">
        <f ca="1">_xll.qlIndexFixing(AA92,R92,TRUE,_xll.ohTrigger(Trigger,Trigger3M,InterestRatesTrigger))</f>
        <v>#NAME?</v>
      </c>
      <c r="V92" s="97" t="e">
        <f ca="1">_xll.qlQuoteValue(P92,_xll.ohTrigger(Trigger,Trigger3M,InterestRatesTrigger))</f>
        <v>#NAME?</v>
      </c>
      <c r="W92" s="94" t="b">
        <f t="shared" ca="1" si="18"/>
        <v>0</v>
      </c>
      <c r="X92" s="124" t="e">
        <f t="shared" ca="1" si="17"/>
        <v>#NAME?</v>
      </c>
      <c r="Y92" s="50" t="e">
        <f ca="1">ABS(X92/10000)&lt;=ABS('General Settings'!$D$28)</f>
        <v>#NAME?</v>
      </c>
      <c r="AA92" s="50" t="str">
        <f>_xll.qlSwapIndex(,,O92,SettlementDays,Currency,Calendar,FixedLegTenor,FixedLegBDC,FixedLegDayCounter,Index3M,DiscountingCurve,Permanent,Trigger,ObjectOverwrite)</f>
        <v>obj_006d1#0001</v>
      </c>
      <c r="AI92" s="50" t="str">
        <v/>
      </c>
    </row>
    <row r="93" spans="13:36" x14ac:dyDescent="0.2">
      <c r="M93" s="94" t="s">
        <v>60</v>
      </c>
      <c r="N93" s="94"/>
      <c r="O93" s="94" t="s">
        <v>92</v>
      </c>
      <c r="P93" s="94" t="str">
        <f t="shared" si="13"/>
        <v>EURAB3E30Y_Quote</v>
      </c>
      <c r="Q93" s="171"/>
      <c r="R93" s="106">
        <f t="shared" si="14"/>
        <v>42641</v>
      </c>
      <c r="S93" s="106">
        <f>_xll.qlInterestRateIndexValueDate(AA93,R93)</f>
        <v>42643</v>
      </c>
      <c r="T93" s="106">
        <f>_xll.qlInterestRateIndexMaturity(AA93,S93)</f>
        <v>53598</v>
      </c>
      <c r="U93" s="97" t="e">
        <f ca="1">_xll.qlIndexFixing(AA93,R93,TRUE,_xll.ohTrigger(Trigger,Trigger3M,InterestRatesTrigger))</f>
        <v>#NAME?</v>
      </c>
      <c r="V93" s="97" t="e">
        <f ca="1">_xll.qlQuoteValue(P93,_xll.ohTrigger(Trigger,Trigger3M,InterestRatesTrigger))</f>
        <v>#NAME?</v>
      </c>
      <c r="W93" s="94" t="b">
        <f t="shared" ca="1" si="18"/>
        <v>0</v>
      </c>
      <c r="X93" s="124" t="e">
        <f t="shared" ca="1" si="17"/>
        <v>#NAME?</v>
      </c>
      <c r="Y93" s="50" t="e">
        <f ca="1">ABS(X93/10000)&lt;=ABS('General Settings'!$D$28)</f>
        <v>#NAME?</v>
      </c>
      <c r="AA93" s="50" t="str">
        <f>_xll.qlSwapIndex(,,O93,SettlementDays,Currency,Calendar,FixedLegTenor,FixedLegBDC,FixedLegDayCounter,Index3M,DiscountingCurve,Permanent,Trigger,ObjectOverwrite)</f>
        <v>obj_006ce#0001</v>
      </c>
      <c r="AF93" s="116"/>
      <c r="AG93" s="110"/>
      <c r="AI93" s="50" t="str">
        <v/>
      </c>
    </row>
    <row r="94" spans="13:36" x14ac:dyDescent="0.2">
      <c r="M94" s="94" t="s">
        <v>60</v>
      </c>
      <c r="N94" s="94"/>
      <c r="O94" s="94" t="s">
        <v>93</v>
      </c>
      <c r="P94" s="94" t="str">
        <f t="shared" si="13"/>
        <v>EURAB3E35Y_Quote</v>
      </c>
      <c r="Q94" s="171"/>
      <c r="R94" s="106">
        <f t="shared" si="14"/>
        <v>42641</v>
      </c>
      <c r="S94" s="106">
        <f>_xll.qlInterestRateIndexValueDate(AA94,R94)</f>
        <v>42643</v>
      </c>
      <c r="T94" s="106">
        <f>_xll.qlInterestRateIndexMaturity(AA94,S94)</f>
        <v>55425</v>
      </c>
      <c r="U94" s="97" t="e">
        <f ca="1">_xll.qlIndexFixing(AA94,R94,TRUE,_xll.ohTrigger(Trigger,Trigger3M,InterestRatesTrigger))</f>
        <v>#NAME?</v>
      </c>
      <c r="V94" s="97" t="e">
        <f ca="1">_xll.qlQuoteValue(P94,_xll.ohTrigger(Trigger,Trigger3M,InterestRatesTrigger))</f>
        <v>#NAME?</v>
      </c>
      <c r="W94" s="94" t="b">
        <f t="shared" ca="1" si="18"/>
        <v>0</v>
      </c>
      <c r="X94" s="124" t="e">
        <f t="shared" ca="1" si="17"/>
        <v>#NAME?</v>
      </c>
      <c r="Y94" s="50" t="e">
        <f ca="1">ABS(X94/10000)&lt;=ABS('General Settings'!$D$28)</f>
        <v>#NAME?</v>
      </c>
      <c r="AA94" s="50" t="str">
        <f>_xll.qlSwapIndex(,,O94,SettlementDays,Currency,Calendar,FixedLegTenor,FixedLegBDC,FixedLegDayCounter,Index3M,DiscountingCurve,Permanent,Trigger,ObjectOverwrite)</f>
        <v>obj_006b0#0001</v>
      </c>
      <c r="AF94" s="116"/>
      <c r="AG94" s="110"/>
      <c r="AH94" s="116"/>
      <c r="AI94" s="50" t="str">
        <v/>
      </c>
      <c r="AJ94" s="116"/>
    </row>
    <row r="95" spans="13:36" x14ac:dyDescent="0.2">
      <c r="M95" s="94" t="s">
        <v>60</v>
      </c>
      <c r="N95" s="94"/>
      <c r="O95" s="94" t="s">
        <v>94</v>
      </c>
      <c r="P95" s="94" t="str">
        <f t="shared" si="13"/>
        <v>EURAB3E40Y_Quote</v>
      </c>
      <c r="Q95" s="171"/>
      <c r="R95" s="106">
        <f t="shared" si="14"/>
        <v>42641</v>
      </c>
      <c r="S95" s="106">
        <f>_xll.qlInterestRateIndexValueDate(AA95,R95)</f>
        <v>42643</v>
      </c>
      <c r="T95" s="106">
        <f>_xll.qlInterestRateIndexMaturity(AA95,S95)</f>
        <v>57252</v>
      </c>
      <c r="U95" s="97" t="e">
        <f ca="1">_xll.qlIndexFixing(AA95,R95,TRUE,_xll.ohTrigger(Trigger,Trigger3M,InterestRatesTrigger))</f>
        <v>#NAME?</v>
      </c>
      <c r="V95" s="97" t="e">
        <f ca="1">_xll.qlQuoteValue(P95,_xll.ohTrigger(Trigger,Trigger3M,InterestRatesTrigger))</f>
        <v>#NAME?</v>
      </c>
      <c r="W95" s="94" t="b">
        <f t="shared" ca="1" si="18"/>
        <v>0</v>
      </c>
      <c r="X95" s="124" t="e">
        <f t="shared" ca="1" si="17"/>
        <v>#NAME?</v>
      </c>
      <c r="Y95" s="50" t="e">
        <f ca="1">ABS(X95/10000)&lt;=ABS('General Settings'!$D$28)</f>
        <v>#NAME?</v>
      </c>
      <c r="AA95" s="50" t="str">
        <f>_xll.qlSwapIndex(,,O95,SettlementDays,Currency,Calendar,FixedLegTenor,FixedLegBDC,FixedLegDayCounter,Index3M,DiscountingCurve,Permanent,Trigger,ObjectOverwrite)</f>
        <v>obj_00583#0001</v>
      </c>
      <c r="AF95" s="116"/>
      <c r="AG95" s="110"/>
      <c r="AH95" s="116"/>
      <c r="AI95" s="50" t="str">
        <v/>
      </c>
      <c r="AJ95" s="116"/>
    </row>
    <row r="96" spans="13:36" x14ac:dyDescent="0.2">
      <c r="M96" s="94" t="s">
        <v>60</v>
      </c>
      <c r="N96" s="94"/>
      <c r="O96" s="94" t="s">
        <v>95</v>
      </c>
      <c r="P96" s="94" t="str">
        <f t="shared" si="13"/>
        <v>EURAB3E50Y_Quote</v>
      </c>
      <c r="Q96" s="171"/>
      <c r="R96" s="106">
        <f t="shared" si="14"/>
        <v>42641</v>
      </c>
      <c r="S96" s="106">
        <f>_xll.qlInterestRateIndexValueDate(AA96,R96)</f>
        <v>42643</v>
      </c>
      <c r="T96" s="106">
        <f>_xll.qlInterestRateIndexMaturity(AA96,S96)</f>
        <v>60905</v>
      </c>
      <c r="U96" s="97" t="e">
        <f ca="1">_xll.qlIndexFixing(AA96,R96,TRUE,_xll.ohTrigger(Trigger,Trigger3M,InterestRatesTrigger))</f>
        <v>#NAME?</v>
      </c>
      <c r="V96" s="97" t="e">
        <f ca="1">_xll.qlQuoteValue(P96,_xll.ohTrigger(Trigger,Trigger3M,InterestRatesTrigger))</f>
        <v>#NAME?</v>
      </c>
      <c r="W96" s="94" t="b">
        <f t="shared" ca="1" si="18"/>
        <v>0</v>
      </c>
      <c r="X96" s="124" t="e">
        <f t="shared" ca="1" si="17"/>
        <v>#NAME?</v>
      </c>
      <c r="Y96" s="50" t="e">
        <f ca="1">ABS(X96/10000)&lt;=ABS('General Settings'!$D$28)</f>
        <v>#NAME?</v>
      </c>
      <c r="AA96" s="50" t="str">
        <f>_xll.qlSwapIndex(,,O96,SettlementDays,Currency,Calendar,FixedLegTenor,FixedLegBDC,FixedLegDayCounter,Index3M,DiscountingCurve,Permanent,Trigger,ObjectOverwrite)</f>
        <v>obj_005b4#0001</v>
      </c>
      <c r="AF96" s="116"/>
      <c r="AG96" s="110"/>
      <c r="AH96" s="116"/>
      <c r="AI96" s="50" t="str">
        <v/>
      </c>
      <c r="AJ96" s="116"/>
    </row>
    <row r="97" spans="13:77" x14ac:dyDescent="0.2">
      <c r="M97" s="94" t="s">
        <v>60</v>
      </c>
      <c r="N97" s="94"/>
      <c r="O97" s="94" t="s">
        <v>126</v>
      </c>
      <c r="P97" s="94" t="str">
        <f t="shared" si="13"/>
        <v>EURAB3E60Y_Quote</v>
      </c>
      <c r="Q97" s="171"/>
      <c r="R97" s="106">
        <f t="shared" si="14"/>
        <v>42641</v>
      </c>
      <c r="S97" s="106">
        <f>_xll.qlInterestRateIndexValueDate(AA97,R97)</f>
        <v>42643</v>
      </c>
      <c r="T97" s="106">
        <f>_xll.qlInterestRateIndexMaturity(AA97,S97)</f>
        <v>64558</v>
      </c>
      <c r="U97" s="97" t="e">
        <f ca="1">_xll.qlIndexFixing(AA97,R97,TRUE,_xll.ohTrigger(Trigger,Trigger3M,InterestRatesTrigger))</f>
        <v>#NAME?</v>
      </c>
      <c r="V97" s="97" t="e">
        <f ca="1">_xll.qlQuoteValue(P97,_xll.ohTrigger(Trigger,Trigger3M,InterestRatesTrigger))</f>
        <v>#NAME?</v>
      </c>
      <c r="W97" s="94" t="b">
        <f t="shared" ca="1" si="18"/>
        <v>0</v>
      </c>
      <c r="X97" s="124" t="e">
        <f t="shared" ca="1" si="17"/>
        <v>#NAME?</v>
      </c>
      <c r="Y97" s="50" t="e">
        <f ca="1">ABS(X97/10000)&lt;=ABS('General Settings'!$D$28)</f>
        <v>#NAME?</v>
      </c>
      <c r="AA97" s="51" t="str">
        <f>_xll.qlSwapIndex(,,O97,SettlementDays,Currency,Calendar,FixedLegTenor,FixedLegBDC,FixedLegDayCounter,Index3M,DiscountingCurve,Permanent,Trigger,ObjectOverwrite)</f>
        <v>obj_006e7#0001</v>
      </c>
      <c r="AC97" s="104" t="s">
        <v>137</v>
      </c>
      <c r="AF97" s="116"/>
      <c r="AG97" s="110"/>
      <c r="AH97" s="116"/>
      <c r="AI97" s="50" t="str">
        <v/>
      </c>
      <c r="AJ97" s="116"/>
    </row>
    <row r="98" spans="13:77" x14ac:dyDescent="0.2">
      <c r="M98" s="93" t="s">
        <v>127</v>
      </c>
      <c r="N98" s="93">
        <v>12</v>
      </c>
      <c r="O98" s="93" t="s">
        <v>133</v>
      </c>
      <c r="P98" s="93" t="str">
        <f t="shared" ref="P98:P104" si="19">Currency&amp;O98&amp;N98&amp;QuoteSuffix</f>
        <v>EUR1S12_Quote</v>
      </c>
      <c r="Q98" s="169"/>
      <c r="R98" s="105">
        <f>_xll.qlInterestRateIndexFixingDate(Index3M,S98)</f>
        <v>42723</v>
      </c>
      <c r="S98" s="105">
        <f>_xll.qlIMMdate(AE98)</f>
        <v>42725</v>
      </c>
      <c r="T98" s="105">
        <f>_xll.qlSwapMaturityDate(AA98)</f>
        <v>43089</v>
      </c>
      <c r="U98" s="96" t="e">
        <f ca="1">_xll.qlVanillaSwapFairRate(AA98,_xll.ohTrigger(Trigger,Trigger3M,InterestRatesTrigger))</f>
        <v>#NAME?</v>
      </c>
      <c r="V98" s="96" t="e">
        <f ca="1">_xll.qlQuoteValue(P98,_xll.ohTrigger(Trigger,Trigger3M,InterestRatesTrigger))</f>
        <v>#NAME?</v>
      </c>
      <c r="W98" s="93" t="b">
        <f t="shared" ca="1" si="18"/>
        <v>0</v>
      </c>
      <c r="X98" s="125" t="e">
        <f t="shared" ca="1" si="17"/>
        <v>#NAME?</v>
      </c>
      <c r="Y98" s="52" t="e">
        <f ca="1">ABS(X98/10000)&lt;=ABS('General Settings'!$D$29)</f>
        <v>#NAME?</v>
      </c>
      <c r="AA98" s="52" t="str">
        <f>_xll.qlMakeIMMSwap(,N98&amp;"M",Index3M,,S98,FixedLegDayCounter,,DiscountingEngine)</f>
        <v>obj_00777#0001</v>
      </c>
      <c r="AC98" s="104" t="str">
        <f>_xll.qlDiscountingSwapEngine(,DiscountingCurve,,,,Permanent,Trigger,ObjectOverwrite)</f>
        <v>obj_006b6#0001</v>
      </c>
      <c r="AE98" s="126" t="str">
        <f>_xll.qlIMMNextCode(EvaluationDate-1,,Trigger)</f>
        <v>Z6</v>
      </c>
      <c r="AF98" s="116"/>
      <c r="AH98" s="116"/>
      <c r="AI98" s="50" t="str">
        <v/>
      </c>
      <c r="AJ98" s="116"/>
    </row>
    <row r="99" spans="13:77" x14ac:dyDescent="0.2">
      <c r="M99" s="94" t="s">
        <v>127</v>
      </c>
      <c r="N99" s="94">
        <v>12</v>
      </c>
      <c r="O99" s="94" t="s">
        <v>134</v>
      </c>
      <c r="P99" s="94" t="str">
        <f t="shared" si="19"/>
        <v>EUR2S12_Quote</v>
      </c>
      <c r="Q99" s="171"/>
      <c r="R99" s="106">
        <f>_xll.qlInterestRateIndexFixingDate(Index3M,S99)</f>
        <v>42807</v>
      </c>
      <c r="S99" s="106">
        <f>_xll.qlIMMdate(AE99)</f>
        <v>42809</v>
      </c>
      <c r="T99" s="106">
        <f>_xll.qlSwapMaturityDate(AA99)</f>
        <v>43180</v>
      </c>
      <c r="U99" s="97" t="e">
        <f ca="1">_xll.qlVanillaSwapFairRate(AA99,_xll.ohTrigger(Trigger,Trigger3M,InterestRatesTrigger))</f>
        <v>#NAME?</v>
      </c>
      <c r="V99" s="97" t="e">
        <f ca="1">_xll.qlQuoteValue(P99,_xll.ohTrigger(Trigger,Trigger3M,InterestRatesTrigger))</f>
        <v>#NAME?</v>
      </c>
      <c r="W99" s="94" t="b">
        <f t="shared" ca="1" si="18"/>
        <v>0</v>
      </c>
      <c r="X99" s="124" t="e">
        <f t="shared" ca="1" si="17"/>
        <v>#NAME?</v>
      </c>
      <c r="Y99" s="50" t="e">
        <f ca="1">ABS(X99/10000)&lt;=ABS('General Settings'!$D$29)</f>
        <v>#NAME?</v>
      </c>
      <c r="AA99" s="50" t="str">
        <f>_xll.qlMakeIMMSwap(,N99&amp;"M",Index3M,,S99,FixedLegDayCounter,,DiscountingEngine)</f>
        <v>obj_00779#0001</v>
      </c>
      <c r="AE99" s="127" t="str">
        <f>_xll.qlIMMNextCode(AE98,,Trigger)</f>
        <v>H7</v>
      </c>
      <c r="AF99" s="116"/>
      <c r="AH99" s="116"/>
      <c r="AI99" s="50" t="str">
        <v/>
      </c>
      <c r="AJ99" s="116"/>
    </row>
    <row r="100" spans="13:77" x14ac:dyDescent="0.2">
      <c r="M100" s="94" t="s">
        <v>127</v>
      </c>
      <c r="N100" s="94">
        <v>12</v>
      </c>
      <c r="O100" s="94" t="s">
        <v>135</v>
      </c>
      <c r="P100" s="94" t="str">
        <f t="shared" si="19"/>
        <v>EUR3S12_Quote</v>
      </c>
      <c r="Q100" s="171"/>
      <c r="R100" s="106">
        <f>_xll.qlInterestRateIndexFixingDate(Index3M,S100)</f>
        <v>42905</v>
      </c>
      <c r="S100" s="106">
        <f>_xll.qlIMMdate(AE100)</f>
        <v>42907</v>
      </c>
      <c r="T100" s="106">
        <f>_xll.qlSwapMaturityDate(AA100)</f>
        <v>43271</v>
      </c>
      <c r="U100" s="97" t="e">
        <f ca="1">_xll.qlVanillaSwapFairRate(AA100,_xll.ohTrigger(Trigger,Trigger3M,InterestRatesTrigger))</f>
        <v>#NAME?</v>
      </c>
      <c r="V100" s="97" t="e">
        <f ca="1">_xll.qlQuoteValue(P100,_xll.ohTrigger(Trigger,Trigger3M,InterestRatesTrigger))</f>
        <v>#NAME?</v>
      </c>
      <c r="W100" s="94" t="b">
        <f t="shared" ca="1" si="18"/>
        <v>0</v>
      </c>
      <c r="X100" s="124" t="e">
        <f t="shared" ca="1" si="17"/>
        <v>#NAME?</v>
      </c>
      <c r="Y100" s="50" t="e">
        <f ca="1">ABS(X100/10000)&lt;=ABS('General Settings'!$D$29)</f>
        <v>#NAME?</v>
      </c>
      <c r="AA100" s="50" t="str">
        <f>_xll.qlMakeIMMSwap(,N100&amp;"M",Index3M,,S100,FixedLegDayCounter,,DiscountingEngine)</f>
        <v>obj_0077a#0001</v>
      </c>
      <c r="AE100" s="127" t="str">
        <f>_xll.qlIMMNextCode(AE99,,Trigger)</f>
        <v>M7</v>
      </c>
      <c r="AF100" s="116"/>
      <c r="AH100" s="116"/>
      <c r="AI100" s="50" t="str">
        <v/>
      </c>
      <c r="AJ100" s="116"/>
    </row>
    <row r="101" spans="13:77" x14ac:dyDescent="0.2">
      <c r="M101" s="159" t="s">
        <v>127</v>
      </c>
      <c r="N101" s="159">
        <v>12</v>
      </c>
      <c r="O101" s="159" t="s">
        <v>136</v>
      </c>
      <c r="P101" s="159" t="str">
        <f t="shared" si="19"/>
        <v>EUR4S12_Quote</v>
      </c>
      <c r="Q101" s="174"/>
      <c r="R101" s="160">
        <f>_xll.qlInterestRateIndexFixingDate(Index3M,S101)</f>
        <v>42996</v>
      </c>
      <c r="S101" s="160">
        <f>_xll.qlIMMdate(AE101)</f>
        <v>42998</v>
      </c>
      <c r="T101" s="160">
        <f>_xll.qlSwapMaturityDate(AA101)</f>
        <v>43362</v>
      </c>
      <c r="U101" s="161" t="e">
        <f ca="1">_xll.qlVanillaSwapFairRate(AA101,_xll.ohTrigger(Trigger,Trigger3M,InterestRatesTrigger))</f>
        <v>#NAME?</v>
      </c>
      <c r="V101" s="161" t="e">
        <f ca="1">_xll.qlQuoteValue(P101,_xll.ohTrigger(Trigger,Trigger3M,InterestRatesTrigger))</f>
        <v>#NAME?</v>
      </c>
      <c r="W101" s="159" t="b">
        <f t="shared" ca="1" si="18"/>
        <v>0</v>
      </c>
      <c r="X101" s="162" t="e">
        <f t="shared" ca="1" si="17"/>
        <v>#NAME?</v>
      </c>
      <c r="Y101" s="131" t="e">
        <f ca="1">ABS(X101/10000)&lt;=ABS('General Settings'!$D$29)</f>
        <v>#NAME?</v>
      </c>
      <c r="AA101" s="50" t="str">
        <f>_xll.qlMakeIMMSwap(,N101&amp;"M",Index3M,,S101,FixedLegDayCounter,,DiscountingEngine)</f>
        <v>obj_008b9#0001</v>
      </c>
      <c r="AE101" s="127" t="str">
        <f>_xll.qlIMMNextCode(AE100,,Trigger)</f>
        <v>U7</v>
      </c>
      <c r="AF101" s="116"/>
      <c r="AH101" s="116"/>
      <c r="AI101" s="50" t="str">
        <v/>
      </c>
      <c r="AJ101" s="116"/>
    </row>
    <row r="102" spans="13:77" x14ac:dyDescent="0.2">
      <c r="M102" s="94" t="s">
        <v>127</v>
      </c>
      <c r="N102" s="94">
        <v>24</v>
      </c>
      <c r="O102" s="94" t="s">
        <v>133</v>
      </c>
      <c r="P102" s="94" t="str">
        <f t="shared" si="19"/>
        <v>EUR1S24_Quote</v>
      </c>
      <c r="Q102" s="171"/>
      <c r="R102" s="106">
        <f>_xll.qlInterestRateIndexFixingDate(Index3M,S102)</f>
        <v>42723</v>
      </c>
      <c r="S102" s="106">
        <f>_xll.qlIMMdate(AE102)</f>
        <v>42725</v>
      </c>
      <c r="T102" s="106">
        <f>_xll.qlSwapMaturityDate(AA102)</f>
        <v>43453</v>
      </c>
      <c r="U102" s="97" t="e">
        <f ca="1">_xll.qlVanillaSwapFairRate(AA102,_xll.ohTrigger(Trigger,Trigger3M,InterestRatesTrigger))</f>
        <v>#NAME?</v>
      </c>
      <c r="V102" s="97" t="e">
        <f ca="1">_xll.qlQuoteValue(P102,_xll.ohTrigger(Trigger,Trigger3M,InterestRatesTrigger))</f>
        <v>#NAME?</v>
      </c>
      <c r="W102" s="94" t="b">
        <f t="shared" ref="W102:W104" ca="1" si="20">NOT(ISERROR(V102))</f>
        <v>0</v>
      </c>
      <c r="X102" s="124" t="e">
        <f t="shared" ref="X102:X104" ca="1" si="21">(U102-V102)*10000</f>
        <v>#NAME?</v>
      </c>
      <c r="Y102" s="123" t="e">
        <f ca="1">ABS(X102/10000)&lt;=ABS('General Settings'!$D$29)</f>
        <v>#NAME?</v>
      </c>
      <c r="AA102" s="50" t="str">
        <f>_xll.qlMakeIMMSwap(,N102&amp;"M",Index3M,,S102,FixedLegDayCounter,,DiscountingEngine)</f>
        <v>obj_00769#0001</v>
      </c>
      <c r="AE102" s="129" t="str">
        <f>_xll.qlIMMNextCode(EvaluationDate-1,,Trigger)</f>
        <v>Z6</v>
      </c>
      <c r="AF102" s="116"/>
      <c r="AH102" s="116"/>
      <c r="AI102" s="50" t="str">
        <v/>
      </c>
      <c r="AJ102" s="116"/>
    </row>
    <row r="103" spans="13:77" x14ac:dyDescent="0.2">
      <c r="M103" s="94" t="s">
        <v>127</v>
      </c>
      <c r="N103" s="94">
        <v>24</v>
      </c>
      <c r="O103" s="94" t="s">
        <v>134</v>
      </c>
      <c r="P103" s="94" t="str">
        <f t="shared" si="19"/>
        <v>EUR2S24_Quote</v>
      </c>
      <c r="Q103" s="171"/>
      <c r="R103" s="106">
        <f>_xll.qlInterestRateIndexFixingDate(Index3M,S103)</f>
        <v>42807</v>
      </c>
      <c r="S103" s="106">
        <f>_xll.qlIMMdate(AE103)</f>
        <v>42809</v>
      </c>
      <c r="T103" s="106">
        <f>_xll.qlSwapMaturityDate(AA103)</f>
        <v>43544</v>
      </c>
      <c r="U103" s="97" t="e">
        <f ca="1">_xll.qlVanillaSwapFairRate(AA103,_xll.ohTrigger(Trigger,Trigger3M,InterestRatesTrigger))</f>
        <v>#NAME?</v>
      </c>
      <c r="V103" s="97" t="e">
        <f ca="1">_xll.qlQuoteValue(P103,_xll.ohTrigger(Trigger,Trigger3M,InterestRatesTrigger))</f>
        <v>#NAME?</v>
      </c>
      <c r="W103" s="94" t="b">
        <f t="shared" ca="1" si="20"/>
        <v>0</v>
      </c>
      <c r="X103" s="124" t="e">
        <f t="shared" ca="1" si="21"/>
        <v>#NAME?</v>
      </c>
      <c r="Y103" s="131" t="e">
        <f ca="1">ABS(X103/10000)&lt;=ABS('General Settings'!$D$29)</f>
        <v>#NAME?</v>
      </c>
      <c r="AA103" s="50" t="str">
        <f>_xll.qlMakeIMMSwap(,N103&amp;"M",Index3M,,S103,FixedLegDayCounter,,DiscountingEngine)</f>
        <v>obj_008b7#0001</v>
      </c>
      <c r="AB103" s="115"/>
      <c r="AC103" s="115"/>
      <c r="AD103" s="87"/>
      <c r="AE103" s="130" t="str">
        <f>_xll.qlIMMNextCode(AE102,,Trigger)</f>
        <v>H7</v>
      </c>
      <c r="AF103" s="116"/>
      <c r="AH103" s="116"/>
      <c r="AI103" s="50" t="str">
        <v/>
      </c>
      <c r="AJ103" s="116"/>
    </row>
    <row r="104" spans="13:77" x14ac:dyDescent="0.2">
      <c r="M104" s="176" t="s">
        <v>127</v>
      </c>
      <c r="N104" s="176">
        <v>36</v>
      </c>
      <c r="O104" s="176" t="s">
        <v>133</v>
      </c>
      <c r="P104" s="176" t="str">
        <f t="shared" si="19"/>
        <v>EUR1S36_Quote</v>
      </c>
      <c r="Q104" s="177"/>
      <c r="R104" s="178">
        <f>_xll.qlInterestRateIndexFixingDate(Index3M,S104)</f>
        <v>42723</v>
      </c>
      <c r="S104" s="178">
        <f>_xll.qlIMMdate(AE104)</f>
        <v>42725</v>
      </c>
      <c r="T104" s="178">
        <f>_xll.qlSwapMaturityDate(AA104)</f>
        <v>43817</v>
      </c>
      <c r="U104" s="179" t="e">
        <f ca="1">_xll.qlVanillaSwapFairRate(AA104,_xll.ohTrigger(Trigger,Trigger3M,InterestRatesTrigger))</f>
        <v>#NAME?</v>
      </c>
      <c r="V104" s="179" t="e">
        <f ca="1">_xll.qlQuoteValue(P104,_xll.ohTrigger(Trigger,Trigger3M,InterestRatesTrigger))</f>
        <v>#NAME?</v>
      </c>
      <c r="W104" s="176" t="b">
        <f t="shared" ca="1" si="20"/>
        <v>0</v>
      </c>
      <c r="X104" s="180" t="e">
        <f t="shared" ca="1" si="21"/>
        <v>#NAME?</v>
      </c>
      <c r="Y104" s="51" t="e">
        <f ca="1">ABS(X104/10000)&lt;=ABS('General Settings'!$D$29)</f>
        <v>#NAME?</v>
      </c>
      <c r="AA104" s="51" t="str">
        <f>_xll.qlMakeIMMSwap(,N104&amp;"M",Index3M,,S104,FixedLegDayCounter,,DiscountingEngine)</f>
        <v>obj_008b8#0001</v>
      </c>
      <c r="AB104" s="115"/>
      <c r="AC104" s="115"/>
      <c r="AD104" s="87"/>
      <c r="AE104" s="128" t="str">
        <f>_xll.qlIMMNextCode(EvaluationDate-1,,Trigger)</f>
        <v>Z6</v>
      </c>
      <c r="AF104" s="116"/>
      <c r="AH104" s="116"/>
      <c r="AI104" s="51" t="str">
        <v/>
      </c>
      <c r="AJ104" s="116"/>
      <c r="AK104" s="117"/>
      <c r="AL104" s="114"/>
      <c r="AM104" s="114"/>
      <c r="AN104" s="118"/>
      <c r="AO104" s="114"/>
      <c r="AP104" s="114"/>
      <c r="AQ104" s="114"/>
      <c r="AR104" s="114"/>
      <c r="AS104" s="114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</row>
    <row r="105" spans="13:77" x14ac:dyDescent="0.2">
      <c r="W105" s="62"/>
      <c r="X105" s="63"/>
      <c r="AA105" s="87"/>
      <c r="AB105" s="115"/>
      <c r="AC105" s="115"/>
      <c r="AD105" s="87"/>
      <c r="AE105" s="87"/>
      <c r="AF105" s="116"/>
      <c r="AH105" s="116"/>
      <c r="AI105" s="87"/>
      <c r="AJ105" s="116"/>
      <c r="AK105" s="117"/>
      <c r="AL105" s="114"/>
      <c r="AM105" s="114"/>
      <c r="AN105" s="118"/>
      <c r="AO105" s="114"/>
      <c r="AP105" s="114"/>
      <c r="AQ105" s="114"/>
      <c r="AR105" s="114"/>
      <c r="AS105" s="114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13:77" x14ac:dyDescent="0.2">
      <c r="AF106" s="116"/>
      <c r="AH106" s="116"/>
      <c r="AI106" s="87"/>
      <c r="AJ106" s="116"/>
      <c r="AK106" s="117"/>
      <c r="AL106" s="114"/>
      <c r="AM106" s="114"/>
      <c r="AN106" s="118"/>
      <c r="AO106" s="114"/>
      <c r="AP106" s="114"/>
      <c r="AQ106" s="114"/>
      <c r="AR106" s="114"/>
      <c r="AS106" s="114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13:77" x14ac:dyDescent="0.2">
      <c r="W107" s="62"/>
      <c r="X107" s="63"/>
      <c r="AA107" s="87"/>
      <c r="AB107" s="115"/>
      <c r="AC107" s="115"/>
      <c r="AD107" s="87"/>
      <c r="AE107" s="87"/>
      <c r="AF107" s="116"/>
      <c r="AG107" s="110"/>
      <c r="AH107" s="116"/>
      <c r="AK107" s="117"/>
      <c r="AL107" s="114"/>
      <c r="AM107" s="114"/>
      <c r="AN107" s="118"/>
      <c r="AO107" s="114"/>
      <c r="AP107" s="114"/>
      <c r="AQ107" s="114"/>
      <c r="AR107" s="114"/>
      <c r="AS107" s="114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13:77" x14ac:dyDescent="0.2">
      <c r="W108" s="62"/>
      <c r="X108" s="63"/>
      <c r="AA108" s="87"/>
      <c r="AB108" s="115"/>
      <c r="AC108" s="115"/>
      <c r="AD108" s="87"/>
      <c r="AE108" s="87"/>
      <c r="AF108" s="116"/>
      <c r="AG108" s="110"/>
      <c r="AH108" s="116"/>
      <c r="AI108" s="87"/>
      <c r="AJ108" s="116"/>
      <c r="AK108" s="117"/>
      <c r="AL108" s="114"/>
      <c r="AM108" s="114"/>
      <c r="AN108" s="118"/>
      <c r="AO108" s="114"/>
      <c r="AP108" s="114"/>
      <c r="AQ108" s="114"/>
      <c r="AR108" s="114"/>
      <c r="AS108" s="114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13:77" x14ac:dyDescent="0.2">
      <c r="W109" s="62"/>
      <c r="X109" s="63"/>
      <c r="AA109" s="87"/>
      <c r="AB109" s="115"/>
      <c r="AC109" s="115"/>
      <c r="AD109" s="87"/>
      <c r="AE109" s="87"/>
      <c r="AF109" s="116"/>
      <c r="AG109" s="110"/>
      <c r="AH109" s="116"/>
      <c r="AI109" s="87"/>
      <c r="AJ109" s="116"/>
      <c r="AK109" s="117"/>
      <c r="AL109" s="114"/>
      <c r="AM109" s="114"/>
      <c r="AN109" s="118"/>
      <c r="AO109" s="114"/>
      <c r="AP109" s="114"/>
      <c r="AQ109" s="114"/>
      <c r="AR109" s="114"/>
      <c r="AS109" s="114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13:77" x14ac:dyDescent="0.2">
      <c r="W110" s="62"/>
      <c r="X110" s="63"/>
      <c r="AA110" s="87"/>
      <c r="AB110" s="115"/>
      <c r="AC110" s="115"/>
      <c r="AD110" s="87"/>
      <c r="AE110" s="87"/>
      <c r="AF110" s="116"/>
      <c r="AG110" s="110"/>
      <c r="AH110" s="116"/>
      <c r="AI110" s="87"/>
      <c r="AJ110" s="116"/>
      <c r="AK110" s="117"/>
      <c r="AL110" s="114"/>
      <c r="AM110" s="114"/>
      <c r="AN110" s="118"/>
      <c r="AO110" s="114"/>
      <c r="AP110" s="114"/>
      <c r="AQ110" s="114"/>
      <c r="AR110" s="114"/>
      <c r="AS110" s="114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13:77" x14ac:dyDescent="0.2">
      <c r="W111" s="62"/>
      <c r="X111" s="63"/>
      <c r="AA111" s="87"/>
      <c r="AB111" s="115"/>
      <c r="AC111" s="115"/>
      <c r="AD111" s="87"/>
      <c r="AE111" s="87"/>
      <c r="AF111" s="116"/>
      <c r="AG111" s="110"/>
      <c r="AH111" s="116"/>
      <c r="AI111" s="87"/>
      <c r="AJ111" s="116"/>
      <c r="AK111" s="117"/>
      <c r="AL111" s="114"/>
      <c r="AM111" s="114"/>
      <c r="AN111" s="118"/>
      <c r="AO111" s="114"/>
      <c r="AP111" s="114"/>
      <c r="AQ111" s="114"/>
      <c r="AR111" s="114"/>
      <c r="AS111" s="114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</row>
    <row r="112" spans="13:77" x14ac:dyDescent="0.2">
      <c r="W112" s="62"/>
      <c r="X112" s="63"/>
      <c r="AA112" s="87"/>
      <c r="AB112" s="115"/>
      <c r="AC112" s="115"/>
      <c r="AD112" s="87"/>
      <c r="AE112" s="87"/>
      <c r="AF112" s="116"/>
      <c r="AG112" s="110"/>
      <c r="AH112" s="116"/>
      <c r="AI112" s="87"/>
      <c r="AJ112" s="116"/>
      <c r="AK112" s="117"/>
      <c r="AL112" s="114"/>
      <c r="AM112" s="114"/>
      <c r="AN112" s="118"/>
      <c r="AO112" s="114"/>
      <c r="AP112" s="114"/>
      <c r="AQ112" s="114"/>
      <c r="AR112" s="114"/>
      <c r="AS112" s="114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</row>
    <row r="113" spans="23:77" x14ac:dyDescent="0.2">
      <c r="W113" s="62"/>
      <c r="X113" s="63"/>
      <c r="AA113" s="87"/>
      <c r="AB113" s="115"/>
      <c r="AC113" s="115"/>
      <c r="AD113" s="87"/>
      <c r="AE113" s="87"/>
      <c r="AF113" s="116"/>
      <c r="AG113" s="110"/>
      <c r="AH113" s="116"/>
      <c r="AI113" s="87"/>
      <c r="AJ113" s="116"/>
      <c r="AK113" s="117"/>
      <c r="AL113" s="114"/>
      <c r="AM113" s="114"/>
      <c r="AN113" s="118"/>
      <c r="AO113" s="114"/>
      <c r="AP113" s="114"/>
      <c r="AQ113" s="114"/>
      <c r="AR113" s="114"/>
      <c r="AS113" s="114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</row>
    <row r="114" spans="23:77" x14ac:dyDescent="0.2">
      <c r="W114" s="62"/>
      <c r="X114" s="63"/>
      <c r="AA114" s="87"/>
      <c r="AB114" s="115"/>
      <c r="AC114" s="115"/>
      <c r="AD114" s="87"/>
      <c r="AE114" s="87"/>
      <c r="AF114" s="116"/>
      <c r="AG114" s="110"/>
      <c r="AH114" s="116"/>
      <c r="AI114" s="87"/>
      <c r="AJ114" s="116"/>
      <c r="AK114" s="117"/>
      <c r="AL114" s="114"/>
      <c r="AM114" s="114"/>
      <c r="AN114" s="118"/>
      <c r="AO114" s="114"/>
      <c r="AP114" s="114"/>
      <c r="AQ114" s="114"/>
      <c r="AR114" s="114"/>
      <c r="AS114" s="114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</row>
    <row r="115" spans="23:77" x14ac:dyDescent="0.2">
      <c r="W115" s="62"/>
      <c r="X115" s="63"/>
      <c r="AA115" s="87"/>
      <c r="AB115" s="115"/>
      <c r="AC115" s="115"/>
      <c r="AD115" s="87"/>
      <c r="AE115" s="87"/>
      <c r="AH115" s="116"/>
      <c r="AI115" s="87"/>
      <c r="AJ115" s="116"/>
      <c r="AK115" s="117"/>
      <c r="AL115" s="114"/>
      <c r="AM115" s="114"/>
      <c r="AN115" s="118"/>
      <c r="AO115" s="114"/>
      <c r="AP115" s="114"/>
      <c r="AQ115" s="114"/>
      <c r="AR115" s="114"/>
      <c r="AS115" s="114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</row>
    <row r="116" spans="23:77" x14ac:dyDescent="0.2">
      <c r="W116" s="62"/>
      <c r="X116" s="63"/>
      <c r="AA116" s="87"/>
      <c r="AB116" s="115"/>
      <c r="AC116" s="115"/>
      <c r="AD116" s="87"/>
      <c r="AE116" s="87"/>
      <c r="AK116" s="117"/>
      <c r="AL116" s="114"/>
      <c r="AM116" s="114"/>
      <c r="AN116" s="118"/>
      <c r="AO116" s="114"/>
      <c r="AP116" s="114"/>
      <c r="AQ116" s="114"/>
      <c r="AR116" s="114"/>
      <c r="AS116" s="114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</row>
    <row r="117" spans="23:77" x14ac:dyDescent="0.2">
      <c r="W117" s="62"/>
      <c r="X117" s="63"/>
      <c r="AA117" s="87"/>
      <c r="AB117" s="115"/>
      <c r="AC117" s="115"/>
      <c r="AD117" s="87"/>
      <c r="AE117" s="87"/>
      <c r="AK117" s="117"/>
      <c r="AL117" s="114"/>
      <c r="AM117" s="114"/>
      <c r="AN117" s="118"/>
      <c r="AO117" s="114"/>
      <c r="AP117" s="114"/>
      <c r="AQ117" s="114"/>
      <c r="AR117" s="114"/>
      <c r="AS117" s="114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</row>
    <row r="118" spans="23:77" x14ac:dyDescent="0.2">
      <c r="W118" s="62"/>
      <c r="X118" s="63"/>
      <c r="AA118" s="87"/>
      <c r="AB118" s="115"/>
      <c r="AC118" s="115"/>
      <c r="AD118" s="87"/>
      <c r="AE118" s="87"/>
      <c r="AK118" s="117"/>
      <c r="AL118" s="114"/>
      <c r="AM118" s="114"/>
      <c r="AN118" s="118"/>
      <c r="AO118" s="114"/>
      <c r="AP118" s="114"/>
      <c r="AQ118" s="114"/>
      <c r="AR118" s="114"/>
      <c r="AS118" s="114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</row>
    <row r="119" spans="23:77" x14ac:dyDescent="0.2">
      <c r="W119" s="62"/>
      <c r="X119" s="63"/>
      <c r="AA119" s="87"/>
      <c r="AB119" s="115"/>
      <c r="AC119" s="115"/>
      <c r="AD119" s="87"/>
      <c r="AE119" s="87"/>
      <c r="AK119" s="117"/>
      <c r="AL119" s="114"/>
      <c r="AM119" s="114"/>
      <c r="AN119" s="118"/>
      <c r="AO119" s="114"/>
      <c r="AP119" s="114"/>
      <c r="AQ119" s="114"/>
      <c r="AR119" s="114"/>
      <c r="AS119" s="114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</row>
    <row r="120" spans="23:77" x14ac:dyDescent="0.2">
      <c r="W120" s="62"/>
      <c r="X120" s="63"/>
      <c r="AA120" s="87"/>
      <c r="AB120" s="115"/>
      <c r="AC120" s="115"/>
      <c r="AD120" s="87"/>
      <c r="AE120" s="87"/>
      <c r="AK120" s="117"/>
      <c r="AL120" s="114"/>
      <c r="AM120" s="114"/>
      <c r="AN120" s="118"/>
      <c r="AO120" s="114"/>
      <c r="AP120" s="114"/>
      <c r="AQ120" s="114"/>
      <c r="AR120" s="114"/>
      <c r="AS120" s="114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</row>
    <row r="121" spans="23:77" x14ac:dyDescent="0.2">
      <c r="W121" s="62"/>
      <c r="X121" s="63"/>
      <c r="AA121" s="87"/>
      <c r="AB121" s="115"/>
      <c r="AC121" s="115"/>
      <c r="AD121" s="87"/>
      <c r="AE121" s="87"/>
      <c r="AK121" s="117"/>
      <c r="AL121" s="114"/>
      <c r="AM121" s="114"/>
      <c r="AN121" s="118"/>
      <c r="AO121" s="114"/>
      <c r="AP121" s="114"/>
      <c r="AQ121" s="114"/>
      <c r="AR121" s="114"/>
      <c r="AS121" s="114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</row>
    <row r="122" spans="23:77" x14ac:dyDescent="0.2">
      <c r="W122" s="62"/>
      <c r="X122" s="63"/>
      <c r="AA122" s="87"/>
      <c r="AB122" s="115"/>
      <c r="AC122" s="115"/>
      <c r="AD122" s="87"/>
      <c r="AE122" s="87"/>
      <c r="AK122" s="117"/>
      <c r="AL122" s="114"/>
      <c r="AM122" s="114"/>
      <c r="AN122" s="118"/>
      <c r="AO122" s="114"/>
      <c r="AP122" s="114"/>
      <c r="AQ122" s="114"/>
      <c r="AR122" s="114"/>
      <c r="AS122" s="114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</row>
    <row r="123" spans="23:77" x14ac:dyDescent="0.2">
      <c r="W123" s="62"/>
      <c r="X123" s="63"/>
      <c r="AA123" s="87"/>
      <c r="AB123" s="115"/>
      <c r="AC123" s="115"/>
      <c r="AD123" s="87"/>
      <c r="AE123" s="87"/>
      <c r="AK123" s="117"/>
      <c r="AL123" s="114"/>
      <c r="AM123" s="114"/>
      <c r="AN123" s="118"/>
      <c r="AO123" s="114"/>
      <c r="AP123" s="114"/>
      <c r="AQ123" s="114"/>
      <c r="AR123" s="114"/>
      <c r="AS123" s="114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</row>
    <row r="124" spans="23:77" x14ac:dyDescent="0.2">
      <c r="W124" s="62"/>
      <c r="X124" s="63"/>
      <c r="AA124" s="87"/>
      <c r="AB124" s="115"/>
      <c r="AC124" s="115"/>
      <c r="AD124" s="87"/>
      <c r="AE124" s="87"/>
      <c r="AK124" s="117"/>
      <c r="AL124" s="114"/>
      <c r="AM124" s="114"/>
      <c r="AN124" s="118"/>
      <c r="AO124" s="114"/>
      <c r="AP124" s="114"/>
      <c r="AQ124" s="114"/>
      <c r="AR124" s="114"/>
      <c r="AS124" s="114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</row>
    <row r="125" spans="23:77" x14ac:dyDescent="0.2">
      <c r="W125" s="62"/>
      <c r="X125" s="63"/>
      <c r="AA125" s="87"/>
      <c r="AB125" s="115"/>
      <c r="AC125" s="115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5:Y104">
    <cfRule type="cellIs" dxfId="12" priority="4" operator="equal">
      <formula>FALSE</formula>
    </cfRule>
  </conditionalFormatting>
  <conditionalFormatting sqref="Y23:Y34">
    <cfRule type="cellIs" dxfId="11" priority="3" operator="equal">
      <formula>FALSE</formula>
    </cfRule>
  </conditionalFormatting>
  <conditionalFormatting sqref="M23:X23">
    <cfRule type="expression" dxfId="10" priority="2">
      <formula>ISNUMBER(MATCH($P23,$AI$23:$AI$104,0))</formula>
    </cfRule>
  </conditionalFormatting>
  <conditionalFormatting sqref="M24:X104">
    <cfRule type="expression" dxfId="9" priority="1">
      <formula>ISNUMBER(MATCH($P24,$AI$23:$AI$104,0))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1">
      <formula1>"Following,Modified Following,Preceding,Modified Preceding,Unadjusted,Half-Month Modified Following"</formula1>
    </dataValidation>
    <dataValidation type="list" allowBlank="1" showInputMessage="1" showErrorMessage="1" sqref="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I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2.7109375" style="62" hidden="1" customWidth="1" outlineLevel="1"/>
    <col min="34" max="34" width="20.7109375" style="62" hidden="1" customWidth="1" outlineLevel="1"/>
    <col min="35" max="35" width="9.140625" style="62" collapsed="1"/>
    <col min="36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42613</v>
      </c>
      <c r="E3" s="73">
        <f t="shared" ref="E3:E16" si="0">EDATE(SettlementDate,$B3)</f>
        <v>43008</v>
      </c>
      <c r="F3" s="74">
        <f t="shared" ref="F3:F16" si="1">IF(B3&lt;=12,1,IF(B3&lt;=24,3,IF(B3&lt;=120,6,IF(B3&lt;=240,12,IF(B3&lt;=360,36,60)))))</f>
        <v>1</v>
      </c>
      <c r="G3" s="82" t="e">
        <f ca="1">MIN(_xll.ohPack(Data!$L$4:INDEX(Fwd6M,MATCH(E3+1,SettlementDates,1),1)))</f>
        <v>#NAME?</v>
      </c>
      <c r="H3" s="53" t="e">
        <f ca="1">IF(G3&gt;=0,ROUNDDOWN(G3*10,2)/10,ROUNDUP(G3*10,2)/10)</f>
        <v>#NAME?</v>
      </c>
      <c r="I3" s="82" t="e">
        <f ca="1">MAX(_xll.ohPack(Data!$L$4:INDEX(Fwd6M,MATCH(E3+1,SettlementDates,1),1)))</f>
        <v>#NAME?</v>
      </c>
      <c r="J3" s="53" t="e">
        <f t="shared" ref="J3:J16" ca="1" si="2">IF(I3-G3&gt;1%,(QUOTIENT(I3*10000,50)+1)*0.5%,(QUOTIENT(I3*10000,10)+1)*0.1%)</f>
        <v>#NAME?</v>
      </c>
      <c r="K3" s="82" t="e">
        <f t="shared" ref="K3:K16" ca="1" si="3">IF(J3-H3&lt;0.5%,0.05%,IF(J3-H3&lt;1%,0.1%,IF(J3-H3&lt;2%,0.25%,0.5%)))</f>
        <v>#NAME?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42643</v>
      </c>
      <c r="E4" s="76">
        <f t="shared" si="0"/>
        <v>43373</v>
      </c>
      <c r="F4" s="77">
        <f t="shared" si="1"/>
        <v>3</v>
      </c>
      <c r="G4" s="83" t="e">
        <f ca="1">MIN(_xll.ohPack(Data!$L$4:INDEX(Fwd6M,MATCH(E4+1,SettlementDates,1),1)))</f>
        <v>#NAME?</v>
      </c>
      <c r="H4" s="54" t="e">
        <f t="shared" ref="H4:H16" ca="1" si="4">IF(G4&gt;=0,ROUNDDOWN(G4*10,2)/10,ROUNDUP(G4*10,2)/10)</f>
        <v>#NAME?</v>
      </c>
      <c r="I4" s="83" t="e">
        <f ca="1">MAX(_xll.ohPack(Data!$L$4:INDEX(Fwd6M,MATCH(E4+1,SettlementDates,1),1)))</f>
        <v>#NAME?</v>
      </c>
      <c r="J4" s="54" t="e">
        <f t="shared" ca="1" si="2"/>
        <v>#NAME?</v>
      </c>
      <c r="K4" s="83" t="e">
        <f t="shared" ca="1" si="3"/>
        <v>#NAME?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43738</v>
      </c>
      <c r="F5" s="77">
        <f t="shared" si="1"/>
        <v>6</v>
      </c>
      <c r="G5" s="83" t="e">
        <f ca="1">MIN(_xll.ohPack(Data!$L$4:INDEX(Fwd6M,MATCH(E5+1,SettlementDates,1),1)))</f>
        <v>#NAME?</v>
      </c>
      <c r="H5" s="54" t="e">
        <f t="shared" ca="1" si="4"/>
        <v>#NAME?</v>
      </c>
      <c r="I5" s="83" t="e">
        <f ca="1">MAX(_xll.ohPack(Data!$L$4:INDEX(Fwd6M,MATCH(E5+1,SettlementDates,1),1)))</f>
        <v>#NAME?</v>
      </c>
      <c r="J5" s="54" t="e">
        <f t="shared" ca="1" si="2"/>
        <v>#NAME?</v>
      </c>
      <c r="K5" s="83" t="e">
        <f t="shared" ca="1" si="3"/>
        <v>#NAME?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46295</v>
      </c>
      <c r="F6" s="77">
        <f t="shared" si="1"/>
        <v>6</v>
      </c>
      <c r="G6" s="83" t="e">
        <f ca="1">MIN(_xll.ohPack(Data!$L$4:INDEX(Fwd6M,MATCH(E6+1,SettlementDates,1),1)))</f>
        <v>#NAME?</v>
      </c>
      <c r="H6" s="54" t="e">
        <f t="shared" ca="1" si="4"/>
        <v>#NAME?</v>
      </c>
      <c r="I6" s="83" t="e">
        <f ca="1">MAX(_xll.ohPack(Data!$L$4:INDEX(Fwd6M,MATCH(E6+1,SettlementDates,1),1)))</f>
        <v>#NAME?</v>
      </c>
      <c r="J6" s="54" t="e">
        <f t="shared" ca="1" si="2"/>
        <v>#NAME?</v>
      </c>
      <c r="K6" s="83" t="e">
        <f t="shared" ca="1" si="3"/>
        <v>#NAME?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49948</v>
      </c>
      <c r="F7" s="77">
        <f t="shared" si="1"/>
        <v>12</v>
      </c>
      <c r="G7" s="83" t="e">
        <f ca="1">MIN(_xll.ohPack(Data!$L$4:INDEX(Fwd6M,MATCH(E7+1,SettlementDates,1),1)))</f>
        <v>#NAME?</v>
      </c>
      <c r="H7" s="54" t="e">
        <f t="shared" ca="1" si="4"/>
        <v>#NAME?</v>
      </c>
      <c r="I7" s="83" t="e">
        <f ca="1">MAX(_xll.ohPack(Data!$L$4:INDEX(Fwd6M,MATCH(E7+1,SettlementDates,1),1)))</f>
        <v>#NAME?</v>
      </c>
      <c r="J7" s="54" t="e">
        <f t="shared" ca="1" si="2"/>
        <v>#NAME?</v>
      </c>
      <c r="K7" s="83" t="e">
        <f t="shared" ca="1" si="3"/>
        <v>#NAME?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53600</v>
      </c>
      <c r="F8" s="77">
        <f t="shared" si="1"/>
        <v>36</v>
      </c>
      <c r="G8" s="83" t="e">
        <f ca="1">MIN(_xll.ohPack(Data!$L$4:INDEX(Fwd6M,MATCH(E8+1,SettlementDates,1),1)))</f>
        <v>#NAME?</v>
      </c>
      <c r="H8" s="54" t="e">
        <f t="shared" ca="1" si="4"/>
        <v>#NAME?</v>
      </c>
      <c r="I8" s="83" t="e">
        <f ca="1">MAX(_xll.ohPack(Data!$L$4:INDEX(Fwd6M,MATCH(E8+1,SettlementDates,1),1)))</f>
        <v>#NAME?</v>
      </c>
      <c r="J8" s="54" t="e">
        <f t="shared" ca="1" si="2"/>
        <v>#NAME?</v>
      </c>
      <c r="K8" s="83" t="e">
        <f t="shared" ca="1" si="3"/>
        <v>#NAME?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64558</v>
      </c>
      <c r="F9" s="77">
        <f t="shared" si="1"/>
        <v>60</v>
      </c>
      <c r="G9" s="84" t="e">
        <f ca="1">MIN(_xll.ohPack(Data!$L$4:INDEX(Fwd6M,MATCH(E9+1,SettlementDates,1),1)))</f>
        <v>#NAME?</v>
      </c>
      <c r="H9" s="55" t="e">
        <f t="shared" ca="1" si="4"/>
        <v>#NAME?</v>
      </c>
      <c r="I9" s="84" t="e">
        <f ca="1">MAX(_xll.ohPack(Data!$L$4:INDEX(Fwd6M,MATCH(E9+1,SettlementDates,1),1)))</f>
        <v>#NAME?</v>
      </c>
      <c r="J9" s="55" t="e">
        <f t="shared" ca="1" si="2"/>
        <v>#NAME?</v>
      </c>
      <c r="K9" s="84" t="e">
        <f t="shared" ca="1" si="3"/>
        <v>#NAME?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86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43008</v>
      </c>
      <c r="F10" s="78">
        <f t="shared" si="1"/>
        <v>1</v>
      </c>
      <c r="G10" s="83" t="e">
        <f ca="1">MIN(_xll.ohPack(Data!$P$4:INDEX(ONFwd6M,MATCH(E10+1,SettlementDates,1),1)))</f>
        <v>#NAME?</v>
      </c>
      <c r="H10" s="53" t="e">
        <f t="shared" ca="1" si="4"/>
        <v>#NAME?</v>
      </c>
      <c r="I10" s="82" t="e">
        <f ca="1">MAX(_xll.ohPack(Data!$P$4:INDEX(ONFwd6M,MATCH(E10+1,SettlementDates,1),1)))</f>
        <v>#NAME?</v>
      </c>
      <c r="J10" s="53" t="e">
        <f t="shared" ca="1" si="2"/>
        <v>#NAME?</v>
      </c>
      <c r="K10" s="83" t="e">
        <f t="shared" ca="1" si="3"/>
        <v>#NAME?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87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43373</v>
      </c>
      <c r="F11" s="77">
        <f t="shared" si="1"/>
        <v>3</v>
      </c>
      <c r="G11" s="83" t="e">
        <f ca="1">MIN(_xll.ohPack(Data!$P$4:INDEX(ONFwd6M,MATCH(E11+1,SettlementDates,1),1)))</f>
        <v>#NAME?</v>
      </c>
      <c r="H11" s="54" t="e">
        <f t="shared" ca="1" si="4"/>
        <v>#NAME?</v>
      </c>
      <c r="I11" s="83" t="e">
        <f ca="1">MAX(_xll.ohPack(Data!$P$4:INDEX(ONFwd6M,MATCH(E11+1,SettlementDates,1),1)))</f>
        <v>#NAME?</v>
      </c>
      <c r="J11" s="54" t="e">
        <f t="shared" ca="1" si="2"/>
        <v>#NAME?</v>
      </c>
      <c r="K11" s="83" t="e">
        <f t="shared" ca="1" si="3"/>
        <v>#NAME?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87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44469</v>
      </c>
      <c r="F12" s="77">
        <f t="shared" si="1"/>
        <v>6</v>
      </c>
      <c r="G12" s="83" t="e">
        <f ca="1">MIN(_xll.ohPack(Data!$P$4:INDEX(ONFwd6M,MATCH(E12+1,SettlementDates,1),1)))</f>
        <v>#NAME?</v>
      </c>
      <c r="H12" s="54" t="e">
        <f t="shared" ca="1" si="4"/>
        <v>#NAME?</v>
      </c>
      <c r="I12" s="83" t="e">
        <f ca="1">MAX(_xll.ohPack(Data!$P$4:INDEX(ONFwd6M,MATCH(E12+1,SettlementDates,1),1)))</f>
        <v>#NAME?</v>
      </c>
      <c r="J12" s="54" t="e">
        <f t="shared" ca="1" si="2"/>
        <v>#NAME?</v>
      </c>
      <c r="K12" s="83" t="e">
        <f t="shared" ca="1" si="3"/>
        <v>#NAME?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87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46295</v>
      </c>
      <c r="F13" s="77">
        <f t="shared" si="1"/>
        <v>6</v>
      </c>
      <c r="G13" s="83" t="e">
        <f ca="1">MIN(_xll.ohPack(Data!$P$4:INDEX(ONFwd6M,MATCH(E13+1,SettlementDates,1),1)))</f>
        <v>#NAME?</v>
      </c>
      <c r="H13" s="54" t="e">
        <f t="shared" ca="1" si="4"/>
        <v>#NAME?</v>
      </c>
      <c r="I13" s="83" t="e">
        <f ca="1">MAX(_xll.ohPack(Data!$P$4:INDEX(ONFwd6M,MATCH(E13+1,SettlementDates,1),1)))</f>
        <v>#NAME?</v>
      </c>
      <c r="J13" s="54" t="e">
        <f t="shared" ca="1" si="2"/>
        <v>#NAME?</v>
      </c>
      <c r="K13" s="83" t="e">
        <f t="shared" ca="1" si="3"/>
        <v>#NAME?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87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49948</v>
      </c>
      <c r="F14" s="77">
        <f t="shared" si="1"/>
        <v>12</v>
      </c>
      <c r="G14" s="83" t="e">
        <f ca="1">MIN(_xll.ohPack(Data!$P$4:INDEX(ONFwd6M,MATCH(E14+1,SettlementDates,1),1)))</f>
        <v>#NAME?</v>
      </c>
      <c r="H14" s="54" t="e">
        <f t="shared" ca="1" si="4"/>
        <v>#NAME?</v>
      </c>
      <c r="I14" s="83" t="e">
        <f ca="1">MAX(_xll.ohPack(Data!$P$4:INDEX(ONFwd6M,MATCH(E14+1,SettlementDates,1),1)))</f>
        <v>#NAME?</v>
      </c>
      <c r="J14" s="54" t="e">
        <f t="shared" ca="1" si="2"/>
        <v>#NAME?</v>
      </c>
      <c r="K14" s="83" t="e">
        <f t="shared" ca="1" si="3"/>
        <v>#NAME?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87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53600</v>
      </c>
      <c r="F15" s="77">
        <f t="shared" si="1"/>
        <v>36</v>
      </c>
      <c r="G15" s="83" t="e">
        <f ca="1">MIN(_xll.ohPack(Data!$P$4:INDEX(ONFwd6M,MATCH(E15+1,SettlementDates,1),1)))</f>
        <v>#NAME?</v>
      </c>
      <c r="H15" s="54" t="e">
        <f t="shared" ca="1" si="4"/>
        <v>#NAME?</v>
      </c>
      <c r="I15" s="83" t="e">
        <f ca="1">MAX(_xll.ohPack(Data!$P$4:INDEX(ONFwd6M,MATCH(E15+1,SettlementDates,1),1)))</f>
        <v>#NAME?</v>
      </c>
      <c r="J15" s="54" t="e">
        <f t="shared" ca="1" si="2"/>
        <v>#NAME?</v>
      </c>
      <c r="K15" s="83" t="e">
        <f t="shared" ca="1" si="3"/>
        <v>#NAME?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88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64558</v>
      </c>
      <c r="F16" s="81">
        <f t="shared" si="1"/>
        <v>60</v>
      </c>
      <c r="G16" s="84" t="e">
        <f ca="1">MIN(_xll.ohPack(Data!$P$4:INDEX(ONFwd6M,MATCH(E16+1,SettlementDates,1),1)))</f>
        <v>#NAME?</v>
      </c>
      <c r="H16" s="55" t="e">
        <f t="shared" ca="1" si="4"/>
        <v>#NAME?</v>
      </c>
      <c r="I16" s="84" t="e">
        <f ca="1">MAX(_xll.ohPack(Data!$P$4:INDEX(ONFwd6M,MATCH(E16+1,SettlementDates,1),1)))</f>
        <v>#NAME?</v>
      </c>
      <c r="J16" s="55" t="e">
        <f t="shared" ca="1" si="2"/>
        <v>#NAME?</v>
      </c>
      <c r="K16" s="84" t="e">
        <f t="shared" ca="1" si="3"/>
        <v>#NAME?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4" collapsed="1" x14ac:dyDescent="0.2">
      <c r="R17" s="63"/>
      <c r="S17" s="63"/>
      <c r="T17" s="63"/>
      <c r="U17" s="63"/>
      <c r="V17" s="63"/>
    </row>
    <row r="18" spans="3:34" x14ac:dyDescent="0.2">
      <c r="C18" s="62"/>
      <c r="M18" s="109" t="s">
        <v>143</v>
      </c>
      <c r="P18" s="63"/>
      <c r="Q18" s="63"/>
      <c r="R18" s="63"/>
      <c r="S18" s="63"/>
      <c r="T18" s="63"/>
      <c r="V18" s="63"/>
      <c r="AA18" s="61"/>
    </row>
    <row r="19" spans="3:34" x14ac:dyDescent="0.2">
      <c r="M19" s="101"/>
      <c r="P19" s="63"/>
      <c r="Q19" s="63"/>
      <c r="R19" s="63"/>
      <c r="S19" s="63"/>
      <c r="T19" s="63"/>
      <c r="V19" s="63"/>
      <c r="AA19" s="85"/>
    </row>
    <row r="20" spans="3:34" x14ac:dyDescent="0.2">
      <c r="P20" s="63"/>
      <c r="Q20" s="63"/>
      <c r="R20" s="63"/>
      <c r="S20" s="63"/>
      <c r="T20" s="63"/>
      <c r="U20" s="63"/>
      <c r="V20" s="63"/>
      <c r="Y20" s="63"/>
    </row>
    <row r="21" spans="3:34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4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H22" s="104" t="s">
        <v>159</v>
      </c>
    </row>
    <row r="23" spans="3:34" x14ac:dyDescent="0.2">
      <c r="J23" s="62"/>
      <c r="K23" s="62"/>
      <c r="L23" s="62"/>
      <c r="M23" s="93" t="s">
        <v>146</v>
      </c>
      <c r="N23" s="93" t="s">
        <v>30</v>
      </c>
      <c r="O23" s="93" t="str">
        <f t="shared" ref="O23:O40" si="6">LEFT(N23,LEN(N23)-1)+6&amp;"M"</f>
        <v>7M</v>
      </c>
      <c r="P23" s="93" t="str">
        <f t="shared" ref="P23:P40" si="7">Currency&amp;LEFT(N23,LEN(N23)-1)&amp;"x"&amp;LEFT(O23,LEN(O23)-1)&amp;"F"&amp;QuoteSuffix</f>
        <v>EUR1x7F_Quote</v>
      </c>
      <c r="Q23" s="169"/>
      <c r="R23" s="105">
        <f>_xll.qlInterestRateIndexFixingDate(Index6M,S23)</f>
        <v>42670</v>
      </c>
      <c r="S23" s="105">
        <f>_xll.qlCalendarAdvance(Calendar,SettlementDate,N23,"mf",TRUE)</f>
        <v>42674</v>
      </c>
      <c r="T23" s="105">
        <f>_xll.qlCalendarAdvance(Calendar,SettlementDate,O23,"mf",TRUE)</f>
        <v>42853</v>
      </c>
      <c r="U23" s="96" t="e">
        <f ca="1">_xll.qlIndexFixing(Index6M,R23,TRUE,_xll.ohTrigger(Trigger,Trigger6M,InterestRatesTrigger))</f>
        <v>#NAME?</v>
      </c>
      <c r="V23" s="96" t="e">
        <f ca="1">IFERROR(_xll.qlQuoteValue(P23,_xll.ohTrigger(Trigger,Trigger6M,InterestRatesTrigger)),NA())</f>
        <v>#N/A</v>
      </c>
      <c r="W23" s="93" t="b">
        <f ca="1">NOT(ISERROR(V23))</f>
        <v>0</v>
      </c>
      <c r="X23" s="125" t="e">
        <f ca="1">(U23-V23)*10000</f>
        <v>#NAME?</v>
      </c>
      <c r="Y23" s="50" t="e">
        <f ca="1">ABS(X23/10000)&lt;=ABS('General Settings'!$D$30)</f>
        <v>#NAME?</v>
      </c>
      <c r="AF23" s="62" t="e">
        <f t="array" ref="AF23:AF40">NA()</f>
        <v>#N/A</v>
      </c>
      <c r="AH23" s="50" t="str">
        <f t="array" ref="AH23:AH401">_xll.ohGroupList("EUR6M_instruments",Trigger6M)</f>
        <v>EUR1MD_SYNTH6M_Quote</v>
      </c>
    </row>
    <row r="24" spans="3:34" x14ac:dyDescent="0.2">
      <c r="M24" s="94" t="s">
        <v>146</v>
      </c>
      <c r="N24" s="94" t="s">
        <v>63</v>
      </c>
      <c r="O24" s="94" t="str">
        <f t="shared" si="6"/>
        <v>8M</v>
      </c>
      <c r="P24" s="94" t="str">
        <f t="shared" si="7"/>
        <v>EUR2x8F_Quote</v>
      </c>
      <c r="Q24" s="171"/>
      <c r="R24" s="106">
        <f>_xll.qlInterestRateIndexFixingDate(Index6M,S24)</f>
        <v>42702</v>
      </c>
      <c r="S24" s="106">
        <f>_xll.qlCalendarAdvance(Calendar,SettlementDate,N24,"mf",TRUE)</f>
        <v>42704</v>
      </c>
      <c r="T24" s="106">
        <f>_xll.qlCalendarAdvance(Calendar,SettlementDate,O24,"mf",TRUE)</f>
        <v>42886</v>
      </c>
      <c r="U24" s="97" t="e">
        <f ca="1">_xll.qlIndexFixing(Index6M,R24,TRUE,_xll.ohTrigger(Trigger,Trigger6M,InterestRatesTrigger))</f>
        <v>#NAME?</v>
      </c>
      <c r="V24" s="97" t="e">
        <f ca="1">IFERROR(_xll.qlQuoteValue(P24,_xll.ohTrigger(Trigger,Trigger6M,InterestRatesTrigger)),NA())</f>
        <v>#N/A</v>
      </c>
      <c r="W24" s="94" t="b">
        <f t="shared" ref="W24:W40" ca="1" si="8">NOT(ISERROR(V24))</f>
        <v>0</v>
      </c>
      <c r="X24" s="124" t="e">
        <f t="shared" ref="X24:X77" ca="1" si="9">(U24-V24)*10000</f>
        <v>#NAME?</v>
      </c>
      <c r="Y24" s="50" t="e">
        <f ca="1">ABS(X24/10000)&lt;=ABS('General Settings'!$D$30)</f>
        <v>#NAME?</v>
      </c>
      <c r="AF24" s="62" t="e">
        <v>#N/A</v>
      </c>
      <c r="AH24" s="50" t="str">
        <v>EUR2MD_SYNTH6M_Quote</v>
      </c>
    </row>
    <row r="25" spans="3:34" x14ac:dyDescent="0.2">
      <c r="M25" s="94" t="s">
        <v>146</v>
      </c>
      <c r="N25" s="94" t="s">
        <v>31</v>
      </c>
      <c r="O25" s="94" t="str">
        <f t="shared" si="6"/>
        <v>9M</v>
      </c>
      <c r="P25" s="94" t="str">
        <f t="shared" si="7"/>
        <v>EUR3x9F_Quote</v>
      </c>
      <c r="Q25" s="171"/>
      <c r="R25" s="106">
        <f>_xll.qlInterestRateIndexFixingDate(Index6M,S25)</f>
        <v>42732</v>
      </c>
      <c r="S25" s="106">
        <f>_xll.qlCalendarAdvance(Calendar,SettlementDate,N25,"mf",TRUE)</f>
        <v>42734</v>
      </c>
      <c r="T25" s="106">
        <f>_xll.qlCalendarAdvance(Calendar,SettlementDate,O25,"mf",TRUE)</f>
        <v>42916</v>
      </c>
      <c r="U25" s="97" t="e">
        <f ca="1">_xll.qlIndexFixing(Index6M,R25,TRUE,_xll.ohTrigger(Trigger,Trigger6M,InterestRatesTrigger))</f>
        <v>#NAME?</v>
      </c>
      <c r="V25" s="97" t="e">
        <f ca="1">IFERROR(_xll.qlQuoteValue(P25,_xll.ohTrigger(Trigger,Trigger6M,InterestRatesTrigger)),NA())</f>
        <v>#N/A</v>
      </c>
      <c r="W25" s="94" t="b">
        <f t="shared" ca="1" si="8"/>
        <v>0</v>
      </c>
      <c r="X25" s="124" t="e">
        <f t="shared" ca="1" si="9"/>
        <v>#NAME?</v>
      </c>
      <c r="Y25" s="50" t="e">
        <f ca="1">ABS(X25/10000)&lt;=ABS('General Settings'!$D$30)</f>
        <v>#NAME?</v>
      </c>
      <c r="AF25" s="62" t="e">
        <v>#N/A</v>
      </c>
      <c r="AH25" s="50" t="str">
        <v>EUR3MD_SYNTH6M_Quote</v>
      </c>
    </row>
    <row r="26" spans="3:34" x14ac:dyDescent="0.2">
      <c r="M26" s="94" t="s">
        <v>146</v>
      </c>
      <c r="N26" s="94" t="s">
        <v>64</v>
      </c>
      <c r="O26" s="94" t="str">
        <f t="shared" si="6"/>
        <v>10M</v>
      </c>
      <c r="P26" s="94" t="str">
        <f t="shared" si="7"/>
        <v>EUR4x10F_Quote</v>
      </c>
      <c r="Q26" s="171"/>
      <c r="R26" s="106">
        <f>_xll.qlInterestRateIndexFixingDate(Index6M,S26)</f>
        <v>42762</v>
      </c>
      <c r="S26" s="106">
        <f>_xll.qlCalendarAdvance(Calendar,SettlementDate,N26,"mf",TRUE)</f>
        <v>42766</v>
      </c>
      <c r="T26" s="106">
        <f>_xll.qlCalendarAdvance(Calendar,SettlementDate,O26,"mf",TRUE)</f>
        <v>42947</v>
      </c>
      <c r="U26" s="97" t="e">
        <f ca="1">_xll.qlIndexFixing(Index6M,R26,TRUE,_xll.ohTrigger(Trigger,Trigger6M,InterestRatesTrigger))</f>
        <v>#NAME?</v>
      </c>
      <c r="V26" s="97" t="e">
        <f ca="1">IFERROR(_xll.qlQuoteValue(P26,_xll.ohTrigger(Trigger,Trigger6M,InterestRatesTrigger)),NA())</f>
        <v>#N/A</v>
      </c>
      <c r="W26" s="94" t="b">
        <f t="shared" ca="1" si="8"/>
        <v>0</v>
      </c>
      <c r="X26" s="124" t="e">
        <f t="shared" ca="1" si="9"/>
        <v>#NAME?</v>
      </c>
      <c r="Y26" s="50" t="e">
        <f ca="1">ABS(X26/10000)&lt;=ABS('General Settings'!$D$30)</f>
        <v>#NAME?</v>
      </c>
      <c r="AF26" s="62" t="e">
        <v>#N/A</v>
      </c>
      <c r="AH26" s="50" t="str">
        <v>EUR4MD_SYNTH6M_Quote</v>
      </c>
    </row>
    <row r="27" spans="3:34" x14ac:dyDescent="0.2">
      <c r="M27" s="94" t="s">
        <v>146</v>
      </c>
      <c r="N27" s="94" t="s">
        <v>65</v>
      </c>
      <c r="O27" s="94" t="str">
        <f t="shared" si="6"/>
        <v>11M</v>
      </c>
      <c r="P27" s="94" t="str">
        <f t="shared" si="7"/>
        <v>EUR5x11F_Quote</v>
      </c>
      <c r="Q27" s="171"/>
      <c r="R27" s="106">
        <f>_xll.qlInterestRateIndexFixingDate(Index6M,S27)</f>
        <v>42790</v>
      </c>
      <c r="S27" s="106">
        <f>_xll.qlCalendarAdvance(Calendar,SettlementDate,N27,"mf",TRUE)</f>
        <v>42794</v>
      </c>
      <c r="T27" s="106">
        <f>_xll.qlCalendarAdvance(Calendar,SettlementDate,O27,"mf",TRUE)</f>
        <v>42978</v>
      </c>
      <c r="U27" s="97" t="e">
        <f ca="1">_xll.qlIndexFixing(Index6M,R27,TRUE,_xll.ohTrigger(Trigger,Trigger6M,InterestRatesTrigger))</f>
        <v>#NAME?</v>
      </c>
      <c r="V27" s="97" t="e">
        <f ca="1">IFERROR(_xll.qlQuoteValue(P27,_xll.ohTrigger(Trigger,Trigger6M,InterestRatesTrigger)),NA())</f>
        <v>#N/A</v>
      </c>
      <c r="W27" s="94" t="b">
        <f t="shared" ca="1" si="8"/>
        <v>0</v>
      </c>
      <c r="X27" s="124" t="e">
        <f t="shared" ca="1" si="9"/>
        <v>#NAME?</v>
      </c>
      <c r="Y27" s="50" t="e">
        <f ca="1">ABS(X27/10000)&lt;=ABS('General Settings'!$D$30)</f>
        <v>#NAME?</v>
      </c>
      <c r="AF27" s="62" t="e">
        <v>#N/A</v>
      </c>
      <c r="AH27" s="50" t="str">
        <v>EUR5MD_SYNTH6M_Quote</v>
      </c>
    </row>
    <row r="28" spans="3:34" x14ac:dyDescent="0.2">
      <c r="M28" s="94" t="s">
        <v>146</v>
      </c>
      <c r="N28" s="94" t="s">
        <v>32</v>
      </c>
      <c r="O28" s="94" t="str">
        <f t="shared" si="6"/>
        <v>12M</v>
      </c>
      <c r="P28" s="94" t="str">
        <f t="shared" si="7"/>
        <v>EUR6x12F_Quote</v>
      </c>
      <c r="Q28" s="171"/>
      <c r="R28" s="106">
        <f>_xll.qlInterestRateIndexFixingDate(Index6M,S28)</f>
        <v>42823</v>
      </c>
      <c r="S28" s="106">
        <f>_xll.qlCalendarAdvance(Calendar,SettlementDate,N28,"mf",TRUE)</f>
        <v>42825</v>
      </c>
      <c r="T28" s="106">
        <f>_xll.qlCalendarAdvance(Calendar,SettlementDate,O28,"mf",TRUE)</f>
        <v>43007</v>
      </c>
      <c r="U28" s="97" t="e">
        <f ca="1">_xll.qlIndexFixing(Index6M,R28,TRUE,_xll.ohTrigger(Trigger,Trigger6M,InterestRatesTrigger))</f>
        <v>#NAME?</v>
      </c>
      <c r="V28" s="97" t="e">
        <f ca="1">IFERROR(_xll.qlQuoteValue(P28,_xll.ohTrigger(Trigger,Trigger6M,InterestRatesTrigger)),NA())</f>
        <v>#N/A</v>
      </c>
      <c r="W28" s="94" t="b">
        <f t="shared" ca="1" si="8"/>
        <v>0</v>
      </c>
      <c r="X28" s="124" t="e">
        <f t="shared" ca="1" si="9"/>
        <v>#NAME?</v>
      </c>
      <c r="Y28" s="50" t="e">
        <f ca="1">ABS(X28/10000)&lt;=ABS('General Settings'!$D$30)</f>
        <v>#NAME?</v>
      </c>
      <c r="AF28" s="62" t="e">
        <v>#N/A</v>
      </c>
      <c r="AH28" s="50" t="str">
        <v>EUR6MD_SYNTH6M_Quote</v>
      </c>
    </row>
    <row r="29" spans="3:34" x14ac:dyDescent="0.2">
      <c r="M29" s="94" t="s">
        <v>146</v>
      </c>
      <c r="N29" s="94" t="s">
        <v>66</v>
      </c>
      <c r="O29" s="94" t="str">
        <f t="shared" si="6"/>
        <v>13M</v>
      </c>
      <c r="P29" s="94" t="str">
        <f t="shared" si="7"/>
        <v>EUR7x13F_Quote</v>
      </c>
      <c r="Q29" s="171"/>
      <c r="R29" s="106">
        <f>_xll.qlInterestRateIndexFixingDate(Index6M,S29)</f>
        <v>42851</v>
      </c>
      <c r="S29" s="106">
        <f>_xll.qlCalendarAdvance(Calendar,SettlementDate,N29,"mf",TRUE)</f>
        <v>42853</v>
      </c>
      <c r="T29" s="106">
        <f>_xll.qlCalendarAdvance(Calendar,SettlementDate,O29,"mf",TRUE)</f>
        <v>43039</v>
      </c>
      <c r="U29" s="97" t="e">
        <f ca="1">_xll.qlIndexFixing(Index6M,R29,TRUE,_xll.ohTrigger(Trigger,Trigger6M,InterestRatesTrigger))</f>
        <v>#NAME?</v>
      </c>
      <c r="V29" s="97" t="e">
        <f ca="1">IFERROR(_xll.qlQuoteValue(P29,_xll.ohTrigger(Trigger,Trigger6M,InterestRatesTrigger)),NA())</f>
        <v>#N/A</v>
      </c>
      <c r="W29" s="94" t="b">
        <f t="shared" ca="1" si="8"/>
        <v>0</v>
      </c>
      <c r="X29" s="124" t="e">
        <f t="shared" ca="1" si="9"/>
        <v>#NAME?</v>
      </c>
      <c r="Y29" s="133" t="e">
        <f ca="1">ABS(X29/10000)&lt;=ABS('General Settings'!$D$30)</f>
        <v>#NAME?</v>
      </c>
      <c r="AF29" s="62" t="e">
        <v>#N/A</v>
      </c>
      <c r="AH29" s="50" t="str">
        <v>EUR1x7F_Quote</v>
      </c>
    </row>
    <row r="30" spans="3:34" x14ac:dyDescent="0.2">
      <c r="M30" s="94" t="s">
        <v>146</v>
      </c>
      <c r="N30" s="94" t="s">
        <v>67</v>
      </c>
      <c r="O30" s="94" t="str">
        <f t="shared" si="6"/>
        <v>14M</v>
      </c>
      <c r="P30" s="94" t="str">
        <f t="shared" si="7"/>
        <v>EUR8x14F_Quote</v>
      </c>
      <c r="Q30" s="171"/>
      <c r="R30" s="106">
        <f>_xll.qlInterestRateIndexFixingDate(Index6M,S30)</f>
        <v>42884</v>
      </c>
      <c r="S30" s="106">
        <f>_xll.qlCalendarAdvance(Calendar,SettlementDate,N30,"mf",TRUE)</f>
        <v>42886</v>
      </c>
      <c r="T30" s="106">
        <f>_xll.qlCalendarAdvance(Calendar,SettlementDate,O30,"mf",TRUE)</f>
        <v>43069</v>
      </c>
      <c r="U30" s="97" t="e">
        <f ca="1">_xll.qlIndexFixing(Index6M,R30,TRUE,_xll.ohTrigger(Trigger,Trigger6M,InterestRatesTrigger))</f>
        <v>#NAME?</v>
      </c>
      <c r="V30" s="97" t="e">
        <f ca="1">IFERROR(_xll.qlQuoteValue(P30,_xll.ohTrigger(Trigger,Trigger6M,InterestRatesTrigger)),NA())</f>
        <v>#N/A</v>
      </c>
      <c r="W30" s="94" t="b">
        <f t="shared" ca="1" si="8"/>
        <v>0</v>
      </c>
      <c r="X30" s="124" t="e">
        <f t="shared" ca="1" si="9"/>
        <v>#NAME?</v>
      </c>
      <c r="Y30" s="50" t="e">
        <f ca="1">ABS(X30/10000)&lt;=ABS('General Settings'!$D$30)</f>
        <v>#NAME?</v>
      </c>
      <c r="AF30" s="62" t="e">
        <v>#N/A</v>
      </c>
      <c r="AH30" s="50" t="str">
        <v>EUR2x8F_Quote</v>
      </c>
    </row>
    <row r="31" spans="3:34" x14ac:dyDescent="0.2">
      <c r="M31" s="94" t="s">
        <v>146</v>
      </c>
      <c r="N31" s="94" t="s">
        <v>68</v>
      </c>
      <c r="O31" s="94" t="str">
        <f t="shared" si="6"/>
        <v>15M</v>
      </c>
      <c r="P31" s="94" t="str">
        <f t="shared" si="7"/>
        <v>EUR9x15F_Quote</v>
      </c>
      <c r="Q31" s="171"/>
      <c r="R31" s="106">
        <f>_xll.qlInterestRateIndexFixingDate(Index6M,S31)</f>
        <v>42914</v>
      </c>
      <c r="S31" s="106">
        <f>_xll.qlCalendarAdvance(Calendar,SettlementDate,N31,"mf",TRUE)</f>
        <v>42916</v>
      </c>
      <c r="T31" s="106">
        <f>_xll.qlCalendarAdvance(Calendar,SettlementDate,O31,"mf",TRUE)</f>
        <v>43098</v>
      </c>
      <c r="U31" s="97" t="e">
        <f ca="1">_xll.qlIndexFixing(Index6M,R31,TRUE,_xll.ohTrigger(Trigger,Trigger6M,InterestRatesTrigger))</f>
        <v>#NAME?</v>
      </c>
      <c r="V31" s="97" t="e">
        <f ca="1">IFERROR(_xll.qlQuoteValue(P31,_xll.ohTrigger(Trigger,Trigger6M,InterestRatesTrigger)),NA())</f>
        <v>#N/A</v>
      </c>
      <c r="W31" s="94" t="b">
        <f t="shared" ca="1" si="8"/>
        <v>0</v>
      </c>
      <c r="X31" s="124" t="e">
        <f t="shared" ca="1" si="9"/>
        <v>#NAME?</v>
      </c>
      <c r="Y31" s="50" t="e">
        <f ca="1">ABS(X31/10000)&lt;=ABS('General Settings'!$D$30)</f>
        <v>#NAME?</v>
      </c>
      <c r="AF31" s="62" t="e">
        <v>#N/A</v>
      </c>
      <c r="AH31" s="50" t="str">
        <v>EUR3x9F_Quote</v>
      </c>
    </row>
    <row r="32" spans="3:34" x14ac:dyDescent="0.2">
      <c r="M32" s="94" t="s">
        <v>146</v>
      </c>
      <c r="N32" s="94" t="s">
        <v>69</v>
      </c>
      <c r="O32" s="94" t="str">
        <f t="shared" si="6"/>
        <v>16M</v>
      </c>
      <c r="P32" s="94" t="str">
        <f t="shared" si="7"/>
        <v>EUR10x16F_Quote</v>
      </c>
      <c r="Q32" s="171"/>
      <c r="R32" s="106">
        <f>_xll.qlInterestRateIndexFixingDate(Index6M,S32)</f>
        <v>42943</v>
      </c>
      <c r="S32" s="106">
        <f>_xll.qlCalendarAdvance(Calendar,SettlementDate,N32,"mf",TRUE)</f>
        <v>42947</v>
      </c>
      <c r="T32" s="106">
        <f>_xll.qlCalendarAdvance(Calendar,SettlementDate,O32,"mf",TRUE)</f>
        <v>43131</v>
      </c>
      <c r="U32" s="97" t="e">
        <f ca="1">_xll.qlIndexFixing(Index6M,R32,TRUE,_xll.ohTrigger(Trigger,Trigger6M,InterestRatesTrigger))</f>
        <v>#NAME?</v>
      </c>
      <c r="V32" s="97" t="e">
        <f ca="1">IFERROR(_xll.qlQuoteValue(P32,_xll.ohTrigger(Trigger,Trigger6M,InterestRatesTrigger)),NA())</f>
        <v>#N/A</v>
      </c>
      <c r="W32" s="94" t="b">
        <f t="shared" ca="1" si="8"/>
        <v>0</v>
      </c>
      <c r="X32" s="124" t="e">
        <f t="shared" ca="1" si="9"/>
        <v>#NAME?</v>
      </c>
      <c r="Y32" s="50" t="e">
        <f ca="1">ABS(X32/10000)&lt;=ABS('General Settings'!$D$30)</f>
        <v>#NAME?</v>
      </c>
      <c r="AF32" s="62" t="e">
        <v>#N/A</v>
      </c>
      <c r="AH32" s="50" t="str">
        <v>EUR4x10F_Quote</v>
      </c>
    </row>
    <row r="33" spans="13:34" x14ac:dyDescent="0.2">
      <c r="M33" s="94" t="s">
        <v>146</v>
      </c>
      <c r="N33" s="94" t="s">
        <v>70</v>
      </c>
      <c r="O33" s="94" t="str">
        <f t="shared" si="6"/>
        <v>17M</v>
      </c>
      <c r="P33" s="94" t="str">
        <f t="shared" si="7"/>
        <v>EUR11x17F_Quote</v>
      </c>
      <c r="Q33" s="171"/>
      <c r="R33" s="106">
        <f>_xll.qlInterestRateIndexFixingDate(Index6M,S33)</f>
        <v>42976</v>
      </c>
      <c r="S33" s="106">
        <f>_xll.qlCalendarAdvance(Calendar,SettlementDate,N33,"mf",TRUE)</f>
        <v>42978</v>
      </c>
      <c r="T33" s="106">
        <f>_xll.qlCalendarAdvance(Calendar,SettlementDate,O33,"mf",TRUE)</f>
        <v>43159</v>
      </c>
      <c r="U33" s="97" t="e">
        <f ca="1">_xll.qlIndexFixing(Index6M,R33,TRUE,_xll.ohTrigger(Trigger,Trigger6M,InterestRatesTrigger))</f>
        <v>#NAME?</v>
      </c>
      <c r="V33" s="97" t="e">
        <f ca="1">IFERROR(_xll.qlQuoteValue(P33,_xll.ohTrigger(Trigger,Trigger6M,InterestRatesTrigger)),NA())</f>
        <v>#N/A</v>
      </c>
      <c r="W33" s="94" t="b">
        <f t="shared" ca="1" si="8"/>
        <v>0</v>
      </c>
      <c r="X33" s="124" t="e">
        <f t="shared" ca="1" si="9"/>
        <v>#NAME?</v>
      </c>
      <c r="Y33" s="50" t="e">
        <f ca="1">ABS(X33/10000)&lt;=ABS('General Settings'!$D$30)</f>
        <v>#NAME?</v>
      </c>
      <c r="AF33" s="62" t="e">
        <v>#N/A</v>
      </c>
      <c r="AH33" s="50" t="str">
        <v>EUR5x11F_Quote</v>
      </c>
    </row>
    <row r="34" spans="13:34" x14ac:dyDescent="0.2">
      <c r="M34" s="94" t="s">
        <v>146</v>
      </c>
      <c r="N34" s="94" t="s">
        <v>102</v>
      </c>
      <c r="O34" s="94" t="str">
        <f t="shared" si="6"/>
        <v>18M</v>
      </c>
      <c r="P34" s="94" t="str">
        <f t="shared" si="7"/>
        <v>EUR12x18F_Quote</v>
      </c>
      <c r="Q34" s="171"/>
      <c r="R34" s="106">
        <f>_xll.qlInterestRateIndexFixingDate(Index6M,S34)</f>
        <v>43005</v>
      </c>
      <c r="S34" s="106">
        <f>_xll.qlCalendarAdvance(Calendar,SettlementDate,N34,"mf",TRUE)</f>
        <v>43007</v>
      </c>
      <c r="T34" s="106">
        <f>_xll.qlCalendarAdvance(Calendar,SettlementDate,O34,"mf",TRUE)</f>
        <v>43188</v>
      </c>
      <c r="U34" s="97" t="e">
        <f ca="1">_xll.qlIndexFixing(Index6M,R34,TRUE,_xll.ohTrigger(Trigger,Trigger6M,InterestRatesTrigger))</f>
        <v>#NAME?</v>
      </c>
      <c r="V34" s="97" t="e">
        <f ca="1">IFERROR(_xll.qlQuoteValue(P34,_xll.ohTrigger(Trigger,Trigger6M,InterestRatesTrigger)),NA())</f>
        <v>#N/A</v>
      </c>
      <c r="W34" s="94" t="b">
        <f t="shared" ca="1" si="8"/>
        <v>0</v>
      </c>
      <c r="X34" s="124" t="e">
        <f t="shared" ca="1" si="9"/>
        <v>#NAME?</v>
      </c>
      <c r="Y34" s="50" t="e">
        <f ca="1">ABS(X34/10000)&lt;=ABS('General Settings'!$D$30)</f>
        <v>#NAME?</v>
      </c>
      <c r="AF34" s="62" t="e">
        <v>#N/A</v>
      </c>
      <c r="AH34" s="50" t="str">
        <v>EUR6x12F_Quote</v>
      </c>
    </row>
    <row r="35" spans="13:34" x14ac:dyDescent="0.2">
      <c r="M35" s="94" t="s">
        <v>146</v>
      </c>
      <c r="N35" s="94" t="s">
        <v>71</v>
      </c>
      <c r="O35" s="94" t="str">
        <f t="shared" si="6"/>
        <v>19M</v>
      </c>
      <c r="P35" s="94" t="str">
        <f t="shared" si="7"/>
        <v>EUR13x19F_Quote</v>
      </c>
      <c r="Q35" s="171"/>
      <c r="R35" s="106">
        <f>_xll.qlInterestRateIndexFixingDate(Index6M,S35)</f>
        <v>43035</v>
      </c>
      <c r="S35" s="106">
        <f>_xll.qlCalendarAdvance(Calendar,SettlementDate,N35,"mf",TRUE)</f>
        <v>43039</v>
      </c>
      <c r="T35" s="106">
        <f>_xll.qlCalendarAdvance(Calendar,SettlementDate,O35,"mf",TRUE)</f>
        <v>43220</v>
      </c>
      <c r="U35" s="97" t="e">
        <f ca="1">_xll.qlIndexFixing(Index6M,R35,TRUE,_xll.ohTrigger(Trigger,Trigger6M,InterestRatesTrigger))</f>
        <v>#NAME?</v>
      </c>
      <c r="V35" s="97" t="e">
        <f ca="1">IFERROR(_xll.qlQuoteValue(P35,_xll.ohTrigger(Trigger,Trigger6M,InterestRatesTrigger)),NA())</f>
        <v>#N/A</v>
      </c>
      <c r="W35" s="94" t="b">
        <f t="shared" ca="1" si="8"/>
        <v>0</v>
      </c>
      <c r="X35" s="124" t="e">
        <f t="shared" ca="1" si="9"/>
        <v>#NAME?</v>
      </c>
      <c r="Y35" s="50" t="e">
        <f ca="1">ABS(X35/10000)&lt;=ABS('General Settings'!$D$30)</f>
        <v>#NAME?</v>
      </c>
      <c r="AF35" s="62" t="e">
        <v>#N/A</v>
      </c>
      <c r="AH35" s="50" t="str">
        <v>EUR7x13F_Quote</v>
      </c>
    </row>
    <row r="36" spans="13:34" x14ac:dyDescent="0.2">
      <c r="M36" s="94" t="s">
        <v>146</v>
      </c>
      <c r="N36" s="94" t="s">
        <v>72</v>
      </c>
      <c r="O36" s="94" t="str">
        <f t="shared" si="6"/>
        <v>20M</v>
      </c>
      <c r="P36" s="94" t="str">
        <f t="shared" si="7"/>
        <v>EUR14x20F_Quote</v>
      </c>
      <c r="Q36" s="171"/>
      <c r="R36" s="106">
        <f>_xll.qlInterestRateIndexFixingDate(Index6M,S36)</f>
        <v>43067</v>
      </c>
      <c r="S36" s="106">
        <f>_xll.qlCalendarAdvance(Calendar,SettlementDate,N36,"mf",TRUE)</f>
        <v>43069</v>
      </c>
      <c r="T36" s="106">
        <f>_xll.qlCalendarAdvance(Calendar,SettlementDate,O36,"mf",TRUE)</f>
        <v>43251</v>
      </c>
      <c r="U36" s="97" t="e">
        <f ca="1">_xll.qlIndexFixing(Index6M,R36,TRUE,_xll.ohTrigger(Trigger,Trigger6M,InterestRatesTrigger))</f>
        <v>#NAME?</v>
      </c>
      <c r="V36" s="97" t="e">
        <f ca="1">IFERROR(_xll.qlQuoteValue(P36,_xll.ohTrigger(Trigger,Trigger6M,InterestRatesTrigger)),NA())</f>
        <v>#N/A</v>
      </c>
      <c r="W36" s="94" t="b">
        <f t="shared" ca="1" si="8"/>
        <v>0</v>
      </c>
      <c r="X36" s="124" t="e">
        <f t="shared" ca="1" si="9"/>
        <v>#NAME?</v>
      </c>
      <c r="Y36" s="50" t="e">
        <f ca="1">ABS(X36/10000)&lt;=ABS('General Settings'!$D$30)</f>
        <v>#NAME?</v>
      </c>
      <c r="AF36" s="62" t="e">
        <v>#N/A</v>
      </c>
      <c r="AH36" s="50" t="str">
        <v>EUR8x14F_Quote</v>
      </c>
    </row>
    <row r="37" spans="13:34" x14ac:dyDescent="0.2">
      <c r="M37" s="94" t="s">
        <v>146</v>
      </c>
      <c r="N37" s="94" t="s">
        <v>73</v>
      </c>
      <c r="O37" s="94" t="str">
        <f t="shared" si="6"/>
        <v>21M</v>
      </c>
      <c r="P37" s="94" t="str">
        <f t="shared" si="7"/>
        <v>EUR15x21F_Quote</v>
      </c>
      <c r="Q37" s="171"/>
      <c r="R37" s="106">
        <f>_xll.qlInterestRateIndexFixingDate(Index6M,S37)</f>
        <v>43096</v>
      </c>
      <c r="S37" s="106">
        <f>_xll.qlCalendarAdvance(Calendar,SettlementDate,N37,"mf",TRUE)</f>
        <v>43098</v>
      </c>
      <c r="T37" s="106">
        <f>_xll.qlCalendarAdvance(Calendar,SettlementDate,O37,"mf",TRUE)</f>
        <v>43280</v>
      </c>
      <c r="U37" s="97" t="e">
        <f ca="1">_xll.qlIndexFixing(Index6M,R37,TRUE,_xll.ohTrigger(Trigger,Trigger6M,InterestRatesTrigger))</f>
        <v>#NAME?</v>
      </c>
      <c r="V37" s="97" t="e">
        <f ca="1">IFERROR(_xll.qlQuoteValue(P37,_xll.ohTrigger(Trigger,Trigger6M,InterestRatesTrigger)),NA())</f>
        <v>#N/A</v>
      </c>
      <c r="W37" s="94" t="b">
        <f t="shared" ca="1" si="8"/>
        <v>0</v>
      </c>
      <c r="X37" s="124" t="e">
        <f t="shared" ca="1" si="9"/>
        <v>#NAME?</v>
      </c>
      <c r="Y37" s="50" t="e">
        <f ca="1">ABS(X37/10000)&lt;=ABS('General Settings'!$D$30)</f>
        <v>#NAME?</v>
      </c>
      <c r="AF37" s="62" t="e">
        <v>#N/A</v>
      </c>
      <c r="AH37" s="50" t="str">
        <v>EUR9x15F_Quote</v>
      </c>
    </row>
    <row r="38" spans="13:34" x14ac:dyDescent="0.2">
      <c r="M38" s="94" t="s">
        <v>146</v>
      </c>
      <c r="N38" s="94" t="s">
        <v>74</v>
      </c>
      <c r="O38" s="94" t="str">
        <f t="shared" si="6"/>
        <v>22M</v>
      </c>
      <c r="P38" s="94" t="str">
        <f t="shared" si="7"/>
        <v>EUR16x22F_Quote</v>
      </c>
      <c r="Q38" s="171"/>
      <c r="R38" s="106">
        <f>_xll.qlInterestRateIndexFixingDate(Index6M,S38)</f>
        <v>43129</v>
      </c>
      <c r="S38" s="106">
        <f>_xll.qlCalendarAdvance(Calendar,SettlementDate,N38,"mf",TRUE)</f>
        <v>43131</v>
      </c>
      <c r="T38" s="106">
        <f>_xll.qlCalendarAdvance(Calendar,SettlementDate,O38,"mf",TRUE)</f>
        <v>43312</v>
      </c>
      <c r="U38" s="97" t="e">
        <f ca="1">_xll.qlIndexFixing(Index6M,R38,TRUE,_xll.ohTrigger(Trigger,Trigger6M,InterestRatesTrigger))</f>
        <v>#NAME?</v>
      </c>
      <c r="V38" s="97" t="e">
        <f ca="1">IFERROR(_xll.qlQuoteValue(P38,_xll.ohTrigger(Trigger,Trigger6M,InterestRatesTrigger)),NA())</f>
        <v>#N/A</v>
      </c>
      <c r="W38" s="94" t="b">
        <f t="shared" ca="1" si="8"/>
        <v>0</v>
      </c>
      <c r="X38" s="124" t="e">
        <f t="shared" ca="1" si="9"/>
        <v>#NAME?</v>
      </c>
      <c r="Y38" s="50" t="e">
        <f ca="1">ABS(X38/10000)&lt;=ABS('General Settings'!$D$30)</f>
        <v>#NAME?</v>
      </c>
      <c r="AF38" s="62" t="e">
        <v>#N/A</v>
      </c>
      <c r="AH38" s="50" t="str">
        <v>EUR10x16F_Quote</v>
      </c>
    </row>
    <row r="39" spans="13:34" x14ac:dyDescent="0.2">
      <c r="M39" s="94" t="s">
        <v>146</v>
      </c>
      <c r="N39" s="94" t="s">
        <v>75</v>
      </c>
      <c r="O39" s="94" t="str">
        <f t="shared" si="6"/>
        <v>23M</v>
      </c>
      <c r="P39" s="94" t="str">
        <f t="shared" si="7"/>
        <v>EUR17x23F_Quote</v>
      </c>
      <c r="Q39" s="171"/>
      <c r="R39" s="106">
        <f>_xll.qlInterestRateIndexFixingDate(Index6M,S39)</f>
        <v>43157</v>
      </c>
      <c r="S39" s="106">
        <f>_xll.qlCalendarAdvance(Calendar,SettlementDate,N39,"mf",TRUE)</f>
        <v>43159</v>
      </c>
      <c r="T39" s="106">
        <f>_xll.qlCalendarAdvance(Calendar,SettlementDate,O39,"mf",TRUE)</f>
        <v>43343</v>
      </c>
      <c r="U39" s="97" t="e">
        <f ca="1">_xll.qlIndexFixing(Index6M,R39,TRUE,_xll.ohTrigger(Trigger,Trigger6M,InterestRatesTrigger))</f>
        <v>#NAME?</v>
      </c>
      <c r="V39" s="97" t="e">
        <f ca="1">IFERROR(_xll.qlQuoteValue(P39,_xll.ohTrigger(Trigger,Trigger6M,InterestRatesTrigger)),NA())</f>
        <v>#N/A</v>
      </c>
      <c r="W39" s="94" t="b">
        <f t="shared" ca="1" si="8"/>
        <v>0</v>
      </c>
      <c r="X39" s="124" t="e">
        <f t="shared" ca="1" si="9"/>
        <v>#NAME?</v>
      </c>
      <c r="Y39" s="50" t="e">
        <f ca="1">ABS(X39/10000)&lt;=ABS('General Settings'!$D$30)</f>
        <v>#NAME?</v>
      </c>
      <c r="AF39" s="62" t="e">
        <v>#N/A</v>
      </c>
      <c r="AH39" s="50" t="str">
        <v>EUR11x17F_Quote</v>
      </c>
    </row>
    <row r="40" spans="13:34" x14ac:dyDescent="0.2">
      <c r="M40" s="95" t="s">
        <v>146</v>
      </c>
      <c r="N40" s="95" t="s">
        <v>76</v>
      </c>
      <c r="O40" s="95" t="str">
        <f t="shared" si="6"/>
        <v>24M</v>
      </c>
      <c r="P40" s="95" t="str">
        <f t="shared" si="7"/>
        <v>EUR18x24F_Quote</v>
      </c>
      <c r="Q40" s="172"/>
      <c r="R40" s="107">
        <f>_xll.qlInterestRateIndexFixingDate(Index6M,S40)</f>
        <v>43186</v>
      </c>
      <c r="S40" s="107">
        <f>_xll.qlCalendarAdvance(Calendar,SettlementDate,N40,"mf",TRUE)</f>
        <v>43188</v>
      </c>
      <c r="T40" s="107">
        <f>_xll.qlCalendarAdvance(Calendar,SettlementDate,O40,"mf",TRUE)</f>
        <v>43371</v>
      </c>
      <c r="U40" s="98" t="e">
        <f ca="1">_xll.qlIndexFixing(Index6M,R40,TRUE,_xll.ohTrigger(Trigger,Trigger6M,InterestRatesTrigger))</f>
        <v>#NAME?</v>
      </c>
      <c r="V40" s="98" t="e">
        <f ca="1">IFERROR(_xll.qlQuoteValue(P40,_xll.ohTrigger(Trigger,Trigger6M,InterestRatesTrigger)),NA())</f>
        <v>#N/A</v>
      </c>
      <c r="W40" s="95" t="b">
        <f t="shared" ca="1" si="8"/>
        <v>0</v>
      </c>
      <c r="X40" s="158" t="e">
        <f t="shared" ca="1" si="9"/>
        <v>#NAME?</v>
      </c>
      <c r="Y40" s="51" t="e">
        <f ca="1">ABS(X40/10000)&lt;=ABS('General Settings'!$D$30)</f>
        <v>#NAME?</v>
      </c>
      <c r="AA40" s="104" t="s">
        <v>99</v>
      </c>
      <c r="AC40" s="103" t="s">
        <v>104</v>
      </c>
      <c r="AD40" s="103" t="s">
        <v>105</v>
      </c>
      <c r="AE40" s="104" t="s">
        <v>106</v>
      </c>
      <c r="AF40" s="62" t="e">
        <v>#N/A</v>
      </c>
      <c r="AH40" s="50" t="str">
        <v>EUR12x18F_Quote</v>
      </c>
    </row>
    <row r="41" spans="13:34" x14ac:dyDescent="0.2">
      <c r="M41" s="94" t="s">
        <v>60</v>
      </c>
      <c r="N41" s="94"/>
      <c r="O41" s="94" t="s">
        <v>33</v>
      </c>
      <c r="P41" s="94" t="str">
        <f t="shared" ref="P41:P77" si="10">Currency&amp;"AB6E"&amp;O41&amp;QuoteSuffix</f>
        <v>EURAB6E1Y_Quote</v>
      </c>
      <c r="Q41" s="171"/>
      <c r="R41" s="106">
        <f t="shared" ref="R41:R77" si="11">EvaluationDate</f>
        <v>42641</v>
      </c>
      <c r="S41" s="106">
        <f>_xll.qlInterestRateIndexValueDate(AA41,R41)</f>
        <v>42643</v>
      </c>
      <c r="T41" s="106">
        <f>_xll.qlInterestRateIndexMaturity(AA41,S41)</f>
        <v>43007</v>
      </c>
      <c r="U41" s="97" t="e">
        <f ca="1">_xll.qlIndexFixing(AA41,R41,TRUE,_xll.ohTrigger(Trigger,Trigger6M,InterestRatesTrigger))</f>
        <v>#NAME?</v>
      </c>
      <c r="V41" s="97" t="e">
        <f ca="1">_xll.qlQuoteValue(P41,_xll.ohTrigger(Trigger,Trigger6M,InterestRatesTrigger))</f>
        <v>#NAME?</v>
      </c>
      <c r="W41" s="94" t="b">
        <f t="shared" ref="W41:W77" ca="1" si="12">NOT(ISERROR(V41))</f>
        <v>0</v>
      </c>
      <c r="X41" s="124" t="e">
        <f t="shared" ca="1" si="9"/>
        <v>#NAME?</v>
      </c>
      <c r="Y41" s="50" t="e">
        <f ca="1">ABS(X41/10000)&lt;=ABS('General Settings'!$D$31)</f>
        <v>#NAME?</v>
      </c>
      <c r="AA41" s="50" t="str">
        <f>_xll.qlSwapIndex(,,O41,SettlementDays,Currency,Calendar,FixedLegTenor,FixedLegBDC,FixedLegDayCounter,Index6M,DiscountingCurve,Permanent,Trigger,ObjectOverwrite)</f>
        <v>obj_005ec#0001</v>
      </c>
      <c r="AB41" s="115"/>
      <c r="AC41" s="103" t="s">
        <v>33</v>
      </c>
      <c r="AD41" s="103" t="s">
        <v>108</v>
      </c>
      <c r="AE41" s="104" t="s">
        <v>154</v>
      </c>
      <c r="AH41" s="50" t="str">
        <v>EUR13x19F_Quote</v>
      </c>
    </row>
    <row r="42" spans="13:34" x14ac:dyDescent="0.2">
      <c r="M42" s="94" t="s">
        <v>60</v>
      </c>
      <c r="N42" s="94"/>
      <c r="O42" s="94" t="s">
        <v>73</v>
      </c>
      <c r="P42" s="94" t="str">
        <f t="shared" si="10"/>
        <v>EURAB6E15M_Quote</v>
      </c>
      <c r="Q42" s="171"/>
      <c r="R42" s="106">
        <f t="shared" si="11"/>
        <v>42641</v>
      </c>
      <c r="S42" s="106">
        <f>_xll.qlInterestRateIndexValueDate(AA42,R42)</f>
        <v>42643</v>
      </c>
      <c r="T42" s="106">
        <f>_xll.qlInterestRateIndexMaturity(AA42,S42)</f>
        <v>43098</v>
      </c>
      <c r="U42" s="97" t="e">
        <f ca="1">_xll.qlIndexFixing(AA42,R42,TRUE,_xll.ohTrigger(Trigger,Trigger6M,InterestRatesTrigger))</f>
        <v>#NAME?</v>
      </c>
      <c r="V42" s="97" t="e">
        <f ca="1">_xll.qlQuoteValue(P42,_xll.ohTrigger(Trigger,Trigger6M,InterestRatesTrigger))</f>
        <v>#NAME?</v>
      </c>
      <c r="W42" s="94" t="b">
        <f t="shared" ca="1" si="12"/>
        <v>0</v>
      </c>
      <c r="X42" s="124" t="e">
        <f t="shared" ca="1" si="9"/>
        <v>#NAME?</v>
      </c>
      <c r="Y42" s="50" t="e">
        <f ca="1">ABS(X42/10000)&lt;=ABS('General Settings'!$D$31)</f>
        <v>#NAME?</v>
      </c>
      <c r="AA42" s="50" t="str">
        <f>_xll.qlSwapIndex(,,O42,SettlementDays,Currency,Calendar,FixedLegTenor,FixedLegBDC,FixedLegDayCounter,Index6M,DiscountingCurve,Permanent,Trigger,ObjectOverwrite)</f>
        <v>obj_006b5#0001</v>
      </c>
      <c r="AB42" s="115"/>
      <c r="AC42" s="115"/>
      <c r="AD42" s="87"/>
      <c r="AH42" s="50" t="str">
        <v>EUR14x20F_Quote</v>
      </c>
    </row>
    <row r="43" spans="13:34" x14ac:dyDescent="0.2">
      <c r="M43" s="94" t="s">
        <v>60</v>
      </c>
      <c r="N43" s="94"/>
      <c r="O43" s="94" t="s">
        <v>76</v>
      </c>
      <c r="P43" s="94" t="str">
        <f t="shared" si="10"/>
        <v>EURAB6E18M_Quote</v>
      </c>
      <c r="Q43" s="171"/>
      <c r="R43" s="106">
        <f t="shared" si="11"/>
        <v>42641</v>
      </c>
      <c r="S43" s="106">
        <f>_xll.qlInterestRateIndexValueDate(AA43,R43)</f>
        <v>42643</v>
      </c>
      <c r="T43" s="106">
        <f>_xll.qlInterestRateIndexMaturity(AA43,S43)</f>
        <v>43188</v>
      </c>
      <c r="U43" s="97" t="e">
        <f ca="1">_xll.qlIndexFixing(AA43,R43,TRUE,_xll.ohTrigger(Trigger,Trigger6M,InterestRatesTrigger))</f>
        <v>#NAME?</v>
      </c>
      <c r="V43" s="97" t="e">
        <f ca="1">_xll.qlQuoteValue(P43,_xll.ohTrigger(Trigger,Trigger6M,InterestRatesTrigger))</f>
        <v>#NAME?</v>
      </c>
      <c r="W43" s="94" t="b">
        <f t="shared" ca="1" si="12"/>
        <v>0</v>
      </c>
      <c r="X43" s="124" t="e">
        <f t="shared" ca="1" si="9"/>
        <v>#NAME?</v>
      </c>
      <c r="Y43" s="50" t="e">
        <f ca="1">ABS(X43/10000)&lt;=ABS('General Settings'!$D$31)</f>
        <v>#NAME?</v>
      </c>
      <c r="AA43" s="50" t="str">
        <f>_xll.qlSwapIndex(,,O43,SettlementDays,Currency,Calendar,FixedLegTenor,FixedLegBDC,FixedLegDayCounter,Index6M,DiscountingCurve,Permanent,Trigger,ObjectOverwrite)</f>
        <v>obj_005e6#0001</v>
      </c>
      <c r="AB43" s="115"/>
      <c r="AC43" s="115"/>
      <c r="AD43" s="87"/>
      <c r="AH43" s="50" t="str">
        <v>EUR15x21F_Quote</v>
      </c>
    </row>
    <row r="44" spans="13:34" x14ac:dyDescent="0.2">
      <c r="M44" s="94" t="s">
        <v>60</v>
      </c>
      <c r="N44" s="94"/>
      <c r="O44" s="94" t="s">
        <v>77</v>
      </c>
      <c r="P44" s="94" t="str">
        <f t="shared" si="10"/>
        <v>EURAB6E21M_Quote</v>
      </c>
      <c r="Q44" s="171"/>
      <c r="R44" s="106">
        <f t="shared" si="11"/>
        <v>42641</v>
      </c>
      <c r="S44" s="106">
        <f>_xll.qlInterestRateIndexValueDate(AA44,R44)</f>
        <v>42643</v>
      </c>
      <c r="T44" s="106">
        <f>_xll.qlInterestRateIndexMaturity(AA44,S44)</f>
        <v>43280</v>
      </c>
      <c r="U44" s="97" t="e">
        <f ca="1">_xll.qlIndexFixing(AA44,R44,TRUE,_xll.ohTrigger(Trigger,Trigger6M,InterestRatesTrigger))</f>
        <v>#NAME?</v>
      </c>
      <c r="V44" s="97" t="e">
        <f ca="1">_xll.qlQuoteValue(P44,_xll.ohTrigger(Trigger,Trigger6M,InterestRatesTrigger))</f>
        <v>#NAME?</v>
      </c>
      <c r="W44" s="94" t="b">
        <f t="shared" ca="1" si="12"/>
        <v>0</v>
      </c>
      <c r="X44" s="124" t="e">
        <f t="shared" ca="1" si="9"/>
        <v>#NAME?</v>
      </c>
      <c r="Y44" s="50" t="e">
        <f ca="1">ABS(X44/10000)&lt;=ABS('General Settings'!$D$31)</f>
        <v>#NAME?</v>
      </c>
      <c r="AA44" s="50" t="str">
        <f>_xll.qlSwapIndex(,,O44,SettlementDays,Currency,Calendar,FixedLegTenor,FixedLegBDC,FixedLegDayCounter,Index6M,DiscountingCurve,Permanent,Trigger,ObjectOverwrite)</f>
        <v>obj_005ea#0001</v>
      </c>
      <c r="AB44" s="115"/>
      <c r="AC44" s="115"/>
      <c r="AD44" s="87"/>
      <c r="AH44" s="50" t="str">
        <v>EUR16x22F_Quote</v>
      </c>
    </row>
    <row r="45" spans="13:34" x14ac:dyDescent="0.2">
      <c r="M45" s="94" t="s">
        <v>60</v>
      </c>
      <c r="N45" s="94"/>
      <c r="O45" s="94" t="s">
        <v>78</v>
      </c>
      <c r="P45" s="94" t="str">
        <f t="shared" si="10"/>
        <v>EURAB6E2Y_Quote</v>
      </c>
      <c r="Q45" s="171"/>
      <c r="R45" s="106">
        <f t="shared" si="11"/>
        <v>42641</v>
      </c>
      <c r="S45" s="106">
        <f>_xll.qlInterestRateIndexValueDate(AA45,R45)</f>
        <v>42643</v>
      </c>
      <c r="T45" s="106">
        <f>_xll.qlInterestRateIndexMaturity(AA45,S45)</f>
        <v>43371</v>
      </c>
      <c r="U45" s="97" t="e">
        <f ca="1">_xll.qlIndexFixing(AA45,R45,TRUE,_xll.ohTrigger(Trigger,Trigger6M,InterestRatesTrigger))</f>
        <v>#NAME?</v>
      </c>
      <c r="V45" s="97" t="e">
        <f ca="1">_xll.qlQuoteValue(P45,_xll.ohTrigger(Trigger,Trigger6M,InterestRatesTrigger))</f>
        <v>#NAME?</v>
      </c>
      <c r="W45" s="94" t="b">
        <f t="shared" ca="1" si="12"/>
        <v>0</v>
      </c>
      <c r="X45" s="124" t="e">
        <f t="shared" ca="1" si="9"/>
        <v>#NAME?</v>
      </c>
      <c r="Y45" s="50" t="e">
        <f ca="1">ABS(X45/10000)&lt;=ABS('General Settings'!$D$31)</f>
        <v>#NAME?</v>
      </c>
      <c r="AA45" s="50" t="str">
        <f>_xll.qlSwapIndex(,,O45,SettlementDays,Currency,Calendar,FixedLegTenor,FixedLegBDC,FixedLegDayCounter,Index6M,DiscountingCurve,Permanent,Trigger,ObjectOverwrite)</f>
        <v>obj_005fe#0001</v>
      </c>
      <c r="AB45" s="115"/>
      <c r="AC45" s="115"/>
      <c r="AD45" s="87"/>
      <c r="AH45" s="50" t="str">
        <v>EUR17x23F_Quote</v>
      </c>
    </row>
    <row r="46" spans="13:34" x14ac:dyDescent="0.2">
      <c r="M46" s="94" t="s">
        <v>60</v>
      </c>
      <c r="N46" s="94"/>
      <c r="O46" s="94" t="s">
        <v>79</v>
      </c>
      <c r="P46" s="94" t="str">
        <f t="shared" si="10"/>
        <v>EURAB6E3Y_Quote</v>
      </c>
      <c r="Q46" s="171"/>
      <c r="R46" s="106">
        <f t="shared" si="11"/>
        <v>42641</v>
      </c>
      <c r="S46" s="106">
        <f>_xll.qlInterestRateIndexValueDate(AA46,R46)</f>
        <v>42643</v>
      </c>
      <c r="T46" s="106">
        <f>_xll.qlInterestRateIndexMaturity(AA46,S46)</f>
        <v>43738</v>
      </c>
      <c r="U46" s="97" t="e">
        <f ca="1">_xll.qlIndexFixing(AA46,R46,TRUE,_xll.ohTrigger(Trigger,Trigger6M,InterestRatesTrigger))</f>
        <v>#NAME?</v>
      </c>
      <c r="V46" s="97" t="e">
        <f ca="1">_xll.qlQuoteValue(P46,_xll.ohTrigger(Trigger,Trigger6M,InterestRatesTrigger))</f>
        <v>#NAME?</v>
      </c>
      <c r="W46" s="94" t="b">
        <f t="shared" ca="1" si="12"/>
        <v>0</v>
      </c>
      <c r="X46" s="124" t="e">
        <f t="shared" ca="1" si="9"/>
        <v>#NAME?</v>
      </c>
      <c r="Y46" s="50" t="e">
        <f ca="1">ABS(X46/10000)&lt;=ABS('General Settings'!$D$31)</f>
        <v>#NAME?</v>
      </c>
      <c r="AA46" s="50" t="str">
        <f>_xll.qlSwapIndex(,,O46,SettlementDays,Currency,Calendar,FixedLegTenor,FixedLegBDC,FixedLegDayCounter,Index6M,DiscountingCurve,Permanent,Trigger,ObjectOverwrite)</f>
        <v>obj_00676#0001</v>
      </c>
      <c r="AB46" s="115"/>
      <c r="AC46" s="115"/>
      <c r="AD46" s="87"/>
      <c r="AH46" s="50" t="str">
        <v>EUR18x24F_Quote</v>
      </c>
    </row>
    <row r="47" spans="13:34" x14ac:dyDescent="0.2">
      <c r="M47" s="94" t="s">
        <v>60</v>
      </c>
      <c r="N47" s="94"/>
      <c r="O47" s="94" t="s">
        <v>80</v>
      </c>
      <c r="P47" s="94" t="str">
        <f t="shared" si="10"/>
        <v>EURAB6E4Y_Quote</v>
      </c>
      <c r="Q47" s="171"/>
      <c r="R47" s="106">
        <f t="shared" si="11"/>
        <v>42641</v>
      </c>
      <c r="S47" s="106">
        <f>_xll.qlInterestRateIndexValueDate(AA47,R47)</f>
        <v>42643</v>
      </c>
      <c r="T47" s="106">
        <f>_xll.qlInterestRateIndexMaturity(AA47,S47)</f>
        <v>44104</v>
      </c>
      <c r="U47" s="97" t="e">
        <f ca="1">_xll.qlIndexFixing(AA47,R47,TRUE,_xll.ohTrigger(Trigger,Trigger6M,InterestRatesTrigger))</f>
        <v>#NAME?</v>
      </c>
      <c r="V47" s="97" t="e">
        <f ca="1">_xll.qlQuoteValue(P47,_xll.ohTrigger(Trigger,Trigger6M,InterestRatesTrigger))</f>
        <v>#NAME?</v>
      </c>
      <c r="W47" s="94" t="b">
        <f t="shared" ca="1" si="12"/>
        <v>0</v>
      </c>
      <c r="X47" s="124" t="e">
        <f t="shared" ca="1" si="9"/>
        <v>#NAME?</v>
      </c>
      <c r="Y47" s="50" t="e">
        <f ca="1">ABS(X47/10000)&lt;=ABS('General Settings'!$D$31)</f>
        <v>#NAME?</v>
      </c>
      <c r="AA47" s="50" t="str">
        <f>_xll.qlSwapIndex(,,O47,SettlementDays,Currency,Calendar,FixedLegTenor,FixedLegBDC,FixedLegDayCounter,Index6M,DiscountingCurve,Permanent,Trigger,ObjectOverwrite)</f>
        <v>obj_00760#0001</v>
      </c>
      <c r="AB47" s="115"/>
      <c r="AC47" s="115"/>
      <c r="AD47" s="87"/>
      <c r="AH47" s="50" t="str">
        <v>EURAB6E3Y_Quote</v>
      </c>
    </row>
    <row r="48" spans="13:34" x14ac:dyDescent="0.2">
      <c r="M48" s="94" t="s">
        <v>60</v>
      </c>
      <c r="N48" s="94"/>
      <c r="O48" s="94" t="s">
        <v>81</v>
      </c>
      <c r="P48" s="94" t="str">
        <f t="shared" si="10"/>
        <v>EURAB6E5Y_Quote</v>
      </c>
      <c r="Q48" s="171"/>
      <c r="R48" s="106">
        <f t="shared" si="11"/>
        <v>42641</v>
      </c>
      <c r="S48" s="106">
        <f>_xll.qlInterestRateIndexValueDate(AA48,R48)</f>
        <v>42643</v>
      </c>
      <c r="T48" s="106">
        <f>_xll.qlInterestRateIndexMaturity(AA48,S48)</f>
        <v>44469</v>
      </c>
      <c r="U48" s="97" t="e">
        <f ca="1">_xll.qlIndexFixing(AA48,R48,TRUE,_xll.ohTrigger(Trigger,Trigger6M,InterestRatesTrigger))</f>
        <v>#NAME?</v>
      </c>
      <c r="V48" s="97" t="e">
        <f ca="1">_xll.qlQuoteValue(P48,_xll.ohTrigger(Trigger,Trigger6M,InterestRatesTrigger))</f>
        <v>#NAME?</v>
      </c>
      <c r="W48" s="94" t="b">
        <f t="shared" ca="1" si="12"/>
        <v>0</v>
      </c>
      <c r="X48" s="124" t="e">
        <f t="shared" ca="1" si="9"/>
        <v>#NAME?</v>
      </c>
      <c r="Y48" s="50" t="e">
        <f ca="1">ABS(X48/10000)&lt;=ABS('General Settings'!$D$31)</f>
        <v>#NAME?</v>
      </c>
      <c r="AA48" s="50" t="str">
        <f>_xll.qlSwapIndex(,,O48,SettlementDays,Currency,Calendar,FixedLegTenor,FixedLegBDC,FixedLegDayCounter,Index6M,DiscountingCurve,Permanent,Trigger,ObjectOverwrite)</f>
        <v>obj_005b3#0001</v>
      </c>
      <c r="AB48" s="115"/>
      <c r="AC48" s="115"/>
      <c r="AD48" s="87"/>
      <c r="AH48" s="50" t="str">
        <v>EURAB6E4Y_Quote</v>
      </c>
    </row>
    <row r="49" spans="13:34" x14ac:dyDescent="0.2">
      <c r="M49" s="94" t="s">
        <v>60</v>
      </c>
      <c r="N49" s="94"/>
      <c r="O49" s="94" t="s">
        <v>82</v>
      </c>
      <c r="P49" s="94" t="str">
        <f t="shared" si="10"/>
        <v>EURAB6E6Y_Quote</v>
      </c>
      <c r="Q49" s="171"/>
      <c r="R49" s="106">
        <f t="shared" si="11"/>
        <v>42641</v>
      </c>
      <c r="S49" s="106">
        <f>_xll.qlInterestRateIndexValueDate(AA49,R49)</f>
        <v>42643</v>
      </c>
      <c r="T49" s="106">
        <f>_xll.qlInterestRateIndexMaturity(AA49,S49)</f>
        <v>44834</v>
      </c>
      <c r="U49" s="97" t="e">
        <f ca="1">_xll.qlIndexFixing(AA49,R49,TRUE,_xll.ohTrigger(Trigger,Trigger6M,InterestRatesTrigger))</f>
        <v>#NAME?</v>
      </c>
      <c r="V49" s="97" t="e">
        <f ca="1">_xll.qlQuoteValue(P49,_xll.ohTrigger(Trigger,Trigger6M,InterestRatesTrigger))</f>
        <v>#NAME?</v>
      </c>
      <c r="W49" s="94" t="b">
        <f t="shared" ca="1" si="12"/>
        <v>0</v>
      </c>
      <c r="X49" s="124" t="e">
        <f t="shared" ca="1" si="9"/>
        <v>#NAME?</v>
      </c>
      <c r="Y49" s="50" t="e">
        <f ca="1">ABS(X49/10000)&lt;=ABS('General Settings'!$D$31)</f>
        <v>#NAME?</v>
      </c>
      <c r="AA49" s="50" t="str">
        <f>_xll.qlSwapIndex(,,O49,SettlementDays,Currency,Calendar,FixedLegTenor,FixedLegBDC,FixedLegDayCounter,Index6M,DiscountingCurve,Permanent,Trigger,ObjectOverwrite)</f>
        <v>obj_00768#0001</v>
      </c>
      <c r="AB49" s="115"/>
      <c r="AC49" s="115"/>
      <c r="AD49" s="87"/>
      <c r="AH49" s="50" t="str">
        <v>EURAB6E5Y_Quote</v>
      </c>
    </row>
    <row r="50" spans="13:34" x14ac:dyDescent="0.2">
      <c r="M50" s="94" t="s">
        <v>60</v>
      </c>
      <c r="N50" s="94"/>
      <c r="O50" s="94" t="s">
        <v>83</v>
      </c>
      <c r="P50" s="94" t="str">
        <f t="shared" si="10"/>
        <v>EURAB6E7Y_Quote</v>
      </c>
      <c r="Q50" s="171"/>
      <c r="R50" s="106">
        <f t="shared" si="11"/>
        <v>42641</v>
      </c>
      <c r="S50" s="106">
        <f>_xll.qlInterestRateIndexValueDate(AA50,R50)</f>
        <v>42643</v>
      </c>
      <c r="T50" s="106">
        <f>_xll.qlInterestRateIndexMaturity(AA50,S50)</f>
        <v>45198</v>
      </c>
      <c r="U50" s="97" t="e">
        <f ca="1">_xll.qlIndexFixing(AA50,R50,TRUE,_xll.ohTrigger(Trigger,Trigger6M,InterestRatesTrigger))</f>
        <v>#NAME?</v>
      </c>
      <c r="V50" s="97" t="e">
        <f ca="1">_xll.qlQuoteValue(P50,_xll.ohTrigger(Trigger,Trigger6M,InterestRatesTrigger))</f>
        <v>#NAME?</v>
      </c>
      <c r="W50" s="94" t="b">
        <f t="shared" ca="1" si="12"/>
        <v>0</v>
      </c>
      <c r="X50" s="124" t="e">
        <f t="shared" ca="1" si="9"/>
        <v>#NAME?</v>
      </c>
      <c r="Y50" s="50" t="e">
        <f ca="1">ABS(X50/10000)&lt;=ABS('General Settings'!$D$31)</f>
        <v>#NAME?</v>
      </c>
      <c r="AA50" s="50" t="str">
        <f>_xll.qlSwapIndex(,,O50,SettlementDays,Currency,Calendar,FixedLegTenor,FixedLegBDC,FixedLegDayCounter,Index6M,DiscountingCurve,Permanent,Trigger,ObjectOverwrite)</f>
        <v>obj_00721#0001</v>
      </c>
      <c r="AB50" s="115"/>
      <c r="AC50" s="115"/>
      <c r="AD50" s="87"/>
      <c r="AH50" s="50" t="str">
        <v>EURAB6E6Y_Quote</v>
      </c>
    </row>
    <row r="51" spans="13:34" x14ac:dyDescent="0.2">
      <c r="M51" s="94" t="s">
        <v>60</v>
      </c>
      <c r="N51" s="94"/>
      <c r="O51" s="94" t="s">
        <v>84</v>
      </c>
      <c r="P51" s="94" t="str">
        <f t="shared" si="10"/>
        <v>EURAB6E8Y_Quote</v>
      </c>
      <c r="Q51" s="171"/>
      <c r="R51" s="106">
        <f t="shared" si="11"/>
        <v>42641</v>
      </c>
      <c r="S51" s="106">
        <f>_xll.qlInterestRateIndexValueDate(AA51,R51)</f>
        <v>42643</v>
      </c>
      <c r="T51" s="106">
        <f>_xll.qlInterestRateIndexMaturity(AA51,S51)</f>
        <v>45565</v>
      </c>
      <c r="U51" s="97" t="e">
        <f ca="1">_xll.qlIndexFixing(AA51,R51,TRUE,_xll.ohTrigger(Trigger,Trigger6M,InterestRatesTrigger))</f>
        <v>#NAME?</v>
      </c>
      <c r="V51" s="97" t="e">
        <f ca="1">_xll.qlQuoteValue(P51,_xll.ohTrigger(Trigger,Trigger6M,InterestRatesTrigger))</f>
        <v>#NAME?</v>
      </c>
      <c r="W51" s="94" t="b">
        <f t="shared" ca="1" si="12"/>
        <v>0</v>
      </c>
      <c r="X51" s="124" t="e">
        <f t="shared" ca="1" si="9"/>
        <v>#NAME?</v>
      </c>
      <c r="Y51" s="50" t="e">
        <f ca="1">ABS(X51/10000)&lt;=ABS('General Settings'!$D$31)</f>
        <v>#NAME?</v>
      </c>
      <c r="AA51" s="50" t="str">
        <f>_xll.qlSwapIndex(,,O51,SettlementDays,Currency,Calendar,FixedLegTenor,FixedLegBDC,FixedLegDayCounter,Index6M,DiscountingCurve,Permanent,Trigger,ObjectOverwrite)</f>
        <v>obj_0070b#0001</v>
      </c>
      <c r="AB51" s="115"/>
      <c r="AC51" s="115"/>
      <c r="AD51" s="87"/>
      <c r="AH51" s="50" t="str">
        <v>EURAB6E7Y_Quote</v>
      </c>
    </row>
    <row r="52" spans="13:34" x14ac:dyDescent="0.2">
      <c r="M52" s="94" t="s">
        <v>60</v>
      </c>
      <c r="N52" s="94"/>
      <c r="O52" s="94" t="s">
        <v>85</v>
      </c>
      <c r="P52" s="94" t="str">
        <f t="shared" si="10"/>
        <v>EURAB6E9Y_Quote</v>
      </c>
      <c r="Q52" s="171"/>
      <c r="R52" s="106">
        <f t="shared" si="11"/>
        <v>42641</v>
      </c>
      <c r="S52" s="106">
        <f>_xll.qlInterestRateIndexValueDate(AA52,R52)</f>
        <v>42643</v>
      </c>
      <c r="T52" s="106">
        <f>_xll.qlInterestRateIndexMaturity(AA52,S52)</f>
        <v>45930</v>
      </c>
      <c r="U52" s="97" t="e">
        <f ca="1">_xll.qlIndexFixing(AA52,R52,TRUE,_xll.ohTrigger(Trigger,Trigger6M,InterestRatesTrigger))</f>
        <v>#NAME?</v>
      </c>
      <c r="V52" s="97" t="e">
        <f ca="1">_xll.qlQuoteValue(P52,_xll.ohTrigger(Trigger,Trigger6M,InterestRatesTrigger))</f>
        <v>#NAME?</v>
      </c>
      <c r="W52" s="94" t="b">
        <f t="shared" ca="1" si="12"/>
        <v>0</v>
      </c>
      <c r="X52" s="124" t="e">
        <f t="shared" ca="1" si="9"/>
        <v>#NAME?</v>
      </c>
      <c r="Y52" s="50" t="e">
        <f ca="1">ABS(X52/10000)&lt;=ABS('General Settings'!$D$31)</f>
        <v>#NAME?</v>
      </c>
      <c r="AA52" s="50" t="str">
        <f>_xll.qlSwapIndex(,,O52,SettlementDays,Currency,Calendar,FixedLegTenor,FixedLegBDC,FixedLegDayCounter,Index6M,DiscountingCurve,Permanent,Trigger,ObjectOverwrite)</f>
        <v>obj_006c2#0001</v>
      </c>
      <c r="AB52" s="115"/>
      <c r="AC52" s="115"/>
      <c r="AD52" s="87"/>
      <c r="AH52" s="50" t="str">
        <v>EURAB6E8Y_Quote</v>
      </c>
    </row>
    <row r="53" spans="13:34" x14ac:dyDescent="0.2">
      <c r="M53" s="94" t="s">
        <v>60</v>
      </c>
      <c r="N53" s="94"/>
      <c r="O53" s="94" t="s">
        <v>86</v>
      </c>
      <c r="P53" s="94" t="str">
        <f t="shared" si="10"/>
        <v>EURAB6E10Y_Quote</v>
      </c>
      <c r="Q53" s="171"/>
      <c r="R53" s="106">
        <f t="shared" si="11"/>
        <v>42641</v>
      </c>
      <c r="S53" s="106">
        <f>_xll.qlInterestRateIndexValueDate(AA53,R53)</f>
        <v>42643</v>
      </c>
      <c r="T53" s="106">
        <f>_xll.qlInterestRateIndexMaturity(AA53,S53)</f>
        <v>46295</v>
      </c>
      <c r="U53" s="97" t="e">
        <f ca="1">_xll.qlIndexFixing(AA53,R53,TRUE,_xll.ohTrigger(Trigger,Trigger6M,InterestRatesTrigger))</f>
        <v>#NAME?</v>
      </c>
      <c r="V53" s="97" t="e">
        <f ca="1">_xll.qlQuoteValue(P53,_xll.ohTrigger(Trigger,Trigger6M,InterestRatesTrigger))</f>
        <v>#NAME?</v>
      </c>
      <c r="W53" s="94" t="b">
        <f t="shared" ca="1" si="12"/>
        <v>0</v>
      </c>
      <c r="X53" s="124" t="e">
        <f t="shared" ca="1" si="9"/>
        <v>#NAME?</v>
      </c>
      <c r="Y53" s="50" t="e">
        <f ca="1">ABS(X53/10000)&lt;=ABS('General Settings'!$D$31)</f>
        <v>#NAME?</v>
      </c>
      <c r="AA53" s="50" t="str">
        <f>_xll.qlSwapIndex(,,O53,SettlementDays,Currency,Calendar,FixedLegTenor,FixedLegBDC,FixedLegDayCounter,Index6M,DiscountingCurve,Permanent,Trigger,ObjectOverwrite)</f>
        <v>obj_0066e#0001</v>
      </c>
      <c r="AB53" s="115"/>
      <c r="AC53" s="115"/>
      <c r="AD53" s="87"/>
      <c r="AH53" s="50" t="str">
        <v>EURAB6E9Y_Quote</v>
      </c>
    </row>
    <row r="54" spans="13:34" x14ac:dyDescent="0.2">
      <c r="M54" s="94" t="s">
        <v>60</v>
      </c>
      <c r="N54" s="94"/>
      <c r="O54" s="94" t="s">
        <v>112</v>
      </c>
      <c r="P54" s="94" t="str">
        <f t="shared" si="10"/>
        <v>EURAB6E11Y_Quote</v>
      </c>
      <c r="Q54" s="171"/>
      <c r="R54" s="106">
        <f t="shared" si="11"/>
        <v>42641</v>
      </c>
      <c r="S54" s="106">
        <f>_xll.qlInterestRateIndexValueDate(AA54,R54)</f>
        <v>42643</v>
      </c>
      <c r="T54" s="106">
        <f>_xll.qlInterestRateIndexMaturity(AA54,S54)</f>
        <v>46660</v>
      </c>
      <c r="U54" s="97" t="e">
        <f ca="1">_xll.qlIndexFixing(AA54,R54,TRUE,_xll.ohTrigger(Trigger,Trigger6M,InterestRatesTrigger))</f>
        <v>#NAME?</v>
      </c>
      <c r="V54" s="97" t="e">
        <f ca="1">_xll.qlQuoteValue(P54,_xll.ohTrigger(Trigger,Trigger6M,InterestRatesTrigger))</f>
        <v>#NAME?</v>
      </c>
      <c r="W54" s="94" t="b">
        <f t="shared" ca="1" si="12"/>
        <v>0</v>
      </c>
      <c r="X54" s="124" t="e">
        <f t="shared" ca="1" si="9"/>
        <v>#NAME?</v>
      </c>
      <c r="Y54" s="50" t="e">
        <f ca="1">ABS(X54/10000)&lt;=ABS('General Settings'!$D$31)</f>
        <v>#NAME?</v>
      </c>
      <c r="AA54" s="50" t="str">
        <f>_xll.qlSwapIndex(,,O54,SettlementDays,Currency,Calendar,FixedLegTenor,FixedLegBDC,FixedLegDayCounter,Index6M,DiscountingCurve,Permanent,Trigger,ObjectOverwrite)</f>
        <v>obj_0074b#0001</v>
      </c>
      <c r="AB54" s="115"/>
      <c r="AC54" s="115"/>
      <c r="AD54" s="87"/>
      <c r="AH54" s="50" t="str">
        <v>EURAB6E10Y_Quote</v>
      </c>
    </row>
    <row r="55" spans="13:34" x14ac:dyDescent="0.2">
      <c r="M55" s="94" t="s">
        <v>60</v>
      </c>
      <c r="N55" s="94"/>
      <c r="O55" s="94" t="s">
        <v>87</v>
      </c>
      <c r="P55" s="94" t="str">
        <f t="shared" si="10"/>
        <v>EURAB6E12Y_Quote</v>
      </c>
      <c r="Q55" s="171"/>
      <c r="R55" s="106">
        <f t="shared" si="11"/>
        <v>42641</v>
      </c>
      <c r="S55" s="106">
        <f>_xll.qlInterestRateIndexValueDate(AA55,R55)</f>
        <v>42643</v>
      </c>
      <c r="T55" s="106">
        <f>_xll.qlInterestRateIndexMaturity(AA55,S55)</f>
        <v>47025</v>
      </c>
      <c r="U55" s="97" t="e">
        <f ca="1">_xll.qlIndexFixing(AA55,R55,TRUE,_xll.ohTrigger(Trigger,Trigger6M,InterestRatesTrigger))</f>
        <v>#NAME?</v>
      </c>
      <c r="V55" s="97" t="e">
        <f ca="1">_xll.qlQuoteValue(P55,_xll.ohTrigger(Trigger,Trigger6M,InterestRatesTrigger))</f>
        <v>#NAME?</v>
      </c>
      <c r="W55" s="94" t="b">
        <f t="shared" ca="1" si="12"/>
        <v>0</v>
      </c>
      <c r="X55" s="124" t="e">
        <f t="shared" ca="1" si="9"/>
        <v>#NAME?</v>
      </c>
      <c r="Y55" s="50" t="e">
        <f ca="1">ABS(X55/10000)&lt;=ABS('General Settings'!$D$31)</f>
        <v>#NAME?</v>
      </c>
      <c r="AA55" s="50" t="str">
        <f>_xll.qlSwapIndex(,,O55,SettlementDays,Currency,Calendar,FixedLegTenor,FixedLegBDC,FixedLegDayCounter,Index6M,DiscountingCurve,Permanent,Trigger,ObjectOverwrite)</f>
        <v>obj_005c1#0001</v>
      </c>
      <c r="AB55" s="115"/>
      <c r="AC55" s="115"/>
      <c r="AD55" s="87"/>
      <c r="AH55" s="50" t="str">
        <v>EURAB6E12Y_Quote</v>
      </c>
    </row>
    <row r="56" spans="13:34" x14ac:dyDescent="0.2">
      <c r="M56" s="94" t="s">
        <v>60</v>
      </c>
      <c r="N56" s="94"/>
      <c r="O56" s="94" t="s">
        <v>113</v>
      </c>
      <c r="P56" s="94" t="str">
        <f t="shared" si="10"/>
        <v>EURAB6E13Y_Quote</v>
      </c>
      <c r="Q56" s="171"/>
      <c r="R56" s="106">
        <f t="shared" si="11"/>
        <v>42641</v>
      </c>
      <c r="S56" s="106">
        <f>_xll.qlInterestRateIndexValueDate(AA56,R56)</f>
        <v>42643</v>
      </c>
      <c r="T56" s="106">
        <f>_xll.qlInterestRateIndexMaturity(AA56,S56)</f>
        <v>47389</v>
      </c>
      <c r="U56" s="97" t="e">
        <f ca="1">_xll.qlIndexFixing(AA56,R56,TRUE,_xll.ohTrigger(Trigger,Trigger6M,InterestRatesTrigger))</f>
        <v>#NAME?</v>
      </c>
      <c r="V56" s="97" t="e">
        <f ca="1">_xll.qlQuoteValue(P56,_xll.ohTrigger(Trigger,Trigger6M,InterestRatesTrigger))</f>
        <v>#NAME?</v>
      </c>
      <c r="W56" s="94" t="b">
        <f t="shared" ca="1" si="12"/>
        <v>0</v>
      </c>
      <c r="X56" s="124" t="e">
        <f t="shared" ca="1" si="9"/>
        <v>#NAME?</v>
      </c>
      <c r="Y56" s="50" t="e">
        <f ca="1">ABS(X56/10000)&lt;=ABS('General Settings'!$D$31)</f>
        <v>#NAME?</v>
      </c>
      <c r="AA56" s="50" t="str">
        <f>_xll.qlSwapIndex(,,O56,SettlementDays,Currency,Calendar,FixedLegTenor,FixedLegBDC,FixedLegDayCounter,Index6M,DiscountingCurve,Permanent,Trigger,ObjectOverwrite)</f>
        <v>obj_005c9#0001</v>
      </c>
      <c r="AB56" s="115"/>
      <c r="AC56" s="115"/>
      <c r="AD56" s="87"/>
      <c r="AH56" s="50" t="str">
        <v>EURAB6E15Y_Quote</v>
      </c>
    </row>
    <row r="57" spans="13:34" x14ac:dyDescent="0.2">
      <c r="M57" s="94" t="s">
        <v>60</v>
      </c>
      <c r="N57" s="94"/>
      <c r="O57" s="94" t="s">
        <v>114</v>
      </c>
      <c r="P57" s="94" t="str">
        <f t="shared" si="10"/>
        <v>EURAB6E14Y_Quote</v>
      </c>
      <c r="Q57" s="171"/>
      <c r="R57" s="106">
        <f t="shared" si="11"/>
        <v>42641</v>
      </c>
      <c r="S57" s="106">
        <f>_xll.qlInterestRateIndexValueDate(AA57,R57)</f>
        <v>42643</v>
      </c>
      <c r="T57" s="106">
        <f>_xll.qlInterestRateIndexMaturity(AA57,S57)</f>
        <v>47756</v>
      </c>
      <c r="U57" s="97" t="e">
        <f ca="1">_xll.qlIndexFixing(AA57,R57,TRUE,_xll.ohTrigger(Trigger,Trigger6M,InterestRatesTrigger))</f>
        <v>#NAME?</v>
      </c>
      <c r="V57" s="97" t="e">
        <f ca="1">_xll.qlQuoteValue(P57,_xll.ohTrigger(Trigger,Trigger6M,InterestRatesTrigger))</f>
        <v>#NAME?</v>
      </c>
      <c r="W57" s="94" t="b">
        <f t="shared" ca="1" si="12"/>
        <v>0</v>
      </c>
      <c r="X57" s="124" t="e">
        <f t="shared" ca="1" si="9"/>
        <v>#NAME?</v>
      </c>
      <c r="Y57" s="50" t="e">
        <f ca="1">ABS(X57/10000)&lt;=ABS('General Settings'!$D$31)</f>
        <v>#NAME?</v>
      </c>
      <c r="AA57" s="50" t="str">
        <f>_xll.qlSwapIndex(,,O57,SettlementDays,Currency,Calendar,FixedLegTenor,FixedLegBDC,FixedLegDayCounter,Index6M,DiscountingCurve,Permanent,Trigger,ObjectOverwrite)</f>
        <v>obj_0065d#0001</v>
      </c>
      <c r="AB57" s="115"/>
      <c r="AC57" s="115"/>
      <c r="AD57" s="87"/>
      <c r="AH57" s="50" t="str">
        <v>EURAB6E20Y_Quote</v>
      </c>
    </row>
    <row r="58" spans="13:34" x14ac:dyDescent="0.2">
      <c r="M58" s="94" t="s">
        <v>60</v>
      </c>
      <c r="N58" s="94"/>
      <c r="O58" s="94" t="s">
        <v>88</v>
      </c>
      <c r="P58" s="94" t="str">
        <f t="shared" si="10"/>
        <v>EURAB6E15Y_Quote</v>
      </c>
      <c r="Q58" s="171"/>
      <c r="R58" s="106">
        <f t="shared" si="11"/>
        <v>42641</v>
      </c>
      <c r="S58" s="106">
        <f>_xll.qlInterestRateIndexValueDate(AA58,R58)</f>
        <v>42643</v>
      </c>
      <c r="T58" s="106">
        <f>_xll.qlInterestRateIndexMaturity(AA58,S58)</f>
        <v>48121</v>
      </c>
      <c r="U58" s="97" t="e">
        <f ca="1">_xll.qlIndexFixing(AA58,R58,TRUE,_xll.ohTrigger(Trigger,Trigger6M,InterestRatesTrigger))</f>
        <v>#NAME?</v>
      </c>
      <c r="V58" s="97" t="e">
        <f ca="1">_xll.qlQuoteValue(P58,_xll.ohTrigger(Trigger,Trigger6M,InterestRatesTrigger))</f>
        <v>#NAME?</v>
      </c>
      <c r="W58" s="94" t="b">
        <f t="shared" ca="1" si="12"/>
        <v>0</v>
      </c>
      <c r="X58" s="124" t="e">
        <f t="shared" ca="1" si="9"/>
        <v>#NAME?</v>
      </c>
      <c r="Y58" s="50" t="e">
        <f ca="1">ABS(X58/10000)&lt;=ABS('General Settings'!$D$31)</f>
        <v>#NAME?</v>
      </c>
      <c r="AA58" s="50" t="str">
        <f>_xll.qlSwapIndex(,,O58,SettlementDays,Currency,Calendar,FixedLegTenor,FixedLegBDC,FixedLegDayCounter,Index6M,DiscountingCurve,Permanent,Trigger,ObjectOverwrite)</f>
        <v>obj_00697#0001</v>
      </c>
      <c r="AB58" s="115"/>
      <c r="AC58" s="115"/>
      <c r="AD58" s="87"/>
      <c r="AH58" s="50" t="str">
        <v>EURAB6E25Y_Quote</v>
      </c>
    </row>
    <row r="59" spans="13:34" x14ac:dyDescent="0.2">
      <c r="M59" s="94" t="s">
        <v>60</v>
      </c>
      <c r="N59" s="94"/>
      <c r="O59" s="94" t="s">
        <v>115</v>
      </c>
      <c r="P59" s="94" t="str">
        <f t="shared" si="10"/>
        <v>EURAB6E16Y_Quote</v>
      </c>
      <c r="Q59" s="171"/>
      <c r="R59" s="106">
        <f t="shared" si="11"/>
        <v>42641</v>
      </c>
      <c r="S59" s="106">
        <f>_xll.qlInterestRateIndexValueDate(AA59,R59)</f>
        <v>42643</v>
      </c>
      <c r="T59" s="106">
        <f>_xll.qlInterestRateIndexMaturity(AA59,S59)</f>
        <v>48487</v>
      </c>
      <c r="U59" s="97" t="e">
        <f ca="1">_xll.qlIndexFixing(AA59,R59,TRUE,_xll.ohTrigger(Trigger,Trigger6M,InterestRatesTrigger))</f>
        <v>#NAME?</v>
      </c>
      <c r="V59" s="97" t="e">
        <f ca="1">_xll.qlQuoteValue(P59,_xll.ohTrigger(Trigger,Trigger6M,InterestRatesTrigger))</f>
        <v>#NAME?</v>
      </c>
      <c r="W59" s="94" t="b">
        <f t="shared" ca="1" si="12"/>
        <v>0</v>
      </c>
      <c r="X59" s="124" t="e">
        <f t="shared" ca="1" si="9"/>
        <v>#NAME?</v>
      </c>
      <c r="Y59" s="50" t="e">
        <f ca="1">ABS(X59/10000)&lt;=ABS('General Settings'!$D$31)</f>
        <v>#NAME?</v>
      </c>
      <c r="AA59" s="50" t="str">
        <f>_xll.qlSwapIndex(,,O59,SettlementDays,Currency,Calendar,FixedLegTenor,FixedLegBDC,FixedLegDayCounter,Index6M,DiscountingCurve,Permanent,Trigger,ObjectOverwrite)</f>
        <v>obj_0068e#0001</v>
      </c>
      <c r="AB59" s="115"/>
      <c r="AC59" s="115"/>
      <c r="AD59" s="87"/>
      <c r="AH59" s="50" t="str">
        <v>EURAB6E30Y_Quote</v>
      </c>
    </row>
    <row r="60" spans="13:34" x14ac:dyDescent="0.2">
      <c r="M60" s="94" t="s">
        <v>60</v>
      </c>
      <c r="N60" s="94"/>
      <c r="O60" s="94" t="s">
        <v>116</v>
      </c>
      <c r="P60" s="94" t="str">
        <f t="shared" si="10"/>
        <v>EURAB6E17Y_Quote</v>
      </c>
      <c r="Q60" s="171"/>
      <c r="R60" s="106">
        <f t="shared" si="11"/>
        <v>42641</v>
      </c>
      <c r="S60" s="106">
        <f>_xll.qlInterestRateIndexValueDate(AA60,R60)</f>
        <v>42643</v>
      </c>
      <c r="T60" s="106">
        <f>_xll.qlInterestRateIndexMaturity(AA60,S60)</f>
        <v>48852</v>
      </c>
      <c r="U60" s="97" t="e">
        <f ca="1">_xll.qlIndexFixing(AA60,R60,TRUE,_xll.ohTrigger(Trigger,Trigger6M,InterestRatesTrigger))</f>
        <v>#NAME?</v>
      </c>
      <c r="V60" s="97" t="e">
        <f ca="1">_xll.qlQuoteValue(P60,_xll.ohTrigger(Trigger,Trigger6M,InterestRatesTrigger))</f>
        <v>#NAME?</v>
      </c>
      <c r="W60" s="94" t="b">
        <f t="shared" ca="1" si="12"/>
        <v>0</v>
      </c>
      <c r="X60" s="124" t="e">
        <f t="shared" ca="1" si="9"/>
        <v>#NAME?</v>
      </c>
      <c r="Y60" s="50" t="e">
        <f ca="1">ABS(X60/10000)&lt;=ABS('General Settings'!$D$31)</f>
        <v>#NAME?</v>
      </c>
      <c r="AA60" s="50" t="str">
        <f>_xll.qlSwapIndex(,,O60,SettlementDays,Currency,Calendar,FixedLegTenor,FixedLegBDC,FixedLegDayCounter,Index6M,DiscountingCurve,Permanent,Trigger,ObjectOverwrite)</f>
        <v>obj_00632#0001</v>
      </c>
      <c r="AB60" s="115"/>
      <c r="AC60" s="115"/>
      <c r="AD60" s="87"/>
      <c r="AH60" s="50" t="str">
        <v>EURAB6E35Y_Quote</v>
      </c>
    </row>
    <row r="61" spans="13:34" x14ac:dyDescent="0.2">
      <c r="M61" s="94" t="s">
        <v>60</v>
      </c>
      <c r="N61" s="94"/>
      <c r="O61" s="94" t="s">
        <v>117</v>
      </c>
      <c r="P61" s="94" t="str">
        <f t="shared" si="10"/>
        <v>EURAB6E18Y_Quote</v>
      </c>
      <c r="Q61" s="171"/>
      <c r="R61" s="106">
        <f t="shared" si="11"/>
        <v>42641</v>
      </c>
      <c r="S61" s="106">
        <f>_xll.qlInterestRateIndexValueDate(AA61,R61)</f>
        <v>42643</v>
      </c>
      <c r="T61" s="106">
        <f>_xll.qlInterestRateIndexMaturity(AA61,S61)</f>
        <v>49216</v>
      </c>
      <c r="U61" s="97" t="e">
        <f ca="1">_xll.qlIndexFixing(AA61,R61,TRUE,_xll.ohTrigger(Trigger,Trigger6M,InterestRatesTrigger))</f>
        <v>#NAME?</v>
      </c>
      <c r="V61" s="97" t="e">
        <f ca="1">_xll.qlQuoteValue(P61,_xll.ohTrigger(Trigger,Trigger6M,InterestRatesTrigger))</f>
        <v>#NAME?</v>
      </c>
      <c r="W61" s="94" t="b">
        <f t="shared" ca="1" si="12"/>
        <v>0</v>
      </c>
      <c r="X61" s="124" t="e">
        <f t="shared" ca="1" si="9"/>
        <v>#NAME?</v>
      </c>
      <c r="Y61" s="50" t="e">
        <f ca="1">ABS(X61/10000)&lt;=ABS('General Settings'!$D$31)</f>
        <v>#NAME?</v>
      </c>
      <c r="AA61" s="50" t="str">
        <f>_xll.qlSwapIndex(,,O61,SettlementDays,Currency,Calendar,FixedLegTenor,FixedLegBDC,FixedLegDayCounter,Index6M,DiscountingCurve,Permanent,Trigger,ObjectOverwrite)</f>
        <v>obj_005bf#0001</v>
      </c>
      <c r="AB61" s="115"/>
      <c r="AC61" s="115"/>
      <c r="AD61" s="87"/>
      <c r="AH61" s="50" t="str">
        <v>EURAB6E40Y_Quote</v>
      </c>
    </row>
    <row r="62" spans="13:34" x14ac:dyDescent="0.2">
      <c r="M62" s="94" t="s">
        <v>60</v>
      </c>
      <c r="N62" s="94"/>
      <c r="O62" s="94" t="s">
        <v>118</v>
      </c>
      <c r="P62" s="94" t="str">
        <f t="shared" si="10"/>
        <v>EURAB6E19Y_Quote</v>
      </c>
      <c r="Q62" s="171"/>
      <c r="R62" s="106">
        <f t="shared" si="11"/>
        <v>42641</v>
      </c>
      <c r="S62" s="106">
        <f>_xll.qlInterestRateIndexValueDate(AA62,R62)</f>
        <v>42643</v>
      </c>
      <c r="T62" s="106">
        <f>_xll.qlInterestRateIndexMaturity(AA62,S62)</f>
        <v>49580</v>
      </c>
      <c r="U62" s="97" t="e">
        <f ca="1">_xll.qlIndexFixing(AA62,R62,TRUE,_xll.ohTrigger(Trigger,Trigger6M,InterestRatesTrigger))</f>
        <v>#NAME?</v>
      </c>
      <c r="V62" s="97" t="e">
        <f ca="1">_xll.qlQuoteValue(P62,_xll.ohTrigger(Trigger,Trigger6M,InterestRatesTrigger))</f>
        <v>#NAME?</v>
      </c>
      <c r="W62" s="94" t="b">
        <f t="shared" ca="1" si="12"/>
        <v>0</v>
      </c>
      <c r="X62" s="124" t="e">
        <f t="shared" ca="1" si="9"/>
        <v>#NAME?</v>
      </c>
      <c r="Y62" s="50" t="e">
        <f ca="1">ABS(X62/10000)&lt;=ABS('General Settings'!$D$31)</f>
        <v>#NAME?</v>
      </c>
      <c r="AA62" s="50" t="str">
        <f>_xll.qlSwapIndex(,,O62,SettlementDays,Currency,Calendar,FixedLegTenor,FixedLegBDC,FixedLegDayCounter,Index6M,DiscountingCurve,Permanent,Trigger,ObjectOverwrite)</f>
        <v>obj_00624#0001</v>
      </c>
      <c r="AB62" s="115"/>
      <c r="AC62" s="115"/>
      <c r="AD62" s="87"/>
      <c r="AH62" s="50" t="str">
        <v>EUR15F30Y_Quote</v>
      </c>
    </row>
    <row r="63" spans="13:34" x14ac:dyDescent="0.2">
      <c r="M63" s="94" t="s">
        <v>60</v>
      </c>
      <c r="N63" s="94"/>
      <c r="O63" s="94" t="s">
        <v>89</v>
      </c>
      <c r="P63" s="94" t="str">
        <f t="shared" si="10"/>
        <v>EURAB6E20Y_Quote</v>
      </c>
      <c r="Q63" s="171"/>
      <c r="R63" s="106">
        <f t="shared" si="11"/>
        <v>42641</v>
      </c>
      <c r="S63" s="106">
        <f>_xll.qlInterestRateIndexValueDate(AA63,R63)</f>
        <v>42643</v>
      </c>
      <c r="T63" s="106">
        <f>_xll.qlInterestRateIndexMaturity(AA63,S63)</f>
        <v>49948</v>
      </c>
      <c r="U63" s="97" t="e">
        <f ca="1">_xll.qlIndexFixing(AA63,R63,TRUE,_xll.ohTrigger(Trigger,Trigger6M,InterestRatesTrigger))</f>
        <v>#NAME?</v>
      </c>
      <c r="V63" s="97" t="e">
        <f ca="1">_xll.qlQuoteValue(P63,_xll.ohTrigger(Trigger,Trigger6M,InterestRatesTrigger))</f>
        <v>#NAME?</v>
      </c>
      <c r="W63" s="94" t="b">
        <f t="shared" ca="1" si="12"/>
        <v>0</v>
      </c>
      <c r="X63" s="124" t="e">
        <f t="shared" ca="1" si="9"/>
        <v>#NAME?</v>
      </c>
      <c r="Y63" s="50" t="e">
        <f ca="1">ABS(X63/10000)&lt;=ABS('General Settings'!$D$31)</f>
        <v>#NAME?</v>
      </c>
      <c r="AA63" s="50" t="str">
        <f>_xll.qlSwapIndex(,,O63,SettlementDays,Currency,Calendar,FixedLegTenor,FixedLegBDC,FixedLegDayCounter,Index6M,DiscountingCurve,Permanent,Trigger,ObjectOverwrite)</f>
        <v>obj_0058a#0001</v>
      </c>
      <c r="AB63" s="115"/>
      <c r="AC63" s="115"/>
      <c r="AD63" s="87"/>
      <c r="AH63" s="50" t="str">
        <v>EURAB6E50Y_Quote</v>
      </c>
    </row>
    <row r="64" spans="13:34" x14ac:dyDescent="0.2">
      <c r="M64" s="94" t="s">
        <v>60</v>
      </c>
      <c r="N64" s="94"/>
      <c r="O64" s="94" t="s">
        <v>119</v>
      </c>
      <c r="P64" s="94" t="str">
        <f t="shared" si="10"/>
        <v>EURAB6E21Y_Quote</v>
      </c>
      <c r="Q64" s="171"/>
      <c r="R64" s="106">
        <f t="shared" si="11"/>
        <v>42641</v>
      </c>
      <c r="S64" s="106">
        <f>_xll.qlInterestRateIndexValueDate(AA64,R64)</f>
        <v>42643</v>
      </c>
      <c r="T64" s="106">
        <f>_xll.qlInterestRateIndexMaturity(AA64,S64)</f>
        <v>50313</v>
      </c>
      <c r="U64" s="97" t="e">
        <f ca="1">_xll.qlIndexFixing(AA64,R64,TRUE,_xll.ohTrigger(Trigger,Trigger6M,InterestRatesTrigger))</f>
        <v>#NAME?</v>
      </c>
      <c r="V64" s="97" t="e">
        <f ca="1">_xll.qlQuoteValue(P64,_xll.ohTrigger(Trigger,Trigger6M,InterestRatesTrigger))</f>
        <v>#NAME?</v>
      </c>
      <c r="W64" s="94" t="b">
        <f t="shared" ca="1" si="12"/>
        <v>0</v>
      </c>
      <c r="X64" s="124" t="e">
        <f t="shared" ca="1" si="9"/>
        <v>#NAME?</v>
      </c>
      <c r="Y64" s="50" t="e">
        <f ca="1">ABS(X64/10000)&lt;=ABS('General Settings'!$D$31)</f>
        <v>#NAME?</v>
      </c>
      <c r="AA64" s="50" t="str">
        <f>_xll.qlSwapIndex(,,O64,SettlementDays,Currency,Calendar,FixedLegTenor,FixedLegBDC,FixedLegDayCounter,Index6M,DiscountingCurve,Permanent,Trigger,ObjectOverwrite)</f>
        <v>obj_00741#0001</v>
      </c>
      <c r="AB64" s="115"/>
      <c r="AC64" s="115"/>
      <c r="AD64" s="87"/>
      <c r="AH64" s="50" t="str">
        <v>EUR25F30Y_Quote</v>
      </c>
    </row>
    <row r="65" spans="10:34" x14ac:dyDescent="0.2">
      <c r="M65" s="94" t="s">
        <v>60</v>
      </c>
      <c r="N65" s="94"/>
      <c r="O65" s="94" t="s">
        <v>120</v>
      </c>
      <c r="P65" s="94" t="str">
        <f t="shared" si="10"/>
        <v>EURAB6E22Y_Quote</v>
      </c>
      <c r="Q65" s="171"/>
      <c r="R65" s="106">
        <f t="shared" si="11"/>
        <v>42641</v>
      </c>
      <c r="S65" s="106">
        <f>_xll.qlInterestRateIndexValueDate(AA65,R65)</f>
        <v>42643</v>
      </c>
      <c r="T65" s="106">
        <f>_xll.qlInterestRateIndexMaturity(AA65,S65)</f>
        <v>50678</v>
      </c>
      <c r="U65" s="97" t="e">
        <f ca="1">_xll.qlIndexFixing(AA65,R65,TRUE,_xll.ohTrigger(Trigger,Trigger6M,InterestRatesTrigger))</f>
        <v>#NAME?</v>
      </c>
      <c r="V65" s="97" t="e">
        <f ca="1">_xll.qlQuoteValue(P65,_xll.ohTrigger(Trigger,Trigger6M,InterestRatesTrigger))</f>
        <v>#NAME?</v>
      </c>
      <c r="W65" s="94" t="b">
        <f t="shared" ca="1" si="12"/>
        <v>0</v>
      </c>
      <c r="X65" s="124" t="e">
        <f t="shared" ca="1" si="9"/>
        <v>#NAME?</v>
      </c>
      <c r="Y65" s="50" t="e">
        <f ca="1">ABS(X65/10000)&lt;=ABS('General Settings'!$D$31)</f>
        <v>#NAME?</v>
      </c>
      <c r="AA65" s="50" t="str">
        <f>_xll.qlSwapIndex(,,O65,SettlementDays,Currency,Calendar,FixedLegTenor,FixedLegBDC,FixedLegDayCounter,Index6M,DiscountingCurve,Permanent,Trigger,ObjectOverwrite)</f>
        <v>obj_005fd#0001</v>
      </c>
      <c r="AB65" s="115"/>
      <c r="AC65" s="115"/>
      <c r="AD65" s="87"/>
      <c r="AH65" s="50" t="str">
        <v>EURAB6E60Y_Quote</v>
      </c>
    </row>
    <row r="66" spans="10:34" x14ac:dyDescent="0.2">
      <c r="M66" s="94" t="s">
        <v>60</v>
      </c>
      <c r="N66" s="94"/>
      <c r="O66" s="94" t="s">
        <v>121</v>
      </c>
      <c r="P66" s="94" t="str">
        <f t="shared" si="10"/>
        <v>EURAB6E23Y_Quote</v>
      </c>
      <c r="Q66" s="171"/>
      <c r="R66" s="106">
        <f t="shared" si="11"/>
        <v>42641</v>
      </c>
      <c r="S66" s="106">
        <f>_xll.qlInterestRateIndexValueDate(AA66,R66)</f>
        <v>42643</v>
      </c>
      <c r="T66" s="106">
        <f>_xll.qlInterestRateIndexMaturity(AA66,S66)</f>
        <v>51043</v>
      </c>
      <c r="U66" s="97" t="e">
        <f ca="1">_xll.qlIndexFixing(AA66,R66,TRUE,_xll.ohTrigger(Trigger,Trigger6M,InterestRatesTrigger))</f>
        <v>#NAME?</v>
      </c>
      <c r="V66" s="97" t="e">
        <f ca="1">_xll.qlQuoteValue(P66,_xll.ohTrigger(Trigger,Trigger6M,InterestRatesTrigger))</f>
        <v>#NAME?</v>
      </c>
      <c r="W66" s="94" t="b">
        <f t="shared" ca="1" si="12"/>
        <v>0</v>
      </c>
      <c r="X66" s="124" t="e">
        <f t="shared" ca="1" si="9"/>
        <v>#NAME?</v>
      </c>
      <c r="Y66" s="50" t="e">
        <f ca="1">ABS(X66/10000)&lt;=ABS('General Settings'!$D$31)</f>
        <v>#NAME?</v>
      </c>
      <c r="AA66" s="50" t="str">
        <f>_xll.qlSwapIndex(,,O66,SettlementDays,Currency,Calendar,FixedLegTenor,FixedLegBDC,FixedLegDayCounter,Index6M,DiscountingCurve,Permanent,Trigger,ObjectOverwrite)</f>
        <v>obj_0060c#0001</v>
      </c>
      <c r="AB66" s="115"/>
      <c r="AC66" s="115"/>
      <c r="AD66" s="87"/>
      <c r="AH66" s="50" t="str">
        <v/>
      </c>
    </row>
    <row r="67" spans="10:34" x14ac:dyDescent="0.2">
      <c r="M67" s="94" t="s">
        <v>60</v>
      </c>
      <c r="N67" s="94"/>
      <c r="O67" s="94" t="s">
        <v>122</v>
      </c>
      <c r="P67" s="94" t="str">
        <f t="shared" si="10"/>
        <v>EURAB6E24Y_Quote</v>
      </c>
      <c r="Q67" s="171"/>
      <c r="R67" s="106">
        <f t="shared" si="11"/>
        <v>42641</v>
      </c>
      <c r="S67" s="106">
        <f>_xll.qlInterestRateIndexValueDate(AA67,R67)</f>
        <v>42643</v>
      </c>
      <c r="T67" s="106">
        <f>_xll.qlInterestRateIndexMaturity(AA67,S67)</f>
        <v>51407</v>
      </c>
      <c r="U67" s="97" t="e">
        <f ca="1">_xll.qlIndexFixing(AA67,R67,TRUE,_xll.ohTrigger(Trigger,Trigger6M,InterestRatesTrigger))</f>
        <v>#NAME?</v>
      </c>
      <c r="V67" s="97" t="e">
        <f ca="1">_xll.qlQuoteValue(P67,_xll.ohTrigger(Trigger,Trigger6M,InterestRatesTrigger))</f>
        <v>#NAME?</v>
      </c>
      <c r="W67" s="94" t="b">
        <f t="shared" ca="1" si="12"/>
        <v>0</v>
      </c>
      <c r="X67" s="124" t="e">
        <f t="shared" ca="1" si="9"/>
        <v>#NAME?</v>
      </c>
      <c r="Y67" s="50" t="e">
        <f ca="1">ABS(X67/10000)&lt;=ABS('General Settings'!$D$31)</f>
        <v>#NAME?</v>
      </c>
      <c r="AA67" s="50" t="str">
        <f>_xll.qlSwapIndex(,,O67,SettlementDays,Currency,Calendar,FixedLegTenor,FixedLegBDC,FixedLegDayCounter,Index6M,DiscountingCurve,Permanent,Trigger,ObjectOverwrite)</f>
        <v>obj_00605#0001</v>
      </c>
      <c r="AB67" s="115"/>
      <c r="AC67" s="115"/>
      <c r="AD67" s="87"/>
      <c r="AH67" s="50" t="str">
        <v/>
      </c>
    </row>
    <row r="68" spans="10:34" x14ac:dyDescent="0.2">
      <c r="M68" s="94" t="s">
        <v>60</v>
      </c>
      <c r="N68" s="94"/>
      <c r="O68" s="94" t="s">
        <v>90</v>
      </c>
      <c r="P68" s="94" t="str">
        <f t="shared" si="10"/>
        <v>EURAB6E25Y_Quote</v>
      </c>
      <c r="Q68" s="171"/>
      <c r="R68" s="106">
        <f t="shared" si="11"/>
        <v>42641</v>
      </c>
      <c r="S68" s="106">
        <f>_xll.qlInterestRateIndexValueDate(AA68,R68)</f>
        <v>42643</v>
      </c>
      <c r="T68" s="106">
        <f>_xll.qlInterestRateIndexMaturity(AA68,S68)</f>
        <v>51774</v>
      </c>
      <c r="U68" s="97" t="e">
        <f ca="1">_xll.qlIndexFixing(AA68,R68,TRUE,_xll.ohTrigger(Trigger,Trigger6M,InterestRatesTrigger))</f>
        <v>#NAME?</v>
      </c>
      <c r="V68" s="97" t="e">
        <f ca="1">_xll.qlQuoteValue(P68,_xll.ohTrigger(Trigger,Trigger6M,InterestRatesTrigger))</f>
        <v>#NAME?</v>
      </c>
      <c r="W68" s="94" t="b">
        <f t="shared" ca="1" si="12"/>
        <v>0</v>
      </c>
      <c r="X68" s="124" t="e">
        <f t="shared" ca="1" si="9"/>
        <v>#NAME?</v>
      </c>
      <c r="Y68" s="50" t="e">
        <f ca="1">ABS(X68/10000)&lt;=ABS('General Settings'!$D$31)</f>
        <v>#NAME?</v>
      </c>
      <c r="AA68" s="50" t="str">
        <f>_xll.qlSwapIndex(,,O68,SettlementDays,Currency,Calendar,FixedLegTenor,FixedLegBDC,FixedLegDayCounter,Index6M,DiscountingCurve,Permanent,Trigger,ObjectOverwrite)</f>
        <v>obj_0062b#0001</v>
      </c>
      <c r="AB68" s="115"/>
      <c r="AC68" s="115"/>
      <c r="AD68" s="87"/>
      <c r="AH68" s="50" t="str">
        <v/>
      </c>
    </row>
    <row r="69" spans="10:34" x14ac:dyDescent="0.2">
      <c r="M69" s="94" t="s">
        <v>60</v>
      </c>
      <c r="N69" s="94"/>
      <c r="O69" s="94" t="s">
        <v>123</v>
      </c>
      <c r="P69" s="94" t="str">
        <f t="shared" si="10"/>
        <v>EURAB6E26Y_Quote</v>
      </c>
      <c r="Q69" s="171"/>
      <c r="R69" s="106">
        <f t="shared" si="11"/>
        <v>42641</v>
      </c>
      <c r="S69" s="106">
        <f>_xll.qlInterestRateIndexValueDate(AA69,R69)</f>
        <v>42643</v>
      </c>
      <c r="T69" s="106">
        <f>_xll.qlInterestRateIndexMaturity(AA69,S69)</f>
        <v>52139</v>
      </c>
      <c r="U69" s="97" t="e">
        <f ca="1">_xll.qlIndexFixing(AA69,R69,TRUE,_xll.ohTrigger(Trigger,Trigger6M,InterestRatesTrigger))</f>
        <v>#NAME?</v>
      </c>
      <c r="V69" s="97" t="e">
        <f ca="1">_xll.qlQuoteValue(P69,_xll.ohTrigger(Trigger,Trigger6M,InterestRatesTrigger))</f>
        <v>#NAME?</v>
      </c>
      <c r="W69" s="94" t="b">
        <f t="shared" ca="1" si="12"/>
        <v>0</v>
      </c>
      <c r="X69" s="124" t="e">
        <f t="shared" ca="1" si="9"/>
        <v>#NAME?</v>
      </c>
      <c r="Y69" s="50" t="e">
        <f ca="1">ABS(X69/10000)&lt;=ABS('General Settings'!$D$31)</f>
        <v>#NAME?</v>
      </c>
      <c r="AA69" s="50" t="str">
        <f>_xll.qlSwapIndex(,,O69,SettlementDays,Currency,Calendar,FixedLegTenor,FixedLegBDC,FixedLegDayCounter,Index6M,DiscountingCurve,Permanent,Trigger,ObjectOverwrite)</f>
        <v>obj_00592#0001</v>
      </c>
      <c r="AB69" s="115"/>
      <c r="AC69" s="115"/>
      <c r="AD69" s="87"/>
      <c r="AH69" s="50" t="str">
        <v/>
      </c>
    </row>
    <row r="70" spans="10:34" x14ac:dyDescent="0.2">
      <c r="M70" s="94" t="s">
        <v>60</v>
      </c>
      <c r="N70" s="94"/>
      <c r="O70" s="94" t="s">
        <v>91</v>
      </c>
      <c r="P70" s="94" t="str">
        <f t="shared" si="10"/>
        <v>EURAB6E27Y_Quote</v>
      </c>
      <c r="Q70" s="171"/>
      <c r="R70" s="106">
        <f t="shared" si="11"/>
        <v>42641</v>
      </c>
      <c r="S70" s="106">
        <f>_xll.qlInterestRateIndexValueDate(AA70,R70)</f>
        <v>42643</v>
      </c>
      <c r="T70" s="106">
        <f>_xll.qlInterestRateIndexMaturity(AA70,S70)</f>
        <v>52504</v>
      </c>
      <c r="U70" s="97" t="e">
        <f ca="1">_xll.qlIndexFixing(AA70,R70,TRUE,_xll.ohTrigger(Trigger,Trigger6M,InterestRatesTrigger))</f>
        <v>#NAME?</v>
      </c>
      <c r="V70" s="97" t="e">
        <f ca="1">_xll.qlQuoteValue(P70,_xll.ohTrigger(Trigger,Trigger6M,InterestRatesTrigger))</f>
        <v>#NAME?</v>
      </c>
      <c r="W70" s="94" t="b">
        <f t="shared" ca="1" si="12"/>
        <v>0</v>
      </c>
      <c r="X70" s="124" t="e">
        <f t="shared" ca="1" si="9"/>
        <v>#NAME?</v>
      </c>
      <c r="Y70" s="50" t="e">
        <f ca="1">ABS(X70/10000)&lt;=ABS('General Settings'!$D$31)</f>
        <v>#NAME?</v>
      </c>
      <c r="AA70" s="50" t="str">
        <f>_xll.qlSwapIndex(,,O70,SettlementDays,Currency,Calendar,FixedLegTenor,FixedLegBDC,FixedLegDayCounter,Index6M,DiscountingCurve,Permanent,Trigger,ObjectOverwrite)</f>
        <v>obj_0065e#0001</v>
      </c>
      <c r="AB70" s="115"/>
      <c r="AC70" s="115"/>
      <c r="AD70" s="87"/>
      <c r="AH70" s="50" t="str">
        <v/>
      </c>
    </row>
    <row r="71" spans="10:34" x14ac:dyDescent="0.2">
      <c r="J71" s="62"/>
      <c r="K71" s="62"/>
      <c r="L71" s="62"/>
      <c r="M71" s="94" t="s">
        <v>60</v>
      </c>
      <c r="N71" s="94"/>
      <c r="O71" s="94" t="s">
        <v>124</v>
      </c>
      <c r="P71" s="94" t="str">
        <f t="shared" si="10"/>
        <v>EURAB6E28Y_Quote</v>
      </c>
      <c r="Q71" s="171"/>
      <c r="R71" s="106">
        <f t="shared" si="11"/>
        <v>42641</v>
      </c>
      <c r="S71" s="106">
        <f>_xll.qlInterestRateIndexValueDate(AA71,R71)</f>
        <v>42643</v>
      </c>
      <c r="T71" s="106">
        <f>_xll.qlInterestRateIndexMaturity(AA71,S71)</f>
        <v>52870</v>
      </c>
      <c r="U71" s="97" t="e">
        <f ca="1">_xll.qlIndexFixing(AA71,R71,TRUE,_xll.ohTrigger(Trigger,Trigger6M,InterestRatesTrigger))</f>
        <v>#NAME?</v>
      </c>
      <c r="V71" s="97" t="e">
        <f ca="1">_xll.qlQuoteValue(P71,_xll.ohTrigger(Trigger,Trigger6M,InterestRatesTrigger))</f>
        <v>#NAME?</v>
      </c>
      <c r="W71" s="94" t="b">
        <f t="shared" ca="1" si="12"/>
        <v>0</v>
      </c>
      <c r="X71" s="124" t="e">
        <f t="shared" ca="1" si="9"/>
        <v>#NAME?</v>
      </c>
      <c r="Y71" s="50" t="e">
        <f ca="1">ABS(X71/10000)&lt;=ABS('General Settings'!$D$31)</f>
        <v>#NAME?</v>
      </c>
      <c r="AA71" s="50" t="str">
        <f>_xll.qlSwapIndex(,,O71,SettlementDays,Currency,Calendar,FixedLegTenor,FixedLegBDC,FixedLegDayCounter,Index6M,DiscountingCurve,Permanent,Trigger,ObjectOverwrite)</f>
        <v>obj_0067f#0001</v>
      </c>
      <c r="AB71" s="115"/>
      <c r="AC71" s="115"/>
      <c r="AD71" s="87"/>
      <c r="AH71" s="50" t="str">
        <v/>
      </c>
    </row>
    <row r="72" spans="10:34" x14ac:dyDescent="0.2">
      <c r="M72" s="94" t="s">
        <v>60</v>
      </c>
      <c r="N72" s="94"/>
      <c r="O72" s="94" t="s">
        <v>125</v>
      </c>
      <c r="P72" s="94" t="str">
        <f t="shared" si="10"/>
        <v>EURAB6E29Y_Quote</v>
      </c>
      <c r="Q72" s="171"/>
      <c r="R72" s="106">
        <f t="shared" si="11"/>
        <v>42641</v>
      </c>
      <c r="S72" s="106">
        <f>_xll.qlInterestRateIndexValueDate(AA72,R72)</f>
        <v>42643</v>
      </c>
      <c r="T72" s="106">
        <f>_xll.qlInterestRateIndexMaturity(AA72,S72)</f>
        <v>53234</v>
      </c>
      <c r="U72" s="97" t="e">
        <f ca="1">_xll.qlIndexFixing(AA72,R72,TRUE,_xll.ohTrigger(Trigger,Trigger6M,InterestRatesTrigger))</f>
        <v>#NAME?</v>
      </c>
      <c r="V72" s="97" t="e">
        <f ca="1">_xll.qlQuoteValue(P72,_xll.ohTrigger(Trigger,Trigger6M,InterestRatesTrigger))</f>
        <v>#NAME?</v>
      </c>
      <c r="W72" s="94" t="b">
        <f t="shared" ca="1" si="12"/>
        <v>0</v>
      </c>
      <c r="X72" s="124" t="e">
        <f t="shared" ca="1" si="9"/>
        <v>#NAME?</v>
      </c>
      <c r="Y72" s="50" t="e">
        <f ca="1">ABS(X72/10000)&lt;=ABS('General Settings'!$D$31)</f>
        <v>#NAME?</v>
      </c>
      <c r="AA72" s="50" t="str">
        <f>_xll.qlSwapIndex(,,O72,SettlementDays,Currency,Calendar,FixedLegTenor,FixedLegBDC,FixedLegDayCounter,Index6M,DiscountingCurve,Permanent,Trigger,ObjectOverwrite)</f>
        <v>obj_00744#0001</v>
      </c>
      <c r="AB72" s="115"/>
      <c r="AC72" s="115"/>
      <c r="AD72" s="87"/>
      <c r="AH72" s="50" t="str">
        <v/>
      </c>
    </row>
    <row r="73" spans="10:34" x14ac:dyDescent="0.2">
      <c r="M73" s="94" t="s">
        <v>60</v>
      </c>
      <c r="N73" s="94"/>
      <c r="O73" s="94" t="s">
        <v>92</v>
      </c>
      <c r="P73" s="94" t="str">
        <f t="shared" si="10"/>
        <v>EURAB6E30Y_Quote</v>
      </c>
      <c r="Q73" s="171"/>
      <c r="R73" s="106">
        <f t="shared" si="11"/>
        <v>42641</v>
      </c>
      <c r="S73" s="106">
        <f>_xll.qlInterestRateIndexValueDate(AA73,R73)</f>
        <v>42643</v>
      </c>
      <c r="T73" s="106">
        <f>_xll.qlInterestRateIndexMaturity(AA73,S73)</f>
        <v>53598</v>
      </c>
      <c r="U73" s="97" t="e">
        <f ca="1">_xll.qlIndexFixing(AA73,R73,TRUE,_xll.ohTrigger(Trigger,Trigger6M,InterestRatesTrigger))</f>
        <v>#NAME?</v>
      </c>
      <c r="V73" s="97" t="e">
        <f ca="1">_xll.qlQuoteValue(P73,_xll.ohTrigger(Trigger,Trigger6M,InterestRatesTrigger))</f>
        <v>#NAME?</v>
      </c>
      <c r="W73" s="94" t="b">
        <f t="shared" ca="1" si="12"/>
        <v>0</v>
      </c>
      <c r="X73" s="124" t="e">
        <f t="shared" ca="1" si="9"/>
        <v>#NAME?</v>
      </c>
      <c r="Y73" s="50" t="e">
        <f ca="1">ABS(X73/10000)&lt;=ABS('General Settings'!$D$31)</f>
        <v>#NAME?</v>
      </c>
      <c r="AA73" s="50" t="str">
        <f>_xll.qlSwapIndex(,,O73,SettlementDays,Currency,Calendar,FixedLegTenor,FixedLegBDC,FixedLegDayCounter,Index6M,DiscountingCurve,Permanent,Trigger,ObjectOverwrite)</f>
        <v>obj_00648#0001</v>
      </c>
      <c r="AB73" s="115"/>
      <c r="AC73" s="115"/>
      <c r="AD73" s="87"/>
      <c r="AH73" s="50" t="str">
        <v/>
      </c>
    </row>
    <row r="74" spans="10:34" x14ac:dyDescent="0.2">
      <c r="M74" s="94" t="s">
        <v>60</v>
      </c>
      <c r="N74" s="94"/>
      <c r="O74" s="94" t="s">
        <v>93</v>
      </c>
      <c r="P74" s="94" t="str">
        <f t="shared" si="10"/>
        <v>EURAB6E35Y_Quote</v>
      </c>
      <c r="Q74" s="171"/>
      <c r="R74" s="106">
        <f t="shared" si="11"/>
        <v>42641</v>
      </c>
      <c r="S74" s="106">
        <f>_xll.qlInterestRateIndexValueDate(AA74,R74)</f>
        <v>42643</v>
      </c>
      <c r="T74" s="106">
        <f>_xll.qlInterestRateIndexMaturity(AA74,S74)</f>
        <v>55425</v>
      </c>
      <c r="U74" s="97" t="e">
        <f ca="1">_xll.qlIndexFixing(AA74,R74,TRUE,_xll.ohTrigger(Trigger,Trigger6M,InterestRatesTrigger))</f>
        <v>#NAME?</v>
      </c>
      <c r="V74" s="97" t="e">
        <f ca="1">_xll.qlQuoteValue(P74,_xll.ohTrigger(Trigger,Trigger6M,InterestRatesTrigger))</f>
        <v>#NAME?</v>
      </c>
      <c r="W74" s="94" t="b">
        <f t="shared" ca="1" si="12"/>
        <v>0</v>
      </c>
      <c r="X74" s="124" t="e">
        <f t="shared" ca="1" si="9"/>
        <v>#NAME?</v>
      </c>
      <c r="Y74" s="50" t="e">
        <f ca="1">ABS(X74/10000)&lt;=ABS('General Settings'!$D$31)</f>
        <v>#NAME?</v>
      </c>
      <c r="AA74" s="50" t="str">
        <f>_xll.qlSwapIndex(,,O74,SettlementDays,Currency,Calendar,FixedLegTenor,FixedLegBDC,FixedLegDayCounter,Index6M,DiscountingCurve,Permanent,Trigger,ObjectOverwrite)</f>
        <v>obj_006b2#0001</v>
      </c>
      <c r="AB74" s="115"/>
      <c r="AC74" s="115"/>
      <c r="AD74" s="87"/>
      <c r="AH74" s="50" t="str">
        <v/>
      </c>
    </row>
    <row r="75" spans="10:34" x14ac:dyDescent="0.2">
      <c r="M75" s="94" t="s">
        <v>60</v>
      </c>
      <c r="N75" s="94"/>
      <c r="O75" s="94" t="s">
        <v>94</v>
      </c>
      <c r="P75" s="94" t="str">
        <f t="shared" si="10"/>
        <v>EURAB6E40Y_Quote</v>
      </c>
      <c r="Q75" s="171"/>
      <c r="R75" s="106">
        <f t="shared" si="11"/>
        <v>42641</v>
      </c>
      <c r="S75" s="106">
        <f>_xll.qlInterestRateIndexValueDate(AA75,R75)</f>
        <v>42643</v>
      </c>
      <c r="T75" s="106">
        <f>_xll.qlInterestRateIndexMaturity(AA75,S75)</f>
        <v>57252</v>
      </c>
      <c r="U75" s="97" t="e">
        <f ca="1">_xll.qlIndexFixing(AA75,R75,TRUE,_xll.ohTrigger(Trigger,Trigger6M,InterestRatesTrigger))</f>
        <v>#NAME?</v>
      </c>
      <c r="V75" s="97" t="e">
        <f ca="1">_xll.qlQuoteValue(P75,_xll.ohTrigger(Trigger,Trigger6M,InterestRatesTrigger))</f>
        <v>#NAME?</v>
      </c>
      <c r="W75" s="94" t="b">
        <f t="shared" ca="1" si="12"/>
        <v>0</v>
      </c>
      <c r="X75" s="124" t="e">
        <f t="shared" ca="1" si="9"/>
        <v>#NAME?</v>
      </c>
      <c r="Y75" s="50" t="e">
        <f ca="1">ABS(X75/10000)&lt;=ABS('General Settings'!$D$31)</f>
        <v>#NAME?</v>
      </c>
      <c r="AA75" s="50" t="str">
        <f>_xll.qlSwapIndex(,,O75,SettlementDays,Currency,Calendar,FixedLegTenor,FixedLegBDC,FixedLegDayCounter,Index6M,DiscountingCurve,Permanent,Trigger,ObjectOverwrite)</f>
        <v>obj_00645#0001</v>
      </c>
      <c r="AB75" s="115"/>
      <c r="AC75" s="115"/>
      <c r="AD75" s="87"/>
      <c r="AH75" s="50" t="str">
        <v/>
      </c>
    </row>
    <row r="76" spans="10:34" x14ac:dyDescent="0.2">
      <c r="M76" s="94" t="s">
        <v>60</v>
      </c>
      <c r="N76" s="94"/>
      <c r="O76" s="94" t="s">
        <v>95</v>
      </c>
      <c r="P76" s="94" t="str">
        <f t="shared" si="10"/>
        <v>EURAB6E50Y_Quote</v>
      </c>
      <c r="Q76" s="171"/>
      <c r="R76" s="106">
        <f t="shared" si="11"/>
        <v>42641</v>
      </c>
      <c r="S76" s="106">
        <f>_xll.qlInterestRateIndexValueDate(AA76,R76)</f>
        <v>42643</v>
      </c>
      <c r="T76" s="106">
        <f>_xll.qlInterestRateIndexMaturity(AA76,S76)</f>
        <v>60905</v>
      </c>
      <c r="U76" s="97" t="e">
        <f ca="1">_xll.qlIndexFixing(AA76,R76,TRUE,_xll.ohTrigger(Trigger,Trigger6M,InterestRatesTrigger))</f>
        <v>#NAME?</v>
      </c>
      <c r="V76" s="97" t="e">
        <f ca="1">_xll.qlQuoteValue(P76,_xll.ohTrigger(Trigger,Trigger6M,InterestRatesTrigger))</f>
        <v>#NAME?</v>
      </c>
      <c r="W76" s="94" t="b">
        <f t="shared" ca="1" si="12"/>
        <v>0</v>
      </c>
      <c r="X76" s="124" t="e">
        <f t="shared" ca="1" si="9"/>
        <v>#NAME?</v>
      </c>
      <c r="Y76" s="50" t="e">
        <f ca="1">ABS(X76/10000)&lt;=ABS('General Settings'!$D$31)</f>
        <v>#NAME?</v>
      </c>
      <c r="AA76" s="50" t="str">
        <f>_xll.qlSwapIndex(,,O76,SettlementDays,Currency,Calendar,FixedLegTenor,FixedLegBDC,FixedLegDayCounter,Index6M,DiscountingCurve,Permanent,Trigger,ObjectOverwrite)</f>
        <v>obj_005c0#0001</v>
      </c>
      <c r="AB76" s="115"/>
      <c r="AC76" s="115"/>
      <c r="AD76" s="87"/>
      <c r="AH76" s="50" t="str">
        <v/>
      </c>
    </row>
    <row r="77" spans="10:34" x14ac:dyDescent="0.2">
      <c r="M77" s="94" t="s">
        <v>60</v>
      </c>
      <c r="N77" s="94"/>
      <c r="O77" s="94" t="s">
        <v>126</v>
      </c>
      <c r="P77" s="94" t="str">
        <f t="shared" si="10"/>
        <v>EURAB6E60Y_Quote</v>
      </c>
      <c r="Q77" s="171"/>
      <c r="R77" s="106">
        <f t="shared" si="11"/>
        <v>42641</v>
      </c>
      <c r="S77" s="106">
        <f>_xll.qlInterestRateIndexValueDate(AA77,R77)</f>
        <v>42643</v>
      </c>
      <c r="T77" s="106">
        <f>_xll.qlInterestRateIndexMaturity(AA77,S77)</f>
        <v>64558</v>
      </c>
      <c r="U77" s="97" t="e">
        <f ca="1">_xll.qlIndexFixing(AA77,R77,TRUE,_xll.ohTrigger(Trigger,Trigger6M,InterestRatesTrigger))</f>
        <v>#NAME?</v>
      </c>
      <c r="V77" s="97" t="e">
        <f ca="1">_xll.qlQuoteValue(P77,_xll.ohTrigger(Trigger,Trigger6M,InterestRatesTrigger))</f>
        <v>#NAME?</v>
      </c>
      <c r="W77" s="94" t="b">
        <f t="shared" ca="1" si="12"/>
        <v>0</v>
      </c>
      <c r="X77" s="124" t="e">
        <f t="shared" ca="1" si="9"/>
        <v>#NAME?</v>
      </c>
      <c r="Y77" s="51" t="e">
        <f ca="1">ABS(X77/10000)&lt;=ABS('General Settings'!$D$31)</f>
        <v>#NAME?</v>
      </c>
      <c r="AA77" s="50" t="str">
        <f>_xll.qlSwapIndex(,,O77,SettlementDays,Currency,Calendar,FixedLegTenor,FixedLegBDC,FixedLegDayCounter,Index6M,DiscountingCurve,Permanent,Trigger,ObjectOverwrite)</f>
        <v>obj_0060f#0001</v>
      </c>
      <c r="AB77" s="115"/>
      <c r="AC77" s="115"/>
      <c r="AD77" s="87"/>
      <c r="AH77" s="50" t="str">
        <v/>
      </c>
    </row>
    <row r="78" spans="10:34" x14ac:dyDescent="0.2">
      <c r="M78" s="93" t="s">
        <v>155</v>
      </c>
      <c r="N78" s="93" t="s">
        <v>33</v>
      </c>
      <c r="O78" s="93" t="s">
        <v>33</v>
      </c>
      <c r="P78" s="93" t="str">
        <f t="shared" ref="P78:P141" si="13">Currency&amp;SUBSTITUTE(N78,"Y","F")&amp;O78&amp;QuoteSuffix</f>
        <v>EUR1F1Y_Quote</v>
      </c>
      <c r="Q78" s="169"/>
      <c r="R78" s="105">
        <f>_xll.qlInterestRateIndexFixingDate(AA78,S78)</f>
        <v>43005</v>
      </c>
      <c r="S78" s="105">
        <f>_xll.qlCalendarAdvance(Calendar,SettlementDate,N78,"mf",TRUE,Trigger)</f>
        <v>43007</v>
      </c>
      <c r="T78" s="105">
        <f>_xll.qlInterestRateIndexMaturity(AA78,S78)</f>
        <v>43371</v>
      </c>
      <c r="U78" s="96" t="e">
        <f ca="1">_xll.qlIndexFixing(AA78,R78,TRUE,_xll.ohTrigger(Trigger,Trigger6M,InterestRatesTrigger))</f>
        <v>#NAME?</v>
      </c>
      <c r="V78" s="96" t="e">
        <f ca="1">_xll.qlQuoteValue(P78,_xll.ohTrigger(Trigger,Trigger6M,InterestRatesTrigger))</f>
        <v>#NAME?</v>
      </c>
      <c r="W78" s="93" t="b">
        <f t="shared" ref="W78" ca="1" si="14">NOT(ISERROR(V78))</f>
        <v>0</v>
      </c>
      <c r="X78" s="125" t="e">
        <f t="shared" ref="X78" ca="1" si="15">(U78-V78)*10000</f>
        <v>#NAME?</v>
      </c>
      <c r="Y78" s="52" t="e">
        <f ca="1">ABS(X78/10000)&lt;=ABS('General Settings'!$D$32)</f>
        <v>#NAME?</v>
      </c>
      <c r="AA78" s="52" t="str">
        <f>_xll.qlSwapIndex(,,O78,SettlementDays,Currency,Calendar,FixedLegTenor,FixedLegBDC,FixedLegDayCounter,Index6M,DiscountingCurve,Permanent,Trigger,ObjectOverwrite)</f>
        <v>obj_0061d#0001</v>
      </c>
      <c r="AB78" s="52" t="str">
        <f>_xll.qlVanillaSwapFromSwapIndex(,AA78,R78)</f>
        <v>obj_00774#0001</v>
      </c>
      <c r="AC78" s="115"/>
      <c r="AD78" s="87"/>
      <c r="AH78" s="50" t="str">
        <v/>
      </c>
    </row>
    <row r="79" spans="10:34" x14ac:dyDescent="0.2">
      <c r="M79" s="94" t="s">
        <v>155</v>
      </c>
      <c r="N79" s="94" t="s">
        <v>33</v>
      </c>
      <c r="O79" s="94" t="s">
        <v>78</v>
      </c>
      <c r="P79" s="94" t="str">
        <f t="shared" si="13"/>
        <v>EUR1F2Y_Quote</v>
      </c>
      <c r="Q79" s="171"/>
      <c r="R79" s="106">
        <f>_xll.qlInterestRateIndexFixingDate(AA79,S79)</f>
        <v>43005</v>
      </c>
      <c r="S79" s="106">
        <f>_xll.qlCalendarAdvance(Calendar,SettlementDate,N79,"mf",TRUE,Trigger)</f>
        <v>43007</v>
      </c>
      <c r="T79" s="106">
        <f>_xll.qlInterestRateIndexMaturity(AA79,S79)</f>
        <v>43738</v>
      </c>
      <c r="U79" s="97" t="e">
        <f ca="1">_xll.qlIndexFixing(AA79,R79,TRUE,_xll.ohTrigger(Trigger,Trigger6M,InterestRatesTrigger))</f>
        <v>#NAME?</v>
      </c>
      <c r="V79" s="97" t="e">
        <f ca="1">_xll.qlQuoteValue(P79,_xll.ohTrigger(Trigger,Trigger6M,InterestRatesTrigger))</f>
        <v>#NAME?</v>
      </c>
      <c r="W79" s="94" t="b">
        <f t="shared" ref="W79:W142" ca="1" si="16">NOT(ISERROR(V79))</f>
        <v>0</v>
      </c>
      <c r="X79" s="124" t="e">
        <f ca="1">(U79-V79)*10000</f>
        <v>#NAME?</v>
      </c>
      <c r="Y79" s="50" t="e">
        <f ca="1">ABS(X79/10000)&lt;=ABS('General Settings'!$D$32)</f>
        <v>#NAME?</v>
      </c>
      <c r="AA79" s="50" t="str">
        <f>_xll.qlSwapIndex(,,O79,SettlementDays,Currency,Calendar,FixedLegTenor,FixedLegBDC,FixedLegDayCounter,Index6M,DiscountingCurve,Permanent,Trigger,ObjectOverwrite)</f>
        <v>obj_00610#0001</v>
      </c>
      <c r="AB79" s="50" t="str">
        <f>_xll.qlVanillaSwapFromSwapIndex(,AA79,R79)</f>
        <v>obj_0076b#0001</v>
      </c>
      <c r="AC79" s="115"/>
      <c r="AD79" s="87"/>
      <c r="AH79" s="50" t="str">
        <v/>
      </c>
    </row>
    <row r="80" spans="10:34" x14ac:dyDescent="0.2">
      <c r="M80" s="94" t="s">
        <v>155</v>
      </c>
      <c r="N80" s="94" t="s">
        <v>33</v>
      </c>
      <c r="O80" s="94" t="s">
        <v>79</v>
      </c>
      <c r="P80" s="94" t="str">
        <f t="shared" si="13"/>
        <v>EUR1F3Y_Quote</v>
      </c>
      <c r="Q80" s="171"/>
      <c r="R80" s="106">
        <f>_xll.qlInterestRateIndexFixingDate(AA80,S80)</f>
        <v>43005</v>
      </c>
      <c r="S80" s="106">
        <f>_xll.qlCalendarAdvance(Calendar,SettlementDate,N80,"mf",TRUE,Trigger)</f>
        <v>43007</v>
      </c>
      <c r="T80" s="106">
        <f>_xll.qlInterestRateIndexMaturity(AA80,S80)</f>
        <v>44103</v>
      </c>
      <c r="U80" s="97" t="e">
        <f ca="1">_xll.qlIndexFixing(AA80,R80,TRUE,_xll.ohTrigger(Trigger,Trigger6M,InterestRatesTrigger))</f>
        <v>#NAME?</v>
      </c>
      <c r="V80" s="97" t="e">
        <f ca="1">_xll.qlQuoteValue(P80,_xll.ohTrigger(Trigger,Trigger6M,InterestRatesTrigger))</f>
        <v>#NAME?</v>
      </c>
      <c r="W80" s="94" t="b">
        <f t="shared" ca="1" si="16"/>
        <v>0</v>
      </c>
      <c r="X80" s="124" t="e">
        <f t="shared" ref="X80:X142" ca="1" si="17">(U80-V80)*10000</f>
        <v>#NAME?</v>
      </c>
      <c r="Y80" s="50" t="e">
        <f ca="1">ABS(X80/10000)&lt;=ABS('General Settings'!$D$32)</f>
        <v>#NAME?</v>
      </c>
      <c r="AA80" s="50" t="str">
        <f>_xll.qlSwapIndex(,,O80,SettlementDays,Currency,Calendar,FixedLegTenor,FixedLegBDC,FixedLegDayCounter,Index6M,DiscountingCurve,Permanent,Trigger,ObjectOverwrite)</f>
        <v>obj_00703#0001</v>
      </c>
      <c r="AB80" s="50" t="str">
        <f>_xll.qlVanillaSwapFromSwapIndex(,AA80,R80)</f>
        <v>obj_00841#0001</v>
      </c>
      <c r="AC80" s="115"/>
      <c r="AD80" s="87"/>
      <c r="AH80" s="50" t="str">
        <v/>
      </c>
    </row>
    <row r="81" spans="13:34" x14ac:dyDescent="0.2">
      <c r="M81" s="94" t="s">
        <v>155</v>
      </c>
      <c r="N81" s="94" t="s">
        <v>33</v>
      </c>
      <c r="O81" s="94" t="s">
        <v>80</v>
      </c>
      <c r="P81" s="94" t="str">
        <f t="shared" si="13"/>
        <v>EUR1F4Y_Quote</v>
      </c>
      <c r="Q81" s="171"/>
      <c r="R81" s="106">
        <f>_xll.qlInterestRateIndexFixingDate(AA81,S81)</f>
        <v>43005</v>
      </c>
      <c r="S81" s="106">
        <f>_xll.qlCalendarAdvance(Calendar,SettlementDate,N81,"mf",TRUE,Trigger)</f>
        <v>43007</v>
      </c>
      <c r="T81" s="106">
        <f>_xll.qlInterestRateIndexMaturity(AA81,S81)</f>
        <v>44468</v>
      </c>
      <c r="U81" s="97" t="e">
        <f ca="1">_xll.qlIndexFixing(AA81,R81,TRUE,_xll.ohTrigger(Trigger,Trigger6M,InterestRatesTrigger))</f>
        <v>#NAME?</v>
      </c>
      <c r="V81" s="97" t="e">
        <f ca="1">_xll.qlQuoteValue(P81,_xll.ohTrigger(Trigger,Trigger6M,InterestRatesTrigger))</f>
        <v>#NAME?</v>
      </c>
      <c r="W81" s="94" t="b">
        <f t="shared" ca="1" si="16"/>
        <v>0</v>
      </c>
      <c r="X81" s="124" t="e">
        <f t="shared" ca="1" si="17"/>
        <v>#NAME?</v>
      </c>
      <c r="Y81" s="50" t="e">
        <f ca="1">ABS(X81/10000)&lt;=ABS('General Settings'!$D$32)</f>
        <v>#NAME?</v>
      </c>
      <c r="AA81" s="50" t="str">
        <f>_xll.qlSwapIndex(,,O81,SettlementDays,Currency,Calendar,FixedLegTenor,FixedLegBDC,FixedLegDayCounter,Index6M,DiscountingCurve,Permanent,Trigger,ObjectOverwrite)</f>
        <v>obj_00634#0001</v>
      </c>
      <c r="AB81" s="50" t="str">
        <f>_xll.qlVanillaSwapFromSwapIndex(,AA81,R81)</f>
        <v>obj_007e7#0001</v>
      </c>
      <c r="AC81" s="115"/>
      <c r="AD81" s="87"/>
      <c r="AH81" s="50" t="str">
        <v/>
      </c>
    </row>
    <row r="82" spans="13:34" x14ac:dyDescent="0.2">
      <c r="M82" s="94" t="s">
        <v>155</v>
      </c>
      <c r="N82" s="94" t="s">
        <v>33</v>
      </c>
      <c r="O82" s="94" t="s">
        <v>81</v>
      </c>
      <c r="P82" s="94" t="str">
        <f t="shared" si="13"/>
        <v>EUR1F5Y_Quote</v>
      </c>
      <c r="Q82" s="171"/>
      <c r="R82" s="106">
        <f>_xll.qlInterestRateIndexFixingDate(AA82,S82)</f>
        <v>43005</v>
      </c>
      <c r="S82" s="106">
        <f>_xll.qlCalendarAdvance(Calendar,SettlementDate,N82,"mf",TRUE,Trigger)</f>
        <v>43007</v>
      </c>
      <c r="T82" s="106">
        <f>_xll.qlInterestRateIndexMaturity(AA82,S82)</f>
        <v>44833</v>
      </c>
      <c r="U82" s="97" t="e">
        <f ca="1">_xll.qlIndexFixing(AA82,R82,TRUE,_xll.ohTrigger(Trigger,Trigger6M,InterestRatesTrigger))</f>
        <v>#NAME?</v>
      </c>
      <c r="V82" s="97" t="e">
        <f ca="1">_xll.qlQuoteValue(P82,_xll.ohTrigger(Trigger,Trigger6M,InterestRatesTrigger))</f>
        <v>#NAME?</v>
      </c>
      <c r="W82" s="94" t="b">
        <f t="shared" ca="1" si="16"/>
        <v>0</v>
      </c>
      <c r="X82" s="124" t="e">
        <f t="shared" ca="1" si="17"/>
        <v>#NAME?</v>
      </c>
      <c r="Y82" s="50" t="e">
        <f ca="1">ABS(X82/10000)&lt;=ABS('General Settings'!$D$32)</f>
        <v>#NAME?</v>
      </c>
      <c r="AA82" s="50" t="str">
        <f>_xll.qlSwapIndex(,,O82,SettlementDays,Currency,Calendar,FixedLegTenor,FixedLegBDC,FixedLegDayCounter,Index6M,DiscountingCurve,Permanent,Trigger,ObjectOverwrite)</f>
        <v>obj_00764#0001</v>
      </c>
      <c r="AB82" s="50" t="str">
        <f>_xll.qlVanillaSwapFromSwapIndex(,AA82,R82)</f>
        <v>obj_0083e#0001</v>
      </c>
      <c r="AC82" s="115"/>
      <c r="AD82" s="87"/>
      <c r="AH82" s="50" t="str">
        <v/>
      </c>
    </row>
    <row r="83" spans="13:34" x14ac:dyDescent="0.2">
      <c r="M83" s="94" t="s">
        <v>155</v>
      </c>
      <c r="N83" s="94" t="s">
        <v>33</v>
      </c>
      <c r="O83" s="94" t="s">
        <v>82</v>
      </c>
      <c r="P83" s="94" t="str">
        <f t="shared" si="13"/>
        <v>EUR1F6Y_Quote</v>
      </c>
      <c r="Q83" s="171"/>
      <c r="R83" s="106">
        <f>_xll.qlInterestRateIndexFixingDate(AA83,S83)</f>
        <v>43005</v>
      </c>
      <c r="S83" s="106">
        <f>_xll.qlCalendarAdvance(Calendar,SettlementDate,N83,"mf",TRUE,Trigger)</f>
        <v>43007</v>
      </c>
      <c r="T83" s="106">
        <f>_xll.qlInterestRateIndexMaturity(AA83,S83)</f>
        <v>45198</v>
      </c>
      <c r="U83" s="97" t="e">
        <f ca="1">_xll.qlIndexFixing(AA83,R83,TRUE,_xll.ohTrigger(Trigger,Trigger6M,InterestRatesTrigger))</f>
        <v>#NAME?</v>
      </c>
      <c r="V83" s="97" t="e">
        <f ca="1">_xll.qlQuoteValue(P83,_xll.ohTrigger(Trigger,Trigger6M,InterestRatesTrigger))</f>
        <v>#NAME?</v>
      </c>
      <c r="W83" s="94" t="b">
        <f t="shared" ca="1" si="16"/>
        <v>0</v>
      </c>
      <c r="X83" s="124" t="e">
        <f t="shared" ca="1" si="17"/>
        <v>#NAME?</v>
      </c>
      <c r="Y83" s="50" t="e">
        <f ca="1">ABS(X83/10000)&lt;=ABS('General Settings'!$D$32)</f>
        <v>#NAME?</v>
      </c>
      <c r="AA83" s="50" t="str">
        <f>_xll.qlSwapIndex(,,O83,SettlementDays,Currency,Calendar,FixedLegTenor,FixedLegBDC,FixedLegDayCounter,Index6M,DiscountingCurve,Permanent,Trigger,ObjectOverwrite)</f>
        <v>obj_00589#0001</v>
      </c>
      <c r="AB83" s="50" t="str">
        <f>_xll.qlVanillaSwapFromSwapIndex(,AA83,R83)</f>
        <v>obj_00848#0001</v>
      </c>
      <c r="AC83" s="115"/>
      <c r="AD83" s="87"/>
      <c r="AH83" s="50" t="str">
        <v/>
      </c>
    </row>
    <row r="84" spans="13:34" x14ac:dyDescent="0.2">
      <c r="M84" s="94" t="s">
        <v>155</v>
      </c>
      <c r="N84" s="94" t="s">
        <v>33</v>
      </c>
      <c r="O84" s="94" t="s">
        <v>83</v>
      </c>
      <c r="P84" s="94" t="str">
        <f t="shared" si="13"/>
        <v>EUR1F7Y_Quote</v>
      </c>
      <c r="Q84" s="171"/>
      <c r="R84" s="106">
        <f>_xll.qlInterestRateIndexFixingDate(AA84,S84)</f>
        <v>43005</v>
      </c>
      <c r="S84" s="106">
        <f>_xll.qlCalendarAdvance(Calendar,SettlementDate,N84,"mf",TRUE,Trigger)</f>
        <v>43007</v>
      </c>
      <c r="T84" s="106">
        <f>_xll.qlInterestRateIndexMaturity(AA84,S84)</f>
        <v>45565</v>
      </c>
      <c r="U84" s="97" t="e">
        <f ca="1">_xll.qlIndexFixing(AA84,R84,TRUE,_xll.ohTrigger(Trigger,Trigger6M,InterestRatesTrigger))</f>
        <v>#NAME?</v>
      </c>
      <c r="V84" s="97" t="e">
        <f ca="1">_xll.qlQuoteValue(P84,_xll.ohTrigger(Trigger,Trigger6M,InterestRatesTrigger))</f>
        <v>#NAME?</v>
      </c>
      <c r="W84" s="94" t="b">
        <f t="shared" ca="1" si="16"/>
        <v>0</v>
      </c>
      <c r="X84" s="124" t="e">
        <f t="shared" ca="1" si="17"/>
        <v>#NAME?</v>
      </c>
      <c r="Y84" s="50" t="e">
        <f ca="1">ABS(X84/10000)&lt;=ABS('General Settings'!$D$32)</f>
        <v>#NAME?</v>
      </c>
      <c r="AA84" s="50" t="str">
        <f>_xll.qlSwapIndex(,,O84,SettlementDays,Currency,Calendar,FixedLegTenor,FixedLegBDC,FixedLegDayCounter,Index6M,DiscountingCurve,Permanent,Trigger,ObjectOverwrite)</f>
        <v>obj_0058d#0001</v>
      </c>
      <c r="AB84" s="50" t="str">
        <f>_xll.qlVanillaSwapFromSwapIndex(,AA84,R84)</f>
        <v>obj_007aa#0001</v>
      </c>
      <c r="AC84" s="115"/>
      <c r="AD84" s="87"/>
      <c r="AH84" s="50" t="str">
        <v/>
      </c>
    </row>
    <row r="85" spans="13:34" x14ac:dyDescent="0.2">
      <c r="M85" s="94" t="s">
        <v>155</v>
      </c>
      <c r="N85" s="94" t="s">
        <v>33</v>
      </c>
      <c r="O85" s="94" t="s">
        <v>84</v>
      </c>
      <c r="P85" s="94" t="str">
        <f t="shared" si="13"/>
        <v>EUR1F8Y_Quote</v>
      </c>
      <c r="Q85" s="171"/>
      <c r="R85" s="106">
        <f>_xll.qlInterestRateIndexFixingDate(AA85,S85)</f>
        <v>43005</v>
      </c>
      <c r="S85" s="106">
        <f>_xll.qlCalendarAdvance(Calendar,SettlementDate,N85,"mf",TRUE,Trigger)</f>
        <v>43007</v>
      </c>
      <c r="T85" s="106">
        <f>_xll.qlInterestRateIndexMaturity(AA85,S85)</f>
        <v>45929</v>
      </c>
      <c r="U85" s="97" t="e">
        <f ca="1">_xll.qlIndexFixing(AA85,R85,TRUE,_xll.ohTrigger(Trigger,Trigger6M,InterestRatesTrigger))</f>
        <v>#NAME?</v>
      </c>
      <c r="V85" s="97" t="e">
        <f ca="1">_xll.qlQuoteValue(P85,_xll.ohTrigger(Trigger,Trigger6M,InterestRatesTrigger))</f>
        <v>#NAME?</v>
      </c>
      <c r="W85" s="94" t="b">
        <f t="shared" ca="1" si="16"/>
        <v>0</v>
      </c>
      <c r="X85" s="124" t="e">
        <f t="shared" ca="1" si="17"/>
        <v>#NAME?</v>
      </c>
      <c r="Y85" s="50" t="e">
        <f ca="1">ABS(X85/10000)&lt;=ABS('General Settings'!$D$32)</f>
        <v>#NAME?</v>
      </c>
      <c r="AA85" s="50" t="str">
        <f>_xll.qlSwapIndex(,,O85,SettlementDays,Currency,Calendar,FixedLegTenor,FixedLegBDC,FixedLegDayCounter,Index6M,DiscountingCurve,Permanent,Trigger,ObjectOverwrite)</f>
        <v>obj_006b4#0001</v>
      </c>
      <c r="AB85" s="50" t="str">
        <f>_xll.qlVanillaSwapFromSwapIndex(,AA85,R85)</f>
        <v>obj_00886#0001</v>
      </c>
      <c r="AC85" s="115"/>
      <c r="AD85" s="87"/>
      <c r="AH85" s="50" t="str">
        <v/>
      </c>
    </row>
    <row r="86" spans="13:34" x14ac:dyDescent="0.2">
      <c r="M86" s="94" t="s">
        <v>155</v>
      </c>
      <c r="N86" s="94" t="s">
        <v>33</v>
      </c>
      <c r="O86" s="94" t="s">
        <v>85</v>
      </c>
      <c r="P86" s="94" t="str">
        <f t="shared" si="13"/>
        <v>EUR1F9Y_Quote</v>
      </c>
      <c r="Q86" s="171"/>
      <c r="R86" s="106">
        <f>_xll.qlInterestRateIndexFixingDate(AA86,S86)</f>
        <v>43005</v>
      </c>
      <c r="S86" s="106">
        <f>_xll.qlCalendarAdvance(Calendar,SettlementDate,N86,"mf",TRUE,Trigger)</f>
        <v>43007</v>
      </c>
      <c r="T86" s="106">
        <f>_xll.qlInterestRateIndexMaturity(AA86,S86)</f>
        <v>46294</v>
      </c>
      <c r="U86" s="97" t="e">
        <f ca="1">_xll.qlIndexFixing(AA86,R86,TRUE,_xll.ohTrigger(Trigger,Trigger6M,InterestRatesTrigger))</f>
        <v>#NAME?</v>
      </c>
      <c r="V86" s="97" t="e">
        <f ca="1">_xll.qlQuoteValue(P86,_xll.ohTrigger(Trigger,Trigger6M,InterestRatesTrigger))</f>
        <v>#NAME?</v>
      </c>
      <c r="W86" s="94" t="b">
        <f t="shared" ca="1" si="16"/>
        <v>0</v>
      </c>
      <c r="X86" s="124" t="e">
        <f t="shared" ca="1" si="17"/>
        <v>#NAME?</v>
      </c>
      <c r="Y86" s="50" t="e">
        <f ca="1">ABS(X86/10000)&lt;=ABS('General Settings'!$D$32)</f>
        <v>#NAME?</v>
      </c>
      <c r="AA86" s="50" t="str">
        <f>_xll.qlSwapIndex(,,O86,SettlementDays,Currency,Calendar,FixedLegTenor,FixedLegBDC,FixedLegDayCounter,Index6M,DiscountingCurve,Permanent,Trigger,ObjectOverwrite)</f>
        <v>obj_00701#0001</v>
      </c>
      <c r="AB86" s="50" t="str">
        <f>_xll.qlVanillaSwapFromSwapIndex(,AA86,R86)</f>
        <v>obj_007ad#0001</v>
      </c>
      <c r="AC86" s="115"/>
      <c r="AD86" s="87"/>
      <c r="AH86" s="50" t="str">
        <v/>
      </c>
    </row>
    <row r="87" spans="13:34" x14ac:dyDescent="0.2">
      <c r="M87" s="94" t="s">
        <v>155</v>
      </c>
      <c r="N87" s="94" t="s">
        <v>33</v>
      </c>
      <c r="O87" s="94" t="s">
        <v>86</v>
      </c>
      <c r="P87" s="94" t="str">
        <f t="shared" si="13"/>
        <v>EUR1F10Y_Quote</v>
      </c>
      <c r="Q87" s="171"/>
      <c r="R87" s="106">
        <f>_xll.qlInterestRateIndexFixingDate(AA87,S87)</f>
        <v>43005</v>
      </c>
      <c r="S87" s="106">
        <f>_xll.qlCalendarAdvance(Calendar,SettlementDate,N87,"mf",TRUE,Trigger)</f>
        <v>43007</v>
      </c>
      <c r="T87" s="106">
        <f>_xll.qlInterestRateIndexMaturity(AA87,S87)</f>
        <v>46659</v>
      </c>
      <c r="U87" s="97" t="e">
        <f ca="1">_xll.qlIndexFixing(AA87,R87,TRUE,_xll.ohTrigger(Trigger,Trigger6M,InterestRatesTrigger))</f>
        <v>#NAME?</v>
      </c>
      <c r="V87" s="97" t="e">
        <f ca="1">_xll.qlQuoteValue(P87,_xll.ohTrigger(Trigger,Trigger6M,InterestRatesTrigger))</f>
        <v>#NAME?</v>
      </c>
      <c r="W87" s="94" t="b">
        <f t="shared" ca="1" si="16"/>
        <v>0</v>
      </c>
      <c r="X87" s="124" t="e">
        <f t="shared" ca="1" si="17"/>
        <v>#NAME?</v>
      </c>
      <c r="Y87" s="50" t="e">
        <f ca="1">ABS(X87/10000)&lt;=ABS('General Settings'!$D$32)</f>
        <v>#NAME?</v>
      </c>
      <c r="AA87" s="50" t="str">
        <f>_xll.qlSwapIndex(,,O87,SettlementDays,Currency,Calendar,FixedLegTenor,FixedLegBDC,FixedLegDayCounter,Index6M,DiscountingCurve,Permanent,Trigger,ObjectOverwrite)</f>
        <v>obj_006f2#0001</v>
      </c>
      <c r="AB87" s="50" t="str">
        <f>_xll.qlVanillaSwapFromSwapIndex(,AA87,R87)</f>
        <v>obj_007a8#0001</v>
      </c>
      <c r="AC87" s="115"/>
      <c r="AD87" s="87"/>
      <c r="AH87" s="50" t="str">
        <v/>
      </c>
    </row>
    <row r="88" spans="13:34" x14ac:dyDescent="0.2">
      <c r="M88" s="94" t="s">
        <v>155</v>
      </c>
      <c r="N88" s="94" t="s">
        <v>33</v>
      </c>
      <c r="O88" s="94" t="s">
        <v>112</v>
      </c>
      <c r="P88" s="94" t="str">
        <f t="shared" si="13"/>
        <v>EUR1F11Y_Quote</v>
      </c>
      <c r="Q88" s="171"/>
      <c r="R88" s="106">
        <f>_xll.qlInterestRateIndexFixingDate(AA88,S88)</f>
        <v>43005</v>
      </c>
      <c r="S88" s="106">
        <f>_xll.qlCalendarAdvance(Calendar,SettlementDate,N88,"mf",TRUE,Trigger)</f>
        <v>43007</v>
      </c>
      <c r="T88" s="106">
        <f>_xll.qlInterestRateIndexMaturity(AA88,S88)</f>
        <v>47025</v>
      </c>
      <c r="U88" s="97" t="e">
        <f ca="1">_xll.qlIndexFixing(AA88,R88,TRUE,_xll.ohTrigger(Trigger,Trigger6M,InterestRatesTrigger))</f>
        <v>#NAME?</v>
      </c>
      <c r="V88" s="97" t="e">
        <f ca="1">_xll.qlQuoteValue(P88,_xll.ohTrigger(Trigger,Trigger6M,InterestRatesTrigger))</f>
        <v>#NAME?</v>
      </c>
      <c r="W88" s="94" t="b">
        <f t="shared" ca="1" si="16"/>
        <v>0</v>
      </c>
      <c r="X88" s="124" t="e">
        <f t="shared" ca="1" si="17"/>
        <v>#NAME?</v>
      </c>
      <c r="Y88" s="50" t="e">
        <f ca="1">ABS(X88/10000)&lt;=ABS('General Settings'!$D$32)</f>
        <v>#NAME?</v>
      </c>
      <c r="AA88" s="50" t="str">
        <f>_xll.qlSwapIndex(,,O88,SettlementDays,Currency,Calendar,FixedLegTenor,FixedLegBDC,FixedLegDayCounter,Index6M,DiscountingCurve,Permanent,Trigger,ObjectOverwrite)</f>
        <v>obj_005ca#0001</v>
      </c>
      <c r="AB88" s="50" t="str">
        <f>_xll.qlVanillaSwapFromSwapIndex(,AA88,R88)</f>
        <v>obj_00872#0001</v>
      </c>
      <c r="AC88" s="115"/>
      <c r="AD88" s="87"/>
      <c r="AH88" s="50" t="str">
        <v/>
      </c>
    </row>
    <row r="89" spans="13:34" x14ac:dyDescent="0.2">
      <c r="M89" s="94" t="s">
        <v>155</v>
      </c>
      <c r="N89" s="94" t="s">
        <v>33</v>
      </c>
      <c r="O89" s="94" t="s">
        <v>87</v>
      </c>
      <c r="P89" s="94" t="str">
        <f t="shared" si="13"/>
        <v>EUR1F12Y_Quote</v>
      </c>
      <c r="Q89" s="171"/>
      <c r="R89" s="106">
        <f>_xll.qlInterestRateIndexFixingDate(AA89,S89)</f>
        <v>43005</v>
      </c>
      <c r="S89" s="106">
        <f>_xll.qlCalendarAdvance(Calendar,SettlementDate,N89,"mf",TRUE,Trigger)</f>
        <v>43007</v>
      </c>
      <c r="T89" s="106">
        <f>_xll.qlInterestRateIndexMaturity(AA89,S89)</f>
        <v>47389</v>
      </c>
      <c r="U89" s="97" t="e">
        <f ca="1">_xll.qlIndexFixing(AA89,R89,TRUE,_xll.ohTrigger(Trigger,Trigger6M,InterestRatesTrigger))</f>
        <v>#NAME?</v>
      </c>
      <c r="V89" s="97" t="e">
        <f ca="1">_xll.qlQuoteValue(P89,_xll.ohTrigger(Trigger,Trigger6M,InterestRatesTrigger))</f>
        <v>#NAME?</v>
      </c>
      <c r="W89" s="94" t="b">
        <f t="shared" ca="1" si="16"/>
        <v>0</v>
      </c>
      <c r="X89" s="124" t="e">
        <f t="shared" ca="1" si="17"/>
        <v>#NAME?</v>
      </c>
      <c r="Y89" s="50" t="e">
        <f ca="1">ABS(X89/10000)&lt;=ABS('General Settings'!$D$32)</f>
        <v>#NAME?</v>
      </c>
      <c r="AA89" s="50" t="str">
        <f>_xll.qlSwapIndex(,,O89,SettlementDays,Currency,Calendar,FixedLegTenor,FixedLegBDC,FixedLegDayCounter,Index6M,DiscountingCurve,Permanent,Trigger,ObjectOverwrite)</f>
        <v>obj_00611#0001</v>
      </c>
      <c r="AB89" s="50" t="str">
        <f>_xll.qlVanillaSwapFromSwapIndex(,AA89,R89)</f>
        <v>obj_007b2#0001</v>
      </c>
      <c r="AC89" s="115"/>
      <c r="AD89" s="87"/>
      <c r="AH89" s="50" t="str">
        <v/>
      </c>
    </row>
    <row r="90" spans="13:34" x14ac:dyDescent="0.2">
      <c r="M90" s="94" t="s">
        <v>155</v>
      </c>
      <c r="N90" s="94" t="s">
        <v>33</v>
      </c>
      <c r="O90" s="94" t="s">
        <v>113</v>
      </c>
      <c r="P90" s="94" t="str">
        <f t="shared" si="13"/>
        <v>EUR1F13Y_Quote</v>
      </c>
      <c r="Q90" s="171"/>
      <c r="R90" s="106">
        <f>_xll.qlInterestRateIndexFixingDate(AA90,S90)</f>
        <v>43005</v>
      </c>
      <c r="S90" s="106">
        <f>_xll.qlCalendarAdvance(Calendar,SettlementDate,N90,"mf",TRUE,Trigger)</f>
        <v>43007</v>
      </c>
      <c r="T90" s="106">
        <f>_xll.qlInterestRateIndexMaturity(AA90,S90)</f>
        <v>47756</v>
      </c>
      <c r="U90" s="97" t="e">
        <f ca="1">_xll.qlIndexFixing(AA90,R90,TRUE,_xll.ohTrigger(Trigger,Trigger6M,InterestRatesTrigger))</f>
        <v>#NAME?</v>
      </c>
      <c r="V90" s="97" t="e">
        <f ca="1">_xll.qlQuoteValue(P90,_xll.ohTrigger(Trigger,Trigger6M,InterestRatesTrigger))</f>
        <v>#NAME?</v>
      </c>
      <c r="W90" s="94" t="b">
        <f t="shared" ca="1" si="16"/>
        <v>0</v>
      </c>
      <c r="X90" s="124" t="e">
        <f t="shared" ca="1" si="17"/>
        <v>#NAME?</v>
      </c>
      <c r="Y90" s="50" t="e">
        <f ca="1">ABS(X90/10000)&lt;=ABS('General Settings'!$D$32)</f>
        <v>#NAME?</v>
      </c>
      <c r="AA90" s="50" t="str">
        <f>_xll.qlSwapIndex(,,O90,SettlementDays,Currency,Calendar,FixedLegTenor,FixedLegBDC,FixedLegDayCounter,Index6M,DiscountingCurve,Permanent,Trigger,ObjectOverwrite)</f>
        <v>obj_006fa#0001</v>
      </c>
      <c r="AB90" s="50" t="str">
        <f>_xll.qlVanillaSwapFromSwapIndex(,AA90,R90)</f>
        <v>obj_00819#0001</v>
      </c>
      <c r="AC90" s="115"/>
      <c r="AD90" s="87"/>
      <c r="AH90" s="50" t="str">
        <v/>
      </c>
    </row>
    <row r="91" spans="13:34" x14ac:dyDescent="0.2">
      <c r="M91" s="94" t="s">
        <v>155</v>
      </c>
      <c r="N91" s="94" t="s">
        <v>33</v>
      </c>
      <c r="O91" s="94" t="s">
        <v>114</v>
      </c>
      <c r="P91" s="94" t="str">
        <f t="shared" si="13"/>
        <v>EUR1F14Y_Quote</v>
      </c>
      <c r="Q91" s="171"/>
      <c r="R91" s="106">
        <f>_xll.qlInterestRateIndexFixingDate(AA91,S91)</f>
        <v>43005</v>
      </c>
      <c r="S91" s="106">
        <f>_xll.qlCalendarAdvance(Calendar,SettlementDate,N91,"mf",TRUE,Trigger)</f>
        <v>43007</v>
      </c>
      <c r="T91" s="106">
        <f>_xll.qlInterestRateIndexMaturity(AA91,S91)</f>
        <v>48120</v>
      </c>
      <c r="U91" s="97" t="e">
        <f ca="1">_xll.qlIndexFixing(AA91,R91,TRUE,_xll.ohTrigger(Trigger,Trigger6M,InterestRatesTrigger))</f>
        <v>#NAME?</v>
      </c>
      <c r="V91" s="97" t="e">
        <f ca="1">_xll.qlQuoteValue(P91,_xll.ohTrigger(Trigger,Trigger6M,InterestRatesTrigger))</f>
        <v>#NAME?</v>
      </c>
      <c r="W91" s="94" t="b">
        <f t="shared" ca="1" si="16"/>
        <v>0</v>
      </c>
      <c r="X91" s="124" t="e">
        <f t="shared" ca="1" si="17"/>
        <v>#NAME?</v>
      </c>
      <c r="Y91" s="50" t="e">
        <f ca="1">ABS(X91/10000)&lt;=ABS('General Settings'!$D$32)</f>
        <v>#NAME?</v>
      </c>
      <c r="AA91" s="50" t="str">
        <f>_xll.qlSwapIndex(,,O91,SettlementDays,Currency,Calendar,FixedLegTenor,FixedLegBDC,FixedLegDayCounter,Index6M,DiscountingCurve,Permanent,Trigger,ObjectOverwrite)</f>
        <v>obj_0073c#0001</v>
      </c>
      <c r="AB91" s="50" t="str">
        <f>_xll.qlVanillaSwapFromSwapIndex(,AA91,R91)</f>
        <v>obj_0082f#0001</v>
      </c>
      <c r="AC91" s="115"/>
      <c r="AD91" s="87"/>
      <c r="AH91" s="50" t="str">
        <v/>
      </c>
    </row>
    <row r="92" spans="13:34" x14ac:dyDescent="0.2">
      <c r="M92" s="94" t="s">
        <v>155</v>
      </c>
      <c r="N92" s="94" t="s">
        <v>33</v>
      </c>
      <c r="O92" s="94" t="s">
        <v>88</v>
      </c>
      <c r="P92" s="94" t="str">
        <f t="shared" si="13"/>
        <v>EUR1F15Y_Quote</v>
      </c>
      <c r="Q92" s="171"/>
      <c r="R92" s="106">
        <f>_xll.qlInterestRateIndexFixingDate(AA92,S92)</f>
        <v>43005</v>
      </c>
      <c r="S92" s="106">
        <f>_xll.qlCalendarAdvance(Calendar,SettlementDate,N92,"mf",TRUE,Trigger)</f>
        <v>43007</v>
      </c>
      <c r="T92" s="106">
        <f>_xll.qlInterestRateIndexMaturity(AA92,S92)</f>
        <v>48486</v>
      </c>
      <c r="U92" s="97" t="e">
        <f ca="1">_xll.qlIndexFixing(AA92,R92,TRUE,_xll.ohTrigger(Trigger,Trigger6M,InterestRatesTrigger))</f>
        <v>#NAME?</v>
      </c>
      <c r="V92" s="97" t="e">
        <f ca="1">_xll.qlQuoteValue(P92,_xll.ohTrigger(Trigger,Trigger6M,InterestRatesTrigger))</f>
        <v>#NAME?</v>
      </c>
      <c r="W92" s="94" t="b">
        <f t="shared" ca="1" si="16"/>
        <v>0</v>
      </c>
      <c r="X92" s="124" t="e">
        <f t="shared" ca="1" si="17"/>
        <v>#NAME?</v>
      </c>
      <c r="Y92" s="50" t="e">
        <f ca="1">ABS(X92/10000)&lt;=ABS('General Settings'!$D$32)</f>
        <v>#NAME?</v>
      </c>
      <c r="AA92" s="50" t="str">
        <f>_xll.qlSwapIndex(,,O92,SettlementDays,Currency,Calendar,FixedLegTenor,FixedLegBDC,FixedLegDayCounter,Index6M,DiscountingCurve,Permanent,Trigger,ObjectOverwrite)</f>
        <v>obj_0059c#0001</v>
      </c>
      <c r="AB92" s="50" t="str">
        <f>_xll.qlVanillaSwapFromSwapIndex(,AA92,R92)</f>
        <v>obj_00899#0001</v>
      </c>
      <c r="AC92" s="115"/>
      <c r="AD92" s="87"/>
      <c r="AH92" s="50" t="str">
        <v/>
      </c>
    </row>
    <row r="93" spans="13:34" x14ac:dyDescent="0.2">
      <c r="M93" s="94" t="s">
        <v>155</v>
      </c>
      <c r="N93" s="94" t="s">
        <v>33</v>
      </c>
      <c r="O93" s="94" t="s">
        <v>89</v>
      </c>
      <c r="P93" s="94" t="str">
        <f t="shared" si="13"/>
        <v>EUR1F20Y_Quote</v>
      </c>
      <c r="Q93" s="171"/>
      <c r="R93" s="106">
        <f>_xll.qlInterestRateIndexFixingDate(AA93,S93)</f>
        <v>43005</v>
      </c>
      <c r="S93" s="106">
        <f>_xll.qlCalendarAdvance(Calendar,SettlementDate,N93,"mf",TRUE,Trigger)</f>
        <v>43007</v>
      </c>
      <c r="T93" s="106">
        <f>_xll.qlInterestRateIndexMaturity(AA93,S93)</f>
        <v>50312</v>
      </c>
      <c r="U93" s="97" t="e">
        <f ca="1">_xll.qlIndexFixing(AA93,R93,TRUE,_xll.ohTrigger(Trigger,Trigger6M,InterestRatesTrigger))</f>
        <v>#NAME?</v>
      </c>
      <c r="V93" s="97" t="e">
        <f ca="1">_xll.qlQuoteValue(P93,_xll.ohTrigger(Trigger,Trigger6M,InterestRatesTrigger))</f>
        <v>#NAME?</v>
      </c>
      <c r="W93" s="94" t="b">
        <f t="shared" ca="1" si="16"/>
        <v>0</v>
      </c>
      <c r="X93" s="124" t="e">
        <f t="shared" ca="1" si="17"/>
        <v>#NAME?</v>
      </c>
      <c r="Y93" s="50" t="e">
        <f ca="1">ABS(X93/10000)&lt;=ABS('General Settings'!$D$32)</f>
        <v>#NAME?</v>
      </c>
      <c r="AA93" s="50" t="str">
        <f>_xll.qlSwapIndex(,,O93,SettlementDays,Currency,Calendar,FixedLegTenor,FixedLegBDC,FixedLegDayCounter,Index6M,DiscountingCurve,Permanent,Trigger,ObjectOverwrite)</f>
        <v>obj_00655#0001</v>
      </c>
      <c r="AB93" s="50" t="str">
        <f>_xll.qlVanillaSwapFromSwapIndex(,AA93,R93)</f>
        <v>obj_00786#0001</v>
      </c>
      <c r="AC93" s="115"/>
      <c r="AD93" s="87"/>
      <c r="AH93" s="50" t="str">
        <v/>
      </c>
    </row>
    <row r="94" spans="13:34" x14ac:dyDescent="0.2">
      <c r="M94" s="94" t="s">
        <v>155</v>
      </c>
      <c r="N94" s="94" t="s">
        <v>33</v>
      </c>
      <c r="O94" s="94" t="s">
        <v>90</v>
      </c>
      <c r="P94" s="94" t="str">
        <f t="shared" si="13"/>
        <v>EUR1F25Y_Quote</v>
      </c>
      <c r="Q94" s="171"/>
      <c r="R94" s="106">
        <f>_xll.qlInterestRateIndexFixingDate(AA94,S94)</f>
        <v>43005</v>
      </c>
      <c r="S94" s="106">
        <f>_xll.qlCalendarAdvance(Calendar,SettlementDate,N94,"mf",TRUE,Trigger)</f>
        <v>43007</v>
      </c>
      <c r="T94" s="106">
        <f>_xll.qlInterestRateIndexMaturity(AA94,S94)</f>
        <v>52138</v>
      </c>
      <c r="U94" s="97" t="e">
        <f ca="1">_xll.qlIndexFixing(AA94,R94,TRUE,_xll.ohTrigger(Trigger,Trigger6M,InterestRatesTrigger))</f>
        <v>#NAME?</v>
      </c>
      <c r="V94" s="97" t="e">
        <f ca="1">_xll.qlQuoteValue(P94,_xll.ohTrigger(Trigger,Trigger6M,InterestRatesTrigger))</f>
        <v>#NAME?</v>
      </c>
      <c r="W94" s="94" t="b">
        <f t="shared" ca="1" si="16"/>
        <v>0</v>
      </c>
      <c r="X94" s="124" t="e">
        <f t="shared" ca="1" si="17"/>
        <v>#NAME?</v>
      </c>
      <c r="Y94" s="50" t="e">
        <f ca="1">ABS(X94/10000)&lt;=ABS('General Settings'!$D$32)</f>
        <v>#NAME?</v>
      </c>
      <c r="AA94" s="50" t="str">
        <f>_xll.qlSwapIndex(,,O94,SettlementDays,Currency,Calendar,FixedLegTenor,FixedLegBDC,FixedLegDayCounter,Index6M,DiscountingCurve,Permanent,Trigger,ObjectOverwrite)</f>
        <v>obj_005ed#0001</v>
      </c>
      <c r="AB94" s="50" t="str">
        <f>_xll.qlVanillaSwapFromSwapIndex(,AA94,R94)</f>
        <v>obj_00789#0001</v>
      </c>
      <c r="AC94" s="115"/>
      <c r="AD94" s="87"/>
      <c r="AH94" s="50" t="str">
        <v/>
      </c>
    </row>
    <row r="95" spans="13:34" x14ac:dyDescent="0.2">
      <c r="M95" s="159" t="s">
        <v>155</v>
      </c>
      <c r="N95" s="159" t="s">
        <v>33</v>
      </c>
      <c r="O95" s="159" t="s">
        <v>92</v>
      </c>
      <c r="P95" s="159" t="str">
        <f t="shared" si="13"/>
        <v>EUR1F30Y_Quote</v>
      </c>
      <c r="Q95" s="174"/>
      <c r="R95" s="160">
        <f>_xll.qlInterestRateIndexFixingDate(AA95,S95)</f>
        <v>43005</v>
      </c>
      <c r="S95" s="160">
        <f>_xll.qlCalendarAdvance(Calendar,SettlementDate,N95,"mf",TRUE,Trigger)</f>
        <v>43007</v>
      </c>
      <c r="T95" s="160">
        <f>_xll.qlInterestRateIndexMaturity(AA95,S95)</f>
        <v>53965</v>
      </c>
      <c r="U95" s="161" t="e">
        <f ca="1">_xll.qlIndexFixing(AA95,R95,TRUE,_xll.ohTrigger(Trigger,Trigger6M,InterestRatesTrigger))</f>
        <v>#NAME?</v>
      </c>
      <c r="V95" s="161" t="e">
        <f ca="1">_xll.qlQuoteValue(P95,_xll.ohTrigger(Trigger,Trigger6M,InterestRatesTrigger))</f>
        <v>#NAME?</v>
      </c>
      <c r="W95" s="159" t="b">
        <f t="shared" ca="1" si="16"/>
        <v>0</v>
      </c>
      <c r="X95" s="162" t="e">
        <f t="shared" ca="1" si="17"/>
        <v>#NAME?</v>
      </c>
      <c r="Y95" s="131" t="e">
        <f ca="1">ABS(X95/10000)&lt;=ABS('General Settings'!$D$32)</f>
        <v>#NAME?</v>
      </c>
      <c r="AA95" s="50" t="str">
        <f>_xll.qlSwapIndex(,,O95,SettlementDays,Currency,Calendar,FixedLegTenor,FixedLegBDC,FixedLegDayCounter,Index6M,DiscountingCurve,Permanent,Trigger,ObjectOverwrite)</f>
        <v>obj_005a2#0001</v>
      </c>
      <c r="AB95" s="50" t="str">
        <f>_xll.qlVanillaSwapFromSwapIndex(,AA95,R95)</f>
        <v>obj_00882#0001</v>
      </c>
      <c r="AC95" s="115"/>
      <c r="AD95" s="87"/>
      <c r="AH95" s="50" t="str">
        <v/>
      </c>
    </row>
    <row r="96" spans="13:34" x14ac:dyDescent="0.2">
      <c r="M96" s="94" t="s">
        <v>155</v>
      </c>
      <c r="N96" s="94" t="s">
        <v>78</v>
      </c>
      <c r="O96" s="94" t="s">
        <v>33</v>
      </c>
      <c r="P96" s="94" t="str">
        <f t="shared" si="13"/>
        <v>EUR2F1Y_Quote</v>
      </c>
      <c r="Q96" s="171"/>
      <c r="R96" s="106">
        <f>_xll.qlInterestRateIndexFixingDate(AA96,S96)</f>
        <v>43369</v>
      </c>
      <c r="S96" s="106">
        <f>_xll.qlCalendarAdvance(Calendar,SettlementDate,N96,"mf",TRUE,Trigger)</f>
        <v>43371</v>
      </c>
      <c r="T96" s="106">
        <f>_xll.qlInterestRateIndexMaturity(AA96,S96)</f>
        <v>43738</v>
      </c>
      <c r="U96" s="97" t="e">
        <f ca="1">_xll.qlIndexFixing(AA96,R96,TRUE,_xll.ohTrigger(Trigger,Trigger6M,InterestRatesTrigger))</f>
        <v>#NAME?</v>
      </c>
      <c r="V96" s="97" t="e">
        <f ca="1">_xll.qlQuoteValue(P96,_xll.ohTrigger(Trigger,Trigger6M,InterestRatesTrigger))</f>
        <v>#NAME?</v>
      </c>
      <c r="W96" s="94" t="b">
        <f t="shared" ca="1" si="16"/>
        <v>0</v>
      </c>
      <c r="X96" s="124" t="e">
        <f t="shared" ca="1" si="17"/>
        <v>#NAME?</v>
      </c>
      <c r="Y96" s="123" t="e">
        <f ca="1">ABS(X96/10000)&lt;=ABS('General Settings'!$D$32)</f>
        <v>#NAME?</v>
      </c>
      <c r="AA96" s="50" t="str">
        <f>_xll.qlSwapIndex(,,O96,SettlementDays,Currency,Calendar,FixedLegTenor,FixedLegBDC,FixedLegDayCounter,Index6M,DiscountingCurve,Permanent,Trigger,ObjectOverwrite)</f>
        <v>obj_0058c#0001</v>
      </c>
      <c r="AB96" s="50" t="str">
        <f>_xll.qlVanillaSwapFromSwapIndex(,AA96,R96)</f>
        <v>obj_00817#0001</v>
      </c>
      <c r="AC96" s="115"/>
      <c r="AD96" s="87"/>
      <c r="AH96" s="50" t="str">
        <v/>
      </c>
    </row>
    <row r="97" spans="13:34" x14ac:dyDescent="0.2">
      <c r="M97" s="94" t="s">
        <v>155</v>
      </c>
      <c r="N97" s="94" t="s">
        <v>78</v>
      </c>
      <c r="O97" s="94" t="s">
        <v>78</v>
      </c>
      <c r="P97" s="94" t="str">
        <f t="shared" si="13"/>
        <v>EUR2F2Y_Quote</v>
      </c>
      <c r="Q97" s="171"/>
      <c r="R97" s="106">
        <f>_xll.qlInterestRateIndexFixingDate(AA97,S97)</f>
        <v>43369</v>
      </c>
      <c r="S97" s="106">
        <f>_xll.qlCalendarAdvance(Calendar,SettlementDate,N97,"mf",TRUE,Trigger)</f>
        <v>43371</v>
      </c>
      <c r="T97" s="106">
        <f>_xll.qlInterestRateIndexMaturity(AA97,S97)</f>
        <v>44102</v>
      </c>
      <c r="U97" s="97" t="e">
        <f ca="1">_xll.qlIndexFixing(AA97,R97,TRUE,_xll.ohTrigger(Trigger,Trigger6M,InterestRatesTrigger))</f>
        <v>#NAME?</v>
      </c>
      <c r="V97" s="97" t="e">
        <f ca="1">_xll.qlQuoteValue(P97,_xll.ohTrigger(Trigger,Trigger6M,InterestRatesTrigger))</f>
        <v>#NAME?</v>
      </c>
      <c r="W97" s="94" t="b">
        <f t="shared" ca="1" si="16"/>
        <v>0</v>
      </c>
      <c r="X97" s="124" t="e">
        <f t="shared" ca="1" si="17"/>
        <v>#NAME?</v>
      </c>
      <c r="Y97" s="50" t="e">
        <f ca="1">ABS(X97/10000)&lt;=ABS('General Settings'!$D$32)</f>
        <v>#NAME?</v>
      </c>
      <c r="AA97" s="50" t="str">
        <f>_xll.qlSwapIndex(,,O97,SettlementDays,Currency,Calendar,FixedLegTenor,FixedLegBDC,FixedLegDayCounter,Index6M,DiscountingCurve,Permanent,Trigger,ObjectOverwrite)</f>
        <v>obj_00653#0001</v>
      </c>
      <c r="AB97" s="50" t="str">
        <f>_xll.qlVanillaSwapFromSwapIndex(,AA97,R97)</f>
        <v>obj_007a2#0001</v>
      </c>
      <c r="AC97" s="115"/>
      <c r="AD97" s="87"/>
      <c r="AH97" s="50" t="str">
        <v/>
      </c>
    </row>
    <row r="98" spans="13:34" x14ac:dyDescent="0.2">
      <c r="M98" s="94" t="s">
        <v>155</v>
      </c>
      <c r="N98" s="94" t="s">
        <v>78</v>
      </c>
      <c r="O98" s="94" t="s">
        <v>79</v>
      </c>
      <c r="P98" s="94" t="str">
        <f t="shared" si="13"/>
        <v>EUR2F3Y_Quote</v>
      </c>
      <c r="Q98" s="171"/>
      <c r="R98" s="106">
        <f>_xll.qlInterestRateIndexFixingDate(AA98,S98)</f>
        <v>43369</v>
      </c>
      <c r="S98" s="106">
        <f>_xll.qlCalendarAdvance(Calendar,SettlementDate,N98,"mf",TRUE,Trigger)</f>
        <v>43371</v>
      </c>
      <c r="T98" s="106">
        <f>_xll.qlInterestRateIndexMaturity(AA98,S98)</f>
        <v>44467</v>
      </c>
      <c r="U98" s="97" t="e">
        <f ca="1">_xll.qlIndexFixing(AA98,R98,TRUE,_xll.ohTrigger(Trigger,Trigger6M,InterestRatesTrigger))</f>
        <v>#NAME?</v>
      </c>
      <c r="V98" s="97" t="e">
        <f ca="1">_xll.qlQuoteValue(P98,_xll.ohTrigger(Trigger,Trigger6M,InterestRatesTrigger))</f>
        <v>#NAME?</v>
      </c>
      <c r="W98" s="94" t="b">
        <f t="shared" ca="1" si="16"/>
        <v>0</v>
      </c>
      <c r="X98" s="124" t="e">
        <f t="shared" ca="1" si="17"/>
        <v>#NAME?</v>
      </c>
      <c r="Y98" s="50" t="e">
        <f ca="1">ABS(X98/10000)&lt;=ABS('General Settings'!$D$32)</f>
        <v>#NAME?</v>
      </c>
      <c r="AA98" s="50" t="str">
        <f>_xll.qlSwapIndex(,,O98,SettlementDays,Currency,Calendar,FixedLegTenor,FixedLegBDC,FixedLegDayCounter,Index6M,DiscountingCurve,Permanent,Trigger,ObjectOverwrite)</f>
        <v>obj_006bb#0001</v>
      </c>
      <c r="AB98" s="50" t="str">
        <f>_xll.qlVanillaSwapFromSwapIndex(,AA98,R98)</f>
        <v>obj_0079b#0001</v>
      </c>
      <c r="AC98" s="115"/>
      <c r="AD98" s="87"/>
      <c r="AH98" s="50" t="str">
        <v/>
      </c>
    </row>
    <row r="99" spans="13:34" x14ac:dyDescent="0.2">
      <c r="M99" s="94" t="s">
        <v>155</v>
      </c>
      <c r="N99" s="94" t="s">
        <v>78</v>
      </c>
      <c r="O99" s="94" t="s">
        <v>80</v>
      </c>
      <c r="P99" s="94" t="str">
        <f t="shared" si="13"/>
        <v>EUR2F4Y_Quote</v>
      </c>
      <c r="Q99" s="171"/>
      <c r="R99" s="106">
        <f>_xll.qlInterestRateIndexFixingDate(AA99,S99)</f>
        <v>43369</v>
      </c>
      <c r="S99" s="106">
        <f>_xll.qlCalendarAdvance(Calendar,SettlementDate,N99,"mf",TRUE,Trigger)</f>
        <v>43371</v>
      </c>
      <c r="T99" s="106">
        <f>_xll.qlInterestRateIndexMaturity(AA99,S99)</f>
        <v>44832</v>
      </c>
      <c r="U99" s="97" t="e">
        <f ca="1">_xll.qlIndexFixing(AA99,R99,TRUE,_xll.ohTrigger(Trigger,Trigger6M,InterestRatesTrigger))</f>
        <v>#NAME?</v>
      </c>
      <c r="V99" s="97" t="e">
        <f ca="1">_xll.qlQuoteValue(P99,_xll.ohTrigger(Trigger,Trigger6M,InterestRatesTrigger))</f>
        <v>#NAME?</v>
      </c>
      <c r="W99" s="94" t="b">
        <f t="shared" ca="1" si="16"/>
        <v>0</v>
      </c>
      <c r="X99" s="124" t="e">
        <f t="shared" ca="1" si="17"/>
        <v>#NAME?</v>
      </c>
      <c r="Y99" s="50" t="e">
        <f ca="1">ABS(X99/10000)&lt;=ABS('General Settings'!$D$32)</f>
        <v>#NAME?</v>
      </c>
      <c r="AA99" s="50" t="str">
        <f>_xll.qlSwapIndex(,,O99,SettlementDays,Currency,Calendar,FixedLegTenor,FixedLegBDC,FixedLegDayCounter,Index6M,DiscountingCurve,Permanent,Trigger,ObjectOverwrite)</f>
        <v>obj_005ee#0001</v>
      </c>
      <c r="AB99" s="50" t="str">
        <f>_xll.qlVanillaSwapFromSwapIndex(,AA99,R99)</f>
        <v>obj_007cb#0001</v>
      </c>
      <c r="AC99" s="115"/>
      <c r="AD99" s="87"/>
      <c r="AH99" s="50" t="str">
        <v/>
      </c>
    </row>
    <row r="100" spans="13:34" x14ac:dyDescent="0.2">
      <c r="M100" s="94" t="s">
        <v>155</v>
      </c>
      <c r="N100" s="94" t="s">
        <v>78</v>
      </c>
      <c r="O100" s="94" t="s">
        <v>81</v>
      </c>
      <c r="P100" s="94" t="str">
        <f t="shared" si="13"/>
        <v>EUR2F5Y_Quote</v>
      </c>
      <c r="Q100" s="171"/>
      <c r="R100" s="106">
        <f>_xll.qlInterestRateIndexFixingDate(AA100,S100)</f>
        <v>43369</v>
      </c>
      <c r="S100" s="106">
        <f>_xll.qlCalendarAdvance(Calendar,SettlementDate,N100,"mf",TRUE,Trigger)</f>
        <v>43371</v>
      </c>
      <c r="T100" s="106">
        <f>_xll.qlInterestRateIndexMaturity(AA100,S100)</f>
        <v>45197</v>
      </c>
      <c r="U100" s="97" t="e">
        <f ca="1">_xll.qlIndexFixing(AA100,R100,TRUE,_xll.ohTrigger(Trigger,Trigger6M,InterestRatesTrigger))</f>
        <v>#NAME?</v>
      </c>
      <c r="V100" s="97" t="e">
        <f ca="1">_xll.qlQuoteValue(P100,_xll.ohTrigger(Trigger,Trigger6M,InterestRatesTrigger))</f>
        <v>#NAME?</v>
      </c>
      <c r="W100" s="94" t="b">
        <f t="shared" ca="1" si="16"/>
        <v>0</v>
      </c>
      <c r="X100" s="124" t="e">
        <f t="shared" ca="1" si="17"/>
        <v>#NAME?</v>
      </c>
      <c r="Y100" s="50" t="e">
        <f ca="1">ABS(X100/10000)&lt;=ABS('General Settings'!$D$32)</f>
        <v>#NAME?</v>
      </c>
      <c r="AA100" s="50" t="str">
        <f>_xll.qlSwapIndex(,,O100,SettlementDays,Currency,Calendar,FixedLegTenor,FixedLegBDC,FixedLegDayCounter,Index6M,DiscountingCurve,Permanent,Trigger,ObjectOverwrite)</f>
        <v>obj_00706#0001</v>
      </c>
      <c r="AB100" s="50" t="str">
        <f>_xll.qlVanillaSwapFromSwapIndex(,AA100,R100)</f>
        <v>obj_007e9#0001</v>
      </c>
      <c r="AC100" s="115"/>
      <c r="AD100" s="87"/>
      <c r="AH100" s="50" t="str">
        <v/>
      </c>
    </row>
    <row r="101" spans="13:34" x14ac:dyDescent="0.2">
      <c r="M101" s="94" t="s">
        <v>155</v>
      </c>
      <c r="N101" s="94" t="s">
        <v>78</v>
      </c>
      <c r="O101" s="94" t="s">
        <v>82</v>
      </c>
      <c r="P101" s="94" t="str">
        <f t="shared" si="13"/>
        <v>EUR2F6Y_Quote</v>
      </c>
      <c r="Q101" s="171"/>
      <c r="R101" s="106">
        <f>_xll.qlInterestRateIndexFixingDate(AA101,S101)</f>
        <v>43369</v>
      </c>
      <c r="S101" s="106">
        <f>_xll.qlCalendarAdvance(Calendar,SettlementDate,N101,"mf",TRUE,Trigger)</f>
        <v>43371</v>
      </c>
      <c r="T101" s="106">
        <f>_xll.qlInterestRateIndexMaturity(AA101,S101)</f>
        <v>45565</v>
      </c>
      <c r="U101" s="97" t="e">
        <f ca="1">_xll.qlIndexFixing(AA101,R101,TRUE,_xll.ohTrigger(Trigger,Trigger6M,InterestRatesTrigger))</f>
        <v>#NAME?</v>
      </c>
      <c r="V101" s="97" t="e">
        <f ca="1">_xll.qlQuoteValue(P101,_xll.ohTrigger(Trigger,Trigger6M,InterestRatesTrigger))</f>
        <v>#NAME?</v>
      </c>
      <c r="W101" s="94" t="b">
        <f t="shared" ca="1" si="16"/>
        <v>0</v>
      </c>
      <c r="X101" s="124" t="e">
        <f t="shared" ca="1" si="17"/>
        <v>#NAME?</v>
      </c>
      <c r="Y101" s="50" t="e">
        <f ca="1">ABS(X101/10000)&lt;=ABS('General Settings'!$D$32)</f>
        <v>#NAME?</v>
      </c>
      <c r="AA101" s="50" t="str">
        <f>_xll.qlSwapIndex(,,O101,SettlementDays,Currency,Calendar,FixedLegTenor,FixedLegBDC,FixedLegDayCounter,Index6M,DiscountingCurve,Permanent,Trigger,ObjectOverwrite)</f>
        <v>obj_00603#0001</v>
      </c>
      <c r="AB101" s="50" t="str">
        <f>_xll.qlVanillaSwapFromSwapIndex(,AA101,R101)</f>
        <v>obj_008a8#0001</v>
      </c>
      <c r="AC101" s="115"/>
      <c r="AD101" s="87"/>
      <c r="AH101" s="50" t="str">
        <v/>
      </c>
    </row>
    <row r="102" spans="13:34" x14ac:dyDescent="0.2">
      <c r="M102" s="94" t="s">
        <v>155</v>
      </c>
      <c r="N102" s="94" t="s">
        <v>78</v>
      </c>
      <c r="O102" s="94" t="s">
        <v>83</v>
      </c>
      <c r="P102" s="94" t="str">
        <f t="shared" si="13"/>
        <v>EUR2F7Y_Quote</v>
      </c>
      <c r="Q102" s="171"/>
      <c r="R102" s="106">
        <f>_xll.qlInterestRateIndexFixingDate(AA102,S102)</f>
        <v>43369</v>
      </c>
      <c r="S102" s="106">
        <f>_xll.qlCalendarAdvance(Calendar,SettlementDate,N102,"mf",TRUE,Trigger)</f>
        <v>43371</v>
      </c>
      <c r="T102" s="106">
        <f>_xll.qlInterestRateIndexMaturity(AA102,S102)</f>
        <v>45929</v>
      </c>
      <c r="U102" s="97" t="e">
        <f ca="1">_xll.qlIndexFixing(AA102,R102,TRUE,_xll.ohTrigger(Trigger,Trigger6M,InterestRatesTrigger))</f>
        <v>#NAME?</v>
      </c>
      <c r="V102" s="97" t="e">
        <f ca="1">_xll.qlQuoteValue(P102,_xll.ohTrigger(Trigger,Trigger6M,InterestRatesTrigger))</f>
        <v>#NAME?</v>
      </c>
      <c r="W102" s="94" t="b">
        <f t="shared" ca="1" si="16"/>
        <v>0</v>
      </c>
      <c r="X102" s="124" t="e">
        <f t="shared" ca="1" si="17"/>
        <v>#NAME?</v>
      </c>
      <c r="Y102" s="50" t="e">
        <f ca="1">ABS(X102/10000)&lt;=ABS('General Settings'!$D$32)</f>
        <v>#NAME?</v>
      </c>
      <c r="AA102" s="50" t="str">
        <f>_xll.qlSwapIndex(,,O102,SettlementDays,Currency,Calendar,FixedLegTenor,FixedLegBDC,FixedLegDayCounter,Index6M,DiscountingCurve,Permanent,Trigger,ObjectOverwrite)</f>
        <v>obj_00633#0001</v>
      </c>
      <c r="AB102" s="50" t="str">
        <f>_xll.qlVanillaSwapFromSwapIndex(,AA102,R102)</f>
        <v>obj_00805#0001</v>
      </c>
      <c r="AC102" s="115"/>
      <c r="AD102" s="87"/>
      <c r="AH102" s="50" t="str">
        <v/>
      </c>
    </row>
    <row r="103" spans="13:34" x14ac:dyDescent="0.2">
      <c r="M103" s="94" t="s">
        <v>155</v>
      </c>
      <c r="N103" s="94" t="s">
        <v>78</v>
      </c>
      <c r="O103" s="94" t="s">
        <v>84</v>
      </c>
      <c r="P103" s="94" t="str">
        <f t="shared" si="13"/>
        <v>EUR2F8Y_Quote</v>
      </c>
      <c r="Q103" s="171"/>
      <c r="R103" s="106">
        <f>_xll.qlInterestRateIndexFixingDate(AA103,S103)</f>
        <v>43369</v>
      </c>
      <c r="S103" s="106">
        <f>_xll.qlCalendarAdvance(Calendar,SettlementDate,N103,"mf",TRUE,Trigger)</f>
        <v>43371</v>
      </c>
      <c r="T103" s="106">
        <f>_xll.qlInterestRateIndexMaturity(AA103,S103)</f>
        <v>46293</v>
      </c>
      <c r="U103" s="97" t="e">
        <f ca="1">_xll.qlIndexFixing(AA103,R103,TRUE,_xll.ohTrigger(Trigger,Trigger6M,InterestRatesTrigger))</f>
        <v>#NAME?</v>
      </c>
      <c r="V103" s="97" t="e">
        <f ca="1">_xll.qlQuoteValue(P103,_xll.ohTrigger(Trigger,Trigger6M,InterestRatesTrigger))</f>
        <v>#NAME?</v>
      </c>
      <c r="W103" s="94" t="b">
        <f t="shared" ca="1" si="16"/>
        <v>0</v>
      </c>
      <c r="X103" s="124" t="e">
        <f t="shared" ca="1" si="17"/>
        <v>#NAME?</v>
      </c>
      <c r="Y103" s="50" t="e">
        <f ca="1">ABS(X103/10000)&lt;=ABS('General Settings'!$D$32)</f>
        <v>#NAME?</v>
      </c>
      <c r="AA103" s="50" t="str">
        <f>_xll.qlSwapIndex(,,O103,SettlementDays,Currency,Calendar,FixedLegTenor,FixedLegBDC,FixedLegDayCounter,Index6M,DiscountingCurve,Permanent,Trigger,ObjectOverwrite)</f>
        <v>obj_00757#0001</v>
      </c>
      <c r="AB103" s="50" t="str">
        <f>_xll.qlVanillaSwapFromSwapIndex(,AA103,R103)</f>
        <v>obj_00809#0001</v>
      </c>
      <c r="AC103" s="115"/>
      <c r="AD103" s="87"/>
      <c r="AH103" s="50" t="str">
        <v/>
      </c>
    </row>
    <row r="104" spans="13:34" x14ac:dyDescent="0.2">
      <c r="M104" s="94" t="s">
        <v>155</v>
      </c>
      <c r="N104" s="94" t="s">
        <v>78</v>
      </c>
      <c r="O104" s="94" t="s">
        <v>85</v>
      </c>
      <c r="P104" s="94" t="str">
        <f t="shared" si="13"/>
        <v>EUR2F9Y_Quote</v>
      </c>
      <c r="Q104" s="171"/>
      <c r="R104" s="106">
        <f>_xll.qlInterestRateIndexFixingDate(AA104,S104)</f>
        <v>43369</v>
      </c>
      <c r="S104" s="106">
        <f>_xll.qlCalendarAdvance(Calendar,SettlementDate,N104,"mf",TRUE,Trigger)</f>
        <v>43371</v>
      </c>
      <c r="T104" s="106">
        <f>_xll.qlInterestRateIndexMaturity(AA104,S104)</f>
        <v>46658</v>
      </c>
      <c r="U104" s="97" t="e">
        <f ca="1">_xll.qlIndexFixing(AA104,R104,TRUE,_xll.ohTrigger(Trigger,Trigger6M,InterestRatesTrigger))</f>
        <v>#NAME?</v>
      </c>
      <c r="V104" s="97" t="e">
        <f ca="1">_xll.qlQuoteValue(P104,_xll.ohTrigger(Trigger,Trigger6M,InterestRatesTrigger))</f>
        <v>#NAME?</v>
      </c>
      <c r="W104" s="94" t="b">
        <f t="shared" ca="1" si="16"/>
        <v>0</v>
      </c>
      <c r="X104" s="124" t="e">
        <f t="shared" ca="1" si="17"/>
        <v>#NAME?</v>
      </c>
      <c r="Y104" s="50" t="e">
        <f ca="1">ABS(X104/10000)&lt;=ABS('General Settings'!$D$32)</f>
        <v>#NAME?</v>
      </c>
      <c r="AA104" s="50" t="str">
        <f>_xll.qlSwapIndex(,,O104,SettlementDays,Currency,Calendar,FixedLegTenor,FixedLegBDC,FixedLegDayCounter,Index6M,DiscountingCurve,Permanent,Trigger,ObjectOverwrite)</f>
        <v>obj_0067d#0001</v>
      </c>
      <c r="AB104" s="50" t="str">
        <f>_xll.qlVanillaSwapFromSwapIndex(,AA104,R104)</f>
        <v>obj_00807#0001</v>
      </c>
      <c r="AC104" s="115"/>
      <c r="AD104" s="87"/>
      <c r="AH104" s="50" t="str">
        <v/>
      </c>
    </row>
    <row r="105" spans="13:34" x14ac:dyDescent="0.2">
      <c r="M105" s="94" t="s">
        <v>155</v>
      </c>
      <c r="N105" s="94" t="s">
        <v>78</v>
      </c>
      <c r="O105" s="94" t="s">
        <v>86</v>
      </c>
      <c r="P105" s="94" t="str">
        <f t="shared" si="13"/>
        <v>EUR2F10Y_Quote</v>
      </c>
      <c r="Q105" s="171"/>
      <c r="R105" s="106">
        <f>_xll.qlInterestRateIndexFixingDate(AA105,S105)</f>
        <v>43369</v>
      </c>
      <c r="S105" s="106">
        <f>_xll.qlCalendarAdvance(Calendar,SettlementDate,N105,"mf",TRUE,Trigger)</f>
        <v>43371</v>
      </c>
      <c r="T105" s="106">
        <f>_xll.qlInterestRateIndexMaturity(AA105,S105)</f>
        <v>47024</v>
      </c>
      <c r="U105" s="97" t="e">
        <f ca="1">_xll.qlIndexFixing(AA105,R105,TRUE,_xll.ohTrigger(Trigger,Trigger6M,InterestRatesTrigger))</f>
        <v>#NAME?</v>
      </c>
      <c r="V105" s="97" t="e">
        <f ca="1">_xll.qlQuoteValue(P105,_xll.ohTrigger(Trigger,Trigger6M,InterestRatesTrigger))</f>
        <v>#NAME?</v>
      </c>
      <c r="W105" s="94" t="b">
        <f t="shared" ca="1" si="16"/>
        <v>0</v>
      </c>
      <c r="X105" s="124" t="e">
        <f t="shared" ca="1" si="17"/>
        <v>#NAME?</v>
      </c>
      <c r="Y105" s="50" t="e">
        <f ca="1">ABS(X105/10000)&lt;=ABS('General Settings'!$D$32)</f>
        <v>#NAME?</v>
      </c>
      <c r="AA105" s="50" t="str">
        <f>_xll.qlSwapIndex(,,O105,SettlementDays,Currency,Calendar,FixedLegTenor,FixedLegBDC,FixedLegDayCounter,Index6M,DiscountingCurve,Permanent,Trigger,ObjectOverwrite)</f>
        <v>obj_00680#0001</v>
      </c>
      <c r="AB105" s="50" t="str">
        <f>_xll.qlVanillaSwapFromSwapIndex(,AA105,R105)</f>
        <v>obj_00897#0001</v>
      </c>
      <c r="AC105" s="115"/>
      <c r="AD105" s="87"/>
      <c r="AH105" s="50" t="str">
        <v/>
      </c>
    </row>
    <row r="106" spans="13:34" x14ac:dyDescent="0.2">
      <c r="M106" s="94" t="s">
        <v>155</v>
      </c>
      <c r="N106" s="94" t="s">
        <v>78</v>
      </c>
      <c r="O106" s="94" t="s">
        <v>112</v>
      </c>
      <c r="P106" s="94" t="str">
        <f t="shared" si="13"/>
        <v>EUR2F11Y_Quote</v>
      </c>
      <c r="Q106" s="171"/>
      <c r="R106" s="106">
        <f>_xll.qlInterestRateIndexFixingDate(AA106,S106)</f>
        <v>43369</v>
      </c>
      <c r="S106" s="106">
        <f>_xll.qlCalendarAdvance(Calendar,SettlementDate,N106,"mf",TRUE,Trigger)</f>
        <v>43371</v>
      </c>
      <c r="T106" s="106">
        <f>_xll.qlInterestRateIndexMaturity(AA106,S106)</f>
        <v>47389</v>
      </c>
      <c r="U106" s="97" t="e">
        <f ca="1">_xll.qlIndexFixing(AA106,R106,TRUE,_xll.ohTrigger(Trigger,Trigger6M,InterestRatesTrigger))</f>
        <v>#NAME?</v>
      </c>
      <c r="V106" s="97" t="e">
        <f ca="1">_xll.qlQuoteValue(P106,_xll.ohTrigger(Trigger,Trigger6M,InterestRatesTrigger))</f>
        <v>#NAME?</v>
      </c>
      <c r="W106" s="94" t="b">
        <f t="shared" ca="1" si="16"/>
        <v>0</v>
      </c>
      <c r="X106" s="124" t="e">
        <f t="shared" ca="1" si="17"/>
        <v>#NAME?</v>
      </c>
      <c r="Y106" s="50" t="e">
        <f ca="1">ABS(X106/10000)&lt;=ABS('General Settings'!$D$32)</f>
        <v>#NAME?</v>
      </c>
      <c r="AA106" s="50" t="str">
        <f>_xll.qlSwapIndex(,,O106,SettlementDays,Currency,Calendar,FixedLegTenor,FixedLegBDC,FixedLegDayCounter,Index6M,DiscountingCurve,Permanent,Trigger,ObjectOverwrite)</f>
        <v>obj_005cc#0001</v>
      </c>
      <c r="AB106" s="50" t="str">
        <f>_xll.qlVanillaSwapFromSwapIndex(,AA106,R106)</f>
        <v>obj_0086b#0001</v>
      </c>
      <c r="AC106" s="115"/>
      <c r="AD106" s="87"/>
      <c r="AH106" s="50" t="str">
        <v/>
      </c>
    </row>
    <row r="107" spans="13:34" x14ac:dyDescent="0.2">
      <c r="M107" s="94" t="s">
        <v>155</v>
      </c>
      <c r="N107" s="94" t="s">
        <v>78</v>
      </c>
      <c r="O107" s="94" t="s">
        <v>87</v>
      </c>
      <c r="P107" s="94" t="str">
        <f t="shared" si="13"/>
        <v>EUR2F12Y_Quote</v>
      </c>
      <c r="Q107" s="171"/>
      <c r="R107" s="106">
        <f>_xll.qlInterestRateIndexFixingDate(AA107,S107)</f>
        <v>43369</v>
      </c>
      <c r="S107" s="106">
        <f>_xll.qlCalendarAdvance(Calendar,SettlementDate,N107,"mf",TRUE,Trigger)</f>
        <v>43371</v>
      </c>
      <c r="T107" s="106">
        <f>_xll.qlInterestRateIndexMaturity(AA107,S107)</f>
        <v>47756</v>
      </c>
      <c r="U107" s="97" t="e">
        <f ca="1">_xll.qlIndexFixing(AA107,R107,TRUE,_xll.ohTrigger(Trigger,Trigger6M,InterestRatesTrigger))</f>
        <v>#NAME?</v>
      </c>
      <c r="V107" s="97" t="e">
        <f ca="1">_xll.qlQuoteValue(P107,_xll.ohTrigger(Trigger,Trigger6M,InterestRatesTrigger))</f>
        <v>#NAME?</v>
      </c>
      <c r="W107" s="94" t="b">
        <f t="shared" ca="1" si="16"/>
        <v>0</v>
      </c>
      <c r="X107" s="124" t="e">
        <f t="shared" ca="1" si="17"/>
        <v>#NAME?</v>
      </c>
      <c r="Y107" s="50" t="e">
        <f ca="1">ABS(X107/10000)&lt;=ABS('General Settings'!$D$32)</f>
        <v>#NAME?</v>
      </c>
      <c r="AA107" s="50" t="str">
        <f>_xll.qlSwapIndex(,,O107,SettlementDays,Currency,Calendar,FixedLegTenor,FixedLegBDC,FixedLegDayCounter,Index6M,DiscountingCurve,Permanent,Trigger,ObjectOverwrite)</f>
        <v>obj_00728#0001</v>
      </c>
      <c r="AB107" s="50" t="str">
        <f>_xll.qlVanillaSwapFromSwapIndex(,AA107,R107)</f>
        <v>obj_007a9#0001</v>
      </c>
      <c r="AC107" s="115"/>
      <c r="AD107" s="87"/>
      <c r="AH107" s="50" t="str">
        <v/>
      </c>
    </row>
    <row r="108" spans="13:34" x14ac:dyDescent="0.2">
      <c r="M108" s="94" t="s">
        <v>155</v>
      </c>
      <c r="N108" s="94" t="s">
        <v>78</v>
      </c>
      <c r="O108" s="94" t="s">
        <v>113</v>
      </c>
      <c r="P108" s="94" t="str">
        <f t="shared" si="13"/>
        <v>EUR2F13Y_Quote</v>
      </c>
      <c r="Q108" s="171"/>
      <c r="R108" s="106">
        <f>_xll.qlInterestRateIndexFixingDate(AA108,S108)</f>
        <v>43369</v>
      </c>
      <c r="S108" s="106">
        <f>_xll.qlCalendarAdvance(Calendar,SettlementDate,N108,"mf",TRUE,Trigger)</f>
        <v>43371</v>
      </c>
      <c r="T108" s="106">
        <f>_xll.qlInterestRateIndexMaturity(AA108,S108)</f>
        <v>48120</v>
      </c>
      <c r="U108" s="97" t="e">
        <f ca="1">_xll.qlIndexFixing(AA108,R108,TRUE,_xll.ohTrigger(Trigger,Trigger6M,InterestRatesTrigger))</f>
        <v>#NAME?</v>
      </c>
      <c r="V108" s="97" t="e">
        <f ca="1">_xll.qlQuoteValue(P108,_xll.ohTrigger(Trigger,Trigger6M,InterestRatesTrigger))</f>
        <v>#NAME?</v>
      </c>
      <c r="W108" s="94" t="b">
        <f t="shared" ca="1" si="16"/>
        <v>0</v>
      </c>
      <c r="X108" s="124" t="e">
        <f t="shared" ca="1" si="17"/>
        <v>#NAME?</v>
      </c>
      <c r="Y108" s="50" t="e">
        <f ca="1">ABS(X108/10000)&lt;=ABS('General Settings'!$D$32)</f>
        <v>#NAME?</v>
      </c>
      <c r="AA108" s="50" t="str">
        <f>_xll.qlSwapIndex(,,O108,SettlementDays,Currency,Calendar,FixedLegTenor,FixedLegBDC,FixedLegDayCounter,Index6M,DiscountingCurve,Permanent,Trigger,ObjectOverwrite)</f>
        <v>obj_00737#0001</v>
      </c>
      <c r="AB108" s="50" t="str">
        <f>_xll.qlVanillaSwapFromSwapIndex(,AA108,R108)</f>
        <v>obj_00842#0001</v>
      </c>
      <c r="AC108" s="115"/>
      <c r="AD108" s="87"/>
      <c r="AH108" s="50" t="str">
        <v/>
      </c>
    </row>
    <row r="109" spans="13:34" x14ac:dyDescent="0.2">
      <c r="M109" s="94" t="s">
        <v>155</v>
      </c>
      <c r="N109" s="94" t="s">
        <v>78</v>
      </c>
      <c r="O109" s="94" t="s">
        <v>114</v>
      </c>
      <c r="P109" s="94" t="str">
        <f t="shared" si="13"/>
        <v>EUR2F14Y_Quote</v>
      </c>
      <c r="Q109" s="171"/>
      <c r="R109" s="106">
        <f>_xll.qlInterestRateIndexFixingDate(AA109,S109)</f>
        <v>43369</v>
      </c>
      <c r="S109" s="106">
        <f>_xll.qlCalendarAdvance(Calendar,SettlementDate,N109,"mf",TRUE,Trigger)</f>
        <v>43371</v>
      </c>
      <c r="T109" s="106">
        <f>_xll.qlInterestRateIndexMaturity(AA109,S109)</f>
        <v>48485</v>
      </c>
      <c r="U109" s="97" t="e">
        <f ca="1">_xll.qlIndexFixing(AA109,R109,TRUE,_xll.ohTrigger(Trigger,Trigger6M,InterestRatesTrigger))</f>
        <v>#NAME?</v>
      </c>
      <c r="V109" s="97" t="e">
        <f ca="1">_xll.qlQuoteValue(P109,_xll.ohTrigger(Trigger,Trigger6M,InterestRatesTrigger))</f>
        <v>#NAME?</v>
      </c>
      <c r="W109" s="94" t="b">
        <f t="shared" ca="1" si="16"/>
        <v>0</v>
      </c>
      <c r="X109" s="124" t="e">
        <f t="shared" ca="1" si="17"/>
        <v>#NAME?</v>
      </c>
      <c r="Y109" s="50" t="e">
        <f ca="1">ABS(X109/10000)&lt;=ABS('General Settings'!$D$32)</f>
        <v>#NAME?</v>
      </c>
      <c r="AA109" s="50" t="str">
        <f>_xll.qlSwapIndex(,,O109,SettlementDays,Currency,Calendar,FixedLegTenor,FixedLegBDC,FixedLegDayCounter,Index6M,DiscountingCurve,Permanent,Trigger,ObjectOverwrite)</f>
        <v>obj_00658#0001</v>
      </c>
      <c r="AB109" s="50" t="str">
        <f>_xll.qlVanillaSwapFromSwapIndex(,AA109,R109)</f>
        <v>obj_007a5#0001</v>
      </c>
      <c r="AC109" s="115"/>
      <c r="AD109" s="87"/>
      <c r="AH109" s="50" t="str">
        <v/>
      </c>
    </row>
    <row r="110" spans="13:34" x14ac:dyDescent="0.2">
      <c r="M110" s="94" t="s">
        <v>155</v>
      </c>
      <c r="N110" s="94" t="s">
        <v>78</v>
      </c>
      <c r="O110" s="94" t="s">
        <v>88</v>
      </c>
      <c r="P110" s="94" t="str">
        <f t="shared" si="13"/>
        <v>EUR2F15Y_Quote</v>
      </c>
      <c r="Q110" s="171"/>
      <c r="R110" s="106">
        <f>_xll.qlInterestRateIndexFixingDate(AA110,S110)</f>
        <v>43369</v>
      </c>
      <c r="S110" s="106">
        <f>_xll.qlCalendarAdvance(Calendar,SettlementDate,N110,"mf",TRUE,Trigger)</f>
        <v>43371</v>
      </c>
      <c r="T110" s="106">
        <f>_xll.qlInterestRateIndexMaturity(AA110,S110)</f>
        <v>48850</v>
      </c>
      <c r="U110" s="97" t="e">
        <f ca="1">_xll.qlIndexFixing(AA110,R110,TRUE,_xll.ohTrigger(Trigger,Trigger6M,InterestRatesTrigger))</f>
        <v>#NAME?</v>
      </c>
      <c r="V110" s="97" t="e">
        <f ca="1">_xll.qlQuoteValue(P110,_xll.ohTrigger(Trigger,Trigger6M,InterestRatesTrigger))</f>
        <v>#NAME?</v>
      </c>
      <c r="W110" s="94" t="b">
        <f t="shared" ca="1" si="16"/>
        <v>0</v>
      </c>
      <c r="X110" s="124" t="e">
        <f t="shared" ca="1" si="17"/>
        <v>#NAME?</v>
      </c>
      <c r="Y110" s="50" t="e">
        <f ca="1">ABS(X110/10000)&lt;=ABS('General Settings'!$D$32)</f>
        <v>#NAME?</v>
      </c>
      <c r="AA110" s="50" t="str">
        <f>_xll.qlSwapIndex(,,O110,SettlementDays,Currency,Calendar,FixedLegTenor,FixedLegBDC,FixedLegDayCounter,Index6M,DiscountingCurve,Permanent,Trigger,ObjectOverwrite)</f>
        <v>obj_00691#0001</v>
      </c>
      <c r="AB110" s="50" t="str">
        <f>_xll.qlVanillaSwapFromSwapIndex(,AA110,R110)</f>
        <v>obj_007fd#0001</v>
      </c>
      <c r="AC110" s="115"/>
      <c r="AD110" s="87"/>
      <c r="AH110" s="50" t="str">
        <v/>
      </c>
    </row>
    <row r="111" spans="13:34" x14ac:dyDescent="0.2">
      <c r="M111" s="94" t="s">
        <v>155</v>
      </c>
      <c r="N111" s="94" t="s">
        <v>78</v>
      </c>
      <c r="O111" s="94" t="s">
        <v>89</v>
      </c>
      <c r="P111" s="94" t="str">
        <f t="shared" si="13"/>
        <v>EUR2F20Y_Quote</v>
      </c>
      <c r="Q111" s="171"/>
      <c r="R111" s="106">
        <f>_xll.qlInterestRateIndexFixingDate(AA111,S111)</f>
        <v>43369</v>
      </c>
      <c r="S111" s="106">
        <f>_xll.qlCalendarAdvance(Calendar,SettlementDate,N111,"mf",TRUE,Trigger)</f>
        <v>43371</v>
      </c>
      <c r="T111" s="106">
        <f>_xll.qlInterestRateIndexMaturity(AA111,S111)</f>
        <v>50676</v>
      </c>
      <c r="U111" s="97" t="e">
        <f ca="1">_xll.qlIndexFixing(AA111,R111,TRUE,_xll.ohTrigger(Trigger,Trigger6M,InterestRatesTrigger))</f>
        <v>#NAME?</v>
      </c>
      <c r="V111" s="97" t="e">
        <f ca="1">_xll.qlQuoteValue(P111,_xll.ohTrigger(Trigger,Trigger6M,InterestRatesTrigger))</f>
        <v>#NAME?</v>
      </c>
      <c r="W111" s="94" t="b">
        <f t="shared" ca="1" si="16"/>
        <v>0</v>
      </c>
      <c r="X111" s="124" t="e">
        <f t="shared" ca="1" si="17"/>
        <v>#NAME?</v>
      </c>
      <c r="Y111" s="50" t="e">
        <f ca="1">ABS(X111/10000)&lt;=ABS('General Settings'!$D$32)</f>
        <v>#NAME?</v>
      </c>
      <c r="AA111" s="50" t="str">
        <f>_xll.qlSwapIndex(,,O111,SettlementDays,Currency,Calendar,FixedLegTenor,FixedLegBDC,FixedLegDayCounter,Index6M,DiscountingCurve,Permanent,Trigger,ObjectOverwrite)</f>
        <v>obj_00609#0001</v>
      </c>
      <c r="AB111" s="50" t="str">
        <f>_xll.qlVanillaSwapFromSwapIndex(,AA111,R111)</f>
        <v>obj_00775#0001</v>
      </c>
      <c r="AC111" s="115"/>
      <c r="AD111" s="87"/>
      <c r="AH111" s="50" t="str">
        <v/>
      </c>
    </row>
    <row r="112" spans="13:34" x14ac:dyDescent="0.2">
      <c r="M112" s="94" t="s">
        <v>155</v>
      </c>
      <c r="N112" s="94" t="s">
        <v>78</v>
      </c>
      <c r="O112" s="94" t="s">
        <v>90</v>
      </c>
      <c r="P112" s="94" t="str">
        <f t="shared" si="13"/>
        <v>EUR2F25Y_Quote</v>
      </c>
      <c r="Q112" s="171"/>
      <c r="R112" s="106">
        <f>_xll.qlInterestRateIndexFixingDate(AA112,S112)</f>
        <v>43369</v>
      </c>
      <c r="S112" s="106">
        <f>_xll.qlCalendarAdvance(Calendar,SettlementDate,N112,"mf",TRUE,Trigger)</f>
        <v>43371</v>
      </c>
      <c r="T112" s="106">
        <f>_xll.qlInterestRateIndexMaturity(AA112,S112)</f>
        <v>52502</v>
      </c>
      <c r="U112" s="97" t="e">
        <f ca="1">_xll.qlIndexFixing(AA112,R112,TRUE,_xll.ohTrigger(Trigger,Trigger6M,InterestRatesTrigger))</f>
        <v>#NAME?</v>
      </c>
      <c r="V112" s="97" t="e">
        <f ca="1">_xll.qlQuoteValue(P112,_xll.ohTrigger(Trigger,Trigger6M,InterestRatesTrigger))</f>
        <v>#NAME?</v>
      </c>
      <c r="W112" s="94" t="b">
        <f t="shared" ca="1" si="16"/>
        <v>0</v>
      </c>
      <c r="X112" s="124" t="e">
        <f t="shared" ca="1" si="17"/>
        <v>#NAME?</v>
      </c>
      <c r="Y112" s="50" t="e">
        <f ca="1">ABS(X112/10000)&lt;=ABS('General Settings'!$D$32)</f>
        <v>#NAME?</v>
      </c>
      <c r="AA112" s="50" t="str">
        <f>_xll.qlSwapIndex(,,O112,SettlementDays,Currency,Calendar,FixedLegTenor,FixedLegBDC,FixedLegDayCounter,Index6M,DiscountingCurve,Permanent,Trigger,ObjectOverwrite)</f>
        <v>obj_0062e#0001</v>
      </c>
      <c r="AB112" s="50" t="str">
        <f>_xll.qlVanillaSwapFromSwapIndex(,AA112,R112)</f>
        <v>obj_00889#0001</v>
      </c>
      <c r="AC112" s="115"/>
      <c r="AD112" s="87"/>
      <c r="AH112" s="50" t="str">
        <v/>
      </c>
    </row>
    <row r="113" spans="13:34" x14ac:dyDescent="0.2">
      <c r="M113" s="94" t="s">
        <v>155</v>
      </c>
      <c r="N113" s="94" t="s">
        <v>78</v>
      </c>
      <c r="O113" s="94" t="s">
        <v>92</v>
      </c>
      <c r="P113" s="94" t="str">
        <f t="shared" si="13"/>
        <v>EUR2F30Y_Quote</v>
      </c>
      <c r="Q113" s="171"/>
      <c r="R113" s="106">
        <f>_xll.qlInterestRateIndexFixingDate(AA113,S113)</f>
        <v>43369</v>
      </c>
      <c r="S113" s="106">
        <f>_xll.qlCalendarAdvance(Calendar,SettlementDate,N113,"mf",TRUE,Trigger)</f>
        <v>43371</v>
      </c>
      <c r="T113" s="106">
        <f>_xll.qlInterestRateIndexMaturity(AA113,S113)</f>
        <v>54329</v>
      </c>
      <c r="U113" s="97" t="e">
        <f ca="1">_xll.qlIndexFixing(AA113,R113,TRUE,_xll.ohTrigger(Trigger,Trigger6M,InterestRatesTrigger))</f>
        <v>#NAME?</v>
      </c>
      <c r="V113" s="97" t="e">
        <f ca="1">_xll.qlQuoteValue(P113,_xll.ohTrigger(Trigger,Trigger6M,InterestRatesTrigger))</f>
        <v>#NAME?</v>
      </c>
      <c r="W113" s="94" t="b">
        <f t="shared" ca="1" si="16"/>
        <v>0</v>
      </c>
      <c r="X113" s="124" t="e">
        <f t="shared" ca="1" si="17"/>
        <v>#NAME?</v>
      </c>
      <c r="Y113" s="131" t="e">
        <f ca="1">ABS(X113/10000)&lt;=ABS('General Settings'!$D$32)</f>
        <v>#NAME?</v>
      </c>
      <c r="AA113" s="50" t="str">
        <f>_xll.qlSwapIndex(,,O113,SettlementDays,Currency,Calendar,FixedLegTenor,FixedLegBDC,FixedLegDayCounter,Index6M,DiscountingCurve,Permanent,Trigger,ObjectOverwrite)</f>
        <v>obj_005a4#0001</v>
      </c>
      <c r="AB113" s="50" t="str">
        <f>_xll.qlVanillaSwapFromSwapIndex(,AA113,R113)</f>
        <v>obj_00832#0001</v>
      </c>
      <c r="AC113" s="115"/>
      <c r="AD113" s="87"/>
      <c r="AH113" s="50" t="str">
        <v/>
      </c>
    </row>
    <row r="114" spans="13:34" x14ac:dyDescent="0.2">
      <c r="M114" s="163" t="s">
        <v>155</v>
      </c>
      <c r="N114" s="163" t="s">
        <v>79</v>
      </c>
      <c r="O114" s="163" t="s">
        <v>33</v>
      </c>
      <c r="P114" s="163" t="str">
        <f t="shared" si="13"/>
        <v>EUR3F1Y_Quote</v>
      </c>
      <c r="Q114" s="175"/>
      <c r="R114" s="164">
        <f>_xll.qlInterestRateIndexFixingDate(AA114,S114)</f>
        <v>43734</v>
      </c>
      <c r="S114" s="164">
        <f>_xll.qlCalendarAdvance(Calendar,SettlementDate,N114,"mf",TRUE,Trigger)</f>
        <v>43738</v>
      </c>
      <c r="T114" s="164">
        <f>_xll.qlInterestRateIndexMaturity(AA114,S114)</f>
        <v>44104</v>
      </c>
      <c r="U114" s="165" t="e">
        <f ca="1">_xll.qlIndexFixing(AA114,R114,TRUE,_xll.ohTrigger(Trigger,Trigger6M,InterestRatesTrigger))</f>
        <v>#NAME?</v>
      </c>
      <c r="V114" s="165" t="e">
        <f ca="1">_xll.qlQuoteValue(P114,_xll.ohTrigger(Trigger,Trigger6M,InterestRatesTrigger))</f>
        <v>#NAME?</v>
      </c>
      <c r="W114" s="163" t="b">
        <f t="shared" ca="1" si="16"/>
        <v>0</v>
      </c>
      <c r="X114" s="166" t="e">
        <f t="shared" ca="1" si="17"/>
        <v>#NAME?</v>
      </c>
      <c r="Y114" s="123" t="e">
        <f ca="1">ABS(X114/10000)&lt;=ABS('General Settings'!$D$32)</f>
        <v>#NAME?</v>
      </c>
      <c r="AA114" s="50" t="str">
        <f>_xll.qlSwapIndex(,,O114,SettlementDays,Currency,Calendar,FixedLegTenor,FixedLegBDC,FixedLegDayCounter,Index6M,DiscountingCurve,Permanent,Trigger,ObjectOverwrite)</f>
        <v>obj_0069c#0001</v>
      </c>
      <c r="AB114" s="50" t="str">
        <f>_xll.qlVanillaSwapFromSwapIndex(,AA114,R114)</f>
        <v>obj_00801#0001</v>
      </c>
      <c r="AC114" s="115"/>
      <c r="AD114" s="87"/>
      <c r="AH114" s="50" t="str">
        <v/>
      </c>
    </row>
    <row r="115" spans="13:34" x14ac:dyDescent="0.2">
      <c r="M115" s="94" t="s">
        <v>155</v>
      </c>
      <c r="N115" s="94" t="s">
        <v>79</v>
      </c>
      <c r="O115" s="94" t="s">
        <v>78</v>
      </c>
      <c r="P115" s="94" t="str">
        <f t="shared" si="13"/>
        <v>EUR3F2Y_Quote</v>
      </c>
      <c r="Q115" s="171"/>
      <c r="R115" s="106">
        <f>_xll.qlInterestRateIndexFixingDate(AA115,S115)</f>
        <v>43734</v>
      </c>
      <c r="S115" s="106">
        <f>_xll.qlCalendarAdvance(Calendar,SettlementDate,N115,"mf",TRUE,Trigger)</f>
        <v>43738</v>
      </c>
      <c r="T115" s="106">
        <f>_xll.qlInterestRateIndexMaturity(AA115,S115)</f>
        <v>44469</v>
      </c>
      <c r="U115" s="97" t="e">
        <f ca="1">_xll.qlIndexFixing(AA115,R115,TRUE,_xll.ohTrigger(Trigger,Trigger6M,InterestRatesTrigger))</f>
        <v>#NAME?</v>
      </c>
      <c r="V115" s="97" t="e">
        <f ca="1">_xll.qlQuoteValue(P115,_xll.ohTrigger(Trigger,Trigger6M,InterestRatesTrigger))</f>
        <v>#NAME?</v>
      </c>
      <c r="W115" s="94" t="b">
        <f t="shared" ca="1" si="16"/>
        <v>0</v>
      </c>
      <c r="X115" s="124" t="e">
        <f t="shared" ca="1" si="17"/>
        <v>#NAME?</v>
      </c>
      <c r="Y115" s="50" t="e">
        <f ca="1">ABS(X115/10000)&lt;=ABS('General Settings'!$D$32)</f>
        <v>#NAME?</v>
      </c>
      <c r="AA115" s="50" t="str">
        <f>_xll.qlSwapIndex(,,O115,SettlementDays,Currency,Calendar,FixedLegTenor,FixedLegBDC,FixedLegDayCounter,Index6M,DiscountingCurve,Permanent,Trigger,ObjectOverwrite)</f>
        <v>obj_00668#0001</v>
      </c>
      <c r="AB115" s="50" t="str">
        <f>_xll.qlVanillaSwapFromSwapIndex(,AA115,R115)</f>
        <v>obj_00896#0001</v>
      </c>
      <c r="AC115" s="115"/>
      <c r="AD115" s="87"/>
      <c r="AH115" s="50" t="str">
        <v/>
      </c>
    </row>
    <row r="116" spans="13:34" x14ac:dyDescent="0.2">
      <c r="M116" s="94" t="s">
        <v>155</v>
      </c>
      <c r="N116" s="94" t="s">
        <v>79</v>
      </c>
      <c r="O116" s="94" t="s">
        <v>79</v>
      </c>
      <c r="P116" s="94" t="str">
        <f t="shared" si="13"/>
        <v>EUR3F3Y_Quote</v>
      </c>
      <c r="Q116" s="171"/>
      <c r="R116" s="106">
        <f>_xll.qlInterestRateIndexFixingDate(AA116,S116)</f>
        <v>43734</v>
      </c>
      <c r="S116" s="106">
        <f>_xll.qlCalendarAdvance(Calendar,SettlementDate,N116,"mf",TRUE,Trigger)</f>
        <v>43738</v>
      </c>
      <c r="T116" s="106">
        <f>_xll.qlInterestRateIndexMaturity(AA116,S116)</f>
        <v>44834</v>
      </c>
      <c r="U116" s="97" t="e">
        <f ca="1">_xll.qlIndexFixing(AA116,R116,TRUE,_xll.ohTrigger(Trigger,Trigger6M,InterestRatesTrigger))</f>
        <v>#NAME?</v>
      </c>
      <c r="V116" s="97" t="e">
        <f ca="1">_xll.qlQuoteValue(P116,_xll.ohTrigger(Trigger,Trigger6M,InterestRatesTrigger))</f>
        <v>#NAME?</v>
      </c>
      <c r="W116" s="94" t="b">
        <f t="shared" ca="1" si="16"/>
        <v>0</v>
      </c>
      <c r="X116" s="124" t="e">
        <f t="shared" ca="1" si="17"/>
        <v>#NAME?</v>
      </c>
      <c r="Y116" s="50" t="e">
        <f ca="1">ABS(X116/10000)&lt;=ABS('General Settings'!$D$32)</f>
        <v>#NAME?</v>
      </c>
      <c r="AA116" s="50" t="str">
        <f>_xll.qlSwapIndex(,,O116,SettlementDays,Currency,Calendar,FixedLegTenor,FixedLegBDC,FixedLegDayCounter,Index6M,DiscountingCurve,Permanent,Trigger,ObjectOverwrite)</f>
        <v>obj_005b5#0001</v>
      </c>
      <c r="AB116" s="50" t="str">
        <f>_xll.qlVanillaSwapFromSwapIndex(,AA116,R116)</f>
        <v>obj_007e5#0001</v>
      </c>
      <c r="AC116" s="115"/>
      <c r="AD116" s="87"/>
      <c r="AH116" s="50" t="str">
        <v/>
      </c>
    </row>
    <row r="117" spans="13:34" x14ac:dyDescent="0.2">
      <c r="M117" s="94" t="s">
        <v>155</v>
      </c>
      <c r="N117" s="94" t="s">
        <v>79</v>
      </c>
      <c r="O117" s="94" t="s">
        <v>80</v>
      </c>
      <c r="P117" s="94" t="str">
        <f t="shared" si="13"/>
        <v>EUR3F4Y_Quote</v>
      </c>
      <c r="Q117" s="171"/>
      <c r="R117" s="106">
        <f>_xll.qlInterestRateIndexFixingDate(AA117,S117)</f>
        <v>43734</v>
      </c>
      <c r="S117" s="106">
        <f>_xll.qlCalendarAdvance(Calendar,SettlementDate,N117,"mf",TRUE,Trigger)</f>
        <v>43738</v>
      </c>
      <c r="T117" s="106">
        <f>_xll.qlInterestRateIndexMaturity(AA117,S117)</f>
        <v>45198</v>
      </c>
      <c r="U117" s="97" t="e">
        <f ca="1">_xll.qlIndexFixing(AA117,R117,TRUE,_xll.ohTrigger(Trigger,Trigger6M,InterestRatesTrigger))</f>
        <v>#NAME?</v>
      </c>
      <c r="V117" s="97" t="e">
        <f ca="1">_xll.qlQuoteValue(P117,_xll.ohTrigger(Trigger,Trigger6M,InterestRatesTrigger))</f>
        <v>#NAME?</v>
      </c>
      <c r="W117" s="94" t="b">
        <f t="shared" ca="1" si="16"/>
        <v>0</v>
      </c>
      <c r="X117" s="124" t="e">
        <f t="shared" ca="1" si="17"/>
        <v>#NAME?</v>
      </c>
      <c r="Y117" s="50" t="e">
        <f ca="1">ABS(X117/10000)&lt;=ABS('General Settings'!$D$32)</f>
        <v>#NAME?</v>
      </c>
      <c r="AA117" s="50" t="str">
        <f>_xll.qlSwapIndex(,,O117,SettlementDays,Currency,Calendar,FixedLegTenor,FixedLegBDC,FixedLegDayCounter,Index6M,DiscountingCurve,Permanent,Trigger,ObjectOverwrite)</f>
        <v>obj_005b8#0001</v>
      </c>
      <c r="AB117" s="50" t="str">
        <f>_xll.qlVanillaSwapFromSwapIndex(,AA117,R117)</f>
        <v>obj_007b0#0001</v>
      </c>
      <c r="AC117" s="115"/>
      <c r="AD117" s="87"/>
      <c r="AH117" s="50" t="str">
        <v/>
      </c>
    </row>
    <row r="118" spans="13:34" x14ac:dyDescent="0.2">
      <c r="M118" s="94" t="s">
        <v>155</v>
      </c>
      <c r="N118" s="94" t="s">
        <v>79</v>
      </c>
      <c r="O118" s="94" t="s">
        <v>81</v>
      </c>
      <c r="P118" s="94" t="str">
        <f t="shared" si="13"/>
        <v>EUR3F5Y_Quote</v>
      </c>
      <c r="Q118" s="171"/>
      <c r="R118" s="106">
        <f>_xll.qlInterestRateIndexFixingDate(AA118,S118)</f>
        <v>43734</v>
      </c>
      <c r="S118" s="106">
        <f>_xll.qlCalendarAdvance(Calendar,SettlementDate,N118,"mf",TRUE,Trigger)</f>
        <v>43738</v>
      </c>
      <c r="T118" s="106">
        <f>_xll.qlInterestRateIndexMaturity(AA118,S118)</f>
        <v>45565</v>
      </c>
      <c r="U118" s="97" t="e">
        <f ca="1">_xll.qlIndexFixing(AA118,R118,TRUE,_xll.ohTrigger(Trigger,Trigger6M,InterestRatesTrigger))</f>
        <v>#NAME?</v>
      </c>
      <c r="V118" s="97" t="e">
        <f ca="1">_xll.qlQuoteValue(P118,_xll.ohTrigger(Trigger,Trigger6M,InterestRatesTrigger))</f>
        <v>#NAME?</v>
      </c>
      <c r="W118" s="94" t="b">
        <f t="shared" ca="1" si="16"/>
        <v>0</v>
      </c>
      <c r="X118" s="124" t="e">
        <f t="shared" ca="1" si="17"/>
        <v>#NAME?</v>
      </c>
      <c r="Y118" s="50" t="e">
        <f ca="1">ABS(X118/10000)&lt;=ABS('General Settings'!$D$32)</f>
        <v>#NAME?</v>
      </c>
      <c r="AA118" s="50" t="str">
        <f>_xll.qlSwapIndex(,,O118,SettlementDays,Currency,Calendar,FixedLegTenor,FixedLegBDC,FixedLegDayCounter,Index6M,DiscountingCurve,Permanent,Trigger,ObjectOverwrite)</f>
        <v>obj_00693#0001</v>
      </c>
      <c r="AB118" s="50" t="str">
        <f>_xll.qlVanillaSwapFromSwapIndex(,AA118,R118)</f>
        <v>obj_00881#0001</v>
      </c>
      <c r="AC118" s="115"/>
      <c r="AD118" s="87"/>
      <c r="AH118" s="50" t="str">
        <v/>
      </c>
    </row>
    <row r="119" spans="13:34" x14ac:dyDescent="0.2">
      <c r="M119" s="94" t="s">
        <v>155</v>
      </c>
      <c r="N119" s="94" t="s">
        <v>79</v>
      </c>
      <c r="O119" s="94" t="s">
        <v>82</v>
      </c>
      <c r="P119" s="94" t="str">
        <f t="shared" si="13"/>
        <v>EUR3F6Y_Quote</v>
      </c>
      <c r="Q119" s="171"/>
      <c r="R119" s="106">
        <f>_xll.qlInterestRateIndexFixingDate(AA119,S119)</f>
        <v>43734</v>
      </c>
      <c r="S119" s="106">
        <f>_xll.qlCalendarAdvance(Calendar,SettlementDate,N119,"mf",TRUE,Trigger)</f>
        <v>43738</v>
      </c>
      <c r="T119" s="106">
        <f>_xll.qlInterestRateIndexMaturity(AA119,S119)</f>
        <v>45930</v>
      </c>
      <c r="U119" s="97" t="e">
        <f ca="1">_xll.qlIndexFixing(AA119,R119,TRUE,_xll.ohTrigger(Trigger,Trigger6M,InterestRatesTrigger))</f>
        <v>#NAME?</v>
      </c>
      <c r="V119" s="97" t="e">
        <f ca="1">_xll.qlQuoteValue(P119,_xll.ohTrigger(Trigger,Trigger6M,InterestRatesTrigger))</f>
        <v>#NAME?</v>
      </c>
      <c r="W119" s="94" t="b">
        <f t="shared" ca="1" si="16"/>
        <v>0</v>
      </c>
      <c r="X119" s="124" t="e">
        <f t="shared" ca="1" si="17"/>
        <v>#NAME?</v>
      </c>
      <c r="Y119" s="50" t="e">
        <f ca="1">ABS(X119/10000)&lt;=ABS('General Settings'!$D$32)</f>
        <v>#NAME?</v>
      </c>
      <c r="AA119" s="50" t="str">
        <f>_xll.qlSwapIndex(,,O119,SettlementDays,Currency,Calendar,FixedLegTenor,FixedLegBDC,FixedLegDayCounter,Index6M,DiscountingCurve,Permanent,Trigger,ObjectOverwrite)</f>
        <v>obj_005ad#0001</v>
      </c>
      <c r="AB119" s="50" t="str">
        <f>_xll.qlVanillaSwapFromSwapIndex(,AA119,R119)</f>
        <v>obj_0084b#0001</v>
      </c>
      <c r="AC119" s="115"/>
      <c r="AD119" s="87"/>
      <c r="AH119" s="50" t="str">
        <v/>
      </c>
    </row>
    <row r="120" spans="13:34" x14ac:dyDescent="0.2">
      <c r="M120" s="94" t="s">
        <v>155</v>
      </c>
      <c r="N120" s="94" t="s">
        <v>79</v>
      </c>
      <c r="O120" s="94" t="s">
        <v>83</v>
      </c>
      <c r="P120" s="94" t="str">
        <f t="shared" si="13"/>
        <v>EUR3F7Y_Quote</v>
      </c>
      <c r="Q120" s="171"/>
      <c r="R120" s="106">
        <f>_xll.qlInterestRateIndexFixingDate(AA120,S120)</f>
        <v>43734</v>
      </c>
      <c r="S120" s="106">
        <f>_xll.qlCalendarAdvance(Calendar,SettlementDate,N120,"mf",TRUE,Trigger)</f>
        <v>43738</v>
      </c>
      <c r="T120" s="106">
        <f>_xll.qlInterestRateIndexMaturity(AA120,S120)</f>
        <v>46295</v>
      </c>
      <c r="U120" s="97" t="e">
        <f ca="1">_xll.qlIndexFixing(AA120,R120,TRUE,_xll.ohTrigger(Trigger,Trigger6M,InterestRatesTrigger))</f>
        <v>#NAME?</v>
      </c>
      <c r="V120" s="97" t="e">
        <f ca="1">_xll.qlQuoteValue(P120,_xll.ohTrigger(Trigger,Trigger6M,InterestRatesTrigger))</f>
        <v>#NAME?</v>
      </c>
      <c r="W120" s="94" t="b">
        <f t="shared" ca="1" si="16"/>
        <v>0</v>
      </c>
      <c r="X120" s="124" t="e">
        <f t="shared" ca="1" si="17"/>
        <v>#NAME?</v>
      </c>
      <c r="Y120" s="50" t="e">
        <f ca="1">ABS(X120/10000)&lt;=ABS('General Settings'!$D$32)</f>
        <v>#NAME?</v>
      </c>
      <c r="AA120" s="50" t="str">
        <f>_xll.qlSwapIndex(,,O120,SettlementDays,Currency,Calendar,FixedLegTenor,FixedLegBDC,FixedLegDayCounter,Index6M,DiscountingCurve,Permanent,Trigger,ObjectOverwrite)</f>
        <v>obj_006ec#0001</v>
      </c>
      <c r="AB120" s="50" t="str">
        <f>_xll.qlVanillaSwapFromSwapIndex(,AA120,R120)</f>
        <v>obj_0085b#0001</v>
      </c>
      <c r="AC120" s="115"/>
      <c r="AD120" s="87"/>
      <c r="AH120" s="50" t="str">
        <v/>
      </c>
    </row>
    <row r="121" spans="13:34" x14ac:dyDescent="0.2">
      <c r="M121" s="94" t="s">
        <v>155</v>
      </c>
      <c r="N121" s="94" t="s">
        <v>79</v>
      </c>
      <c r="O121" s="94" t="s">
        <v>84</v>
      </c>
      <c r="P121" s="94" t="str">
        <f t="shared" si="13"/>
        <v>EUR3F8Y_Quote</v>
      </c>
      <c r="Q121" s="171"/>
      <c r="R121" s="106">
        <f>_xll.qlInterestRateIndexFixingDate(AA121,S121)</f>
        <v>43734</v>
      </c>
      <c r="S121" s="106">
        <f>_xll.qlCalendarAdvance(Calendar,SettlementDate,N121,"mf",TRUE,Trigger)</f>
        <v>43738</v>
      </c>
      <c r="T121" s="106">
        <f>_xll.qlInterestRateIndexMaturity(AA121,S121)</f>
        <v>46660</v>
      </c>
      <c r="U121" s="97" t="e">
        <f ca="1">_xll.qlIndexFixing(AA121,R121,TRUE,_xll.ohTrigger(Trigger,Trigger6M,InterestRatesTrigger))</f>
        <v>#NAME?</v>
      </c>
      <c r="V121" s="97" t="e">
        <f ca="1">_xll.qlQuoteValue(P121,_xll.ohTrigger(Trigger,Trigger6M,InterestRatesTrigger))</f>
        <v>#NAME?</v>
      </c>
      <c r="W121" s="94" t="b">
        <f t="shared" ca="1" si="16"/>
        <v>0</v>
      </c>
      <c r="X121" s="124" t="e">
        <f t="shared" ca="1" si="17"/>
        <v>#NAME?</v>
      </c>
      <c r="Y121" s="50" t="e">
        <f ca="1">ABS(X121/10000)&lt;=ABS('General Settings'!$D$32)</f>
        <v>#NAME?</v>
      </c>
      <c r="AA121" s="50" t="str">
        <f>_xll.qlSwapIndex(,,O121,SettlementDays,Currency,Calendar,FixedLegTenor,FixedLegBDC,FixedLegDayCounter,Index6M,DiscountingCurve,Permanent,Trigger,ObjectOverwrite)</f>
        <v>obj_0058f#0001</v>
      </c>
      <c r="AB121" s="50" t="str">
        <f>_xll.qlVanillaSwapFromSwapIndex(,AA121,R121)</f>
        <v>obj_0078c#0001</v>
      </c>
      <c r="AC121" s="115"/>
      <c r="AD121" s="87"/>
      <c r="AH121" s="50" t="str">
        <v/>
      </c>
    </row>
    <row r="122" spans="13:34" x14ac:dyDescent="0.2">
      <c r="M122" s="94" t="s">
        <v>155</v>
      </c>
      <c r="N122" s="94" t="s">
        <v>79</v>
      </c>
      <c r="O122" s="94" t="s">
        <v>85</v>
      </c>
      <c r="P122" s="94" t="str">
        <f t="shared" si="13"/>
        <v>EUR3F9Y_Quote</v>
      </c>
      <c r="Q122" s="171"/>
      <c r="R122" s="106">
        <f>_xll.qlInterestRateIndexFixingDate(AA122,S122)</f>
        <v>43734</v>
      </c>
      <c r="S122" s="106">
        <f>_xll.qlCalendarAdvance(Calendar,SettlementDate,N122,"mf",TRUE,Trigger)</f>
        <v>43738</v>
      </c>
      <c r="T122" s="106">
        <f>_xll.qlInterestRateIndexMaturity(AA122,S122)</f>
        <v>47025</v>
      </c>
      <c r="U122" s="97" t="e">
        <f ca="1">_xll.qlIndexFixing(AA122,R122,TRUE,_xll.ohTrigger(Trigger,Trigger6M,InterestRatesTrigger))</f>
        <v>#NAME?</v>
      </c>
      <c r="V122" s="97" t="e">
        <f ca="1">_xll.qlQuoteValue(P122,_xll.ohTrigger(Trigger,Trigger6M,InterestRatesTrigger))</f>
        <v>#NAME?</v>
      </c>
      <c r="W122" s="94" t="b">
        <f t="shared" ca="1" si="16"/>
        <v>0</v>
      </c>
      <c r="X122" s="124" t="e">
        <f t="shared" ca="1" si="17"/>
        <v>#NAME?</v>
      </c>
      <c r="Y122" s="50" t="e">
        <f ca="1">ABS(X122/10000)&lt;=ABS('General Settings'!$D$32)</f>
        <v>#NAME?</v>
      </c>
      <c r="AA122" s="50" t="str">
        <f>_xll.qlSwapIndex(,,O122,SettlementDays,Currency,Calendar,FixedLegTenor,FixedLegBDC,FixedLegDayCounter,Index6M,DiscountingCurve,Permanent,Trigger,ObjectOverwrite)</f>
        <v>obj_005b9#0001</v>
      </c>
      <c r="AB122" s="50" t="str">
        <f>_xll.qlVanillaSwapFromSwapIndex(,AA122,R122)</f>
        <v>obj_008ad#0001</v>
      </c>
      <c r="AC122" s="115"/>
      <c r="AD122" s="87"/>
      <c r="AH122" s="50" t="str">
        <v/>
      </c>
    </row>
    <row r="123" spans="13:34" x14ac:dyDescent="0.2">
      <c r="M123" s="94" t="s">
        <v>155</v>
      </c>
      <c r="N123" s="94" t="s">
        <v>79</v>
      </c>
      <c r="O123" s="94" t="s">
        <v>86</v>
      </c>
      <c r="P123" s="94" t="str">
        <f t="shared" si="13"/>
        <v>EUR3F10Y_Quote</v>
      </c>
      <c r="Q123" s="171"/>
      <c r="R123" s="106">
        <f>_xll.qlInterestRateIndexFixingDate(AA123,S123)</f>
        <v>43734</v>
      </c>
      <c r="S123" s="106">
        <f>_xll.qlCalendarAdvance(Calendar,SettlementDate,N123,"mf",TRUE,Trigger)</f>
        <v>43738</v>
      </c>
      <c r="T123" s="106">
        <f>_xll.qlInterestRateIndexMaturity(AA123,S123)</f>
        <v>47389</v>
      </c>
      <c r="U123" s="97" t="e">
        <f ca="1">_xll.qlIndexFixing(AA123,R123,TRUE,_xll.ohTrigger(Trigger,Trigger6M,InterestRatesTrigger))</f>
        <v>#NAME?</v>
      </c>
      <c r="V123" s="97" t="e">
        <f ca="1">_xll.qlQuoteValue(P123,_xll.ohTrigger(Trigger,Trigger6M,InterestRatesTrigger))</f>
        <v>#NAME?</v>
      </c>
      <c r="W123" s="94" t="b">
        <f t="shared" ca="1" si="16"/>
        <v>0</v>
      </c>
      <c r="X123" s="124" t="e">
        <f t="shared" ca="1" si="17"/>
        <v>#NAME?</v>
      </c>
      <c r="Y123" s="50" t="e">
        <f ca="1">ABS(X123/10000)&lt;=ABS('General Settings'!$D$32)</f>
        <v>#NAME?</v>
      </c>
      <c r="AA123" s="50" t="str">
        <f>_xll.qlSwapIndex(,,O123,SettlementDays,Currency,Calendar,FixedLegTenor,FixedLegBDC,FixedLegDayCounter,Index6M,DiscountingCurve,Permanent,Trigger,ObjectOverwrite)</f>
        <v>obj_0065f#0001</v>
      </c>
      <c r="AB123" s="50" t="str">
        <f>_xll.qlVanillaSwapFromSwapIndex(,AA123,R123)</f>
        <v>obj_0087d#0001</v>
      </c>
      <c r="AC123" s="115"/>
      <c r="AD123" s="87"/>
      <c r="AH123" s="50" t="str">
        <v/>
      </c>
    </row>
    <row r="124" spans="13:34" x14ac:dyDescent="0.2">
      <c r="M124" s="94" t="s">
        <v>155</v>
      </c>
      <c r="N124" s="94" t="s">
        <v>79</v>
      </c>
      <c r="O124" s="94" t="s">
        <v>112</v>
      </c>
      <c r="P124" s="94" t="str">
        <f t="shared" si="13"/>
        <v>EUR3F11Y_Quote</v>
      </c>
      <c r="Q124" s="171"/>
      <c r="R124" s="106">
        <f>_xll.qlInterestRateIndexFixingDate(AA124,S124)</f>
        <v>43734</v>
      </c>
      <c r="S124" s="106">
        <f>_xll.qlCalendarAdvance(Calendar,SettlementDate,N124,"mf",TRUE,Trigger)</f>
        <v>43738</v>
      </c>
      <c r="T124" s="106">
        <f>_xll.qlInterestRateIndexMaturity(AA124,S124)</f>
        <v>47756</v>
      </c>
      <c r="U124" s="97" t="e">
        <f ca="1">_xll.qlIndexFixing(AA124,R124,TRUE,_xll.ohTrigger(Trigger,Trigger6M,InterestRatesTrigger))</f>
        <v>#NAME?</v>
      </c>
      <c r="V124" s="97" t="e">
        <f ca="1">_xll.qlQuoteValue(P124,_xll.ohTrigger(Trigger,Trigger6M,InterestRatesTrigger))</f>
        <v>#NAME?</v>
      </c>
      <c r="W124" s="94" t="b">
        <f t="shared" ca="1" si="16"/>
        <v>0</v>
      </c>
      <c r="X124" s="124" t="e">
        <f t="shared" ca="1" si="17"/>
        <v>#NAME?</v>
      </c>
      <c r="Y124" s="50" t="e">
        <f ca="1">ABS(X124/10000)&lt;=ABS('General Settings'!$D$32)</f>
        <v>#NAME?</v>
      </c>
      <c r="AA124" s="50" t="str">
        <f>_xll.qlSwapIndex(,,O124,SettlementDays,Currency,Calendar,FixedLegTenor,FixedLegBDC,FixedLegDayCounter,Index6M,DiscountingCurve,Permanent,Trigger,ObjectOverwrite)</f>
        <v>obj_006da#0001</v>
      </c>
      <c r="AB124" s="50" t="str">
        <f>_xll.qlVanillaSwapFromSwapIndex(,AA124,R124)</f>
        <v>obj_008b3#0001</v>
      </c>
      <c r="AD124" s="87"/>
      <c r="AH124" s="50" t="str">
        <v/>
      </c>
    </row>
    <row r="125" spans="13:34" x14ac:dyDescent="0.2">
      <c r="M125" s="94" t="s">
        <v>155</v>
      </c>
      <c r="N125" s="94" t="s">
        <v>79</v>
      </c>
      <c r="O125" s="94" t="s">
        <v>87</v>
      </c>
      <c r="P125" s="94" t="str">
        <f t="shared" si="13"/>
        <v>EUR3F12Y_Quote</v>
      </c>
      <c r="Q125" s="171"/>
      <c r="R125" s="106">
        <f>_xll.qlInterestRateIndexFixingDate(AA125,S125)</f>
        <v>43734</v>
      </c>
      <c r="S125" s="106">
        <f>_xll.qlCalendarAdvance(Calendar,SettlementDate,N125,"mf",TRUE,Trigger)</f>
        <v>43738</v>
      </c>
      <c r="T125" s="106">
        <f>_xll.qlInterestRateIndexMaturity(AA125,S125)</f>
        <v>48121</v>
      </c>
      <c r="U125" s="97" t="e">
        <f ca="1">_xll.qlIndexFixing(AA125,R125,TRUE,_xll.ohTrigger(Trigger,Trigger6M,InterestRatesTrigger))</f>
        <v>#NAME?</v>
      </c>
      <c r="V125" s="97" t="e">
        <f ca="1">_xll.qlQuoteValue(P125,_xll.ohTrigger(Trigger,Trigger6M,InterestRatesTrigger))</f>
        <v>#NAME?</v>
      </c>
      <c r="W125" s="94" t="b">
        <f t="shared" ca="1" si="16"/>
        <v>0</v>
      </c>
      <c r="X125" s="124" t="e">
        <f t="shared" ca="1" si="17"/>
        <v>#NAME?</v>
      </c>
      <c r="Y125" s="50" t="e">
        <f ca="1">ABS(X125/10000)&lt;=ABS('General Settings'!$D$32)</f>
        <v>#NAME?</v>
      </c>
      <c r="AA125" s="50" t="str">
        <f>_xll.qlSwapIndex(,,O125,SettlementDays,Currency,Calendar,FixedLegTenor,FixedLegBDC,FixedLegDayCounter,Index6M,DiscountingCurve,Permanent,Trigger,ObjectOverwrite)</f>
        <v>obj_006a8#0001</v>
      </c>
      <c r="AB125" s="50" t="str">
        <f>_xll.qlVanillaSwapFromSwapIndex(,AA125,R125)</f>
        <v>obj_00883#0001</v>
      </c>
      <c r="AH125" s="50" t="str">
        <v/>
      </c>
    </row>
    <row r="126" spans="13:34" x14ac:dyDescent="0.2">
      <c r="M126" s="94" t="s">
        <v>155</v>
      </c>
      <c r="N126" s="94" t="s">
        <v>79</v>
      </c>
      <c r="O126" s="94" t="s">
        <v>113</v>
      </c>
      <c r="P126" s="94" t="str">
        <f t="shared" si="13"/>
        <v>EUR3F13Y_Quote</v>
      </c>
      <c r="Q126" s="171"/>
      <c r="R126" s="106">
        <f>_xll.qlInterestRateIndexFixingDate(AA126,S126)</f>
        <v>43734</v>
      </c>
      <c r="S126" s="106">
        <f>_xll.qlCalendarAdvance(Calendar,SettlementDate,N126,"mf",TRUE,Trigger)</f>
        <v>43738</v>
      </c>
      <c r="T126" s="106">
        <f>_xll.qlInterestRateIndexMaturity(AA126,S126)</f>
        <v>48487</v>
      </c>
      <c r="U126" s="97" t="e">
        <f ca="1">_xll.qlIndexFixing(AA126,R126,TRUE,_xll.ohTrigger(Trigger,Trigger6M,InterestRatesTrigger))</f>
        <v>#NAME?</v>
      </c>
      <c r="V126" s="97" t="e">
        <f ca="1">_xll.qlQuoteValue(P126,_xll.ohTrigger(Trigger,Trigger6M,InterestRatesTrigger))</f>
        <v>#NAME?</v>
      </c>
      <c r="W126" s="94" t="b">
        <f t="shared" ca="1" si="16"/>
        <v>0</v>
      </c>
      <c r="X126" s="124" t="e">
        <f t="shared" ca="1" si="17"/>
        <v>#NAME?</v>
      </c>
      <c r="Y126" s="50" t="e">
        <f ca="1">ABS(X126/10000)&lt;=ABS('General Settings'!$D$32)</f>
        <v>#NAME?</v>
      </c>
      <c r="AA126" s="50" t="str">
        <f>_xll.qlSwapIndex(,,O126,SettlementDays,Currency,Calendar,FixedLegTenor,FixedLegBDC,FixedLegDayCounter,Index6M,DiscountingCurve,Permanent,Trigger,ObjectOverwrite)</f>
        <v>obj_0072a#0001</v>
      </c>
      <c r="AB126" s="50" t="str">
        <f>_xll.qlVanillaSwapFromSwapIndex(,AA126,R126)</f>
        <v>obj_007a4#0001</v>
      </c>
      <c r="AH126" s="50" t="str">
        <v/>
      </c>
    </row>
    <row r="127" spans="13:34" x14ac:dyDescent="0.2">
      <c r="M127" s="94" t="s">
        <v>155</v>
      </c>
      <c r="N127" s="94" t="s">
        <v>79</v>
      </c>
      <c r="O127" s="94" t="s">
        <v>114</v>
      </c>
      <c r="P127" s="94" t="str">
        <f t="shared" si="13"/>
        <v>EUR3F14Y_Quote</v>
      </c>
      <c r="Q127" s="171"/>
      <c r="R127" s="106">
        <f>_xll.qlInterestRateIndexFixingDate(AA127,S127)</f>
        <v>43734</v>
      </c>
      <c r="S127" s="106">
        <f>_xll.qlCalendarAdvance(Calendar,SettlementDate,N127,"mf",TRUE,Trigger)</f>
        <v>43738</v>
      </c>
      <c r="T127" s="106">
        <f>_xll.qlInterestRateIndexMaturity(AA127,S127)</f>
        <v>48852</v>
      </c>
      <c r="U127" s="97" t="e">
        <f ca="1">_xll.qlIndexFixing(AA127,R127,TRUE,_xll.ohTrigger(Trigger,Trigger6M,InterestRatesTrigger))</f>
        <v>#NAME?</v>
      </c>
      <c r="V127" s="97" t="e">
        <f ca="1">_xll.qlQuoteValue(P127,_xll.ohTrigger(Trigger,Trigger6M,InterestRatesTrigger))</f>
        <v>#NAME?</v>
      </c>
      <c r="W127" s="94" t="b">
        <f t="shared" ca="1" si="16"/>
        <v>0</v>
      </c>
      <c r="X127" s="124" t="e">
        <f t="shared" ca="1" si="17"/>
        <v>#NAME?</v>
      </c>
      <c r="Y127" s="50" t="e">
        <f ca="1">ABS(X127/10000)&lt;=ABS('General Settings'!$D$32)</f>
        <v>#NAME?</v>
      </c>
      <c r="AA127" s="50" t="str">
        <f>_xll.qlSwapIndex(,,O127,SettlementDays,Currency,Calendar,FixedLegTenor,FixedLegBDC,FixedLegDayCounter,Index6M,DiscountingCurve,Permanent,Trigger,ObjectOverwrite)</f>
        <v>obj_005dc#0001</v>
      </c>
      <c r="AB127" s="50" t="str">
        <f>_xll.qlVanillaSwapFromSwapIndex(,AA127,R127)</f>
        <v>obj_007b9#0001</v>
      </c>
      <c r="AH127" s="50" t="str">
        <v/>
      </c>
    </row>
    <row r="128" spans="13:34" x14ac:dyDescent="0.2">
      <c r="M128" s="94" t="s">
        <v>155</v>
      </c>
      <c r="N128" s="94" t="s">
        <v>79</v>
      </c>
      <c r="O128" s="94" t="s">
        <v>88</v>
      </c>
      <c r="P128" s="94" t="str">
        <f t="shared" si="13"/>
        <v>EUR3F15Y_Quote</v>
      </c>
      <c r="Q128" s="171"/>
      <c r="R128" s="106">
        <f>_xll.qlInterestRateIndexFixingDate(AA128,S128)</f>
        <v>43734</v>
      </c>
      <c r="S128" s="106">
        <f>_xll.qlCalendarAdvance(Calendar,SettlementDate,N128,"mf",TRUE,Trigger)</f>
        <v>43738</v>
      </c>
      <c r="T128" s="106">
        <f>_xll.qlInterestRateIndexMaturity(AA128,S128)</f>
        <v>49216</v>
      </c>
      <c r="U128" s="97" t="e">
        <f ca="1">_xll.qlIndexFixing(AA128,R128,TRUE,_xll.ohTrigger(Trigger,Trigger6M,InterestRatesTrigger))</f>
        <v>#NAME?</v>
      </c>
      <c r="V128" s="97" t="e">
        <f ca="1">_xll.qlQuoteValue(P128,_xll.ohTrigger(Trigger,Trigger6M,InterestRatesTrigger))</f>
        <v>#NAME?</v>
      </c>
      <c r="W128" s="94" t="b">
        <f t="shared" ca="1" si="16"/>
        <v>0</v>
      </c>
      <c r="X128" s="124" t="e">
        <f t="shared" ca="1" si="17"/>
        <v>#NAME?</v>
      </c>
      <c r="Y128" s="50" t="e">
        <f ca="1">ABS(X128/10000)&lt;=ABS('General Settings'!$D$32)</f>
        <v>#NAME?</v>
      </c>
      <c r="AA128" s="50" t="str">
        <f>_xll.qlSwapIndex(,,O128,SettlementDays,Currency,Calendar,FixedLegTenor,FixedLegBDC,FixedLegDayCounter,Index6M,DiscountingCurve,Permanent,Trigger,ObjectOverwrite)</f>
        <v>obj_006fe#0001</v>
      </c>
      <c r="AB128" s="50" t="str">
        <f>_xll.qlVanillaSwapFromSwapIndex(,AA128,R128)</f>
        <v>obj_00827#0001</v>
      </c>
      <c r="AH128" s="50" t="str">
        <v/>
      </c>
    </row>
    <row r="129" spans="13:34" x14ac:dyDescent="0.2">
      <c r="M129" s="94" t="s">
        <v>155</v>
      </c>
      <c r="N129" s="94" t="s">
        <v>79</v>
      </c>
      <c r="O129" s="94" t="s">
        <v>89</v>
      </c>
      <c r="P129" s="94" t="str">
        <f t="shared" si="13"/>
        <v>EUR3F20Y_Quote</v>
      </c>
      <c r="Q129" s="171"/>
      <c r="R129" s="106">
        <f>_xll.qlInterestRateIndexFixingDate(AA129,S129)</f>
        <v>43734</v>
      </c>
      <c r="S129" s="106">
        <f>_xll.qlCalendarAdvance(Calendar,SettlementDate,N129,"mf",TRUE,Trigger)</f>
        <v>43738</v>
      </c>
      <c r="T129" s="106">
        <f>_xll.qlInterestRateIndexMaturity(AA129,S129)</f>
        <v>51043</v>
      </c>
      <c r="U129" s="97" t="e">
        <f ca="1">_xll.qlIndexFixing(AA129,R129,TRUE,_xll.ohTrigger(Trigger,Trigger6M,InterestRatesTrigger))</f>
        <v>#NAME?</v>
      </c>
      <c r="V129" s="97" t="e">
        <f ca="1">_xll.qlQuoteValue(P129,_xll.ohTrigger(Trigger,Trigger6M,InterestRatesTrigger))</f>
        <v>#NAME?</v>
      </c>
      <c r="W129" s="94" t="b">
        <f t="shared" ca="1" si="16"/>
        <v>0</v>
      </c>
      <c r="X129" s="124" t="e">
        <f t="shared" ca="1" si="17"/>
        <v>#NAME?</v>
      </c>
      <c r="Y129" s="50" t="e">
        <f ca="1">ABS(X129/10000)&lt;=ABS('General Settings'!$D$32)</f>
        <v>#NAME?</v>
      </c>
      <c r="AA129" s="50" t="str">
        <f>_xll.qlSwapIndex(,,O129,SettlementDays,Currency,Calendar,FixedLegTenor,FixedLegBDC,FixedLegDayCounter,Index6M,DiscountingCurve,Permanent,Trigger,ObjectOverwrite)</f>
        <v>obj_00621#0001</v>
      </c>
      <c r="AB129" s="50" t="str">
        <f>_xll.qlVanillaSwapFromSwapIndex(,AA129,R129)</f>
        <v>obj_00821#0001</v>
      </c>
      <c r="AH129" s="50" t="str">
        <v/>
      </c>
    </row>
    <row r="130" spans="13:34" x14ac:dyDescent="0.2">
      <c r="M130" s="94" t="s">
        <v>155</v>
      </c>
      <c r="N130" s="94" t="s">
        <v>79</v>
      </c>
      <c r="O130" s="94" t="s">
        <v>90</v>
      </c>
      <c r="P130" s="94" t="str">
        <f t="shared" si="13"/>
        <v>EUR3F25Y_Quote</v>
      </c>
      <c r="Q130" s="171"/>
      <c r="R130" s="106">
        <f>_xll.qlInterestRateIndexFixingDate(AA130,S130)</f>
        <v>43734</v>
      </c>
      <c r="S130" s="106">
        <f>_xll.qlCalendarAdvance(Calendar,SettlementDate,N130,"mf",TRUE,Trigger)</f>
        <v>43738</v>
      </c>
      <c r="T130" s="106">
        <f>_xll.qlInterestRateIndexMaturity(AA130,S130)</f>
        <v>52870</v>
      </c>
      <c r="U130" s="97" t="e">
        <f ca="1">_xll.qlIndexFixing(AA130,R130,TRUE,_xll.ohTrigger(Trigger,Trigger6M,InterestRatesTrigger))</f>
        <v>#NAME?</v>
      </c>
      <c r="V130" s="97" t="e">
        <f ca="1">_xll.qlQuoteValue(P130,_xll.ohTrigger(Trigger,Trigger6M,InterestRatesTrigger))</f>
        <v>#NAME?</v>
      </c>
      <c r="W130" s="94" t="b">
        <f t="shared" ca="1" si="16"/>
        <v>0</v>
      </c>
      <c r="X130" s="124" t="e">
        <f t="shared" ca="1" si="17"/>
        <v>#NAME?</v>
      </c>
      <c r="Y130" s="50" t="e">
        <f ca="1">ABS(X130/10000)&lt;=ABS('General Settings'!$D$32)</f>
        <v>#NAME?</v>
      </c>
      <c r="AA130" s="50" t="str">
        <f>_xll.qlSwapIndex(,,O130,SettlementDays,Currency,Calendar,FixedLegTenor,FixedLegBDC,FixedLegDayCounter,Index6M,DiscountingCurve,Permanent,Trigger,ObjectOverwrite)</f>
        <v>obj_00752#0001</v>
      </c>
      <c r="AB130" s="50" t="str">
        <f>_xll.qlVanillaSwapFromSwapIndex(,AA130,R130)</f>
        <v>obj_00843#0001</v>
      </c>
      <c r="AH130" s="50" t="str">
        <v/>
      </c>
    </row>
    <row r="131" spans="13:34" x14ac:dyDescent="0.2">
      <c r="M131" s="159" t="s">
        <v>155</v>
      </c>
      <c r="N131" s="159" t="s">
        <v>79</v>
      </c>
      <c r="O131" s="159" t="s">
        <v>92</v>
      </c>
      <c r="P131" s="159" t="str">
        <f t="shared" si="13"/>
        <v>EUR3F30Y_Quote</v>
      </c>
      <c r="Q131" s="174"/>
      <c r="R131" s="160">
        <f>_xll.qlInterestRateIndexFixingDate(AA131,S131)</f>
        <v>43734</v>
      </c>
      <c r="S131" s="160">
        <f>_xll.qlCalendarAdvance(Calendar,SettlementDate,N131,"mf",TRUE,Trigger)</f>
        <v>43738</v>
      </c>
      <c r="T131" s="160">
        <f>_xll.qlInterestRateIndexMaturity(AA131,S131)</f>
        <v>54696</v>
      </c>
      <c r="U131" s="161" t="e">
        <f ca="1">_xll.qlIndexFixing(AA131,R131,TRUE,_xll.ohTrigger(Trigger,Trigger6M,InterestRatesTrigger))</f>
        <v>#NAME?</v>
      </c>
      <c r="V131" s="161" t="e">
        <f ca="1">_xll.qlQuoteValue(P131,_xll.ohTrigger(Trigger,Trigger6M,InterestRatesTrigger))</f>
        <v>#NAME?</v>
      </c>
      <c r="W131" s="159" t="b">
        <f t="shared" ca="1" si="16"/>
        <v>0</v>
      </c>
      <c r="X131" s="162" t="e">
        <f t="shared" ca="1" si="17"/>
        <v>#NAME?</v>
      </c>
      <c r="Y131" s="131" t="e">
        <f ca="1">ABS(X131/10000)&lt;=ABS('General Settings'!$D$32)</f>
        <v>#NAME?</v>
      </c>
      <c r="AA131" s="50" t="str">
        <f>_xll.qlSwapIndex(,,O131,SettlementDays,Currency,Calendar,FixedLegTenor,FixedLegBDC,FixedLegDayCounter,Index6M,DiscountingCurve,Permanent,Trigger,ObjectOverwrite)</f>
        <v>obj_005b2#0001</v>
      </c>
      <c r="AB131" s="50" t="str">
        <f>_xll.qlVanillaSwapFromSwapIndex(,AA131,R131)</f>
        <v>obj_00787#0001</v>
      </c>
      <c r="AH131" s="50" t="str">
        <v/>
      </c>
    </row>
    <row r="132" spans="13:34" x14ac:dyDescent="0.2">
      <c r="M132" s="94" t="s">
        <v>155</v>
      </c>
      <c r="N132" s="94" t="s">
        <v>80</v>
      </c>
      <c r="O132" s="94" t="s">
        <v>33</v>
      </c>
      <c r="P132" s="94" t="str">
        <f t="shared" si="13"/>
        <v>EUR4F1Y_Quote</v>
      </c>
      <c r="Q132" s="171"/>
      <c r="R132" s="106">
        <f>_xll.qlInterestRateIndexFixingDate(AA132,S132)</f>
        <v>44102</v>
      </c>
      <c r="S132" s="106">
        <f>_xll.qlCalendarAdvance(Calendar,SettlementDate,N132,"mf",TRUE,Trigger)</f>
        <v>44104</v>
      </c>
      <c r="T132" s="106">
        <f>_xll.qlInterestRateIndexMaturity(AA132,S132)</f>
        <v>44469</v>
      </c>
      <c r="U132" s="97" t="e">
        <f ca="1">_xll.qlIndexFixing(AA132,R132,TRUE,_xll.ohTrigger(Trigger,Trigger6M,InterestRatesTrigger))</f>
        <v>#NAME?</v>
      </c>
      <c r="V132" s="97" t="e">
        <f ca="1">_xll.qlQuoteValue(P132,_xll.ohTrigger(Trigger,Trigger6M,InterestRatesTrigger))</f>
        <v>#NAME?</v>
      </c>
      <c r="W132" s="94" t="b">
        <f t="shared" ca="1" si="16"/>
        <v>0</v>
      </c>
      <c r="X132" s="124" t="e">
        <f t="shared" ca="1" si="17"/>
        <v>#NAME?</v>
      </c>
      <c r="Y132" s="123" t="e">
        <f ca="1">ABS(X132/10000)&lt;=ABS('General Settings'!$D$32)</f>
        <v>#NAME?</v>
      </c>
      <c r="AA132" s="50" t="str">
        <f>_xll.qlSwapIndex(,,O132,SettlementDays,Currency,Calendar,FixedLegTenor,FixedLegBDC,FixedLegDayCounter,Index6M,DiscountingCurve,Permanent,Trigger,ObjectOverwrite)</f>
        <v>obj_00656#0001</v>
      </c>
      <c r="AB132" s="50" t="str">
        <f>_xll.qlVanillaSwapFromSwapIndex(,AA132,R132)</f>
        <v>obj_007d0#0001</v>
      </c>
      <c r="AH132" s="50" t="str">
        <v/>
      </c>
    </row>
    <row r="133" spans="13:34" x14ac:dyDescent="0.2">
      <c r="M133" s="94" t="s">
        <v>155</v>
      </c>
      <c r="N133" s="94" t="s">
        <v>80</v>
      </c>
      <c r="O133" s="94" t="s">
        <v>78</v>
      </c>
      <c r="P133" s="94" t="str">
        <f t="shared" si="13"/>
        <v>EUR4F2Y_Quote</v>
      </c>
      <c r="Q133" s="171"/>
      <c r="R133" s="106">
        <f>_xll.qlInterestRateIndexFixingDate(AA133,S133)</f>
        <v>44102</v>
      </c>
      <c r="S133" s="106">
        <f>_xll.qlCalendarAdvance(Calendar,SettlementDate,N133,"mf",TRUE,Trigger)</f>
        <v>44104</v>
      </c>
      <c r="T133" s="106">
        <f>_xll.qlInterestRateIndexMaturity(AA133,S133)</f>
        <v>44834</v>
      </c>
      <c r="U133" s="97" t="e">
        <f ca="1">_xll.qlIndexFixing(AA133,R133,TRUE,_xll.ohTrigger(Trigger,Trigger6M,InterestRatesTrigger))</f>
        <v>#NAME?</v>
      </c>
      <c r="V133" s="97" t="e">
        <f ca="1">_xll.qlQuoteValue(P133,_xll.ohTrigger(Trigger,Trigger6M,InterestRatesTrigger))</f>
        <v>#NAME?</v>
      </c>
      <c r="W133" s="94" t="b">
        <f t="shared" ca="1" si="16"/>
        <v>0</v>
      </c>
      <c r="X133" s="124" t="e">
        <f t="shared" ca="1" si="17"/>
        <v>#NAME?</v>
      </c>
      <c r="Y133" s="50" t="e">
        <f ca="1">ABS(X133/10000)&lt;=ABS('General Settings'!$D$32)</f>
        <v>#NAME?</v>
      </c>
      <c r="AA133" s="50" t="str">
        <f>_xll.qlSwapIndex(,,O133,SettlementDays,Currency,Calendar,FixedLegTenor,FixedLegBDC,FixedLegDayCounter,Index6M,DiscountingCurve,Permanent,Trigger,ObjectOverwrite)</f>
        <v>obj_00650#0001</v>
      </c>
      <c r="AB133" s="50" t="str">
        <f>_xll.qlVanillaSwapFromSwapIndex(,AA133,R133)</f>
        <v>obj_00891#0001</v>
      </c>
      <c r="AH133" s="50" t="str">
        <v/>
      </c>
    </row>
    <row r="134" spans="13:34" x14ac:dyDescent="0.2">
      <c r="M134" s="94" t="s">
        <v>155</v>
      </c>
      <c r="N134" s="94" t="s">
        <v>80</v>
      </c>
      <c r="O134" s="94" t="s">
        <v>79</v>
      </c>
      <c r="P134" s="94" t="str">
        <f t="shared" si="13"/>
        <v>EUR4F3Y_Quote</v>
      </c>
      <c r="Q134" s="171"/>
      <c r="R134" s="106">
        <f>_xll.qlInterestRateIndexFixingDate(AA134,S134)</f>
        <v>44102</v>
      </c>
      <c r="S134" s="106">
        <f>_xll.qlCalendarAdvance(Calendar,SettlementDate,N134,"mf",TRUE,Trigger)</f>
        <v>44104</v>
      </c>
      <c r="T134" s="106">
        <f>_xll.qlInterestRateIndexMaturity(AA134,S134)</f>
        <v>45198</v>
      </c>
      <c r="U134" s="97" t="e">
        <f ca="1">_xll.qlIndexFixing(AA134,R134,TRUE,_xll.ohTrigger(Trigger,Trigger6M,InterestRatesTrigger))</f>
        <v>#NAME?</v>
      </c>
      <c r="V134" s="97" t="e">
        <f ca="1">_xll.qlQuoteValue(P134,_xll.ohTrigger(Trigger,Trigger6M,InterestRatesTrigger))</f>
        <v>#NAME?</v>
      </c>
      <c r="W134" s="94" t="b">
        <f t="shared" ca="1" si="16"/>
        <v>0</v>
      </c>
      <c r="X134" s="124" t="e">
        <f t="shared" ca="1" si="17"/>
        <v>#NAME?</v>
      </c>
      <c r="Y134" s="50" t="e">
        <f ca="1">ABS(X134/10000)&lt;=ABS('General Settings'!$D$32)</f>
        <v>#NAME?</v>
      </c>
      <c r="AA134" s="50" t="str">
        <f>_xll.qlSwapIndex(,,O134,SettlementDays,Currency,Calendar,FixedLegTenor,FixedLegBDC,FixedLegDayCounter,Index6M,DiscountingCurve,Permanent,Trigger,ObjectOverwrite)</f>
        <v>obj_00635#0001</v>
      </c>
      <c r="AB134" s="50" t="str">
        <f>_xll.qlVanillaSwapFromSwapIndex(,AA134,R134)</f>
        <v>obj_0076d#0001</v>
      </c>
      <c r="AH134" s="50" t="str">
        <v/>
      </c>
    </row>
    <row r="135" spans="13:34" x14ac:dyDescent="0.2">
      <c r="M135" s="94" t="s">
        <v>155</v>
      </c>
      <c r="N135" s="94" t="s">
        <v>80</v>
      </c>
      <c r="O135" s="94" t="s">
        <v>80</v>
      </c>
      <c r="P135" s="94" t="str">
        <f t="shared" si="13"/>
        <v>EUR4F4Y_Quote</v>
      </c>
      <c r="Q135" s="171"/>
      <c r="R135" s="106">
        <f>_xll.qlInterestRateIndexFixingDate(AA135,S135)</f>
        <v>44102</v>
      </c>
      <c r="S135" s="106">
        <f>_xll.qlCalendarAdvance(Calendar,SettlementDate,N135,"mf",TRUE,Trigger)</f>
        <v>44104</v>
      </c>
      <c r="T135" s="106">
        <f>_xll.qlInterestRateIndexMaturity(AA135,S135)</f>
        <v>45565</v>
      </c>
      <c r="U135" s="97" t="e">
        <f ca="1">_xll.qlIndexFixing(AA135,R135,TRUE,_xll.ohTrigger(Trigger,Trigger6M,InterestRatesTrigger))</f>
        <v>#NAME?</v>
      </c>
      <c r="V135" s="97" t="e">
        <f ca="1">_xll.qlQuoteValue(P135,_xll.ohTrigger(Trigger,Trigger6M,InterestRatesTrigger))</f>
        <v>#NAME?</v>
      </c>
      <c r="W135" s="94" t="b">
        <f t="shared" ca="1" si="16"/>
        <v>0</v>
      </c>
      <c r="X135" s="124" t="e">
        <f t="shared" ca="1" si="17"/>
        <v>#NAME?</v>
      </c>
      <c r="Y135" s="50" t="e">
        <f ca="1">ABS(X135/10000)&lt;=ABS('General Settings'!$D$32)</f>
        <v>#NAME?</v>
      </c>
      <c r="AA135" s="50" t="str">
        <f>_xll.qlSwapIndex(,,O135,SettlementDays,Currency,Calendar,FixedLegTenor,FixedLegBDC,FixedLegDayCounter,Index6M,DiscountingCurve,Permanent,Trigger,ObjectOverwrite)</f>
        <v>obj_005c6#0001</v>
      </c>
      <c r="AB135" s="50" t="str">
        <f>_xll.qlVanillaSwapFromSwapIndex(,AA135,R135)</f>
        <v>obj_0085a#0001</v>
      </c>
      <c r="AH135" s="50" t="str">
        <v/>
      </c>
    </row>
    <row r="136" spans="13:34" x14ac:dyDescent="0.2">
      <c r="M136" s="94" t="s">
        <v>155</v>
      </c>
      <c r="N136" s="94" t="s">
        <v>80</v>
      </c>
      <c r="O136" s="94" t="s">
        <v>81</v>
      </c>
      <c r="P136" s="94" t="str">
        <f t="shared" si="13"/>
        <v>EUR4F5Y_Quote</v>
      </c>
      <c r="Q136" s="171"/>
      <c r="R136" s="106">
        <f>_xll.qlInterestRateIndexFixingDate(AA136,S136)</f>
        <v>44102</v>
      </c>
      <c r="S136" s="106">
        <f>_xll.qlCalendarAdvance(Calendar,SettlementDate,N136,"mf",TRUE,Trigger)</f>
        <v>44104</v>
      </c>
      <c r="T136" s="106">
        <f>_xll.qlInterestRateIndexMaturity(AA136,S136)</f>
        <v>45930</v>
      </c>
      <c r="U136" s="97" t="e">
        <f ca="1">_xll.qlIndexFixing(AA136,R136,TRUE,_xll.ohTrigger(Trigger,Trigger6M,InterestRatesTrigger))</f>
        <v>#NAME?</v>
      </c>
      <c r="V136" s="97" t="e">
        <f ca="1">_xll.qlQuoteValue(P136,_xll.ohTrigger(Trigger,Trigger6M,InterestRatesTrigger))</f>
        <v>#NAME?</v>
      </c>
      <c r="W136" s="94" t="b">
        <f t="shared" ca="1" si="16"/>
        <v>0</v>
      </c>
      <c r="X136" s="124" t="e">
        <f t="shared" ca="1" si="17"/>
        <v>#NAME?</v>
      </c>
      <c r="Y136" s="50" t="e">
        <f ca="1">ABS(X136/10000)&lt;=ABS('General Settings'!$D$32)</f>
        <v>#NAME?</v>
      </c>
      <c r="AA136" s="50" t="str">
        <f>_xll.qlSwapIndex(,,O136,SettlementDays,Currency,Calendar,FixedLegTenor,FixedLegBDC,FixedLegDayCounter,Index6M,DiscountingCurve,Permanent,Trigger,ObjectOverwrite)</f>
        <v>obj_0061a#0001</v>
      </c>
      <c r="AB136" s="50" t="str">
        <f>_xll.qlVanillaSwapFromSwapIndex(,AA136,R136)</f>
        <v>obj_007ef#0001</v>
      </c>
      <c r="AH136" s="50" t="str">
        <v/>
      </c>
    </row>
    <row r="137" spans="13:34" x14ac:dyDescent="0.2">
      <c r="M137" s="94" t="s">
        <v>155</v>
      </c>
      <c r="N137" s="94" t="s">
        <v>80</v>
      </c>
      <c r="O137" s="94" t="s">
        <v>82</v>
      </c>
      <c r="P137" s="94" t="str">
        <f t="shared" si="13"/>
        <v>EUR4F6Y_Quote</v>
      </c>
      <c r="Q137" s="171"/>
      <c r="R137" s="106">
        <f>_xll.qlInterestRateIndexFixingDate(AA137,S137)</f>
        <v>44102</v>
      </c>
      <c r="S137" s="106">
        <f>_xll.qlCalendarAdvance(Calendar,SettlementDate,N137,"mf",TRUE,Trigger)</f>
        <v>44104</v>
      </c>
      <c r="T137" s="106">
        <f>_xll.qlInterestRateIndexMaturity(AA137,S137)</f>
        <v>46295</v>
      </c>
      <c r="U137" s="97" t="e">
        <f ca="1">_xll.qlIndexFixing(AA137,R137,TRUE,_xll.ohTrigger(Trigger,Trigger6M,InterestRatesTrigger))</f>
        <v>#NAME?</v>
      </c>
      <c r="V137" s="97" t="e">
        <f ca="1">_xll.qlQuoteValue(P137,_xll.ohTrigger(Trigger,Trigger6M,InterestRatesTrigger))</f>
        <v>#NAME?</v>
      </c>
      <c r="W137" s="94" t="b">
        <f t="shared" ca="1" si="16"/>
        <v>0</v>
      </c>
      <c r="X137" s="124" t="e">
        <f t="shared" ca="1" si="17"/>
        <v>#NAME?</v>
      </c>
      <c r="Y137" s="50" t="e">
        <f ca="1">ABS(X137/10000)&lt;=ABS('General Settings'!$D$32)</f>
        <v>#NAME?</v>
      </c>
      <c r="AA137" s="50" t="str">
        <f>_xll.qlSwapIndex(,,O137,SettlementDays,Currency,Calendar,FixedLegTenor,FixedLegBDC,FixedLegDayCounter,Index6M,DiscountingCurve,Permanent,Trigger,ObjectOverwrite)</f>
        <v>obj_00615#0001</v>
      </c>
      <c r="AB137" s="50" t="str">
        <f>_xll.qlVanillaSwapFromSwapIndex(,AA137,R137)</f>
        <v>obj_00884#0001</v>
      </c>
      <c r="AH137" s="50" t="str">
        <v/>
      </c>
    </row>
    <row r="138" spans="13:34" x14ac:dyDescent="0.2">
      <c r="M138" s="94" t="s">
        <v>155</v>
      </c>
      <c r="N138" s="94" t="s">
        <v>80</v>
      </c>
      <c r="O138" s="94" t="s">
        <v>83</v>
      </c>
      <c r="P138" s="94" t="str">
        <f t="shared" si="13"/>
        <v>EUR4F7Y_Quote</v>
      </c>
      <c r="Q138" s="171"/>
      <c r="R138" s="106">
        <f>_xll.qlInterestRateIndexFixingDate(AA138,S138)</f>
        <v>44102</v>
      </c>
      <c r="S138" s="106">
        <f>_xll.qlCalendarAdvance(Calendar,SettlementDate,N138,"mf",TRUE,Trigger)</f>
        <v>44104</v>
      </c>
      <c r="T138" s="106">
        <f>_xll.qlInterestRateIndexMaturity(AA138,S138)</f>
        <v>46660</v>
      </c>
      <c r="U138" s="97" t="e">
        <f ca="1">_xll.qlIndexFixing(AA138,R138,TRUE,_xll.ohTrigger(Trigger,Trigger6M,InterestRatesTrigger))</f>
        <v>#NAME?</v>
      </c>
      <c r="V138" s="97" t="e">
        <f ca="1">_xll.qlQuoteValue(P138,_xll.ohTrigger(Trigger,Trigger6M,InterestRatesTrigger))</f>
        <v>#NAME?</v>
      </c>
      <c r="W138" s="94" t="b">
        <f t="shared" ca="1" si="16"/>
        <v>0</v>
      </c>
      <c r="X138" s="124" t="e">
        <f t="shared" ca="1" si="17"/>
        <v>#NAME?</v>
      </c>
      <c r="Y138" s="50" t="e">
        <f ca="1">ABS(X138/10000)&lt;=ABS('General Settings'!$D$32)</f>
        <v>#NAME?</v>
      </c>
      <c r="AA138" s="50" t="str">
        <f>_xll.qlSwapIndex(,,O138,SettlementDays,Currency,Calendar,FixedLegTenor,FixedLegBDC,FixedLegDayCounter,Index6M,DiscountingCurve,Permanent,Trigger,ObjectOverwrite)</f>
        <v>obj_00716#0001</v>
      </c>
      <c r="AB138" s="50" t="str">
        <f>_xll.qlVanillaSwapFromSwapIndex(,AA138,R138)</f>
        <v>obj_007c5#0001</v>
      </c>
      <c r="AH138" s="50" t="str">
        <v/>
      </c>
    </row>
    <row r="139" spans="13:34" x14ac:dyDescent="0.2">
      <c r="M139" s="94" t="s">
        <v>155</v>
      </c>
      <c r="N139" s="94" t="s">
        <v>80</v>
      </c>
      <c r="O139" s="94" t="s">
        <v>84</v>
      </c>
      <c r="P139" s="94" t="str">
        <f t="shared" si="13"/>
        <v>EUR4F8Y_Quote</v>
      </c>
      <c r="Q139" s="171"/>
      <c r="R139" s="106">
        <f>_xll.qlInterestRateIndexFixingDate(AA139,S139)</f>
        <v>44102</v>
      </c>
      <c r="S139" s="106">
        <f>_xll.qlCalendarAdvance(Calendar,SettlementDate,N139,"mf",TRUE,Trigger)</f>
        <v>44104</v>
      </c>
      <c r="T139" s="106">
        <f>_xll.qlInterestRateIndexMaturity(AA139,S139)</f>
        <v>47025</v>
      </c>
      <c r="U139" s="97" t="e">
        <f ca="1">_xll.qlIndexFixing(AA139,R139,TRUE,_xll.ohTrigger(Trigger,Trigger6M,InterestRatesTrigger))</f>
        <v>#NAME?</v>
      </c>
      <c r="V139" s="97" t="e">
        <f ca="1">_xll.qlQuoteValue(P139,_xll.ohTrigger(Trigger,Trigger6M,InterestRatesTrigger))</f>
        <v>#NAME?</v>
      </c>
      <c r="W139" s="94" t="b">
        <f t="shared" ca="1" si="16"/>
        <v>0</v>
      </c>
      <c r="X139" s="124" t="e">
        <f t="shared" ca="1" si="17"/>
        <v>#NAME?</v>
      </c>
      <c r="Y139" s="50" t="e">
        <f ca="1">ABS(X139/10000)&lt;=ABS('General Settings'!$D$32)</f>
        <v>#NAME?</v>
      </c>
      <c r="AA139" s="50" t="str">
        <f>_xll.qlSwapIndex(,,O139,SettlementDays,Currency,Calendar,FixedLegTenor,FixedLegBDC,FixedLegDayCounter,Index6M,DiscountingCurve,Permanent,Trigger,ObjectOverwrite)</f>
        <v>obj_00679#0001</v>
      </c>
      <c r="AB139" s="50" t="str">
        <f>_xll.qlVanillaSwapFromSwapIndex(,AA139,R139)</f>
        <v>obj_00874#0001</v>
      </c>
      <c r="AH139" s="50" t="str">
        <v/>
      </c>
    </row>
    <row r="140" spans="13:34" x14ac:dyDescent="0.2">
      <c r="M140" s="94" t="s">
        <v>155</v>
      </c>
      <c r="N140" s="94" t="s">
        <v>80</v>
      </c>
      <c r="O140" s="94" t="s">
        <v>85</v>
      </c>
      <c r="P140" s="94" t="str">
        <f t="shared" si="13"/>
        <v>EUR4F9Y_Quote</v>
      </c>
      <c r="Q140" s="171"/>
      <c r="R140" s="106">
        <f>_xll.qlInterestRateIndexFixingDate(AA140,S140)</f>
        <v>44102</v>
      </c>
      <c r="S140" s="106">
        <f>_xll.qlCalendarAdvance(Calendar,SettlementDate,N140,"mf",TRUE,Trigger)</f>
        <v>44104</v>
      </c>
      <c r="T140" s="106">
        <f>_xll.qlInterestRateIndexMaturity(AA140,S140)</f>
        <v>47389</v>
      </c>
      <c r="U140" s="97" t="e">
        <f ca="1">_xll.qlIndexFixing(AA140,R140,TRUE,_xll.ohTrigger(Trigger,Trigger6M,InterestRatesTrigger))</f>
        <v>#NAME?</v>
      </c>
      <c r="V140" s="97" t="e">
        <f ca="1">_xll.qlQuoteValue(P140,_xll.ohTrigger(Trigger,Trigger6M,InterestRatesTrigger))</f>
        <v>#NAME?</v>
      </c>
      <c r="W140" s="94" t="b">
        <f t="shared" ca="1" si="16"/>
        <v>0</v>
      </c>
      <c r="X140" s="124" t="e">
        <f t="shared" ca="1" si="17"/>
        <v>#NAME?</v>
      </c>
      <c r="Y140" s="50" t="e">
        <f ca="1">ABS(X140/10000)&lt;=ABS('General Settings'!$D$32)</f>
        <v>#NAME?</v>
      </c>
      <c r="AA140" s="50" t="str">
        <f>_xll.qlSwapIndex(,,O140,SettlementDays,Currency,Calendar,FixedLegTenor,FixedLegBDC,FixedLegDayCounter,Index6M,DiscountingCurve,Permanent,Trigger,ObjectOverwrite)</f>
        <v>obj_00619#0001</v>
      </c>
      <c r="AB140" s="50" t="str">
        <f>_xll.qlVanillaSwapFromSwapIndex(,AA140,R140)</f>
        <v>obj_00831#0001</v>
      </c>
      <c r="AH140" s="50" t="str">
        <v/>
      </c>
    </row>
    <row r="141" spans="13:34" x14ac:dyDescent="0.2">
      <c r="M141" s="94" t="s">
        <v>155</v>
      </c>
      <c r="N141" s="94" t="s">
        <v>80</v>
      </c>
      <c r="O141" s="94" t="s">
        <v>86</v>
      </c>
      <c r="P141" s="94" t="str">
        <f t="shared" si="13"/>
        <v>EUR4F10Y_Quote</v>
      </c>
      <c r="Q141" s="171"/>
      <c r="R141" s="106">
        <f>_xll.qlInterestRateIndexFixingDate(AA141,S141)</f>
        <v>44102</v>
      </c>
      <c r="S141" s="106">
        <f>_xll.qlCalendarAdvance(Calendar,SettlementDate,N141,"mf",TRUE,Trigger)</f>
        <v>44104</v>
      </c>
      <c r="T141" s="106">
        <f>_xll.qlInterestRateIndexMaturity(AA141,S141)</f>
        <v>47756</v>
      </c>
      <c r="U141" s="97" t="e">
        <f ca="1">_xll.qlIndexFixing(AA141,R141,TRUE,_xll.ohTrigger(Trigger,Trigger6M,InterestRatesTrigger))</f>
        <v>#NAME?</v>
      </c>
      <c r="V141" s="97" t="e">
        <f ca="1">_xll.qlQuoteValue(P141,_xll.ohTrigger(Trigger,Trigger6M,InterestRatesTrigger))</f>
        <v>#NAME?</v>
      </c>
      <c r="W141" s="94" t="b">
        <f t="shared" ca="1" si="16"/>
        <v>0</v>
      </c>
      <c r="X141" s="124" t="e">
        <f t="shared" ca="1" si="17"/>
        <v>#NAME?</v>
      </c>
      <c r="Y141" s="50" t="e">
        <f ca="1">ABS(X141/10000)&lt;=ABS('General Settings'!$D$32)</f>
        <v>#NAME?</v>
      </c>
      <c r="AA141" s="50" t="str">
        <f>_xll.qlSwapIndex(,,O141,SettlementDays,Currency,Calendar,FixedLegTenor,FixedLegBDC,FixedLegDayCounter,Index6M,DiscountingCurve,Permanent,Trigger,ObjectOverwrite)</f>
        <v>obj_006f9#0001</v>
      </c>
      <c r="AB141" s="50" t="str">
        <f>_xll.qlVanillaSwapFromSwapIndex(,AA141,R141)</f>
        <v>obj_007cd#0001</v>
      </c>
      <c r="AH141" s="50" t="str">
        <v/>
      </c>
    </row>
    <row r="142" spans="13:34" x14ac:dyDescent="0.2">
      <c r="M142" s="94" t="s">
        <v>155</v>
      </c>
      <c r="N142" s="94" t="s">
        <v>80</v>
      </c>
      <c r="O142" s="94" t="s">
        <v>112</v>
      </c>
      <c r="P142" s="94" t="str">
        <f t="shared" ref="P142:P205" si="18">Currency&amp;SUBSTITUTE(N142,"Y","F")&amp;O142&amp;QuoteSuffix</f>
        <v>EUR4F11Y_Quote</v>
      </c>
      <c r="Q142" s="171"/>
      <c r="R142" s="106">
        <f>_xll.qlInterestRateIndexFixingDate(AA142,S142)</f>
        <v>44102</v>
      </c>
      <c r="S142" s="106">
        <f>_xll.qlCalendarAdvance(Calendar,SettlementDate,N142,"mf",TRUE,Trigger)</f>
        <v>44104</v>
      </c>
      <c r="T142" s="106">
        <f>_xll.qlInterestRateIndexMaturity(AA142,S142)</f>
        <v>48121</v>
      </c>
      <c r="U142" s="97" t="e">
        <f ca="1">_xll.qlIndexFixing(AA142,R142,TRUE,_xll.ohTrigger(Trigger,Trigger6M,InterestRatesTrigger))</f>
        <v>#NAME?</v>
      </c>
      <c r="V142" s="97" t="e">
        <f ca="1">_xll.qlQuoteValue(P142,_xll.ohTrigger(Trigger,Trigger6M,InterestRatesTrigger))</f>
        <v>#NAME?</v>
      </c>
      <c r="W142" s="94" t="b">
        <f t="shared" ca="1" si="16"/>
        <v>0</v>
      </c>
      <c r="X142" s="124" t="e">
        <f t="shared" ca="1" si="17"/>
        <v>#NAME?</v>
      </c>
      <c r="Y142" s="50" t="e">
        <f ca="1">ABS(X142/10000)&lt;=ABS('General Settings'!$D$32)</f>
        <v>#NAME?</v>
      </c>
      <c r="AA142" s="50" t="str">
        <f>_xll.qlSwapIndex(,,O142,SettlementDays,Currency,Calendar,FixedLegTenor,FixedLegBDC,FixedLegDayCounter,Index6M,DiscountingCurve,Permanent,Trigger,ObjectOverwrite)</f>
        <v>obj_00669#0001</v>
      </c>
      <c r="AB142" s="50" t="str">
        <f>_xll.qlVanillaSwapFromSwapIndex(,AA142,R142)</f>
        <v>obj_00885#0001</v>
      </c>
      <c r="AH142" s="50" t="str">
        <v/>
      </c>
    </row>
    <row r="143" spans="13:34" x14ac:dyDescent="0.2">
      <c r="M143" s="94" t="s">
        <v>155</v>
      </c>
      <c r="N143" s="94" t="s">
        <v>80</v>
      </c>
      <c r="O143" s="94" t="s">
        <v>87</v>
      </c>
      <c r="P143" s="94" t="str">
        <f t="shared" si="18"/>
        <v>EUR4F12Y_Quote</v>
      </c>
      <c r="Q143" s="171"/>
      <c r="R143" s="106">
        <f>_xll.qlInterestRateIndexFixingDate(AA143,S143)</f>
        <v>44102</v>
      </c>
      <c r="S143" s="106">
        <f>_xll.qlCalendarAdvance(Calendar,SettlementDate,N143,"mf",TRUE,Trigger)</f>
        <v>44104</v>
      </c>
      <c r="T143" s="106">
        <f>_xll.qlInterestRateIndexMaturity(AA143,S143)</f>
        <v>48487</v>
      </c>
      <c r="U143" s="97" t="e">
        <f ca="1">_xll.qlIndexFixing(AA143,R143,TRUE,_xll.ohTrigger(Trigger,Trigger6M,InterestRatesTrigger))</f>
        <v>#NAME?</v>
      </c>
      <c r="V143" s="97" t="e">
        <f ca="1">_xll.qlQuoteValue(P143,_xll.ohTrigger(Trigger,Trigger6M,InterestRatesTrigger))</f>
        <v>#NAME?</v>
      </c>
      <c r="W143" s="94" t="b">
        <f t="shared" ref="W143:W206" ca="1" si="19">NOT(ISERROR(V143))</f>
        <v>0</v>
      </c>
      <c r="X143" s="124" t="e">
        <f t="shared" ref="X143:X206" ca="1" si="20">(U143-V143)*10000</f>
        <v>#NAME?</v>
      </c>
      <c r="Y143" s="50" t="e">
        <f ca="1">ABS(X143/10000)&lt;=ABS('General Settings'!$D$32)</f>
        <v>#NAME?</v>
      </c>
      <c r="AA143" s="50" t="str">
        <f>_xll.qlSwapIndex(,,O143,SettlementDays,Currency,Calendar,FixedLegTenor,FixedLegBDC,FixedLegDayCounter,Index6M,DiscountingCurve,Permanent,Trigger,ObjectOverwrite)</f>
        <v>obj_00594#0001</v>
      </c>
      <c r="AB143" s="50" t="str">
        <f>_xll.qlVanillaSwapFromSwapIndex(,AA143,R143)</f>
        <v>obj_00857#0001</v>
      </c>
      <c r="AH143" s="50" t="str">
        <v/>
      </c>
    </row>
    <row r="144" spans="13:34" x14ac:dyDescent="0.2">
      <c r="M144" s="94" t="s">
        <v>155</v>
      </c>
      <c r="N144" s="94" t="s">
        <v>80</v>
      </c>
      <c r="O144" s="94" t="s">
        <v>113</v>
      </c>
      <c r="P144" s="94" t="str">
        <f t="shared" si="18"/>
        <v>EUR4F13Y_Quote</v>
      </c>
      <c r="Q144" s="171"/>
      <c r="R144" s="106">
        <f>_xll.qlInterestRateIndexFixingDate(AA144,S144)</f>
        <v>44102</v>
      </c>
      <c r="S144" s="106">
        <f>_xll.qlCalendarAdvance(Calendar,SettlementDate,N144,"mf",TRUE,Trigger)</f>
        <v>44104</v>
      </c>
      <c r="T144" s="106">
        <f>_xll.qlInterestRateIndexMaturity(AA144,S144)</f>
        <v>48852</v>
      </c>
      <c r="U144" s="97" t="e">
        <f ca="1">_xll.qlIndexFixing(AA144,R144,TRUE,_xll.ohTrigger(Trigger,Trigger6M,InterestRatesTrigger))</f>
        <v>#NAME?</v>
      </c>
      <c r="V144" s="97" t="e">
        <f ca="1">_xll.qlQuoteValue(P144,_xll.ohTrigger(Trigger,Trigger6M,InterestRatesTrigger))</f>
        <v>#NAME?</v>
      </c>
      <c r="W144" s="94" t="b">
        <f t="shared" ca="1" si="19"/>
        <v>0</v>
      </c>
      <c r="X144" s="124" t="e">
        <f t="shared" ca="1" si="20"/>
        <v>#NAME?</v>
      </c>
      <c r="Y144" s="50" t="e">
        <f ca="1">ABS(X144/10000)&lt;=ABS('General Settings'!$D$32)</f>
        <v>#NAME?</v>
      </c>
      <c r="AA144" s="50" t="str">
        <f>_xll.qlSwapIndex(,,O144,SettlementDays,Currency,Calendar,FixedLegTenor,FixedLegBDC,FixedLegDayCounter,Index6M,DiscountingCurve,Permanent,Trigger,ObjectOverwrite)</f>
        <v>obj_00617#0001</v>
      </c>
      <c r="AB144" s="50" t="str">
        <f>_xll.qlVanillaSwapFromSwapIndex(,AA144,R144)</f>
        <v>obj_007ba#0001</v>
      </c>
      <c r="AH144" s="50" t="str">
        <v/>
      </c>
    </row>
    <row r="145" spans="13:34" x14ac:dyDescent="0.2">
      <c r="M145" s="94" t="s">
        <v>155</v>
      </c>
      <c r="N145" s="94" t="s">
        <v>80</v>
      </c>
      <c r="O145" s="94" t="s">
        <v>114</v>
      </c>
      <c r="P145" s="94" t="str">
        <f t="shared" si="18"/>
        <v>EUR4F14Y_Quote</v>
      </c>
      <c r="Q145" s="171"/>
      <c r="R145" s="106">
        <f>_xll.qlInterestRateIndexFixingDate(AA145,S145)</f>
        <v>44102</v>
      </c>
      <c r="S145" s="106">
        <f>_xll.qlCalendarAdvance(Calendar,SettlementDate,N145,"mf",TRUE,Trigger)</f>
        <v>44104</v>
      </c>
      <c r="T145" s="106">
        <f>_xll.qlInterestRateIndexMaturity(AA145,S145)</f>
        <v>49216</v>
      </c>
      <c r="U145" s="97" t="e">
        <f ca="1">_xll.qlIndexFixing(AA145,R145,TRUE,_xll.ohTrigger(Trigger,Trigger6M,InterestRatesTrigger))</f>
        <v>#NAME?</v>
      </c>
      <c r="V145" s="97" t="e">
        <f ca="1">_xll.qlQuoteValue(P145,_xll.ohTrigger(Trigger,Trigger6M,InterestRatesTrigger))</f>
        <v>#NAME?</v>
      </c>
      <c r="W145" s="94" t="b">
        <f t="shared" ca="1" si="19"/>
        <v>0</v>
      </c>
      <c r="X145" s="124" t="e">
        <f t="shared" ca="1" si="20"/>
        <v>#NAME?</v>
      </c>
      <c r="Y145" s="50" t="e">
        <f ca="1">ABS(X145/10000)&lt;=ABS('General Settings'!$D$32)</f>
        <v>#NAME?</v>
      </c>
      <c r="AA145" s="50" t="str">
        <f>_xll.qlSwapIndex(,,O145,SettlementDays,Currency,Calendar,FixedLegTenor,FixedLegBDC,FixedLegDayCounter,Index6M,DiscountingCurve,Permanent,Trigger,ObjectOverwrite)</f>
        <v>obj_0060a#0001</v>
      </c>
      <c r="AB145" s="50" t="str">
        <f>_xll.qlVanillaSwapFromSwapIndex(,AA145,R145)</f>
        <v>obj_00797#0001</v>
      </c>
      <c r="AH145" s="50" t="str">
        <v/>
      </c>
    </row>
    <row r="146" spans="13:34" x14ac:dyDescent="0.2">
      <c r="M146" s="94" t="s">
        <v>155</v>
      </c>
      <c r="N146" s="94" t="s">
        <v>80</v>
      </c>
      <c r="O146" s="94" t="s">
        <v>88</v>
      </c>
      <c r="P146" s="94" t="str">
        <f t="shared" si="18"/>
        <v>EUR4F15Y_Quote</v>
      </c>
      <c r="Q146" s="171"/>
      <c r="R146" s="106">
        <f>_xll.qlInterestRateIndexFixingDate(AA146,S146)</f>
        <v>44102</v>
      </c>
      <c r="S146" s="106">
        <f>_xll.qlCalendarAdvance(Calendar,SettlementDate,N146,"mf",TRUE,Trigger)</f>
        <v>44104</v>
      </c>
      <c r="T146" s="106">
        <f>_xll.qlInterestRateIndexMaturity(AA146,S146)</f>
        <v>49580</v>
      </c>
      <c r="U146" s="97" t="e">
        <f ca="1">_xll.qlIndexFixing(AA146,R146,TRUE,_xll.ohTrigger(Trigger,Trigger6M,InterestRatesTrigger))</f>
        <v>#NAME?</v>
      </c>
      <c r="V146" s="97" t="e">
        <f ca="1">_xll.qlQuoteValue(P146,_xll.ohTrigger(Trigger,Trigger6M,InterestRatesTrigger))</f>
        <v>#NAME?</v>
      </c>
      <c r="W146" s="94" t="b">
        <f t="shared" ca="1" si="19"/>
        <v>0</v>
      </c>
      <c r="X146" s="124" t="e">
        <f t="shared" ca="1" si="20"/>
        <v>#NAME?</v>
      </c>
      <c r="Y146" s="50" t="e">
        <f ca="1">ABS(X146/10000)&lt;=ABS('General Settings'!$D$32)</f>
        <v>#NAME?</v>
      </c>
      <c r="AA146" s="50" t="str">
        <f>_xll.qlSwapIndex(,,O146,SettlementDays,Currency,Calendar,FixedLegTenor,FixedLegBDC,FixedLegDayCounter,Index6M,DiscountingCurve,Permanent,Trigger,ObjectOverwrite)</f>
        <v>obj_00730#0001</v>
      </c>
      <c r="AB146" s="50" t="str">
        <f>_xll.qlVanillaSwapFromSwapIndex(,AA146,R146)</f>
        <v>obj_0079f#0001</v>
      </c>
      <c r="AH146" s="50" t="str">
        <v/>
      </c>
    </row>
    <row r="147" spans="13:34" x14ac:dyDescent="0.2">
      <c r="M147" s="94" t="s">
        <v>155</v>
      </c>
      <c r="N147" s="94" t="s">
        <v>80</v>
      </c>
      <c r="O147" s="94" t="s">
        <v>89</v>
      </c>
      <c r="P147" s="94" t="str">
        <f t="shared" si="18"/>
        <v>EUR4F20Y_Quote</v>
      </c>
      <c r="Q147" s="171"/>
      <c r="R147" s="106">
        <f>_xll.qlInterestRateIndexFixingDate(AA147,S147)</f>
        <v>44102</v>
      </c>
      <c r="S147" s="106">
        <f>_xll.qlCalendarAdvance(Calendar,SettlementDate,N147,"mf",TRUE,Trigger)</f>
        <v>44104</v>
      </c>
      <c r="T147" s="106">
        <f>_xll.qlInterestRateIndexMaturity(AA147,S147)</f>
        <v>51407</v>
      </c>
      <c r="U147" s="97" t="e">
        <f ca="1">_xll.qlIndexFixing(AA147,R147,TRUE,_xll.ohTrigger(Trigger,Trigger6M,InterestRatesTrigger))</f>
        <v>#NAME?</v>
      </c>
      <c r="V147" s="97" t="e">
        <f ca="1">_xll.qlQuoteValue(P147,_xll.ohTrigger(Trigger,Trigger6M,InterestRatesTrigger))</f>
        <v>#NAME?</v>
      </c>
      <c r="W147" s="94" t="b">
        <f t="shared" ca="1" si="19"/>
        <v>0</v>
      </c>
      <c r="X147" s="124" t="e">
        <f t="shared" ca="1" si="20"/>
        <v>#NAME?</v>
      </c>
      <c r="Y147" s="50" t="e">
        <f ca="1">ABS(X147/10000)&lt;=ABS('General Settings'!$D$32)</f>
        <v>#NAME?</v>
      </c>
      <c r="AA147" s="50" t="str">
        <f>_xll.qlSwapIndex(,,O147,SettlementDays,Currency,Calendar,FixedLegTenor,FixedLegBDC,FixedLegDayCounter,Index6M,DiscountingCurve,Permanent,Trigger,ObjectOverwrite)</f>
        <v>obj_00745#0001</v>
      </c>
      <c r="AB147" s="50" t="str">
        <f>_xll.qlVanillaSwapFromSwapIndex(,AA147,R147)</f>
        <v>obj_0086a#0001</v>
      </c>
      <c r="AH147" s="50" t="str">
        <v/>
      </c>
    </row>
    <row r="148" spans="13:34" x14ac:dyDescent="0.2">
      <c r="M148" s="94" t="s">
        <v>155</v>
      </c>
      <c r="N148" s="94" t="s">
        <v>80</v>
      </c>
      <c r="O148" s="94" t="s">
        <v>90</v>
      </c>
      <c r="P148" s="94" t="str">
        <f t="shared" si="18"/>
        <v>EUR4F25Y_Quote</v>
      </c>
      <c r="Q148" s="171"/>
      <c r="R148" s="106">
        <f>_xll.qlInterestRateIndexFixingDate(AA148,S148)</f>
        <v>44102</v>
      </c>
      <c r="S148" s="106">
        <f>_xll.qlCalendarAdvance(Calendar,SettlementDate,N148,"mf",TRUE,Trigger)</f>
        <v>44104</v>
      </c>
      <c r="T148" s="106">
        <f>_xll.qlInterestRateIndexMaturity(AA148,S148)</f>
        <v>53234</v>
      </c>
      <c r="U148" s="97" t="e">
        <f ca="1">_xll.qlIndexFixing(AA148,R148,TRUE,_xll.ohTrigger(Trigger,Trigger6M,InterestRatesTrigger))</f>
        <v>#NAME?</v>
      </c>
      <c r="V148" s="97" t="e">
        <f ca="1">_xll.qlQuoteValue(P148,_xll.ohTrigger(Trigger,Trigger6M,InterestRatesTrigger))</f>
        <v>#NAME?</v>
      </c>
      <c r="W148" s="94" t="b">
        <f t="shared" ca="1" si="19"/>
        <v>0</v>
      </c>
      <c r="X148" s="124" t="e">
        <f t="shared" ca="1" si="20"/>
        <v>#NAME?</v>
      </c>
      <c r="Y148" s="50" t="e">
        <f ca="1">ABS(X148/10000)&lt;=ABS('General Settings'!$D$32)</f>
        <v>#NAME?</v>
      </c>
      <c r="AA148" s="50" t="str">
        <f>_xll.qlSwapIndex(,,O148,SettlementDays,Currency,Calendar,FixedLegTenor,FixedLegBDC,FixedLegDayCounter,Index6M,DiscountingCurve,Permanent,Trigger,ObjectOverwrite)</f>
        <v>obj_0062a#0001</v>
      </c>
      <c r="AB148" s="50" t="str">
        <f>_xll.qlVanillaSwapFromSwapIndex(,AA148,R148)</f>
        <v>obj_00845#0001</v>
      </c>
      <c r="AH148" s="50" t="str">
        <v/>
      </c>
    </row>
    <row r="149" spans="13:34" x14ac:dyDescent="0.2">
      <c r="M149" s="94" t="s">
        <v>155</v>
      </c>
      <c r="N149" s="94" t="s">
        <v>80</v>
      </c>
      <c r="O149" s="94" t="s">
        <v>92</v>
      </c>
      <c r="P149" s="94" t="str">
        <f t="shared" si="18"/>
        <v>EUR4F30Y_Quote</v>
      </c>
      <c r="Q149" s="171"/>
      <c r="R149" s="106">
        <f>_xll.qlInterestRateIndexFixingDate(AA149,S149)</f>
        <v>44102</v>
      </c>
      <c r="S149" s="106">
        <f>_xll.qlCalendarAdvance(Calendar,SettlementDate,N149,"mf",TRUE,Trigger)</f>
        <v>44104</v>
      </c>
      <c r="T149" s="106">
        <f>_xll.qlInterestRateIndexMaturity(AA149,S149)</f>
        <v>55061</v>
      </c>
      <c r="U149" s="97" t="e">
        <f ca="1">_xll.qlIndexFixing(AA149,R149,TRUE,_xll.ohTrigger(Trigger,Trigger6M,InterestRatesTrigger))</f>
        <v>#NAME?</v>
      </c>
      <c r="V149" s="97" t="e">
        <f ca="1">_xll.qlQuoteValue(P149,_xll.ohTrigger(Trigger,Trigger6M,InterestRatesTrigger))</f>
        <v>#NAME?</v>
      </c>
      <c r="W149" s="94" t="b">
        <f t="shared" ca="1" si="19"/>
        <v>0</v>
      </c>
      <c r="X149" s="124" t="e">
        <f t="shared" ca="1" si="20"/>
        <v>#NAME?</v>
      </c>
      <c r="Y149" s="131" t="e">
        <f ca="1">ABS(X149/10000)&lt;=ABS('General Settings'!$D$32)</f>
        <v>#NAME?</v>
      </c>
      <c r="AA149" s="50" t="str">
        <f>_xll.qlSwapIndex(,,O149,SettlementDays,Currency,Calendar,FixedLegTenor,FixedLegBDC,FixedLegDayCounter,Index6M,DiscountingCurve,Permanent,Trigger,ObjectOverwrite)</f>
        <v>obj_0071d#0001</v>
      </c>
      <c r="AB149" s="50" t="str">
        <f>_xll.qlVanillaSwapFromSwapIndex(,AA149,R149)</f>
        <v>obj_00860#0001</v>
      </c>
      <c r="AH149" s="50" t="str">
        <v/>
      </c>
    </row>
    <row r="150" spans="13:34" x14ac:dyDescent="0.2">
      <c r="M150" s="163" t="s">
        <v>155</v>
      </c>
      <c r="N150" s="163" t="s">
        <v>81</v>
      </c>
      <c r="O150" s="163" t="s">
        <v>33</v>
      </c>
      <c r="P150" s="163" t="str">
        <f t="shared" si="18"/>
        <v>EUR5F1Y_Quote</v>
      </c>
      <c r="Q150" s="175"/>
      <c r="R150" s="164">
        <f>_xll.qlInterestRateIndexFixingDate(AA150,S150)</f>
        <v>44467</v>
      </c>
      <c r="S150" s="164">
        <f>_xll.qlCalendarAdvance(Calendar,SettlementDate,N150,"mf",TRUE,Trigger)</f>
        <v>44469</v>
      </c>
      <c r="T150" s="164">
        <f>_xll.qlInterestRateIndexMaturity(AA150,S150)</f>
        <v>44834</v>
      </c>
      <c r="U150" s="165" t="e">
        <f ca="1">_xll.qlIndexFixing(AA150,R150,TRUE,_xll.ohTrigger(Trigger,Trigger6M,InterestRatesTrigger))</f>
        <v>#NAME?</v>
      </c>
      <c r="V150" s="165" t="e">
        <f ca="1">_xll.qlQuoteValue(P150,_xll.ohTrigger(Trigger,Trigger6M,InterestRatesTrigger))</f>
        <v>#NAME?</v>
      </c>
      <c r="W150" s="163" t="b">
        <f t="shared" ca="1" si="19"/>
        <v>0</v>
      </c>
      <c r="X150" s="166" t="e">
        <f t="shared" ca="1" si="20"/>
        <v>#NAME?</v>
      </c>
      <c r="Y150" s="123" t="e">
        <f ca="1">ABS(X150/10000)&lt;=ABS('General Settings'!$D$32)</f>
        <v>#NAME?</v>
      </c>
      <c r="AA150" s="50" t="str">
        <f>_xll.qlSwapIndex(,,O150,SettlementDays,Currency,Calendar,FixedLegTenor,FixedLegBDC,FixedLegDayCounter,Index6M,DiscountingCurve,Permanent,Trigger,ObjectOverwrite)</f>
        <v>obj_00712#0001</v>
      </c>
      <c r="AB150" s="50" t="str">
        <f>_xll.qlVanillaSwapFromSwapIndex(,AA150,R150)</f>
        <v>obj_0081c#0001</v>
      </c>
      <c r="AH150" s="50" t="str">
        <v/>
      </c>
    </row>
    <row r="151" spans="13:34" x14ac:dyDescent="0.2">
      <c r="M151" s="94" t="s">
        <v>155</v>
      </c>
      <c r="N151" s="94" t="s">
        <v>81</v>
      </c>
      <c r="O151" s="94" t="s">
        <v>78</v>
      </c>
      <c r="P151" s="94" t="str">
        <f t="shared" si="18"/>
        <v>EUR5F2Y_Quote</v>
      </c>
      <c r="Q151" s="171"/>
      <c r="R151" s="106">
        <f>_xll.qlInterestRateIndexFixingDate(AA151,S151)</f>
        <v>44467</v>
      </c>
      <c r="S151" s="106">
        <f>_xll.qlCalendarAdvance(Calendar,SettlementDate,N151,"mf",TRUE,Trigger)</f>
        <v>44469</v>
      </c>
      <c r="T151" s="106">
        <f>_xll.qlInterestRateIndexMaturity(AA151,S151)</f>
        <v>45198</v>
      </c>
      <c r="U151" s="97" t="e">
        <f ca="1">_xll.qlIndexFixing(AA151,R151,TRUE,_xll.ohTrigger(Trigger,Trigger6M,InterestRatesTrigger))</f>
        <v>#NAME?</v>
      </c>
      <c r="V151" s="97" t="e">
        <f ca="1">_xll.qlQuoteValue(P151,_xll.ohTrigger(Trigger,Trigger6M,InterestRatesTrigger))</f>
        <v>#NAME?</v>
      </c>
      <c r="W151" s="94" t="b">
        <f t="shared" ca="1" si="19"/>
        <v>0</v>
      </c>
      <c r="X151" s="124" t="e">
        <f t="shared" ca="1" si="20"/>
        <v>#NAME?</v>
      </c>
      <c r="Y151" s="50" t="e">
        <f ca="1">ABS(X151/10000)&lt;=ABS('General Settings'!$D$32)</f>
        <v>#NAME?</v>
      </c>
      <c r="AA151" s="50" t="str">
        <f>_xll.qlSwapIndex(,,O151,SettlementDays,Currency,Calendar,FixedLegTenor,FixedLegBDC,FixedLegDayCounter,Index6M,DiscountingCurve,Permanent,Trigger,ObjectOverwrite)</f>
        <v>obj_006e2#0001</v>
      </c>
      <c r="AB151" s="50" t="str">
        <f>_xll.qlVanillaSwapFromSwapIndex(,AA151,R151)</f>
        <v>obj_00799#0001</v>
      </c>
      <c r="AH151" s="50" t="str">
        <v/>
      </c>
    </row>
    <row r="152" spans="13:34" x14ac:dyDescent="0.2">
      <c r="M152" s="94" t="s">
        <v>155</v>
      </c>
      <c r="N152" s="94" t="s">
        <v>81</v>
      </c>
      <c r="O152" s="94" t="s">
        <v>79</v>
      </c>
      <c r="P152" s="94" t="str">
        <f t="shared" si="18"/>
        <v>EUR5F3Y_Quote</v>
      </c>
      <c r="Q152" s="171"/>
      <c r="R152" s="106">
        <f>_xll.qlInterestRateIndexFixingDate(AA152,S152)</f>
        <v>44467</v>
      </c>
      <c r="S152" s="106">
        <f>_xll.qlCalendarAdvance(Calendar,SettlementDate,N152,"mf",TRUE,Trigger)</f>
        <v>44469</v>
      </c>
      <c r="T152" s="106">
        <f>_xll.qlInterestRateIndexMaturity(AA152,S152)</f>
        <v>45565</v>
      </c>
      <c r="U152" s="97" t="e">
        <f ca="1">_xll.qlIndexFixing(AA152,R152,TRUE,_xll.ohTrigger(Trigger,Trigger6M,InterestRatesTrigger))</f>
        <v>#NAME?</v>
      </c>
      <c r="V152" s="97" t="e">
        <f ca="1">_xll.qlQuoteValue(P152,_xll.ohTrigger(Trigger,Trigger6M,InterestRatesTrigger))</f>
        <v>#NAME?</v>
      </c>
      <c r="W152" s="94" t="b">
        <f t="shared" ca="1" si="19"/>
        <v>0</v>
      </c>
      <c r="X152" s="124" t="e">
        <f t="shared" ca="1" si="20"/>
        <v>#NAME?</v>
      </c>
      <c r="Y152" s="50" t="e">
        <f ca="1">ABS(X152/10000)&lt;=ABS('General Settings'!$D$32)</f>
        <v>#NAME?</v>
      </c>
      <c r="AA152" s="50" t="str">
        <f>_xll.qlSwapIndex(,,O152,SettlementDays,Currency,Calendar,FixedLegTenor,FixedLegBDC,FixedLegDayCounter,Index6M,DiscountingCurve,Permanent,Trigger,ObjectOverwrite)</f>
        <v>obj_005da#0001</v>
      </c>
      <c r="AB152" s="50" t="str">
        <f>_xll.qlVanillaSwapFromSwapIndex(,AA152,R152)</f>
        <v>obj_00816#0001</v>
      </c>
      <c r="AH152" s="50" t="str">
        <v/>
      </c>
    </row>
    <row r="153" spans="13:34" x14ac:dyDescent="0.2">
      <c r="M153" s="94" t="s">
        <v>155</v>
      </c>
      <c r="N153" s="94" t="s">
        <v>81</v>
      </c>
      <c r="O153" s="94" t="s">
        <v>80</v>
      </c>
      <c r="P153" s="94" t="str">
        <f t="shared" si="18"/>
        <v>EUR5F4Y_Quote</v>
      </c>
      <c r="Q153" s="171"/>
      <c r="R153" s="106">
        <f>_xll.qlInterestRateIndexFixingDate(AA153,S153)</f>
        <v>44467</v>
      </c>
      <c r="S153" s="106">
        <f>_xll.qlCalendarAdvance(Calendar,SettlementDate,N153,"mf",TRUE,Trigger)</f>
        <v>44469</v>
      </c>
      <c r="T153" s="106">
        <f>_xll.qlInterestRateIndexMaturity(AA153,S153)</f>
        <v>45930</v>
      </c>
      <c r="U153" s="97" t="e">
        <f ca="1">_xll.qlIndexFixing(AA153,R153,TRUE,_xll.ohTrigger(Trigger,Trigger6M,InterestRatesTrigger))</f>
        <v>#NAME?</v>
      </c>
      <c r="V153" s="97" t="e">
        <f ca="1">_xll.qlQuoteValue(P153,_xll.ohTrigger(Trigger,Trigger6M,InterestRatesTrigger))</f>
        <v>#NAME?</v>
      </c>
      <c r="W153" s="94" t="b">
        <f t="shared" ca="1" si="19"/>
        <v>0</v>
      </c>
      <c r="X153" s="124" t="e">
        <f t="shared" ca="1" si="20"/>
        <v>#NAME?</v>
      </c>
      <c r="Y153" s="50" t="e">
        <f ca="1">ABS(X153/10000)&lt;=ABS('General Settings'!$D$32)</f>
        <v>#NAME?</v>
      </c>
      <c r="AA153" s="50" t="str">
        <f>_xll.qlSwapIndex(,,O153,SettlementDays,Currency,Calendar,FixedLegTenor,FixedLegBDC,FixedLegDayCounter,Index6M,DiscountingCurve,Permanent,Trigger,ObjectOverwrite)</f>
        <v>obj_0068f#0001</v>
      </c>
      <c r="AB153" s="50" t="str">
        <f>_xll.qlVanillaSwapFromSwapIndex(,AA153,R153)</f>
        <v>obj_00835#0001</v>
      </c>
      <c r="AH153" s="50" t="str">
        <v/>
      </c>
    </row>
    <row r="154" spans="13:34" x14ac:dyDescent="0.2">
      <c r="M154" s="94" t="s">
        <v>155</v>
      </c>
      <c r="N154" s="94" t="s">
        <v>81</v>
      </c>
      <c r="O154" s="94" t="s">
        <v>81</v>
      </c>
      <c r="P154" s="94" t="str">
        <f t="shared" si="18"/>
        <v>EUR5F5Y_Quote</v>
      </c>
      <c r="Q154" s="171"/>
      <c r="R154" s="106">
        <f>_xll.qlInterestRateIndexFixingDate(AA154,S154)</f>
        <v>44467</v>
      </c>
      <c r="S154" s="106">
        <f>_xll.qlCalendarAdvance(Calendar,SettlementDate,N154,"mf",TRUE,Trigger)</f>
        <v>44469</v>
      </c>
      <c r="T154" s="106">
        <f>_xll.qlInterestRateIndexMaturity(AA154,S154)</f>
        <v>46295</v>
      </c>
      <c r="U154" s="97" t="e">
        <f ca="1">_xll.qlIndexFixing(AA154,R154,TRUE,_xll.ohTrigger(Trigger,Trigger6M,InterestRatesTrigger))</f>
        <v>#NAME?</v>
      </c>
      <c r="V154" s="97" t="e">
        <f ca="1">_xll.qlQuoteValue(P154,_xll.ohTrigger(Trigger,Trigger6M,InterestRatesTrigger))</f>
        <v>#NAME?</v>
      </c>
      <c r="W154" s="94" t="b">
        <f t="shared" ca="1" si="19"/>
        <v>0</v>
      </c>
      <c r="X154" s="124" t="e">
        <f t="shared" ca="1" si="20"/>
        <v>#NAME?</v>
      </c>
      <c r="Y154" s="50" t="e">
        <f ca="1">ABS(X154/10000)&lt;=ABS('General Settings'!$D$32)</f>
        <v>#NAME?</v>
      </c>
      <c r="AA154" s="50" t="str">
        <f>_xll.qlSwapIndex(,,O154,SettlementDays,Currency,Calendar,FixedLegTenor,FixedLegBDC,FixedLegDayCounter,Index6M,DiscountingCurve,Permanent,Trigger,ObjectOverwrite)</f>
        <v>obj_005cf#0001</v>
      </c>
      <c r="AB154" s="50" t="str">
        <f>_xll.qlVanillaSwapFromSwapIndex(,AA154,R154)</f>
        <v>obj_008b2#0001</v>
      </c>
      <c r="AH154" s="50" t="str">
        <v/>
      </c>
    </row>
    <row r="155" spans="13:34" x14ac:dyDescent="0.2">
      <c r="M155" s="94" t="s">
        <v>155</v>
      </c>
      <c r="N155" s="94" t="s">
        <v>81</v>
      </c>
      <c r="O155" s="94" t="s">
        <v>82</v>
      </c>
      <c r="P155" s="94" t="str">
        <f t="shared" si="18"/>
        <v>EUR5F6Y_Quote</v>
      </c>
      <c r="Q155" s="171"/>
      <c r="R155" s="106">
        <f>_xll.qlInterestRateIndexFixingDate(AA155,S155)</f>
        <v>44467</v>
      </c>
      <c r="S155" s="106">
        <f>_xll.qlCalendarAdvance(Calendar,SettlementDate,N155,"mf",TRUE,Trigger)</f>
        <v>44469</v>
      </c>
      <c r="T155" s="106">
        <f>_xll.qlInterestRateIndexMaturity(AA155,S155)</f>
        <v>46660</v>
      </c>
      <c r="U155" s="97" t="e">
        <f ca="1">_xll.qlIndexFixing(AA155,R155,TRUE,_xll.ohTrigger(Trigger,Trigger6M,InterestRatesTrigger))</f>
        <v>#NAME?</v>
      </c>
      <c r="V155" s="97" t="e">
        <f ca="1">_xll.qlQuoteValue(P155,_xll.ohTrigger(Trigger,Trigger6M,InterestRatesTrigger))</f>
        <v>#NAME?</v>
      </c>
      <c r="W155" s="94" t="b">
        <f t="shared" ca="1" si="19"/>
        <v>0</v>
      </c>
      <c r="X155" s="124" t="e">
        <f t="shared" ca="1" si="20"/>
        <v>#NAME?</v>
      </c>
      <c r="Y155" s="50" t="e">
        <f ca="1">ABS(X155/10000)&lt;=ABS('General Settings'!$D$32)</f>
        <v>#NAME?</v>
      </c>
      <c r="AA155" s="50" t="str">
        <f>_xll.qlSwapIndex(,,O155,SettlementDays,Currency,Calendar,FixedLegTenor,FixedLegBDC,FixedLegDayCounter,Index6M,DiscountingCurve,Permanent,Trigger,ObjectOverwrite)</f>
        <v>obj_006e6#0001</v>
      </c>
      <c r="AB155" s="50" t="str">
        <f>_xll.qlVanillaSwapFromSwapIndex(,AA155,R155)</f>
        <v>obj_007c1#0001</v>
      </c>
      <c r="AH155" s="50" t="str">
        <v/>
      </c>
    </row>
    <row r="156" spans="13:34" x14ac:dyDescent="0.2">
      <c r="M156" s="94" t="s">
        <v>155</v>
      </c>
      <c r="N156" s="94" t="s">
        <v>81</v>
      </c>
      <c r="O156" s="94" t="s">
        <v>83</v>
      </c>
      <c r="P156" s="94" t="str">
        <f t="shared" si="18"/>
        <v>EUR5F7Y_Quote</v>
      </c>
      <c r="Q156" s="171"/>
      <c r="R156" s="106">
        <f>_xll.qlInterestRateIndexFixingDate(AA156,S156)</f>
        <v>44467</v>
      </c>
      <c r="S156" s="106">
        <f>_xll.qlCalendarAdvance(Calendar,SettlementDate,N156,"mf",TRUE,Trigger)</f>
        <v>44469</v>
      </c>
      <c r="T156" s="106">
        <f>_xll.qlInterestRateIndexMaturity(AA156,S156)</f>
        <v>47025</v>
      </c>
      <c r="U156" s="97" t="e">
        <f ca="1">_xll.qlIndexFixing(AA156,R156,TRUE,_xll.ohTrigger(Trigger,Trigger6M,InterestRatesTrigger))</f>
        <v>#NAME?</v>
      </c>
      <c r="V156" s="97" t="e">
        <f ca="1">_xll.qlQuoteValue(P156,_xll.ohTrigger(Trigger,Trigger6M,InterestRatesTrigger))</f>
        <v>#NAME?</v>
      </c>
      <c r="W156" s="94" t="b">
        <f t="shared" ca="1" si="19"/>
        <v>0</v>
      </c>
      <c r="X156" s="124" t="e">
        <f t="shared" ca="1" si="20"/>
        <v>#NAME?</v>
      </c>
      <c r="Y156" s="50" t="e">
        <f ca="1">ABS(X156/10000)&lt;=ABS('General Settings'!$D$32)</f>
        <v>#NAME?</v>
      </c>
      <c r="AA156" s="50" t="str">
        <f>_xll.qlSwapIndex(,,O156,SettlementDays,Currency,Calendar,FixedLegTenor,FixedLegBDC,FixedLegDayCounter,Index6M,DiscountingCurve,Permanent,Trigger,ObjectOverwrite)</f>
        <v>obj_006e8#0001</v>
      </c>
      <c r="AB156" s="50" t="str">
        <f>_xll.qlVanillaSwapFromSwapIndex(,AA156,R156)</f>
        <v>obj_0085f#0001</v>
      </c>
      <c r="AH156" s="50" t="str">
        <v/>
      </c>
    </row>
    <row r="157" spans="13:34" x14ac:dyDescent="0.2">
      <c r="M157" s="94" t="s">
        <v>155</v>
      </c>
      <c r="N157" s="94" t="s">
        <v>81</v>
      </c>
      <c r="O157" s="94" t="s">
        <v>84</v>
      </c>
      <c r="P157" s="94" t="str">
        <f t="shared" si="18"/>
        <v>EUR5F8Y_Quote</v>
      </c>
      <c r="Q157" s="171"/>
      <c r="R157" s="106">
        <f>_xll.qlInterestRateIndexFixingDate(AA157,S157)</f>
        <v>44467</v>
      </c>
      <c r="S157" s="106">
        <f>_xll.qlCalendarAdvance(Calendar,SettlementDate,N157,"mf",TRUE,Trigger)</f>
        <v>44469</v>
      </c>
      <c r="T157" s="106">
        <f>_xll.qlInterestRateIndexMaturity(AA157,S157)</f>
        <v>47389</v>
      </c>
      <c r="U157" s="97" t="e">
        <f ca="1">_xll.qlIndexFixing(AA157,R157,TRUE,_xll.ohTrigger(Trigger,Trigger6M,InterestRatesTrigger))</f>
        <v>#NAME?</v>
      </c>
      <c r="V157" s="97" t="e">
        <f ca="1">_xll.qlQuoteValue(P157,_xll.ohTrigger(Trigger,Trigger6M,InterestRatesTrigger))</f>
        <v>#NAME?</v>
      </c>
      <c r="W157" s="94" t="b">
        <f t="shared" ca="1" si="19"/>
        <v>0</v>
      </c>
      <c r="X157" s="124" t="e">
        <f t="shared" ca="1" si="20"/>
        <v>#NAME?</v>
      </c>
      <c r="Y157" s="50" t="e">
        <f ca="1">ABS(X157/10000)&lt;=ABS('General Settings'!$D$32)</f>
        <v>#NAME?</v>
      </c>
      <c r="AA157" s="50" t="str">
        <f>_xll.qlSwapIndex(,,O157,SettlementDays,Currency,Calendar,FixedLegTenor,FixedLegBDC,FixedLegDayCounter,Index6M,DiscountingCurve,Permanent,Trigger,ObjectOverwrite)</f>
        <v>obj_0069f#0001</v>
      </c>
      <c r="AB157" s="50" t="str">
        <f>_xll.qlVanillaSwapFromSwapIndex(,AA157,R157)</f>
        <v>obj_007be#0001</v>
      </c>
      <c r="AH157" s="50" t="str">
        <v/>
      </c>
    </row>
    <row r="158" spans="13:34" x14ac:dyDescent="0.2">
      <c r="M158" s="94" t="s">
        <v>155</v>
      </c>
      <c r="N158" s="94" t="s">
        <v>81</v>
      </c>
      <c r="O158" s="94" t="s">
        <v>85</v>
      </c>
      <c r="P158" s="94" t="str">
        <f t="shared" si="18"/>
        <v>EUR5F9Y_Quote</v>
      </c>
      <c r="Q158" s="171"/>
      <c r="R158" s="106">
        <f>_xll.qlInterestRateIndexFixingDate(AA158,S158)</f>
        <v>44467</v>
      </c>
      <c r="S158" s="106">
        <f>_xll.qlCalendarAdvance(Calendar,SettlementDate,N158,"mf",TRUE,Trigger)</f>
        <v>44469</v>
      </c>
      <c r="T158" s="106">
        <f>_xll.qlInterestRateIndexMaturity(AA158,S158)</f>
        <v>47756</v>
      </c>
      <c r="U158" s="97" t="e">
        <f ca="1">_xll.qlIndexFixing(AA158,R158,TRUE,_xll.ohTrigger(Trigger,Trigger6M,InterestRatesTrigger))</f>
        <v>#NAME?</v>
      </c>
      <c r="V158" s="97" t="e">
        <f ca="1">_xll.qlQuoteValue(P158,_xll.ohTrigger(Trigger,Trigger6M,InterestRatesTrigger))</f>
        <v>#NAME?</v>
      </c>
      <c r="W158" s="94" t="b">
        <f t="shared" ca="1" si="19"/>
        <v>0</v>
      </c>
      <c r="X158" s="124" t="e">
        <f t="shared" ca="1" si="20"/>
        <v>#NAME?</v>
      </c>
      <c r="Y158" s="50" t="e">
        <f ca="1">ABS(X158/10000)&lt;=ABS('General Settings'!$D$32)</f>
        <v>#NAME?</v>
      </c>
      <c r="AA158" s="50" t="str">
        <f>_xll.qlSwapIndex(,,O158,SettlementDays,Currency,Calendar,FixedLegTenor,FixedLegBDC,FixedLegDayCounter,Index6M,DiscountingCurve,Permanent,Trigger,ObjectOverwrite)</f>
        <v>obj_00593#0001</v>
      </c>
      <c r="AB158" s="50" t="str">
        <f>_xll.qlVanillaSwapFromSwapIndex(,AA158,R158)</f>
        <v>obj_00866#0001</v>
      </c>
      <c r="AH158" s="50" t="str">
        <v/>
      </c>
    </row>
    <row r="159" spans="13:34" x14ac:dyDescent="0.2">
      <c r="M159" s="94" t="s">
        <v>155</v>
      </c>
      <c r="N159" s="94" t="s">
        <v>81</v>
      </c>
      <c r="O159" s="94" t="s">
        <v>86</v>
      </c>
      <c r="P159" s="94" t="str">
        <f t="shared" si="18"/>
        <v>EUR5F10Y_Quote</v>
      </c>
      <c r="Q159" s="171"/>
      <c r="R159" s="106">
        <f>_xll.qlInterestRateIndexFixingDate(AA159,S159)</f>
        <v>44467</v>
      </c>
      <c r="S159" s="106">
        <f>_xll.qlCalendarAdvance(Calendar,SettlementDate,N159,"mf",TRUE,Trigger)</f>
        <v>44469</v>
      </c>
      <c r="T159" s="106">
        <f>_xll.qlInterestRateIndexMaturity(AA159,S159)</f>
        <v>48121</v>
      </c>
      <c r="U159" s="97" t="e">
        <f ca="1">_xll.qlIndexFixing(AA159,R159,TRUE,_xll.ohTrigger(Trigger,Trigger6M,InterestRatesTrigger))</f>
        <v>#NAME?</v>
      </c>
      <c r="V159" s="97" t="e">
        <f ca="1">_xll.qlQuoteValue(P159,_xll.ohTrigger(Trigger,Trigger6M,InterestRatesTrigger))</f>
        <v>#NAME?</v>
      </c>
      <c r="W159" s="94" t="b">
        <f t="shared" ca="1" si="19"/>
        <v>0</v>
      </c>
      <c r="X159" s="124" t="e">
        <f t="shared" ca="1" si="20"/>
        <v>#NAME?</v>
      </c>
      <c r="Y159" s="50" t="e">
        <f ca="1">ABS(X159/10000)&lt;=ABS('General Settings'!$D$32)</f>
        <v>#NAME?</v>
      </c>
      <c r="AA159" s="50" t="str">
        <f>_xll.qlSwapIndex(,,O159,SettlementDays,Currency,Calendar,FixedLegTenor,FixedLegBDC,FixedLegDayCounter,Index6M,DiscountingCurve,Permanent,Trigger,ObjectOverwrite)</f>
        <v>obj_006a9#0001</v>
      </c>
      <c r="AB159" s="50" t="str">
        <f>_xll.qlVanillaSwapFromSwapIndex(,AA159,R159)</f>
        <v>obj_007df#0001</v>
      </c>
      <c r="AH159" s="50" t="str">
        <v/>
      </c>
    </row>
    <row r="160" spans="13:34" x14ac:dyDescent="0.2">
      <c r="M160" s="94" t="s">
        <v>155</v>
      </c>
      <c r="N160" s="94" t="s">
        <v>81</v>
      </c>
      <c r="O160" s="94" t="s">
        <v>112</v>
      </c>
      <c r="P160" s="94" t="str">
        <f t="shared" si="18"/>
        <v>EUR5F11Y_Quote</v>
      </c>
      <c r="Q160" s="171"/>
      <c r="R160" s="106">
        <f>_xll.qlInterestRateIndexFixingDate(AA160,S160)</f>
        <v>44467</v>
      </c>
      <c r="S160" s="106">
        <f>_xll.qlCalendarAdvance(Calendar,SettlementDate,N160,"mf",TRUE,Trigger)</f>
        <v>44469</v>
      </c>
      <c r="T160" s="106">
        <f>_xll.qlInterestRateIndexMaturity(AA160,S160)</f>
        <v>48487</v>
      </c>
      <c r="U160" s="97" t="e">
        <f ca="1">_xll.qlIndexFixing(AA160,R160,TRUE,_xll.ohTrigger(Trigger,Trigger6M,InterestRatesTrigger))</f>
        <v>#NAME?</v>
      </c>
      <c r="V160" s="97" t="e">
        <f ca="1">_xll.qlQuoteValue(P160,_xll.ohTrigger(Trigger,Trigger6M,InterestRatesTrigger))</f>
        <v>#NAME?</v>
      </c>
      <c r="W160" s="94" t="b">
        <f t="shared" ca="1" si="19"/>
        <v>0</v>
      </c>
      <c r="X160" s="124" t="e">
        <f t="shared" ca="1" si="20"/>
        <v>#NAME?</v>
      </c>
      <c r="Y160" s="50" t="e">
        <f ca="1">ABS(X160/10000)&lt;=ABS('General Settings'!$D$32)</f>
        <v>#NAME?</v>
      </c>
      <c r="AA160" s="50" t="str">
        <f>_xll.qlSwapIndex(,,O160,SettlementDays,Currency,Calendar,FixedLegTenor,FixedLegBDC,FixedLegDayCounter,Index6M,DiscountingCurve,Permanent,Trigger,ObjectOverwrite)</f>
        <v>obj_005cd#0001</v>
      </c>
      <c r="AB160" s="50" t="str">
        <f>_xll.qlVanillaSwapFromSwapIndex(,AA160,R160)</f>
        <v>obj_0080a#0001</v>
      </c>
      <c r="AH160" s="50" t="str">
        <v/>
      </c>
    </row>
    <row r="161" spans="13:34" x14ac:dyDescent="0.2">
      <c r="M161" s="94" t="s">
        <v>155</v>
      </c>
      <c r="N161" s="94" t="s">
        <v>81</v>
      </c>
      <c r="O161" s="94" t="s">
        <v>87</v>
      </c>
      <c r="P161" s="94" t="str">
        <f t="shared" si="18"/>
        <v>EUR5F12Y_Quote</v>
      </c>
      <c r="Q161" s="171"/>
      <c r="R161" s="106">
        <f>_xll.qlInterestRateIndexFixingDate(AA161,S161)</f>
        <v>44467</v>
      </c>
      <c r="S161" s="106">
        <f>_xll.qlCalendarAdvance(Calendar,SettlementDate,N161,"mf",TRUE,Trigger)</f>
        <v>44469</v>
      </c>
      <c r="T161" s="106">
        <f>_xll.qlInterestRateIndexMaturity(AA161,S161)</f>
        <v>48852</v>
      </c>
      <c r="U161" s="97" t="e">
        <f ca="1">_xll.qlIndexFixing(AA161,R161,TRUE,_xll.ohTrigger(Trigger,Trigger6M,InterestRatesTrigger))</f>
        <v>#NAME?</v>
      </c>
      <c r="V161" s="97" t="e">
        <f ca="1">_xll.qlQuoteValue(P161,_xll.ohTrigger(Trigger,Trigger6M,InterestRatesTrigger))</f>
        <v>#NAME?</v>
      </c>
      <c r="W161" s="94" t="b">
        <f t="shared" ca="1" si="19"/>
        <v>0</v>
      </c>
      <c r="X161" s="124" t="e">
        <f t="shared" ca="1" si="20"/>
        <v>#NAME?</v>
      </c>
      <c r="Y161" s="50" t="e">
        <f ca="1">ABS(X161/10000)&lt;=ABS('General Settings'!$D$32)</f>
        <v>#NAME?</v>
      </c>
      <c r="AA161" s="50" t="str">
        <f>_xll.qlSwapIndex(,,O161,SettlementDays,Currency,Calendar,FixedLegTenor,FixedLegBDC,FixedLegDayCounter,Index6M,DiscountingCurve,Permanent,Trigger,ObjectOverwrite)</f>
        <v>obj_00591#0001</v>
      </c>
      <c r="AB161" s="50" t="str">
        <f>_xll.qlVanillaSwapFromSwapIndex(,AA161,R161)</f>
        <v>obj_00888#0001</v>
      </c>
      <c r="AH161" s="50" t="str">
        <v/>
      </c>
    </row>
    <row r="162" spans="13:34" x14ac:dyDescent="0.2">
      <c r="M162" s="94" t="s">
        <v>155</v>
      </c>
      <c r="N162" s="94" t="s">
        <v>81</v>
      </c>
      <c r="O162" s="94" t="s">
        <v>113</v>
      </c>
      <c r="P162" s="94" t="str">
        <f t="shared" si="18"/>
        <v>EUR5F13Y_Quote</v>
      </c>
      <c r="Q162" s="171"/>
      <c r="R162" s="106">
        <f>_xll.qlInterestRateIndexFixingDate(AA162,S162)</f>
        <v>44467</v>
      </c>
      <c r="S162" s="106">
        <f>_xll.qlCalendarAdvance(Calendar,SettlementDate,N162,"mf",TRUE,Trigger)</f>
        <v>44469</v>
      </c>
      <c r="T162" s="106">
        <f>_xll.qlInterestRateIndexMaturity(AA162,S162)</f>
        <v>49216</v>
      </c>
      <c r="U162" s="97" t="e">
        <f ca="1">_xll.qlIndexFixing(AA162,R162,TRUE,_xll.ohTrigger(Trigger,Trigger6M,InterestRatesTrigger))</f>
        <v>#NAME?</v>
      </c>
      <c r="V162" s="97" t="e">
        <f ca="1">_xll.qlQuoteValue(P162,_xll.ohTrigger(Trigger,Trigger6M,InterestRatesTrigger))</f>
        <v>#NAME?</v>
      </c>
      <c r="W162" s="94" t="b">
        <f t="shared" ca="1" si="19"/>
        <v>0</v>
      </c>
      <c r="X162" s="124" t="e">
        <f t="shared" ca="1" si="20"/>
        <v>#NAME?</v>
      </c>
      <c r="Y162" s="50" t="e">
        <f ca="1">ABS(X162/10000)&lt;=ABS('General Settings'!$D$32)</f>
        <v>#NAME?</v>
      </c>
      <c r="AA162" s="50" t="str">
        <f>_xll.qlSwapIndex(,,O162,SettlementDays,Currency,Calendar,FixedLegTenor,FixedLegBDC,FixedLegDayCounter,Index6M,DiscountingCurve,Permanent,Trigger,ObjectOverwrite)</f>
        <v>obj_0074e#0001</v>
      </c>
      <c r="AB162" s="50" t="str">
        <f>_xll.qlVanillaSwapFromSwapIndex(,AA162,R162)</f>
        <v>obj_0085d#0001</v>
      </c>
      <c r="AH162" s="50" t="str">
        <v/>
      </c>
    </row>
    <row r="163" spans="13:34" x14ac:dyDescent="0.2">
      <c r="M163" s="94" t="s">
        <v>155</v>
      </c>
      <c r="N163" s="94" t="s">
        <v>81</v>
      </c>
      <c r="O163" s="94" t="s">
        <v>114</v>
      </c>
      <c r="P163" s="94" t="str">
        <f t="shared" si="18"/>
        <v>EUR5F14Y_Quote</v>
      </c>
      <c r="Q163" s="171"/>
      <c r="R163" s="106">
        <f>_xll.qlInterestRateIndexFixingDate(AA163,S163)</f>
        <v>44467</v>
      </c>
      <c r="S163" s="106">
        <f>_xll.qlCalendarAdvance(Calendar,SettlementDate,N163,"mf",TRUE,Trigger)</f>
        <v>44469</v>
      </c>
      <c r="T163" s="106">
        <f>_xll.qlInterestRateIndexMaturity(AA163,S163)</f>
        <v>49580</v>
      </c>
      <c r="U163" s="97" t="e">
        <f ca="1">_xll.qlIndexFixing(AA163,R163,TRUE,_xll.ohTrigger(Trigger,Trigger6M,InterestRatesTrigger))</f>
        <v>#NAME?</v>
      </c>
      <c r="V163" s="97" t="e">
        <f ca="1">_xll.qlQuoteValue(P163,_xll.ohTrigger(Trigger,Trigger6M,InterestRatesTrigger))</f>
        <v>#NAME?</v>
      </c>
      <c r="W163" s="94" t="b">
        <f t="shared" ca="1" si="19"/>
        <v>0</v>
      </c>
      <c r="X163" s="124" t="e">
        <f t="shared" ca="1" si="20"/>
        <v>#NAME?</v>
      </c>
      <c r="Y163" s="50" t="e">
        <f ca="1">ABS(X163/10000)&lt;=ABS('General Settings'!$D$32)</f>
        <v>#NAME?</v>
      </c>
      <c r="AA163" s="50" t="str">
        <f>_xll.qlSwapIndex(,,O163,SettlementDays,Currency,Calendar,FixedLegTenor,FixedLegBDC,FixedLegDayCounter,Index6M,DiscountingCurve,Permanent,Trigger,ObjectOverwrite)</f>
        <v>obj_0071c#0001</v>
      </c>
      <c r="AB163" s="50" t="str">
        <f>_xll.qlVanillaSwapFromSwapIndex(,AA163,R163)</f>
        <v>obj_0083f#0001</v>
      </c>
      <c r="AH163" s="50" t="str">
        <v/>
      </c>
    </row>
    <row r="164" spans="13:34" x14ac:dyDescent="0.2">
      <c r="M164" s="94" t="s">
        <v>155</v>
      </c>
      <c r="N164" s="94" t="s">
        <v>81</v>
      </c>
      <c r="O164" s="94" t="s">
        <v>88</v>
      </c>
      <c r="P164" s="94" t="str">
        <f t="shared" si="18"/>
        <v>EUR5F15Y_Quote</v>
      </c>
      <c r="Q164" s="171"/>
      <c r="R164" s="106">
        <f>_xll.qlInterestRateIndexFixingDate(AA164,S164)</f>
        <v>44467</v>
      </c>
      <c r="S164" s="106">
        <f>_xll.qlCalendarAdvance(Calendar,SettlementDate,N164,"mf",TRUE,Trigger)</f>
        <v>44469</v>
      </c>
      <c r="T164" s="106">
        <f>_xll.qlInterestRateIndexMaturity(AA164,S164)</f>
        <v>49948</v>
      </c>
      <c r="U164" s="97" t="e">
        <f ca="1">_xll.qlIndexFixing(AA164,R164,TRUE,_xll.ohTrigger(Trigger,Trigger6M,InterestRatesTrigger))</f>
        <v>#NAME?</v>
      </c>
      <c r="V164" s="97" t="e">
        <f ca="1">_xll.qlQuoteValue(P164,_xll.ohTrigger(Trigger,Trigger6M,InterestRatesTrigger))</f>
        <v>#NAME?</v>
      </c>
      <c r="W164" s="94" t="b">
        <f t="shared" ca="1" si="19"/>
        <v>0</v>
      </c>
      <c r="X164" s="124" t="e">
        <f t="shared" ca="1" si="20"/>
        <v>#NAME?</v>
      </c>
      <c r="Y164" s="50" t="e">
        <f ca="1">ABS(X164/10000)&lt;=ABS('General Settings'!$D$32)</f>
        <v>#NAME?</v>
      </c>
      <c r="AA164" s="50" t="str">
        <f>_xll.qlSwapIndex(,,O164,SettlementDays,Currency,Calendar,FixedLegTenor,FixedLegBDC,FixedLegDayCounter,Index6M,DiscountingCurve,Permanent,Trigger,ObjectOverwrite)</f>
        <v>obj_005dd#0001</v>
      </c>
      <c r="AB164" s="50" t="str">
        <f>_xll.qlVanillaSwapFromSwapIndex(,AA164,R164)</f>
        <v>obj_0087e#0001</v>
      </c>
      <c r="AH164" s="50" t="str">
        <v/>
      </c>
    </row>
    <row r="165" spans="13:34" x14ac:dyDescent="0.2">
      <c r="M165" s="94" t="s">
        <v>155</v>
      </c>
      <c r="N165" s="94" t="s">
        <v>81</v>
      </c>
      <c r="O165" s="94" t="s">
        <v>89</v>
      </c>
      <c r="P165" s="94" t="str">
        <f t="shared" si="18"/>
        <v>EUR5F20Y_Quote</v>
      </c>
      <c r="Q165" s="171"/>
      <c r="R165" s="106">
        <f>_xll.qlInterestRateIndexFixingDate(AA165,S165)</f>
        <v>44467</v>
      </c>
      <c r="S165" s="106">
        <f>_xll.qlCalendarAdvance(Calendar,SettlementDate,N165,"mf",TRUE,Trigger)</f>
        <v>44469</v>
      </c>
      <c r="T165" s="106">
        <f>_xll.qlInterestRateIndexMaturity(AA165,S165)</f>
        <v>51774</v>
      </c>
      <c r="U165" s="97" t="e">
        <f ca="1">_xll.qlIndexFixing(AA165,R165,TRUE,_xll.ohTrigger(Trigger,Trigger6M,InterestRatesTrigger))</f>
        <v>#NAME?</v>
      </c>
      <c r="V165" s="97" t="e">
        <f ca="1">_xll.qlQuoteValue(P165,_xll.ohTrigger(Trigger,Trigger6M,InterestRatesTrigger))</f>
        <v>#NAME?</v>
      </c>
      <c r="W165" s="94" t="b">
        <f t="shared" ca="1" si="19"/>
        <v>0</v>
      </c>
      <c r="X165" s="124" t="e">
        <f t="shared" ca="1" si="20"/>
        <v>#NAME?</v>
      </c>
      <c r="Y165" s="50" t="e">
        <f ca="1">ABS(X165/10000)&lt;=ABS('General Settings'!$D$32)</f>
        <v>#NAME?</v>
      </c>
      <c r="AA165" s="50" t="str">
        <f>_xll.qlSwapIndex(,,O165,SettlementDays,Currency,Calendar,FixedLegTenor,FixedLegBDC,FixedLegDayCounter,Index6M,DiscountingCurve,Permanent,Trigger,ObjectOverwrite)</f>
        <v>obj_00751#0001</v>
      </c>
      <c r="AB165" s="50" t="str">
        <f>_xll.qlVanillaSwapFromSwapIndex(,AA165,R165)</f>
        <v>obj_0080d#0001</v>
      </c>
      <c r="AH165" s="50" t="str">
        <v/>
      </c>
    </row>
    <row r="166" spans="13:34" x14ac:dyDescent="0.2">
      <c r="M166" s="94" t="s">
        <v>155</v>
      </c>
      <c r="N166" s="94" t="s">
        <v>81</v>
      </c>
      <c r="O166" s="94" t="s">
        <v>90</v>
      </c>
      <c r="P166" s="94" t="str">
        <f t="shared" si="18"/>
        <v>EUR5F25Y_Quote</v>
      </c>
      <c r="Q166" s="171"/>
      <c r="R166" s="106">
        <f>_xll.qlInterestRateIndexFixingDate(AA166,S166)</f>
        <v>44467</v>
      </c>
      <c r="S166" s="106">
        <f>_xll.qlCalendarAdvance(Calendar,SettlementDate,N166,"mf",TRUE,Trigger)</f>
        <v>44469</v>
      </c>
      <c r="T166" s="106">
        <f>_xll.qlInterestRateIndexMaturity(AA166,S166)</f>
        <v>53598</v>
      </c>
      <c r="U166" s="97" t="e">
        <f ca="1">_xll.qlIndexFixing(AA166,R166,TRUE,_xll.ohTrigger(Trigger,Trigger6M,InterestRatesTrigger))</f>
        <v>#NAME?</v>
      </c>
      <c r="V166" s="97" t="e">
        <f ca="1">_xll.qlQuoteValue(P166,_xll.ohTrigger(Trigger,Trigger6M,InterestRatesTrigger))</f>
        <v>#NAME?</v>
      </c>
      <c r="W166" s="94" t="b">
        <f t="shared" ca="1" si="19"/>
        <v>0</v>
      </c>
      <c r="X166" s="124" t="e">
        <f t="shared" ca="1" si="20"/>
        <v>#NAME?</v>
      </c>
      <c r="Y166" s="50" t="e">
        <f ca="1">ABS(X166/10000)&lt;=ABS('General Settings'!$D$32)</f>
        <v>#NAME?</v>
      </c>
      <c r="AA166" s="50" t="str">
        <f>_xll.qlSwapIndex(,,O166,SettlementDays,Currency,Calendar,FixedLegTenor,FixedLegBDC,FixedLegDayCounter,Index6M,DiscountingCurve,Permanent,Trigger,ObjectOverwrite)</f>
        <v>obj_0067b#0001</v>
      </c>
      <c r="AB166" s="50" t="str">
        <f>_xll.qlVanillaSwapFromSwapIndex(,AA166,R166)</f>
        <v>obj_008ae#0001</v>
      </c>
      <c r="AH166" s="50" t="str">
        <v/>
      </c>
    </row>
    <row r="167" spans="13:34" x14ac:dyDescent="0.2">
      <c r="M167" s="159" t="s">
        <v>155</v>
      </c>
      <c r="N167" s="159" t="s">
        <v>81</v>
      </c>
      <c r="O167" s="159" t="s">
        <v>92</v>
      </c>
      <c r="P167" s="159" t="str">
        <f t="shared" si="18"/>
        <v>EUR5F30Y_Quote</v>
      </c>
      <c r="Q167" s="174"/>
      <c r="R167" s="160">
        <f>_xll.qlInterestRateIndexFixingDate(AA167,S167)</f>
        <v>44467</v>
      </c>
      <c r="S167" s="160">
        <f>_xll.qlCalendarAdvance(Calendar,SettlementDate,N167,"mf",TRUE,Trigger)</f>
        <v>44469</v>
      </c>
      <c r="T167" s="160">
        <f>_xll.qlInterestRateIndexMaturity(AA167,S167)</f>
        <v>55425</v>
      </c>
      <c r="U167" s="161" t="e">
        <f ca="1">_xll.qlIndexFixing(AA167,R167,TRUE,_xll.ohTrigger(Trigger,Trigger6M,InterestRatesTrigger))</f>
        <v>#NAME?</v>
      </c>
      <c r="V167" s="161" t="e">
        <f ca="1">_xll.qlQuoteValue(P167,_xll.ohTrigger(Trigger,Trigger6M,InterestRatesTrigger))</f>
        <v>#NAME?</v>
      </c>
      <c r="W167" s="159" t="b">
        <f t="shared" ca="1" si="19"/>
        <v>0</v>
      </c>
      <c r="X167" s="162" t="e">
        <f t="shared" ca="1" si="20"/>
        <v>#NAME?</v>
      </c>
      <c r="Y167" s="131" t="e">
        <f ca="1">ABS(X167/10000)&lt;=ABS('General Settings'!$D$32)</f>
        <v>#NAME?</v>
      </c>
      <c r="AA167" s="50" t="str">
        <f>_xll.qlSwapIndex(,,O167,SettlementDays,Currency,Calendar,FixedLegTenor,FixedLegBDC,FixedLegDayCounter,Index6M,DiscountingCurve,Permanent,Trigger,ObjectOverwrite)</f>
        <v>obj_005f7#0001</v>
      </c>
      <c r="AB167" s="50" t="str">
        <f>_xll.qlVanillaSwapFromSwapIndex(,AA167,R167)</f>
        <v>obj_00825#0001</v>
      </c>
      <c r="AH167" s="50" t="str">
        <v/>
      </c>
    </row>
    <row r="168" spans="13:34" x14ac:dyDescent="0.2">
      <c r="M168" s="94" t="s">
        <v>155</v>
      </c>
      <c r="N168" s="94" t="s">
        <v>82</v>
      </c>
      <c r="O168" s="94" t="s">
        <v>33</v>
      </c>
      <c r="P168" s="94" t="str">
        <f t="shared" si="18"/>
        <v>EUR6F1Y_Quote</v>
      </c>
      <c r="Q168" s="171"/>
      <c r="R168" s="106">
        <f>_xll.qlInterestRateIndexFixingDate(AA168,S168)</f>
        <v>44832</v>
      </c>
      <c r="S168" s="106">
        <f>_xll.qlCalendarAdvance(Calendar,SettlementDate,N168,"mf",TRUE,Trigger)</f>
        <v>44834</v>
      </c>
      <c r="T168" s="106">
        <f>_xll.qlInterestRateIndexMaturity(AA168,S168)</f>
        <v>45198</v>
      </c>
      <c r="U168" s="97" t="e">
        <f ca="1">_xll.qlIndexFixing(AA168,R168,TRUE,_xll.ohTrigger(Trigger,Trigger6M,InterestRatesTrigger))</f>
        <v>#NAME?</v>
      </c>
      <c r="V168" s="97" t="e">
        <f ca="1">_xll.qlQuoteValue(P168,_xll.ohTrigger(Trigger,Trigger6M,InterestRatesTrigger))</f>
        <v>#NAME?</v>
      </c>
      <c r="W168" s="94" t="b">
        <f t="shared" ca="1" si="19"/>
        <v>0</v>
      </c>
      <c r="X168" s="124" t="e">
        <f t="shared" ca="1" si="20"/>
        <v>#NAME?</v>
      </c>
      <c r="Y168" s="123" t="e">
        <f ca="1">ABS(X168/10000)&lt;=ABS('General Settings'!$D$32)</f>
        <v>#NAME?</v>
      </c>
      <c r="AA168" s="50" t="str">
        <f>_xll.qlSwapIndex(,,O168,SettlementDays,Currency,Calendar,FixedLegTenor,FixedLegBDC,FixedLegDayCounter,Index6M,DiscountingCurve,Permanent,Trigger,ObjectOverwrite)</f>
        <v>obj_005fa#0001</v>
      </c>
      <c r="AB168" s="50" t="str">
        <f>_xll.qlVanillaSwapFromSwapIndex(,AA168,R168)</f>
        <v>obj_00859#0001</v>
      </c>
      <c r="AH168" s="50" t="str">
        <v/>
      </c>
    </row>
    <row r="169" spans="13:34" x14ac:dyDescent="0.2">
      <c r="M169" s="94" t="s">
        <v>155</v>
      </c>
      <c r="N169" s="94" t="s">
        <v>82</v>
      </c>
      <c r="O169" s="94" t="s">
        <v>78</v>
      </c>
      <c r="P169" s="94" t="str">
        <f t="shared" si="18"/>
        <v>EUR6F2Y_Quote</v>
      </c>
      <c r="Q169" s="171"/>
      <c r="R169" s="106">
        <f>_xll.qlInterestRateIndexFixingDate(AA169,S169)</f>
        <v>44832</v>
      </c>
      <c r="S169" s="106">
        <f>_xll.qlCalendarAdvance(Calendar,SettlementDate,N169,"mf",TRUE,Trigger)</f>
        <v>44834</v>
      </c>
      <c r="T169" s="106">
        <f>_xll.qlInterestRateIndexMaturity(AA169,S169)</f>
        <v>45565</v>
      </c>
      <c r="U169" s="97" t="e">
        <f ca="1">_xll.qlIndexFixing(AA169,R169,TRUE,_xll.ohTrigger(Trigger,Trigger6M,InterestRatesTrigger))</f>
        <v>#NAME?</v>
      </c>
      <c r="V169" s="97" t="e">
        <f ca="1">_xll.qlQuoteValue(P169,_xll.ohTrigger(Trigger,Trigger6M,InterestRatesTrigger))</f>
        <v>#NAME?</v>
      </c>
      <c r="W169" s="94" t="b">
        <f t="shared" ca="1" si="19"/>
        <v>0</v>
      </c>
      <c r="X169" s="124" t="e">
        <f t="shared" ca="1" si="20"/>
        <v>#NAME?</v>
      </c>
      <c r="Y169" s="50" t="e">
        <f ca="1">ABS(X169/10000)&lt;=ABS('General Settings'!$D$32)</f>
        <v>#NAME?</v>
      </c>
      <c r="AA169" s="50" t="str">
        <f>_xll.qlSwapIndex(,,O169,SettlementDays,Currency,Calendar,FixedLegTenor,FixedLegBDC,FixedLegDayCounter,Index6M,DiscountingCurve,Permanent,Trigger,ObjectOverwrite)</f>
        <v>obj_005c8#0001</v>
      </c>
      <c r="AB169" s="50" t="str">
        <f>_xll.qlVanillaSwapFromSwapIndex(,AA169,R169)</f>
        <v>obj_00849#0001</v>
      </c>
      <c r="AH169" s="50" t="str">
        <v/>
      </c>
    </row>
    <row r="170" spans="13:34" x14ac:dyDescent="0.2">
      <c r="M170" s="94" t="s">
        <v>155</v>
      </c>
      <c r="N170" s="94" t="s">
        <v>82</v>
      </c>
      <c r="O170" s="94" t="s">
        <v>79</v>
      </c>
      <c r="P170" s="94" t="str">
        <f t="shared" si="18"/>
        <v>EUR6F3Y_Quote</v>
      </c>
      <c r="Q170" s="171"/>
      <c r="R170" s="106">
        <f>_xll.qlInterestRateIndexFixingDate(AA170,S170)</f>
        <v>44832</v>
      </c>
      <c r="S170" s="106">
        <f>_xll.qlCalendarAdvance(Calendar,SettlementDate,N170,"mf",TRUE,Trigger)</f>
        <v>44834</v>
      </c>
      <c r="T170" s="106">
        <f>_xll.qlInterestRateIndexMaturity(AA170,S170)</f>
        <v>45930</v>
      </c>
      <c r="U170" s="97" t="e">
        <f ca="1">_xll.qlIndexFixing(AA170,R170,TRUE,_xll.ohTrigger(Trigger,Trigger6M,InterestRatesTrigger))</f>
        <v>#NAME?</v>
      </c>
      <c r="V170" s="97" t="e">
        <f ca="1">_xll.qlQuoteValue(P170,_xll.ohTrigger(Trigger,Trigger6M,InterestRatesTrigger))</f>
        <v>#NAME?</v>
      </c>
      <c r="W170" s="94" t="b">
        <f t="shared" ca="1" si="19"/>
        <v>0</v>
      </c>
      <c r="X170" s="124" t="e">
        <f t="shared" ca="1" si="20"/>
        <v>#NAME?</v>
      </c>
      <c r="Y170" s="50" t="e">
        <f ca="1">ABS(X170/10000)&lt;=ABS('General Settings'!$D$32)</f>
        <v>#NAME?</v>
      </c>
      <c r="AA170" s="50" t="str">
        <f>_xll.qlSwapIndex(,,O170,SettlementDays,Currency,Calendar,FixedLegTenor,FixedLegBDC,FixedLegDayCounter,Index6M,DiscountingCurve,Permanent,Trigger,ObjectOverwrite)</f>
        <v>obj_005d8#0001</v>
      </c>
      <c r="AB170" s="50" t="str">
        <f>_xll.qlVanillaSwapFromSwapIndex(,AA170,R170)</f>
        <v>obj_0082d#0001</v>
      </c>
      <c r="AH170" s="50" t="str">
        <v/>
      </c>
    </row>
    <row r="171" spans="13:34" x14ac:dyDescent="0.2">
      <c r="M171" s="94" t="s">
        <v>155</v>
      </c>
      <c r="N171" s="94" t="s">
        <v>82</v>
      </c>
      <c r="O171" s="94" t="s">
        <v>80</v>
      </c>
      <c r="P171" s="94" t="str">
        <f t="shared" si="18"/>
        <v>EUR6F4Y_Quote</v>
      </c>
      <c r="Q171" s="171"/>
      <c r="R171" s="106">
        <f>_xll.qlInterestRateIndexFixingDate(AA171,S171)</f>
        <v>44832</v>
      </c>
      <c r="S171" s="106">
        <f>_xll.qlCalendarAdvance(Calendar,SettlementDate,N171,"mf",TRUE,Trigger)</f>
        <v>44834</v>
      </c>
      <c r="T171" s="106">
        <f>_xll.qlInterestRateIndexMaturity(AA171,S171)</f>
        <v>46295</v>
      </c>
      <c r="U171" s="97" t="e">
        <f ca="1">_xll.qlIndexFixing(AA171,R171,TRUE,_xll.ohTrigger(Trigger,Trigger6M,InterestRatesTrigger))</f>
        <v>#NAME?</v>
      </c>
      <c r="V171" s="97" t="e">
        <f ca="1">_xll.qlQuoteValue(P171,_xll.ohTrigger(Trigger,Trigger6M,InterestRatesTrigger))</f>
        <v>#NAME?</v>
      </c>
      <c r="W171" s="94" t="b">
        <f t="shared" ca="1" si="19"/>
        <v>0</v>
      </c>
      <c r="X171" s="124" t="e">
        <f t="shared" ca="1" si="20"/>
        <v>#NAME?</v>
      </c>
      <c r="Y171" s="50" t="e">
        <f ca="1">ABS(X171/10000)&lt;=ABS('General Settings'!$D$32)</f>
        <v>#NAME?</v>
      </c>
      <c r="AA171" s="50" t="str">
        <f>_xll.qlSwapIndex(,,O171,SettlementDays,Currency,Calendar,FixedLegTenor,FixedLegBDC,FixedLegDayCounter,Index6M,DiscountingCurve,Permanent,Trigger,ObjectOverwrite)</f>
        <v>obj_00627#0001</v>
      </c>
      <c r="AB171" s="50" t="str">
        <f>_xll.qlVanillaSwapFromSwapIndex(,AA171,R171)</f>
        <v>obj_0076c#0001</v>
      </c>
      <c r="AH171" s="50" t="str">
        <v/>
      </c>
    </row>
    <row r="172" spans="13:34" x14ac:dyDescent="0.2">
      <c r="M172" s="94" t="s">
        <v>155</v>
      </c>
      <c r="N172" s="94" t="s">
        <v>82</v>
      </c>
      <c r="O172" s="94" t="s">
        <v>81</v>
      </c>
      <c r="P172" s="94" t="str">
        <f t="shared" si="18"/>
        <v>EUR6F5Y_Quote</v>
      </c>
      <c r="Q172" s="171"/>
      <c r="R172" s="106">
        <f>_xll.qlInterestRateIndexFixingDate(AA172,S172)</f>
        <v>44832</v>
      </c>
      <c r="S172" s="106">
        <f>_xll.qlCalendarAdvance(Calendar,SettlementDate,N172,"mf",TRUE,Trigger)</f>
        <v>44834</v>
      </c>
      <c r="T172" s="106">
        <f>_xll.qlInterestRateIndexMaturity(AA172,S172)</f>
        <v>46660</v>
      </c>
      <c r="U172" s="97" t="e">
        <f ca="1">_xll.qlIndexFixing(AA172,R172,TRUE,_xll.ohTrigger(Trigger,Trigger6M,InterestRatesTrigger))</f>
        <v>#NAME?</v>
      </c>
      <c r="V172" s="97" t="e">
        <f ca="1">_xll.qlQuoteValue(P172,_xll.ohTrigger(Trigger,Trigger6M,InterestRatesTrigger))</f>
        <v>#NAME?</v>
      </c>
      <c r="W172" s="94" t="b">
        <f t="shared" ca="1" si="19"/>
        <v>0</v>
      </c>
      <c r="X172" s="124" t="e">
        <f t="shared" ca="1" si="20"/>
        <v>#NAME?</v>
      </c>
      <c r="Y172" s="50" t="e">
        <f ca="1">ABS(X172/10000)&lt;=ABS('General Settings'!$D$32)</f>
        <v>#NAME?</v>
      </c>
      <c r="AA172" s="50" t="str">
        <f>_xll.qlSwapIndex(,,O172,SettlementDays,Currency,Calendar,FixedLegTenor,FixedLegBDC,FixedLegDayCounter,Index6M,DiscountingCurve,Permanent,Trigger,ObjectOverwrite)</f>
        <v>obj_00700#0001</v>
      </c>
      <c r="AB172" s="50" t="str">
        <f>_xll.qlVanillaSwapFromSwapIndex(,AA172,R172)</f>
        <v>obj_008ac#0001</v>
      </c>
      <c r="AH172" s="50" t="str">
        <v/>
      </c>
    </row>
    <row r="173" spans="13:34" x14ac:dyDescent="0.2">
      <c r="M173" s="94" t="s">
        <v>155</v>
      </c>
      <c r="N173" s="94" t="s">
        <v>82</v>
      </c>
      <c r="O173" s="94" t="s">
        <v>82</v>
      </c>
      <c r="P173" s="94" t="str">
        <f t="shared" si="18"/>
        <v>EUR6F6Y_Quote</v>
      </c>
      <c r="Q173" s="171"/>
      <c r="R173" s="106">
        <f>_xll.qlInterestRateIndexFixingDate(AA173,S173)</f>
        <v>44832</v>
      </c>
      <c r="S173" s="106">
        <f>_xll.qlCalendarAdvance(Calendar,SettlementDate,N173,"mf",TRUE,Trigger)</f>
        <v>44834</v>
      </c>
      <c r="T173" s="106">
        <f>_xll.qlInterestRateIndexMaturity(AA173,S173)</f>
        <v>47025</v>
      </c>
      <c r="U173" s="97" t="e">
        <f ca="1">_xll.qlIndexFixing(AA173,R173,TRUE,_xll.ohTrigger(Trigger,Trigger6M,InterestRatesTrigger))</f>
        <v>#NAME?</v>
      </c>
      <c r="V173" s="97" t="e">
        <f ca="1">_xll.qlQuoteValue(P173,_xll.ohTrigger(Trigger,Trigger6M,InterestRatesTrigger))</f>
        <v>#NAME?</v>
      </c>
      <c r="W173" s="94" t="b">
        <f t="shared" ca="1" si="19"/>
        <v>0</v>
      </c>
      <c r="X173" s="124" t="e">
        <f t="shared" ca="1" si="20"/>
        <v>#NAME?</v>
      </c>
      <c r="Y173" s="50" t="e">
        <f ca="1">ABS(X173/10000)&lt;=ABS('General Settings'!$D$32)</f>
        <v>#NAME?</v>
      </c>
      <c r="AA173" s="50" t="str">
        <f>_xll.qlSwapIndex(,,O173,SettlementDays,Currency,Calendar,FixedLegTenor,FixedLegBDC,FixedLegDayCounter,Index6M,DiscountingCurve,Permanent,Trigger,ObjectOverwrite)</f>
        <v>obj_005a3#0001</v>
      </c>
      <c r="AB173" s="50" t="str">
        <f>_xll.qlVanillaSwapFromSwapIndex(,AA173,R173)</f>
        <v>obj_00898#0001</v>
      </c>
      <c r="AH173" s="50" t="str">
        <v/>
      </c>
    </row>
    <row r="174" spans="13:34" x14ac:dyDescent="0.2">
      <c r="M174" s="94" t="s">
        <v>155</v>
      </c>
      <c r="N174" s="94" t="s">
        <v>82</v>
      </c>
      <c r="O174" s="94" t="s">
        <v>83</v>
      </c>
      <c r="P174" s="94" t="str">
        <f t="shared" si="18"/>
        <v>EUR6F7Y_Quote</v>
      </c>
      <c r="Q174" s="171"/>
      <c r="R174" s="106">
        <f>_xll.qlInterestRateIndexFixingDate(AA174,S174)</f>
        <v>44832</v>
      </c>
      <c r="S174" s="106">
        <f>_xll.qlCalendarAdvance(Calendar,SettlementDate,N174,"mf",TRUE,Trigger)</f>
        <v>44834</v>
      </c>
      <c r="T174" s="106">
        <f>_xll.qlInterestRateIndexMaturity(AA174,S174)</f>
        <v>47389</v>
      </c>
      <c r="U174" s="97" t="e">
        <f ca="1">_xll.qlIndexFixing(AA174,R174,TRUE,_xll.ohTrigger(Trigger,Trigger6M,InterestRatesTrigger))</f>
        <v>#NAME?</v>
      </c>
      <c r="V174" s="97" t="e">
        <f ca="1">_xll.qlQuoteValue(P174,_xll.ohTrigger(Trigger,Trigger6M,InterestRatesTrigger))</f>
        <v>#NAME?</v>
      </c>
      <c r="W174" s="94" t="b">
        <f t="shared" ca="1" si="19"/>
        <v>0</v>
      </c>
      <c r="X174" s="124" t="e">
        <f t="shared" ca="1" si="20"/>
        <v>#NAME?</v>
      </c>
      <c r="Y174" s="50" t="e">
        <f ca="1">ABS(X174/10000)&lt;=ABS('General Settings'!$D$32)</f>
        <v>#NAME?</v>
      </c>
      <c r="AA174" s="50" t="str">
        <f>_xll.qlSwapIndex(,,O174,SettlementDays,Currency,Calendar,FixedLegTenor,FixedLegBDC,FixedLegDayCounter,Index6M,DiscountingCurve,Permanent,Trigger,ObjectOverwrite)</f>
        <v>obj_00711#0001</v>
      </c>
      <c r="AB174" s="50" t="str">
        <f>_xll.qlVanillaSwapFromSwapIndex(,AA174,R174)</f>
        <v>obj_008af#0001</v>
      </c>
      <c r="AH174" s="50" t="str">
        <v/>
      </c>
    </row>
    <row r="175" spans="13:34" x14ac:dyDescent="0.2">
      <c r="M175" s="94" t="s">
        <v>155</v>
      </c>
      <c r="N175" s="94" t="s">
        <v>82</v>
      </c>
      <c r="O175" s="94" t="s">
        <v>84</v>
      </c>
      <c r="P175" s="94" t="str">
        <f t="shared" si="18"/>
        <v>EUR6F8Y_Quote</v>
      </c>
      <c r="Q175" s="171"/>
      <c r="R175" s="106">
        <f>_xll.qlInterestRateIndexFixingDate(AA175,S175)</f>
        <v>44832</v>
      </c>
      <c r="S175" s="106">
        <f>_xll.qlCalendarAdvance(Calendar,SettlementDate,N175,"mf",TRUE,Trigger)</f>
        <v>44834</v>
      </c>
      <c r="T175" s="106">
        <f>_xll.qlInterestRateIndexMaturity(AA175,S175)</f>
        <v>47756</v>
      </c>
      <c r="U175" s="97" t="e">
        <f ca="1">_xll.qlIndexFixing(AA175,R175,TRUE,_xll.ohTrigger(Trigger,Trigger6M,InterestRatesTrigger))</f>
        <v>#NAME?</v>
      </c>
      <c r="V175" s="97" t="e">
        <f ca="1">_xll.qlQuoteValue(P175,_xll.ohTrigger(Trigger,Trigger6M,InterestRatesTrigger))</f>
        <v>#NAME?</v>
      </c>
      <c r="W175" s="94" t="b">
        <f t="shared" ca="1" si="19"/>
        <v>0</v>
      </c>
      <c r="X175" s="124" t="e">
        <f t="shared" ca="1" si="20"/>
        <v>#NAME?</v>
      </c>
      <c r="Y175" s="50" t="e">
        <f ca="1">ABS(X175/10000)&lt;=ABS('General Settings'!$D$32)</f>
        <v>#NAME?</v>
      </c>
      <c r="AA175" s="50" t="str">
        <f>_xll.qlSwapIndex(,,O175,SettlementDays,Currency,Calendar,FixedLegTenor,FixedLegBDC,FixedLegDayCounter,Index6M,DiscountingCurve,Permanent,Trigger,ObjectOverwrite)</f>
        <v>obj_00643#0001</v>
      </c>
      <c r="AB175" s="50" t="str">
        <f>_xll.qlVanillaSwapFromSwapIndex(,AA175,R175)</f>
        <v>obj_007fe#0001</v>
      </c>
      <c r="AH175" s="50" t="str">
        <v/>
      </c>
    </row>
    <row r="176" spans="13:34" x14ac:dyDescent="0.2">
      <c r="M176" s="94" t="s">
        <v>155</v>
      </c>
      <c r="N176" s="94" t="s">
        <v>82</v>
      </c>
      <c r="O176" s="94" t="s">
        <v>85</v>
      </c>
      <c r="P176" s="94" t="str">
        <f t="shared" si="18"/>
        <v>EUR6F9Y_Quote</v>
      </c>
      <c r="Q176" s="171"/>
      <c r="R176" s="106">
        <f>_xll.qlInterestRateIndexFixingDate(AA176,S176)</f>
        <v>44832</v>
      </c>
      <c r="S176" s="106">
        <f>_xll.qlCalendarAdvance(Calendar,SettlementDate,N176,"mf",TRUE,Trigger)</f>
        <v>44834</v>
      </c>
      <c r="T176" s="106">
        <f>_xll.qlInterestRateIndexMaturity(AA176,S176)</f>
        <v>48121</v>
      </c>
      <c r="U176" s="97" t="e">
        <f ca="1">_xll.qlIndexFixing(AA176,R176,TRUE,_xll.ohTrigger(Trigger,Trigger6M,InterestRatesTrigger))</f>
        <v>#NAME?</v>
      </c>
      <c r="V176" s="97" t="e">
        <f ca="1">_xll.qlQuoteValue(P176,_xll.ohTrigger(Trigger,Trigger6M,InterestRatesTrigger))</f>
        <v>#NAME?</v>
      </c>
      <c r="W176" s="94" t="b">
        <f t="shared" ca="1" si="19"/>
        <v>0</v>
      </c>
      <c r="X176" s="124" t="e">
        <f t="shared" ca="1" si="20"/>
        <v>#NAME?</v>
      </c>
      <c r="Y176" s="50" t="e">
        <f ca="1">ABS(X176/10000)&lt;=ABS('General Settings'!$D$32)</f>
        <v>#NAME?</v>
      </c>
      <c r="AA176" s="50" t="str">
        <f>_xll.qlSwapIndex(,,O176,SettlementDays,Currency,Calendar,FixedLegTenor,FixedLegBDC,FixedLegDayCounter,Index6M,DiscountingCurve,Permanent,Trigger,ObjectOverwrite)</f>
        <v>obj_00707#0001</v>
      </c>
      <c r="AB176" s="50" t="str">
        <f>_xll.qlVanillaSwapFromSwapIndex(,AA176,R176)</f>
        <v>obj_007c0#0001</v>
      </c>
      <c r="AH176" s="50" t="str">
        <v/>
      </c>
    </row>
    <row r="177" spans="13:34" x14ac:dyDescent="0.2">
      <c r="M177" s="94" t="s">
        <v>155</v>
      </c>
      <c r="N177" s="94" t="s">
        <v>82</v>
      </c>
      <c r="O177" s="94" t="s">
        <v>86</v>
      </c>
      <c r="P177" s="94" t="str">
        <f t="shared" si="18"/>
        <v>EUR6F10Y_Quote</v>
      </c>
      <c r="Q177" s="171"/>
      <c r="R177" s="106">
        <f>_xll.qlInterestRateIndexFixingDate(AA177,S177)</f>
        <v>44832</v>
      </c>
      <c r="S177" s="106">
        <f>_xll.qlCalendarAdvance(Calendar,SettlementDate,N177,"mf",TRUE,Trigger)</f>
        <v>44834</v>
      </c>
      <c r="T177" s="106">
        <f>_xll.qlInterestRateIndexMaturity(AA177,S177)</f>
        <v>48487</v>
      </c>
      <c r="U177" s="97" t="e">
        <f ca="1">_xll.qlIndexFixing(AA177,R177,TRUE,_xll.ohTrigger(Trigger,Trigger6M,InterestRatesTrigger))</f>
        <v>#NAME?</v>
      </c>
      <c r="V177" s="97" t="e">
        <f ca="1">_xll.qlQuoteValue(P177,_xll.ohTrigger(Trigger,Trigger6M,InterestRatesTrigger))</f>
        <v>#NAME?</v>
      </c>
      <c r="W177" s="94" t="b">
        <f t="shared" ca="1" si="19"/>
        <v>0</v>
      </c>
      <c r="X177" s="124" t="e">
        <f t="shared" ca="1" si="20"/>
        <v>#NAME?</v>
      </c>
      <c r="Y177" s="50" t="e">
        <f ca="1">ABS(X177/10000)&lt;=ABS('General Settings'!$D$32)</f>
        <v>#NAME?</v>
      </c>
      <c r="AA177" s="50" t="str">
        <f>_xll.qlSwapIndex(,,O177,SettlementDays,Currency,Calendar,FixedLegTenor,FixedLegBDC,FixedLegDayCounter,Index6M,DiscountingCurve,Permanent,Trigger,ObjectOverwrite)</f>
        <v>obj_006b3#0001</v>
      </c>
      <c r="AB177" s="50" t="str">
        <f>_xll.qlVanillaSwapFromSwapIndex(,AA177,R177)</f>
        <v>obj_0086d#0001</v>
      </c>
      <c r="AH177" s="50" t="str">
        <v/>
      </c>
    </row>
    <row r="178" spans="13:34" x14ac:dyDescent="0.2">
      <c r="M178" s="94" t="s">
        <v>155</v>
      </c>
      <c r="N178" s="94" t="s">
        <v>82</v>
      </c>
      <c r="O178" s="94" t="s">
        <v>112</v>
      </c>
      <c r="P178" s="94" t="str">
        <f t="shared" si="18"/>
        <v>EUR6F11Y_Quote</v>
      </c>
      <c r="Q178" s="171"/>
      <c r="R178" s="106">
        <f>_xll.qlInterestRateIndexFixingDate(AA178,S178)</f>
        <v>44832</v>
      </c>
      <c r="S178" s="106">
        <f>_xll.qlCalendarAdvance(Calendar,SettlementDate,N178,"mf",TRUE,Trigger)</f>
        <v>44834</v>
      </c>
      <c r="T178" s="106">
        <f>_xll.qlInterestRateIndexMaturity(AA178,S178)</f>
        <v>48852</v>
      </c>
      <c r="U178" s="97" t="e">
        <f ca="1">_xll.qlIndexFixing(AA178,R178,TRUE,_xll.ohTrigger(Trigger,Trigger6M,InterestRatesTrigger))</f>
        <v>#NAME?</v>
      </c>
      <c r="V178" s="97" t="e">
        <f ca="1">_xll.qlQuoteValue(P178,_xll.ohTrigger(Trigger,Trigger6M,InterestRatesTrigger))</f>
        <v>#NAME?</v>
      </c>
      <c r="W178" s="94" t="b">
        <f t="shared" ca="1" si="19"/>
        <v>0</v>
      </c>
      <c r="X178" s="124" t="e">
        <f t="shared" ca="1" si="20"/>
        <v>#NAME?</v>
      </c>
      <c r="Y178" s="50" t="e">
        <f ca="1">ABS(X178/10000)&lt;=ABS('General Settings'!$D$32)</f>
        <v>#NAME?</v>
      </c>
      <c r="AA178" s="50" t="str">
        <f>_xll.qlSwapIndex(,,O178,SettlementDays,Currency,Calendar,FixedLegTenor,FixedLegBDC,FixedLegDayCounter,Index6M,DiscountingCurve,Permanent,Trigger,ObjectOverwrite)</f>
        <v>obj_005ff#0001</v>
      </c>
      <c r="AB178" s="50" t="str">
        <f>_xll.qlVanillaSwapFromSwapIndex(,AA178,R178)</f>
        <v>obj_0082a#0001</v>
      </c>
      <c r="AH178" s="50" t="str">
        <v/>
      </c>
    </row>
    <row r="179" spans="13:34" x14ac:dyDescent="0.2">
      <c r="M179" s="94" t="s">
        <v>155</v>
      </c>
      <c r="N179" s="94" t="s">
        <v>82</v>
      </c>
      <c r="O179" s="94" t="s">
        <v>87</v>
      </c>
      <c r="P179" s="94" t="str">
        <f t="shared" si="18"/>
        <v>EUR6F12Y_Quote</v>
      </c>
      <c r="Q179" s="171"/>
      <c r="R179" s="106">
        <f>_xll.qlInterestRateIndexFixingDate(AA179,S179)</f>
        <v>44832</v>
      </c>
      <c r="S179" s="106">
        <f>_xll.qlCalendarAdvance(Calendar,SettlementDate,N179,"mf",TRUE,Trigger)</f>
        <v>44834</v>
      </c>
      <c r="T179" s="106">
        <f>_xll.qlInterestRateIndexMaturity(AA179,S179)</f>
        <v>49216</v>
      </c>
      <c r="U179" s="97" t="e">
        <f ca="1">_xll.qlIndexFixing(AA179,R179,TRUE,_xll.ohTrigger(Trigger,Trigger6M,InterestRatesTrigger))</f>
        <v>#NAME?</v>
      </c>
      <c r="V179" s="97" t="e">
        <f ca="1">_xll.qlQuoteValue(P179,_xll.ohTrigger(Trigger,Trigger6M,InterestRatesTrigger))</f>
        <v>#NAME?</v>
      </c>
      <c r="W179" s="94" t="b">
        <f t="shared" ca="1" si="19"/>
        <v>0</v>
      </c>
      <c r="X179" s="124" t="e">
        <f t="shared" ca="1" si="20"/>
        <v>#NAME?</v>
      </c>
      <c r="Y179" s="50" t="e">
        <f ca="1">ABS(X179/10000)&lt;=ABS('General Settings'!$D$32)</f>
        <v>#NAME?</v>
      </c>
      <c r="AA179" s="50" t="str">
        <f>_xll.qlSwapIndex(,,O179,SettlementDays,Currency,Calendar,FixedLegTenor,FixedLegBDC,FixedLegDayCounter,Index6M,DiscountingCurve,Permanent,Trigger,ObjectOverwrite)</f>
        <v>obj_00665#0001</v>
      </c>
      <c r="AB179" s="50" t="str">
        <f>_xll.qlVanillaSwapFromSwapIndex(,AA179,R179)</f>
        <v>obj_0089b#0001</v>
      </c>
      <c r="AH179" s="50" t="str">
        <v/>
      </c>
    </row>
    <row r="180" spans="13:34" x14ac:dyDescent="0.2">
      <c r="M180" s="94" t="s">
        <v>155</v>
      </c>
      <c r="N180" s="94" t="s">
        <v>82</v>
      </c>
      <c r="O180" s="94" t="s">
        <v>113</v>
      </c>
      <c r="P180" s="94" t="str">
        <f t="shared" si="18"/>
        <v>EUR6F13Y_Quote</v>
      </c>
      <c r="Q180" s="171"/>
      <c r="R180" s="106">
        <f>_xll.qlInterestRateIndexFixingDate(AA180,S180)</f>
        <v>44832</v>
      </c>
      <c r="S180" s="106">
        <f>_xll.qlCalendarAdvance(Calendar,SettlementDate,N180,"mf",TRUE,Trigger)</f>
        <v>44834</v>
      </c>
      <c r="T180" s="106">
        <f>_xll.qlInterestRateIndexMaturity(AA180,S180)</f>
        <v>49580</v>
      </c>
      <c r="U180" s="97" t="e">
        <f ca="1">_xll.qlIndexFixing(AA180,R180,TRUE,_xll.ohTrigger(Trigger,Trigger6M,InterestRatesTrigger))</f>
        <v>#NAME?</v>
      </c>
      <c r="V180" s="97" t="e">
        <f ca="1">_xll.qlQuoteValue(P180,_xll.ohTrigger(Trigger,Trigger6M,InterestRatesTrigger))</f>
        <v>#NAME?</v>
      </c>
      <c r="W180" s="94" t="b">
        <f t="shared" ca="1" si="19"/>
        <v>0</v>
      </c>
      <c r="X180" s="124" t="e">
        <f t="shared" ca="1" si="20"/>
        <v>#NAME?</v>
      </c>
      <c r="Y180" s="50" t="e">
        <f ca="1">ABS(X180/10000)&lt;=ABS('General Settings'!$D$32)</f>
        <v>#NAME?</v>
      </c>
      <c r="AA180" s="50" t="str">
        <f>_xll.qlSwapIndex(,,O180,SettlementDays,Currency,Calendar,FixedLegTenor,FixedLegBDC,FixedLegDayCounter,Index6M,DiscountingCurve,Permanent,Trigger,ObjectOverwrite)</f>
        <v>obj_0066b#0001</v>
      </c>
      <c r="AB180" s="50" t="str">
        <f>_xll.qlVanillaSwapFromSwapIndex(,AA180,R180)</f>
        <v>obj_008a5#0001</v>
      </c>
      <c r="AH180" s="50" t="str">
        <v/>
      </c>
    </row>
    <row r="181" spans="13:34" x14ac:dyDescent="0.2">
      <c r="M181" s="94" t="s">
        <v>155</v>
      </c>
      <c r="N181" s="94" t="s">
        <v>82</v>
      </c>
      <c r="O181" s="94" t="s">
        <v>114</v>
      </c>
      <c r="P181" s="94" t="str">
        <f t="shared" si="18"/>
        <v>EUR6F14Y_Quote</v>
      </c>
      <c r="Q181" s="171"/>
      <c r="R181" s="106">
        <f>_xll.qlInterestRateIndexFixingDate(AA181,S181)</f>
        <v>44832</v>
      </c>
      <c r="S181" s="106">
        <f>_xll.qlCalendarAdvance(Calendar,SettlementDate,N181,"mf",TRUE,Trigger)</f>
        <v>44834</v>
      </c>
      <c r="T181" s="106">
        <f>_xll.qlInterestRateIndexMaturity(AA181,S181)</f>
        <v>49948</v>
      </c>
      <c r="U181" s="97" t="e">
        <f ca="1">_xll.qlIndexFixing(AA181,R181,TRUE,_xll.ohTrigger(Trigger,Trigger6M,InterestRatesTrigger))</f>
        <v>#NAME?</v>
      </c>
      <c r="V181" s="97" t="e">
        <f ca="1">_xll.qlQuoteValue(P181,_xll.ohTrigger(Trigger,Trigger6M,InterestRatesTrigger))</f>
        <v>#NAME?</v>
      </c>
      <c r="W181" s="94" t="b">
        <f t="shared" ca="1" si="19"/>
        <v>0</v>
      </c>
      <c r="X181" s="124" t="e">
        <f t="shared" ca="1" si="20"/>
        <v>#NAME?</v>
      </c>
      <c r="Y181" s="50" t="e">
        <f ca="1">ABS(X181/10000)&lt;=ABS('General Settings'!$D$32)</f>
        <v>#NAME?</v>
      </c>
      <c r="AA181" s="50" t="str">
        <f>_xll.qlSwapIndex(,,O181,SettlementDays,Currency,Calendar,FixedLegTenor,FixedLegBDC,FixedLegDayCounter,Index6M,DiscountingCurve,Permanent,Trigger,ObjectOverwrite)</f>
        <v>obj_006a4#0001</v>
      </c>
      <c r="AB181" s="50" t="str">
        <f>_xll.qlVanillaSwapFromSwapIndex(,AA181,R181)</f>
        <v>obj_0080b#0001</v>
      </c>
      <c r="AH181" s="50" t="str">
        <v/>
      </c>
    </row>
    <row r="182" spans="13:34" x14ac:dyDescent="0.2">
      <c r="M182" s="94" t="s">
        <v>155</v>
      </c>
      <c r="N182" s="94" t="s">
        <v>82</v>
      </c>
      <c r="O182" s="94" t="s">
        <v>88</v>
      </c>
      <c r="P182" s="94" t="str">
        <f t="shared" si="18"/>
        <v>EUR6F15Y_Quote</v>
      </c>
      <c r="Q182" s="171"/>
      <c r="R182" s="106">
        <f>_xll.qlInterestRateIndexFixingDate(AA182,S182)</f>
        <v>44832</v>
      </c>
      <c r="S182" s="106">
        <f>_xll.qlCalendarAdvance(Calendar,SettlementDate,N182,"mf",TRUE,Trigger)</f>
        <v>44834</v>
      </c>
      <c r="T182" s="106">
        <f>_xll.qlInterestRateIndexMaturity(AA182,S182)</f>
        <v>50313</v>
      </c>
      <c r="U182" s="97" t="e">
        <f ca="1">_xll.qlIndexFixing(AA182,R182,TRUE,_xll.ohTrigger(Trigger,Trigger6M,InterestRatesTrigger))</f>
        <v>#NAME?</v>
      </c>
      <c r="V182" s="97" t="e">
        <f ca="1">_xll.qlQuoteValue(P182,_xll.ohTrigger(Trigger,Trigger6M,InterestRatesTrigger))</f>
        <v>#NAME?</v>
      </c>
      <c r="W182" s="94" t="b">
        <f t="shared" ca="1" si="19"/>
        <v>0</v>
      </c>
      <c r="X182" s="124" t="e">
        <f t="shared" ca="1" si="20"/>
        <v>#NAME?</v>
      </c>
      <c r="Y182" s="50" t="e">
        <f ca="1">ABS(X182/10000)&lt;=ABS('General Settings'!$D$32)</f>
        <v>#NAME?</v>
      </c>
      <c r="AA182" s="50" t="str">
        <f>_xll.qlSwapIndex(,,O182,SettlementDays,Currency,Calendar,FixedLegTenor,FixedLegBDC,FixedLegDayCounter,Index6M,DiscountingCurve,Permanent,Trigger,ObjectOverwrite)</f>
        <v>obj_0071b#0001</v>
      </c>
      <c r="AB182" s="50" t="str">
        <f>_xll.qlVanillaSwapFromSwapIndex(,AA182,R182)</f>
        <v>obj_0089a#0001</v>
      </c>
      <c r="AH182" s="50" t="str">
        <v/>
      </c>
    </row>
    <row r="183" spans="13:34" x14ac:dyDescent="0.2">
      <c r="M183" s="94" t="s">
        <v>155</v>
      </c>
      <c r="N183" s="94" t="s">
        <v>82</v>
      </c>
      <c r="O183" s="94" t="s">
        <v>89</v>
      </c>
      <c r="P183" s="94" t="str">
        <f t="shared" si="18"/>
        <v>EUR6F20Y_Quote</v>
      </c>
      <c r="Q183" s="171"/>
      <c r="R183" s="106">
        <f>_xll.qlInterestRateIndexFixingDate(AA183,S183)</f>
        <v>44832</v>
      </c>
      <c r="S183" s="106">
        <f>_xll.qlCalendarAdvance(Calendar,SettlementDate,N183,"mf",TRUE,Trigger)</f>
        <v>44834</v>
      </c>
      <c r="T183" s="106">
        <f>_xll.qlInterestRateIndexMaturity(AA183,S183)</f>
        <v>52139</v>
      </c>
      <c r="U183" s="97" t="e">
        <f ca="1">_xll.qlIndexFixing(AA183,R183,TRUE,_xll.ohTrigger(Trigger,Trigger6M,InterestRatesTrigger))</f>
        <v>#NAME?</v>
      </c>
      <c r="V183" s="97" t="e">
        <f ca="1">_xll.qlQuoteValue(P183,_xll.ohTrigger(Trigger,Trigger6M,InterestRatesTrigger))</f>
        <v>#NAME?</v>
      </c>
      <c r="W183" s="94" t="b">
        <f t="shared" ca="1" si="19"/>
        <v>0</v>
      </c>
      <c r="X183" s="124" t="e">
        <f t="shared" ca="1" si="20"/>
        <v>#NAME?</v>
      </c>
      <c r="Y183" s="50" t="e">
        <f ca="1">ABS(X183/10000)&lt;=ABS('General Settings'!$D$32)</f>
        <v>#NAME?</v>
      </c>
      <c r="AA183" s="50" t="str">
        <f>_xll.qlSwapIndex(,,O183,SettlementDays,Currency,Calendar,FixedLegTenor,FixedLegBDC,FixedLegDayCounter,Index6M,DiscountingCurve,Permanent,Trigger,ObjectOverwrite)</f>
        <v>obj_00631#0001</v>
      </c>
      <c r="AB183" s="50" t="str">
        <f>_xll.qlVanillaSwapFromSwapIndex(,AA183,R183)</f>
        <v>obj_00851#0001</v>
      </c>
      <c r="AH183" s="50" t="str">
        <v/>
      </c>
    </row>
    <row r="184" spans="13:34" x14ac:dyDescent="0.2">
      <c r="M184" s="94" t="s">
        <v>155</v>
      </c>
      <c r="N184" s="94" t="s">
        <v>82</v>
      </c>
      <c r="O184" s="94" t="s">
        <v>90</v>
      </c>
      <c r="P184" s="94" t="str">
        <f t="shared" si="18"/>
        <v>EUR6F25Y_Quote</v>
      </c>
      <c r="Q184" s="171"/>
      <c r="R184" s="106">
        <f>_xll.qlInterestRateIndexFixingDate(AA184,S184)</f>
        <v>44832</v>
      </c>
      <c r="S184" s="106">
        <f>_xll.qlCalendarAdvance(Calendar,SettlementDate,N184,"mf",TRUE,Trigger)</f>
        <v>44834</v>
      </c>
      <c r="T184" s="106">
        <f>_xll.qlInterestRateIndexMaturity(AA184,S184)</f>
        <v>53965</v>
      </c>
      <c r="U184" s="97" t="e">
        <f ca="1">_xll.qlIndexFixing(AA184,R184,TRUE,_xll.ohTrigger(Trigger,Trigger6M,InterestRatesTrigger))</f>
        <v>#NAME?</v>
      </c>
      <c r="V184" s="97" t="e">
        <f ca="1">_xll.qlQuoteValue(P184,_xll.ohTrigger(Trigger,Trigger6M,InterestRatesTrigger))</f>
        <v>#NAME?</v>
      </c>
      <c r="W184" s="94" t="b">
        <f t="shared" ca="1" si="19"/>
        <v>0</v>
      </c>
      <c r="X184" s="124" t="e">
        <f t="shared" ca="1" si="20"/>
        <v>#NAME?</v>
      </c>
      <c r="Y184" s="50" t="e">
        <f ca="1">ABS(X184/10000)&lt;=ABS('General Settings'!$D$32)</f>
        <v>#NAME?</v>
      </c>
      <c r="AA184" s="50" t="str">
        <f>_xll.qlSwapIndex(,,O184,SettlementDays,Currency,Calendar,FixedLegTenor,FixedLegBDC,FixedLegDayCounter,Index6M,DiscountingCurve,Permanent,Trigger,ObjectOverwrite)</f>
        <v>obj_006c5#0001</v>
      </c>
      <c r="AB184" s="50" t="str">
        <f>_xll.qlVanillaSwapFromSwapIndex(,AA184,R184)</f>
        <v>obj_00847#0001</v>
      </c>
      <c r="AH184" s="50" t="str">
        <v/>
      </c>
    </row>
    <row r="185" spans="13:34" x14ac:dyDescent="0.2">
      <c r="M185" s="94" t="s">
        <v>155</v>
      </c>
      <c r="N185" s="94" t="s">
        <v>82</v>
      </c>
      <c r="O185" s="94" t="s">
        <v>92</v>
      </c>
      <c r="P185" s="94" t="str">
        <f t="shared" si="18"/>
        <v>EUR6F30Y_Quote</v>
      </c>
      <c r="Q185" s="171"/>
      <c r="R185" s="106">
        <f>_xll.qlInterestRateIndexFixingDate(AA185,S185)</f>
        <v>44832</v>
      </c>
      <c r="S185" s="106">
        <f>_xll.qlCalendarAdvance(Calendar,SettlementDate,N185,"mf",TRUE,Trigger)</f>
        <v>44834</v>
      </c>
      <c r="T185" s="106">
        <f>_xll.qlInterestRateIndexMaturity(AA185,S185)</f>
        <v>55792</v>
      </c>
      <c r="U185" s="97" t="e">
        <f ca="1">_xll.qlIndexFixing(AA185,R185,TRUE,_xll.ohTrigger(Trigger,Trigger6M,InterestRatesTrigger))</f>
        <v>#NAME?</v>
      </c>
      <c r="V185" s="97" t="e">
        <f ca="1">_xll.qlQuoteValue(P185,_xll.ohTrigger(Trigger,Trigger6M,InterestRatesTrigger))</f>
        <v>#NAME?</v>
      </c>
      <c r="W185" s="94" t="b">
        <f t="shared" ca="1" si="19"/>
        <v>0</v>
      </c>
      <c r="X185" s="124" t="e">
        <f t="shared" ca="1" si="20"/>
        <v>#NAME?</v>
      </c>
      <c r="Y185" s="131" t="e">
        <f ca="1">ABS(X185/10000)&lt;=ABS('General Settings'!$D$32)</f>
        <v>#NAME?</v>
      </c>
      <c r="AA185" s="50" t="str">
        <f>_xll.qlSwapIndex(,,O185,SettlementDays,Currency,Calendar,FixedLegTenor,FixedLegBDC,FixedLegDayCounter,Index6M,DiscountingCurve,Permanent,Trigger,ObjectOverwrite)</f>
        <v>obj_00705#0001</v>
      </c>
      <c r="AB185" s="50" t="str">
        <f>_xll.qlVanillaSwapFromSwapIndex(,AA185,R185)</f>
        <v>obj_007c7#0001</v>
      </c>
      <c r="AH185" s="50" t="str">
        <v/>
      </c>
    </row>
    <row r="186" spans="13:34" x14ac:dyDescent="0.2">
      <c r="M186" s="163" t="s">
        <v>155</v>
      </c>
      <c r="N186" s="163" t="s">
        <v>83</v>
      </c>
      <c r="O186" s="163" t="s">
        <v>33</v>
      </c>
      <c r="P186" s="163" t="str">
        <f t="shared" si="18"/>
        <v>EUR7F1Y_Quote</v>
      </c>
      <c r="Q186" s="175"/>
      <c r="R186" s="164">
        <f>_xll.qlInterestRateIndexFixingDate(AA186,S186)</f>
        <v>45196</v>
      </c>
      <c r="S186" s="164">
        <f>_xll.qlCalendarAdvance(Calendar,SettlementDate,N186,"mf",TRUE,Trigger)</f>
        <v>45198</v>
      </c>
      <c r="T186" s="164">
        <f>_xll.qlInterestRateIndexMaturity(AA186,S186)</f>
        <v>45565</v>
      </c>
      <c r="U186" s="165" t="e">
        <f ca="1">_xll.qlIndexFixing(AA186,R186,TRUE,_xll.ohTrigger(Trigger,Trigger6M,InterestRatesTrigger))</f>
        <v>#NAME?</v>
      </c>
      <c r="V186" s="165" t="e">
        <f ca="1">_xll.qlQuoteValue(P186,_xll.ohTrigger(Trigger,Trigger6M,InterestRatesTrigger))</f>
        <v>#NAME?</v>
      </c>
      <c r="W186" s="163" t="b">
        <f t="shared" ca="1" si="19"/>
        <v>0</v>
      </c>
      <c r="X186" s="166" t="e">
        <f t="shared" ca="1" si="20"/>
        <v>#NAME?</v>
      </c>
      <c r="Y186" s="123" t="e">
        <f ca="1">ABS(X186/10000)&lt;=ABS('General Settings'!$D$32)</f>
        <v>#NAME?</v>
      </c>
      <c r="AA186" s="50" t="str">
        <f>_xll.qlSwapIndex(,,O186,SettlementDays,Currency,Calendar,FixedLegTenor,FixedLegBDC,FixedLegDayCounter,Index6M,DiscountingCurve,Permanent,Trigger,ObjectOverwrite)</f>
        <v>obj_00689#0001</v>
      </c>
      <c r="AB186" s="50" t="str">
        <f>_xll.qlVanillaSwapFromSwapIndex(,AA186,R186)</f>
        <v>obj_007a1#0001</v>
      </c>
      <c r="AH186" s="50" t="str">
        <v/>
      </c>
    </row>
    <row r="187" spans="13:34" x14ac:dyDescent="0.2">
      <c r="M187" s="94" t="s">
        <v>155</v>
      </c>
      <c r="N187" s="94" t="s">
        <v>83</v>
      </c>
      <c r="O187" s="94" t="s">
        <v>78</v>
      </c>
      <c r="P187" s="94" t="str">
        <f t="shared" si="18"/>
        <v>EUR7F2Y_Quote</v>
      </c>
      <c r="Q187" s="171"/>
      <c r="R187" s="106">
        <f>_xll.qlInterestRateIndexFixingDate(AA187,S187)</f>
        <v>45196</v>
      </c>
      <c r="S187" s="106">
        <f>_xll.qlCalendarAdvance(Calendar,SettlementDate,N187,"mf",TRUE,Trigger)</f>
        <v>45198</v>
      </c>
      <c r="T187" s="106">
        <f>_xll.qlInterestRateIndexMaturity(AA187,S187)</f>
        <v>45929</v>
      </c>
      <c r="U187" s="97" t="e">
        <f ca="1">_xll.qlIndexFixing(AA187,R187,TRUE,_xll.ohTrigger(Trigger,Trigger6M,InterestRatesTrigger))</f>
        <v>#NAME?</v>
      </c>
      <c r="V187" s="97" t="e">
        <f ca="1">_xll.qlQuoteValue(P187,_xll.ohTrigger(Trigger,Trigger6M,InterestRatesTrigger))</f>
        <v>#NAME?</v>
      </c>
      <c r="W187" s="94" t="b">
        <f t="shared" ca="1" si="19"/>
        <v>0</v>
      </c>
      <c r="X187" s="124" t="e">
        <f t="shared" ca="1" si="20"/>
        <v>#NAME?</v>
      </c>
      <c r="Y187" s="50" t="e">
        <f ca="1">ABS(X187/10000)&lt;=ABS('General Settings'!$D$32)</f>
        <v>#NAME?</v>
      </c>
      <c r="AA187" s="50" t="str">
        <f>_xll.qlSwapIndex(,,O187,SettlementDays,Currency,Calendar,FixedLegTenor,FixedLegBDC,FixedLegDayCounter,Index6M,DiscountingCurve,Permanent,Trigger,ObjectOverwrite)</f>
        <v>obj_00718#0001</v>
      </c>
      <c r="AB187" s="50" t="str">
        <f>_xll.qlVanillaSwapFromSwapIndex(,AA187,R187)</f>
        <v>obj_007d3#0001</v>
      </c>
      <c r="AH187" s="50" t="str">
        <v/>
      </c>
    </row>
    <row r="188" spans="13:34" x14ac:dyDescent="0.2">
      <c r="M188" s="94" t="s">
        <v>155</v>
      </c>
      <c r="N188" s="94" t="s">
        <v>83</v>
      </c>
      <c r="O188" s="94" t="s">
        <v>79</v>
      </c>
      <c r="P188" s="94" t="str">
        <f t="shared" si="18"/>
        <v>EUR7F3Y_Quote</v>
      </c>
      <c r="Q188" s="171"/>
      <c r="R188" s="106">
        <f>_xll.qlInterestRateIndexFixingDate(AA188,S188)</f>
        <v>45196</v>
      </c>
      <c r="S188" s="106">
        <f>_xll.qlCalendarAdvance(Calendar,SettlementDate,N188,"mf",TRUE,Trigger)</f>
        <v>45198</v>
      </c>
      <c r="T188" s="106">
        <f>_xll.qlInterestRateIndexMaturity(AA188,S188)</f>
        <v>46294</v>
      </c>
      <c r="U188" s="97" t="e">
        <f ca="1">_xll.qlIndexFixing(AA188,R188,TRUE,_xll.ohTrigger(Trigger,Trigger6M,InterestRatesTrigger))</f>
        <v>#NAME?</v>
      </c>
      <c r="V188" s="97" t="e">
        <f ca="1">_xll.qlQuoteValue(P188,_xll.ohTrigger(Trigger,Trigger6M,InterestRatesTrigger))</f>
        <v>#NAME?</v>
      </c>
      <c r="W188" s="94" t="b">
        <f t="shared" ca="1" si="19"/>
        <v>0</v>
      </c>
      <c r="X188" s="124" t="e">
        <f t="shared" ca="1" si="20"/>
        <v>#NAME?</v>
      </c>
      <c r="Y188" s="50" t="e">
        <f ca="1">ABS(X188/10000)&lt;=ABS('General Settings'!$D$32)</f>
        <v>#NAME?</v>
      </c>
      <c r="AA188" s="50" t="str">
        <f>_xll.qlSwapIndex(,,O188,SettlementDays,Currency,Calendar,FixedLegTenor,FixedLegBDC,FixedLegDayCounter,Index6M,DiscountingCurve,Permanent,Trigger,ObjectOverwrite)</f>
        <v>obj_00738#0001</v>
      </c>
      <c r="AB188" s="50" t="str">
        <f>_xll.qlVanillaSwapFromSwapIndex(,AA188,R188)</f>
        <v>obj_00776#0001</v>
      </c>
      <c r="AH188" s="50" t="str">
        <v/>
      </c>
    </row>
    <row r="189" spans="13:34" x14ac:dyDescent="0.2">
      <c r="M189" s="94" t="s">
        <v>155</v>
      </c>
      <c r="N189" s="94" t="s">
        <v>83</v>
      </c>
      <c r="O189" s="94" t="s">
        <v>80</v>
      </c>
      <c r="P189" s="94" t="str">
        <f t="shared" si="18"/>
        <v>EUR7F4Y_Quote</v>
      </c>
      <c r="Q189" s="171"/>
      <c r="R189" s="106">
        <f>_xll.qlInterestRateIndexFixingDate(AA189,S189)</f>
        <v>45196</v>
      </c>
      <c r="S189" s="106">
        <f>_xll.qlCalendarAdvance(Calendar,SettlementDate,N189,"mf",TRUE,Trigger)</f>
        <v>45198</v>
      </c>
      <c r="T189" s="106">
        <f>_xll.qlInterestRateIndexMaturity(AA189,S189)</f>
        <v>46659</v>
      </c>
      <c r="U189" s="97" t="e">
        <f ca="1">_xll.qlIndexFixing(AA189,R189,TRUE,_xll.ohTrigger(Trigger,Trigger6M,InterestRatesTrigger))</f>
        <v>#NAME?</v>
      </c>
      <c r="V189" s="97" t="e">
        <f ca="1">_xll.qlQuoteValue(P189,_xll.ohTrigger(Trigger,Trigger6M,InterestRatesTrigger))</f>
        <v>#NAME?</v>
      </c>
      <c r="W189" s="94" t="b">
        <f t="shared" ca="1" si="19"/>
        <v>0</v>
      </c>
      <c r="X189" s="124" t="e">
        <f t="shared" ca="1" si="20"/>
        <v>#NAME?</v>
      </c>
      <c r="Y189" s="50" t="e">
        <f ca="1">ABS(X189/10000)&lt;=ABS('General Settings'!$D$32)</f>
        <v>#NAME?</v>
      </c>
      <c r="AA189" s="50" t="str">
        <f>_xll.qlSwapIndex(,,O189,SettlementDays,Currency,Calendar,FixedLegTenor,FixedLegBDC,FixedLegDayCounter,Index6M,DiscountingCurve,Permanent,Trigger,ObjectOverwrite)</f>
        <v>obj_005e0#0001</v>
      </c>
      <c r="AB189" s="50" t="str">
        <f>_xll.qlVanillaSwapFromSwapIndex(,AA189,R189)</f>
        <v>obj_00770#0001</v>
      </c>
      <c r="AH189" s="50" t="str">
        <v/>
      </c>
    </row>
    <row r="190" spans="13:34" x14ac:dyDescent="0.2">
      <c r="M190" s="94" t="s">
        <v>155</v>
      </c>
      <c r="N190" s="94" t="s">
        <v>83</v>
      </c>
      <c r="O190" s="94" t="s">
        <v>81</v>
      </c>
      <c r="P190" s="94" t="str">
        <f t="shared" si="18"/>
        <v>EUR7F5Y_Quote</v>
      </c>
      <c r="Q190" s="171"/>
      <c r="R190" s="106">
        <f>_xll.qlInterestRateIndexFixingDate(AA190,S190)</f>
        <v>45196</v>
      </c>
      <c r="S190" s="106">
        <f>_xll.qlCalendarAdvance(Calendar,SettlementDate,N190,"mf",TRUE,Trigger)</f>
        <v>45198</v>
      </c>
      <c r="T190" s="106">
        <f>_xll.qlInterestRateIndexMaturity(AA190,S190)</f>
        <v>47025</v>
      </c>
      <c r="U190" s="97" t="e">
        <f ca="1">_xll.qlIndexFixing(AA190,R190,TRUE,_xll.ohTrigger(Trigger,Trigger6M,InterestRatesTrigger))</f>
        <v>#NAME?</v>
      </c>
      <c r="V190" s="97" t="e">
        <f ca="1">_xll.qlQuoteValue(P190,_xll.ohTrigger(Trigger,Trigger6M,InterestRatesTrigger))</f>
        <v>#NAME?</v>
      </c>
      <c r="W190" s="94" t="b">
        <f t="shared" ca="1" si="19"/>
        <v>0</v>
      </c>
      <c r="X190" s="124" t="e">
        <f t="shared" ca="1" si="20"/>
        <v>#NAME?</v>
      </c>
      <c r="Y190" s="50" t="e">
        <f ca="1">ABS(X190/10000)&lt;=ABS('General Settings'!$D$32)</f>
        <v>#NAME?</v>
      </c>
      <c r="AA190" s="50" t="str">
        <f>_xll.qlSwapIndex(,,O190,SettlementDays,Currency,Calendar,FixedLegTenor,FixedLegBDC,FixedLegDayCounter,Index6M,DiscountingCurve,Permanent,Trigger,ObjectOverwrite)</f>
        <v>obj_00750#0001</v>
      </c>
      <c r="AB190" s="50" t="str">
        <f>_xll.qlVanillaSwapFromSwapIndex(,AA190,R190)</f>
        <v>obj_00771#0001</v>
      </c>
      <c r="AH190" s="50" t="str">
        <v/>
      </c>
    </row>
    <row r="191" spans="13:34" x14ac:dyDescent="0.2">
      <c r="M191" s="94" t="s">
        <v>155</v>
      </c>
      <c r="N191" s="94" t="s">
        <v>83</v>
      </c>
      <c r="O191" s="94" t="s">
        <v>82</v>
      </c>
      <c r="P191" s="94" t="str">
        <f t="shared" si="18"/>
        <v>EUR7F6Y_Quote</v>
      </c>
      <c r="Q191" s="171"/>
      <c r="R191" s="106">
        <f>_xll.qlInterestRateIndexFixingDate(AA191,S191)</f>
        <v>45196</v>
      </c>
      <c r="S191" s="106">
        <f>_xll.qlCalendarAdvance(Calendar,SettlementDate,N191,"mf",TRUE,Trigger)</f>
        <v>45198</v>
      </c>
      <c r="T191" s="106">
        <f>_xll.qlInterestRateIndexMaturity(AA191,S191)</f>
        <v>47389</v>
      </c>
      <c r="U191" s="97" t="e">
        <f ca="1">_xll.qlIndexFixing(AA191,R191,TRUE,_xll.ohTrigger(Trigger,Trigger6M,InterestRatesTrigger))</f>
        <v>#NAME?</v>
      </c>
      <c r="V191" s="97" t="e">
        <f ca="1">_xll.qlQuoteValue(P191,_xll.ohTrigger(Trigger,Trigger6M,InterestRatesTrigger))</f>
        <v>#NAME?</v>
      </c>
      <c r="W191" s="94" t="b">
        <f t="shared" ca="1" si="19"/>
        <v>0</v>
      </c>
      <c r="X191" s="124" t="e">
        <f t="shared" ca="1" si="20"/>
        <v>#NAME?</v>
      </c>
      <c r="Y191" s="50" t="e">
        <f ca="1">ABS(X191/10000)&lt;=ABS('General Settings'!$D$32)</f>
        <v>#NAME?</v>
      </c>
      <c r="AA191" s="50" t="str">
        <f>_xll.qlSwapIndex(,,O191,SettlementDays,Currency,Calendar,FixedLegTenor,FixedLegBDC,FixedLegDayCounter,Index6M,DiscountingCurve,Permanent,Trigger,ObjectOverwrite)</f>
        <v>obj_00694#0001</v>
      </c>
      <c r="AB191" s="50" t="str">
        <f>_xll.qlVanillaSwapFromSwapIndex(,AA191,R191)</f>
        <v>obj_0080f#0001</v>
      </c>
      <c r="AH191" s="50" t="str">
        <v/>
      </c>
    </row>
    <row r="192" spans="13:34" x14ac:dyDescent="0.2">
      <c r="M192" s="94" t="s">
        <v>155</v>
      </c>
      <c r="N192" s="94" t="s">
        <v>83</v>
      </c>
      <c r="O192" s="94" t="s">
        <v>83</v>
      </c>
      <c r="P192" s="94" t="str">
        <f t="shared" si="18"/>
        <v>EUR7F7Y_Quote</v>
      </c>
      <c r="Q192" s="171"/>
      <c r="R192" s="106">
        <f>_xll.qlInterestRateIndexFixingDate(AA192,S192)</f>
        <v>45196</v>
      </c>
      <c r="S192" s="106">
        <f>_xll.qlCalendarAdvance(Calendar,SettlementDate,N192,"mf",TRUE,Trigger)</f>
        <v>45198</v>
      </c>
      <c r="T192" s="106">
        <f>_xll.qlInterestRateIndexMaturity(AA192,S192)</f>
        <v>47756</v>
      </c>
      <c r="U192" s="97" t="e">
        <f ca="1">_xll.qlIndexFixing(AA192,R192,TRUE,_xll.ohTrigger(Trigger,Trigger6M,InterestRatesTrigger))</f>
        <v>#NAME?</v>
      </c>
      <c r="V192" s="97" t="e">
        <f ca="1">_xll.qlQuoteValue(P192,_xll.ohTrigger(Trigger,Trigger6M,InterestRatesTrigger))</f>
        <v>#NAME?</v>
      </c>
      <c r="W192" s="94" t="b">
        <f t="shared" ca="1" si="19"/>
        <v>0</v>
      </c>
      <c r="X192" s="124" t="e">
        <f t="shared" ca="1" si="20"/>
        <v>#NAME?</v>
      </c>
      <c r="Y192" s="50" t="e">
        <f ca="1">ABS(X192/10000)&lt;=ABS('General Settings'!$D$32)</f>
        <v>#NAME?</v>
      </c>
      <c r="AA192" s="50" t="str">
        <f>_xll.qlSwapIndex(,,O192,SettlementDays,Currency,Calendar,FixedLegTenor,FixedLegBDC,FixedLegDayCounter,Index6M,DiscountingCurve,Permanent,Trigger,ObjectOverwrite)</f>
        <v>obj_00630#0001</v>
      </c>
      <c r="AB192" s="50" t="str">
        <f>_xll.qlVanillaSwapFromSwapIndex(,AA192,R192)</f>
        <v>obj_007e3#0001</v>
      </c>
      <c r="AH192" s="50" t="str">
        <v/>
      </c>
    </row>
    <row r="193" spans="13:34" x14ac:dyDescent="0.2">
      <c r="M193" s="94" t="s">
        <v>155</v>
      </c>
      <c r="N193" s="94" t="s">
        <v>83</v>
      </c>
      <c r="O193" s="94" t="s">
        <v>84</v>
      </c>
      <c r="P193" s="94" t="str">
        <f t="shared" si="18"/>
        <v>EUR7F8Y_Quote</v>
      </c>
      <c r="Q193" s="171"/>
      <c r="R193" s="106">
        <f>_xll.qlInterestRateIndexFixingDate(AA193,S193)</f>
        <v>45196</v>
      </c>
      <c r="S193" s="106">
        <f>_xll.qlCalendarAdvance(Calendar,SettlementDate,N193,"mf",TRUE,Trigger)</f>
        <v>45198</v>
      </c>
      <c r="T193" s="106">
        <f>_xll.qlInterestRateIndexMaturity(AA193,S193)</f>
        <v>48120</v>
      </c>
      <c r="U193" s="97" t="e">
        <f ca="1">_xll.qlIndexFixing(AA193,R193,TRUE,_xll.ohTrigger(Trigger,Trigger6M,InterestRatesTrigger))</f>
        <v>#NAME?</v>
      </c>
      <c r="V193" s="97" t="e">
        <f ca="1">_xll.qlQuoteValue(P193,_xll.ohTrigger(Trigger,Trigger6M,InterestRatesTrigger))</f>
        <v>#NAME?</v>
      </c>
      <c r="W193" s="94" t="b">
        <f t="shared" ca="1" si="19"/>
        <v>0</v>
      </c>
      <c r="X193" s="124" t="e">
        <f t="shared" ca="1" si="20"/>
        <v>#NAME?</v>
      </c>
      <c r="Y193" s="50" t="e">
        <f ca="1">ABS(X193/10000)&lt;=ABS('General Settings'!$D$32)</f>
        <v>#NAME?</v>
      </c>
      <c r="AA193" s="50" t="str">
        <f>_xll.qlSwapIndex(,,O193,SettlementDays,Currency,Calendar,FixedLegTenor,FixedLegBDC,FixedLegDayCounter,Index6M,DiscountingCurve,Permanent,Trigger,ObjectOverwrite)</f>
        <v>obj_005c5#0001</v>
      </c>
      <c r="AB193" s="50" t="str">
        <f>_xll.qlVanillaSwapFromSwapIndex(,AA193,R193)</f>
        <v>obj_0083a#0001</v>
      </c>
      <c r="AH193" s="50" t="str">
        <v/>
      </c>
    </row>
    <row r="194" spans="13:34" x14ac:dyDescent="0.2">
      <c r="M194" s="94" t="s">
        <v>155</v>
      </c>
      <c r="N194" s="94" t="s">
        <v>83</v>
      </c>
      <c r="O194" s="94" t="s">
        <v>85</v>
      </c>
      <c r="P194" s="94" t="str">
        <f t="shared" si="18"/>
        <v>EUR7F9Y_Quote</v>
      </c>
      <c r="Q194" s="171"/>
      <c r="R194" s="106">
        <f>_xll.qlInterestRateIndexFixingDate(AA194,S194)</f>
        <v>45196</v>
      </c>
      <c r="S194" s="106">
        <f>_xll.qlCalendarAdvance(Calendar,SettlementDate,N194,"mf",TRUE,Trigger)</f>
        <v>45198</v>
      </c>
      <c r="T194" s="106">
        <f>_xll.qlInterestRateIndexMaturity(AA194,S194)</f>
        <v>48486</v>
      </c>
      <c r="U194" s="97" t="e">
        <f ca="1">_xll.qlIndexFixing(AA194,R194,TRUE,_xll.ohTrigger(Trigger,Trigger6M,InterestRatesTrigger))</f>
        <v>#NAME?</v>
      </c>
      <c r="V194" s="97" t="e">
        <f ca="1">_xll.qlQuoteValue(P194,_xll.ohTrigger(Trigger,Trigger6M,InterestRatesTrigger))</f>
        <v>#NAME?</v>
      </c>
      <c r="W194" s="94" t="b">
        <f t="shared" ca="1" si="19"/>
        <v>0</v>
      </c>
      <c r="X194" s="124" t="e">
        <f t="shared" ca="1" si="20"/>
        <v>#NAME?</v>
      </c>
      <c r="Y194" s="50" t="e">
        <f ca="1">ABS(X194/10000)&lt;=ABS('General Settings'!$D$32)</f>
        <v>#NAME?</v>
      </c>
      <c r="AA194" s="50" t="str">
        <f>_xll.qlSwapIndex(,,O194,SettlementDays,Currency,Calendar,FixedLegTenor,FixedLegBDC,FixedLegDayCounter,Index6M,DiscountingCurve,Permanent,Trigger,ObjectOverwrite)</f>
        <v>obj_006d4#0001</v>
      </c>
      <c r="AB194" s="50" t="str">
        <f>_xll.qlVanillaSwapFromSwapIndex(,AA194,R194)</f>
        <v>obj_00840#0001</v>
      </c>
      <c r="AH194" s="50" t="str">
        <v/>
      </c>
    </row>
    <row r="195" spans="13:34" x14ac:dyDescent="0.2">
      <c r="M195" s="94" t="s">
        <v>155</v>
      </c>
      <c r="N195" s="94" t="s">
        <v>83</v>
      </c>
      <c r="O195" s="94" t="s">
        <v>86</v>
      </c>
      <c r="P195" s="94" t="str">
        <f t="shared" si="18"/>
        <v>EUR7F10Y_Quote</v>
      </c>
      <c r="Q195" s="171"/>
      <c r="R195" s="106">
        <f>_xll.qlInterestRateIndexFixingDate(AA195,S195)</f>
        <v>45196</v>
      </c>
      <c r="S195" s="106">
        <f>_xll.qlCalendarAdvance(Calendar,SettlementDate,N195,"mf",TRUE,Trigger)</f>
        <v>45198</v>
      </c>
      <c r="T195" s="106">
        <f>_xll.qlInterestRateIndexMaturity(AA195,S195)</f>
        <v>48851</v>
      </c>
      <c r="U195" s="97" t="e">
        <f ca="1">_xll.qlIndexFixing(AA195,R195,TRUE,_xll.ohTrigger(Trigger,Trigger6M,InterestRatesTrigger))</f>
        <v>#NAME?</v>
      </c>
      <c r="V195" s="97" t="e">
        <f ca="1">_xll.qlQuoteValue(P195,_xll.ohTrigger(Trigger,Trigger6M,InterestRatesTrigger))</f>
        <v>#NAME?</v>
      </c>
      <c r="W195" s="94" t="b">
        <f t="shared" ca="1" si="19"/>
        <v>0</v>
      </c>
      <c r="X195" s="124" t="e">
        <f t="shared" ca="1" si="20"/>
        <v>#NAME?</v>
      </c>
      <c r="Y195" s="50" t="e">
        <f ca="1">ABS(X195/10000)&lt;=ABS('General Settings'!$D$32)</f>
        <v>#NAME?</v>
      </c>
      <c r="AA195" s="50" t="str">
        <f>_xll.qlSwapIndex(,,O195,SettlementDays,Currency,Calendar,FixedLegTenor,FixedLegBDC,FixedLegDayCounter,Index6M,DiscountingCurve,Permanent,Trigger,ObjectOverwrite)</f>
        <v>obj_00729#0001</v>
      </c>
      <c r="AB195" s="50" t="str">
        <f>_xll.qlVanillaSwapFromSwapIndex(,AA195,R195)</f>
        <v>obj_00852#0001</v>
      </c>
      <c r="AH195" s="50" t="str">
        <v/>
      </c>
    </row>
    <row r="196" spans="13:34" x14ac:dyDescent="0.2">
      <c r="M196" s="94" t="s">
        <v>155</v>
      </c>
      <c r="N196" s="94" t="s">
        <v>83</v>
      </c>
      <c r="O196" s="94" t="s">
        <v>112</v>
      </c>
      <c r="P196" s="94" t="str">
        <f t="shared" si="18"/>
        <v>EUR7F11Y_Quote</v>
      </c>
      <c r="Q196" s="171"/>
      <c r="R196" s="106">
        <f>_xll.qlInterestRateIndexFixingDate(AA196,S196)</f>
        <v>45196</v>
      </c>
      <c r="S196" s="106">
        <f>_xll.qlCalendarAdvance(Calendar,SettlementDate,N196,"mf",TRUE,Trigger)</f>
        <v>45198</v>
      </c>
      <c r="T196" s="106">
        <f>_xll.qlInterestRateIndexMaturity(AA196,S196)</f>
        <v>49216</v>
      </c>
      <c r="U196" s="97" t="e">
        <f ca="1">_xll.qlIndexFixing(AA196,R196,TRUE,_xll.ohTrigger(Trigger,Trigger6M,InterestRatesTrigger))</f>
        <v>#NAME?</v>
      </c>
      <c r="V196" s="97" t="e">
        <f ca="1">_xll.qlQuoteValue(P196,_xll.ohTrigger(Trigger,Trigger6M,InterestRatesTrigger))</f>
        <v>#NAME?</v>
      </c>
      <c r="W196" s="94" t="b">
        <f t="shared" ca="1" si="19"/>
        <v>0</v>
      </c>
      <c r="X196" s="124" t="e">
        <f t="shared" ca="1" si="20"/>
        <v>#NAME?</v>
      </c>
      <c r="Y196" s="50" t="e">
        <f ca="1">ABS(X196/10000)&lt;=ABS('General Settings'!$D$32)</f>
        <v>#NAME?</v>
      </c>
      <c r="AA196" s="50" t="str">
        <f>_xll.qlSwapIndex(,,O196,SettlementDays,Currency,Calendar,FixedLegTenor,FixedLegBDC,FixedLegDayCounter,Index6M,DiscountingCurve,Permanent,Trigger,ObjectOverwrite)</f>
        <v>obj_0067e#0001</v>
      </c>
      <c r="AB196" s="50" t="str">
        <f>_xll.qlVanillaSwapFromSwapIndex(,AA196,R196)</f>
        <v>obj_007bb#0001</v>
      </c>
      <c r="AH196" s="50" t="str">
        <v/>
      </c>
    </row>
    <row r="197" spans="13:34" x14ac:dyDescent="0.2">
      <c r="M197" s="94" t="s">
        <v>155</v>
      </c>
      <c r="N197" s="94" t="s">
        <v>83</v>
      </c>
      <c r="O197" s="94" t="s">
        <v>87</v>
      </c>
      <c r="P197" s="94" t="str">
        <f t="shared" si="18"/>
        <v>EUR7F12Y_Quote</v>
      </c>
      <c r="Q197" s="171"/>
      <c r="R197" s="106">
        <f>_xll.qlInterestRateIndexFixingDate(AA197,S197)</f>
        <v>45196</v>
      </c>
      <c r="S197" s="106">
        <f>_xll.qlCalendarAdvance(Calendar,SettlementDate,N197,"mf",TRUE,Trigger)</f>
        <v>45198</v>
      </c>
      <c r="T197" s="106">
        <f>_xll.qlInterestRateIndexMaturity(AA197,S197)</f>
        <v>49580</v>
      </c>
      <c r="U197" s="97" t="e">
        <f ca="1">_xll.qlIndexFixing(AA197,R197,TRUE,_xll.ohTrigger(Trigger,Trigger6M,InterestRatesTrigger))</f>
        <v>#NAME?</v>
      </c>
      <c r="V197" s="97" t="e">
        <f ca="1">_xll.qlQuoteValue(P197,_xll.ohTrigger(Trigger,Trigger6M,InterestRatesTrigger))</f>
        <v>#NAME?</v>
      </c>
      <c r="W197" s="94" t="b">
        <f t="shared" ca="1" si="19"/>
        <v>0</v>
      </c>
      <c r="X197" s="124" t="e">
        <f t="shared" ca="1" si="20"/>
        <v>#NAME?</v>
      </c>
      <c r="Y197" s="50" t="e">
        <f ca="1">ABS(X197/10000)&lt;=ABS('General Settings'!$D$32)</f>
        <v>#NAME?</v>
      </c>
      <c r="AA197" s="50" t="str">
        <f>_xll.qlSwapIndex(,,O197,SettlementDays,Currency,Calendar,FixedLegTenor,FixedLegBDC,FixedLegDayCounter,Index6M,DiscountingCurve,Permanent,Trigger,ObjectOverwrite)</f>
        <v>obj_006bd#0001</v>
      </c>
      <c r="AB197" s="50" t="str">
        <f>_xll.qlVanillaSwapFromSwapIndex(,AA197,R197)</f>
        <v>obj_007c4#0001</v>
      </c>
      <c r="AH197" s="50" t="str">
        <v/>
      </c>
    </row>
    <row r="198" spans="13:34" x14ac:dyDescent="0.2">
      <c r="M198" s="94" t="s">
        <v>155</v>
      </c>
      <c r="N198" s="94" t="s">
        <v>83</v>
      </c>
      <c r="O198" s="94" t="s">
        <v>113</v>
      </c>
      <c r="P198" s="94" t="str">
        <f t="shared" si="18"/>
        <v>EUR7F13Y_Quote</v>
      </c>
      <c r="Q198" s="171"/>
      <c r="R198" s="106">
        <f>_xll.qlInterestRateIndexFixingDate(AA198,S198)</f>
        <v>45196</v>
      </c>
      <c r="S198" s="106">
        <f>_xll.qlCalendarAdvance(Calendar,SettlementDate,N198,"mf",TRUE,Trigger)</f>
        <v>45198</v>
      </c>
      <c r="T198" s="106">
        <f>_xll.qlInterestRateIndexMaturity(AA198,S198)</f>
        <v>49947</v>
      </c>
      <c r="U198" s="97" t="e">
        <f ca="1">_xll.qlIndexFixing(AA198,R198,TRUE,_xll.ohTrigger(Trigger,Trigger6M,InterestRatesTrigger))</f>
        <v>#NAME?</v>
      </c>
      <c r="V198" s="97" t="e">
        <f ca="1">_xll.qlQuoteValue(P198,_xll.ohTrigger(Trigger,Trigger6M,InterestRatesTrigger))</f>
        <v>#NAME?</v>
      </c>
      <c r="W198" s="94" t="b">
        <f t="shared" ca="1" si="19"/>
        <v>0</v>
      </c>
      <c r="X198" s="124" t="e">
        <f t="shared" ca="1" si="20"/>
        <v>#NAME?</v>
      </c>
      <c r="Y198" s="50" t="e">
        <f ca="1">ABS(X198/10000)&lt;=ABS('General Settings'!$D$32)</f>
        <v>#NAME?</v>
      </c>
      <c r="AA198" s="50" t="str">
        <f>_xll.qlSwapIndex(,,O198,SettlementDays,Currency,Calendar,FixedLegTenor,FixedLegBDC,FixedLegDayCounter,Index6M,DiscountingCurve,Permanent,Trigger,ObjectOverwrite)</f>
        <v>obj_00687#0001</v>
      </c>
      <c r="AB198" s="50" t="str">
        <f>_xll.qlVanillaSwapFromSwapIndex(,AA198,R198)</f>
        <v>obj_00837#0001</v>
      </c>
      <c r="AH198" s="50" t="str">
        <v/>
      </c>
    </row>
    <row r="199" spans="13:34" x14ac:dyDescent="0.2">
      <c r="M199" s="94" t="s">
        <v>155</v>
      </c>
      <c r="N199" s="94" t="s">
        <v>83</v>
      </c>
      <c r="O199" s="94" t="s">
        <v>114</v>
      </c>
      <c r="P199" s="94" t="str">
        <f t="shared" si="18"/>
        <v>EUR7F14Y_Quote</v>
      </c>
      <c r="Q199" s="171"/>
      <c r="R199" s="106">
        <f>_xll.qlInterestRateIndexFixingDate(AA199,S199)</f>
        <v>45196</v>
      </c>
      <c r="S199" s="106">
        <f>_xll.qlCalendarAdvance(Calendar,SettlementDate,N199,"mf",TRUE,Trigger)</f>
        <v>45198</v>
      </c>
      <c r="T199" s="106">
        <f>_xll.qlInterestRateIndexMaturity(AA199,S199)</f>
        <v>50312</v>
      </c>
      <c r="U199" s="97" t="e">
        <f ca="1">_xll.qlIndexFixing(AA199,R199,TRUE,_xll.ohTrigger(Trigger,Trigger6M,InterestRatesTrigger))</f>
        <v>#NAME?</v>
      </c>
      <c r="V199" s="97" t="e">
        <f ca="1">_xll.qlQuoteValue(P199,_xll.ohTrigger(Trigger,Trigger6M,InterestRatesTrigger))</f>
        <v>#NAME?</v>
      </c>
      <c r="W199" s="94" t="b">
        <f t="shared" ca="1" si="19"/>
        <v>0</v>
      </c>
      <c r="X199" s="124" t="e">
        <f t="shared" ca="1" si="20"/>
        <v>#NAME?</v>
      </c>
      <c r="Y199" s="50" t="e">
        <f ca="1">ABS(X199/10000)&lt;=ABS('General Settings'!$D$32)</f>
        <v>#NAME?</v>
      </c>
      <c r="AA199" s="50" t="str">
        <f>_xll.qlSwapIndex(,,O199,SettlementDays,Currency,Calendar,FixedLegTenor,FixedLegBDC,FixedLegDayCounter,Index6M,DiscountingCurve,Permanent,Trigger,ObjectOverwrite)</f>
        <v>obj_00725#0001</v>
      </c>
      <c r="AB199" s="50" t="str">
        <f>_xll.qlVanillaSwapFromSwapIndex(,AA199,R199)</f>
        <v>obj_007e2#0001</v>
      </c>
      <c r="AH199" s="50" t="str">
        <v/>
      </c>
    </row>
    <row r="200" spans="13:34" x14ac:dyDescent="0.2">
      <c r="M200" s="94" t="s">
        <v>155</v>
      </c>
      <c r="N200" s="94" t="s">
        <v>83</v>
      </c>
      <c r="O200" s="94" t="s">
        <v>88</v>
      </c>
      <c r="P200" s="94" t="str">
        <f t="shared" si="18"/>
        <v>EUR7F15Y_Quote</v>
      </c>
      <c r="Q200" s="171"/>
      <c r="R200" s="106">
        <f>_xll.qlInterestRateIndexFixingDate(AA200,S200)</f>
        <v>45196</v>
      </c>
      <c r="S200" s="106">
        <f>_xll.qlCalendarAdvance(Calendar,SettlementDate,N200,"mf",TRUE,Trigger)</f>
        <v>45198</v>
      </c>
      <c r="T200" s="106">
        <f>_xll.qlInterestRateIndexMaturity(AA200,S200)</f>
        <v>50677</v>
      </c>
      <c r="U200" s="97" t="e">
        <f ca="1">_xll.qlIndexFixing(AA200,R200,TRUE,_xll.ohTrigger(Trigger,Trigger6M,InterestRatesTrigger))</f>
        <v>#NAME?</v>
      </c>
      <c r="V200" s="97" t="e">
        <f ca="1">_xll.qlQuoteValue(P200,_xll.ohTrigger(Trigger,Trigger6M,InterestRatesTrigger))</f>
        <v>#NAME?</v>
      </c>
      <c r="W200" s="94" t="b">
        <f t="shared" ca="1" si="19"/>
        <v>0</v>
      </c>
      <c r="X200" s="124" t="e">
        <f t="shared" ca="1" si="20"/>
        <v>#NAME?</v>
      </c>
      <c r="Y200" s="50" t="e">
        <f ca="1">ABS(X200/10000)&lt;=ABS('General Settings'!$D$32)</f>
        <v>#NAME?</v>
      </c>
      <c r="AA200" s="50" t="str">
        <f>_xll.qlSwapIndex(,,O200,SettlementDays,Currency,Calendar,FixedLegTenor,FixedLegBDC,FixedLegDayCounter,Index6M,DiscountingCurve,Permanent,Trigger,ObjectOverwrite)</f>
        <v>obj_006c7#0001</v>
      </c>
      <c r="AB200" s="50" t="str">
        <f>_xll.qlVanillaSwapFromSwapIndex(,AA200,R200)</f>
        <v>obj_0079e#0001</v>
      </c>
      <c r="AH200" s="50" t="str">
        <v/>
      </c>
    </row>
    <row r="201" spans="13:34" x14ac:dyDescent="0.2">
      <c r="M201" s="94" t="s">
        <v>155</v>
      </c>
      <c r="N201" s="94" t="s">
        <v>83</v>
      </c>
      <c r="O201" s="94" t="s">
        <v>89</v>
      </c>
      <c r="P201" s="94" t="str">
        <f t="shared" si="18"/>
        <v>EUR7F20Y_Quote</v>
      </c>
      <c r="Q201" s="171"/>
      <c r="R201" s="106">
        <f>_xll.qlInterestRateIndexFixingDate(AA201,S201)</f>
        <v>45196</v>
      </c>
      <c r="S201" s="106">
        <f>_xll.qlCalendarAdvance(Calendar,SettlementDate,N201,"mf",TRUE,Trigger)</f>
        <v>45198</v>
      </c>
      <c r="T201" s="106">
        <f>_xll.qlInterestRateIndexMaturity(AA201,S201)</f>
        <v>52503</v>
      </c>
      <c r="U201" s="97" t="e">
        <f ca="1">_xll.qlIndexFixing(AA201,R201,TRUE,_xll.ohTrigger(Trigger,Trigger6M,InterestRatesTrigger))</f>
        <v>#NAME?</v>
      </c>
      <c r="V201" s="97" t="e">
        <f ca="1">_xll.qlQuoteValue(P201,_xll.ohTrigger(Trigger,Trigger6M,InterestRatesTrigger))</f>
        <v>#NAME?</v>
      </c>
      <c r="W201" s="94" t="b">
        <f t="shared" ca="1" si="19"/>
        <v>0</v>
      </c>
      <c r="X201" s="124" t="e">
        <f t="shared" ca="1" si="20"/>
        <v>#NAME?</v>
      </c>
      <c r="Y201" s="50" t="e">
        <f ca="1">ABS(X201/10000)&lt;=ABS('General Settings'!$D$32)</f>
        <v>#NAME?</v>
      </c>
      <c r="AA201" s="50" t="str">
        <f>_xll.qlSwapIndex(,,O201,SettlementDays,Currency,Calendar,FixedLegTenor,FixedLegBDC,FixedLegDayCounter,Index6M,DiscountingCurve,Permanent,Trigger,ObjectOverwrite)</f>
        <v>obj_006af#0001</v>
      </c>
      <c r="AB201" s="50" t="str">
        <f>_xll.qlVanillaSwapFromSwapIndex(,AA201,R201)</f>
        <v>obj_00773#0001</v>
      </c>
      <c r="AH201" s="50" t="str">
        <v/>
      </c>
    </row>
    <row r="202" spans="13:34" x14ac:dyDescent="0.2">
      <c r="M202" s="94" t="s">
        <v>155</v>
      </c>
      <c r="N202" s="94" t="s">
        <v>83</v>
      </c>
      <c r="O202" s="94" t="s">
        <v>90</v>
      </c>
      <c r="P202" s="94" t="str">
        <f t="shared" si="18"/>
        <v>EUR7F25Y_Quote</v>
      </c>
      <c r="Q202" s="171"/>
      <c r="R202" s="106">
        <f>_xll.qlInterestRateIndexFixingDate(AA202,S202)</f>
        <v>45196</v>
      </c>
      <c r="S202" s="106">
        <f>_xll.qlCalendarAdvance(Calendar,SettlementDate,N202,"mf",TRUE,Trigger)</f>
        <v>45198</v>
      </c>
      <c r="T202" s="106">
        <f>_xll.qlInterestRateIndexMaturity(AA202,S202)</f>
        <v>54330</v>
      </c>
      <c r="U202" s="97" t="e">
        <f ca="1">_xll.qlIndexFixing(AA202,R202,TRUE,_xll.ohTrigger(Trigger,Trigger6M,InterestRatesTrigger))</f>
        <v>#NAME?</v>
      </c>
      <c r="V202" s="97" t="e">
        <f ca="1">_xll.qlQuoteValue(P202,_xll.ohTrigger(Trigger,Trigger6M,InterestRatesTrigger))</f>
        <v>#NAME?</v>
      </c>
      <c r="W202" s="94" t="b">
        <f t="shared" ca="1" si="19"/>
        <v>0</v>
      </c>
      <c r="X202" s="124" t="e">
        <f t="shared" ca="1" si="20"/>
        <v>#NAME?</v>
      </c>
      <c r="Y202" s="50" t="e">
        <f ca="1">ABS(X202/10000)&lt;=ABS('General Settings'!$D$32)</f>
        <v>#NAME?</v>
      </c>
      <c r="AA202" s="50" t="str">
        <f>_xll.qlSwapIndex(,,O202,SettlementDays,Currency,Calendar,FixedLegTenor,FixedLegBDC,FixedLegDayCounter,Index6M,DiscountingCurve,Permanent,Trigger,ObjectOverwrite)</f>
        <v>obj_006f5#0001</v>
      </c>
      <c r="AB202" s="50" t="str">
        <f>_xll.qlVanillaSwapFromSwapIndex(,AA202,R202)</f>
        <v>obj_008a7#0001</v>
      </c>
      <c r="AH202" s="50" t="str">
        <v/>
      </c>
    </row>
    <row r="203" spans="13:34" x14ac:dyDescent="0.2">
      <c r="M203" s="159" t="s">
        <v>155</v>
      </c>
      <c r="N203" s="159" t="s">
        <v>83</v>
      </c>
      <c r="O203" s="159" t="s">
        <v>92</v>
      </c>
      <c r="P203" s="159" t="str">
        <f t="shared" si="18"/>
        <v>EUR7F30Y_Quote</v>
      </c>
      <c r="Q203" s="174"/>
      <c r="R203" s="160">
        <f>_xll.qlInterestRateIndexFixingDate(AA203,S203)</f>
        <v>45196</v>
      </c>
      <c r="S203" s="160">
        <f>_xll.qlCalendarAdvance(Calendar,SettlementDate,N203,"mf",TRUE,Trigger)</f>
        <v>45198</v>
      </c>
      <c r="T203" s="160">
        <f>_xll.qlInterestRateIndexMaturity(AA203,S203)</f>
        <v>56156</v>
      </c>
      <c r="U203" s="161" t="e">
        <f ca="1">_xll.qlIndexFixing(AA203,R203,TRUE,_xll.ohTrigger(Trigger,Trigger6M,InterestRatesTrigger))</f>
        <v>#NAME?</v>
      </c>
      <c r="V203" s="161" t="e">
        <f ca="1">_xll.qlQuoteValue(P203,_xll.ohTrigger(Trigger,Trigger6M,InterestRatesTrigger))</f>
        <v>#NAME?</v>
      </c>
      <c r="W203" s="159" t="b">
        <f t="shared" ca="1" si="19"/>
        <v>0</v>
      </c>
      <c r="X203" s="162" t="e">
        <f t="shared" ca="1" si="20"/>
        <v>#NAME?</v>
      </c>
      <c r="Y203" s="131" t="e">
        <f ca="1">ABS(X203/10000)&lt;=ABS('General Settings'!$D$32)</f>
        <v>#NAME?</v>
      </c>
      <c r="AA203" s="50" t="str">
        <f>_xll.qlSwapIndex(,,O203,SettlementDays,Currency,Calendar,FixedLegTenor,FixedLegBDC,FixedLegDayCounter,Index6M,DiscountingCurve,Permanent,Trigger,ObjectOverwrite)</f>
        <v>obj_005ce#0001</v>
      </c>
      <c r="AB203" s="50" t="str">
        <f>_xll.qlVanillaSwapFromSwapIndex(,AA203,R203)</f>
        <v>obj_00853#0001</v>
      </c>
      <c r="AH203" s="50" t="str">
        <v/>
      </c>
    </row>
    <row r="204" spans="13:34" x14ac:dyDescent="0.2">
      <c r="M204" s="94" t="s">
        <v>155</v>
      </c>
      <c r="N204" s="94" t="s">
        <v>84</v>
      </c>
      <c r="O204" s="94" t="s">
        <v>33</v>
      </c>
      <c r="P204" s="94" t="str">
        <f t="shared" si="18"/>
        <v>EUR8F1Y_Quote</v>
      </c>
      <c r="Q204" s="171"/>
      <c r="R204" s="106">
        <f>_xll.qlInterestRateIndexFixingDate(AA204,S204)</f>
        <v>45561</v>
      </c>
      <c r="S204" s="106">
        <f>_xll.qlCalendarAdvance(Calendar,SettlementDate,N204,"mf",TRUE,Trigger)</f>
        <v>45565</v>
      </c>
      <c r="T204" s="106">
        <f>_xll.qlInterestRateIndexMaturity(AA204,S204)</f>
        <v>45930</v>
      </c>
      <c r="U204" s="97" t="e">
        <f ca="1">_xll.qlIndexFixing(AA204,R204,TRUE,_xll.ohTrigger(Trigger,Trigger6M,InterestRatesTrigger))</f>
        <v>#NAME?</v>
      </c>
      <c r="V204" s="97" t="e">
        <f ca="1">_xll.qlQuoteValue(P204,_xll.ohTrigger(Trigger,Trigger6M,InterestRatesTrigger))</f>
        <v>#NAME?</v>
      </c>
      <c r="W204" s="94" t="b">
        <f t="shared" ca="1" si="19"/>
        <v>0</v>
      </c>
      <c r="X204" s="124" t="e">
        <f t="shared" ca="1" si="20"/>
        <v>#NAME?</v>
      </c>
      <c r="Y204" s="123" t="e">
        <f ca="1">ABS(X204/10000)&lt;=ABS('General Settings'!$D$32)</f>
        <v>#NAME?</v>
      </c>
      <c r="AA204" s="50" t="str">
        <f>_xll.qlSwapIndex(,,O204,SettlementDays,Currency,Calendar,FixedLegTenor,FixedLegBDC,FixedLegDayCounter,Index6M,DiscountingCurve,Permanent,Trigger,ObjectOverwrite)</f>
        <v>obj_005e8#0001</v>
      </c>
      <c r="AB204" s="50" t="str">
        <f>_xll.qlVanillaSwapFromSwapIndex(,AA204,R204)</f>
        <v>obj_00854#0001</v>
      </c>
      <c r="AH204" s="50" t="str">
        <v/>
      </c>
    </row>
    <row r="205" spans="13:34" x14ac:dyDescent="0.2">
      <c r="M205" s="94" t="s">
        <v>155</v>
      </c>
      <c r="N205" s="94" t="s">
        <v>84</v>
      </c>
      <c r="O205" s="94" t="s">
        <v>78</v>
      </c>
      <c r="P205" s="94" t="str">
        <f t="shared" si="18"/>
        <v>EUR8F2Y_Quote</v>
      </c>
      <c r="Q205" s="171"/>
      <c r="R205" s="106">
        <f>_xll.qlInterestRateIndexFixingDate(AA205,S205)</f>
        <v>45561</v>
      </c>
      <c r="S205" s="106">
        <f>_xll.qlCalendarAdvance(Calendar,SettlementDate,N205,"mf",TRUE,Trigger)</f>
        <v>45565</v>
      </c>
      <c r="T205" s="106">
        <f>_xll.qlInterestRateIndexMaturity(AA205,S205)</f>
        <v>46295</v>
      </c>
      <c r="U205" s="97" t="e">
        <f ca="1">_xll.qlIndexFixing(AA205,R205,TRUE,_xll.ohTrigger(Trigger,Trigger6M,InterestRatesTrigger))</f>
        <v>#NAME?</v>
      </c>
      <c r="V205" s="97" t="e">
        <f ca="1">_xll.qlQuoteValue(P205,_xll.ohTrigger(Trigger,Trigger6M,InterestRatesTrigger))</f>
        <v>#NAME?</v>
      </c>
      <c r="W205" s="94" t="b">
        <f t="shared" ca="1" si="19"/>
        <v>0</v>
      </c>
      <c r="X205" s="124" t="e">
        <f t="shared" ca="1" si="20"/>
        <v>#NAME?</v>
      </c>
      <c r="Y205" s="50" t="e">
        <f ca="1">ABS(X205/10000)&lt;=ABS('General Settings'!$D$32)</f>
        <v>#NAME?</v>
      </c>
      <c r="AA205" s="50" t="str">
        <f>_xll.qlSwapIndex(,,O205,SettlementDays,Currency,Calendar,FixedLegTenor,FixedLegBDC,FixedLegDayCounter,Index6M,DiscountingCurve,Permanent,Trigger,ObjectOverwrite)</f>
        <v>obj_005e7#0001</v>
      </c>
      <c r="AB205" s="50" t="str">
        <f>_xll.qlVanillaSwapFromSwapIndex(,AA205,R205)</f>
        <v>obj_007bd#0001</v>
      </c>
      <c r="AH205" s="50" t="str">
        <v/>
      </c>
    </row>
    <row r="206" spans="13:34" x14ac:dyDescent="0.2">
      <c r="M206" s="94" t="s">
        <v>155</v>
      </c>
      <c r="N206" s="94" t="s">
        <v>84</v>
      </c>
      <c r="O206" s="94" t="s">
        <v>79</v>
      </c>
      <c r="P206" s="94" t="str">
        <f t="shared" ref="P206:P269" si="21">Currency&amp;SUBSTITUTE(N206,"Y","F")&amp;O206&amp;QuoteSuffix</f>
        <v>EUR8F3Y_Quote</v>
      </c>
      <c r="Q206" s="171"/>
      <c r="R206" s="106">
        <f>_xll.qlInterestRateIndexFixingDate(AA206,S206)</f>
        <v>45561</v>
      </c>
      <c r="S206" s="106">
        <f>_xll.qlCalendarAdvance(Calendar,SettlementDate,N206,"mf",TRUE,Trigger)</f>
        <v>45565</v>
      </c>
      <c r="T206" s="106">
        <f>_xll.qlInterestRateIndexMaturity(AA206,S206)</f>
        <v>46660</v>
      </c>
      <c r="U206" s="97" t="e">
        <f ca="1">_xll.qlIndexFixing(AA206,R206,TRUE,_xll.ohTrigger(Trigger,Trigger6M,InterestRatesTrigger))</f>
        <v>#NAME?</v>
      </c>
      <c r="V206" s="97" t="e">
        <f ca="1">_xll.qlQuoteValue(P206,_xll.ohTrigger(Trigger,Trigger6M,InterestRatesTrigger))</f>
        <v>#NAME?</v>
      </c>
      <c r="W206" s="94" t="b">
        <f t="shared" ca="1" si="19"/>
        <v>0</v>
      </c>
      <c r="X206" s="124" t="e">
        <f t="shared" ca="1" si="20"/>
        <v>#NAME?</v>
      </c>
      <c r="Y206" s="50" t="e">
        <f ca="1">ABS(X206/10000)&lt;=ABS('General Settings'!$D$32)</f>
        <v>#NAME?</v>
      </c>
      <c r="AA206" s="50" t="str">
        <f>_xll.qlSwapIndex(,,O206,SettlementDays,Currency,Calendar,FixedLegTenor,FixedLegBDC,FixedLegDayCounter,Index6M,DiscountingCurve,Permanent,Trigger,ObjectOverwrite)</f>
        <v>obj_0058b#0001</v>
      </c>
      <c r="AB206" s="50" t="str">
        <f>_xll.qlVanillaSwapFromSwapIndex(,AA206,R206)</f>
        <v>obj_0088e#0001</v>
      </c>
      <c r="AH206" s="50" t="str">
        <v/>
      </c>
    </row>
    <row r="207" spans="13:34" x14ac:dyDescent="0.2">
      <c r="M207" s="94" t="s">
        <v>155</v>
      </c>
      <c r="N207" s="94" t="s">
        <v>84</v>
      </c>
      <c r="O207" s="94" t="s">
        <v>80</v>
      </c>
      <c r="P207" s="94" t="str">
        <f t="shared" si="21"/>
        <v>EUR8F4Y_Quote</v>
      </c>
      <c r="Q207" s="171"/>
      <c r="R207" s="106">
        <f>_xll.qlInterestRateIndexFixingDate(AA207,S207)</f>
        <v>45561</v>
      </c>
      <c r="S207" s="106">
        <f>_xll.qlCalendarAdvance(Calendar,SettlementDate,N207,"mf",TRUE,Trigger)</f>
        <v>45565</v>
      </c>
      <c r="T207" s="106">
        <f>_xll.qlInterestRateIndexMaturity(AA207,S207)</f>
        <v>47025</v>
      </c>
      <c r="U207" s="97" t="e">
        <f ca="1">_xll.qlIndexFixing(AA207,R207,TRUE,_xll.ohTrigger(Trigger,Trigger6M,InterestRatesTrigger))</f>
        <v>#NAME?</v>
      </c>
      <c r="V207" s="97" t="e">
        <f ca="1">_xll.qlQuoteValue(P207,_xll.ohTrigger(Trigger,Trigger6M,InterestRatesTrigger))</f>
        <v>#NAME?</v>
      </c>
      <c r="W207" s="94" t="b">
        <f t="shared" ref="W207:W270" ca="1" si="22">NOT(ISERROR(V207))</f>
        <v>0</v>
      </c>
      <c r="X207" s="124" t="e">
        <f t="shared" ref="X207:X270" ca="1" si="23">(U207-V207)*10000</f>
        <v>#NAME?</v>
      </c>
      <c r="Y207" s="50" t="e">
        <f ca="1">ABS(X207/10000)&lt;=ABS('General Settings'!$D$32)</f>
        <v>#NAME?</v>
      </c>
      <c r="AA207" s="50" t="str">
        <f>_xll.qlSwapIndex(,,O207,SettlementDays,Currency,Calendar,FixedLegTenor,FixedLegBDC,FixedLegDayCounter,Index6M,DiscountingCurve,Permanent,Trigger,ObjectOverwrite)</f>
        <v>obj_00767#0001</v>
      </c>
      <c r="AB207" s="50" t="str">
        <f>_xll.qlVanillaSwapFromSwapIndex(,AA207,R207)</f>
        <v>obj_00806#0001</v>
      </c>
      <c r="AH207" s="50" t="str">
        <v/>
      </c>
    </row>
    <row r="208" spans="13:34" x14ac:dyDescent="0.2">
      <c r="M208" s="94" t="s">
        <v>155</v>
      </c>
      <c r="N208" s="94" t="s">
        <v>84</v>
      </c>
      <c r="O208" s="94" t="s">
        <v>81</v>
      </c>
      <c r="P208" s="94" t="str">
        <f t="shared" si="21"/>
        <v>EUR8F5Y_Quote</v>
      </c>
      <c r="Q208" s="171"/>
      <c r="R208" s="106">
        <f>_xll.qlInterestRateIndexFixingDate(AA208,S208)</f>
        <v>45561</v>
      </c>
      <c r="S208" s="106">
        <f>_xll.qlCalendarAdvance(Calendar,SettlementDate,N208,"mf",TRUE,Trigger)</f>
        <v>45565</v>
      </c>
      <c r="T208" s="106">
        <f>_xll.qlInterestRateIndexMaturity(AA208,S208)</f>
        <v>47389</v>
      </c>
      <c r="U208" s="97" t="e">
        <f ca="1">_xll.qlIndexFixing(AA208,R208,TRUE,_xll.ohTrigger(Trigger,Trigger6M,InterestRatesTrigger))</f>
        <v>#NAME?</v>
      </c>
      <c r="V208" s="97" t="e">
        <f ca="1">_xll.qlQuoteValue(P208,_xll.ohTrigger(Trigger,Trigger6M,InterestRatesTrigger))</f>
        <v>#NAME?</v>
      </c>
      <c r="W208" s="94" t="b">
        <f t="shared" ca="1" si="22"/>
        <v>0</v>
      </c>
      <c r="X208" s="124" t="e">
        <f t="shared" ca="1" si="23"/>
        <v>#NAME?</v>
      </c>
      <c r="Y208" s="50" t="e">
        <f ca="1">ABS(X208/10000)&lt;=ABS('General Settings'!$D$32)</f>
        <v>#NAME?</v>
      </c>
      <c r="AA208" s="50" t="str">
        <f>_xll.qlSwapIndex(,,O208,SettlementDays,Currency,Calendar,FixedLegTenor,FixedLegBDC,FixedLegDayCounter,Index6M,DiscountingCurve,Permanent,Trigger,ObjectOverwrite)</f>
        <v>obj_00660#0001</v>
      </c>
      <c r="AB208" s="50" t="str">
        <f>_xll.qlVanillaSwapFromSwapIndex(,AA208,R208)</f>
        <v>obj_00800#0001</v>
      </c>
      <c r="AH208" s="50" t="str">
        <v/>
      </c>
    </row>
    <row r="209" spans="13:34" x14ac:dyDescent="0.2">
      <c r="M209" s="94" t="s">
        <v>155</v>
      </c>
      <c r="N209" s="94" t="s">
        <v>84</v>
      </c>
      <c r="O209" s="94" t="s">
        <v>82</v>
      </c>
      <c r="P209" s="94" t="str">
        <f t="shared" si="21"/>
        <v>EUR8F6Y_Quote</v>
      </c>
      <c r="Q209" s="171"/>
      <c r="R209" s="106">
        <f>_xll.qlInterestRateIndexFixingDate(AA209,S209)</f>
        <v>45561</v>
      </c>
      <c r="S209" s="106">
        <f>_xll.qlCalendarAdvance(Calendar,SettlementDate,N209,"mf",TRUE,Trigger)</f>
        <v>45565</v>
      </c>
      <c r="T209" s="106">
        <f>_xll.qlInterestRateIndexMaturity(AA209,S209)</f>
        <v>47756</v>
      </c>
      <c r="U209" s="97" t="e">
        <f ca="1">_xll.qlIndexFixing(AA209,R209,TRUE,_xll.ohTrigger(Trigger,Trigger6M,InterestRatesTrigger))</f>
        <v>#NAME?</v>
      </c>
      <c r="V209" s="97" t="e">
        <f ca="1">_xll.qlQuoteValue(P209,_xll.ohTrigger(Trigger,Trigger6M,InterestRatesTrigger))</f>
        <v>#NAME?</v>
      </c>
      <c r="W209" s="94" t="b">
        <f t="shared" ca="1" si="22"/>
        <v>0</v>
      </c>
      <c r="X209" s="124" t="e">
        <f t="shared" ca="1" si="23"/>
        <v>#NAME?</v>
      </c>
      <c r="Y209" s="50" t="e">
        <f ca="1">ABS(X209/10000)&lt;=ABS('General Settings'!$D$32)</f>
        <v>#NAME?</v>
      </c>
      <c r="AA209" s="50" t="str">
        <f>_xll.qlSwapIndex(,,O209,SettlementDays,Currency,Calendar,FixedLegTenor,FixedLegBDC,FixedLegDayCounter,Index6M,DiscountingCurve,Permanent,Trigger,ObjectOverwrite)</f>
        <v>obj_006d8#0001</v>
      </c>
      <c r="AB209" s="50" t="str">
        <f>_xll.qlVanillaSwapFromSwapIndex(,AA209,R209)</f>
        <v>obj_00820#0001</v>
      </c>
      <c r="AH209" s="50" t="str">
        <v/>
      </c>
    </row>
    <row r="210" spans="13:34" x14ac:dyDescent="0.2">
      <c r="M210" s="94" t="s">
        <v>155</v>
      </c>
      <c r="N210" s="94" t="s">
        <v>84</v>
      </c>
      <c r="O210" s="94" t="s">
        <v>83</v>
      </c>
      <c r="P210" s="94" t="str">
        <f t="shared" si="21"/>
        <v>EUR8F7Y_Quote</v>
      </c>
      <c r="Q210" s="171"/>
      <c r="R210" s="106">
        <f>_xll.qlInterestRateIndexFixingDate(AA210,S210)</f>
        <v>45561</v>
      </c>
      <c r="S210" s="106">
        <f>_xll.qlCalendarAdvance(Calendar,SettlementDate,N210,"mf",TRUE,Trigger)</f>
        <v>45565</v>
      </c>
      <c r="T210" s="106">
        <f>_xll.qlInterestRateIndexMaturity(AA210,S210)</f>
        <v>48121</v>
      </c>
      <c r="U210" s="97" t="e">
        <f ca="1">_xll.qlIndexFixing(AA210,R210,TRUE,_xll.ohTrigger(Trigger,Trigger6M,InterestRatesTrigger))</f>
        <v>#NAME?</v>
      </c>
      <c r="V210" s="97" t="e">
        <f ca="1">_xll.qlQuoteValue(P210,_xll.ohTrigger(Trigger,Trigger6M,InterestRatesTrigger))</f>
        <v>#NAME?</v>
      </c>
      <c r="W210" s="94" t="b">
        <f t="shared" ca="1" si="22"/>
        <v>0</v>
      </c>
      <c r="X210" s="124" t="e">
        <f t="shared" ca="1" si="23"/>
        <v>#NAME?</v>
      </c>
      <c r="Y210" s="50" t="e">
        <f ca="1">ABS(X210/10000)&lt;=ABS('General Settings'!$D$32)</f>
        <v>#NAME?</v>
      </c>
      <c r="AA210" s="50" t="str">
        <f>_xll.qlSwapIndex(,,O210,SettlementDays,Currency,Calendar,FixedLegTenor,FixedLegBDC,FixedLegDayCounter,Index6M,DiscountingCurve,Permanent,Trigger,ObjectOverwrite)</f>
        <v>obj_006fc#0001</v>
      </c>
      <c r="AB210" s="50" t="str">
        <f>_xll.qlVanillaSwapFromSwapIndex(,AA210,R210)</f>
        <v>obj_007f5#0001</v>
      </c>
      <c r="AH210" s="50" t="str">
        <v/>
      </c>
    </row>
    <row r="211" spans="13:34" x14ac:dyDescent="0.2">
      <c r="M211" s="94" t="s">
        <v>155</v>
      </c>
      <c r="N211" s="94" t="s">
        <v>84</v>
      </c>
      <c r="O211" s="94" t="s">
        <v>84</v>
      </c>
      <c r="P211" s="94" t="str">
        <f t="shared" si="21"/>
        <v>EUR8F8Y_Quote</v>
      </c>
      <c r="Q211" s="171"/>
      <c r="R211" s="106">
        <f>_xll.qlInterestRateIndexFixingDate(AA211,S211)</f>
        <v>45561</v>
      </c>
      <c r="S211" s="106">
        <f>_xll.qlCalendarAdvance(Calendar,SettlementDate,N211,"mf",TRUE,Trigger)</f>
        <v>45565</v>
      </c>
      <c r="T211" s="106">
        <f>_xll.qlInterestRateIndexMaturity(AA211,S211)</f>
        <v>48487</v>
      </c>
      <c r="U211" s="97" t="e">
        <f ca="1">_xll.qlIndexFixing(AA211,R211,TRUE,_xll.ohTrigger(Trigger,Trigger6M,InterestRatesTrigger))</f>
        <v>#NAME?</v>
      </c>
      <c r="V211" s="97" t="e">
        <f ca="1">_xll.qlQuoteValue(P211,_xll.ohTrigger(Trigger,Trigger6M,InterestRatesTrigger))</f>
        <v>#NAME?</v>
      </c>
      <c r="W211" s="94" t="b">
        <f t="shared" ca="1" si="22"/>
        <v>0</v>
      </c>
      <c r="X211" s="124" t="e">
        <f t="shared" ca="1" si="23"/>
        <v>#NAME?</v>
      </c>
      <c r="Y211" s="50" t="e">
        <f ca="1">ABS(X211/10000)&lt;=ABS('General Settings'!$D$32)</f>
        <v>#NAME?</v>
      </c>
      <c r="AA211" s="50" t="str">
        <f>_xll.qlSwapIndex(,,O211,SettlementDays,Currency,Calendar,FixedLegTenor,FixedLegBDC,FixedLegDayCounter,Index6M,DiscountingCurve,Permanent,Trigger,ObjectOverwrite)</f>
        <v>obj_0075e#0001</v>
      </c>
      <c r="AB211" s="50" t="str">
        <f>_xll.qlVanillaSwapFromSwapIndex(,AA211,R211)</f>
        <v>obj_0079a#0001</v>
      </c>
      <c r="AH211" s="50" t="str">
        <v/>
      </c>
    </row>
    <row r="212" spans="13:34" x14ac:dyDescent="0.2">
      <c r="M212" s="94" t="s">
        <v>155</v>
      </c>
      <c r="N212" s="94" t="s">
        <v>84</v>
      </c>
      <c r="O212" s="94" t="s">
        <v>85</v>
      </c>
      <c r="P212" s="94" t="str">
        <f t="shared" si="21"/>
        <v>EUR8F9Y_Quote</v>
      </c>
      <c r="Q212" s="171"/>
      <c r="R212" s="106">
        <f>_xll.qlInterestRateIndexFixingDate(AA212,S212)</f>
        <v>45561</v>
      </c>
      <c r="S212" s="106">
        <f>_xll.qlCalendarAdvance(Calendar,SettlementDate,N212,"mf",TRUE,Trigger)</f>
        <v>45565</v>
      </c>
      <c r="T212" s="106">
        <f>_xll.qlInterestRateIndexMaturity(AA212,S212)</f>
        <v>48852</v>
      </c>
      <c r="U212" s="97" t="e">
        <f ca="1">_xll.qlIndexFixing(AA212,R212,TRUE,_xll.ohTrigger(Trigger,Trigger6M,InterestRatesTrigger))</f>
        <v>#NAME?</v>
      </c>
      <c r="V212" s="97" t="e">
        <f ca="1">_xll.qlQuoteValue(P212,_xll.ohTrigger(Trigger,Trigger6M,InterestRatesTrigger))</f>
        <v>#NAME?</v>
      </c>
      <c r="W212" s="94" t="b">
        <f t="shared" ca="1" si="22"/>
        <v>0</v>
      </c>
      <c r="X212" s="124" t="e">
        <f t="shared" ca="1" si="23"/>
        <v>#NAME?</v>
      </c>
      <c r="Y212" s="50" t="e">
        <f ca="1">ABS(X212/10000)&lt;=ABS('General Settings'!$D$32)</f>
        <v>#NAME?</v>
      </c>
      <c r="AA212" s="50" t="str">
        <f>_xll.qlSwapIndex(,,O212,SettlementDays,Currency,Calendar,FixedLegTenor,FixedLegBDC,FixedLegDayCounter,Index6M,DiscountingCurve,Permanent,Trigger,ObjectOverwrite)</f>
        <v>obj_005be#0001</v>
      </c>
      <c r="AB212" s="50" t="str">
        <f>_xll.qlVanillaSwapFromSwapIndex(,AA212,R212)</f>
        <v>obj_007ee#0001</v>
      </c>
      <c r="AH212" s="50" t="str">
        <v/>
      </c>
    </row>
    <row r="213" spans="13:34" x14ac:dyDescent="0.2">
      <c r="M213" s="94" t="s">
        <v>155</v>
      </c>
      <c r="N213" s="94" t="s">
        <v>84</v>
      </c>
      <c r="O213" s="94" t="s">
        <v>86</v>
      </c>
      <c r="P213" s="94" t="str">
        <f t="shared" si="21"/>
        <v>EUR8F10Y_Quote</v>
      </c>
      <c r="Q213" s="171"/>
      <c r="R213" s="106">
        <f>_xll.qlInterestRateIndexFixingDate(AA213,S213)</f>
        <v>45561</v>
      </c>
      <c r="S213" s="106">
        <f>_xll.qlCalendarAdvance(Calendar,SettlementDate,N213,"mf",TRUE,Trigger)</f>
        <v>45565</v>
      </c>
      <c r="T213" s="106">
        <f>_xll.qlInterestRateIndexMaturity(AA213,S213)</f>
        <v>49216</v>
      </c>
      <c r="U213" s="97" t="e">
        <f ca="1">_xll.qlIndexFixing(AA213,R213,TRUE,_xll.ohTrigger(Trigger,Trigger6M,InterestRatesTrigger))</f>
        <v>#NAME?</v>
      </c>
      <c r="V213" s="97" t="e">
        <f ca="1">_xll.qlQuoteValue(P213,_xll.ohTrigger(Trigger,Trigger6M,InterestRatesTrigger))</f>
        <v>#NAME?</v>
      </c>
      <c r="W213" s="94" t="b">
        <f t="shared" ca="1" si="22"/>
        <v>0</v>
      </c>
      <c r="X213" s="124" t="e">
        <f t="shared" ca="1" si="23"/>
        <v>#NAME?</v>
      </c>
      <c r="Y213" s="50" t="e">
        <f ca="1">ABS(X213/10000)&lt;=ABS('General Settings'!$D$32)</f>
        <v>#NAME?</v>
      </c>
      <c r="AA213" s="50" t="str">
        <f>_xll.qlSwapIndex(,,O213,SettlementDays,Currency,Calendar,FixedLegTenor,FixedLegBDC,FixedLegDayCounter,Index6M,DiscountingCurve,Permanent,Trigger,ObjectOverwrite)</f>
        <v>obj_00692#0001</v>
      </c>
      <c r="AB213" s="50" t="str">
        <f>_xll.qlVanillaSwapFromSwapIndex(,AA213,R213)</f>
        <v>obj_00830#0001</v>
      </c>
      <c r="AH213" s="50" t="str">
        <v/>
      </c>
    </row>
    <row r="214" spans="13:34" x14ac:dyDescent="0.2">
      <c r="M214" s="94" t="s">
        <v>155</v>
      </c>
      <c r="N214" s="94" t="s">
        <v>84</v>
      </c>
      <c r="O214" s="94" t="s">
        <v>112</v>
      </c>
      <c r="P214" s="94" t="str">
        <f t="shared" si="21"/>
        <v>EUR8F11Y_Quote</v>
      </c>
      <c r="Q214" s="171"/>
      <c r="R214" s="106">
        <f>_xll.qlInterestRateIndexFixingDate(AA214,S214)</f>
        <v>45561</v>
      </c>
      <c r="S214" s="106">
        <f>_xll.qlCalendarAdvance(Calendar,SettlementDate,N214,"mf",TRUE,Trigger)</f>
        <v>45565</v>
      </c>
      <c r="T214" s="106">
        <f>_xll.qlInterestRateIndexMaturity(AA214,S214)</f>
        <v>49580</v>
      </c>
      <c r="U214" s="97" t="e">
        <f ca="1">_xll.qlIndexFixing(AA214,R214,TRUE,_xll.ohTrigger(Trigger,Trigger6M,InterestRatesTrigger))</f>
        <v>#NAME?</v>
      </c>
      <c r="V214" s="97" t="e">
        <f ca="1">_xll.qlQuoteValue(P214,_xll.ohTrigger(Trigger,Trigger6M,InterestRatesTrigger))</f>
        <v>#NAME?</v>
      </c>
      <c r="W214" s="94" t="b">
        <f t="shared" ca="1" si="22"/>
        <v>0</v>
      </c>
      <c r="X214" s="124" t="e">
        <f t="shared" ca="1" si="23"/>
        <v>#NAME?</v>
      </c>
      <c r="Y214" s="50" t="e">
        <f ca="1">ABS(X214/10000)&lt;=ABS('General Settings'!$D$32)</f>
        <v>#NAME?</v>
      </c>
      <c r="AA214" s="50" t="str">
        <f>_xll.qlSwapIndex(,,O214,SettlementDays,Currency,Calendar,FixedLegTenor,FixedLegBDC,FixedLegDayCounter,Index6M,DiscountingCurve,Permanent,Trigger,ObjectOverwrite)</f>
        <v>obj_00696#0001</v>
      </c>
      <c r="AB214" s="50" t="str">
        <f>_xll.qlVanillaSwapFromSwapIndex(,AA214,R214)</f>
        <v>obj_00836#0001</v>
      </c>
      <c r="AH214" s="50" t="str">
        <v/>
      </c>
    </row>
    <row r="215" spans="13:34" x14ac:dyDescent="0.2">
      <c r="M215" s="94" t="s">
        <v>155</v>
      </c>
      <c r="N215" s="94" t="s">
        <v>84</v>
      </c>
      <c r="O215" s="94" t="s">
        <v>87</v>
      </c>
      <c r="P215" s="94" t="str">
        <f t="shared" si="21"/>
        <v>EUR8F12Y_Quote</v>
      </c>
      <c r="Q215" s="171"/>
      <c r="R215" s="106">
        <f>_xll.qlInterestRateIndexFixingDate(AA215,S215)</f>
        <v>45561</v>
      </c>
      <c r="S215" s="106">
        <f>_xll.qlCalendarAdvance(Calendar,SettlementDate,N215,"mf",TRUE,Trigger)</f>
        <v>45565</v>
      </c>
      <c r="T215" s="106">
        <f>_xll.qlInterestRateIndexMaturity(AA215,S215)</f>
        <v>49948</v>
      </c>
      <c r="U215" s="97" t="e">
        <f ca="1">_xll.qlIndexFixing(AA215,R215,TRUE,_xll.ohTrigger(Trigger,Trigger6M,InterestRatesTrigger))</f>
        <v>#NAME?</v>
      </c>
      <c r="V215" s="97" t="e">
        <f ca="1">_xll.qlQuoteValue(P215,_xll.ohTrigger(Trigger,Trigger6M,InterestRatesTrigger))</f>
        <v>#NAME?</v>
      </c>
      <c r="W215" s="94" t="b">
        <f t="shared" ca="1" si="22"/>
        <v>0</v>
      </c>
      <c r="X215" s="124" t="e">
        <f t="shared" ca="1" si="23"/>
        <v>#NAME?</v>
      </c>
      <c r="Y215" s="50" t="e">
        <f ca="1">ABS(X215/10000)&lt;=ABS('General Settings'!$D$32)</f>
        <v>#NAME?</v>
      </c>
      <c r="AA215" s="50" t="str">
        <f>_xll.qlSwapIndex(,,O215,SettlementDays,Currency,Calendar,FixedLegTenor,FixedLegBDC,FixedLegDayCounter,Index6M,DiscountingCurve,Permanent,Trigger,ObjectOverwrite)</f>
        <v>obj_0061b#0001</v>
      </c>
      <c r="AB215" s="50" t="str">
        <f>_xll.qlVanillaSwapFromSwapIndex(,AA215,R215)</f>
        <v>obj_0078d#0001</v>
      </c>
      <c r="AH215" s="50" t="str">
        <v/>
      </c>
    </row>
    <row r="216" spans="13:34" x14ac:dyDescent="0.2">
      <c r="M216" s="94" t="s">
        <v>155</v>
      </c>
      <c r="N216" s="94" t="s">
        <v>84</v>
      </c>
      <c r="O216" s="94" t="s">
        <v>113</v>
      </c>
      <c r="P216" s="94" t="str">
        <f t="shared" si="21"/>
        <v>EUR8F13Y_Quote</v>
      </c>
      <c r="Q216" s="171"/>
      <c r="R216" s="106">
        <f>_xll.qlInterestRateIndexFixingDate(AA216,S216)</f>
        <v>45561</v>
      </c>
      <c r="S216" s="106">
        <f>_xll.qlCalendarAdvance(Calendar,SettlementDate,N216,"mf",TRUE,Trigger)</f>
        <v>45565</v>
      </c>
      <c r="T216" s="106">
        <f>_xll.qlInterestRateIndexMaturity(AA216,S216)</f>
        <v>50313</v>
      </c>
      <c r="U216" s="97" t="e">
        <f ca="1">_xll.qlIndexFixing(AA216,R216,TRUE,_xll.ohTrigger(Trigger,Trigger6M,InterestRatesTrigger))</f>
        <v>#NAME?</v>
      </c>
      <c r="V216" s="97" t="e">
        <f ca="1">_xll.qlQuoteValue(P216,_xll.ohTrigger(Trigger,Trigger6M,InterestRatesTrigger))</f>
        <v>#NAME?</v>
      </c>
      <c r="W216" s="94" t="b">
        <f t="shared" ca="1" si="22"/>
        <v>0</v>
      </c>
      <c r="X216" s="124" t="e">
        <f t="shared" ca="1" si="23"/>
        <v>#NAME?</v>
      </c>
      <c r="Y216" s="50" t="e">
        <f ca="1">ABS(X216/10000)&lt;=ABS('General Settings'!$D$32)</f>
        <v>#NAME?</v>
      </c>
      <c r="AA216" s="50" t="str">
        <f>_xll.qlSwapIndex(,,O216,SettlementDays,Currency,Calendar,FixedLegTenor,FixedLegBDC,FixedLegDayCounter,Index6M,DiscountingCurve,Permanent,Trigger,ObjectOverwrite)</f>
        <v>obj_005f2#0001</v>
      </c>
      <c r="AB216" s="50" t="str">
        <f>_xll.qlVanillaSwapFromSwapIndex(,AA216,R216)</f>
        <v>obj_0083c#0001</v>
      </c>
      <c r="AH216" s="50" t="str">
        <v/>
      </c>
    </row>
    <row r="217" spans="13:34" x14ac:dyDescent="0.2">
      <c r="M217" s="94" t="s">
        <v>155</v>
      </c>
      <c r="N217" s="94" t="s">
        <v>84</v>
      </c>
      <c r="O217" s="94" t="s">
        <v>114</v>
      </c>
      <c r="P217" s="94" t="str">
        <f t="shared" si="21"/>
        <v>EUR8F14Y_Quote</v>
      </c>
      <c r="Q217" s="171"/>
      <c r="R217" s="106">
        <f>_xll.qlInterestRateIndexFixingDate(AA217,S217)</f>
        <v>45561</v>
      </c>
      <c r="S217" s="106">
        <f>_xll.qlCalendarAdvance(Calendar,SettlementDate,N217,"mf",TRUE,Trigger)</f>
        <v>45565</v>
      </c>
      <c r="T217" s="106">
        <f>_xll.qlInterestRateIndexMaturity(AA217,S217)</f>
        <v>50678</v>
      </c>
      <c r="U217" s="97" t="e">
        <f ca="1">_xll.qlIndexFixing(AA217,R217,TRUE,_xll.ohTrigger(Trigger,Trigger6M,InterestRatesTrigger))</f>
        <v>#NAME?</v>
      </c>
      <c r="V217" s="97" t="e">
        <f ca="1">_xll.qlQuoteValue(P217,_xll.ohTrigger(Trigger,Trigger6M,InterestRatesTrigger))</f>
        <v>#NAME?</v>
      </c>
      <c r="W217" s="94" t="b">
        <f t="shared" ca="1" si="22"/>
        <v>0</v>
      </c>
      <c r="X217" s="124" t="e">
        <f t="shared" ca="1" si="23"/>
        <v>#NAME?</v>
      </c>
      <c r="Y217" s="50" t="e">
        <f ca="1">ABS(X217/10000)&lt;=ABS('General Settings'!$D$32)</f>
        <v>#NAME?</v>
      </c>
      <c r="AA217" s="50" t="str">
        <f>_xll.qlSwapIndex(,,O217,SettlementDays,Currency,Calendar,FixedLegTenor,FixedLegBDC,FixedLegDayCounter,Index6M,DiscountingCurve,Permanent,Trigger,ObjectOverwrite)</f>
        <v>obj_006fd#0001</v>
      </c>
      <c r="AB217" s="50" t="str">
        <f>_xll.qlVanillaSwapFromSwapIndex(,AA217,R217)</f>
        <v>obj_0084a#0001</v>
      </c>
      <c r="AH217" s="50" t="str">
        <v/>
      </c>
    </row>
    <row r="218" spans="13:34" x14ac:dyDescent="0.2">
      <c r="M218" s="94" t="s">
        <v>155</v>
      </c>
      <c r="N218" s="94" t="s">
        <v>84</v>
      </c>
      <c r="O218" s="94" t="s">
        <v>88</v>
      </c>
      <c r="P218" s="94" t="str">
        <f t="shared" si="21"/>
        <v>EUR8F15Y_Quote</v>
      </c>
      <c r="Q218" s="171"/>
      <c r="R218" s="106">
        <f>_xll.qlInterestRateIndexFixingDate(AA218,S218)</f>
        <v>45561</v>
      </c>
      <c r="S218" s="106">
        <f>_xll.qlCalendarAdvance(Calendar,SettlementDate,N218,"mf",TRUE,Trigger)</f>
        <v>45565</v>
      </c>
      <c r="T218" s="106">
        <f>_xll.qlInterestRateIndexMaturity(AA218,S218)</f>
        <v>51043</v>
      </c>
      <c r="U218" s="97" t="e">
        <f ca="1">_xll.qlIndexFixing(AA218,R218,TRUE,_xll.ohTrigger(Trigger,Trigger6M,InterestRatesTrigger))</f>
        <v>#NAME?</v>
      </c>
      <c r="V218" s="97" t="e">
        <f ca="1">_xll.qlQuoteValue(P218,_xll.ohTrigger(Trigger,Trigger6M,InterestRatesTrigger))</f>
        <v>#NAME?</v>
      </c>
      <c r="W218" s="94" t="b">
        <f t="shared" ca="1" si="22"/>
        <v>0</v>
      </c>
      <c r="X218" s="124" t="e">
        <f t="shared" ca="1" si="23"/>
        <v>#NAME?</v>
      </c>
      <c r="Y218" s="50" t="e">
        <f ca="1">ABS(X218/10000)&lt;=ABS('General Settings'!$D$32)</f>
        <v>#NAME?</v>
      </c>
      <c r="AA218" s="50" t="str">
        <f>_xll.qlSwapIndex(,,O218,SettlementDays,Currency,Calendar,FixedLegTenor,FixedLegBDC,FixedLegDayCounter,Index6M,DiscountingCurve,Permanent,Trigger,ObjectOverwrite)</f>
        <v>obj_005f5#0001</v>
      </c>
      <c r="AB218" s="50" t="str">
        <f>_xll.qlVanillaSwapFromSwapIndex(,AA218,R218)</f>
        <v>obj_0079c#0001</v>
      </c>
      <c r="AH218" s="50" t="str">
        <v/>
      </c>
    </row>
    <row r="219" spans="13:34" x14ac:dyDescent="0.2">
      <c r="M219" s="94" t="s">
        <v>155</v>
      </c>
      <c r="N219" s="94" t="s">
        <v>84</v>
      </c>
      <c r="O219" s="94" t="s">
        <v>89</v>
      </c>
      <c r="P219" s="94" t="str">
        <f t="shared" si="21"/>
        <v>EUR8F20Y_Quote</v>
      </c>
      <c r="Q219" s="171"/>
      <c r="R219" s="106">
        <f>_xll.qlInterestRateIndexFixingDate(AA219,S219)</f>
        <v>45561</v>
      </c>
      <c r="S219" s="106">
        <f>_xll.qlCalendarAdvance(Calendar,SettlementDate,N219,"mf",TRUE,Trigger)</f>
        <v>45565</v>
      </c>
      <c r="T219" s="106">
        <f>_xll.qlInterestRateIndexMaturity(AA219,S219)</f>
        <v>52870</v>
      </c>
      <c r="U219" s="97" t="e">
        <f ca="1">_xll.qlIndexFixing(AA219,R219,TRUE,_xll.ohTrigger(Trigger,Trigger6M,InterestRatesTrigger))</f>
        <v>#NAME?</v>
      </c>
      <c r="V219" s="97" t="e">
        <f ca="1">_xll.qlQuoteValue(P219,_xll.ohTrigger(Trigger,Trigger6M,InterestRatesTrigger))</f>
        <v>#NAME?</v>
      </c>
      <c r="W219" s="94" t="b">
        <f t="shared" ca="1" si="22"/>
        <v>0</v>
      </c>
      <c r="X219" s="124" t="e">
        <f t="shared" ca="1" si="23"/>
        <v>#NAME?</v>
      </c>
      <c r="Y219" s="50" t="e">
        <f ca="1">ABS(X219/10000)&lt;=ABS('General Settings'!$D$32)</f>
        <v>#NAME?</v>
      </c>
      <c r="AA219" s="50" t="str">
        <f>_xll.qlSwapIndex(,,O219,SettlementDays,Currency,Calendar,FixedLegTenor,FixedLegBDC,FixedLegDayCounter,Index6M,DiscountingCurve,Permanent,Trigger,ObjectOverwrite)</f>
        <v>obj_006c6#0001</v>
      </c>
      <c r="AB219" s="50" t="str">
        <f>_xll.qlVanillaSwapFromSwapIndex(,AA219,R219)</f>
        <v>obj_00894#0001</v>
      </c>
      <c r="AH219" s="50" t="str">
        <v/>
      </c>
    </row>
    <row r="220" spans="13:34" x14ac:dyDescent="0.2">
      <c r="M220" s="94" t="s">
        <v>155</v>
      </c>
      <c r="N220" s="94" t="s">
        <v>84</v>
      </c>
      <c r="O220" s="94" t="s">
        <v>90</v>
      </c>
      <c r="P220" s="94" t="str">
        <f t="shared" si="21"/>
        <v>EUR8F25Y_Quote</v>
      </c>
      <c r="Q220" s="171"/>
      <c r="R220" s="106">
        <f>_xll.qlInterestRateIndexFixingDate(AA220,S220)</f>
        <v>45561</v>
      </c>
      <c r="S220" s="106">
        <f>_xll.qlCalendarAdvance(Calendar,SettlementDate,N220,"mf",TRUE,Trigger)</f>
        <v>45565</v>
      </c>
      <c r="T220" s="106">
        <f>_xll.qlInterestRateIndexMaturity(AA220,S220)</f>
        <v>54696</v>
      </c>
      <c r="U220" s="97" t="e">
        <f ca="1">_xll.qlIndexFixing(AA220,R220,TRUE,_xll.ohTrigger(Trigger,Trigger6M,InterestRatesTrigger))</f>
        <v>#NAME?</v>
      </c>
      <c r="V220" s="97" t="e">
        <f ca="1">_xll.qlQuoteValue(P220,_xll.ohTrigger(Trigger,Trigger6M,InterestRatesTrigger))</f>
        <v>#NAME?</v>
      </c>
      <c r="W220" s="94" t="b">
        <f t="shared" ca="1" si="22"/>
        <v>0</v>
      </c>
      <c r="X220" s="124" t="e">
        <f t="shared" ca="1" si="23"/>
        <v>#NAME?</v>
      </c>
      <c r="Y220" s="50" t="e">
        <f ca="1">ABS(X220/10000)&lt;=ABS('General Settings'!$D$32)</f>
        <v>#NAME?</v>
      </c>
      <c r="AA220" s="50" t="str">
        <f>_xll.qlSwapIndex(,,O220,SettlementDays,Currency,Calendar,FixedLegTenor,FixedLegBDC,FixedLegDayCounter,Index6M,DiscountingCurve,Permanent,Trigger,ObjectOverwrite)</f>
        <v>obj_0075d#0001</v>
      </c>
      <c r="AB220" s="50" t="str">
        <f>_xll.qlVanillaSwapFromSwapIndex(,AA220,R220)</f>
        <v>obj_007f3#0001</v>
      </c>
      <c r="AH220" s="50" t="str">
        <v/>
      </c>
    </row>
    <row r="221" spans="13:34" x14ac:dyDescent="0.2">
      <c r="M221" s="94" t="s">
        <v>155</v>
      </c>
      <c r="N221" s="94" t="s">
        <v>84</v>
      </c>
      <c r="O221" s="94" t="s">
        <v>92</v>
      </c>
      <c r="P221" s="94" t="str">
        <f t="shared" si="21"/>
        <v>EUR8F30Y_Quote</v>
      </c>
      <c r="Q221" s="171"/>
      <c r="R221" s="106">
        <f>_xll.qlInterestRateIndexFixingDate(AA221,S221)</f>
        <v>45561</v>
      </c>
      <c r="S221" s="106">
        <f>_xll.qlCalendarAdvance(Calendar,SettlementDate,N221,"mf",TRUE,Trigger)</f>
        <v>45565</v>
      </c>
      <c r="T221" s="106">
        <f>_xll.qlInterestRateIndexMaturity(AA221,S221)</f>
        <v>56522</v>
      </c>
      <c r="U221" s="97" t="e">
        <f ca="1">_xll.qlIndexFixing(AA221,R221,TRUE,_xll.ohTrigger(Trigger,Trigger6M,InterestRatesTrigger))</f>
        <v>#NAME?</v>
      </c>
      <c r="V221" s="97" t="e">
        <f ca="1">_xll.qlQuoteValue(P221,_xll.ohTrigger(Trigger,Trigger6M,InterestRatesTrigger))</f>
        <v>#NAME?</v>
      </c>
      <c r="W221" s="94" t="b">
        <f t="shared" ca="1" si="22"/>
        <v>0</v>
      </c>
      <c r="X221" s="124" t="e">
        <f t="shared" ca="1" si="23"/>
        <v>#NAME?</v>
      </c>
      <c r="Y221" s="131" t="e">
        <f ca="1">ABS(X221/10000)&lt;=ABS('General Settings'!$D$32)</f>
        <v>#NAME?</v>
      </c>
      <c r="AA221" s="50" t="str">
        <f>_xll.qlSwapIndex(,,O221,SettlementDays,Currency,Calendar,FixedLegTenor,FixedLegBDC,FixedLegDayCounter,Index6M,DiscountingCurve,Permanent,Trigger,ObjectOverwrite)</f>
        <v>obj_005f9#0001</v>
      </c>
      <c r="AB221" s="50" t="str">
        <f>_xll.qlVanillaSwapFromSwapIndex(,AA221,R221)</f>
        <v>obj_007a7#0001</v>
      </c>
      <c r="AH221" s="50" t="str">
        <v/>
      </c>
    </row>
    <row r="222" spans="13:34" x14ac:dyDescent="0.2">
      <c r="M222" s="163" t="s">
        <v>155</v>
      </c>
      <c r="N222" s="163" t="s">
        <v>85</v>
      </c>
      <c r="O222" s="163" t="s">
        <v>33</v>
      </c>
      <c r="P222" s="163" t="str">
        <f t="shared" si="21"/>
        <v>EUR9F1Y_Quote</v>
      </c>
      <c r="Q222" s="175"/>
      <c r="R222" s="164">
        <f>_xll.qlInterestRateIndexFixingDate(AA222,S222)</f>
        <v>45926</v>
      </c>
      <c r="S222" s="164">
        <f>_xll.qlCalendarAdvance(Calendar,SettlementDate,N222,"mf",TRUE,Trigger)</f>
        <v>45930</v>
      </c>
      <c r="T222" s="164">
        <f>_xll.qlInterestRateIndexMaturity(AA222,S222)</f>
        <v>46295</v>
      </c>
      <c r="U222" s="165" t="e">
        <f ca="1">_xll.qlIndexFixing(AA222,R222,TRUE,_xll.ohTrigger(Trigger,Trigger6M,InterestRatesTrigger))</f>
        <v>#NAME?</v>
      </c>
      <c r="V222" s="165" t="e">
        <f ca="1">_xll.qlQuoteValue(P222,_xll.ohTrigger(Trigger,Trigger6M,InterestRatesTrigger))</f>
        <v>#NAME?</v>
      </c>
      <c r="W222" s="163" t="b">
        <f t="shared" ca="1" si="22"/>
        <v>0</v>
      </c>
      <c r="X222" s="166" t="e">
        <f t="shared" ca="1" si="23"/>
        <v>#NAME?</v>
      </c>
      <c r="Y222" s="123" t="e">
        <f ca="1">ABS(X222/10000)&lt;=ABS('General Settings'!$D$32)</f>
        <v>#NAME?</v>
      </c>
      <c r="AA222" s="50" t="str">
        <f>_xll.qlSwapIndex(,,O222,SettlementDays,Currency,Calendar,FixedLegTenor,FixedLegBDC,FixedLegDayCounter,Index6M,DiscountingCurve,Permanent,Trigger,ObjectOverwrite)</f>
        <v>obj_0063b#0001</v>
      </c>
      <c r="AB222" s="50" t="str">
        <f>_xll.qlVanillaSwapFromSwapIndex(,AA222,R222)</f>
        <v>obj_00823#0001</v>
      </c>
      <c r="AH222" s="50" t="str">
        <v/>
      </c>
    </row>
    <row r="223" spans="13:34" x14ac:dyDescent="0.2">
      <c r="M223" s="94" t="s">
        <v>155</v>
      </c>
      <c r="N223" s="94" t="s">
        <v>85</v>
      </c>
      <c r="O223" s="94" t="s">
        <v>78</v>
      </c>
      <c r="P223" s="94" t="str">
        <f t="shared" si="21"/>
        <v>EUR9F2Y_Quote</v>
      </c>
      <c r="Q223" s="171"/>
      <c r="R223" s="106">
        <f>_xll.qlInterestRateIndexFixingDate(AA223,S223)</f>
        <v>45926</v>
      </c>
      <c r="S223" s="106">
        <f>_xll.qlCalendarAdvance(Calendar,SettlementDate,N223,"mf",TRUE,Trigger)</f>
        <v>45930</v>
      </c>
      <c r="T223" s="106">
        <f>_xll.qlInterestRateIndexMaturity(AA223,S223)</f>
        <v>46660</v>
      </c>
      <c r="U223" s="97" t="e">
        <f ca="1">_xll.qlIndexFixing(AA223,R223,TRUE,_xll.ohTrigger(Trigger,Trigger6M,InterestRatesTrigger))</f>
        <v>#NAME?</v>
      </c>
      <c r="V223" s="97" t="e">
        <f ca="1">_xll.qlQuoteValue(P223,_xll.ohTrigger(Trigger,Trigger6M,InterestRatesTrigger))</f>
        <v>#NAME?</v>
      </c>
      <c r="W223" s="94" t="b">
        <f t="shared" ca="1" si="22"/>
        <v>0</v>
      </c>
      <c r="X223" s="124" t="e">
        <f t="shared" ca="1" si="23"/>
        <v>#NAME?</v>
      </c>
      <c r="Y223" s="50" t="e">
        <f ca="1">ABS(X223/10000)&lt;=ABS('General Settings'!$D$32)</f>
        <v>#NAME?</v>
      </c>
      <c r="AA223" s="50" t="str">
        <f>_xll.qlSwapIndex(,,O223,SettlementDays,Currency,Calendar,FixedLegTenor,FixedLegBDC,FixedLegDayCounter,Index6M,DiscountingCurve,Permanent,Trigger,ObjectOverwrite)</f>
        <v>obj_005a5#0001</v>
      </c>
      <c r="AB223" s="50" t="str">
        <f>_xll.qlVanillaSwapFromSwapIndex(,AA223,R223)</f>
        <v>obj_007a0#0001</v>
      </c>
      <c r="AH223" s="50" t="str">
        <v/>
      </c>
    </row>
    <row r="224" spans="13:34" x14ac:dyDescent="0.2">
      <c r="M224" s="94" t="s">
        <v>155</v>
      </c>
      <c r="N224" s="94" t="s">
        <v>85</v>
      </c>
      <c r="O224" s="94" t="s">
        <v>79</v>
      </c>
      <c r="P224" s="94" t="str">
        <f t="shared" si="21"/>
        <v>EUR9F3Y_Quote</v>
      </c>
      <c r="Q224" s="171"/>
      <c r="R224" s="106">
        <f>_xll.qlInterestRateIndexFixingDate(AA224,S224)</f>
        <v>45926</v>
      </c>
      <c r="S224" s="106">
        <f>_xll.qlCalendarAdvance(Calendar,SettlementDate,N224,"mf",TRUE,Trigger)</f>
        <v>45930</v>
      </c>
      <c r="T224" s="106">
        <f>_xll.qlInterestRateIndexMaturity(AA224,S224)</f>
        <v>47025</v>
      </c>
      <c r="U224" s="97" t="e">
        <f ca="1">_xll.qlIndexFixing(AA224,R224,TRUE,_xll.ohTrigger(Trigger,Trigger6M,InterestRatesTrigger))</f>
        <v>#NAME?</v>
      </c>
      <c r="V224" s="97" t="e">
        <f ca="1">_xll.qlQuoteValue(P224,_xll.ohTrigger(Trigger,Trigger6M,InterestRatesTrigger))</f>
        <v>#NAME?</v>
      </c>
      <c r="W224" s="94" t="b">
        <f t="shared" ca="1" si="22"/>
        <v>0</v>
      </c>
      <c r="X224" s="124" t="e">
        <f t="shared" ca="1" si="23"/>
        <v>#NAME?</v>
      </c>
      <c r="Y224" s="50" t="e">
        <f ca="1">ABS(X224/10000)&lt;=ABS('General Settings'!$D$32)</f>
        <v>#NAME?</v>
      </c>
      <c r="AA224" s="50" t="str">
        <f>_xll.qlSwapIndex(,,O224,SettlementDays,Currency,Calendar,FixedLegTenor,FixedLegBDC,FixedLegDayCounter,Index6M,DiscountingCurve,Permanent,Trigger,ObjectOverwrite)</f>
        <v>obj_006c8#0001</v>
      </c>
      <c r="AB224" s="50" t="str">
        <f>_xll.qlVanillaSwapFromSwapIndex(,AA224,R224)</f>
        <v>obj_007a3#0001</v>
      </c>
      <c r="AH224" s="50" t="str">
        <v/>
      </c>
    </row>
    <row r="225" spans="13:34" x14ac:dyDescent="0.2">
      <c r="M225" s="94" t="s">
        <v>155</v>
      </c>
      <c r="N225" s="94" t="s">
        <v>85</v>
      </c>
      <c r="O225" s="94" t="s">
        <v>80</v>
      </c>
      <c r="P225" s="94" t="str">
        <f t="shared" si="21"/>
        <v>EUR9F4Y_Quote</v>
      </c>
      <c r="Q225" s="171"/>
      <c r="R225" s="106">
        <f>_xll.qlInterestRateIndexFixingDate(AA225,S225)</f>
        <v>45926</v>
      </c>
      <c r="S225" s="106">
        <f>_xll.qlCalendarAdvance(Calendar,SettlementDate,N225,"mf",TRUE,Trigger)</f>
        <v>45930</v>
      </c>
      <c r="T225" s="106">
        <f>_xll.qlInterestRateIndexMaturity(AA225,S225)</f>
        <v>47389</v>
      </c>
      <c r="U225" s="97" t="e">
        <f ca="1">_xll.qlIndexFixing(AA225,R225,TRUE,_xll.ohTrigger(Trigger,Trigger6M,InterestRatesTrigger))</f>
        <v>#NAME?</v>
      </c>
      <c r="V225" s="97" t="e">
        <f ca="1">_xll.qlQuoteValue(P225,_xll.ohTrigger(Trigger,Trigger6M,InterestRatesTrigger))</f>
        <v>#NAME?</v>
      </c>
      <c r="W225" s="94" t="b">
        <f t="shared" ca="1" si="22"/>
        <v>0</v>
      </c>
      <c r="X225" s="124" t="e">
        <f t="shared" ca="1" si="23"/>
        <v>#NAME?</v>
      </c>
      <c r="Y225" s="50" t="e">
        <f ca="1">ABS(X225/10000)&lt;=ABS('General Settings'!$D$32)</f>
        <v>#NAME?</v>
      </c>
      <c r="AA225" s="50" t="str">
        <f>_xll.qlSwapIndex(,,O225,SettlementDays,Currency,Calendar,FixedLegTenor,FixedLegBDC,FixedLegDayCounter,Index6M,DiscountingCurve,Permanent,Trigger,ObjectOverwrite)</f>
        <v>obj_005df#0001</v>
      </c>
      <c r="AB225" s="50" t="str">
        <f>_xll.qlVanillaSwapFromSwapIndex(,AA225,R225)</f>
        <v>obj_00855#0001</v>
      </c>
      <c r="AH225" s="50" t="str">
        <v/>
      </c>
    </row>
    <row r="226" spans="13:34" x14ac:dyDescent="0.2">
      <c r="M226" s="94" t="s">
        <v>155</v>
      </c>
      <c r="N226" s="94" t="s">
        <v>85</v>
      </c>
      <c r="O226" s="94" t="s">
        <v>81</v>
      </c>
      <c r="P226" s="94" t="str">
        <f t="shared" si="21"/>
        <v>EUR9F5Y_Quote</v>
      </c>
      <c r="Q226" s="171"/>
      <c r="R226" s="106">
        <f>_xll.qlInterestRateIndexFixingDate(AA226,S226)</f>
        <v>45926</v>
      </c>
      <c r="S226" s="106">
        <f>_xll.qlCalendarAdvance(Calendar,SettlementDate,N226,"mf",TRUE,Trigger)</f>
        <v>45930</v>
      </c>
      <c r="T226" s="106">
        <f>_xll.qlInterestRateIndexMaturity(AA226,S226)</f>
        <v>47756</v>
      </c>
      <c r="U226" s="97" t="e">
        <f ca="1">_xll.qlIndexFixing(AA226,R226,TRUE,_xll.ohTrigger(Trigger,Trigger6M,InterestRatesTrigger))</f>
        <v>#NAME?</v>
      </c>
      <c r="V226" s="97" t="e">
        <f ca="1">_xll.qlQuoteValue(P226,_xll.ohTrigger(Trigger,Trigger6M,InterestRatesTrigger))</f>
        <v>#NAME?</v>
      </c>
      <c r="W226" s="94" t="b">
        <f t="shared" ca="1" si="22"/>
        <v>0</v>
      </c>
      <c r="X226" s="124" t="e">
        <f t="shared" ca="1" si="23"/>
        <v>#NAME?</v>
      </c>
      <c r="Y226" s="50" t="e">
        <f ca="1">ABS(X226/10000)&lt;=ABS('General Settings'!$D$32)</f>
        <v>#NAME?</v>
      </c>
      <c r="AA226" s="50" t="str">
        <f>_xll.qlSwapIndex(,,O226,SettlementDays,Currency,Calendar,FixedLegTenor,FixedLegBDC,FixedLegDayCounter,Index6M,DiscountingCurve,Permanent,Trigger,ObjectOverwrite)</f>
        <v>obj_0073a#0001</v>
      </c>
      <c r="AB226" s="50" t="str">
        <f>_xll.qlVanillaSwapFromSwapIndex(,AA226,R226)</f>
        <v>obj_007d5#0001</v>
      </c>
      <c r="AH226" s="50" t="str">
        <v/>
      </c>
    </row>
    <row r="227" spans="13:34" x14ac:dyDescent="0.2">
      <c r="M227" s="94" t="s">
        <v>155</v>
      </c>
      <c r="N227" s="94" t="s">
        <v>85</v>
      </c>
      <c r="O227" s="94" t="s">
        <v>82</v>
      </c>
      <c r="P227" s="94" t="str">
        <f t="shared" si="21"/>
        <v>EUR9F6Y_Quote</v>
      </c>
      <c r="Q227" s="171"/>
      <c r="R227" s="106">
        <f>_xll.qlInterestRateIndexFixingDate(AA227,S227)</f>
        <v>45926</v>
      </c>
      <c r="S227" s="106">
        <f>_xll.qlCalendarAdvance(Calendar,SettlementDate,N227,"mf",TRUE,Trigger)</f>
        <v>45930</v>
      </c>
      <c r="T227" s="106">
        <f>_xll.qlInterestRateIndexMaturity(AA227,S227)</f>
        <v>48121</v>
      </c>
      <c r="U227" s="97" t="e">
        <f ca="1">_xll.qlIndexFixing(AA227,R227,TRUE,_xll.ohTrigger(Trigger,Trigger6M,InterestRatesTrigger))</f>
        <v>#NAME?</v>
      </c>
      <c r="V227" s="97" t="e">
        <f ca="1">_xll.qlQuoteValue(P227,_xll.ohTrigger(Trigger,Trigger6M,InterestRatesTrigger))</f>
        <v>#NAME?</v>
      </c>
      <c r="W227" s="94" t="b">
        <f t="shared" ca="1" si="22"/>
        <v>0</v>
      </c>
      <c r="X227" s="124" t="e">
        <f t="shared" ca="1" si="23"/>
        <v>#NAME?</v>
      </c>
      <c r="Y227" s="50" t="e">
        <f ca="1">ABS(X227/10000)&lt;=ABS('General Settings'!$D$32)</f>
        <v>#NAME?</v>
      </c>
      <c r="AA227" s="50" t="str">
        <f>_xll.qlSwapIndex(,,O227,SettlementDays,Currency,Calendar,FixedLegTenor,FixedLegBDC,FixedLegDayCounter,Index6M,DiscountingCurve,Permanent,Trigger,ObjectOverwrite)</f>
        <v>obj_00600#0001</v>
      </c>
      <c r="AB227" s="50" t="str">
        <f>_xll.qlVanillaSwapFromSwapIndex(,AA227,R227)</f>
        <v>obj_0081a#0001</v>
      </c>
      <c r="AH227" s="50" t="str">
        <v/>
      </c>
    </row>
    <row r="228" spans="13:34" x14ac:dyDescent="0.2">
      <c r="M228" s="94" t="s">
        <v>155</v>
      </c>
      <c r="N228" s="94" t="s">
        <v>85</v>
      </c>
      <c r="O228" s="94" t="s">
        <v>83</v>
      </c>
      <c r="P228" s="94" t="str">
        <f t="shared" si="21"/>
        <v>EUR9F7Y_Quote</v>
      </c>
      <c r="Q228" s="171"/>
      <c r="R228" s="106">
        <f>_xll.qlInterestRateIndexFixingDate(AA228,S228)</f>
        <v>45926</v>
      </c>
      <c r="S228" s="106">
        <f>_xll.qlCalendarAdvance(Calendar,SettlementDate,N228,"mf",TRUE,Trigger)</f>
        <v>45930</v>
      </c>
      <c r="T228" s="106">
        <f>_xll.qlInterestRateIndexMaturity(AA228,S228)</f>
        <v>48487</v>
      </c>
      <c r="U228" s="97" t="e">
        <f ca="1">_xll.qlIndexFixing(AA228,R228,TRUE,_xll.ohTrigger(Trigger,Trigger6M,InterestRatesTrigger))</f>
        <v>#NAME?</v>
      </c>
      <c r="V228" s="97" t="e">
        <f ca="1">_xll.qlQuoteValue(P228,_xll.ohTrigger(Trigger,Trigger6M,InterestRatesTrigger))</f>
        <v>#NAME?</v>
      </c>
      <c r="W228" s="94" t="b">
        <f t="shared" ca="1" si="22"/>
        <v>0</v>
      </c>
      <c r="X228" s="124" t="e">
        <f t="shared" ca="1" si="23"/>
        <v>#NAME?</v>
      </c>
      <c r="Y228" s="50" t="e">
        <f ca="1">ABS(X228/10000)&lt;=ABS('General Settings'!$D$32)</f>
        <v>#NAME?</v>
      </c>
      <c r="AA228" s="50" t="str">
        <f>_xll.qlSwapIndex(,,O228,SettlementDays,Currency,Calendar,FixedLegTenor,FixedLegBDC,FixedLegDayCounter,Index6M,DiscountingCurve,Permanent,Trigger,ObjectOverwrite)</f>
        <v>obj_006e3#0001</v>
      </c>
      <c r="AB228" s="50" t="str">
        <f>_xll.qlVanillaSwapFromSwapIndex(,AA228,R228)</f>
        <v>obj_00822#0001</v>
      </c>
      <c r="AH228" s="50" t="str">
        <v/>
      </c>
    </row>
    <row r="229" spans="13:34" x14ac:dyDescent="0.2">
      <c r="M229" s="94" t="s">
        <v>155</v>
      </c>
      <c r="N229" s="94" t="s">
        <v>85</v>
      </c>
      <c r="O229" s="94" t="s">
        <v>84</v>
      </c>
      <c r="P229" s="94" t="str">
        <f t="shared" si="21"/>
        <v>EUR9F8Y_Quote</v>
      </c>
      <c r="Q229" s="171"/>
      <c r="R229" s="106">
        <f>_xll.qlInterestRateIndexFixingDate(AA229,S229)</f>
        <v>45926</v>
      </c>
      <c r="S229" s="106">
        <f>_xll.qlCalendarAdvance(Calendar,SettlementDate,N229,"mf",TRUE,Trigger)</f>
        <v>45930</v>
      </c>
      <c r="T229" s="106">
        <f>_xll.qlInterestRateIndexMaturity(AA229,S229)</f>
        <v>48852</v>
      </c>
      <c r="U229" s="97" t="e">
        <f ca="1">_xll.qlIndexFixing(AA229,R229,TRUE,_xll.ohTrigger(Trigger,Trigger6M,InterestRatesTrigger))</f>
        <v>#NAME?</v>
      </c>
      <c r="V229" s="97" t="e">
        <f ca="1">_xll.qlQuoteValue(P229,_xll.ohTrigger(Trigger,Trigger6M,InterestRatesTrigger))</f>
        <v>#NAME?</v>
      </c>
      <c r="W229" s="94" t="b">
        <f t="shared" ca="1" si="22"/>
        <v>0</v>
      </c>
      <c r="X229" s="124" t="e">
        <f t="shared" ca="1" si="23"/>
        <v>#NAME?</v>
      </c>
      <c r="Y229" s="50" t="e">
        <f ca="1">ABS(X229/10000)&lt;=ABS('General Settings'!$D$32)</f>
        <v>#NAME?</v>
      </c>
      <c r="AA229" s="50" t="str">
        <f>_xll.qlSwapIndex(,,O229,SettlementDays,Currency,Calendar,FixedLegTenor,FixedLegBDC,FixedLegDayCounter,Index6M,DiscountingCurve,Permanent,Trigger,ObjectOverwrite)</f>
        <v>obj_00759#0001</v>
      </c>
      <c r="AB229" s="50" t="str">
        <f>_xll.qlVanillaSwapFromSwapIndex(,AA229,R229)</f>
        <v>obj_007c8#0001</v>
      </c>
      <c r="AH229" s="50" t="str">
        <v/>
      </c>
    </row>
    <row r="230" spans="13:34" x14ac:dyDescent="0.2">
      <c r="M230" s="94" t="s">
        <v>155</v>
      </c>
      <c r="N230" s="94" t="s">
        <v>85</v>
      </c>
      <c r="O230" s="94" t="s">
        <v>85</v>
      </c>
      <c r="P230" s="94" t="str">
        <f t="shared" si="21"/>
        <v>EUR9F9Y_Quote</v>
      </c>
      <c r="Q230" s="171"/>
      <c r="R230" s="106">
        <f>_xll.qlInterestRateIndexFixingDate(AA230,S230)</f>
        <v>45926</v>
      </c>
      <c r="S230" s="106">
        <f>_xll.qlCalendarAdvance(Calendar,SettlementDate,N230,"mf",TRUE,Trigger)</f>
        <v>45930</v>
      </c>
      <c r="T230" s="106">
        <f>_xll.qlInterestRateIndexMaturity(AA230,S230)</f>
        <v>49216</v>
      </c>
      <c r="U230" s="97" t="e">
        <f ca="1">_xll.qlIndexFixing(AA230,R230,TRUE,_xll.ohTrigger(Trigger,Trigger6M,InterestRatesTrigger))</f>
        <v>#NAME?</v>
      </c>
      <c r="V230" s="97" t="e">
        <f ca="1">_xll.qlQuoteValue(P230,_xll.ohTrigger(Trigger,Trigger6M,InterestRatesTrigger))</f>
        <v>#NAME?</v>
      </c>
      <c r="W230" s="94" t="b">
        <f t="shared" ca="1" si="22"/>
        <v>0</v>
      </c>
      <c r="X230" s="124" t="e">
        <f t="shared" ca="1" si="23"/>
        <v>#NAME?</v>
      </c>
      <c r="Y230" s="50" t="e">
        <f ca="1">ABS(X230/10000)&lt;=ABS('General Settings'!$D$32)</f>
        <v>#NAME?</v>
      </c>
      <c r="AA230" s="50" t="str">
        <f>_xll.qlSwapIndex(,,O230,SettlementDays,Currency,Calendar,FixedLegTenor,FixedLegBDC,FixedLegDayCounter,Index6M,DiscountingCurve,Permanent,Trigger,ObjectOverwrite)</f>
        <v>obj_006a7#0001</v>
      </c>
      <c r="AB230" s="50" t="str">
        <f>_xll.qlVanillaSwapFromSwapIndex(,AA230,R230)</f>
        <v>obj_007ce#0001</v>
      </c>
      <c r="AH230" s="50" t="str">
        <v/>
      </c>
    </row>
    <row r="231" spans="13:34" x14ac:dyDescent="0.2">
      <c r="M231" s="94" t="s">
        <v>155</v>
      </c>
      <c r="N231" s="94" t="s">
        <v>85</v>
      </c>
      <c r="O231" s="94" t="s">
        <v>86</v>
      </c>
      <c r="P231" s="94" t="str">
        <f t="shared" si="21"/>
        <v>EUR9F10Y_Quote</v>
      </c>
      <c r="Q231" s="171"/>
      <c r="R231" s="106">
        <f>_xll.qlInterestRateIndexFixingDate(AA231,S231)</f>
        <v>45926</v>
      </c>
      <c r="S231" s="106">
        <f>_xll.qlCalendarAdvance(Calendar,SettlementDate,N231,"mf",TRUE,Trigger)</f>
        <v>45930</v>
      </c>
      <c r="T231" s="106">
        <f>_xll.qlInterestRateIndexMaturity(AA231,S231)</f>
        <v>49580</v>
      </c>
      <c r="U231" s="97" t="e">
        <f ca="1">_xll.qlIndexFixing(AA231,R231,TRUE,_xll.ohTrigger(Trigger,Trigger6M,InterestRatesTrigger))</f>
        <v>#NAME?</v>
      </c>
      <c r="V231" s="97" t="e">
        <f ca="1">_xll.qlQuoteValue(P231,_xll.ohTrigger(Trigger,Trigger6M,InterestRatesTrigger))</f>
        <v>#NAME?</v>
      </c>
      <c r="W231" s="94" t="b">
        <f t="shared" ca="1" si="22"/>
        <v>0</v>
      </c>
      <c r="X231" s="124" t="e">
        <f t="shared" ca="1" si="23"/>
        <v>#NAME?</v>
      </c>
      <c r="Y231" s="50" t="e">
        <f ca="1">ABS(X231/10000)&lt;=ABS('General Settings'!$D$32)</f>
        <v>#NAME?</v>
      </c>
      <c r="AA231" s="50" t="str">
        <f>_xll.qlSwapIndex(,,O231,SettlementDays,Currency,Calendar,FixedLegTenor,FixedLegBDC,FixedLegDayCounter,Index6M,DiscountingCurve,Permanent,Trigger,ObjectOverwrite)</f>
        <v>obj_005b0#0001</v>
      </c>
      <c r="AB231" s="50" t="str">
        <f>_xll.qlVanillaSwapFromSwapIndex(,AA231,R231)</f>
        <v>obj_008ab#0001</v>
      </c>
      <c r="AH231" s="50" t="str">
        <v/>
      </c>
    </row>
    <row r="232" spans="13:34" x14ac:dyDescent="0.2">
      <c r="M232" s="94" t="s">
        <v>155</v>
      </c>
      <c r="N232" s="94" t="s">
        <v>85</v>
      </c>
      <c r="O232" s="94" t="s">
        <v>112</v>
      </c>
      <c r="P232" s="94" t="str">
        <f t="shared" si="21"/>
        <v>EUR9F11Y_Quote</v>
      </c>
      <c r="Q232" s="171"/>
      <c r="R232" s="106">
        <f>_xll.qlInterestRateIndexFixingDate(AA232,S232)</f>
        <v>45926</v>
      </c>
      <c r="S232" s="106">
        <f>_xll.qlCalendarAdvance(Calendar,SettlementDate,N232,"mf",TRUE,Trigger)</f>
        <v>45930</v>
      </c>
      <c r="T232" s="106">
        <f>_xll.qlInterestRateIndexMaturity(AA232,S232)</f>
        <v>49948</v>
      </c>
      <c r="U232" s="97" t="e">
        <f ca="1">_xll.qlIndexFixing(AA232,R232,TRUE,_xll.ohTrigger(Trigger,Trigger6M,InterestRatesTrigger))</f>
        <v>#NAME?</v>
      </c>
      <c r="V232" s="97" t="e">
        <f ca="1">_xll.qlQuoteValue(P232,_xll.ohTrigger(Trigger,Trigger6M,InterestRatesTrigger))</f>
        <v>#NAME?</v>
      </c>
      <c r="W232" s="94" t="b">
        <f t="shared" ca="1" si="22"/>
        <v>0</v>
      </c>
      <c r="X232" s="124" t="e">
        <f t="shared" ca="1" si="23"/>
        <v>#NAME?</v>
      </c>
      <c r="Y232" s="50" t="e">
        <f ca="1">ABS(X232/10000)&lt;=ABS('General Settings'!$D$32)</f>
        <v>#NAME?</v>
      </c>
      <c r="AA232" s="50" t="str">
        <f>_xll.qlSwapIndex(,,O232,SettlementDays,Currency,Calendar,FixedLegTenor,FixedLegBDC,FixedLegDayCounter,Index6M,DiscountingCurve,Permanent,Trigger,ObjectOverwrite)</f>
        <v>obj_0072e#0001</v>
      </c>
      <c r="AB232" s="50" t="str">
        <f>_xll.qlVanillaSwapFromSwapIndex(,AA232,R232)</f>
        <v>obj_00865#0001</v>
      </c>
      <c r="AH232" s="50" t="str">
        <v/>
      </c>
    </row>
    <row r="233" spans="13:34" x14ac:dyDescent="0.2">
      <c r="M233" s="94" t="s">
        <v>155</v>
      </c>
      <c r="N233" s="94" t="s">
        <v>85</v>
      </c>
      <c r="O233" s="94" t="s">
        <v>87</v>
      </c>
      <c r="P233" s="94" t="str">
        <f t="shared" si="21"/>
        <v>EUR9F12Y_Quote</v>
      </c>
      <c r="Q233" s="171"/>
      <c r="R233" s="106">
        <f>_xll.qlInterestRateIndexFixingDate(AA233,S233)</f>
        <v>45926</v>
      </c>
      <c r="S233" s="106">
        <f>_xll.qlCalendarAdvance(Calendar,SettlementDate,N233,"mf",TRUE,Trigger)</f>
        <v>45930</v>
      </c>
      <c r="T233" s="106">
        <f>_xll.qlInterestRateIndexMaturity(AA233,S233)</f>
        <v>50313</v>
      </c>
      <c r="U233" s="97" t="e">
        <f ca="1">_xll.qlIndexFixing(AA233,R233,TRUE,_xll.ohTrigger(Trigger,Trigger6M,InterestRatesTrigger))</f>
        <v>#NAME?</v>
      </c>
      <c r="V233" s="97" t="e">
        <f ca="1">_xll.qlQuoteValue(P233,_xll.ohTrigger(Trigger,Trigger6M,InterestRatesTrigger))</f>
        <v>#NAME?</v>
      </c>
      <c r="W233" s="94" t="b">
        <f t="shared" ca="1" si="22"/>
        <v>0</v>
      </c>
      <c r="X233" s="124" t="e">
        <f t="shared" ca="1" si="23"/>
        <v>#NAME?</v>
      </c>
      <c r="Y233" s="50" t="e">
        <f ca="1">ABS(X233/10000)&lt;=ABS('General Settings'!$D$32)</f>
        <v>#NAME?</v>
      </c>
      <c r="AA233" s="50" t="str">
        <f>_xll.qlSwapIndex(,,O233,SettlementDays,Currency,Calendar,FixedLegTenor,FixedLegBDC,FixedLegDayCounter,Index6M,DiscountingCurve,Permanent,Trigger,ObjectOverwrite)</f>
        <v>obj_005a6#0001</v>
      </c>
      <c r="AB233" s="50" t="str">
        <f>_xll.qlVanillaSwapFromSwapIndex(,AA233,R233)</f>
        <v>obj_007cf#0001</v>
      </c>
      <c r="AH233" s="50" t="str">
        <v/>
      </c>
    </row>
    <row r="234" spans="13:34" x14ac:dyDescent="0.2">
      <c r="M234" s="94" t="s">
        <v>155</v>
      </c>
      <c r="N234" s="94" t="s">
        <v>85</v>
      </c>
      <c r="O234" s="94" t="s">
        <v>113</v>
      </c>
      <c r="P234" s="94" t="str">
        <f t="shared" si="21"/>
        <v>EUR9F13Y_Quote</v>
      </c>
      <c r="Q234" s="171"/>
      <c r="R234" s="106">
        <f>_xll.qlInterestRateIndexFixingDate(AA234,S234)</f>
        <v>45926</v>
      </c>
      <c r="S234" s="106">
        <f>_xll.qlCalendarAdvance(Calendar,SettlementDate,N234,"mf",TRUE,Trigger)</f>
        <v>45930</v>
      </c>
      <c r="T234" s="106">
        <f>_xll.qlInterestRateIndexMaturity(AA234,S234)</f>
        <v>50678</v>
      </c>
      <c r="U234" s="97" t="e">
        <f ca="1">_xll.qlIndexFixing(AA234,R234,TRUE,_xll.ohTrigger(Trigger,Trigger6M,InterestRatesTrigger))</f>
        <v>#NAME?</v>
      </c>
      <c r="V234" s="97" t="e">
        <f ca="1">_xll.qlQuoteValue(P234,_xll.ohTrigger(Trigger,Trigger6M,InterestRatesTrigger))</f>
        <v>#NAME?</v>
      </c>
      <c r="W234" s="94" t="b">
        <f t="shared" ca="1" si="22"/>
        <v>0</v>
      </c>
      <c r="X234" s="124" t="e">
        <f t="shared" ca="1" si="23"/>
        <v>#NAME?</v>
      </c>
      <c r="Y234" s="50" t="e">
        <f ca="1">ABS(X234/10000)&lt;=ABS('General Settings'!$D$32)</f>
        <v>#NAME?</v>
      </c>
      <c r="AA234" s="50" t="str">
        <f>_xll.qlSwapIndex(,,O234,SettlementDays,Currency,Calendar,FixedLegTenor,FixedLegBDC,FixedLegDayCounter,Index6M,DiscountingCurve,Permanent,Trigger,ObjectOverwrite)</f>
        <v>obj_0058e#0001</v>
      </c>
      <c r="AB234" s="50" t="str">
        <f>_xll.qlVanillaSwapFromSwapIndex(,AA234,R234)</f>
        <v>obj_00798#0001</v>
      </c>
      <c r="AH234" s="50" t="str">
        <v/>
      </c>
    </row>
    <row r="235" spans="13:34" x14ac:dyDescent="0.2">
      <c r="M235" s="94" t="s">
        <v>155</v>
      </c>
      <c r="N235" s="94" t="s">
        <v>85</v>
      </c>
      <c r="O235" s="94" t="s">
        <v>114</v>
      </c>
      <c r="P235" s="94" t="str">
        <f t="shared" si="21"/>
        <v>EUR9F14Y_Quote</v>
      </c>
      <c r="Q235" s="171"/>
      <c r="R235" s="106">
        <f>_xll.qlInterestRateIndexFixingDate(AA235,S235)</f>
        <v>45926</v>
      </c>
      <c r="S235" s="106">
        <f>_xll.qlCalendarAdvance(Calendar,SettlementDate,N235,"mf",TRUE,Trigger)</f>
        <v>45930</v>
      </c>
      <c r="T235" s="106">
        <f>_xll.qlInterestRateIndexMaturity(AA235,S235)</f>
        <v>51043</v>
      </c>
      <c r="U235" s="97" t="e">
        <f ca="1">_xll.qlIndexFixing(AA235,R235,TRUE,_xll.ohTrigger(Trigger,Trigger6M,InterestRatesTrigger))</f>
        <v>#NAME?</v>
      </c>
      <c r="V235" s="97" t="e">
        <f ca="1">_xll.qlQuoteValue(P235,_xll.ohTrigger(Trigger,Trigger6M,InterestRatesTrigger))</f>
        <v>#NAME?</v>
      </c>
      <c r="W235" s="94" t="b">
        <f t="shared" ca="1" si="22"/>
        <v>0</v>
      </c>
      <c r="X235" s="124" t="e">
        <f t="shared" ca="1" si="23"/>
        <v>#NAME?</v>
      </c>
      <c r="Y235" s="50" t="e">
        <f ca="1">ABS(X235/10000)&lt;=ABS('General Settings'!$D$32)</f>
        <v>#NAME?</v>
      </c>
      <c r="AA235" s="50" t="str">
        <f>_xll.qlSwapIndex(,,O235,SettlementDays,Currency,Calendar,FixedLegTenor,FixedLegBDC,FixedLegDayCounter,Index6M,DiscountingCurve,Permanent,Trigger,ObjectOverwrite)</f>
        <v>obj_006fb#0001</v>
      </c>
      <c r="AB235" s="50" t="str">
        <f>_xll.qlVanillaSwapFromSwapIndex(,AA235,R235)</f>
        <v>obj_007fc#0001</v>
      </c>
      <c r="AH235" s="50" t="str">
        <v/>
      </c>
    </row>
    <row r="236" spans="13:34" x14ac:dyDescent="0.2">
      <c r="M236" s="94" t="s">
        <v>155</v>
      </c>
      <c r="N236" s="94" t="s">
        <v>85</v>
      </c>
      <c r="O236" s="94" t="s">
        <v>88</v>
      </c>
      <c r="P236" s="94" t="str">
        <f t="shared" si="21"/>
        <v>EUR9F15Y_Quote</v>
      </c>
      <c r="Q236" s="171"/>
      <c r="R236" s="106">
        <f>_xll.qlInterestRateIndexFixingDate(AA236,S236)</f>
        <v>45926</v>
      </c>
      <c r="S236" s="106">
        <f>_xll.qlCalendarAdvance(Calendar,SettlementDate,N236,"mf",TRUE,Trigger)</f>
        <v>45930</v>
      </c>
      <c r="T236" s="106">
        <f>_xll.qlInterestRateIndexMaturity(AA236,S236)</f>
        <v>51407</v>
      </c>
      <c r="U236" s="97" t="e">
        <f ca="1">_xll.qlIndexFixing(AA236,R236,TRUE,_xll.ohTrigger(Trigger,Trigger6M,InterestRatesTrigger))</f>
        <v>#NAME?</v>
      </c>
      <c r="V236" s="97" t="e">
        <f ca="1">_xll.qlQuoteValue(P236,_xll.ohTrigger(Trigger,Trigger6M,InterestRatesTrigger))</f>
        <v>#NAME?</v>
      </c>
      <c r="W236" s="94" t="b">
        <f t="shared" ca="1" si="22"/>
        <v>0</v>
      </c>
      <c r="X236" s="124" t="e">
        <f t="shared" ca="1" si="23"/>
        <v>#NAME?</v>
      </c>
      <c r="Y236" s="50" t="e">
        <f ca="1">ABS(X236/10000)&lt;=ABS('General Settings'!$D$32)</f>
        <v>#NAME?</v>
      </c>
      <c r="AA236" s="50" t="str">
        <f>_xll.qlSwapIndex(,,O236,SettlementDays,Currency,Calendar,FixedLegTenor,FixedLegBDC,FixedLegDayCounter,Index6M,DiscountingCurve,Permanent,Trigger,ObjectOverwrite)</f>
        <v>obj_005aa#0001</v>
      </c>
      <c r="AB236" s="50" t="str">
        <f>_xll.qlVanillaSwapFromSwapIndex(,AA236,R236)</f>
        <v>obj_0083d#0001</v>
      </c>
      <c r="AH236" s="50" t="str">
        <v/>
      </c>
    </row>
    <row r="237" spans="13:34" x14ac:dyDescent="0.2">
      <c r="M237" s="94" t="s">
        <v>155</v>
      </c>
      <c r="N237" s="94" t="s">
        <v>85</v>
      </c>
      <c r="O237" s="94" t="s">
        <v>89</v>
      </c>
      <c r="P237" s="94" t="str">
        <f t="shared" si="21"/>
        <v>EUR9F20Y_Quote</v>
      </c>
      <c r="Q237" s="171"/>
      <c r="R237" s="106">
        <f>_xll.qlInterestRateIndexFixingDate(AA237,S237)</f>
        <v>45926</v>
      </c>
      <c r="S237" s="106">
        <f>_xll.qlCalendarAdvance(Calendar,SettlementDate,N237,"mf",TRUE,Trigger)</f>
        <v>45930</v>
      </c>
      <c r="T237" s="106">
        <f>_xll.qlInterestRateIndexMaturity(AA237,S237)</f>
        <v>53234</v>
      </c>
      <c r="U237" s="97" t="e">
        <f ca="1">_xll.qlIndexFixing(AA237,R237,TRUE,_xll.ohTrigger(Trigger,Trigger6M,InterestRatesTrigger))</f>
        <v>#NAME?</v>
      </c>
      <c r="V237" s="97" t="e">
        <f ca="1">_xll.qlQuoteValue(P237,_xll.ohTrigger(Trigger,Trigger6M,InterestRatesTrigger))</f>
        <v>#NAME?</v>
      </c>
      <c r="W237" s="94" t="b">
        <f t="shared" ca="1" si="22"/>
        <v>0</v>
      </c>
      <c r="X237" s="124" t="e">
        <f t="shared" ca="1" si="23"/>
        <v>#NAME?</v>
      </c>
      <c r="Y237" s="50" t="e">
        <f ca="1">ABS(X237/10000)&lt;=ABS('General Settings'!$D$32)</f>
        <v>#NAME?</v>
      </c>
      <c r="AA237" s="50" t="str">
        <f>_xll.qlSwapIndex(,,O237,SettlementDays,Currency,Calendar,FixedLegTenor,FixedLegBDC,FixedLegDayCounter,Index6M,DiscountingCurve,Permanent,Trigger,ObjectOverwrite)</f>
        <v>obj_00585#0001</v>
      </c>
      <c r="AB237" s="50" t="str">
        <f>_xll.qlVanillaSwapFromSwapIndex(,AA237,R237)</f>
        <v>obj_00869#0001</v>
      </c>
      <c r="AH237" s="50" t="str">
        <v/>
      </c>
    </row>
    <row r="238" spans="13:34" x14ac:dyDescent="0.2">
      <c r="M238" s="94" t="s">
        <v>155</v>
      </c>
      <c r="N238" s="94" t="s">
        <v>85</v>
      </c>
      <c r="O238" s="94" t="s">
        <v>90</v>
      </c>
      <c r="P238" s="94" t="str">
        <f t="shared" si="21"/>
        <v>EUR9F25Y_Quote</v>
      </c>
      <c r="Q238" s="171"/>
      <c r="R238" s="106">
        <f>_xll.qlInterestRateIndexFixingDate(AA238,S238)</f>
        <v>45926</v>
      </c>
      <c r="S238" s="106">
        <f>_xll.qlCalendarAdvance(Calendar,SettlementDate,N238,"mf",TRUE,Trigger)</f>
        <v>45930</v>
      </c>
      <c r="T238" s="106">
        <f>_xll.qlInterestRateIndexMaturity(AA238,S238)</f>
        <v>55061</v>
      </c>
      <c r="U238" s="97" t="e">
        <f ca="1">_xll.qlIndexFixing(AA238,R238,TRUE,_xll.ohTrigger(Trigger,Trigger6M,InterestRatesTrigger))</f>
        <v>#NAME?</v>
      </c>
      <c r="V238" s="97" t="e">
        <f ca="1">_xll.qlQuoteValue(P238,_xll.ohTrigger(Trigger,Trigger6M,InterestRatesTrigger))</f>
        <v>#NAME?</v>
      </c>
      <c r="W238" s="94" t="b">
        <f t="shared" ca="1" si="22"/>
        <v>0</v>
      </c>
      <c r="X238" s="124" t="e">
        <f t="shared" ca="1" si="23"/>
        <v>#NAME?</v>
      </c>
      <c r="Y238" s="50" t="e">
        <f ca="1">ABS(X238/10000)&lt;=ABS('General Settings'!$D$32)</f>
        <v>#NAME?</v>
      </c>
      <c r="AA238" s="50" t="str">
        <f>_xll.qlSwapIndex(,,O238,SettlementDays,Currency,Calendar,FixedLegTenor,FixedLegBDC,FixedLegDayCounter,Index6M,DiscountingCurve,Permanent,Trigger,ObjectOverwrite)</f>
        <v>obj_005bb#0001</v>
      </c>
      <c r="AB238" s="50" t="str">
        <f>_xll.qlVanillaSwapFromSwapIndex(,AA238,R238)</f>
        <v>obj_007d4#0001</v>
      </c>
      <c r="AH238" s="50" t="str">
        <v/>
      </c>
    </row>
    <row r="239" spans="13:34" x14ac:dyDescent="0.2">
      <c r="M239" s="159" t="s">
        <v>155</v>
      </c>
      <c r="N239" s="159" t="s">
        <v>85</v>
      </c>
      <c r="O239" s="159" t="s">
        <v>92</v>
      </c>
      <c r="P239" s="159" t="str">
        <f t="shared" si="21"/>
        <v>EUR9F30Y_Quote</v>
      </c>
      <c r="Q239" s="174"/>
      <c r="R239" s="160">
        <f>_xll.qlInterestRateIndexFixingDate(AA239,S239)</f>
        <v>45926</v>
      </c>
      <c r="S239" s="160">
        <f>_xll.qlCalendarAdvance(Calendar,SettlementDate,N239,"mf",TRUE,Trigger)</f>
        <v>45930</v>
      </c>
      <c r="T239" s="160">
        <f>_xll.qlInterestRateIndexMaturity(AA239,S239)</f>
        <v>56887</v>
      </c>
      <c r="U239" s="161" t="e">
        <f ca="1">_xll.qlIndexFixing(AA239,R239,TRUE,_xll.ohTrigger(Trigger,Trigger6M,InterestRatesTrigger))</f>
        <v>#NAME?</v>
      </c>
      <c r="V239" s="161" t="e">
        <f ca="1">_xll.qlQuoteValue(P239,_xll.ohTrigger(Trigger,Trigger6M,InterestRatesTrigger))</f>
        <v>#NAME?</v>
      </c>
      <c r="W239" s="159" t="b">
        <f t="shared" ca="1" si="22"/>
        <v>0</v>
      </c>
      <c r="X239" s="162" t="e">
        <f t="shared" ca="1" si="23"/>
        <v>#NAME?</v>
      </c>
      <c r="Y239" s="131" t="e">
        <f ca="1">ABS(X239/10000)&lt;=ABS('General Settings'!$D$32)</f>
        <v>#NAME?</v>
      </c>
      <c r="AA239" s="50" t="str">
        <f>_xll.qlSwapIndex(,,O239,SettlementDays,Currency,Calendar,FixedLegTenor,FixedLegBDC,FixedLegDayCounter,Index6M,DiscountingCurve,Permanent,Trigger,ObjectOverwrite)</f>
        <v>obj_00622#0001</v>
      </c>
      <c r="AB239" s="50" t="str">
        <f>_xll.qlVanillaSwapFromSwapIndex(,AA239,R239)</f>
        <v>obj_0084e#0001</v>
      </c>
      <c r="AH239" s="50" t="str">
        <v/>
      </c>
    </row>
    <row r="240" spans="13:34" x14ac:dyDescent="0.2">
      <c r="M240" s="94" t="s">
        <v>155</v>
      </c>
      <c r="N240" s="94" t="s">
        <v>86</v>
      </c>
      <c r="O240" s="94" t="s">
        <v>33</v>
      </c>
      <c r="P240" s="94" t="str">
        <f t="shared" si="21"/>
        <v>EUR10F1Y_Quote</v>
      </c>
      <c r="Q240" s="171"/>
      <c r="R240" s="106">
        <f>_xll.qlInterestRateIndexFixingDate(AA240,S240)</f>
        <v>46293</v>
      </c>
      <c r="S240" s="106">
        <f>_xll.qlCalendarAdvance(Calendar,SettlementDate,N240,"mf",TRUE,Trigger)</f>
        <v>46295</v>
      </c>
      <c r="T240" s="106">
        <f>_xll.qlInterestRateIndexMaturity(AA240,S240)</f>
        <v>46660</v>
      </c>
      <c r="U240" s="97" t="e">
        <f ca="1">_xll.qlIndexFixing(AA240,R240,TRUE,_xll.ohTrigger(Trigger,Trigger6M,InterestRatesTrigger))</f>
        <v>#NAME?</v>
      </c>
      <c r="V240" s="97" t="e">
        <f ca="1">_xll.qlQuoteValue(P240,_xll.ohTrigger(Trigger,Trigger6M,InterestRatesTrigger))</f>
        <v>#NAME?</v>
      </c>
      <c r="W240" s="94" t="b">
        <f t="shared" ca="1" si="22"/>
        <v>0</v>
      </c>
      <c r="X240" s="124" t="e">
        <f t="shared" ca="1" si="23"/>
        <v>#NAME?</v>
      </c>
      <c r="Y240" s="123" t="e">
        <f ca="1">ABS(X240/10000)&lt;=ABS('General Settings'!$D$32)</f>
        <v>#NAME?</v>
      </c>
      <c r="AA240" s="50" t="str">
        <f>_xll.qlSwapIndex(,,O240,SettlementDays,Currency,Calendar,FixedLegTenor,FixedLegBDC,FixedLegDayCounter,Index6M,DiscountingCurve,Permanent,Trigger,ObjectOverwrite)</f>
        <v>obj_00683#0001</v>
      </c>
      <c r="AB240" s="50" t="str">
        <f>_xll.qlVanillaSwapFromSwapIndex(,AA240,R240)</f>
        <v>obj_007dd#0001</v>
      </c>
      <c r="AH240" s="50" t="str">
        <v/>
      </c>
    </row>
    <row r="241" spans="13:34" x14ac:dyDescent="0.2">
      <c r="M241" s="94" t="s">
        <v>155</v>
      </c>
      <c r="N241" s="94" t="s">
        <v>86</v>
      </c>
      <c r="O241" s="94" t="s">
        <v>78</v>
      </c>
      <c r="P241" s="94" t="str">
        <f t="shared" si="21"/>
        <v>EUR10F2Y_Quote</v>
      </c>
      <c r="Q241" s="171"/>
      <c r="R241" s="106">
        <f>_xll.qlInterestRateIndexFixingDate(AA241,S241)</f>
        <v>46293</v>
      </c>
      <c r="S241" s="106">
        <f>_xll.qlCalendarAdvance(Calendar,SettlementDate,N241,"mf",TRUE,Trigger)</f>
        <v>46295</v>
      </c>
      <c r="T241" s="106">
        <f>_xll.qlInterestRateIndexMaturity(AA241,S241)</f>
        <v>47025</v>
      </c>
      <c r="U241" s="97" t="e">
        <f ca="1">_xll.qlIndexFixing(AA241,R241,TRUE,_xll.ohTrigger(Trigger,Trigger6M,InterestRatesTrigger))</f>
        <v>#NAME?</v>
      </c>
      <c r="V241" s="97" t="e">
        <f ca="1">_xll.qlQuoteValue(P241,_xll.ohTrigger(Trigger,Trigger6M,InterestRatesTrigger))</f>
        <v>#NAME?</v>
      </c>
      <c r="W241" s="94" t="b">
        <f t="shared" ca="1" si="22"/>
        <v>0</v>
      </c>
      <c r="X241" s="124" t="e">
        <f t="shared" ca="1" si="23"/>
        <v>#NAME?</v>
      </c>
      <c r="Y241" s="50" t="e">
        <f ca="1">ABS(X241/10000)&lt;=ABS('General Settings'!$D$32)</f>
        <v>#NAME?</v>
      </c>
      <c r="AA241" s="50" t="str">
        <f>_xll.qlSwapIndex(,,O241,SettlementDays,Currency,Calendar,FixedLegTenor,FixedLegBDC,FixedLegDayCounter,Index6M,DiscountingCurve,Permanent,Trigger,ObjectOverwrite)</f>
        <v>obj_0059e#0001</v>
      </c>
      <c r="AB241" s="50" t="str">
        <f>_xll.qlVanillaSwapFromSwapIndex(,AA241,R241)</f>
        <v>obj_00780#0001</v>
      </c>
      <c r="AH241" s="50" t="str">
        <v/>
      </c>
    </row>
    <row r="242" spans="13:34" x14ac:dyDescent="0.2">
      <c r="M242" s="94" t="s">
        <v>155</v>
      </c>
      <c r="N242" s="94" t="s">
        <v>86</v>
      </c>
      <c r="O242" s="94" t="s">
        <v>79</v>
      </c>
      <c r="P242" s="94" t="str">
        <f t="shared" si="21"/>
        <v>EUR10F3Y_Quote</v>
      </c>
      <c r="Q242" s="171"/>
      <c r="R242" s="106">
        <f>_xll.qlInterestRateIndexFixingDate(AA242,S242)</f>
        <v>46293</v>
      </c>
      <c r="S242" s="106">
        <f>_xll.qlCalendarAdvance(Calendar,SettlementDate,N242,"mf",TRUE,Trigger)</f>
        <v>46295</v>
      </c>
      <c r="T242" s="106">
        <f>_xll.qlInterestRateIndexMaturity(AA242,S242)</f>
        <v>47389</v>
      </c>
      <c r="U242" s="97" t="e">
        <f ca="1">_xll.qlIndexFixing(AA242,R242,TRUE,_xll.ohTrigger(Trigger,Trigger6M,InterestRatesTrigger))</f>
        <v>#NAME?</v>
      </c>
      <c r="V242" s="97" t="e">
        <f ca="1">_xll.qlQuoteValue(P242,_xll.ohTrigger(Trigger,Trigger6M,InterestRatesTrigger))</f>
        <v>#NAME?</v>
      </c>
      <c r="W242" s="94" t="b">
        <f t="shared" ca="1" si="22"/>
        <v>0</v>
      </c>
      <c r="X242" s="124" t="e">
        <f t="shared" ca="1" si="23"/>
        <v>#NAME?</v>
      </c>
      <c r="Y242" s="50" t="e">
        <f ca="1">ABS(X242/10000)&lt;=ABS('General Settings'!$D$32)</f>
        <v>#NAME?</v>
      </c>
      <c r="AA242" s="50" t="str">
        <f>_xll.qlSwapIndex(,,O242,SettlementDays,Currency,Calendar,FixedLegTenor,FixedLegBDC,FixedLegDayCounter,Index6M,DiscountingCurve,Permanent,Trigger,ObjectOverwrite)</f>
        <v>obj_006cd#0001</v>
      </c>
      <c r="AB242" s="50" t="str">
        <f>_xll.qlVanillaSwapFromSwapIndex(,AA242,R242)</f>
        <v>obj_007ab#0001</v>
      </c>
      <c r="AH242" s="50" t="str">
        <v/>
      </c>
    </row>
    <row r="243" spans="13:34" x14ac:dyDescent="0.2">
      <c r="M243" s="94" t="s">
        <v>155</v>
      </c>
      <c r="N243" s="94" t="s">
        <v>86</v>
      </c>
      <c r="O243" s="94" t="s">
        <v>80</v>
      </c>
      <c r="P243" s="94" t="str">
        <f t="shared" si="21"/>
        <v>EUR10F4Y_Quote</v>
      </c>
      <c r="Q243" s="171"/>
      <c r="R243" s="106">
        <f>_xll.qlInterestRateIndexFixingDate(AA243,S243)</f>
        <v>46293</v>
      </c>
      <c r="S243" s="106">
        <f>_xll.qlCalendarAdvance(Calendar,SettlementDate,N243,"mf",TRUE,Trigger)</f>
        <v>46295</v>
      </c>
      <c r="T243" s="106">
        <f>_xll.qlInterestRateIndexMaturity(AA243,S243)</f>
        <v>47756</v>
      </c>
      <c r="U243" s="97" t="e">
        <f ca="1">_xll.qlIndexFixing(AA243,R243,TRUE,_xll.ohTrigger(Trigger,Trigger6M,InterestRatesTrigger))</f>
        <v>#NAME?</v>
      </c>
      <c r="V243" s="97" t="e">
        <f ca="1">_xll.qlQuoteValue(P243,_xll.ohTrigger(Trigger,Trigger6M,InterestRatesTrigger))</f>
        <v>#NAME?</v>
      </c>
      <c r="W243" s="94" t="b">
        <f t="shared" ca="1" si="22"/>
        <v>0</v>
      </c>
      <c r="X243" s="124" t="e">
        <f t="shared" ca="1" si="23"/>
        <v>#NAME?</v>
      </c>
      <c r="Y243" s="50" t="e">
        <f ca="1">ABS(X243/10000)&lt;=ABS('General Settings'!$D$32)</f>
        <v>#NAME?</v>
      </c>
      <c r="AA243" s="50" t="str">
        <f>_xll.qlSwapIndex(,,O243,SettlementDays,Currency,Calendar,FixedLegTenor,FixedLegBDC,FixedLegDayCounter,Index6M,DiscountingCurve,Permanent,Trigger,ObjectOverwrite)</f>
        <v>obj_00584#0001</v>
      </c>
      <c r="AB243" s="50" t="str">
        <f>_xll.qlVanillaSwapFromSwapIndex(,AA243,R243)</f>
        <v>obj_00792#0001</v>
      </c>
      <c r="AH243" s="50" t="str">
        <v/>
      </c>
    </row>
    <row r="244" spans="13:34" x14ac:dyDescent="0.2">
      <c r="M244" s="94" t="s">
        <v>155</v>
      </c>
      <c r="N244" s="94" t="s">
        <v>86</v>
      </c>
      <c r="O244" s="94" t="s">
        <v>81</v>
      </c>
      <c r="P244" s="94" t="str">
        <f t="shared" si="21"/>
        <v>EUR10F5Y_Quote</v>
      </c>
      <c r="Q244" s="171"/>
      <c r="R244" s="106">
        <f>_xll.qlInterestRateIndexFixingDate(AA244,S244)</f>
        <v>46293</v>
      </c>
      <c r="S244" s="106">
        <f>_xll.qlCalendarAdvance(Calendar,SettlementDate,N244,"mf",TRUE,Trigger)</f>
        <v>46295</v>
      </c>
      <c r="T244" s="106">
        <f>_xll.qlInterestRateIndexMaturity(AA244,S244)</f>
        <v>48121</v>
      </c>
      <c r="U244" s="97" t="e">
        <f ca="1">_xll.qlIndexFixing(AA244,R244,TRUE,_xll.ohTrigger(Trigger,Trigger6M,InterestRatesTrigger))</f>
        <v>#NAME?</v>
      </c>
      <c r="V244" s="97" t="e">
        <f ca="1">_xll.qlQuoteValue(P244,_xll.ohTrigger(Trigger,Trigger6M,InterestRatesTrigger))</f>
        <v>#NAME?</v>
      </c>
      <c r="W244" s="94" t="b">
        <f t="shared" ca="1" si="22"/>
        <v>0</v>
      </c>
      <c r="X244" s="124" t="e">
        <f t="shared" ca="1" si="23"/>
        <v>#NAME?</v>
      </c>
      <c r="Y244" s="50" t="e">
        <f ca="1">ABS(X244/10000)&lt;=ABS('General Settings'!$D$32)</f>
        <v>#NAME?</v>
      </c>
      <c r="AA244" s="50" t="str">
        <f>_xll.qlSwapIndex(,,O244,SettlementDays,Currency,Calendar,FixedLegTenor,FixedLegBDC,FixedLegDayCounter,Index6M,DiscountingCurve,Permanent,Trigger,ObjectOverwrite)</f>
        <v>obj_00727#0001</v>
      </c>
      <c r="AB244" s="50" t="str">
        <f>_xll.qlVanillaSwapFromSwapIndex(,AA244,R244)</f>
        <v>obj_00867#0001</v>
      </c>
      <c r="AH244" s="50" t="str">
        <v/>
      </c>
    </row>
    <row r="245" spans="13:34" x14ac:dyDescent="0.2">
      <c r="M245" s="94" t="s">
        <v>155</v>
      </c>
      <c r="N245" s="94" t="s">
        <v>86</v>
      </c>
      <c r="O245" s="94" t="s">
        <v>82</v>
      </c>
      <c r="P245" s="94" t="str">
        <f t="shared" si="21"/>
        <v>EUR10F6Y_Quote</v>
      </c>
      <c r="Q245" s="171"/>
      <c r="R245" s="106">
        <f>_xll.qlInterestRateIndexFixingDate(AA245,S245)</f>
        <v>46293</v>
      </c>
      <c r="S245" s="106">
        <f>_xll.qlCalendarAdvance(Calendar,SettlementDate,N245,"mf",TRUE,Trigger)</f>
        <v>46295</v>
      </c>
      <c r="T245" s="106">
        <f>_xll.qlInterestRateIndexMaturity(AA245,S245)</f>
        <v>48487</v>
      </c>
      <c r="U245" s="97" t="e">
        <f ca="1">_xll.qlIndexFixing(AA245,R245,TRUE,_xll.ohTrigger(Trigger,Trigger6M,InterestRatesTrigger))</f>
        <v>#NAME?</v>
      </c>
      <c r="V245" s="97" t="e">
        <f ca="1">_xll.qlQuoteValue(P245,_xll.ohTrigger(Trigger,Trigger6M,InterestRatesTrigger))</f>
        <v>#NAME?</v>
      </c>
      <c r="W245" s="94" t="b">
        <f t="shared" ca="1" si="22"/>
        <v>0</v>
      </c>
      <c r="X245" s="124" t="e">
        <f t="shared" ca="1" si="23"/>
        <v>#NAME?</v>
      </c>
      <c r="Y245" s="50" t="e">
        <f ca="1">ABS(X245/10000)&lt;=ABS('General Settings'!$D$32)</f>
        <v>#NAME?</v>
      </c>
      <c r="AA245" s="50" t="str">
        <f>_xll.qlSwapIndex(,,O245,SettlementDays,Currency,Calendar,FixedLegTenor,FixedLegBDC,FixedLegDayCounter,Index6M,DiscountingCurve,Permanent,Trigger,ObjectOverwrite)</f>
        <v>obj_006c0#0001</v>
      </c>
      <c r="AB245" s="50" t="str">
        <f>_xll.qlVanillaSwapFromSwapIndex(,AA245,R245)</f>
        <v>obj_007ec#0001</v>
      </c>
      <c r="AH245" s="50" t="str">
        <v/>
      </c>
    </row>
    <row r="246" spans="13:34" x14ac:dyDescent="0.2">
      <c r="M246" s="94" t="s">
        <v>155</v>
      </c>
      <c r="N246" s="94" t="s">
        <v>86</v>
      </c>
      <c r="O246" s="94" t="s">
        <v>83</v>
      </c>
      <c r="P246" s="94" t="str">
        <f t="shared" si="21"/>
        <v>EUR10F7Y_Quote</v>
      </c>
      <c r="Q246" s="171"/>
      <c r="R246" s="106">
        <f>_xll.qlInterestRateIndexFixingDate(AA246,S246)</f>
        <v>46293</v>
      </c>
      <c r="S246" s="106">
        <f>_xll.qlCalendarAdvance(Calendar,SettlementDate,N246,"mf",TRUE,Trigger)</f>
        <v>46295</v>
      </c>
      <c r="T246" s="106">
        <f>_xll.qlInterestRateIndexMaturity(AA246,S246)</f>
        <v>48852</v>
      </c>
      <c r="U246" s="97" t="e">
        <f ca="1">_xll.qlIndexFixing(AA246,R246,TRUE,_xll.ohTrigger(Trigger,Trigger6M,InterestRatesTrigger))</f>
        <v>#NAME?</v>
      </c>
      <c r="V246" s="97" t="e">
        <f ca="1">_xll.qlQuoteValue(P246,_xll.ohTrigger(Trigger,Trigger6M,InterestRatesTrigger))</f>
        <v>#NAME?</v>
      </c>
      <c r="W246" s="94" t="b">
        <f t="shared" ca="1" si="22"/>
        <v>0</v>
      </c>
      <c r="X246" s="124" t="e">
        <f t="shared" ca="1" si="23"/>
        <v>#NAME?</v>
      </c>
      <c r="Y246" s="50" t="e">
        <f ca="1">ABS(X246/10000)&lt;=ABS('General Settings'!$D$32)</f>
        <v>#NAME?</v>
      </c>
      <c r="AA246" s="50" t="str">
        <f>_xll.qlSwapIndex(,,O246,SettlementDays,Currency,Calendar,FixedLegTenor,FixedLegBDC,FixedLegDayCounter,Index6M,DiscountingCurve,Permanent,Trigger,ObjectOverwrite)</f>
        <v>obj_005de#0001</v>
      </c>
      <c r="AB246" s="50" t="str">
        <f>_xll.qlVanillaSwapFromSwapIndex(,AA246,R246)</f>
        <v>obj_00862#0001</v>
      </c>
      <c r="AH246" s="50" t="str">
        <v/>
      </c>
    </row>
    <row r="247" spans="13:34" x14ac:dyDescent="0.2">
      <c r="M247" s="94" t="s">
        <v>155</v>
      </c>
      <c r="N247" s="94" t="s">
        <v>86</v>
      </c>
      <c r="O247" s="94" t="s">
        <v>84</v>
      </c>
      <c r="P247" s="94" t="str">
        <f t="shared" si="21"/>
        <v>EUR10F8Y_Quote</v>
      </c>
      <c r="Q247" s="171"/>
      <c r="R247" s="106">
        <f>_xll.qlInterestRateIndexFixingDate(AA247,S247)</f>
        <v>46293</v>
      </c>
      <c r="S247" s="106">
        <f>_xll.qlCalendarAdvance(Calendar,SettlementDate,N247,"mf",TRUE,Trigger)</f>
        <v>46295</v>
      </c>
      <c r="T247" s="106">
        <f>_xll.qlInterestRateIndexMaturity(AA247,S247)</f>
        <v>49216</v>
      </c>
      <c r="U247" s="97" t="e">
        <f ca="1">_xll.qlIndexFixing(AA247,R247,TRUE,_xll.ohTrigger(Trigger,Trigger6M,InterestRatesTrigger))</f>
        <v>#NAME?</v>
      </c>
      <c r="V247" s="97" t="e">
        <f ca="1">_xll.qlQuoteValue(P247,_xll.ohTrigger(Trigger,Trigger6M,InterestRatesTrigger))</f>
        <v>#NAME?</v>
      </c>
      <c r="W247" s="94" t="b">
        <f t="shared" ca="1" si="22"/>
        <v>0</v>
      </c>
      <c r="X247" s="124" t="e">
        <f t="shared" ca="1" si="23"/>
        <v>#NAME?</v>
      </c>
      <c r="Y247" s="50" t="e">
        <f ca="1">ABS(X247/10000)&lt;=ABS('General Settings'!$D$32)</f>
        <v>#NAME?</v>
      </c>
      <c r="AA247" s="50" t="str">
        <f>_xll.qlSwapIndex(,,O247,SettlementDays,Currency,Calendar,FixedLegTenor,FixedLegBDC,FixedLegDayCounter,Index6M,DiscountingCurve,Permanent,Trigger,ObjectOverwrite)</f>
        <v>obj_00646#0001</v>
      </c>
      <c r="AB247" s="50" t="str">
        <f>_xll.qlVanillaSwapFromSwapIndex(,AA247,R247)</f>
        <v>obj_00829#0001</v>
      </c>
      <c r="AH247" s="50" t="str">
        <v/>
      </c>
    </row>
    <row r="248" spans="13:34" x14ac:dyDescent="0.2">
      <c r="M248" s="94" t="s">
        <v>155</v>
      </c>
      <c r="N248" s="94" t="s">
        <v>86</v>
      </c>
      <c r="O248" s="94" t="s">
        <v>85</v>
      </c>
      <c r="P248" s="94" t="str">
        <f t="shared" si="21"/>
        <v>EUR10F9Y_Quote</v>
      </c>
      <c r="Q248" s="171"/>
      <c r="R248" s="106">
        <f>_xll.qlInterestRateIndexFixingDate(AA248,S248)</f>
        <v>46293</v>
      </c>
      <c r="S248" s="106">
        <f>_xll.qlCalendarAdvance(Calendar,SettlementDate,N248,"mf",TRUE,Trigger)</f>
        <v>46295</v>
      </c>
      <c r="T248" s="106">
        <f>_xll.qlInterestRateIndexMaturity(AA248,S248)</f>
        <v>49580</v>
      </c>
      <c r="U248" s="97" t="e">
        <f ca="1">_xll.qlIndexFixing(AA248,R248,TRUE,_xll.ohTrigger(Trigger,Trigger6M,InterestRatesTrigger))</f>
        <v>#NAME?</v>
      </c>
      <c r="V248" s="97" t="e">
        <f ca="1">_xll.qlQuoteValue(P248,_xll.ohTrigger(Trigger,Trigger6M,InterestRatesTrigger))</f>
        <v>#NAME?</v>
      </c>
      <c r="W248" s="94" t="b">
        <f t="shared" ca="1" si="22"/>
        <v>0</v>
      </c>
      <c r="X248" s="124" t="e">
        <f t="shared" ca="1" si="23"/>
        <v>#NAME?</v>
      </c>
      <c r="Y248" s="50" t="e">
        <f ca="1">ABS(X248/10000)&lt;=ABS('General Settings'!$D$32)</f>
        <v>#NAME?</v>
      </c>
      <c r="AA248" s="50" t="str">
        <f>_xll.qlSwapIndex(,,O248,SettlementDays,Currency,Calendar,FixedLegTenor,FixedLegBDC,FixedLegDayCounter,Index6M,DiscountingCurve,Permanent,Trigger,ObjectOverwrite)</f>
        <v>obj_005ef#0001</v>
      </c>
      <c r="AB248" s="50" t="str">
        <f>_xll.qlVanillaSwapFromSwapIndex(,AA248,R248)</f>
        <v>obj_007d8#0001</v>
      </c>
      <c r="AH248" s="50" t="str">
        <v/>
      </c>
    </row>
    <row r="249" spans="13:34" x14ac:dyDescent="0.2">
      <c r="M249" s="94" t="s">
        <v>155</v>
      </c>
      <c r="N249" s="94" t="s">
        <v>86</v>
      </c>
      <c r="O249" s="94" t="s">
        <v>86</v>
      </c>
      <c r="P249" s="94" t="str">
        <f t="shared" si="21"/>
        <v>EUR10F10Y_Quote</v>
      </c>
      <c r="Q249" s="171"/>
      <c r="R249" s="106">
        <f>_xll.qlInterestRateIndexFixingDate(AA249,S249)</f>
        <v>46293</v>
      </c>
      <c r="S249" s="106">
        <f>_xll.qlCalendarAdvance(Calendar,SettlementDate,N249,"mf",TRUE,Trigger)</f>
        <v>46295</v>
      </c>
      <c r="T249" s="106">
        <f>_xll.qlInterestRateIndexMaturity(AA249,S249)</f>
        <v>49948</v>
      </c>
      <c r="U249" s="97" t="e">
        <f ca="1">_xll.qlIndexFixing(AA249,R249,TRUE,_xll.ohTrigger(Trigger,Trigger6M,InterestRatesTrigger))</f>
        <v>#NAME?</v>
      </c>
      <c r="V249" s="97" t="e">
        <f ca="1">_xll.qlQuoteValue(P249,_xll.ohTrigger(Trigger,Trigger6M,InterestRatesTrigger))</f>
        <v>#NAME?</v>
      </c>
      <c r="W249" s="94" t="b">
        <f t="shared" ca="1" si="22"/>
        <v>0</v>
      </c>
      <c r="X249" s="124" t="e">
        <f t="shared" ca="1" si="23"/>
        <v>#NAME?</v>
      </c>
      <c r="Y249" s="50" t="e">
        <f ca="1">ABS(X249/10000)&lt;=ABS('General Settings'!$D$32)</f>
        <v>#NAME?</v>
      </c>
      <c r="AA249" s="50" t="str">
        <f>_xll.qlSwapIndex(,,O249,SettlementDays,Currency,Calendar,FixedLegTenor,FixedLegBDC,FixedLegDayCounter,Index6M,DiscountingCurve,Permanent,Trigger,ObjectOverwrite)</f>
        <v>obj_005f6#0001</v>
      </c>
      <c r="AB249" s="50" t="str">
        <f>_xll.qlVanillaSwapFromSwapIndex(,AA249,R249)</f>
        <v>obj_0086c#0001</v>
      </c>
      <c r="AH249" s="50" t="str">
        <v/>
      </c>
    </row>
    <row r="250" spans="13:34" x14ac:dyDescent="0.2">
      <c r="M250" s="94" t="s">
        <v>155</v>
      </c>
      <c r="N250" s="94" t="s">
        <v>86</v>
      </c>
      <c r="O250" s="94" t="s">
        <v>112</v>
      </c>
      <c r="P250" s="94" t="str">
        <f t="shared" si="21"/>
        <v>EUR10F11Y_Quote</v>
      </c>
      <c r="Q250" s="171"/>
      <c r="R250" s="106">
        <f>_xll.qlInterestRateIndexFixingDate(AA250,S250)</f>
        <v>46293</v>
      </c>
      <c r="S250" s="106">
        <f>_xll.qlCalendarAdvance(Calendar,SettlementDate,N250,"mf",TRUE,Trigger)</f>
        <v>46295</v>
      </c>
      <c r="T250" s="106">
        <f>_xll.qlInterestRateIndexMaturity(AA250,S250)</f>
        <v>50313</v>
      </c>
      <c r="U250" s="97" t="e">
        <f ca="1">_xll.qlIndexFixing(AA250,R250,TRUE,_xll.ohTrigger(Trigger,Trigger6M,InterestRatesTrigger))</f>
        <v>#NAME?</v>
      </c>
      <c r="V250" s="97" t="e">
        <f ca="1">_xll.qlQuoteValue(P250,_xll.ohTrigger(Trigger,Trigger6M,InterestRatesTrigger))</f>
        <v>#NAME?</v>
      </c>
      <c r="W250" s="94" t="b">
        <f t="shared" ca="1" si="22"/>
        <v>0</v>
      </c>
      <c r="X250" s="124" t="e">
        <f t="shared" ca="1" si="23"/>
        <v>#NAME?</v>
      </c>
      <c r="Y250" s="50" t="e">
        <f ca="1">ABS(X250/10000)&lt;=ABS('General Settings'!$D$32)</f>
        <v>#NAME?</v>
      </c>
      <c r="AA250" s="50" t="str">
        <f>_xll.qlSwapIndex(,,O250,SettlementDays,Currency,Calendar,FixedLegTenor,FixedLegBDC,FixedLegDayCounter,Index6M,DiscountingCurve,Permanent,Trigger,ObjectOverwrite)</f>
        <v>obj_0075b#0001</v>
      </c>
      <c r="AB250" s="50" t="str">
        <f>_xll.qlVanillaSwapFromSwapIndex(,AA250,R250)</f>
        <v>obj_00815#0001</v>
      </c>
      <c r="AH250" s="50" t="str">
        <v/>
      </c>
    </row>
    <row r="251" spans="13:34" x14ac:dyDescent="0.2">
      <c r="M251" s="94" t="s">
        <v>155</v>
      </c>
      <c r="N251" s="94" t="s">
        <v>86</v>
      </c>
      <c r="O251" s="94" t="s">
        <v>87</v>
      </c>
      <c r="P251" s="94" t="str">
        <f t="shared" si="21"/>
        <v>EUR10F12Y_Quote</v>
      </c>
      <c r="Q251" s="171"/>
      <c r="R251" s="106">
        <f>_xll.qlInterestRateIndexFixingDate(AA251,S251)</f>
        <v>46293</v>
      </c>
      <c r="S251" s="106">
        <f>_xll.qlCalendarAdvance(Calendar,SettlementDate,N251,"mf",TRUE,Trigger)</f>
        <v>46295</v>
      </c>
      <c r="T251" s="106">
        <f>_xll.qlInterestRateIndexMaturity(AA251,S251)</f>
        <v>50678</v>
      </c>
      <c r="U251" s="97" t="e">
        <f ca="1">_xll.qlIndexFixing(AA251,R251,TRUE,_xll.ohTrigger(Trigger,Trigger6M,InterestRatesTrigger))</f>
        <v>#NAME?</v>
      </c>
      <c r="V251" s="97" t="e">
        <f ca="1">_xll.qlQuoteValue(P251,_xll.ohTrigger(Trigger,Trigger6M,InterestRatesTrigger))</f>
        <v>#NAME?</v>
      </c>
      <c r="W251" s="94" t="b">
        <f t="shared" ca="1" si="22"/>
        <v>0</v>
      </c>
      <c r="X251" s="124" t="e">
        <f t="shared" ca="1" si="23"/>
        <v>#NAME?</v>
      </c>
      <c r="Y251" s="50" t="e">
        <f ca="1">ABS(X251/10000)&lt;=ABS('General Settings'!$D$32)</f>
        <v>#NAME?</v>
      </c>
      <c r="AA251" s="50" t="str">
        <f>_xll.qlSwapIndex(,,O251,SettlementDays,Currency,Calendar,FixedLegTenor,FixedLegBDC,FixedLegDayCounter,Index6M,DiscountingCurve,Permanent,Trigger,ObjectOverwrite)</f>
        <v>obj_005db#0001</v>
      </c>
      <c r="AB251" s="50" t="str">
        <f>_xll.qlVanillaSwapFromSwapIndex(,AA251,R251)</f>
        <v>obj_00790#0001</v>
      </c>
      <c r="AH251" s="50" t="str">
        <v/>
      </c>
    </row>
    <row r="252" spans="13:34" x14ac:dyDescent="0.2">
      <c r="M252" s="94" t="s">
        <v>155</v>
      </c>
      <c r="N252" s="94" t="s">
        <v>86</v>
      </c>
      <c r="O252" s="94" t="s">
        <v>113</v>
      </c>
      <c r="P252" s="94" t="str">
        <f t="shared" si="21"/>
        <v>EUR10F13Y_Quote</v>
      </c>
      <c r="Q252" s="171"/>
      <c r="R252" s="106">
        <f>_xll.qlInterestRateIndexFixingDate(AA252,S252)</f>
        <v>46293</v>
      </c>
      <c r="S252" s="106">
        <f>_xll.qlCalendarAdvance(Calendar,SettlementDate,N252,"mf",TRUE,Trigger)</f>
        <v>46295</v>
      </c>
      <c r="T252" s="106">
        <f>_xll.qlInterestRateIndexMaturity(AA252,S252)</f>
        <v>51043</v>
      </c>
      <c r="U252" s="97" t="e">
        <f ca="1">_xll.qlIndexFixing(AA252,R252,TRUE,_xll.ohTrigger(Trigger,Trigger6M,InterestRatesTrigger))</f>
        <v>#NAME?</v>
      </c>
      <c r="V252" s="97" t="e">
        <f ca="1">_xll.qlQuoteValue(P252,_xll.ohTrigger(Trigger,Trigger6M,InterestRatesTrigger))</f>
        <v>#NAME?</v>
      </c>
      <c r="W252" s="94" t="b">
        <f t="shared" ca="1" si="22"/>
        <v>0</v>
      </c>
      <c r="X252" s="124" t="e">
        <f t="shared" ca="1" si="23"/>
        <v>#NAME?</v>
      </c>
      <c r="Y252" s="50" t="e">
        <f ca="1">ABS(X252/10000)&lt;=ABS('General Settings'!$D$32)</f>
        <v>#NAME?</v>
      </c>
      <c r="AA252" s="50" t="str">
        <f>_xll.qlSwapIndex(,,O252,SettlementDays,Currency,Calendar,FixedLegTenor,FixedLegBDC,FixedLegDayCounter,Index6M,DiscountingCurve,Permanent,Trigger,ObjectOverwrite)</f>
        <v>obj_005f1#0001</v>
      </c>
      <c r="AB252" s="50" t="str">
        <f>_xll.qlVanillaSwapFromSwapIndex(,AA252,R252)</f>
        <v>obj_007db#0001</v>
      </c>
      <c r="AH252" s="50" t="str">
        <v/>
      </c>
    </row>
    <row r="253" spans="13:34" x14ac:dyDescent="0.2">
      <c r="M253" s="94" t="s">
        <v>155</v>
      </c>
      <c r="N253" s="94" t="s">
        <v>86</v>
      </c>
      <c r="O253" s="94" t="s">
        <v>114</v>
      </c>
      <c r="P253" s="94" t="str">
        <f t="shared" si="21"/>
        <v>EUR10F14Y_Quote</v>
      </c>
      <c r="Q253" s="171"/>
      <c r="R253" s="106">
        <f>_xll.qlInterestRateIndexFixingDate(AA253,S253)</f>
        <v>46293</v>
      </c>
      <c r="S253" s="106">
        <f>_xll.qlCalendarAdvance(Calendar,SettlementDate,N253,"mf",TRUE,Trigger)</f>
        <v>46295</v>
      </c>
      <c r="T253" s="106">
        <f>_xll.qlInterestRateIndexMaturity(AA253,S253)</f>
        <v>51407</v>
      </c>
      <c r="U253" s="97" t="e">
        <f ca="1">_xll.qlIndexFixing(AA253,R253,TRUE,_xll.ohTrigger(Trigger,Trigger6M,InterestRatesTrigger))</f>
        <v>#NAME?</v>
      </c>
      <c r="V253" s="97" t="e">
        <f ca="1">_xll.qlQuoteValue(P253,_xll.ohTrigger(Trigger,Trigger6M,InterestRatesTrigger))</f>
        <v>#NAME?</v>
      </c>
      <c r="W253" s="94" t="b">
        <f t="shared" ca="1" si="22"/>
        <v>0</v>
      </c>
      <c r="X253" s="124" t="e">
        <f t="shared" ca="1" si="23"/>
        <v>#NAME?</v>
      </c>
      <c r="Y253" s="50" t="e">
        <f ca="1">ABS(X253/10000)&lt;=ABS('General Settings'!$D$32)</f>
        <v>#NAME?</v>
      </c>
      <c r="AA253" s="50" t="str">
        <f>_xll.qlSwapIndex(,,O253,SettlementDays,Currency,Calendar,FixedLegTenor,FixedLegBDC,FixedLegDayCounter,Index6M,DiscountingCurve,Permanent,Trigger,ObjectOverwrite)</f>
        <v>obj_006b1#0001</v>
      </c>
      <c r="AB253" s="50" t="str">
        <f>_xll.qlVanillaSwapFromSwapIndex(,AA253,R253)</f>
        <v>obj_008b0#0001</v>
      </c>
      <c r="AH253" s="50" t="str">
        <v/>
      </c>
    </row>
    <row r="254" spans="13:34" x14ac:dyDescent="0.2">
      <c r="M254" s="94" t="s">
        <v>155</v>
      </c>
      <c r="N254" s="94" t="s">
        <v>86</v>
      </c>
      <c r="O254" s="94" t="s">
        <v>88</v>
      </c>
      <c r="P254" s="94" t="str">
        <f t="shared" si="21"/>
        <v>EUR10F15Y_Quote</v>
      </c>
      <c r="Q254" s="171"/>
      <c r="R254" s="106">
        <f>_xll.qlInterestRateIndexFixingDate(AA254,S254)</f>
        <v>46293</v>
      </c>
      <c r="S254" s="106">
        <f>_xll.qlCalendarAdvance(Calendar,SettlementDate,N254,"mf",TRUE,Trigger)</f>
        <v>46295</v>
      </c>
      <c r="T254" s="106">
        <f>_xll.qlInterestRateIndexMaturity(AA254,S254)</f>
        <v>51774</v>
      </c>
      <c r="U254" s="97" t="e">
        <f ca="1">_xll.qlIndexFixing(AA254,R254,TRUE,_xll.ohTrigger(Trigger,Trigger6M,InterestRatesTrigger))</f>
        <v>#NAME?</v>
      </c>
      <c r="V254" s="97" t="e">
        <f ca="1">_xll.qlQuoteValue(P254,_xll.ohTrigger(Trigger,Trigger6M,InterestRatesTrigger))</f>
        <v>#NAME?</v>
      </c>
      <c r="W254" s="94" t="b">
        <f t="shared" ca="1" si="22"/>
        <v>0</v>
      </c>
      <c r="X254" s="124" t="e">
        <f t="shared" ca="1" si="23"/>
        <v>#NAME?</v>
      </c>
      <c r="Y254" s="50" t="e">
        <f ca="1">ABS(X254/10000)&lt;=ABS('General Settings'!$D$32)</f>
        <v>#NAME?</v>
      </c>
      <c r="AA254" s="50" t="str">
        <f>_xll.qlSwapIndex(,,O254,SettlementDays,Currency,Calendar,FixedLegTenor,FixedLegBDC,FixedLegDayCounter,Index6M,DiscountingCurve,Permanent,Trigger,ObjectOverwrite)</f>
        <v>obj_006e4#0001</v>
      </c>
      <c r="AB254" s="50" t="str">
        <f>_xll.qlVanillaSwapFromSwapIndex(,AA254,R254)</f>
        <v>obj_0089e#0001</v>
      </c>
      <c r="AH254" s="50" t="str">
        <v/>
      </c>
    </row>
    <row r="255" spans="13:34" x14ac:dyDescent="0.2">
      <c r="M255" s="94" t="s">
        <v>155</v>
      </c>
      <c r="N255" s="94" t="s">
        <v>86</v>
      </c>
      <c r="O255" s="94" t="s">
        <v>89</v>
      </c>
      <c r="P255" s="94" t="str">
        <f t="shared" si="21"/>
        <v>EUR10F20Y_Quote</v>
      </c>
      <c r="Q255" s="171"/>
      <c r="R255" s="106">
        <f>_xll.qlInterestRateIndexFixingDate(AA255,S255)</f>
        <v>46293</v>
      </c>
      <c r="S255" s="106">
        <f>_xll.qlCalendarAdvance(Calendar,SettlementDate,N255,"mf",TRUE,Trigger)</f>
        <v>46295</v>
      </c>
      <c r="T255" s="106">
        <f>_xll.qlInterestRateIndexMaturity(AA255,S255)</f>
        <v>53598</v>
      </c>
      <c r="U255" s="97" t="e">
        <f ca="1">_xll.qlIndexFixing(AA255,R255,TRUE,_xll.ohTrigger(Trigger,Trigger6M,InterestRatesTrigger))</f>
        <v>#NAME?</v>
      </c>
      <c r="V255" s="97" t="e">
        <f ca="1">_xll.qlQuoteValue(P255,_xll.ohTrigger(Trigger,Trigger6M,InterestRatesTrigger))</f>
        <v>#NAME?</v>
      </c>
      <c r="W255" s="94" t="b">
        <f t="shared" ca="1" si="22"/>
        <v>0</v>
      </c>
      <c r="X255" s="124" t="e">
        <f t="shared" ca="1" si="23"/>
        <v>#NAME?</v>
      </c>
      <c r="Y255" s="50" t="e">
        <f ca="1">ABS(X255/10000)&lt;=ABS('General Settings'!$D$32)</f>
        <v>#NAME?</v>
      </c>
      <c r="AA255" s="50" t="str">
        <f>_xll.qlSwapIndex(,,O255,SettlementDays,Currency,Calendar,FixedLegTenor,FixedLegBDC,FixedLegDayCounter,Index6M,DiscountingCurve,Permanent,Trigger,ObjectOverwrite)</f>
        <v>obj_006ff#0001</v>
      </c>
      <c r="AB255" s="50" t="str">
        <f>_xll.qlVanillaSwapFromSwapIndex(,AA255,R255)</f>
        <v>obj_007fb#0001</v>
      </c>
      <c r="AH255" s="50" t="str">
        <v/>
      </c>
    </row>
    <row r="256" spans="13:34" x14ac:dyDescent="0.2">
      <c r="M256" s="94" t="s">
        <v>155</v>
      </c>
      <c r="N256" s="94" t="s">
        <v>86</v>
      </c>
      <c r="O256" s="94" t="s">
        <v>90</v>
      </c>
      <c r="P256" s="94" t="str">
        <f t="shared" si="21"/>
        <v>EUR10F25Y_Quote</v>
      </c>
      <c r="Q256" s="171"/>
      <c r="R256" s="106">
        <f>_xll.qlInterestRateIndexFixingDate(AA256,S256)</f>
        <v>46293</v>
      </c>
      <c r="S256" s="106">
        <f>_xll.qlCalendarAdvance(Calendar,SettlementDate,N256,"mf",TRUE,Trigger)</f>
        <v>46295</v>
      </c>
      <c r="T256" s="106">
        <f>_xll.qlInterestRateIndexMaturity(AA256,S256)</f>
        <v>55425</v>
      </c>
      <c r="U256" s="97" t="e">
        <f ca="1">_xll.qlIndexFixing(AA256,R256,TRUE,_xll.ohTrigger(Trigger,Trigger6M,InterestRatesTrigger))</f>
        <v>#NAME?</v>
      </c>
      <c r="V256" s="97" t="e">
        <f ca="1">_xll.qlQuoteValue(P256,_xll.ohTrigger(Trigger,Trigger6M,InterestRatesTrigger))</f>
        <v>#NAME?</v>
      </c>
      <c r="W256" s="94" t="b">
        <f t="shared" ca="1" si="22"/>
        <v>0</v>
      </c>
      <c r="X256" s="124" t="e">
        <f t="shared" ca="1" si="23"/>
        <v>#NAME?</v>
      </c>
      <c r="Y256" s="50" t="e">
        <f ca="1">ABS(X256/10000)&lt;=ABS('General Settings'!$D$32)</f>
        <v>#NAME?</v>
      </c>
      <c r="AA256" s="50" t="str">
        <f>_xll.qlSwapIndex(,,O256,SettlementDays,Currency,Calendar,FixedLegTenor,FixedLegBDC,FixedLegDayCounter,Index6M,DiscountingCurve,Permanent,Trigger,ObjectOverwrite)</f>
        <v>obj_00640#0001</v>
      </c>
      <c r="AB256" s="50" t="str">
        <f>_xll.qlVanillaSwapFromSwapIndex(,AA256,R256)</f>
        <v>obj_007c2#0001</v>
      </c>
      <c r="AH256" s="50" t="str">
        <v/>
      </c>
    </row>
    <row r="257" spans="13:34" x14ac:dyDescent="0.2">
      <c r="M257" s="94" t="s">
        <v>155</v>
      </c>
      <c r="N257" s="94" t="s">
        <v>86</v>
      </c>
      <c r="O257" s="94" t="s">
        <v>92</v>
      </c>
      <c r="P257" s="94" t="str">
        <f t="shared" si="21"/>
        <v>EUR10F30Y_Quote</v>
      </c>
      <c r="Q257" s="171"/>
      <c r="R257" s="106">
        <f>_xll.qlInterestRateIndexFixingDate(AA257,S257)</f>
        <v>46293</v>
      </c>
      <c r="S257" s="106">
        <f>_xll.qlCalendarAdvance(Calendar,SettlementDate,N257,"mf",TRUE,Trigger)</f>
        <v>46295</v>
      </c>
      <c r="T257" s="106">
        <f>_xll.qlInterestRateIndexMaturity(AA257,S257)</f>
        <v>57252</v>
      </c>
      <c r="U257" s="97" t="e">
        <f ca="1">_xll.qlIndexFixing(AA257,R257,TRUE,_xll.ohTrigger(Trigger,Trigger6M,InterestRatesTrigger))</f>
        <v>#NAME?</v>
      </c>
      <c r="V257" s="97" t="e">
        <f ca="1">_xll.qlQuoteValue(P257,_xll.ohTrigger(Trigger,Trigger6M,InterestRatesTrigger))</f>
        <v>#NAME?</v>
      </c>
      <c r="W257" s="94" t="b">
        <f t="shared" ca="1" si="22"/>
        <v>0</v>
      </c>
      <c r="X257" s="124" t="e">
        <f t="shared" ca="1" si="23"/>
        <v>#NAME?</v>
      </c>
      <c r="Y257" s="131" t="e">
        <f ca="1">ABS(X257/10000)&lt;=ABS('General Settings'!$D$32)</f>
        <v>#NAME?</v>
      </c>
      <c r="AA257" s="50" t="str">
        <f>_xll.qlSwapIndex(,,O257,SettlementDays,Currency,Calendar,FixedLegTenor,FixedLegBDC,FixedLegDayCounter,Index6M,DiscountingCurve,Permanent,Trigger,ObjectOverwrite)</f>
        <v>obj_005c3#0001</v>
      </c>
      <c r="AB257" s="50" t="str">
        <f>_xll.qlVanillaSwapFromSwapIndex(,AA257,R257)</f>
        <v>obj_00793#0001</v>
      </c>
      <c r="AH257" s="50" t="str">
        <v/>
      </c>
    </row>
    <row r="258" spans="13:34" x14ac:dyDescent="0.2">
      <c r="M258" s="163" t="s">
        <v>155</v>
      </c>
      <c r="N258" s="163" t="s">
        <v>112</v>
      </c>
      <c r="O258" s="163" t="s">
        <v>33</v>
      </c>
      <c r="P258" s="163" t="str">
        <f t="shared" si="21"/>
        <v>EUR11F1Y_Quote</v>
      </c>
      <c r="Q258" s="175"/>
      <c r="R258" s="164">
        <f>_xll.qlInterestRateIndexFixingDate(AA258,S258)</f>
        <v>46658</v>
      </c>
      <c r="S258" s="164">
        <f>_xll.qlCalendarAdvance(Calendar,SettlementDate,N258,"mf",TRUE,Trigger)</f>
        <v>46660</v>
      </c>
      <c r="T258" s="164">
        <f>_xll.qlInterestRateIndexMaturity(AA258,S258)</f>
        <v>47025</v>
      </c>
      <c r="U258" s="165" t="e">
        <f ca="1">_xll.qlIndexFixing(AA258,R258,TRUE,_xll.ohTrigger(Trigger,Trigger6M,InterestRatesTrigger))</f>
        <v>#NAME?</v>
      </c>
      <c r="V258" s="165" t="e">
        <f ca="1">_xll.qlQuoteValue(P258,_xll.ohTrigger(Trigger,Trigger6M,InterestRatesTrigger))</f>
        <v>#NAME?</v>
      </c>
      <c r="W258" s="163" t="b">
        <f t="shared" ca="1" si="22"/>
        <v>0</v>
      </c>
      <c r="X258" s="166" t="e">
        <f t="shared" ca="1" si="23"/>
        <v>#NAME?</v>
      </c>
      <c r="Y258" s="123" t="e">
        <f ca="1">ABS(X258/10000)&lt;=ABS('General Settings'!$D$32)</f>
        <v>#NAME?</v>
      </c>
      <c r="AA258" s="50" t="str">
        <f>_xll.qlSwapIndex(,,O258,SettlementDays,Currency,Calendar,FixedLegTenor,FixedLegBDC,FixedLegDayCounter,Index6M,DiscountingCurve,Permanent,Trigger,ObjectOverwrite)</f>
        <v>obj_00695#0001</v>
      </c>
      <c r="AB258" s="50" t="str">
        <f>_xll.qlVanillaSwapFromSwapIndex(,AA258,R258)</f>
        <v>obj_007cc#0001</v>
      </c>
      <c r="AH258" s="50" t="str">
        <v/>
      </c>
    </row>
    <row r="259" spans="13:34" x14ac:dyDescent="0.2">
      <c r="M259" s="94" t="s">
        <v>155</v>
      </c>
      <c r="N259" s="94" t="s">
        <v>112</v>
      </c>
      <c r="O259" s="94" t="s">
        <v>78</v>
      </c>
      <c r="P259" s="94" t="str">
        <f t="shared" si="21"/>
        <v>EUR11F2Y_Quote</v>
      </c>
      <c r="Q259" s="171"/>
      <c r="R259" s="106">
        <f>_xll.qlInterestRateIndexFixingDate(AA259,S259)</f>
        <v>46658</v>
      </c>
      <c r="S259" s="106">
        <f>_xll.qlCalendarAdvance(Calendar,SettlementDate,N259,"mf",TRUE,Trigger)</f>
        <v>46660</v>
      </c>
      <c r="T259" s="106">
        <f>_xll.qlInterestRateIndexMaturity(AA259,S259)</f>
        <v>47389</v>
      </c>
      <c r="U259" s="97" t="e">
        <f ca="1">_xll.qlIndexFixing(AA259,R259,TRUE,_xll.ohTrigger(Trigger,Trigger6M,InterestRatesTrigger))</f>
        <v>#NAME?</v>
      </c>
      <c r="V259" s="97" t="e">
        <f ca="1">_xll.qlQuoteValue(P259,_xll.ohTrigger(Trigger,Trigger6M,InterestRatesTrigger))</f>
        <v>#NAME?</v>
      </c>
      <c r="W259" s="94" t="b">
        <f t="shared" ca="1" si="22"/>
        <v>0</v>
      </c>
      <c r="X259" s="124" t="e">
        <f t="shared" ca="1" si="23"/>
        <v>#NAME?</v>
      </c>
      <c r="Y259" s="50" t="e">
        <f ca="1">ABS(X259/10000)&lt;=ABS('General Settings'!$D$32)</f>
        <v>#NAME?</v>
      </c>
      <c r="AA259" s="50" t="str">
        <f>_xll.qlSwapIndex(,,O259,SettlementDays,Currency,Calendar,FixedLegTenor,FixedLegBDC,FixedLegDayCounter,Index6M,DiscountingCurve,Permanent,Trigger,ObjectOverwrite)</f>
        <v>obj_00678#0001</v>
      </c>
      <c r="AB259" s="50" t="str">
        <f>_xll.qlVanillaSwapFromSwapIndex(,AA259,R259)</f>
        <v>obj_007f0#0001</v>
      </c>
      <c r="AH259" s="50" t="str">
        <v/>
      </c>
    </row>
    <row r="260" spans="13:34" x14ac:dyDescent="0.2">
      <c r="M260" s="94" t="s">
        <v>155</v>
      </c>
      <c r="N260" s="94" t="s">
        <v>112</v>
      </c>
      <c r="O260" s="94" t="s">
        <v>79</v>
      </c>
      <c r="P260" s="94" t="str">
        <f t="shared" si="21"/>
        <v>EUR11F3Y_Quote</v>
      </c>
      <c r="Q260" s="171"/>
      <c r="R260" s="106">
        <f>_xll.qlInterestRateIndexFixingDate(AA260,S260)</f>
        <v>46658</v>
      </c>
      <c r="S260" s="106">
        <f>_xll.qlCalendarAdvance(Calendar,SettlementDate,N260,"mf",TRUE,Trigger)</f>
        <v>46660</v>
      </c>
      <c r="T260" s="106">
        <f>_xll.qlInterestRateIndexMaturity(AA260,S260)</f>
        <v>47756</v>
      </c>
      <c r="U260" s="97" t="e">
        <f ca="1">_xll.qlIndexFixing(AA260,R260,TRUE,_xll.ohTrigger(Trigger,Trigger6M,InterestRatesTrigger))</f>
        <v>#NAME?</v>
      </c>
      <c r="V260" s="97" t="e">
        <f ca="1">_xll.qlQuoteValue(P260,_xll.ohTrigger(Trigger,Trigger6M,InterestRatesTrigger))</f>
        <v>#NAME?</v>
      </c>
      <c r="W260" s="94" t="b">
        <f t="shared" ca="1" si="22"/>
        <v>0</v>
      </c>
      <c r="X260" s="124" t="e">
        <f t="shared" ca="1" si="23"/>
        <v>#NAME?</v>
      </c>
      <c r="Y260" s="50" t="e">
        <f ca="1">ABS(X260/10000)&lt;=ABS('General Settings'!$D$32)</f>
        <v>#NAME?</v>
      </c>
      <c r="AA260" s="50" t="str">
        <f>_xll.qlSwapIndex(,,O260,SettlementDays,Currency,Calendar,FixedLegTenor,FixedLegBDC,FixedLegDayCounter,Index6M,DiscountingCurve,Permanent,Trigger,ObjectOverwrite)</f>
        <v>obj_00758#0001</v>
      </c>
      <c r="AB260" s="50" t="str">
        <f>_xll.qlVanillaSwapFromSwapIndex(,AA260,R260)</f>
        <v>obj_00834#0001</v>
      </c>
      <c r="AH260" s="50" t="str">
        <v/>
      </c>
    </row>
    <row r="261" spans="13:34" x14ac:dyDescent="0.2">
      <c r="M261" s="94" t="s">
        <v>155</v>
      </c>
      <c r="N261" s="94" t="s">
        <v>112</v>
      </c>
      <c r="O261" s="94" t="s">
        <v>80</v>
      </c>
      <c r="P261" s="94" t="str">
        <f t="shared" si="21"/>
        <v>EUR11F4Y_Quote</v>
      </c>
      <c r="Q261" s="171"/>
      <c r="R261" s="106">
        <f>_xll.qlInterestRateIndexFixingDate(AA261,S261)</f>
        <v>46658</v>
      </c>
      <c r="S261" s="106">
        <f>_xll.qlCalendarAdvance(Calendar,SettlementDate,N261,"mf",TRUE,Trigger)</f>
        <v>46660</v>
      </c>
      <c r="T261" s="106">
        <f>_xll.qlInterestRateIndexMaturity(AA261,S261)</f>
        <v>48121</v>
      </c>
      <c r="U261" s="97" t="e">
        <f ca="1">_xll.qlIndexFixing(AA261,R261,TRUE,_xll.ohTrigger(Trigger,Trigger6M,InterestRatesTrigger))</f>
        <v>#NAME?</v>
      </c>
      <c r="V261" s="97" t="e">
        <f ca="1">_xll.qlQuoteValue(P261,_xll.ohTrigger(Trigger,Trigger6M,InterestRatesTrigger))</f>
        <v>#NAME?</v>
      </c>
      <c r="W261" s="94" t="b">
        <f t="shared" ca="1" si="22"/>
        <v>0</v>
      </c>
      <c r="X261" s="124" t="e">
        <f t="shared" ca="1" si="23"/>
        <v>#NAME?</v>
      </c>
      <c r="Y261" s="50" t="e">
        <f ca="1">ABS(X261/10000)&lt;=ABS('General Settings'!$D$32)</f>
        <v>#NAME?</v>
      </c>
      <c r="AA261" s="50" t="str">
        <f>_xll.qlSwapIndex(,,O261,SettlementDays,Currency,Calendar,FixedLegTenor,FixedLegBDC,FixedLegDayCounter,Index6M,DiscountingCurve,Permanent,Trigger,ObjectOverwrite)</f>
        <v>obj_006a3#0001</v>
      </c>
      <c r="AB261" s="50" t="str">
        <f>_xll.qlVanillaSwapFromSwapIndex(,AA261,R261)</f>
        <v>obj_00804#0001</v>
      </c>
      <c r="AH261" s="50" t="str">
        <v/>
      </c>
    </row>
    <row r="262" spans="13:34" x14ac:dyDescent="0.2">
      <c r="M262" s="94" t="s">
        <v>155</v>
      </c>
      <c r="N262" s="94" t="s">
        <v>112</v>
      </c>
      <c r="O262" s="94" t="s">
        <v>81</v>
      </c>
      <c r="P262" s="94" t="str">
        <f t="shared" si="21"/>
        <v>EUR11F5Y_Quote</v>
      </c>
      <c r="Q262" s="171"/>
      <c r="R262" s="106">
        <f>_xll.qlInterestRateIndexFixingDate(AA262,S262)</f>
        <v>46658</v>
      </c>
      <c r="S262" s="106">
        <f>_xll.qlCalendarAdvance(Calendar,SettlementDate,N262,"mf",TRUE,Trigger)</f>
        <v>46660</v>
      </c>
      <c r="T262" s="106">
        <f>_xll.qlInterestRateIndexMaturity(AA262,S262)</f>
        <v>48487</v>
      </c>
      <c r="U262" s="97" t="e">
        <f ca="1">_xll.qlIndexFixing(AA262,R262,TRUE,_xll.ohTrigger(Trigger,Trigger6M,InterestRatesTrigger))</f>
        <v>#NAME?</v>
      </c>
      <c r="V262" s="97" t="e">
        <f ca="1">_xll.qlQuoteValue(P262,_xll.ohTrigger(Trigger,Trigger6M,InterestRatesTrigger))</f>
        <v>#NAME?</v>
      </c>
      <c r="W262" s="94" t="b">
        <f t="shared" ca="1" si="22"/>
        <v>0</v>
      </c>
      <c r="X262" s="124" t="e">
        <f t="shared" ca="1" si="23"/>
        <v>#NAME?</v>
      </c>
      <c r="Y262" s="50" t="e">
        <f ca="1">ABS(X262/10000)&lt;=ABS('General Settings'!$D$32)</f>
        <v>#NAME?</v>
      </c>
      <c r="AA262" s="50" t="str">
        <f>_xll.qlSwapIndex(,,O262,SettlementDays,Currency,Calendar,FixedLegTenor,FixedLegBDC,FixedLegDayCounter,Index6M,DiscountingCurve,Permanent,Trigger,ObjectOverwrite)</f>
        <v>obj_00651#0001</v>
      </c>
      <c r="AB262" s="50" t="str">
        <f>_xll.qlVanillaSwapFromSwapIndex(,AA262,R262)</f>
        <v>obj_00833#0001</v>
      </c>
      <c r="AH262" s="50" t="str">
        <v/>
      </c>
    </row>
    <row r="263" spans="13:34" x14ac:dyDescent="0.2">
      <c r="M263" s="94" t="s">
        <v>155</v>
      </c>
      <c r="N263" s="94" t="s">
        <v>112</v>
      </c>
      <c r="O263" s="94" t="s">
        <v>82</v>
      </c>
      <c r="P263" s="94" t="str">
        <f t="shared" si="21"/>
        <v>EUR11F6Y_Quote</v>
      </c>
      <c r="Q263" s="171"/>
      <c r="R263" s="106">
        <f>_xll.qlInterestRateIndexFixingDate(AA263,S263)</f>
        <v>46658</v>
      </c>
      <c r="S263" s="106">
        <f>_xll.qlCalendarAdvance(Calendar,SettlementDate,N263,"mf",TRUE,Trigger)</f>
        <v>46660</v>
      </c>
      <c r="T263" s="106">
        <f>_xll.qlInterestRateIndexMaturity(AA263,S263)</f>
        <v>48852</v>
      </c>
      <c r="U263" s="97" t="e">
        <f ca="1">_xll.qlIndexFixing(AA263,R263,TRUE,_xll.ohTrigger(Trigger,Trigger6M,InterestRatesTrigger))</f>
        <v>#NAME?</v>
      </c>
      <c r="V263" s="97" t="e">
        <f ca="1">_xll.qlQuoteValue(P263,_xll.ohTrigger(Trigger,Trigger6M,InterestRatesTrigger))</f>
        <v>#NAME?</v>
      </c>
      <c r="W263" s="94" t="b">
        <f t="shared" ca="1" si="22"/>
        <v>0</v>
      </c>
      <c r="X263" s="124" t="e">
        <f t="shared" ca="1" si="23"/>
        <v>#NAME?</v>
      </c>
      <c r="Y263" s="50" t="e">
        <f ca="1">ABS(X263/10000)&lt;=ABS('General Settings'!$D$32)</f>
        <v>#NAME?</v>
      </c>
      <c r="AA263" s="50" t="str">
        <f>_xll.qlSwapIndex(,,O263,SettlementDays,Currency,Calendar,FixedLegTenor,FixedLegBDC,FixedLegDayCounter,Index6M,DiscountingCurve,Permanent,Trigger,ObjectOverwrite)</f>
        <v>obj_005a9#0001</v>
      </c>
      <c r="AB263" s="50" t="str">
        <f>_xll.qlVanillaSwapFromSwapIndex(,AA263,R263)</f>
        <v>obj_0087c#0001</v>
      </c>
      <c r="AH263" s="50" t="str">
        <v/>
      </c>
    </row>
    <row r="264" spans="13:34" x14ac:dyDescent="0.2">
      <c r="M264" s="94" t="s">
        <v>155</v>
      </c>
      <c r="N264" s="94" t="s">
        <v>112</v>
      </c>
      <c r="O264" s="94" t="s">
        <v>83</v>
      </c>
      <c r="P264" s="94" t="str">
        <f t="shared" si="21"/>
        <v>EUR11F7Y_Quote</v>
      </c>
      <c r="Q264" s="171"/>
      <c r="R264" s="106">
        <f>_xll.qlInterestRateIndexFixingDate(AA264,S264)</f>
        <v>46658</v>
      </c>
      <c r="S264" s="106">
        <f>_xll.qlCalendarAdvance(Calendar,SettlementDate,N264,"mf",TRUE,Trigger)</f>
        <v>46660</v>
      </c>
      <c r="T264" s="106">
        <f>_xll.qlInterestRateIndexMaturity(AA264,S264)</f>
        <v>49216</v>
      </c>
      <c r="U264" s="97" t="e">
        <f ca="1">_xll.qlIndexFixing(AA264,R264,TRUE,_xll.ohTrigger(Trigger,Trigger6M,InterestRatesTrigger))</f>
        <v>#NAME?</v>
      </c>
      <c r="V264" s="97" t="e">
        <f ca="1">_xll.qlQuoteValue(P264,_xll.ohTrigger(Trigger,Trigger6M,InterestRatesTrigger))</f>
        <v>#NAME?</v>
      </c>
      <c r="W264" s="94" t="b">
        <f t="shared" ca="1" si="22"/>
        <v>0</v>
      </c>
      <c r="X264" s="124" t="e">
        <f t="shared" ca="1" si="23"/>
        <v>#NAME?</v>
      </c>
      <c r="Y264" s="50" t="e">
        <f ca="1">ABS(X264/10000)&lt;=ABS('General Settings'!$D$32)</f>
        <v>#NAME?</v>
      </c>
      <c r="AA264" s="50" t="str">
        <f>_xll.qlSwapIndex(,,O264,SettlementDays,Currency,Calendar,FixedLegTenor,FixedLegBDC,FixedLegDayCounter,Index6M,DiscountingCurve,Permanent,Trigger,ObjectOverwrite)</f>
        <v>obj_00732#0001</v>
      </c>
      <c r="AB264" s="50" t="str">
        <f>_xll.qlVanillaSwapFromSwapIndex(,AA264,R264)</f>
        <v>obj_00824#0001</v>
      </c>
      <c r="AH264" s="50" t="str">
        <v/>
      </c>
    </row>
    <row r="265" spans="13:34" x14ac:dyDescent="0.2">
      <c r="M265" s="94" t="s">
        <v>155</v>
      </c>
      <c r="N265" s="94" t="s">
        <v>112</v>
      </c>
      <c r="O265" s="94" t="s">
        <v>84</v>
      </c>
      <c r="P265" s="94" t="str">
        <f t="shared" si="21"/>
        <v>EUR11F8Y_Quote</v>
      </c>
      <c r="Q265" s="171"/>
      <c r="R265" s="106">
        <f>_xll.qlInterestRateIndexFixingDate(AA265,S265)</f>
        <v>46658</v>
      </c>
      <c r="S265" s="106">
        <f>_xll.qlCalendarAdvance(Calendar,SettlementDate,N265,"mf",TRUE,Trigger)</f>
        <v>46660</v>
      </c>
      <c r="T265" s="106">
        <f>_xll.qlInterestRateIndexMaturity(AA265,S265)</f>
        <v>49580</v>
      </c>
      <c r="U265" s="97" t="e">
        <f ca="1">_xll.qlIndexFixing(AA265,R265,TRUE,_xll.ohTrigger(Trigger,Trigger6M,InterestRatesTrigger))</f>
        <v>#NAME?</v>
      </c>
      <c r="V265" s="97" t="e">
        <f ca="1">_xll.qlQuoteValue(P265,_xll.ohTrigger(Trigger,Trigger6M,InterestRatesTrigger))</f>
        <v>#NAME?</v>
      </c>
      <c r="W265" s="94" t="b">
        <f t="shared" ca="1" si="22"/>
        <v>0</v>
      </c>
      <c r="X265" s="124" t="e">
        <f t="shared" ca="1" si="23"/>
        <v>#NAME?</v>
      </c>
      <c r="Y265" s="50" t="e">
        <f ca="1">ABS(X265/10000)&lt;=ABS('General Settings'!$D$32)</f>
        <v>#NAME?</v>
      </c>
      <c r="AA265" s="50" t="str">
        <f>_xll.qlSwapIndex(,,O265,SettlementDays,Currency,Calendar,FixedLegTenor,FixedLegBDC,FixedLegDayCounter,Index6M,DiscountingCurve,Permanent,Trigger,ObjectOverwrite)</f>
        <v>obj_006be#0001</v>
      </c>
      <c r="AB265" s="50" t="str">
        <f>_xll.qlVanillaSwapFromSwapIndex(,AA265,R265)</f>
        <v>obj_0084f#0001</v>
      </c>
      <c r="AH265" s="50" t="str">
        <v/>
      </c>
    </row>
    <row r="266" spans="13:34" x14ac:dyDescent="0.2">
      <c r="M266" s="94" t="s">
        <v>155</v>
      </c>
      <c r="N266" s="94" t="s">
        <v>112</v>
      </c>
      <c r="O266" s="94" t="s">
        <v>85</v>
      </c>
      <c r="P266" s="94" t="str">
        <f t="shared" si="21"/>
        <v>EUR11F9Y_Quote</v>
      </c>
      <c r="Q266" s="171"/>
      <c r="R266" s="106">
        <f>_xll.qlInterestRateIndexFixingDate(AA266,S266)</f>
        <v>46658</v>
      </c>
      <c r="S266" s="106">
        <f>_xll.qlCalendarAdvance(Calendar,SettlementDate,N266,"mf",TRUE,Trigger)</f>
        <v>46660</v>
      </c>
      <c r="T266" s="106">
        <f>_xll.qlInterestRateIndexMaturity(AA266,S266)</f>
        <v>49948</v>
      </c>
      <c r="U266" s="97" t="e">
        <f ca="1">_xll.qlIndexFixing(AA266,R266,TRUE,_xll.ohTrigger(Trigger,Trigger6M,InterestRatesTrigger))</f>
        <v>#NAME?</v>
      </c>
      <c r="V266" s="97" t="e">
        <f ca="1">_xll.qlQuoteValue(P266,_xll.ohTrigger(Trigger,Trigger6M,InterestRatesTrigger))</f>
        <v>#NAME?</v>
      </c>
      <c r="W266" s="94" t="b">
        <f t="shared" ca="1" si="22"/>
        <v>0</v>
      </c>
      <c r="X266" s="124" t="e">
        <f t="shared" ca="1" si="23"/>
        <v>#NAME?</v>
      </c>
      <c r="Y266" s="50" t="e">
        <f ca="1">ABS(X266/10000)&lt;=ABS('General Settings'!$D$32)</f>
        <v>#NAME?</v>
      </c>
      <c r="AA266" s="50" t="str">
        <f>_xll.qlSwapIndex(,,O266,SettlementDays,Currency,Calendar,FixedLegTenor,FixedLegBDC,FixedLegDayCounter,Index6M,DiscountingCurve,Permanent,Trigger,ObjectOverwrite)</f>
        <v>obj_0059f#0001</v>
      </c>
      <c r="AB266" s="50" t="str">
        <f>_xll.qlVanillaSwapFromSwapIndex(,AA266,R266)</f>
        <v>obj_00878#0001</v>
      </c>
      <c r="AH266" s="50" t="str">
        <v/>
      </c>
    </row>
    <row r="267" spans="13:34" x14ac:dyDescent="0.2">
      <c r="M267" s="94" t="s">
        <v>155</v>
      </c>
      <c r="N267" s="94" t="s">
        <v>112</v>
      </c>
      <c r="O267" s="94" t="s">
        <v>86</v>
      </c>
      <c r="P267" s="94" t="str">
        <f t="shared" si="21"/>
        <v>EUR11F10Y_Quote</v>
      </c>
      <c r="Q267" s="171"/>
      <c r="R267" s="106">
        <f>_xll.qlInterestRateIndexFixingDate(AA267,S267)</f>
        <v>46658</v>
      </c>
      <c r="S267" s="106">
        <f>_xll.qlCalendarAdvance(Calendar,SettlementDate,N267,"mf",TRUE,Trigger)</f>
        <v>46660</v>
      </c>
      <c r="T267" s="106">
        <f>_xll.qlInterestRateIndexMaturity(AA267,S267)</f>
        <v>50313</v>
      </c>
      <c r="U267" s="97" t="e">
        <f ca="1">_xll.qlIndexFixing(AA267,R267,TRUE,_xll.ohTrigger(Trigger,Trigger6M,InterestRatesTrigger))</f>
        <v>#NAME?</v>
      </c>
      <c r="V267" s="97" t="e">
        <f ca="1">_xll.qlQuoteValue(P267,_xll.ohTrigger(Trigger,Trigger6M,InterestRatesTrigger))</f>
        <v>#NAME?</v>
      </c>
      <c r="W267" s="94" t="b">
        <f t="shared" ca="1" si="22"/>
        <v>0</v>
      </c>
      <c r="X267" s="124" t="e">
        <f t="shared" ca="1" si="23"/>
        <v>#NAME?</v>
      </c>
      <c r="Y267" s="50" t="e">
        <f ca="1">ABS(X267/10000)&lt;=ABS('General Settings'!$D$32)</f>
        <v>#NAME?</v>
      </c>
      <c r="AA267" s="50" t="str">
        <f>_xll.qlSwapIndex(,,O267,SettlementDays,Currency,Calendar,FixedLegTenor,FixedLegBDC,FixedLegDayCounter,Index6M,DiscountingCurve,Permanent,Trigger,ObjectOverwrite)</f>
        <v>obj_00664#0001</v>
      </c>
      <c r="AB267" s="50" t="str">
        <f>_xll.qlVanillaSwapFromSwapIndex(,AA267,R267)</f>
        <v>obj_007da#0001</v>
      </c>
      <c r="AH267" s="50" t="str">
        <v/>
      </c>
    </row>
    <row r="268" spans="13:34" x14ac:dyDescent="0.2">
      <c r="M268" s="94" t="s">
        <v>155</v>
      </c>
      <c r="N268" s="94" t="s">
        <v>112</v>
      </c>
      <c r="O268" s="94" t="s">
        <v>112</v>
      </c>
      <c r="P268" s="94" t="str">
        <f t="shared" si="21"/>
        <v>EUR11F11Y_Quote</v>
      </c>
      <c r="Q268" s="171"/>
      <c r="R268" s="106">
        <f>_xll.qlInterestRateIndexFixingDate(AA268,S268)</f>
        <v>46658</v>
      </c>
      <c r="S268" s="106">
        <f>_xll.qlCalendarAdvance(Calendar,SettlementDate,N268,"mf",TRUE,Trigger)</f>
        <v>46660</v>
      </c>
      <c r="T268" s="106">
        <f>_xll.qlInterestRateIndexMaturity(AA268,S268)</f>
        <v>50678</v>
      </c>
      <c r="U268" s="97" t="e">
        <f ca="1">_xll.qlIndexFixing(AA268,R268,TRUE,_xll.ohTrigger(Trigger,Trigger6M,InterestRatesTrigger))</f>
        <v>#NAME?</v>
      </c>
      <c r="V268" s="97" t="e">
        <f ca="1">_xll.qlQuoteValue(P268,_xll.ohTrigger(Trigger,Trigger6M,InterestRatesTrigger))</f>
        <v>#NAME?</v>
      </c>
      <c r="W268" s="94" t="b">
        <f t="shared" ca="1" si="22"/>
        <v>0</v>
      </c>
      <c r="X268" s="124" t="e">
        <f t="shared" ca="1" si="23"/>
        <v>#NAME?</v>
      </c>
      <c r="Y268" s="50" t="e">
        <f ca="1">ABS(X268/10000)&lt;=ABS('General Settings'!$D$32)</f>
        <v>#NAME?</v>
      </c>
      <c r="AA268" s="50" t="str">
        <f>_xll.qlSwapIndex(,,O268,SettlementDays,Currency,Calendar,FixedLegTenor,FixedLegBDC,FixedLegDayCounter,Index6M,DiscountingCurve,Permanent,Trigger,ObjectOverwrite)</f>
        <v>obj_00667#0001</v>
      </c>
      <c r="AB268" s="50" t="str">
        <f>_xll.qlVanillaSwapFromSwapIndex(,AA268,R268)</f>
        <v>obj_007e1#0001</v>
      </c>
      <c r="AH268" s="50" t="str">
        <v/>
      </c>
    </row>
    <row r="269" spans="13:34" x14ac:dyDescent="0.2">
      <c r="M269" s="94" t="s">
        <v>155</v>
      </c>
      <c r="N269" s="94" t="s">
        <v>112</v>
      </c>
      <c r="O269" s="94" t="s">
        <v>87</v>
      </c>
      <c r="P269" s="94" t="str">
        <f t="shared" si="21"/>
        <v>EUR11F12Y_Quote</v>
      </c>
      <c r="Q269" s="171"/>
      <c r="R269" s="106">
        <f>_xll.qlInterestRateIndexFixingDate(AA269,S269)</f>
        <v>46658</v>
      </c>
      <c r="S269" s="106">
        <f>_xll.qlCalendarAdvance(Calendar,SettlementDate,N269,"mf",TRUE,Trigger)</f>
        <v>46660</v>
      </c>
      <c r="T269" s="106">
        <f>_xll.qlInterestRateIndexMaturity(AA269,S269)</f>
        <v>51043</v>
      </c>
      <c r="U269" s="97" t="e">
        <f ca="1">_xll.qlIndexFixing(AA269,R269,TRUE,_xll.ohTrigger(Trigger,Trigger6M,InterestRatesTrigger))</f>
        <v>#NAME?</v>
      </c>
      <c r="V269" s="97" t="e">
        <f ca="1">_xll.qlQuoteValue(P269,_xll.ohTrigger(Trigger,Trigger6M,InterestRatesTrigger))</f>
        <v>#NAME?</v>
      </c>
      <c r="W269" s="94" t="b">
        <f t="shared" ca="1" si="22"/>
        <v>0</v>
      </c>
      <c r="X269" s="124" t="e">
        <f t="shared" ca="1" si="23"/>
        <v>#NAME?</v>
      </c>
      <c r="Y269" s="50" t="e">
        <f ca="1">ABS(X269/10000)&lt;=ABS('General Settings'!$D$32)</f>
        <v>#NAME?</v>
      </c>
      <c r="AA269" s="50" t="str">
        <f>_xll.qlSwapIndex(,,O269,SettlementDays,Currency,Calendar,FixedLegTenor,FixedLegBDC,FixedLegDayCounter,Index6M,DiscountingCurve,Permanent,Trigger,ObjectOverwrite)</f>
        <v>obj_0072c#0001</v>
      </c>
      <c r="AB269" s="50" t="str">
        <f>_xll.qlVanillaSwapFromSwapIndex(,AA269,R269)</f>
        <v>obj_0081b#0001</v>
      </c>
      <c r="AH269" s="50" t="str">
        <v/>
      </c>
    </row>
    <row r="270" spans="13:34" x14ac:dyDescent="0.2">
      <c r="M270" s="94" t="s">
        <v>155</v>
      </c>
      <c r="N270" s="94" t="s">
        <v>112</v>
      </c>
      <c r="O270" s="94" t="s">
        <v>113</v>
      </c>
      <c r="P270" s="94" t="str">
        <f t="shared" ref="P270:P333" si="24">Currency&amp;SUBSTITUTE(N270,"Y","F")&amp;O270&amp;QuoteSuffix</f>
        <v>EUR11F13Y_Quote</v>
      </c>
      <c r="Q270" s="171"/>
      <c r="R270" s="106">
        <f>_xll.qlInterestRateIndexFixingDate(AA270,S270)</f>
        <v>46658</v>
      </c>
      <c r="S270" s="106">
        <f>_xll.qlCalendarAdvance(Calendar,SettlementDate,N270,"mf",TRUE,Trigger)</f>
        <v>46660</v>
      </c>
      <c r="T270" s="106">
        <f>_xll.qlInterestRateIndexMaturity(AA270,S270)</f>
        <v>51407</v>
      </c>
      <c r="U270" s="97" t="e">
        <f ca="1">_xll.qlIndexFixing(AA270,R270,TRUE,_xll.ohTrigger(Trigger,Trigger6M,InterestRatesTrigger))</f>
        <v>#NAME?</v>
      </c>
      <c r="V270" s="97" t="e">
        <f ca="1">_xll.qlQuoteValue(P270,_xll.ohTrigger(Trigger,Trigger6M,InterestRatesTrigger))</f>
        <v>#NAME?</v>
      </c>
      <c r="W270" s="94" t="b">
        <f t="shared" ca="1" si="22"/>
        <v>0</v>
      </c>
      <c r="X270" s="124" t="e">
        <f t="shared" ca="1" si="23"/>
        <v>#NAME?</v>
      </c>
      <c r="Y270" s="50" t="e">
        <f ca="1">ABS(X270/10000)&lt;=ABS('General Settings'!$D$32)</f>
        <v>#NAME?</v>
      </c>
      <c r="AA270" s="50" t="str">
        <f>_xll.qlSwapIndex(,,O270,SettlementDays,Currency,Calendar,FixedLegTenor,FixedLegBDC,FixedLegDayCounter,Index6M,DiscountingCurve,Permanent,Trigger,ObjectOverwrite)</f>
        <v>obj_00704#0001</v>
      </c>
      <c r="AB270" s="50" t="str">
        <f>_xll.qlVanillaSwapFromSwapIndex(,AA270,R270)</f>
        <v>obj_007d6#0001</v>
      </c>
      <c r="AH270" s="50" t="str">
        <v/>
      </c>
    </row>
    <row r="271" spans="13:34" x14ac:dyDescent="0.2">
      <c r="M271" s="94" t="s">
        <v>155</v>
      </c>
      <c r="N271" s="94" t="s">
        <v>112</v>
      </c>
      <c r="O271" s="94" t="s">
        <v>114</v>
      </c>
      <c r="P271" s="94" t="str">
        <f t="shared" si="24"/>
        <v>EUR11F14Y_Quote</v>
      </c>
      <c r="Q271" s="171"/>
      <c r="R271" s="106">
        <f>_xll.qlInterestRateIndexFixingDate(AA271,S271)</f>
        <v>46658</v>
      </c>
      <c r="S271" s="106">
        <f>_xll.qlCalendarAdvance(Calendar,SettlementDate,N271,"mf",TRUE,Trigger)</f>
        <v>46660</v>
      </c>
      <c r="T271" s="106">
        <f>_xll.qlInterestRateIndexMaturity(AA271,S271)</f>
        <v>51774</v>
      </c>
      <c r="U271" s="97" t="e">
        <f ca="1">_xll.qlIndexFixing(AA271,R271,TRUE,_xll.ohTrigger(Trigger,Trigger6M,InterestRatesTrigger))</f>
        <v>#NAME?</v>
      </c>
      <c r="V271" s="97" t="e">
        <f ca="1">_xll.qlQuoteValue(P271,_xll.ohTrigger(Trigger,Trigger6M,InterestRatesTrigger))</f>
        <v>#NAME?</v>
      </c>
      <c r="W271" s="94" t="b">
        <f t="shared" ref="W271:W334" ca="1" si="25">NOT(ISERROR(V271))</f>
        <v>0</v>
      </c>
      <c r="X271" s="124" t="e">
        <f t="shared" ref="X271:X334" ca="1" si="26">(U271-V271)*10000</f>
        <v>#NAME?</v>
      </c>
      <c r="Y271" s="50" t="e">
        <f ca="1">ABS(X271/10000)&lt;=ABS('General Settings'!$D$32)</f>
        <v>#NAME?</v>
      </c>
      <c r="AA271" s="50" t="str">
        <f>_xll.qlSwapIndex(,,O271,SettlementDays,Currency,Calendar,FixedLegTenor,FixedLegBDC,FixedLegDayCounter,Index6M,DiscountingCurve,Permanent,Trigger,ObjectOverwrite)</f>
        <v>obj_006bc#0001</v>
      </c>
      <c r="AB271" s="50" t="str">
        <f>_xll.qlVanillaSwapFromSwapIndex(,AA271,R271)</f>
        <v>obj_00873#0001</v>
      </c>
      <c r="AH271" s="50" t="str">
        <v/>
      </c>
    </row>
    <row r="272" spans="13:34" x14ac:dyDescent="0.2">
      <c r="M272" s="94" t="s">
        <v>155</v>
      </c>
      <c r="N272" s="94" t="s">
        <v>112</v>
      </c>
      <c r="O272" s="94" t="s">
        <v>88</v>
      </c>
      <c r="P272" s="94" t="str">
        <f t="shared" si="24"/>
        <v>EUR11F15Y_Quote</v>
      </c>
      <c r="Q272" s="171"/>
      <c r="R272" s="106">
        <f>_xll.qlInterestRateIndexFixingDate(AA272,S272)</f>
        <v>46658</v>
      </c>
      <c r="S272" s="106">
        <f>_xll.qlCalendarAdvance(Calendar,SettlementDate,N272,"mf",TRUE,Trigger)</f>
        <v>46660</v>
      </c>
      <c r="T272" s="106">
        <f>_xll.qlInterestRateIndexMaturity(AA272,S272)</f>
        <v>52139</v>
      </c>
      <c r="U272" s="97" t="e">
        <f ca="1">_xll.qlIndexFixing(AA272,R272,TRUE,_xll.ohTrigger(Trigger,Trigger6M,InterestRatesTrigger))</f>
        <v>#NAME?</v>
      </c>
      <c r="V272" s="97" t="e">
        <f ca="1">_xll.qlQuoteValue(P272,_xll.ohTrigger(Trigger,Trigger6M,InterestRatesTrigger))</f>
        <v>#NAME?</v>
      </c>
      <c r="W272" s="94" t="b">
        <f t="shared" ca="1" si="25"/>
        <v>0</v>
      </c>
      <c r="X272" s="124" t="e">
        <f t="shared" ca="1" si="26"/>
        <v>#NAME?</v>
      </c>
      <c r="Y272" s="50" t="e">
        <f ca="1">ABS(X272/10000)&lt;=ABS('General Settings'!$D$32)</f>
        <v>#NAME?</v>
      </c>
      <c r="AA272" s="50" t="str">
        <f>_xll.qlSwapIndex(,,O272,SettlementDays,Currency,Calendar,FixedLegTenor,FixedLegBDC,FixedLegDayCounter,Index6M,DiscountingCurve,Permanent,Trigger,ObjectOverwrite)</f>
        <v>obj_00734#0001</v>
      </c>
      <c r="AB272" s="50" t="str">
        <f>_xll.qlVanillaSwapFromSwapIndex(,AA272,R272)</f>
        <v>obj_00890#0001</v>
      </c>
      <c r="AH272" s="50" t="str">
        <v/>
      </c>
    </row>
    <row r="273" spans="13:34" x14ac:dyDescent="0.2">
      <c r="M273" s="94" t="s">
        <v>155</v>
      </c>
      <c r="N273" s="94" t="s">
        <v>112</v>
      </c>
      <c r="O273" s="94" t="s">
        <v>89</v>
      </c>
      <c r="P273" s="94" t="str">
        <f t="shared" si="24"/>
        <v>EUR11F20Y_Quote</v>
      </c>
      <c r="Q273" s="171"/>
      <c r="R273" s="106">
        <f>_xll.qlInterestRateIndexFixingDate(AA273,S273)</f>
        <v>46658</v>
      </c>
      <c r="S273" s="106">
        <f>_xll.qlCalendarAdvance(Calendar,SettlementDate,N273,"mf",TRUE,Trigger)</f>
        <v>46660</v>
      </c>
      <c r="T273" s="106">
        <f>_xll.qlInterestRateIndexMaturity(AA273,S273)</f>
        <v>53965</v>
      </c>
      <c r="U273" s="97" t="e">
        <f ca="1">_xll.qlIndexFixing(AA273,R273,TRUE,_xll.ohTrigger(Trigger,Trigger6M,InterestRatesTrigger))</f>
        <v>#NAME?</v>
      </c>
      <c r="V273" s="97" t="e">
        <f ca="1">_xll.qlQuoteValue(P273,_xll.ohTrigger(Trigger,Trigger6M,InterestRatesTrigger))</f>
        <v>#NAME?</v>
      </c>
      <c r="W273" s="94" t="b">
        <f t="shared" ca="1" si="25"/>
        <v>0</v>
      </c>
      <c r="X273" s="124" t="e">
        <f t="shared" ca="1" si="26"/>
        <v>#NAME?</v>
      </c>
      <c r="Y273" s="50" t="e">
        <f ca="1">ABS(X273/10000)&lt;=ABS('General Settings'!$D$32)</f>
        <v>#NAME?</v>
      </c>
      <c r="AA273" s="50" t="str">
        <f>_xll.qlSwapIndex(,,O273,SettlementDays,Currency,Calendar,FixedLegTenor,FixedLegBDC,FixedLegDayCounter,Index6M,DiscountingCurve,Permanent,Trigger,ObjectOverwrite)</f>
        <v>obj_0066a#0001</v>
      </c>
      <c r="AB273" s="50" t="str">
        <f>_xll.qlVanillaSwapFromSwapIndex(,AA273,R273)</f>
        <v>obj_007ac#0001</v>
      </c>
      <c r="AH273" s="50" t="str">
        <v/>
      </c>
    </row>
    <row r="274" spans="13:34" x14ac:dyDescent="0.2">
      <c r="M274" s="94" t="s">
        <v>155</v>
      </c>
      <c r="N274" s="94" t="s">
        <v>112</v>
      </c>
      <c r="O274" s="94" t="s">
        <v>90</v>
      </c>
      <c r="P274" s="94" t="str">
        <f t="shared" si="24"/>
        <v>EUR11F25Y_Quote</v>
      </c>
      <c r="Q274" s="171"/>
      <c r="R274" s="106">
        <f>_xll.qlInterestRateIndexFixingDate(AA274,S274)</f>
        <v>46658</v>
      </c>
      <c r="S274" s="106">
        <f>_xll.qlCalendarAdvance(Calendar,SettlementDate,N274,"mf",TRUE,Trigger)</f>
        <v>46660</v>
      </c>
      <c r="T274" s="106">
        <f>_xll.qlInterestRateIndexMaturity(AA274,S274)</f>
        <v>55792</v>
      </c>
      <c r="U274" s="97" t="e">
        <f ca="1">_xll.qlIndexFixing(AA274,R274,TRUE,_xll.ohTrigger(Trigger,Trigger6M,InterestRatesTrigger))</f>
        <v>#NAME?</v>
      </c>
      <c r="V274" s="97" t="e">
        <f ca="1">_xll.qlQuoteValue(P274,_xll.ohTrigger(Trigger,Trigger6M,InterestRatesTrigger))</f>
        <v>#NAME?</v>
      </c>
      <c r="W274" s="94" t="b">
        <f t="shared" ca="1" si="25"/>
        <v>0</v>
      </c>
      <c r="X274" s="124" t="e">
        <f t="shared" ca="1" si="26"/>
        <v>#NAME?</v>
      </c>
      <c r="Y274" s="50" t="e">
        <f ca="1">ABS(X274/10000)&lt;=ABS('General Settings'!$D$32)</f>
        <v>#NAME?</v>
      </c>
      <c r="AA274" s="50" t="str">
        <f>_xll.qlSwapIndex(,,O274,SettlementDays,Currency,Calendar,FixedLegTenor,FixedLegBDC,FixedLegDayCounter,Index6M,DiscountingCurve,Permanent,Trigger,ObjectOverwrite)</f>
        <v>obj_00736#0001</v>
      </c>
      <c r="AB274" s="50" t="str">
        <f>_xll.qlVanillaSwapFromSwapIndex(,AA274,R274)</f>
        <v>obj_00871#0001</v>
      </c>
      <c r="AH274" s="50" t="str">
        <v/>
      </c>
    </row>
    <row r="275" spans="13:34" x14ac:dyDescent="0.2">
      <c r="M275" s="159" t="s">
        <v>155</v>
      </c>
      <c r="N275" s="159" t="s">
        <v>112</v>
      </c>
      <c r="O275" s="159" t="s">
        <v>92</v>
      </c>
      <c r="P275" s="159" t="str">
        <f t="shared" si="24"/>
        <v>EUR11F30Y_Quote</v>
      </c>
      <c r="Q275" s="174"/>
      <c r="R275" s="160">
        <f>_xll.qlInterestRateIndexFixingDate(AA275,S275)</f>
        <v>46658</v>
      </c>
      <c r="S275" s="160">
        <f>_xll.qlCalendarAdvance(Calendar,SettlementDate,N275,"mf",TRUE,Trigger)</f>
        <v>46660</v>
      </c>
      <c r="T275" s="160">
        <f>_xll.qlInterestRateIndexMaturity(AA275,S275)</f>
        <v>57616</v>
      </c>
      <c r="U275" s="161" t="e">
        <f ca="1">_xll.qlIndexFixing(AA275,R275,TRUE,_xll.ohTrigger(Trigger,Trigger6M,InterestRatesTrigger))</f>
        <v>#NAME?</v>
      </c>
      <c r="V275" s="161" t="e">
        <f ca="1">_xll.qlQuoteValue(P275,_xll.ohTrigger(Trigger,Trigger6M,InterestRatesTrigger))</f>
        <v>#NAME?</v>
      </c>
      <c r="W275" s="159" t="b">
        <f t="shared" ca="1" si="25"/>
        <v>0</v>
      </c>
      <c r="X275" s="162" t="e">
        <f t="shared" ca="1" si="26"/>
        <v>#NAME?</v>
      </c>
      <c r="Y275" s="131" t="e">
        <f ca="1">ABS(X275/10000)&lt;=ABS('General Settings'!$D$32)</f>
        <v>#NAME?</v>
      </c>
      <c r="AA275" s="50" t="str">
        <f>_xll.qlSwapIndex(,,O275,SettlementDays,Currency,Calendar,FixedLegTenor,FixedLegBDC,FixedLegDayCounter,Index6M,DiscountingCurve,Permanent,Trigger,ObjectOverwrite)</f>
        <v>obj_005d9#0001</v>
      </c>
      <c r="AB275" s="50" t="str">
        <f>_xll.qlVanillaSwapFromSwapIndex(,AA275,R275)</f>
        <v>obj_00875#0001</v>
      </c>
      <c r="AH275" s="50" t="str">
        <v/>
      </c>
    </row>
    <row r="276" spans="13:34" x14ac:dyDescent="0.2">
      <c r="M276" s="94" t="s">
        <v>155</v>
      </c>
      <c r="N276" s="94" t="s">
        <v>87</v>
      </c>
      <c r="O276" s="94" t="s">
        <v>33</v>
      </c>
      <c r="P276" s="94" t="str">
        <f t="shared" si="24"/>
        <v>EUR12F1Y_Quote</v>
      </c>
      <c r="Q276" s="171"/>
      <c r="R276" s="106">
        <f>_xll.qlInterestRateIndexFixingDate(AA276,S276)</f>
        <v>47023</v>
      </c>
      <c r="S276" s="106">
        <f>_xll.qlCalendarAdvance(Calendar,SettlementDate,N276,"mf",TRUE,Trigger)</f>
        <v>47025</v>
      </c>
      <c r="T276" s="106">
        <f>_xll.qlInterestRateIndexMaturity(AA276,S276)</f>
        <v>47389</v>
      </c>
      <c r="U276" s="97" t="e">
        <f ca="1">_xll.qlIndexFixing(AA276,R276,TRUE,_xll.ohTrigger(Trigger,Trigger6M,InterestRatesTrigger))</f>
        <v>#NAME?</v>
      </c>
      <c r="V276" s="97" t="e">
        <f ca="1">_xll.qlQuoteValue(P276,_xll.ohTrigger(Trigger,Trigger6M,InterestRatesTrigger))</f>
        <v>#NAME?</v>
      </c>
      <c r="W276" s="94" t="b">
        <f t="shared" ca="1" si="25"/>
        <v>0</v>
      </c>
      <c r="X276" s="124" t="e">
        <f t="shared" ca="1" si="26"/>
        <v>#NAME?</v>
      </c>
      <c r="Y276" s="123" t="e">
        <f ca="1">ABS(X276/10000)&lt;=ABS('General Settings'!$D$32)</f>
        <v>#NAME?</v>
      </c>
      <c r="AA276" s="50" t="str">
        <f>_xll.qlSwapIndex(,,O276,SettlementDays,Currency,Calendar,FixedLegTenor,FixedLegBDC,FixedLegDayCounter,Index6M,DiscountingCurve,Permanent,Trigger,ObjectOverwrite)</f>
        <v>obj_006bf#0001</v>
      </c>
      <c r="AB276" s="50" t="str">
        <f>_xll.qlVanillaSwapFromSwapIndex(,AA276,R276)</f>
        <v>obj_0088b#0001</v>
      </c>
      <c r="AH276" s="50" t="str">
        <v/>
      </c>
    </row>
    <row r="277" spans="13:34" x14ac:dyDescent="0.2">
      <c r="M277" s="94" t="s">
        <v>155</v>
      </c>
      <c r="N277" s="94" t="s">
        <v>87</v>
      </c>
      <c r="O277" s="94" t="s">
        <v>78</v>
      </c>
      <c r="P277" s="94" t="str">
        <f t="shared" si="24"/>
        <v>EUR12F2Y_Quote</v>
      </c>
      <c r="Q277" s="171"/>
      <c r="R277" s="106">
        <f>_xll.qlInterestRateIndexFixingDate(AA277,S277)</f>
        <v>47023</v>
      </c>
      <c r="S277" s="106">
        <f>_xll.qlCalendarAdvance(Calendar,SettlementDate,N277,"mf",TRUE,Trigger)</f>
        <v>47025</v>
      </c>
      <c r="T277" s="106">
        <f>_xll.qlInterestRateIndexMaturity(AA277,S277)</f>
        <v>47756</v>
      </c>
      <c r="U277" s="97" t="e">
        <f ca="1">_xll.qlIndexFixing(AA277,R277,TRUE,_xll.ohTrigger(Trigger,Trigger6M,InterestRatesTrigger))</f>
        <v>#NAME?</v>
      </c>
      <c r="V277" s="97" t="e">
        <f ca="1">_xll.qlQuoteValue(P277,_xll.ohTrigger(Trigger,Trigger6M,InterestRatesTrigger))</f>
        <v>#NAME?</v>
      </c>
      <c r="W277" s="94" t="b">
        <f t="shared" ca="1" si="25"/>
        <v>0</v>
      </c>
      <c r="X277" s="124" t="e">
        <f t="shared" ca="1" si="26"/>
        <v>#NAME?</v>
      </c>
      <c r="Y277" s="50" t="e">
        <f ca="1">ABS(X277/10000)&lt;=ABS('General Settings'!$D$32)</f>
        <v>#NAME?</v>
      </c>
      <c r="AA277" s="50" t="str">
        <f>_xll.qlSwapIndex(,,O277,SettlementDays,Currency,Calendar,FixedLegTenor,FixedLegBDC,FixedLegDayCounter,Index6M,DiscountingCurve,Permanent,Trigger,ObjectOverwrite)</f>
        <v>obj_00616#0001</v>
      </c>
      <c r="AB277" s="50" t="str">
        <f>_xll.qlVanillaSwapFromSwapIndex(,AA277,R277)</f>
        <v>obj_0078e#0001</v>
      </c>
      <c r="AH277" s="50" t="str">
        <v/>
      </c>
    </row>
    <row r="278" spans="13:34" x14ac:dyDescent="0.2">
      <c r="M278" s="94" t="s">
        <v>155</v>
      </c>
      <c r="N278" s="94" t="s">
        <v>87</v>
      </c>
      <c r="O278" s="94" t="s">
        <v>79</v>
      </c>
      <c r="P278" s="94" t="str">
        <f t="shared" si="24"/>
        <v>EUR12F3Y_Quote</v>
      </c>
      <c r="Q278" s="171"/>
      <c r="R278" s="106">
        <f>_xll.qlInterestRateIndexFixingDate(AA278,S278)</f>
        <v>47023</v>
      </c>
      <c r="S278" s="106">
        <f>_xll.qlCalendarAdvance(Calendar,SettlementDate,N278,"mf",TRUE,Trigger)</f>
        <v>47025</v>
      </c>
      <c r="T278" s="106">
        <f>_xll.qlInterestRateIndexMaturity(AA278,S278)</f>
        <v>48120</v>
      </c>
      <c r="U278" s="97" t="e">
        <f ca="1">_xll.qlIndexFixing(AA278,R278,TRUE,_xll.ohTrigger(Trigger,Trigger6M,InterestRatesTrigger))</f>
        <v>#NAME?</v>
      </c>
      <c r="V278" s="97" t="e">
        <f ca="1">_xll.qlQuoteValue(P278,_xll.ohTrigger(Trigger,Trigger6M,InterestRatesTrigger))</f>
        <v>#NAME?</v>
      </c>
      <c r="W278" s="94" t="b">
        <f t="shared" ca="1" si="25"/>
        <v>0</v>
      </c>
      <c r="X278" s="124" t="e">
        <f t="shared" ca="1" si="26"/>
        <v>#NAME?</v>
      </c>
      <c r="Y278" s="50" t="e">
        <f ca="1">ABS(X278/10000)&lt;=ABS('General Settings'!$D$32)</f>
        <v>#NAME?</v>
      </c>
      <c r="AA278" s="50" t="str">
        <f>_xll.qlSwapIndex(,,O278,SettlementDays,Currency,Calendar,FixedLegTenor,FixedLegBDC,FixedLegDayCounter,Index6M,DiscountingCurve,Permanent,Trigger,ObjectOverwrite)</f>
        <v>obj_005c7#0001</v>
      </c>
      <c r="AB278" s="50" t="str">
        <f>_xll.qlVanillaSwapFromSwapIndex(,AA278,R278)</f>
        <v>obj_007ae#0001</v>
      </c>
      <c r="AH278" s="50" t="str">
        <v/>
      </c>
    </row>
    <row r="279" spans="13:34" x14ac:dyDescent="0.2">
      <c r="M279" s="94" t="s">
        <v>155</v>
      </c>
      <c r="N279" s="94" t="s">
        <v>87</v>
      </c>
      <c r="O279" s="94" t="s">
        <v>80</v>
      </c>
      <c r="P279" s="94" t="str">
        <f t="shared" si="24"/>
        <v>EUR12F4Y_Quote</v>
      </c>
      <c r="Q279" s="171"/>
      <c r="R279" s="106">
        <f>_xll.qlInterestRateIndexFixingDate(AA279,S279)</f>
        <v>47023</v>
      </c>
      <c r="S279" s="106">
        <f>_xll.qlCalendarAdvance(Calendar,SettlementDate,N279,"mf",TRUE,Trigger)</f>
        <v>47025</v>
      </c>
      <c r="T279" s="106">
        <f>_xll.qlInterestRateIndexMaturity(AA279,S279)</f>
        <v>48486</v>
      </c>
      <c r="U279" s="97" t="e">
        <f ca="1">_xll.qlIndexFixing(AA279,R279,TRUE,_xll.ohTrigger(Trigger,Trigger6M,InterestRatesTrigger))</f>
        <v>#NAME?</v>
      </c>
      <c r="V279" s="97" t="e">
        <f ca="1">_xll.qlQuoteValue(P279,_xll.ohTrigger(Trigger,Trigger6M,InterestRatesTrigger))</f>
        <v>#NAME?</v>
      </c>
      <c r="W279" s="94" t="b">
        <f t="shared" ca="1" si="25"/>
        <v>0</v>
      </c>
      <c r="X279" s="124" t="e">
        <f t="shared" ca="1" si="26"/>
        <v>#NAME?</v>
      </c>
      <c r="Y279" s="50" t="e">
        <f ca="1">ABS(X279/10000)&lt;=ABS('General Settings'!$D$32)</f>
        <v>#NAME?</v>
      </c>
      <c r="AA279" s="50" t="str">
        <f>_xll.qlSwapIndex(,,O279,SettlementDays,Currency,Calendar,FixedLegTenor,FixedLegBDC,FixedLegDayCounter,Index6M,DiscountingCurve,Permanent,Trigger,ObjectOverwrite)</f>
        <v>obj_00629#0001</v>
      </c>
      <c r="AB279" s="50" t="str">
        <f>_xll.qlVanillaSwapFromSwapIndex(,AA279,R279)</f>
        <v>obj_0080c#0001</v>
      </c>
      <c r="AH279" s="50" t="str">
        <v/>
      </c>
    </row>
    <row r="280" spans="13:34" x14ac:dyDescent="0.2">
      <c r="M280" s="94" t="s">
        <v>155</v>
      </c>
      <c r="N280" s="94" t="s">
        <v>87</v>
      </c>
      <c r="O280" s="94" t="s">
        <v>81</v>
      </c>
      <c r="P280" s="94" t="str">
        <f t="shared" si="24"/>
        <v>EUR12F5Y_Quote</v>
      </c>
      <c r="Q280" s="171"/>
      <c r="R280" s="106">
        <f>_xll.qlInterestRateIndexFixingDate(AA280,S280)</f>
        <v>47023</v>
      </c>
      <c r="S280" s="106">
        <f>_xll.qlCalendarAdvance(Calendar,SettlementDate,N280,"mf",TRUE,Trigger)</f>
        <v>47025</v>
      </c>
      <c r="T280" s="106">
        <f>_xll.qlInterestRateIndexMaturity(AA280,S280)</f>
        <v>48851</v>
      </c>
      <c r="U280" s="97" t="e">
        <f ca="1">_xll.qlIndexFixing(AA280,R280,TRUE,_xll.ohTrigger(Trigger,Trigger6M,InterestRatesTrigger))</f>
        <v>#NAME?</v>
      </c>
      <c r="V280" s="97" t="e">
        <f ca="1">_xll.qlQuoteValue(P280,_xll.ohTrigger(Trigger,Trigger6M,InterestRatesTrigger))</f>
        <v>#NAME?</v>
      </c>
      <c r="W280" s="94" t="b">
        <f t="shared" ca="1" si="25"/>
        <v>0</v>
      </c>
      <c r="X280" s="124" t="e">
        <f t="shared" ca="1" si="26"/>
        <v>#NAME?</v>
      </c>
      <c r="Y280" s="50" t="e">
        <f ca="1">ABS(X280/10000)&lt;=ABS('General Settings'!$D$32)</f>
        <v>#NAME?</v>
      </c>
      <c r="AA280" s="50" t="str">
        <f>_xll.qlSwapIndex(,,O280,SettlementDays,Currency,Calendar,FixedLegTenor,FixedLegBDC,FixedLegDayCounter,Index6M,DiscountingCurve,Permanent,Trigger,ObjectOverwrite)</f>
        <v>obj_005d0#0001</v>
      </c>
      <c r="AB280" s="50" t="str">
        <f>_xll.qlVanillaSwapFromSwapIndex(,AA280,R280)</f>
        <v>obj_00795#0001</v>
      </c>
      <c r="AH280" s="50" t="str">
        <v/>
      </c>
    </row>
    <row r="281" spans="13:34" x14ac:dyDescent="0.2">
      <c r="M281" s="94" t="s">
        <v>155</v>
      </c>
      <c r="N281" s="94" t="s">
        <v>87</v>
      </c>
      <c r="O281" s="94" t="s">
        <v>82</v>
      </c>
      <c r="P281" s="94" t="str">
        <f t="shared" si="24"/>
        <v>EUR12F6Y_Quote</v>
      </c>
      <c r="Q281" s="171"/>
      <c r="R281" s="106">
        <f>_xll.qlInterestRateIndexFixingDate(AA281,S281)</f>
        <v>47023</v>
      </c>
      <c r="S281" s="106">
        <f>_xll.qlCalendarAdvance(Calendar,SettlementDate,N281,"mf",TRUE,Trigger)</f>
        <v>47025</v>
      </c>
      <c r="T281" s="106">
        <f>_xll.qlInterestRateIndexMaturity(AA281,S281)</f>
        <v>49216</v>
      </c>
      <c r="U281" s="97" t="e">
        <f ca="1">_xll.qlIndexFixing(AA281,R281,TRUE,_xll.ohTrigger(Trigger,Trigger6M,InterestRatesTrigger))</f>
        <v>#NAME?</v>
      </c>
      <c r="V281" s="97" t="e">
        <f ca="1">_xll.qlQuoteValue(P281,_xll.ohTrigger(Trigger,Trigger6M,InterestRatesTrigger))</f>
        <v>#NAME?</v>
      </c>
      <c r="W281" s="94" t="b">
        <f t="shared" ca="1" si="25"/>
        <v>0</v>
      </c>
      <c r="X281" s="124" t="e">
        <f t="shared" ca="1" si="26"/>
        <v>#NAME?</v>
      </c>
      <c r="Y281" s="50" t="e">
        <f ca="1">ABS(X281/10000)&lt;=ABS('General Settings'!$D$32)</f>
        <v>#NAME?</v>
      </c>
      <c r="AA281" s="50" t="str">
        <f>_xll.qlSwapIndex(,,O281,SettlementDays,Currency,Calendar,FixedLegTenor,FixedLegBDC,FixedLegDayCounter,Index6M,DiscountingCurve,Permanent,Trigger,ObjectOverwrite)</f>
        <v>obj_00587#0001</v>
      </c>
      <c r="AB281" s="50" t="str">
        <f>_xll.qlVanillaSwapFromSwapIndex(,AA281,R281)</f>
        <v>obj_00861#0001</v>
      </c>
      <c r="AH281" s="50" t="str">
        <v/>
      </c>
    </row>
    <row r="282" spans="13:34" x14ac:dyDescent="0.2">
      <c r="M282" s="94" t="s">
        <v>155</v>
      </c>
      <c r="N282" s="94" t="s">
        <v>87</v>
      </c>
      <c r="O282" s="94" t="s">
        <v>83</v>
      </c>
      <c r="P282" s="94" t="str">
        <f t="shared" si="24"/>
        <v>EUR12F7Y_Quote</v>
      </c>
      <c r="Q282" s="171"/>
      <c r="R282" s="106">
        <f>_xll.qlInterestRateIndexFixingDate(AA282,S282)</f>
        <v>47023</v>
      </c>
      <c r="S282" s="106">
        <f>_xll.qlCalendarAdvance(Calendar,SettlementDate,N282,"mf",TRUE,Trigger)</f>
        <v>47025</v>
      </c>
      <c r="T282" s="106">
        <f>_xll.qlInterestRateIndexMaturity(AA282,S282)</f>
        <v>49580</v>
      </c>
      <c r="U282" s="97" t="e">
        <f ca="1">_xll.qlIndexFixing(AA282,R282,TRUE,_xll.ohTrigger(Trigger,Trigger6M,InterestRatesTrigger))</f>
        <v>#NAME?</v>
      </c>
      <c r="V282" s="97" t="e">
        <f ca="1">_xll.qlQuoteValue(P282,_xll.ohTrigger(Trigger,Trigger6M,InterestRatesTrigger))</f>
        <v>#NAME?</v>
      </c>
      <c r="W282" s="94" t="b">
        <f t="shared" ca="1" si="25"/>
        <v>0</v>
      </c>
      <c r="X282" s="124" t="e">
        <f t="shared" ca="1" si="26"/>
        <v>#NAME?</v>
      </c>
      <c r="Y282" s="50" t="e">
        <f ca="1">ABS(X282/10000)&lt;=ABS('General Settings'!$D$32)</f>
        <v>#NAME?</v>
      </c>
      <c r="AA282" s="50" t="str">
        <f>_xll.qlSwapIndex(,,O282,SettlementDays,Currency,Calendar,FixedLegTenor,FixedLegBDC,FixedLegDayCounter,Index6M,DiscountingCurve,Permanent,Trigger,ObjectOverwrite)</f>
        <v>obj_006a0#0001</v>
      </c>
      <c r="AB282" s="50" t="str">
        <f>_xll.qlVanillaSwapFromSwapIndex(,AA282,R282)</f>
        <v>obj_00784#0001</v>
      </c>
      <c r="AH282" s="50" t="str">
        <v/>
      </c>
    </row>
    <row r="283" spans="13:34" x14ac:dyDescent="0.2">
      <c r="M283" s="94" t="s">
        <v>155</v>
      </c>
      <c r="N283" s="94" t="s">
        <v>87</v>
      </c>
      <c r="O283" s="94" t="s">
        <v>84</v>
      </c>
      <c r="P283" s="94" t="str">
        <f t="shared" si="24"/>
        <v>EUR12F8Y_Quote</v>
      </c>
      <c r="Q283" s="171"/>
      <c r="R283" s="106">
        <f>_xll.qlInterestRateIndexFixingDate(AA283,S283)</f>
        <v>47023</v>
      </c>
      <c r="S283" s="106">
        <f>_xll.qlCalendarAdvance(Calendar,SettlementDate,N283,"mf",TRUE,Trigger)</f>
        <v>47025</v>
      </c>
      <c r="T283" s="106">
        <f>_xll.qlInterestRateIndexMaturity(AA283,S283)</f>
        <v>49947</v>
      </c>
      <c r="U283" s="97" t="e">
        <f ca="1">_xll.qlIndexFixing(AA283,R283,TRUE,_xll.ohTrigger(Trigger,Trigger6M,InterestRatesTrigger))</f>
        <v>#NAME?</v>
      </c>
      <c r="V283" s="97" t="e">
        <f ca="1">_xll.qlQuoteValue(P283,_xll.ohTrigger(Trigger,Trigger6M,InterestRatesTrigger))</f>
        <v>#NAME?</v>
      </c>
      <c r="W283" s="94" t="b">
        <f t="shared" ca="1" si="25"/>
        <v>0</v>
      </c>
      <c r="X283" s="124" t="e">
        <f t="shared" ca="1" si="26"/>
        <v>#NAME?</v>
      </c>
      <c r="Y283" s="50" t="e">
        <f ca="1">ABS(X283/10000)&lt;=ABS('General Settings'!$D$32)</f>
        <v>#NAME?</v>
      </c>
      <c r="AA283" s="50" t="str">
        <f>_xll.qlSwapIndex(,,O283,SettlementDays,Currency,Calendar,FixedLegTenor,FixedLegBDC,FixedLegDayCounter,Index6M,DiscountingCurve,Permanent,Trigger,ObjectOverwrite)</f>
        <v>obj_0073d#0001</v>
      </c>
      <c r="AB283" s="50" t="str">
        <f>_xll.qlVanillaSwapFromSwapIndex(,AA283,R283)</f>
        <v>obj_0082c#0001</v>
      </c>
      <c r="AH283" s="50" t="str">
        <v/>
      </c>
    </row>
    <row r="284" spans="13:34" x14ac:dyDescent="0.2">
      <c r="M284" s="94" t="s">
        <v>155</v>
      </c>
      <c r="N284" s="94" t="s">
        <v>87</v>
      </c>
      <c r="O284" s="94" t="s">
        <v>85</v>
      </c>
      <c r="P284" s="94" t="str">
        <f t="shared" si="24"/>
        <v>EUR12F9Y_Quote</v>
      </c>
      <c r="Q284" s="171"/>
      <c r="R284" s="106">
        <f>_xll.qlInterestRateIndexFixingDate(AA284,S284)</f>
        <v>47023</v>
      </c>
      <c r="S284" s="106">
        <f>_xll.qlCalendarAdvance(Calendar,SettlementDate,N284,"mf",TRUE,Trigger)</f>
        <v>47025</v>
      </c>
      <c r="T284" s="106">
        <f>_xll.qlInterestRateIndexMaturity(AA284,S284)</f>
        <v>50312</v>
      </c>
      <c r="U284" s="97" t="e">
        <f ca="1">_xll.qlIndexFixing(AA284,R284,TRUE,_xll.ohTrigger(Trigger,Trigger6M,InterestRatesTrigger))</f>
        <v>#NAME?</v>
      </c>
      <c r="V284" s="97" t="e">
        <f ca="1">_xll.qlQuoteValue(P284,_xll.ohTrigger(Trigger,Trigger6M,InterestRatesTrigger))</f>
        <v>#NAME?</v>
      </c>
      <c r="W284" s="94" t="b">
        <f t="shared" ca="1" si="25"/>
        <v>0</v>
      </c>
      <c r="X284" s="124" t="e">
        <f t="shared" ca="1" si="26"/>
        <v>#NAME?</v>
      </c>
      <c r="Y284" s="50" t="e">
        <f ca="1">ABS(X284/10000)&lt;=ABS('General Settings'!$D$32)</f>
        <v>#NAME?</v>
      </c>
      <c r="AA284" s="50" t="str">
        <f>_xll.qlSwapIndex(,,O284,SettlementDays,Currency,Calendar,FixedLegTenor,FixedLegBDC,FixedLegDayCounter,Index6M,DiscountingCurve,Permanent,Trigger,ObjectOverwrite)</f>
        <v>obj_006ae#0001</v>
      </c>
      <c r="AB284" s="50" t="str">
        <f>_xll.qlVanillaSwapFromSwapIndex(,AA284,R284)</f>
        <v>obj_00893#0001</v>
      </c>
      <c r="AH284" s="50" t="str">
        <v/>
      </c>
    </row>
    <row r="285" spans="13:34" x14ac:dyDescent="0.2">
      <c r="M285" s="94" t="s">
        <v>155</v>
      </c>
      <c r="N285" s="94" t="s">
        <v>87</v>
      </c>
      <c r="O285" s="94" t="s">
        <v>86</v>
      </c>
      <c r="P285" s="94" t="str">
        <f t="shared" si="24"/>
        <v>EUR12F10Y_Quote</v>
      </c>
      <c r="Q285" s="171"/>
      <c r="R285" s="106">
        <f>_xll.qlInterestRateIndexFixingDate(AA285,S285)</f>
        <v>47023</v>
      </c>
      <c r="S285" s="106">
        <f>_xll.qlCalendarAdvance(Calendar,SettlementDate,N285,"mf",TRUE,Trigger)</f>
        <v>47025</v>
      </c>
      <c r="T285" s="106">
        <f>_xll.qlInterestRateIndexMaturity(AA285,S285)</f>
        <v>50677</v>
      </c>
      <c r="U285" s="97" t="e">
        <f ca="1">_xll.qlIndexFixing(AA285,R285,TRUE,_xll.ohTrigger(Trigger,Trigger6M,InterestRatesTrigger))</f>
        <v>#NAME?</v>
      </c>
      <c r="V285" s="97" t="e">
        <f ca="1">_xll.qlQuoteValue(P285,_xll.ohTrigger(Trigger,Trigger6M,InterestRatesTrigger))</f>
        <v>#NAME?</v>
      </c>
      <c r="W285" s="94" t="b">
        <f t="shared" ca="1" si="25"/>
        <v>0</v>
      </c>
      <c r="X285" s="124" t="e">
        <f t="shared" ca="1" si="26"/>
        <v>#NAME?</v>
      </c>
      <c r="Y285" s="50" t="e">
        <f ca="1">ABS(X285/10000)&lt;=ABS('General Settings'!$D$32)</f>
        <v>#NAME?</v>
      </c>
      <c r="AA285" s="50" t="str">
        <f>_xll.qlSwapIndex(,,O285,SettlementDays,Currency,Calendar,FixedLegTenor,FixedLegBDC,FixedLegDayCounter,Index6M,DiscountingCurve,Permanent,Trigger,ObjectOverwrite)</f>
        <v>obj_006ee#0001</v>
      </c>
      <c r="AB285" s="50" t="str">
        <f>_xll.qlVanillaSwapFromSwapIndex(,AA285,R285)</f>
        <v>obj_007f4#0001</v>
      </c>
      <c r="AH285" s="50" t="str">
        <v/>
      </c>
    </row>
    <row r="286" spans="13:34" x14ac:dyDescent="0.2">
      <c r="M286" s="94" t="s">
        <v>155</v>
      </c>
      <c r="N286" s="94" t="s">
        <v>87</v>
      </c>
      <c r="O286" s="94" t="s">
        <v>112</v>
      </c>
      <c r="P286" s="94" t="str">
        <f t="shared" si="24"/>
        <v>EUR12F11Y_Quote</v>
      </c>
      <c r="Q286" s="171"/>
      <c r="R286" s="106">
        <f>_xll.qlInterestRateIndexFixingDate(AA286,S286)</f>
        <v>47023</v>
      </c>
      <c r="S286" s="106">
        <f>_xll.qlCalendarAdvance(Calendar,SettlementDate,N286,"mf",TRUE,Trigger)</f>
        <v>47025</v>
      </c>
      <c r="T286" s="106">
        <f>_xll.qlInterestRateIndexMaturity(AA286,S286)</f>
        <v>51042</v>
      </c>
      <c r="U286" s="97" t="e">
        <f ca="1">_xll.qlIndexFixing(AA286,R286,TRUE,_xll.ohTrigger(Trigger,Trigger6M,InterestRatesTrigger))</f>
        <v>#NAME?</v>
      </c>
      <c r="V286" s="97" t="e">
        <f ca="1">_xll.qlQuoteValue(P286,_xll.ohTrigger(Trigger,Trigger6M,InterestRatesTrigger))</f>
        <v>#NAME?</v>
      </c>
      <c r="W286" s="94" t="b">
        <f t="shared" ca="1" si="25"/>
        <v>0</v>
      </c>
      <c r="X286" s="124" t="e">
        <f t="shared" ca="1" si="26"/>
        <v>#NAME?</v>
      </c>
      <c r="Y286" s="50" t="e">
        <f ca="1">ABS(X286/10000)&lt;=ABS('General Settings'!$D$32)</f>
        <v>#NAME?</v>
      </c>
      <c r="AA286" s="50" t="str">
        <f>_xll.qlSwapIndex(,,O286,SettlementDays,Currency,Calendar,FixedLegTenor,FixedLegBDC,FixedLegDayCounter,Index6M,DiscountingCurve,Permanent,Trigger,ObjectOverwrite)</f>
        <v>obj_0060e#0001</v>
      </c>
      <c r="AB286" s="50" t="str">
        <f>_xll.qlVanillaSwapFromSwapIndex(,AA286,R286)</f>
        <v>obj_007f9#0001</v>
      </c>
      <c r="AH286" s="50" t="str">
        <v/>
      </c>
    </row>
    <row r="287" spans="13:34" x14ac:dyDescent="0.2">
      <c r="M287" s="94" t="s">
        <v>155</v>
      </c>
      <c r="N287" s="94" t="s">
        <v>87</v>
      </c>
      <c r="O287" s="94" t="s">
        <v>87</v>
      </c>
      <c r="P287" s="94" t="str">
        <f t="shared" si="24"/>
        <v>EUR12F12Y_Quote</v>
      </c>
      <c r="Q287" s="171"/>
      <c r="R287" s="106">
        <f>_xll.qlInterestRateIndexFixingDate(AA287,S287)</f>
        <v>47023</v>
      </c>
      <c r="S287" s="106">
        <f>_xll.qlCalendarAdvance(Calendar,SettlementDate,N287,"mf",TRUE,Trigger)</f>
        <v>47025</v>
      </c>
      <c r="T287" s="106">
        <f>_xll.qlInterestRateIndexMaturity(AA287,S287)</f>
        <v>51407</v>
      </c>
      <c r="U287" s="97" t="e">
        <f ca="1">_xll.qlIndexFixing(AA287,R287,TRUE,_xll.ohTrigger(Trigger,Trigger6M,InterestRatesTrigger))</f>
        <v>#NAME?</v>
      </c>
      <c r="V287" s="97" t="e">
        <f ca="1">_xll.qlQuoteValue(P287,_xll.ohTrigger(Trigger,Trigger6M,InterestRatesTrigger))</f>
        <v>#NAME?</v>
      </c>
      <c r="W287" s="94" t="b">
        <f t="shared" ca="1" si="25"/>
        <v>0</v>
      </c>
      <c r="X287" s="124" t="e">
        <f t="shared" ca="1" si="26"/>
        <v>#NAME?</v>
      </c>
      <c r="Y287" s="50" t="e">
        <f ca="1">ABS(X287/10000)&lt;=ABS('General Settings'!$D$32)</f>
        <v>#NAME?</v>
      </c>
      <c r="AA287" s="50" t="str">
        <f>_xll.qlSwapIndex(,,O287,SettlementDays,Currency,Calendar,FixedLegTenor,FixedLegBDC,FixedLegDayCounter,Index6M,DiscountingCurve,Permanent,Trigger,ObjectOverwrite)</f>
        <v>obj_00602#0001</v>
      </c>
      <c r="AB287" s="50" t="str">
        <f>_xll.qlVanillaSwapFromSwapIndex(,AA287,R287)</f>
        <v>obj_00838#0001</v>
      </c>
      <c r="AH287" s="50" t="str">
        <v/>
      </c>
    </row>
    <row r="288" spans="13:34" x14ac:dyDescent="0.2">
      <c r="M288" s="94" t="s">
        <v>155</v>
      </c>
      <c r="N288" s="94" t="s">
        <v>87</v>
      </c>
      <c r="O288" s="94" t="s">
        <v>113</v>
      </c>
      <c r="P288" s="94" t="str">
        <f t="shared" si="24"/>
        <v>EUR12F13Y_Quote</v>
      </c>
      <c r="Q288" s="171"/>
      <c r="R288" s="106">
        <f>_xll.qlInterestRateIndexFixingDate(AA288,S288)</f>
        <v>47023</v>
      </c>
      <c r="S288" s="106">
        <f>_xll.qlCalendarAdvance(Calendar,SettlementDate,N288,"mf",TRUE,Trigger)</f>
        <v>47025</v>
      </c>
      <c r="T288" s="106">
        <f>_xll.qlInterestRateIndexMaturity(AA288,S288)</f>
        <v>51774</v>
      </c>
      <c r="U288" s="97" t="e">
        <f ca="1">_xll.qlIndexFixing(AA288,R288,TRUE,_xll.ohTrigger(Trigger,Trigger6M,InterestRatesTrigger))</f>
        <v>#NAME?</v>
      </c>
      <c r="V288" s="97" t="e">
        <f ca="1">_xll.qlQuoteValue(P288,_xll.ohTrigger(Trigger,Trigger6M,InterestRatesTrigger))</f>
        <v>#NAME?</v>
      </c>
      <c r="W288" s="94" t="b">
        <f t="shared" ca="1" si="25"/>
        <v>0</v>
      </c>
      <c r="X288" s="124" t="e">
        <f t="shared" ca="1" si="26"/>
        <v>#NAME?</v>
      </c>
      <c r="Y288" s="50" t="e">
        <f ca="1">ABS(X288/10000)&lt;=ABS('General Settings'!$D$32)</f>
        <v>#NAME?</v>
      </c>
      <c r="AA288" s="50" t="str">
        <f>_xll.qlSwapIndex(,,O288,SettlementDays,Currency,Calendar,FixedLegTenor,FixedLegBDC,FixedLegDayCounter,Index6M,DiscountingCurve,Permanent,Trigger,ObjectOverwrite)</f>
        <v>obj_00657#0001</v>
      </c>
      <c r="AB288" s="50" t="str">
        <f>_xll.qlVanillaSwapFromSwapIndex(,AA288,R288)</f>
        <v>obj_007dc#0001</v>
      </c>
      <c r="AH288" s="50" t="str">
        <v/>
      </c>
    </row>
    <row r="289" spans="13:34" x14ac:dyDescent="0.2">
      <c r="M289" s="94" t="s">
        <v>155</v>
      </c>
      <c r="N289" s="94" t="s">
        <v>87</v>
      </c>
      <c r="O289" s="94" t="s">
        <v>114</v>
      </c>
      <c r="P289" s="94" t="str">
        <f t="shared" si="24"/>
        <v>EUR12F14Y_Quote</v>
      </c>
      <c r="Q289" s="171"/>
      <c r="R289" s="106">
        <f>_xll.qlInterestRateIndexFixingDate(AA289,S289)</f>
        <v>47023</v>
      </c>
      <c r="S289" s="106">
        <f>_xll.qlCalendarAdvance(Calendar,SettlementDate,N289,"mf",TRUE,Trigger)</f>
        <v>47025</v>
      </c>
      <c r="T289" s="106">
        <f>_xll.qlInterestRateIndexMaturity(AA289,S289)</f>
        <v>52138</v>
      </c>
      <c r="U289" s="97" t="e">
        <f ca="1">_xll.qlIndexFixing(AA289,R289,TRUE,_xll.ohTrigger(Trigger,Trigger6M,InterestRatesTrigger))</f>
        <v>#NAME?</v>
      </c>
      <c r="V289" s="97" t="e">
        <f ca="1">_xll.qlQuoteValue(P289,_xll.ohTrigger(Trigger,Trigger6M,InterestRatesTrigger))</f>
        <v>#NAME?</v>
      </c>
      <c r="W289" s="94" t="b">
        <f t="shared" ca="1" si="25"/>
        <v>0</v>
      </c>
      <c r="X289" s="124" t="e">
        <f t="shared" ca="1" si="26"/>
        <v>#NAME?</v>
      </c>
      <c r="Y289" s="50" t="e">
        <f ca="1">ABS(X289/10000)&lt;=ABS('General Settings'!$D$32)</f>
        <v>#NAME?</v>
      </c>
      <c r="AA289" s="50" t="str">
        <f>_xll.qlSwapIndex(,,O289,SettlementDays,Currency,Calendar,FixedLegTenor,FixedLegBDC,FixedLegDayCounter,Index6M,DiscountingCurve,Permanent,Trigger,ObjectOverwrite)</f>
        <v>obj_0059a#0001</v>
      </c>
      <c r="AB289" s="50" t="str">
        <f>_xll.qlVanillaSwapFromSwapIndex(,AA289,R289)</f>
        <v>obj_007c9#0001</v>
      </c>
      <c r="AH289" s="50" t="str">
        <v/>
      </c>
    </row>
    <row r="290" spans="13:34" x14ac:dyDescent="0.2">
      <c r="M290" s="94" t="s">
        <v>155</v>
      </c>
      <c r="N290" s="94" t="s">
        <v>87</v>
      </c>
      <c r="O290" s="94" t="s">
        <v>88</v>
      </c>
      <c r="P290" s="94" t="str">
        <f t="shared" si="24"/>
        <v>EUR12F15Y_Quote</v>
      </c>
      <c r="Q290" s="171"/>
      <c r="R290" s="106">
        <f>_xll.qlInterestRateIndexFixingDate(AA290,S290)</f>
        <v>47023</v>
      </c>
      <c r="S290" s="106">
        <f>_xll.qlCalendarAdvance(Calendar,SettlementDate,N290,"mf",TRUE,Trigger)</f>
        <v>47025</v>
      </c>
      <c r="T290" s="106">
        <f>_xll.qlInterestRateIndexMaturity(AA290,S290)</f>
        <v>52503</v>
      </c>
      <c r="U290" s="97" t="e">
        <f ca="1">_xll.qlIndexFixing(AA290,R290,TRUE,_xll.ohTrigger(Trigger,Trigger6M,InterestRatesTrigger))</f>
        <v>#NAME?</v>
      </c>
      <c r="V290" s="97" t="e">
        <f ca="1">_xll.qlQuoteValue(P290,_xll.ohTrigger(Trigger,Trigger6M,InterestRatesTrigger))</f>
        <v>#NAME?</v>
      </c>
      <c r="W290" s="94" t="b">
        <f t="shared" ca="1" si="25"/>
        <v>0</v>
      </c>
      <c r="X290" s="124" t="e">
        <f t="shared" ca="1" si="26"/>
        <v>#NAME?</v>
      </c>
      <c r="Y290" s="50" t="e">
        <f ca="1">ABS(X290/10000)&lt;=ABS('General Settings'!$D$32)</f>
        <v>#NAME?</v>
      </c>
      <c r="AA290" s="50" t="str">
        <f>_xll.qlSwapIndex(,,O290,SettlementDays,Currency,Calendar,FixedLegTenor,FixedLegBDC,FixedLegDayCounter,Index6M,DiscountingCurve,Permanent,Trigger,ObjectOverwrite)</f>
        <v>obj_005f8#0001</v>
      </c>
      <c r="AB290" s="50" t="str">
        <f>_xll.qlVanillaSwapFromSwapIndex(,AA290,R290)</f>
        <v>obj_007e4#0001</v>
      </c>
      <c r="AH290" s="50" t="str">
        <v/>
      </c>
    </row>
    <row r="291" spans="13:34" x14ac:dyDescent="0.2">
      <c r="M291" s="94" t="s">
        <v>155</v>
      </c>
      <c r="N291" s="94" t="s">
        <v>87</v>
      </c>
      <c r="O291" s="94" t="s">
        <v>89</v>
      </c>
      <c r="P291" s="94" t="str">
        <f t="shared" si="24"/>
        <v>EUR12F20Y_Quote</v>
      </c>
      <c r="Q291" s="171"/>
      <c r="R291" s="106">
        <f>_xll.qlInterestRateIndexFixingDate(AA291,S291)</f>
        <v>47023</v>
      </c>
      <c r="S291" s="106">
        <f>_xll.qlCalendarAdvance(Calendar,SettlementDate,N291,"mf",TRUE,Trigger)</f>
        <v>47025</v>
      </c>
      <c r="T291" s="106">
        <f>_xll.qlInterestRateIndexMaturity(AA291,S291)</f>
        <v>54330</v>
      </c>
      <c r="U291" s="97" t="e">
        <f ca="1">_xll.qlIndexFixing(AA291,R291,TRUE,_xll.ohTrigger(Trigger,Trigger6M,InterestRatesTrigger))</f>
        <v>#NAME?</v>
      </c>
      <c r="V291" s="97" t="e">
        <f ca="1">_xll.qlQuoteValue(P291,_xll.ohTrigger(Trigger,Trigger6M,InterestRatesTrigger))</f>
        <v>#NAME?</v>
      </c>
      <c r="W291" s="94" t="b">
        <f t="shared" ca="1" si="25"/>
        <v>0</v>
      </c>
      <c r="X291" s="124" t="e">
        <f t="shared" ca="1" si="26"/>
        <v>#NAME?</v>
      </c>
      <c r="Y291" s="50" t="e">
        <f ca="1">ABS(X291/10000)&lt;=ABS('General Settings'!$D$32)</f>
        <v>#NAME?</v>
      </c>
      <c r="AA291" s="50" t="str">
        <f>_xll.qlSwapIndex(,,O291,SettlementDays,Currency,Calendar,FixedLegTenor,FixedLegBDC,FixedLegDayCounter,Index6M,DiscountingCurve,Permanent,Trigger,ObjectOverwrite)</f>
        <v>obj_005ba#0001</v>
      </c>
      <c r="AB291" s="50" t="str">
        <f>_xll.qlVanillaSwapFromSwapIndex(,AA291,R291)</f>
        <v>obj_0076f#0001</v>
      </c>
      <c r="AH291" s="50" t="str">
        <v/>
      </c>
    </row>
    <row r="292" spans="13:34" x14ac:dyDescent="0.2">
      <c r="M292" s="94" t="s">
        <v>155</v>
      </c>
      <c r="N292" s="94" t="s">
        <v>87</v>
      </c>
      <c r="O292" s="94" t="s">
        <v>90</v>
      </c>
      <c r="P292" s="94" t="str">
        <f t="shared" si="24"/>
        <v>EUR12F25Y_Quote</v>
      </c>
      <c r="Q292" s="171"/>
      <c r="R292" s="106">
        <f>_xll.qlInterestRateIndexFixingDate(AA292,S292)</f>
        <v>47023</v>
      </c>
      <c r="S292" s="106">
        <f>_xll.qlCalendarAdvance(Calendar,SettlementDate,N292,"mf",TRUE,Trigger)</f>
        <v>47025</v>
      </c>
      <c r="T292" s="106">
        <f>_xll.qlInterestRateIndexMaturity(AA292,S292)</f>
        <v>56156</v>
      </c>
      <c r="U292" s="97" t="e">
        <f ca="1">_xll.qlIndexFixing(AA292,R292,TRUE,_xll.ohTrigger(Trigger,Trigger6M,InterestRatesTrigger))</f>
        <v>#NAME?</v>
      </c>
      <c r="V292" s="97" t="e">
        <f ca="1">_xll.qlQuoteValue(P292,_xll.ohTrigger(Trigger,Trigger6M,InterestRatesTrigger))</f>
        <v>#NAME?</v>
      </c>
      <c r="W292" s="94" t="b">
        <f t="shared" ca="1" si="25"/>
        <v>0</v>
      </c>
      <c r="X292" s="124" t="e">
        <f t="shared" ca="1" si="26"/>
        <v>#NAME?</v>
      </c>
      <c r="Y292" s="50" t="e">
        <f ca="1">ABS(X292/10000)&lt;=ABS('General Settings'!$D$32)</f>
        <v>#NAME?</v>
      </c>
      <c r="AA292" s="50" t="str">
        <f>_xll.qlSwapIndex(,,O292,SettlementDays,Currency,Calendar,FixedLegTenor,FixedLegBDC,FixedLegDayCounter,Index6M,DiscountingCurve,Permanent,Trigger,ObjectOverwrite)</f>
        <v>obj_006d7#0001</v>
      </c>
      <c r="AB292" s="50" t="str">
        <f>_xll.qlVanillaSwapFromSwapIndex(,AA292,R292)</f>
        <v>obj_0084d#0001</v>
      </c>
      <c r="AH292" s="50" t="str">
        <v/>
      </c>
    </row>
    <row r="293" spans="13:34" x14ac:dyDescent="0.2">
      <c r="M293" s="94" t="s">
        <v>155</v>
      </c>
      <c r="N293" s="94" t="s">
        <v>87</v>
      </c>
      <c r="O293" s="94" t="s">
        <v>92</v>
      </c>
      <c r="P293" s="94" t="str">
        <f t="shared" si="24"/>
        <v>EUR12F30Y_Quote</v>
      </c>
      <c r="Q293" s="171"/>
      <c r="R293" s="106">
        <f>_xll.qlInterestRateIndexFixingDate(AA293,S293)</f>
        <v>47023</v>
      </c>
      <c r="S293" s="106">
        <f>_xll.qlCalendarAdvance(Calendar,SettlementDate,N293,"mf",TRUE,Trigger)</f>
        <v>47025</v>
      </c>
      <c r="T293" s="106">
        <f>_xll.qlInterestRateIndexMaturity(AA293,S293)</f>
        <v>57983</v>
      </c>
      <c r="U293" s="97" t="e">
        <f ca="1">_xll.qlIndexFixing(AA293,R293,TRUE,_xll.ohTrigger(Trigger,Trigger6M,InterestRatesTrigger))</f>
        <v>#NAME?</v>
      </c>
      <c r="V293" s="97" t="e">
        <f ca="1">_xll.qlQuoteValue(P293,_xll.ohTrigger(Trigger,Trigger6M,InterestRatesTrigger))</f>
        <v>#NAME?</v>
      </c>
      <c r="W293" s="94" t="b">
        <f t="shared" ca="1" si="25"/>
        <v>0</v>
      </c>
      <c r="X293" s="124" t="e">
        <f t="shared" ca="1" si="26"/>
        <v>#NAME?</v>
      </c>
      <c r="Y293" s="131" t="e">
        <f ca="1">ABS(X293/10000)&lt;=ABS('General Settings'!$D$32)</f>
        <v>#NAME?</v>
      </c>
      <c r="AA293" s="50" t="str">
        <f>_xll.qlSwapIndex(,,O293,SettlementDays,Currency,Calendar,FixedLegTenor,FixedLegBDC,FixedLegDayCounter,Index6M,DiscountingCurve,Permanent,Trigger,ObjectOverwrite)</f>
        <v>obj_006db#0001</v>
      </c>
      <c r="AB293" s="50" t="str">
        <f>_xll.qlVanillaSwapFromSwapIndex(,AA293,R293)</f>
        <v>obj_007de#0001</v>
      </c>
      <c r="AH293" s="50" t="str">
        <v/>
      </c>
    </row>
    <row r="294" spans="13:34" x14ac:dyDescent="0.2">
      <c r="M294" s="163" t="s">
        <v>155</v>
      </c>
      <c r="N294" s="163" t="s">
        <v>113</v>
      </c>
      <c r="O294" s="163" t="s">
        <v>33</v>
      </c>
      <c r="P294" s="163" t="str">
        <f t="shared" si="24"/>
        <v>EUR13F1Y_Quote</v>
      </c>
      <c r="Q294" s="175"/>
      <c r="R294" s="164">
        <f>_xll.qlInterestRateIndexFixingDate(AA294,S294)</f>
        <v>47387</v>
      </c>
      <c r="S294" s="164">
        <f>_xll.qlCalendarAdvance(Calendar,SettlementDate,N294,"mf",TRUE,Trigger)</f>
        <v>47389</v>
      </c>
      <c r="T294" s="164">
        <f>_xll.qlInterestRateIndexMaturity(AA294,S294)</f>
        <v>47756</v>
      </c>
      <c r="U294" s="165" t="e">
        <f ca="1">_xll.qlIndexFixing(AA294,R294,TRUE,_xll.ohTrigger(Trigger,Trigger6M,InterestRatesTrigger))</f>
        <v>#NAME?</v>
      </c>
      <c r="V294" s="165" t="e">
        <f ca="1">_xll.qlQuoteValue(P294,_xll.ohTrigger(Trigger,Trigger6M,InterestRatesTrigger))</f>
        <v>#NAME?</v>
      </c>
      <c r="W294" s="163" t="b">
        <f t="shared" ca="1" si="25"/>
        <v>0</v>
      </c>
      <c r="X294" s="166" t="e">
        <f t="shared" ca="1" si="26"/>
        <v>#NAME?</v>
      </c>
      <c r="Y294" s="123" t="e">
        <f ca="1">ABS(X294/10000)&lt;=ABS('General Settings'!$D$32)</f>
        <v>#NAME?</v>
      </c>
      <c r="AA294" s="50" t="str">
        <f>_xll.qlSwapIndex(,,O294,SettlementDays,Currency,Calendar,FixedLegTenor,FixedLegBDC,FixedLegDayCounter,Index6M,DiscountingCurve,Permanent,Trigger,ObjectOverwrite)</f>
        <v>obj_00586#0001</v>
      </c>
      <c r="AB294" s="50" t="str">
        <f>_xll.qlVanillaSwapFromSwapIndex(,AA294,R294)</f>
        <v>obj_00818#0001</v>
      </c>
      <c r="AH294" s="50" t="str">
        <v/>
      </c>
    </row>
    <row r="295" spans="13:34" x14ac:dyDescent="0.2">
      <c r="M295" s="94" t="s">
        <v>155</v>
      </c>
      <c r="N295" s="94" t="s">
        <v>113</v>
      </c>
      <c r="O295" s="94" t="s">
        <v>78</v>
      </c>
      <c r="P295" s="94" t="str">
        <f t="shared" si="24"/>
        <v>EUR13F2Y_Quote</v>
      </c>
      <c r="Q295" s="171"/>
      <c r="R295" s="106">
        <f>_xll.qlInterestRateIndexFixingDate(AA295,S295)</f>
        <v>47387</v>
      </c>
      <c r="S295" s="106">
        <f>_xll.qlCalendarAdvance(Calendar,SettlementDate,N295,"mf",TRUE,Trigger)</f>
        <v>47389</v>
      </c>
      <c r="T295" s="106">
        <f>_xll.qlInterestRateIndexMaturity(AA295,S295)</f>
        <v>48120</v>
      </c>
      <c r="U295" s="97" t="e">
        <f ca="1">_xll.qlIndexFixing(AA295,R295,TRUE,_xll.ohTrigger(Trigger,Trigger6M,InterestRatesTrigger))</f>
        <v>#NAME?</v>
      </c>
      <c r="V295" s="97" t="e">
        <f ca="1">_xll.qlQuoteValue(P295,_xll.ohTrigger(Trigger,Trigger6M,InterestRatesTrigger))</f>
        <v>#NAME?</v>
      </c>
      <c r="W295" s="94" t="b">
        <f t="shared" ca="1" si="25"/>
        <v>0</v>
      </c>
      <c r="X295" s="124" t="e">
        <f t="shared" ca="1" si="26"/>
        <v>#NAME?</v>
      </c>
      <c r="Y295" s="50" t="e">
        <f ca="1">ABS(X295/10000)&lt;=ABS('General Settings'!$D$32)</f>
        <v>#NAME?</v>
      </c>
      <c r="AA295" s="50" t="str">
        <f>_xll.qlSwapIndex(,,O295,SettlementDays,Currency,Calendar,FixedLegTenor,FixedLegBDC,FixedLegDayCounter,Index6M,DiscountingCurve,Permanent,Trigger,ObjectOverwrite)</f>
        <v>obj_0072b#0001</v>
      </c>
      <c r="AB295" s="50" t="str">
        <f>_xll.qlVanillaSwapFromSwapIndex(,AA295,R295)</f>
        <v>obj_0076e#0001</v>
      </c>
      <c r="AH295" s="50" t="str">
        <v/>
      </c>
    </row>
    <row r="296" spans="13:34" x14ac:dyDescent="0.2">
      <c r="M296" s="94" t="s">
        <v>155</v>
      </c>
      <c r="N296" s="94" t="s">
        <v>113</v>
      </c>
      <c r="O296" s="94" t="s">
        <v>79</v>
      </c>
      <c r="P296" s="94" t="str">
        <f t="shared" si="24"/>
        <v>EUR13F3Y_Quote</v>
      </c>
      <c r="Q296" s="171"/>
      <c r="R296" s="106">
        <f>_xll.qlInterestRateIndexFixingDate(AA296,S296)</f>
        <v>47387</v>
      </c>
      <c r="S296" s="106">
        <f>_xll.qlCalendarAdvance(Calendar,SettlementDate,N296,"mf",TRUE,Trigger)</f>
        <v>47389</v>
      </c>
      <c r="T296" s="106">
        <f>_xll.qlInterestRateIndexMaturity(AA296,S296)</f>
        <v>48485</v>
      </c>
      <c r="U296" s="97" t="e">
        <f ca="1">_xll.qlIndexFixing(AA296,R296,TRUE,_xll.ohTrigger(Trigger,Trigger6M,InterestRatesTrigger))</f>
        <v>#NAME?</v>
      </c>
      <c r="V296" s="97" t="e">
        <f ca="1">_xll.qlQuoteValue(P296,_xll.ohTrigger(Trigger,Trigger6M,InterestRatesTrigger))</f>
        <v>#NAME?</v>
      </c>
      <c r="W296" s="94" t="b">
        <f t="shared" ca="1" si="25"/>
        <v>0</v>
      </c>
      <c r="X296" s="124" t="e">
        <f t="shared" ca="1" si="26"/>
        <v>#NAME?</v>
      </c>
      <c r="Y296" s="50" t="e">
        <f ca="1">ABS(X296/10000)&lt;=ABS('General Settings'!$D$32)</f>
        <v>#NAME?</v>
      </c>
      <c r="AA296" s="50" t="str">
        <f>_xll.qlSwapIndex(,,O296,SettlementDays,Currency,Calendar,FixedLegTenor,FixedLegBDC,FixedLegDayCounter,Index6M,DiscountingCurve,Permanent,Trigger,ObjectOverwrite)</f>
        <v>obj_005d2#0001</v>
      </c>
      <c r="AB296" s="50" t="str">
        <f>_xll.qlVanillaSwapFromSwapIndex(,AA296,R296)</f>
        <v>obj_0087a#0001</v>
      </c>
      <c r="AH296" s="50" t="str">
        <v/>
      </c>
    </row>
    <row r="297" spans="13:34" x14ac:dyDescent="0.2">
      <c r="M297" s="94" t="s">
        <v>155</v>
      </c>
      <c r="N297" s="94" t="s">
        <v>113</v>
      </c>
      <c r="O297" s="94" t="s">
        <v>80</v>
      </c>
      <c r="P297" s="94" t="str">
        <f t="shared" si="24"/>
        <v>EUR13F4Y_Quote</v>
      </c>
      <c r="Q297" s="171"/>
      <c r="R297" s="106">
        <f>_xll.qlInterestRateIndexFixingDate(AA297,S297)</f>
        <v>47387</v>
      </c>
      <c r="S297" s="106">
        <f>_xll.qlCalendarAdvance(Calendar,SettlementDate,N297,"mf",TRUE,Trigger)</f>
        <v>47389</v>
      </c>
      <c r="T297" s="106">
        <f>_xll.qlInterestRateIndexMaturity(AA297,S297)</f>
        <v>48850</v>
      </c>
      <c r="U297" s="97" t="e">
        <f ca="1">_xll.qlIndexFixing(AA297,R297,TRUE,_xll.ohTrigger(Trigger,Trigger6M,InterestRatesTrigger))</f>
        <v>#NAME?</v>
      </c>
      <c r="V297" s="97" t="e">
        <f ca="1">_xll.qlQuoteValue(P297,_xll.ohTrigger(Trigger,Trigger6M,InterestRatesTrigger))</f>
        <v>#NAME?</v>
      </c>
      <c r="W297" s="94" t="b">
        <f t="shared" ca="1" si="25"/>
        <v>0</v>
      </c>
      <c r="X297" s="124" t="e">
        <f t="shared" ca="1" si="26"/>
        <v>#NAME?</v>
      </c>
      <c r="Y297" s="50" t="e">
        <f ca="1">ABS(X297/10000)&lt;=ABS('General Settings'!$D$32)</f>
        <v>#NAME?</v>
      </c>
      <c r="AA297" s="50" t="str">
        <f>_xll.qlSwapIndex(,,O297,SettlementDays,Currency,Calendar,FixedLegTenor,FixedLegBDC,FixedLegDayCounter,Index6M,DiscountingCurve,Permanent,Trigger,ObjectOverwrite)</f>
        <v>obj_00754#0001</v>
      </c>
      <c r="AB297" s="50" t="str">
        <f>_xll.qlVanillaSwapFromSwapIndex(,AA297,R297)</f>
        <v>obj_00785#0001</v>
      </c>
      <c r="AH297" s="50" t="str">
        <v/>
      </c>
    </row>
    <row r="298" spans="13:34" x14ac:dyDescent="0.2">
      <c r="M298" s="94" t="s">
        <v>155</v>
      </c>
      <c r="N298" s="94" t="s">
        <v>113</v>
      </c>
      <c r="O298" s="94" t="s">
        <v>81</v>
      </c>
      <c r="P298" s="94" t="str">
        <f t="shared" si="24"/>
        <v>EUR13F5Y_Quote</v>
      </c>
      <c r="Q298" s="171"/>
      <c r="R298" s="106">
        <f>_xll.qlInterestRateIndexFixingDate(AA298,S298)</f>
        <v>47387</v>
      </c>
      <c r="S298" s="106">
        <f>_xll.qlCalendarAdvance(Calendar,SettlementDate,N298,"mf",TRUE,Trigger)</f>
        <v>47389</v>
      </c>
      <c r="T298" s="106">
        <f>_xll.qlInterestRateIndexMaturity(AA298,S298)</f>
        <v>49215</v>
      </c>
      <c r="U298" s="97" t="e">
        <f ca="1">_xll.qlIndexFixing(AA298,R298,TRUE,_xll.ohTrigger(Trigger,Trigger6M,InterestRatesTrigger))</f>
        <v>#NAME?</v>
      </c>
      <c r="V298" s="97" t="e">
        <f ca="1">_xll.qlQuoteValue(P298,_xll.ohTrigger(Trigger,Trigger6M,InterestRatesTrigger))</f>
        <v>#NAME?</v>
      </c>
      <c r="W298" s="94" t="b">
        <f t="shared" ca="1" si="25"/>
        <v>0</v>
      </c>
      <c r="X298" s="124" t="e">
        <f t="shared" ca="1" si="26"/>
        <v>#NAME?</v>
      </c>
      <c r="Y298" s="50" t="e">
        <f ca="1">ABS(X298/10000)&lt;=ABS('General Settings'!$D$32)</f>
        <v>#NAME?</v>
      </c>
      <c r="AA298" s="50" t="str">
        <f>_xll.qlSwapIndex(,,O298,SettlementDays,Currency,Calendar,FixedLegTenor,FixedLegBDC,FixedLegDayCounter,Index6M,DiscountingCurve,Permanent,Trigger,ObjectOverwrite)</f>
        <v>obj_006a6#0001</v>
      </c>
      <c r="AB298" s="50" t="str">
        <f>_xll.qlVanillaSwapFromSwapIndex(,AA298,R298)</f>
        <v>obj_007b7#0001</v>
      </c>
      <c r="AH298" s="50" t="str">
        <v/>
      </c>
    </row>
    <row r="299" spans="13:34" x14ac:dyDescent="0.2">
      <c r="M299" s="94" t="s">
        <v>155</v>
      </c>
      <c r="N299" s="94" t="s">
        <v>113</v>
      </c>
      <c r="O299" s="94" t="s">
        <v>82</v>
      </c>
      <c r="P299" s="94" t="str">
        <f t="shared" si="24"/>
        <v>EUR13F6Y_Quote</v>
      </c>
      <c r="Q299" s="171"/>
      <c r="R299" s="106">
        <f>_xll.qlInterestRateIndexFixingDate(AA299,S299)</f>
        <v>47387</v>
      </c>
      <c r="S299" s="106">
        <f>_xll.qlCalendarAdvance(Calendar,SettlementDate,N299,"mf",TRUE,Trigger)</f>
        <v>47389</v>
      </c>
      <c r="T299" s="106">
        <f>_xll.qlInterestRateIndexMaturity(AA299,S299)</f>
        <v>49580</v>
      </c>
      <c r="U299" s="97" t="e">
        <f ca="1">_xll.qlIndexFixing(AA299,R299,TRUE,_xll.ohTrigger(Trigger,Trigger6M,InterestRatesTrigger))</f>
        <v>#NAME?</v>
      </c>
      <c r="V299" s="97" t="e">
        <f ca="1">_xll.qlQuoteValue(P299,_xll.ohTrigger(Trigger,Trigger6M,InterestRatesTrigger))</f>
        <v>#NAME?</v>
      </c>
      <c r="W299" s="94" t="b">
        <f t="shared" ca="1" si="25"/>
        <v>0</v>
      </c>
      <c r="X299" s="124" t="e">
        <f t="shared" ca="1" si="26"/>
        <v>#NAME?</v>
      </c>
      <c r="Y299" s="50" t="e">
        <f ca="1">ABS(X299/10000)&lt;=ABS('General Settings'!$D$32)</f>
        <v>#NAME?</v>
      </c>
      <c r="AA299" s="50" t="str">
        <f>_xll.qlSwapIndex(,,O299,SettlementDays,Currency,Calendar,FixedLegTenor,FixedLegBDC,FixedLegDayCounter,Index6M,DiscountingCurve,Permanent,Trigger,ObjectOverwrite)</f>
        <v>obj_0073e#0001</v>
      </c>
      <c r="AB299" s="50" t="str">
        <f>_xll.qlVanillaSwapFromSwapIndex(,AA299,R299)</f>
        <v>obj_00839#0001</v>
      </c>
      <c r="AH299" s="50" t="str">
        <v/>
      </c>
    </row>
    <row r="300" spans="13:34" x14ac:dyDescent="0.2">
      <c r="M300" s="94" t="s">
        <v>155</v>
      </c>
      <c r="N300" s="94" t="s">
        <v>113</v>
      </c>
      <c r="O300" s="94" t="s">
        <v>83</v>
      </c>
      <c r="P300" s="94" t="str">
        <f t="shared" si="24"/>
        <v>EUR13F7Y_Quote</v>
      </c>
      <c r="Q300" s="171"/>
      <c r="R300" s="106">
        <f>_xll.qlInterestRateIndexFixingDate(AA300,S300)</f>
        <v>47387</v>
      </c>
      <c r="S300" s="106">
        <f>_xll.qlCalendarAdvance(Calendar,SettlementDate,N300,"mf",TRUE,Trigger)</f>
        <v>47389</v>
      </c>
      <c r="T300" s="106">
        <f>_xll.qlInterestRateIndexMaturity(AA300,S300)</f>
        <v>49947</v>
      </c>
      <c r="U300" s="97" t="e">
        <f ca="1">_xll.qlIndexFixing(AA300,R300,TRUE,_xll.ohTrigger(Trigger,Trigger6M,InterestRatesTrigger))</f>
        <v>#NAME?</v>
      </c>
      <c r="V300" s="97" t="e">
        <f ca="1">_xll.qlQuoteValue(P300,_xll.ohTrigger(Trigger,Trigger6M,InterestRatesTrigger))</f>
        <v>#NAME?</v>
      </c>
      <c r="W300" s="94" t="b">
        <f t="shared" ca="1" si="25"/>
        <v>0</v>
      </c>
      <c r="X300" s="124" t="e">
        <f t="shared" ca="1" si="26"/>
        <v>#NAME?</v>
      </c>
      <c r="Y300" s="50" t="e">
        <f ca="1">ABS(X300/10000)&lt;=ABS('General Settings'!$D$32)</f>
        <v>#NAME?</v>
      </c>
      <c r="AA300" s="50" t="str">
        <f>_xll.qlSwapIndex(,,O300,SettlementDays,Currency,Calendar,FixedLegTenor,FixedLegBDC,FixedLegDayCounter,Index6M,DiscountingCurve,Permanent,Trigger,ObjectOverwrite)</f>
        <v>obj_00753#0001</v>
      </c>
      <c r="AB300" s="50" t="str">
        <f>_xll.qlVanillaSwapFromSwapIndex(,AA300,R300)</f>
        <v>obj_007a6#0001</v>
      </c>
      <c r="AH300" s="50" t="str">
        <v/>
      </c>
    </row>
    <row r="301" spans="13:34" x14ac:dyDescent="0.2">
      <c r="M301" s="94" t="s">
        <v>155</v>
      </c>
      <c r="N301" s="94" t="s">
        <v>113</v>
      </c>
      <c r="O301" s="94" t="s">
        <v>84</v>
      </c>
      <c r="P301" s="94" t="str">
        <f t="shared" si="24"/>
        <v>EUR13F8Y_Quote</v>
      </c>
      <c r="Q301" s="171"/>
      <c r="R301" s="106">
        <f>_xll.qlInterestRateIndexFixingDate(AA301,S301)</f>
        <v>47387</v>
      </c>
      <c r="S301" s="106">
        <f>_xll.qlCalendarAdvance(Calendar,SettlementDate,N301,"mf",TRUE,Trigger)</f>
        <v>47389</v>
      </c>
      <c r="T301" s="106">
        <f>_xll.qlInterestRateIndexMaturity(AA301,S301)</f>
        <v>50311</v>
      </c>
      <c r="U301" s="97" t="e">
        <f ca="1">_xll.qlIndexFixing(AA301,R301,TRUE,_xll.ohTrigger(Trigger,Trigger6M,InterestRatesTrigger))</f>
        <v>#NAME?</v>
      </c>
      <c r="V301" s="97" t="e">
        <f ca="1">_xll.qlQuoteValue(P301,_xll.ohTrigger(Trigger,Trigger6M,InterestRatesTrigger))</f>
        <v>#NAME?</v>
      </c>
      <c r="W301" s="94" t="b">
        <f t="shared" ca="1" si="25"/>
        <v>0</v>
      </c>
      <c r="X301" s="124" t="e">
        <f t="shared" ca="1" si="26"/>
        <v>#NAME?</v>
      </c>
      <c r="Y301" s="50" t="e">
        <f ca="1">ABS(X301/10000)&lt;=ABS('General Settings'!$D$32)</f>
        <v>#NAME?</v>
      </c>
      <c r="AA301" s="50" t="str">
        <f>_xll.qlSwapIndex(,,O301,SettlementDays,Currency,Calendar,FixedLegTenor,FixedLegBDC,FixedLegDayCounter,Index6M,DiscountingCurve,Permanent,Trigger,ObjectOverwrite)</f>
        <v>obj_006dc#0001</v>
      </c>
      <c r="AB301" s="50" t="str">
        <f>_xll.qlVanillaSwapFromSwapIndex(,AA301,R301)</f>
        <v>obj_0082e#0001</v>
      </c>
      <c r="AH301" s="50" t="str">
        <v/>
      </c>
    </row>
    <row r="302" spans="13:34" x14ac:dyDescent="0.2">
      <c r="M302" s="94" t="s">
        <v>155</v>
      </c>
      <c r="N302" s="94" t="s">
        <v>113</v>
      </c>
      <c r="O302" s="94" t="s">
        <v>85</v>
      </c>
      <c r="P302" s="94" t="str">
        <f t="shared" si="24"/>
        <v>EUR13F9Y_Quote</v>
      </c>
      <c r="Q302" s="171"/>
      <c r="R302" s="106">
        <f>_xll.qlInterestRateIndexFixingDate(AA302,S302)</f>
        <v>47387</v>
      </c>
      <c r="S302" s="106">
        <f>_xll.qlCalendarAdvance(Calendar,SettlementDate,N302,"mf",TRUE,Trigger)</f>
        <v>47389</v>
      </c>
      <c r="T302" s="106">
        <f>_xll.qlInterestRateIndexMaturity(AA302,S302)</f>
        <v>50676</v>
      </c>
      <c r="U302" s="97" t="e">
        <f ca="1">_xll.qlIndexFixing(AA302,R302,TRUE,_xll.ohTrigger(Trigger,Trigger6M,InterestRatesTrigger))</f>
        <v>#NAME?</v>
      </c>
      <c r="V302" s="97" t="e">
        <f ca="1">_xll.qlQuoteValue(P302,_xll.ohTrigger(Trigger,Trigger6M,InterestRatesTrigger))</f>
        <v>#NAME?</v>
      </c>
      <c r="W302" s="94" t="b">
        <f t="shared" ca="1" si="25"/>
        <v>0</v>
      </c>
      <c r="X302" s="124" t="e">
        <f t="shared" ca="1" si="26"/>
        <v>#NAME?</v>
      </c>
      <c r="Y302" s="50" t="e">
        <f ca="1">ABS(X302/10000)&lt;=ABS('General Settings'!$D$32)</f>
        <v>#NAME?</v>
      </c>
      <c r="AA302" s="50" t="str">
        <f>_xll.qlSwapIndex(,,O302,SettlementDays,Currency,Calendar,FixedLegTenor,FixedLegBDC,FixedLegDayCounter,Index6M,DiscountingCurve,Permanent,Trigger,ObjectOverwrite)</f>
        <v>obj_006ca#0001</v>
      </c>
      <c r="AB302" s="50" t="str">
        <f>_xll.qlVanillaSwapFromSwapIndex(,AA302,R302)</f>
        <v>obj_00791#0001</v>
      </c>
      <c r="AH302" s="50" t="str">
        <v/>
      </c>
    </row>
    <row r="303" spans="13:34" x14ac:dyDescent="0.2">
      <c r="M303" s="94" t="s">
        <v>155</v>
      </c>
      <c r="N303" s="94" t="s">
        <v>113</v>
      </c>
      <c r="O303" s="94" t="s">
        <v>86</v>
      </c>
      <c r="P303" s="94" t="str">
        <f t="shared" si="24"/>
        <v>EUR13F10Y_Quote</v>
      </c>
      <c r="Q303" s="171"/>
      <c r="R303" s="106">
        <f>_xll.qlInterestRateIndexFixingDate(AA303,S303)</f>
        <v>47387</v>
      </c>
      <c r="S303" s="106">
        <f>_xll.qlCalendarAdvance(Calendar,SettlementDate,N303,"mf",TRUE,Trigger)</f>
        <v>47389</v>
      </c>
      <c r="T303" s="106">
        <f>_xll.qlInterestRateIndexMaturity(AA303,S303)</f>
        <v>51041</v>
      </c>
      <c r="U303" s="97" t="e">
        <f ca="1">_xll.qlIndexFixing(AA303,R303,TRUE,_xll.ohTrigger(Trigger,Trigger6M,InterestRatesTrigger))</f>
        <v>#NAME?</v>
      </c>
      <c r="V303" s="97" t="e">
        <f ca="1">_xll.qlQuoteValue(P303,_xll.ohTrigger(Trigger,Trigger6M,InterestRatesTrigger))</f>
        <v>#NAME?</v>
      </c>
      <c r="W303" s="94" t="b">
        <f t="shared" ca="1" si="25"/>
        <v>0</v>
      </c>
      <c r="X303" s="124" t="e">
        <f t="shared" ca="1" si="26"/>
        <v>#NAME?</v>
      </c>
      <c r="Y303" s="50" t="e">
        <f ca="1">ABS(X303/10000)&lt;=ABS('General Settings'!$D$32)</f>
        <v>#NAME?</v>
      </c>
      <c r="AA303" s="50" t="str">
        <f>_xll.qlSwapIndex(,,O303,SettlementDays,Currency,Calendar,FixedLegTenor,FixedLegBDC,FixedLegDayCounter,Index6M,DiscountingCurve,Permanent,Trigger,ObjectOverwrite)</f>
        <v>obj_005d7#0001</v>
      </c>
      <c r="AB303" s="50" t="str">
        <f>_xll.qlVanillaSwapFromSwapIndex(,AA303,R303)</f>
        <v>obj_007f2#0001</v>
      </c>
      <c r="AH303" s="50" t="str">
        <v/>
      </c>
    </row>
    <row r="304" spans="13:34" x14ac:dyDescent="0.2">
      <c r="M304" s="94" t="s">
        <v>155</v>
      </c>
      <c r="N304" s="94" t="s">
        <v>113</v>
      </c>
      <c r="O304" s="94" t="s">
        <v>112</v>
      </c>
      <c r="P304" s="94" t="str">
        <f t="shared" si="24"/>
        <v>EUR13F11Y_Quote</v>
      </c>
      <c r="Q304" s="171"/>
      <c r="R304" s="106">
        <f>_xll.qlInterestRateIndexFixingDate(AA304,S304)</f>
        <v>47387</v>
      </c>
      <c r="S304" s="106">
        <f>_xll.qlCalendarAdvance(Calendar,SettlementDate,N304,"mf",TRUE,Trigger)</f>
        <v>47389</v>
      </c>
      <c r="T304" s="106">
        <f>_xll.qlInterestRateIndexMaturity(AA304,S304)</f>
        <v>51407</v>
      </c>
      <c r="U304" s="97" t="e">
        <f ca="1">_xll.qlIndexFixing(AA304,R304,TRUE,_xll.ohTrigger(Trigger,Trigger6M,InterestRatesTrigger))</f>
        <v>#NAME?</v>
      </c>
      <c r="V304" s="97" t="e">
        <f ca="1">_xll.qlQuoteValue(P304,_xll.ohTrigger(Trigger,Trigger6M,InterestRatesTrigger))</f>
        <v>#NAME?</v>
      </c>
      <c r="W304" s="94" t="b">
        <f t="shared" ca="1" si="25"/>
        <v>0</v>
      </c>
      <c r="X304" s="124" t="e">
        <f t="shared" ca="1" si="26"/>
        <v>#NAME?</v>
      </c>
      <c r="Y304" s="50" t="e">
        <f ca="1">ABS(X304/10000)&lt;=ABS('General Settings'!$D$32)</f>
        <v>#NAME?</v>
      </c>
      <c r="AA304" s="50" t="str">
        <f>_xll.qlSwapIndex(,,O304,SettlementDays,Currency,Calendar,FixedLegTenor,FixedLegBDC,FixedLegDayCounter,Index6M,DiscountingCurve,Permanent,Trigger,ObjectOverwrite)</f>
        <v>obj_005ab#0001</v>
      </c>
      <c r="AB304" s="50" t="str">
        <f>_xll.qlVanillaSwapFromSwapIndex(,AA304,R304)</f>
        <v>obj_007d2#0001</v>
      </c>
      <c r="AH304" s="50" t="str">
        <v/>
      </c>
    </row>
    <row r="305" spans="13:34" x14ac:dyDescent="0.2">
      <c r="M305" s="94" t="s">
        <v>155</v>
      </c>
      <c r="N305" s="94" t="s">
        <v>113</v>
      </c>
      <c r="O305" s="94" t="s">
        <v>87</v>
      </c>
      <c r="P305" s="94" t="str">
        <f t="shared" si="24"/>
        <v>EUR13F12Y_Quote</v>
      </c>
      <c r="Q305" s="171"/>
      <c r="R305" s="106">
        <f>_xll.qlInterestRateIndexFixingDate(AA305,S305)</f>
        <v>47387</v>
      </c>
      <c r="S305" s="106">
        <f>_xll.qlCalendarAdvance(Calendar,SettlementDate,N305,"mf",TRUE,Trigger)</f>
        <v>47389</v>
      </c>
      <c r="T305" s="106">
        <f>_xll.qlInterestRateIndexMaturity(AA305,S305)</f>
        <v>51774</v>
      </c>
      <c r="U305" s="97" t="e">
        <f ca="1">_xll.qlIndexFixing(AA305,R305,TRUE,_xll.ohTrigger(Trigger,Trigger6M,InterestRatesTrigger))</f>
        <v>#NAME?</v>
      </c>
      <c r="V305" s="97" t="e">
        <f ca="1">_xll.qlQuoteValue(P305,_xll.ohTrigger(Trigger,Trigger6M,InterestRatesTrigger))</f>
        <v>#NAME?</v>
      </c>
      <c r="W305" s="94" t="b">
        <f t="shared" ca="1" si="25"/>
        <v>0</v>
      </c>
      <c r="X305" s="124" t="e">
        <f t="shared" ca="1" si="26"/>
        <v>#NAME?</v>
      </c>
      <c r="Y305" s="50" t="e">
        <f ca="1">ABS(X305/10000)&lt;=ABS('General Settings'!$D$32)</f>
        <v>#NAME?</v>
      </c>
      <c r="AA305" s="50" t="str">
        <f>_xll.qlSwapIndex(,,O305,SettlementDays,Currency,Calendar,FixedLegTenor,FixedLegBDC,FixedLegDayCounter,Index6M,DiscountingCurve,Permanent,Trigger,ObjectOverwrite)</f>
        <v>obj_00709#0001</v>
      </c>
      <c r="AB305" s="50" t="str">
        <f>_xll.qlVanillaSwapFromSwapIndex(,AA305,R305)</f>
        <v>obj_007b4#0001</v>
      </c>
      <c r="AH305" s="50" t="str">
        <v/>
      </c>
    </row>
    <row r="306" spans="13:34" x14ac:dyDescent="0.2">
      <c r="M306" s="94" t="s">
        <v>155</v>
      </c>
      <c r="N306" s="94" t="s">
        <v>113</v>
      </c>
      <c r="O306" s="94" t="s">
        <v>113</v>
      </c>
      <c r="P306" s="94" t="str">
        <f t="shared" si="24"/>
        <v>EUR13F13Y_Quote</v>
      </c>
      <c r="Q306" s="171"/>
      <c r="R306" s="106">
        <f>_xll.qlInterestRateIndexFixingDate(AA306,S306)</f>
        <v>47387</v>
      </c>
      <c r="S306" s="106">
        <f>_xll.qlCalendarAdvance(Calendar,SettlementDate,N306,"mf",TRUE,Trigger)</f>
        <v>47389</v>
      </c>
      <c r="T306" s="106">
        <f>_xll.qlInterestRateIndexMaturity(AA306,S306)</f>
        <v>52138</v>
      </c>
      <c r="U306" s="97" t="e">
        <f ca="1">_xll.qlIndexFixing(AA306,R306,TRUE,_xll.ohTrigger(Trigger,Trigger6M,InterestRatesTrigger))</f>
        <v>#NAME?</v>
      </c>
      <c r="V306" s="97" t="e">
        <f ca="1">_xll.qlQuoteValue(P306,_xll.ohTrigger(Trigger,Trigger6M,InterestRatesTrigger))</f>
        <v>#NAME?</v>
      </c>
      <c r="W306" s="94" t="b">
        <f t="shared" ca="1" si="25"/>
        <v>0</v>
      </c>
      <c r="X306" s="124" t="e">
        <f t="shared" ca="1" si="26"/>
        <v>#NAME?</v>
      </c>
      <c r="Y306" s="50" t="e">
        <f ca="1">ABS(X306/10000)&lt;=ABS('General Settings'!$D$32)</f>
        <v>#NAME?</v>
      </c>
      <c r="AA306" s="50" t="str">
        <f>_xll.qlSwapIndex(,,O306,SettlementDays,Currency,Calendar,FixedLegTenor,FixedLegBDC,FixedLegDayCounter,Index6M,DiscountingCurve,Permanent,Trigger,ObjectOverwrite)</f>
        <v>obj_00613#0001</v>
      </c>
      <c r="AB306" s="50" t="str">
        <f>_xll.qlVanillaSwapFromSwapIndex(,AA306,R306)</f>
        <v>obj_0088c#0001</v>
      </c>
      <c r="AH306" s="50" t="str">
        <v/>
      </c>
    </row>
    <row r="307" spans="13:34" x14ac:dyDescent="0.2">
      <c r="M307" s="94" t="s">
        <v>155</v>
      </c>
      <c r="N307" s="94" t="s">
        <v>113</v>
      </c>
      <c r="O307" s="94" t="s">
        <v>114</v>
      </c>
      <c r="P307" s="94" t="str">
        <f t="shared" si="24"/>
        <v>EUR13F14Y_Quote</v>
      </c>
      <c r="Q307" s="171"/>
      <c r="R307" s="106">
        <f>_xll.qlInterestRateIndexFixingDate(AA307,S307)</f>
        <v>47387</v>
      </c>
      <c r="S307" s="106">
        <f>_xll.qlCalendarAdvance(Calendar,SettlementDate,N307,"mf",TRUE,Trigger)</f>
        <v>47389</v>
      </c>
      <c r="T307" s="106">
        <f>_xll.qlInterestRateIndexMaturity(AA307,S307)</f>
        <v>52502</v>
      </c>
      <c r="U307" s="97" t="e">
        <f ca="1">_xll.qlIndexFixing(AA307,R307,TRUE,_xll.ohTrigger(Trigger,Trigger6M,InterestRatesTrigger))</f>
        <v>#NAME?</v>
      </c>
      <c r="V307" s="97" t="e">
        <f ca="1">_xll.qlQuoteValue(P307,_xll.ohTrigger(Trigger,Trigger6M,InterestRatesTrigger))</f>
        <v>#NAME?</v>
      </c>
      <c r="W307" s="94" t="b">
        <f t="shared" ca="1" si="25"/>
        <v>0</v>
      </c>
      <c r="X307" s="124" t="e">
        <f t="shared" ca="1" si="26"/>
        <v>#NAME?</v>
      </c>
      <c r="Y307" s="50" t="e">
        <f ca="1">ABS(X307/10000)&lt;=ABS('General Settings'!$D$32)</f>
        <v>#NAME?</v>
      </c>
      <c r="AA307" s="50" t="str">
        <f>_xll.qlSwapIndex(,,O307,SettlementDays,Currency,Calendar,FixedLegTenor,FixedLegBDC,FixedLegDayCounter,Index6M,DiscountingCurve,Permanent,Trigger,ObjectOverwrite)</f>
        <v>obj_0075f#0001</v>
      </c>
      <c r="AB307" s="50" t="str">
        <f>_xll.qlVanillaSwapFromSwapIndex(,AA307,R307)</f>
        <v>obj_00850#0001</v>
      </c>
      <c r="AH307" s="50" t="str">
        <v/>
      </c>
    </row>
    <row r="308" spans="13:34" x14ac:dyDescent="0.2">
      <c r="M308" s="94" t="s">
        <v>155</v>
      </c>
      <c r="N308" s="94" t="s">
        <v>113</v>
      </c>
      <c r="O308" s="94" t="s">
        <v>88</v>
      </c>
      <c r="P308" s="94" t="str">
        <f t="shared" si="24"/>
        <v>EUR13F15Y_Quote</v>
      </c>
      <c r="Q308" s="171"/>
      <c r="R308" s="106">
        <f>_xll.qlInterestRateIndexFixingDate(AA308,S308)</f>
        <v>47387</v>
      </c>
      <c r="S308" s="106">
        <f>_xll.qlCalendarAdvance(Calendar,SettlementDate,N308,"mf",TRUE,Trigger)</f>
        <v>47389</v>
      </c>
      <c r="T308" s="106">
        <f>_xll.qlInterestRateIndexMaturity(AA308,S308)</f>
        <v>52868</v>
      </c>
      <c r="U308" s="97" t="e">
        <f ca="1">_xll.qlIndexFixing(AA308,R308,TRUE,_xll.ohTrigger(Trigger,Trigger6M,InterestRatesTrigger))</f>
        <v>#NAME?</v>
      </c>
      <c r="V308" s="97" t="e">
        <f ca="1">_xll.qlQuoteValue(P308,_xll.ohTrigger(Trigger,Trigger6M,InterestRatesTrigger))</f>
        <v>#NAME?</v>
      </c>
      <c r="W308" s="94" t="b">
        <f t="shared" ca="1" si="25"/>
        <v>0</v>
      </c>
      <c r="X308" s="124" t="e">
        <f t="shared" ca="1" si="26"/>
        <v>#NAME?</v>
      </c>
      <c r="Y308" s="50" t="e">
        <f ca="1">ABS(X308/10000)&lt;=ABS('General Settings'!$D$32)</f>
        <v>#NAME?</v>
      </c>
      <c r="AA308" s="50" t="str">
        <f>_xll.qlSwapIndex(,,O308,SettlementDays,Currency,Calendar,FixedLegTenor,FixedLegBDC,FixedLegDayCounter,Index6M,DiscountingCurve,Permanent,Trigger,ObjectOverwrite)</f>
        <v>obj_00761#0001</v>
      </c>
      <c r="AB308" s="50" t="str">
        <f>_xll.qlVanillaSwapFromSwapIndex(,AA308,R308)</f>
        <v>obj_0085e#0001</v>
      </c>
      <c r="AH308" s="50" t="str">
        <v/>
      </c>
    </row>
    <row r="309" spans="13:34" x14ac:dyDescent="0.2">
      <c r="M309" s="94" t="s">
        <v>155</v>
      </c>
      <c r="N309" s="94" t="s">
        <v>113</v>
      </c>
      <c r="O309" s="94" t="s">
        <v>89</v>
      </c>
      <c r="P309" s="94" t="str">
        <f t="shared" si="24"/>
        <v>EUR13F20Y_Quote</v>
      </c>
      <c r="Q309" s="171"/>
      <c r="R309" s="106">
        <f>_xll.qlInterestRateIndexFixingDate(AA309,S309)</f>
        <v>47387</v>
      </c>
      <c r="S309" s="106">
        <f>_xll.qlCalendarAdvance(Calendar,SettlementDate,N309,"mf",TRUE,Trigger)</f>
        <v>47389</v>
      </c>
      <c r="T309" s="106">
        <f>_xll.qlInterestRateIndexMaturity(AA309,S309)</f>
        <v>54694</v>
      </c>
      <c r="U309" s="97" t="e">
        <f ca="1">_xll.qlIndexFixing(AA309,R309,TRUE,_xll.ohTrigger(Trigger,Trigger6M,InterestRatesTrigger))</f>
        <v>#NAME?</v>
      </c>
      <c r="V309" s="97" t="e">
        <f ca="1">_xll.qlQuoteValue(P309,_xll.ohTrigger(Trigger,Trigger6M,InterestRatesTrigger))</f>
        <v>#NAME?</v>
      </c>
      <c r="W309" s="94" t="b">
        <f t="shared" ca="1" si="25"/>
        <v>0</v>
      </c>
      <c r="X309" s="124" t="e">
        <f t="shared" ca="1" si="26"/>
        <v>#NAME?</v>
      </c>
      <c r="Y309" s="50" t="e">
        <f ca="1">ABS(X309/10000)&lt;=ABS('General Settings'!$D$32)</f>
        <v>#NAME?</v>
      </c>
      <c r="AA309" s="50" t="str">
        <f>_xll.qlSwapIndex(,,O309,SettlementDays,Currency,Calendar,FixedLegTenor,FixedLegBDC,FixedLegDayCounter,Index6M,DiscountingCurve,Permanent,Trigger,ObjectOverwrite)</f>
        <v>obj_006f4#0001</v>
      </c>
      <c r="AB309" s="50" t="str">
        <f>_xll.qlVanillaSwapFromSwapIndex(,AA309,R309)</f>
        <v>obj_008b5#0001</v>
      </c>
      <c r="AH309" s="50" t="str">
        <v/>
      </c>
    </row>
    <row r="310" spans="13:34" x14ac:dyDescent="0.2">
      <c r="M310" s="94" t="s">
        <v>155</v>
      </c>
      <c r="N310" s="94" t="s">
        <v>113</v>
      </c>
      <c r="O310" s="94" t="s">
        <v>90</v>
      </c>
      <c r="P310" s="94" t="str">
        <f t="shared" si="24"/>
        <v>EUR13F25Y_Quote</v>
      </c>
      <c r="Q310" s="171"/>
      <c r="R310" s="106">
        <f>_xll.qlInterestRateIndexFixingDate(AA310,S310)</f>
        <v>47387</v>
      </c>
      <c r="S310" s="106">
        <f>_xll.qlCalendarAdvance(Calendar,SettlementDate,N310,"mf",TRUE,Trigger)</f>
        <v>47389</v>
      </c>
      <c r="T310" s="106">
        <f>_xll.qlInterestRateIndexMaturity(AA310,S310)</f>
        <v>56520</v>
      </c>
      <c r="U310" s="97" t="e">
        <f ca="1">_xll.qlIndexFixing(AA310,R310,TRUE,_xll.ohTrigger(Trigger,Trigger6M,InterestRatesTrigger))</f>
        <v>#NAME?</v>
      </c>
      <c r="V310" s="97" t="e">
        <f ca="1">_xll.qlQuoteValue(P310,_xll.ohTrigger(Trigger,Trigger6M,InterestRatesTrigger))</f>
        <v>#NAME?</v>
      </c>
      <c r="W310" s="94" t="b">
        <f t="shared" ca="1" si="25"/>
        <v>0</v>
      </c>
      <c r="X310" s="124" t="e">
        <f t="shared" ca="1" si="26"/>
        <v>#NAME?</v>
      </c>
      <c r="Y310" s="50" t="e">
        <f ca="1">ABS(X310/10000)&lt;=ABS('General Settings'!$D$32)</f>
        <v>#NAME?</v>
      </c>
      <c r="AA310" s="50" t="str">
        <f>_xll.qlSwapIndex(,,O310,SettlementDays,Currency,Calendar,FixedLegTenor,FixedLegBDC,FixedLegDayCounter,Index6M,DiscountingCurve,Permanent,Trigger,ObjectOverwrite)</f>
        <v>obj_006f6#0001</v>
      </c>
      <c r="AB310" s="50" t="str">
        <f>_xll.qlVanillaSwapFromSwapIndex(,AA310,R310)</f>
        <v>obj_0088d#0001</v>
      </c>
      <c r="AH310" s="50" t="str">
        <v/>
      </c>
    </row>
    <row r="311" spans="13:34" x14ac:dyDescent="0.2">
      <c r="M311" s="159" t="s">
        <v>155</v>
      </c>
      <c r="N311" s="159" t="s">
        <v>113</v>
      </c>
      <c r="O311" s="159" t="s">
        <v>92</v>
      </c>
      <c r="P311" s="159" t="str">
        <f t="shared" si="24"/>
        <v>EUR13F30Y_Quote</v>
      </c>
      <c r="Q311" s="174"/>
      <c r="R311" s="160">
        <f>_xll.qlInterestRateIndexFixingDate(AA311,S311)</f>
        <v>47387</v>
      </c>
      <c r="S311" s="160">
        <f>_xll.qlCalendarAdvance(Calendar,SettlementDate,N311,"mf",TRUE,Trigger)</f>
        <v>47389</v>
      </c>
      <c r="T311" s="160">
        <f>_xll.qlInterestRateIndexMaturity(AA311,S311)</f>
        <v>58347</v>
      </c>
      <c r="U311" s="161" t="e">
        <f ca="1">_xll.qlIndexFixing(AA311,R311,TRUE,_xll.ohTrigger(Trigger,Trigger6M,InterestRatesTrigger))</f>
        <v>#NAME?</v>
      </c>
      <c r="V311" s="161" t="e">
        <f ca="1">_xll.qlQuoteValue(P311,_xll.ohTrigger(Trigger,Trigger6M,InterestRatesTrigger))</f>
        <v>#NAME?</v>
      </c>
      <c r="W311" s="159" t="b">
        <f t="shared" ca="1" si="25"/>
        <v>0</v>
      </c>
      <c r="X311" s="162" t="e">
        <f t="shared" ca="1" si="26"/>
        <v>#NAME?</v>
      </c>
      <c r="Y311" s="131" t="e">
        <f ca="1">ABS(X311/10000)&lt;=ABS('General Settings'!$D$32)</f>
        <v>#NAME?</v>
      </c>
      <c r="AA311" s="50" t="str">
        <f>_xll.qlSwapIndex(,,O311,SettlementDays,Currency,Calendar,FixedLegTenor,FixedLegBDC,FixedLegDayCounter,Index6M,DiscountingCurve,Permanent,Trigger,ObjectOverwrite)</f>
        <v>obj_00717#0001</v>
      </c>
      <c r="AB311" s="50" t="str">
        <f>_xll.qlVanillaSwapFromSwapIndex(,AA311,R311)</f>
        <v>obj_00788#0001</v>
      </c>
      <c r="AH311" s="50" t="str">
        <v/>
      </c>
    </row>
    <row r="312" spans="13:34" x14ac:dyDescent="0.2">
      <c r="M312" s="94" t="s">
        <v>155</v>
      </c>
      <c r="N312" s="94" t="s">
        <v>114</v>
      </c>
      <c r="O312" s="94" t="s">
        <v>33</v>
      </c>
      <c r="P312" s="94" t="str">
        <f t="shared" si="24"/>
        <v>EUR14F1Y_Quote</v>
      </c>
      <c r="Q312" s="171"/>
      <c r="R312" s="106">
        <f>_xll.qlInterestRateIndexFixingDate(AA312,S312)</f>
        <v>47752</v>
      </c>
      <c r="S312" s="106">
        <f>_xll.qlCalendarAdvance(Calendar,SettlementDate,N312,"mf",TRUE,Trigger)</f>
        <v>47756</v>
      </c>
      <c r="T312" s="106">
        <f>_xll.qlInterestRateIndexMaturity(AA312,S312)</f>
        <v>48121</v>
      </c>
      <c r="U312" s="97" t="e">
        <f ca="1">_xll.qlIndexFixing(AA312,R312,TRUE,_xll.ohTrigger(Trigger,Trigger6M,InterestRatesTrigger))</f>
        <v>#NAME?</v>
      </c>
      <c r="V312" s="97" t="e">
        <f ca="1">_xll.qlQuoteValue(P312,_xll.ohTrigger(Trigger,Trigger6M,InterestRatesTrigger))</f>
        <v>#NAME?</v>
      </c>
      <c r="W312" s="94" t="b">
        <f t="shared" ca="1" si="25"/>
        <v>0</v>
      </c>
      <c r="X312" s="124" t="e">
        <f t="shared" ca="1" si="26"/>
        <v>#NAME?</v>
      </c>
      <c r="Y312" s="123" t="e">
        <f ca="1">ABS(X312/10000)&lt;=ABS('General Settings'!$D$32)</f>
        <v>#NAME?</v>
      </c>
      <c r="AA312" s="50" t="str">
        <f>_xll.qlSwapIndex(,,O312,SettlementDays,Currency,Calendar,FixedLegTenor,FixedLegBDC,FixedLegDayCounter,Index6M,DiscountingCurve,Permanent,Trigger,ObjectOverwrite)</f>
        <v>obj_00674#0001</v>
      </c>
      <c r="AB312" s="50" t="str">
        <f>_xll.qlVanillaSwapFromSwapIndex(,AA312,R312)</f>
        <v>obj_0081f#0001</v>
      </c>
      <c r="AH312" s="50" t="str">
        <v/>
      </c>
    </row>
    <row r="313" spans="13:34" x14ac:dyDescent="0.2">
      <c r="M313" s="94" t="s">
        <v>155</v>
      </c>
      <c r="N313" s="94" t="s">
        <v>114</v>
      </c>
      <c r="O313" s="94" t="s">
        <v>78</v>
      </c>
      <c r="P313" s="94" t="str">
        <f t="shared" si="24"/>
        <v>EUR14F2Y_Quote</v>
      </c>
      <c r="Q313" s="171"/>
      <c r="R313" s="106">
        <f>_xll.qlInterestRateIndexFixingDate(AA313,S313)</f>
        <v>47752</v>
      </c>
      <c r="S313" s="106">
        <f>_xll.qlCalendarAdvance(Calendar,SettlementDate,N313,"mf",TRUE,Trigger)</f>
        <v>47756</v>
      </c>
      <c r="T313" s="106">
        <f>_xll.qlInterestRateIndexMaturity(AA313,S313)</f>
        <v>48487</v>
      </c>
      <c r="U313" s="97" t="e">
        <f ca="1">_xll.qlIndexFixing(AA313,R313,TRUE,_xll.ohTrigger(Trigger,Trigger6M,InterestRatesTrigger))</f>
        <v>#NAME?</v>
      </c>
      <c r="V313" s="97" t="e">
        <f ca="1">_xll.qlQuoteValue(P313,_xll.ohTrigger(Trigger,Trigger6M,InterestRatesTrigger))</f>
        <v>#NAME?</v>
      </c>
      <c r="W313" s="94" t="b">
        <f t="shared" ca="1" si="25"/>
        <v>0</v>
      </c>
      <c r="X313" s="124" t="e">
        <f t="shared" ca="1" si="26"/>
        <v>#NAME?</v>
      </c>
      <c r="Y313" s="50" t="e">
        <f ca="1">ABS(X313/10000)&lt;=ABS('General Settings'!$D$32)</f>
        <v>#NAME?</v>
      </c>
      <c r="AA313" s="50" t="str">
        <f>_xll.qlSwapIndex(,,O313,SettlementDays,Currency,Calendar,FixedLegTenor,FixedLegBDC,FixedLegDayCounter,Index6M,DiscountingCurve,Permanent,Trigger,ObjectOverwrite)</f>
        <v>obj_00649#0001</v>
      </c>
      <c r="AB313" s="50" t="str">
        <f>_xll.qlVanillaSwapFromSwapIndex(,AA313,R313)</f>
        <v>obj_008a3#0001</v>
      </c>
      <c r="AH313" s="50" t="str">
        <v/>
      </c>
    </row>
    <row r="314" spans="13:34" x14ac:dyDescent="0.2">
      <c r="M314" s="94" t="s">
        <v>155</v>
      </c>
      <c r="N314" s="94" t="s">
        <v>114</v>
      </c>
      <c r="O314" s="94" t="s">
        <v>79</v>
      </c>
      <c r="P314" s="94" t="str">
        <f t="shared" si="24"/>
        <v>EUR14F3Y_Quote</v>
      </c>
      <c r="Q314" s="171"/>
      <c r="R314" s="106">
        <f>_xll.qlInterestRateIndexFixingDate(AA314,S314)</f>
        <v>47752</v>
      </c>
      <c r="S314" s="106">
        <f>_xll.qlCalendarAdvance(Calendar,SettlementDate,N314,"mf",TRUE,Trigger)</f>
        <v>47756</v>
      </c>
      <c r="T314" s="106">
        <f>_xll.qlInterestRateIndexMaturity(AA314,S314)</f>
        <v>48852</v>
      </c>
      <c r="U314" s="97" t="e">
        <f ca="1">_xll.qlIndexFixing(AA314,R314,TRUE,_xll.ohTrigger(Trigger,Trigger6M,InterestRatesTrigger))</f>
        <v>#NAME?</v>
      </c>
      <c r="V314" s="97" t="e">
        <f ca="1">_xll.qlQuoteValue(P314,_xll.ohTrigger(Trigger,Trigger6M,InterestRatesTrigger))</f>
        <v>#NAME?</v>
      </c>
      <c r="W314" s="94" t="b">
        <f t="shared" ca="1" si="25"/>
        <v>0</v>
      </c>
      <c r="X314" s="124" t="e">
        <f t="shared" ca="1" si="26"/>
        <v>#NAME?</v>
      </c>
      <c r="Y314" s="50" t="e">
        <f ca="1">ABS(X314/10000)&lt;=ABS('General Settings'!$D$32)</f>
        <v>#NAME?</v>
      </c>
      <c r="AA314" s="50" t="str">
        <f>_xll.qlSwapIndex(,,O314,SettlementDays,Currency,Calendar,FixedLegTenor,FixedLegBDC,FixedLegDayCounter,Index6M,DiscountingCurve,Permanent,Trigger,ObjectOverwrite)</f>
        <v>obj_00699#0001</v>
      </c>
      <c r="AB314" s="50" t="str">
        <f>_xll.qlVanillaSwapFromSwapIndex(,AA314,R314)</f>
        <v>obj_00808#0001</v>
      </c>
      <c r="AH314" s="50" t="str">
        <v/>
      </c>
    </row>
    <row r="315" spans="13:34" x14ac:dyDescent="0.2">
      <c r="M315" s="94" t="s">
        <v>155</v>
      </c>
      <c r="N315" s="94" t="s">
        <v>114</v>
      </c>
      <c r="O315" s="94" t="s">
        <v>80</v>
      </c>
      <c r="P315" s="94" t="str">
        <f t="shared" si="24"/>
        <v>EUR14F4Y_Quote</v>
      </c>
      <c r="Q315" s="171"/>
      <c r="R315" s="106">
        <f>_xll.qlInterestRateIndexFixingDate(AA315,S315)</f>
        <v>47752</v>
      </c>
      <c r="S315" s="106">
        <f>_xll.qlCalendarAdvance(Calendar,SettlementDate,N315,"mf",TRUE,Trigger)</f>
        <v>47756</v>
      </c>
      <c r="T315" s="106">
        <f>_xll.qlInterestRateIndexMaturity(AA315,S315)</f>
        <v>49216</v>
      </c>
      <c r="U315" s="97" t="e">
        <f ca="1">_xll.qlIndexFixing(AA315,R315,TRUE,_xll.ohTrigger(Trigger,Trigger6M,InterestRatesTrigger))</f>
        <v>#NAME?</v>
      </c>
      <c r="V315" s="97" t="e">
        <f ca="1">_xll.qlQuoteValue(P315,_xll.ohTrigger(Trigger,Trigger6M,InterestRatesTrigger))</f>
        <v>#NAME?</v>
      </c>
      <c r="W315" s="94" t="b">
        <f t="shared" ca="1" si="25"/>
        <v>0</v>
      </c>
      <c r="X315" s="124" t="e">
        <f t="shared" ca="1" si="26"/>
        <v>#NAME?</v>
      </c>
      <c r="Y315" s="50" t="e">
        <f ca="1">ABS(X315/10000)&lt;=ABS('General Settings'!$D$32)</f>
        <v>#NAME?</v>
      </c>
      <c r="AA315" s="50" t="str">
        <f>_xll.qlSwapIndex(,,O315,SettlementDays,Currency,Calendar,FixedLegTenor,FixedLegBDC,FixedLegDayCounter,Index6M,DiscountingCurve,Permanent,Trigger,ObjectOverwrite)</f>
        <v>obj_00670#0001</v>
      </c>
      <c r="AB315" s="50" t="str">
        <f>_xll.qlVanillaSwapFromSwapIndex(,AA315,R315)</f>
        <v>obj_00868#0001</v>
      </c>
      <c r="AH315" s="50" t="str">
        <v/>
      </c>
    </row>
    <row r="316" spans="13:34" x14ac:dyDescent="0.2">
      <c r="M316" s="94" t="s">
        <v>155</v>
      </c>
      <c r="N316" s="94" t="s">
        <v>114</v>
      </c>
      <c r="O316" s="94" t="s">
        <v>81</v>
      </c>
      <c r="P316" s="94" t="str">
        <f t="shared" si="24"/>
        <v>EUR14F5Y_Quote</v>
      </c>
      <c r="Q316" s="171"/>
      <c r="R316" s="106">
        <f>_xll.qlInterestRateIndexFixingDate(AA316,S316)</f>
        <v>47752</v>
      </c>
      <c r="S316" s="106">
        <f>_xll.qlCalendarAdvance(Calendar,SettlementDate,N316,"mf",TRUE,Trigger)</f>
        <v>47756</v>
      </c>
      <c r="T316" s="106">
        <f>_xll.qlInterestRateIndexMaturity(AA316,S316)</f>
        <v>49580</v>
      </c>
      <c r="U316" s="97" t="e">
        <f ca="1">_xll.qlIndexFixing(AA316,R316,TRUE,_xll.ohTrigger(Trigger,Trigger6M,InterestRatesTrigger))</f>
        <v>#NAME?</v>
      </c>
      <c r="V316" s="97" t="e">
        <f ca="1">_xll.qlQuoteValue(P316,_xll.ohTrigger(Trigger,Trigger6M,InterestRatesTrigger))</f>
        <v>#NAME?</v>
      </c>
      <c r="W316" s="94" t="b">
        <f t="shared" ca="1" si="25"/>
        <v>0</v>
      </c>
      <c r="X316" s="124" t="e">
        <f t="shared" ca="1" si="26"/>
        <v>#NAME?</v>
      </c>
      <c r="Y316" s="50" t="e">
        <f ca="1">ABS(X316/10000)&lt;=ABS('General Settings'!$D$32)</f>
        <v>#NAME?</v>
      </c>
      <c r="AA316" s="50" t="str">
        <f>_xll.qlSwapIndex(,,O316,SettlementDays,Currency,Calendar,FixedLegTenor,FixedLegBDC,FixedLegDayCounter,Index6M,DiscountingCurve,Permanent,Trigger,ObjectOverwrite)</f>
        <v>obj_00708#0001</v>
      </c>
      <c r="AB316" s="50" t="str">
        <f>_xll.qlVanillaSwapFromSwapIndex(,AA316,R316)</f>
        <v>obj_00892#0001</v>
      </c>
      <c r="AH316" s="50" t="str">
        <v/>
      </c>
    </row>
    <row r="317" spans="13:34" x14ac:dyDescent="0.2">
      <c r="M317" s="94" t="s">
        <v>155</v>
      </c>
      <c r="N317" s="94" t="s">
        <v>114</v>
      </c>
      <c r="O317" s="94" t="s">
        <v>82</v>
      </c>
      <c r="P317" s="94" t="str">
        <f t="shared" si="24"/>
        <v>EUR14F6Y_Quote</v>
      </c>
      <c r="Q317" s="171"/>
      <c r="R317" s="106">
        <f>_xll.qlInterestRateIndexFixingDate(AA317,S317)</f>
        <v>47752</v>
      </c>
      <c r="S317" s="106">
        <f>_xll.qlCalendarAdvance(Calendar,SettlementDate,N317,"mf",TRUE,Trigger)</f>
        <v>47756</v>
      </c>
      <c r="T317" s="106">
        <f>_xll.qlInterestRateIndexMaturity(AA317,S317)</f>
        <v>49948</v>
      </c>
      <c r="U317" s="97" t="e">
        <f ca="1">_xll.qlIndexFixing(AA317,R317,TRUE,_xll.ohTrigger(Trigger,Trigger6M,InterestRatesTrigger))</f>
        <v>#NAME?</v>
      </c>
      <c r="V317" s="97" t="e">
        <f ca="1">_xll.qlQuoteValue(P317,_xll.ohTrigger(Trigger,Trigger6M,InterestRatesTrigger))</f>
        <v>#NAME?</v>
      </c>
      <c r="W317" s="94" t="b">
        <f t="shared" ca="1" si="25"/>
        <v>0</v>
      </c>
      <c r="X317" s="124" t="e">
        <f t="shared" ca="1" si="26"/>
        <v>#NAME?</v>
      </c>
      <c r="Y317" s="50" t="e">
        <f ca="1">ABS(X317/10000)&lt;=ABS('General Settings'!$D$32)</f>
        <v>#NAME?</v>
      </c>
      <c r="AA317" s="50" t="str">
        <f>_xll.qlSwapIndex(,,O317,SettlementDays,Currency,Calendar,FixedLegTenor,FixedLegBDC,FixedLegDayCounter,Index6M,DiscountingCurve,Permanent,Trigger,ObjectOverwrite)</f>
        <v>obj_0066d#0001</v>
      </c>
      <c r="AB317" s="50" t="str">
        <f>_xll.qlVanillaSwapFromSwapIndex(,AA317,R317)</f>
        <v>obj_007b1#0001</v>
      </c>
      <c r="AH317" s="50" t="str">
        <v/>
      </c>
    </row>
    <row r="318" spans="13:34" x14ac:dyDescent="0.2">
      <c r="M318" s="94" t="s">
        <v>155</v>
      </c>
      <c r="N318" s="94" t="s">
        <v>114</v>
      </c>
      <c r="O318" s="94" t="s">
        <v>83</v>
      </c>
      <c r="P318" s="94" t="str">
        <f t="shared" si="24"/>
        <v>EUR14F7Y_Quote</v>
      </c>
      <c r="Q318" s="171"/>
      <c r="R318" s="106">
        <f>_xll.qlInterestRateIndexFixingDate(AA318,S318)</f>
        <v>47752</v>
      </c>
      <c r="S318" s="106">
        <f>_xll.qlCalendarAdvance(Calendar,SettlementDate,N318,"mf",TRUE,Trigger)</f>
        <v>47756</v>
      </c>
      <c r="T318" s="106">
        <f>_xll.qlInterestRateIndexMaturity(AA318,S318)</f>
        <v>50313</v>
      </c>
      <c r="U318" s="97" t="e">
        <f ca="1">_xll.qlIndexFixing(AA318,R318,TRUE,_xll.ohTrigger(Trigger,Trigger6M,InterestRatesTrigger))</f>
        <v>#NAME?</v>
      </c>
      <c r="V318" s="97" t="e">
        <f ca="1">_xll.qlQuoteValue(P318,_xll.ohTrigger(Trigger,Trigger6M,InterestRatesTrigger))</f>
        <v>#NAME?</v>
      </c>
      <c r="W318" s="94" t="b">
        <f t="shared" ca="1" si="25"/>
        <v>0</v>
      </c>
      <c r="X318" s="124" t="e">
        <f t="shared" ca="1" si="26"/>
        <v>#NAME?</v>
      </c>
      <c r="Y318" s="50" t="e">
        <f ca="1">ABS(X318/10000)&lt;=ABS('General Settings'!$D$32)</f>
        <v>#NAME?</v>
      </c>
      <c r="AA318" s="50" t="str">
        <f>_xll.qlSwapIndex(,,O318,SettlementDays,Currency,Calendar,FixedLegTenor,FixedLegBDC,FixedLegDayCounter,Index6M,DiscountingCurve,Permanent,Trigger,ObjectOverwrite)</f>
        <v>obj_00766#0001</v>
      </c>
      <c r="AB318" s="50" t="str">
        <f>_xll.qlVanillaSwapFromSwapIndex(,AA318,R318)</f>
        <v>obj_007d7#0001</v>
      </c>
      <c r="AH318" s="50" t="str">
        <v/>
      </c>
    </row>
    <row r="319" spans="13:34" x14ac:dyDescent="0.2">
      <c r="M319" s="94" t="s">
        <v>155</v>
      </c>
      <c r="N319" s="94" t="s">
        <v>114</v>
      </c>
      <c r="O319" s="94" t="s">
        <v>84</v>
      </c>
      <c r="P319" s="94" t="str">
        <f t="shared" si="24"/>
        <v>EUR14F8Y_Quote</v>
      </c>
      <c r="Q319" s="171"/>
      <c r="R319" s="106">
        <f>_xll.qlInterestRateIndexFixingDate(AA319,S319)</f>
        <v>47752</v>
      </c>
      <c r="S319" s="106">
        <f>_xll.qlCalendarAdvance(Calendar,SettlementDate,N319,"mf",TRUE,Trigger)</f>
        <v>47756</v>
      </c>
      <c r="T319" s="106">
        <f>_xll.qlInterestRateIndexMaturity(AA319,S319)</f>
        <v>50678</v>
      </c>
      <c r="U319" s="97" t="e">
        <f ca="1">_xll.qlIndexFixing(AA319,R319,TRUE,_xll.ohTrigger(Trigger,Trigger6M,InterestRatesTrigger))</f>
        <v>#NAME?</v>
      </c>
      <c r="V319" s="97" t="e">
        <f ca="1">_xll.qlQuoteValue(P319,_xll.ohTrigger(Trigger,Trigger6M,InterestRatesTrigger))</f>
        <v>#NAME?</v>
      </c>
      <c r="W319" s="94" t="b">
        <f t="shared" ca="1" si="25"/>
        <v>0</v>
      </c>
      <c r="X319" s="124" t="e">
        <f t="shared" ca="1" si="26"/>
        <v>#NAME?</v>
      </c>
      <c r="Y319" s="50" t="e">
        <f ca="1">ABS(X319/10000)&lt;=ABS('General Settings'!$D$32)</f>
        <v>#NAME?</v>
      </c>
      <c r="AA319" s="50" t="str">
        <f>_xll.qlSwapIndex(,,O319,SettlementDays,Currency,Calendar,FixedLegTenor,FixedLegBDC,FixedLegDayCounter,Index6M,DiscountingCurve,Permanent,Trigger,ObjectOverwrite)</f>
        <v>obj_005eb#0001</v>
      </c>
      <c r="AB319" s="50" t="str">
        <f>_xll.qlVanillaSwapFromSwapIndex(,AA319,R319)</f>
        <v>obj_0085c#0001</v>
      </c>
      <c r="AH319" s="50" t="str">
        <v/>
      </c>
    </row>
    <row r="320" spans="13:34" x14ac:dyDescent="0.2">
      <c r="M320" s="94" t="s">
        <v>155</v>
      </c>
      <c r="N320" s="94" t="s">
        <v>114</v>
      </c>
      <c r="O320" s="94" t="s">
        <v>85</v>
      </c>
      <c r="P320" s="94" t="str">
        <f t="shared" si="24"/>
        <v>EUR14F9Y_Quote</v>
      </c>
      <c r="Q320" s="171"/>
      <c r="R320" s="106">
        <f>_xll.qlInterestRateIndexFixingDate(AA320,S320)</f>
        <v>47752</v>
      </c>
      <c r="S320" s="106">
        <f>_xll.qlCalendarAdvance(Calendar,SettlementDate,N320,"mf",TRUE,Trigger)</f>
        <v>47756</v>
      </c>
      <c r="T320" s="106">
        <f>_xll.qlInterestRateIndexMaturity(AA320,S320)</f>
        <v>51043</v>
      </c>
      <c r="U320" s="97" t="e">
        <f ca="1">_xll.qlIndexFixing(AA320,R320,TRUE,_xll.ohTrigger(Trigger,Trigger6M,InterestRatesTrigger))</f>
        <v>#NAME?</v>
      </c>
      <c r="V320" s="97" t="e">
        <f ca="1">_xll.qlQuoteValue(P320,_xll.ohTrigger(Trigger,Trigger6M,InterestRatesTrigger))</f>
        <v>#NAME?</v>
      </c>
      <c r="W320" s="94" t="b">
        <f t="shared" ca="1" si="25"/>
        <v>0</v>
      </c>
      <c r="X320" s="124" t="e">
        <f t="shared" ca="1" si="26"/>
        <v>#NAME?</v>
      </c>
      <c r="Y320" s="50" t="e">
        <f ca="1">ABS(X320/10000)&lt;=ABS('General Settings'!$D$32)</f>
        <v>#NAME?</v>
      </c>
      <c r="AA320" s="50" t="str">
        <f>_xll.qlSwapIndex(,,O320,SettlementDays,Currency,Calendar,FixedLegTenor,FixedLegBDC,FixedLegDayCounter,Index6M,DiscountingCurve,Permanent,Trigger,ObjectOverwrite)</f>
        <v>obj_00672#0001</v>
      </c>
      <c r="AB320" s="50" t="str">
        <f>_xll.qlVanillaSwapFromSwapIndex(,AA320,R320)</f>
        <v>obj_00876#0001</v>
      </c>
      <c r="AH320" s="50" t="str">
        <v/>
      </c>
    </row>
    <row r="321" spans="13:34" x14ac:dyDescent="0.2">
      <c r="M321" s="94" t="s">
        <v>155</v>
      </c>
      <c r="N321" s="94" t="s">
        <v>114</v>
      </c>
      <c r="O321" s="94" t="s">
        <v>86</v>
      </c>
      <c r="P321" s="94" t="str">
        <f t="shared" si="24"/>
        <v>EUR14F10Y_Quote</v>
      </c>
      <c r="Q321" s="171"/>
      <c r="R321" s="106">
        <f>_xll.qlInterestRateIndexFixingDate(AA321,S321)</f>
        <v>47752</v>
      </c>
      <c r="S321" s="106">
        <f>_xll.qlCalendarAdvance(Calendar,SettlementDate,N321,"mf",TRUE,Trigger)</f>
        <v>47756</v>
      </c>
      <c r="T321" s="106">
        <f>_xll.qlInterestRateIndexMaturity(AA321,S321)</f>
        <v>51407</v>
      </c>
      <c r="U321" s="97" t="e">
        <f ca="1">_xll.qlIndexFixing(AA321,R321,TRUE,_xll.ohTrigger(Trigger,Trigger6M,InterestRatesTrigger))</f>
        <v>#NAME?</v>
      </c>
      <c r="V321" s="97" t="e">
        <f ca="1">_xll.qlQuoteValue(P321,_xll.ohTrigger(Trigger,Trigger6M,InterestRatesTrigger))</f>
        <v>#NAME?</v>
      </c>
      <c r="W321" s="94" t="b">
        <f t="shared" ca="1" si="25"/>
        <v>0</v>
      </c>
      <c r="X321" s="124" t="e">
        <f t="shared" ca="1" si="26"/>
        <v>#NAME?</v>
      </c>
      <c r="Y321" s="50" t="e">
        <f ca="1">ABS(X321/10000)&lt;=ABS('General Settings'!$D$32)</f>
        <v>#NAME?</v>
      </c>
      <c r="AA321" s="50" t="str">
        <f>_xll.qlSwapIndex(,,O321,SettlementDays,Currency,Calendar,FixedLegTenor,FixedLegBDC,FixedLegDayCounter,Index6M,DiscountingCurve,Permanent,Trigger,ObjectOverwrite)</f>
        <v>obj_005f4#0001</v>
      </c>
      <c r="AB321" s="50" t="str">
        <f>_xll.qlVanillaSwapFromSwapIndex(,AA321,R321)</f>
        <v>obj_0086f#0001</v>
      </c>
      <c r="AH321" s="50" t="str">
        <v/>
      </c>
    </row>
    <row r="322" spans="13:34" x14ac:dyDescent="0.2">
      <c r="M322" s="94" t="s">
        <v>155</v>
      </c>
      <c r="N322" s="94" t="s">
        <v>114</v>
      </c>
      <c r="O322" s="94" t="s">
        <v>112</v>
      </c>
      <c r="P322" s="94" t="str">
        <f t="shared" si="24"/>
        <v>EUR14F11Y_Quote</v>
      </c>
      <c r="Q322" s="171"/>
      <c r="R322" s="106">
        <f>_xll.qlInterestRateIndexFixingDate(AA322,S322)</f>
        <v>47752</v>
      </c>
      <c r="S322" s="106">
        <f>_xll.qlCalendarAdvance(Calendar,SettlementDate,N322,"mf",TRUE,Trigger)</f>
        <v>47756</v>
      </c>
      <c r="T322" s="106">
        <f>_xll.qlInterestRateIndexMaturity(AA322,S322)</f>
        <v>51774</v>
      </c>
      <c r="U322" s="97" t="e">
        <f ca="1">_xll.qlIndexFixing(AA322,R322,TRUE,_xll.ohTrigger(Trigger,Trigger6M,InterestRatesTrigger))</f>
        <v>#NAME?</v>
      </c>
      <c r="V322" s="97" t="e">
        <f ca="1">_xll.qlQuoteValue(P322,_xll.ohTrigger(Trigger,Trigger6M,InterestRatesTrigger))</f>
        <v>#NAME?</v>
      </c>
      <c r="W322" s="94" t="b">
        <f t="shared" ca="1" si="25"/>
        <v>0</v>
      </c>
      <c r="X322" s="124" t="e">
        <f t="shared" ca="1" si="26"/>
        <v>#NAME?</v>
      </c>
      <c r="Y322" s="50" t="e">
        <f ca="1">ABS(X322/10000)&lt;=ABS('General Settings'!$D$32)</f>
        <v>#NAME?</v>
      </c>
      <c r="AA322" s="50" t="str">
        <f>_xll.qlSwapIndex(,,O322,SettlementDays,Currency,Calendar,FixedLegTenor,FixedLegBDC,FixedLegDayCounter,Index6M,DiscountingCurve,Permanent,Trigger,ObjectOverwrite)</f>
        <v>obj_0064d#0001</v>
      </c>
      <c r="AB322" s="50" t="str">
        <f>_xll.qlVanillaSwapFromSwapIndex(,AA322,R322)</f>
        <v>obj_007b6#0001</v>
      </c>
      <c r="AH322" s="50" t="str">
        <v/>
      </c>
    </row>
    <row r="323" spans="13:34" x14ac:dyDescent="0.2">
      <c r="M323" s="94" t="s">
        <v>155</v>
      </c>
      <c r="N323" s="94" t="s">
        <v>114</v>
      </c>
      <c r="O323" s="94" t="s">
        <v>87</v>
      </c>
      <c r="P323" s="94" t="str">
        <f t="shared" si="24"/>
        <v>EUR14F12Y_Quote</v>
      </c>
      <c r="Q323" s="171"/>
      <c r="R323" s="106">
        <f>_xll.qlInterestRateIndexFixingDate(AA323,S323)</f>
        <v>47752</v>
      </c>
      <c r="S323" s="106">
        <f>_xll.qlCalendarAdvance(Calendar,SettlementDate,N323,"mf",TRUE,Trigger)</f>
        <v>47756</v>
      </c>
      <c r="T323" s="106">
        <f>_xll.qlInterestRateIndexMaturity(AA323,S323)</f>
        <v>52139</v>
      </c>
      <c r="U323" s="97" t="e">
        <f ca="1">_xll.qlIndexFixing(AA323,R323,TRUE,_xll.ohTrigger(Trigger,Trigger6M,InterestRatesTrigger))</f>
        <v>#NAME?</v>
      </c>
      <c r="V323" s="97" t="e">
        <f ca="1">_xll.qlQuoteValue(P323,_xll.ohTrigger(Trigger,Trigger6M,InterestRatesTrigger))</f>
        <v>#NAME?</v>
      </c>
      <c r="W323" s="94" t="b">
        <f t="shared" ca="1" si="25"/>
        <v>0</v>
      </c>
      <c r="X323" s="124" t="e">
        <f t="shared" ca="1" si="26"/>
        <v>#NAME?</v>
      </c>
      <c r="Y323" s="50" t="e">
        <f ca="1">ABS(X323/10000)&lt;=ABS('General Settings'!$D$32)</f>
        <v>#NAME?</v>
      </c>
      <c r="AA323" s="50" t="str">
        <f>_xll.qlSwapIndex(,,O323,SettlementDays,Currency,Calendar,FixedLegTenor,FixedLegBDC,FixedLegDayCounter,Index6M,DiscountingCurve,Permanent,Trigger,ObjectOverwrite)</f>
        <v>obj_00623#0001</v>
      </c>
      <c r="AB323" s="50" t="str">
        <f>_xll.qlVanillaSwapFromSwapIndex(,AA323,R323)</f>
        <v>obj_007bc#0001</v>
      </c>
      <c r="AH323" s="50" t="str">
        <v/>
      </c>
    </row>
    <row r="324" spans="13:34" x14ac:dyDescent="0.2">
      <c r="M324" s="94" t="s">
        <v>155</v>
      </c>
      <c r="N324" s="94" t="s">
        <v>114</v>
      </c>
      <c r="O324" s="94" t="s">
        <v>113</v>
      </c>
      <c r="P324" s="94" t="str">
        <f t="shared" si="24"/>
        <v>EUR14F13Y_Quote</v>
      </c>
      <c r="Q324" s="171"/>
      <c r="R324" s="106">
        <f>_xll.qlInterestRateIndexFixingDate(AA324,S324)</f>
        <v>47752</v>
      </c>
      <c r="S324" s="106">
        <f>_xll.qlCalendarAdvance(Calendar,SettlementDate,N324,"mf",TRUE,Trigger)</f>
        <v>47756</v>
      </c>
      <c r="T324" s="106">
        <f>_xll.qlInterestRateIndexMaturity(AA324,S324)</f>
        <v>52504</v>
      </c>
      <c r="U324" s="97" t="e">
        <f ca="1">_xll.qlIndexFixing(AA324,R324,TRUE,_xll.ohTrigger(Trigger,Trigger6M,InterestRatesTrigger))</f>
        <v>#NAME?</v>
      </c>
      <c r="V324" s="97" t="e">
        <f ca="1">_xll.qlQuoteValue(P324,_xll.ohTrigger(Trigger,Trigger6M,InterestRatesTrigger))</f>
        <v>#NAME?</v>
      </c>
      <c r="W324" s="94" t="b">
        <f t="shared" ca="1" si="25"/>
        <v>0</v>
      </c>
      <c r="X324" s="124" t="e">
        <f t="shared" ca="1" si="26"/>
        <v>#NAME?</v>
      </c>
      <c r="Y324" s="50" t="e">
        <f ca="1">ABS(X324/10000)&lt;=ABS('General Settings'!$D$32)</f>
        <v>#NAME?</v>
      </c>
      <c r="AA324" s="50" t="str">
        <f>_xll.qlSwapIndex(,,O324,SettlementDays,Currency,Calendar,FixedLegTenor,FixedLegBDC,FixedLegDayCounter,Index6M,DiscountingCurve,Permanent,Trigger,ObjectOverwrite)</f>
        <v>obj_00719#0001</v>
      </c>
      <c r="AB324" s="50" t="str">
        <f>_xll.qlVanillaSwapFromSwapIndex(,AA324,R324)</f>
        <v>obj_008a0#0001</v>
      </c>
      <c r="AH324" s="50" t="str">
        <v/>
      </c>
    </row>
    <row r="325" spans="13:34" x14ac:dyDescent="0.2">
      <c r="M325" s="94" t="s">
        <v>155</v>
      </c>
      <c r="N325" s="94" t="s">
        <v>114</v>
      </c>
      <c r="O325" s="94" t="s">
        <v>114</v>
      </c>
      <c r="P325" s="94" t="str">
        <f t="shared" si="24"/>
        <v>EUR14F14Y_Quote</v>
      </c>
      <c r="Q325" s="171"/>
      <c r="R325" s="106">
        <f>_xll.qlInterestRateIndexFixingDate(AA325,S325)</f>
        <v>47752</v>
      </c>
      <c r="S325" s="106">
        <f>_xll.qlCalendarAdvance(Calendar,SettlementDate,N325,"mf",TRUE,Trigger)</f>
        <v>47756</v>
      </c>
      <c r="T325" s="106">
        <f>_xll.qlInterestRateIndexMaturity(AA325,S325)</f>
        <v>52870</v>
      </c>
      <c r="U325" s="97" t="e">
        <f ca="1">_xll.qlIndexFixing(AA325,R325,TRUE,_xll.ohTrigger(Trigger,Trigger6M,InterestRatesTrigger))</f>
        <v>#NAME?</v>
      </c>
      <c r="V325" s="97" t="e">
        <f ca="1">_xll.qlQuoteValue(P325,_xll.ohTrigger(Trigger,Trigger6M,InterestRatesTrigger))</f>
        <v>#NAME?</v>
      </c>
      <c r="W325" s="94" t="b">
        <f t="shared" ca="1" si="25"/>
        <v>0</v>
      </c>
      <c r="X325" s="124" t="e">
        <f t="shared" ca="1" si="26"/>
        <v>#NAME?</v>
      </c>
      <c r="Y325" s="50" t="e">
        <f ca="1">ABS(X325/10000)&lt;=ABS('General Settings'!$D$32)</f>
        <v>#NAME?</v>
      </c>
      <c r="AA325" s="50" t="str">
        <f>_xll.qlSwapIndex(,,O325,SettlementDays,Currency,Calendar,FixedLegTenor,FixedLegBDC,FixedLegDayCounter,Index6M,DiscountingCurve,Permanent,Trigger,ObjectOverwrite)</f>
        <v>obj_00763#0001</v>
      </c>
      <c r="AB325" s="50" t="str">
        <f>_xll.qlVanillaSwapFromSwapIndex(,AA325,R325)</f>
        <v>obj_00783#0001</v>
      </c>
      <c r="AH325" s="50" t="str">
        <v/>
      </c>
    </row>
    <row r="326" spans="13:34" x14ac:dyDescent="0.2">
      <c r="M326" s="94" t="s">
        <v>155</v>
      </c>
      <c r="N326" s="94" t="s">
        <v>114</v>
      </c>
      <c r="O326" s="94" t="s">
        <v>88</v>
      </c>
      <c r="P326" s="94" t="str">
        <f t="shared" si="24"/>
        <v>EUR14F15Y_Quote</v>
      </c>
      <c r="Q326" s="171"/>
      <c r="R326" s="106">
        <f>_xll.qlInterestRateIndexFixingDate(AA326,S326)</f>
        <v>47752</v>
      </c>
      <c r="S326" s="106">
        <f>_xll.qlCalendarAdvance(Calendar,SettlementDate,N326,"mf",TRUE,Trigger)</f>
        <v>47756</v>
      </c>
      <c r="T326" s="106">
        <f>_xll.qlInterestRateIndexMaturity(AA326,S326)</f>
        <v>53234</v>
      </c>
      <c r="U326" s="97" t="e">
        <f ca="1">_xll.qlIndexFixing(AA326,R326,TRUE,_xll.ohTrigger(Trigger,Trigger6M,InterestRatesTrigger))</f>
        <v>#NAME?</v>
      </c>
      <c r="V326" s="97" t="e">
        <f ca="1">_xll.qlQuoteValue(P326,_xll.ohTrigger(Trigger,Trigger6M,InterestRatesTrigger))</f>
        <v>#NAME?</v>
      </c>
      <c r="W326" s="94" t="b">
        <f t="shared" ca="1" si="25"/>
        <v>0</v>
      </c>
      <c r="X326" s="124" t="e">
        <f t="shared" ca="1" si="26"/>
        <v>#NAME?</v>
      </c>
      <c r="Y326" s="50" t="e">
        <f ca="1">ABS(X326/10000)&lt;=ABS('General Settings'!$D$32)</f>
        <v>#NAME?</v>
      </c>
      <c r="AA326" s="50" t="str">
        <f>_xll.qlSwapIndex(,,O326,SettlementDays,Currency,Calendar,FixedLegTenor,FixedLegBDC,FixedLegDayCounter,Index6M,DiscountingCurve,Permanent,Trigger,ObjectOverwrite)</f>
        <v>obj_005e1#0001</v>
      </c>
      <c r="AB326" s="50" t="str">
        <f>_xll.qlVanillaSwapFromSwapIndex(,AA326,R326)</f>
        <v>obj_008b1#0001</v>
      </c>
      <c r="AH326" s="50" t="str">
        <v/>
      </c>
    </row>
    <row r="327" spans="13:34" x14ac:dyDescent="0.2">
      <c r="M327" s="94" t="s">
        <v>155</v>
      </c>
      <c r="N327" s="94" t="s">
        <v>114</v>
      </c>
      <c r="O327" s="94" t="s">
        <v>89</v>
      </c>
      <c r="P327" s="94" t="str">
        <f t="shared" si="24"/>
        <v>EUR14F20Y_Quote</v>
      </c>
      <c r="Q327" s="171"/>
      <c r="R327" s="106">
        <f>_xll.qlInterestRateIndexFixingDate(AA327,S327)</f>
        <v>47752</v>
      </c>
      <c r="S327" s="106">
        <f>_xll.qlCalendarAdvance(Calendar,SettlementDate,N327,"mf",TRUE,Trigger)</f>
        <v>47756</v>
      </c>
      <c r="T327" s="106">
        <f>_xll.qlInterestRateIndexMaturity(AA327,S327)</f>
        <v>55061</v>
      </c>
      <c r="U327" s="97" t="e">
        <f ca="1">_xll.qlIndexFixing(AA327,R327,TRUE,_xll.ohTrigger(Trigger,Trigger6M,InterestRatesTrigger))</f>
        <v>#NAME?</v>
      </c>
      <c r="V327" s="97" t="e">
        <f ca="1">_xll.qlQuoteValue(P327,_xll.ohTrigger(Trigger,Trigger6M,InterestRatesTrigger))</f>
        <v>#NAME?</v>
      </c>
      <c r="W327" s="94" t="b">
        <f t="shared" ca="1" si="25"/>
        <v>0</v>
      </c>
      <c r="X327" s="124" t="e">
        <f t="shared" ca="1" si="26"/>
        <v>#NAME?</v>
      </c>
      <c r="Y327" s="50" t="e">
        <f ca="1">ABS(X327/10000)&lt;=ABS('General Settings'!$D$32)</f>
        <v>#NAME?</v>
      </c>
      <c r="AA327" s="50" t="str">
        <f>_xll.qlSwapIndex(,,O327,SettlementDays,Currency,Calendar,FixedLegTenor,FixedLegBDC,FixedLegDayCounter,Index6M,DiscountingCurve,Permanent,Trigger,ObjectOverwrite)</f>
        <v>obj_00626#0001</v>
      </c>
      <c r="AB327" s="50" t="str">
        <f>_xll.qlVanillaSwapFromSwapIndex(,AA327,R327)</f>
        <v>obj_00781#0001</v>
      </c>
      <c r="AH327" s="50" t="str">
        <v/>
      </c>
    </row>
    <row r="328" spans="13:34" x14ac:dyDescent="0.2">
      <c r="M328" s="94" t="s">
        <v>155</v>
      </c>
      <c r="N328" s="94" t="s">
        <v>114</v>
      </c>
      <c r="O328" s="94" t="s">
        <v>90</v>
      </c>
      <c r="P328" s="94" t="str">
        <f t="shared" si="24"/>
        <v>EUR14F25Y_Quote</v>
      </c>
      <c r="Q328" s="171"/>
      <c r="R328" s="106">
        <f>_xll.qlInterestRateIndexFixingDate(AA328,S328)</f>
        <v>47752</v>
      </c>
      <c r="S328" s="106">
        <f>_xll.qlCalendarAdvance(Calendar,SettlementDate,N328,"mf",TRUE,Trigger)</f>
        <v>47756</v>
      </c>
      <c r="T328" s="106">
        <f>_xll.qlInterestRateIndexMaturity(AA328,S328)</f>
        <v>56887</v>
      </c>
      <c r="U328" s="97" t="e">
        <f ca="1">_xll.qlIndexFixing(AA328,R328,TRUE,_xll.ohTrigger(Trigger,Trigger6M,InterestRatesTrigger))</f>
        <v>#NAME?</v>
      </c>
      <c r="V328" s="97" t="e">
        <f ca="1">_xll.qlQuoteValue(P328,_xll.ohTrigger(Trigger,Trigger6M,InterestRatesTrigger))</f>
        <v>#NAME?</v>
      </c>
      <c r="W328" s="94" t="b">
        <f t="shared" ca="1" si="25"/>
        <v>0</v>
      </c>
      <c r="X328" s="124" t="e">
        <f t="shared" ca="1" si="26"/>
        <v>#NAME?</v>
      </c>
      <c r="Y328" s="50" t="e">
        <f ca="1">ABS(X328/10000)&lt;=ABS('General Settings'!$D$32)</f>
        <v>#NAME?</v>
      </c>
      <c r="AA328" s="50" t="str">
        <f>_xll.qlSwapIndex(,,O328,SettlementDays,Currency,Calendar,FixedLegTenor,FixedLegBDC,FixedLegDayCounter,Index6M,DiscountingCurve,Permanent,Trigger,ObjectOverwrite)</f>
        <v>obj_006b9#0001</v>
      </c>
      <c r="AB328" s="50" t="str">
        <f>_xll.qlVanillaSwapFromSwapIndex(,AA328,R328)</f>
        <v>obj_00826#0001</v>
      </c>
      <c r="AH328" s="50" t="str">
        <v/>
      </c>
    </row>
    <row r="329" spans="13:34" x14ac:dyDescent="0.2">
      <c r="M329" s="94" t="s">
        <v>155</v>
      </c>
      <c r="N329" s="94" t="s">
        <v>114</v>
      </c>
      <c r="O329" s="94" t="s">
        <v>92</v>
      </c>
      <c r="P329" s="94" t="str">
        <f t="shared" si="24"/>
        <v>EUR14F30Y_Quote</v>
      </c>
      <c r="Q329" s="171"/>
      <c r="R329" s="106">
        <f>_xll.qlInterestRateIndexFixingDate(AA329,S329)</f>
        <v>47752</v>
      </c>
      <c r="S329" s="106">
        <f>_xll.qlCalendarAdvance(Calendar,SettlementDate,N329,"mf",TRUE,Trigger)</f>
        <v>47756</v>
      </c>
      <c r="T329" s="106">
        <f>_xll.qlInterestRateIndexMaturity(AA329,S329)</f>
        <v>58714</v>
      </c>
      <c r="U329" s="97" t="e">
        <f ca="1">_xll.qlIndexFixing(AA329,R329,TRUE,_xll.ohTrigger(Trigger,Trigger6M,InterestRatesTrigger))</f>
        <v>#NAME?</v>
      </c>
      <c r="V329" s="97" t="e">
        <f ca="1">_xll.qlQuoteValue(P329,_xll.ohTrigger(Trigger,Trigger6M,InterestRatesTrigger))</f>
        <v>#NAME?</v>
      </c>
      <c r="W329" s="94" t="b">
        <f t="shared" ca="1" si="25"/>
        <v>0</v>
      </c>
      <c r="X329" s="124" t="e">
        <f t="shared" ca="1" si="26"/>
        <v>#NAME?</v>
      </c>
      <c r="Y329" s="131" t="e">
        <f ca="1">ABS(X329/10000)&lt;=ABS('General Settings'!$D$32)</f>
        <v>#NAME?</v>
      </c>
      <c r="AA329" s="50" t="str">
        <f>_xll.qlSwapIndex(,,O329,SettlementDays,Currency,Calendar,FixedLegTenor,FixedLegBDC,FixedLegDayCounter,Index6M,DiscountingCurve,Permanent,Trigger,ObjectOverwrite)</f>
        <v>obj_006cc#0001</v>
      </c>
      <c r="AB329" s="50" t="str">
        <f>_xll.qlVanillaSwapFromSwapIndex(,AA329,R329)</f>
        <v>obj_00813#0001</v>
      </c>
      <c r="AH329" s="50" t="str">
        <v/>
      </c>
    </row>
    <row r="330" spans="13:34" x14ac:dyDescent="0.2">
      <c r="M330" s="163" t="s">
        <v>155</v>
      </c>
      <c r="N330" s="163" t="s">
        <v>88</v>
      </c>
      <c r="O330" s="163" t="s">
        <v>33</v>
      </c>
      <c r="P330" s="163" t="str">
        <f t="shared" si="24"/>
        <v>EUR15F1Y_Quote</v>
      </c>
      <c r="Q330" s="175"/>
      <c r="R330" s="164">
        <f>_xll.qlInterestRateIndexFixingDate(AA330,S330)</f>
        <v>48117</v>
      </c>
      <c r="S330" s="164">
        <f>_xll.qlCalendarAdvance(Calendar,SettlementDate,N330,"mf",TRUE,Trigger)</f>
        <v>48121</v>
      </c>
      <c r="T330" s="164">
        <f>_xll.qlInterestRateIndexMaturity(AA330,S330)</f>
        <v>48487</v>
      </c>
      <c r="U330" s="165" t="e">
        <f ca="1">_xll.qlIndexFixing(AA330,R330,TRUE,_xll.ohTrigger(Trigger,Trigger6M,InterestRatesTrigger))</f>
        <v>#NAME?</v>
      </c>
      <c r="V330" s="165" t="e">
        <f ca="1">_xll.qlQuoteValue(P330,_xll.ohTrigger(Trigger,Trigger6M,InterestRatesTrigger))</f>
        <v>#NAME?</v>
      </c>
      <c r="W330" s="163" t="b">
        <f t="shared" ca="1" si="25"/>
        <v>0</v>
      </c>
      <c r="X330" s="166" t="e">
        <f t="shared" ca="1" si="26"/>
        <v>#NAME?</v>
      </c>
      <c r="Y330" s="123" t="e">
        <f ca="1">ABS(X330/10000)&lt;=ABS('General Settings'!$D$32)</f>
        <v>#NAME?</v>
      </c>
      <c r="AA330" s="50" t="str">
        <f>_xll.qlSwapIndex(,,O330,SettlementDays,Currency,Calendar,FixedLegTenor,FixedLegBDC,FixedLegDayCounter,Index6M,DiscountingCurve,Permanent,Trigger,ObjectOverwrite)</f>
        <v>obj_006cb#0001</v>
      </c>
      <c r="AB330" s="50" t="str">
        <f>_xll.qlVanillaSwapFromSwapIndex(,AA330,R330)</f>
        <v>obj_00880#0001</v>
      </c>
      <c r="AH330" s="50" t="str">
        <v/>
      </c>
    </row>
    <row r="331" spans="13:34" x14ac:dyDescent="0.2">
      <c r="M331" s="94" t="s">
        <v>155</v>
      </c>
      <c r="N331" s="94" t="s">
        <v>88</v>
      </c>
      <c r="O331" s="94" t="s">
        <v>78</v>
      </c>
      <c r="P331" s="94" t="str">
        <f t="shared" si="24"/>
        <v>EUR15F2Y_Quote</v>
      </c>
      <c r="Q331" s="171"/>
      <c r="R331" s="106">
        <f>_xll.qlInterestRateIndexFixingDate(AA331,S331)</f>
        <v>48117</v>
      </c>
      <c r="S331" s="106">
        <f>_xll.qlCalendarAdvance(Calendar,SettlementDate,N331,"mf",TRUE,Trigger)</f>
        <v>48121</v>
      </c>
      <c r="T331" s="106">
        <f>_xll.qlInterestRateIndexMaturity(AA331,S331)</f>
        <v>48852</v>
      </c>
      <c r="U331" s="97" t="e">
        <f ca="1">_xll.qlIndexFixing(AA331,R331,TRUE,_xll.ohTrigger(Trigger,Trigger6M,InterestRatesTrigger))</f>
        <v>#NAME?</v>
      </c>
      <c r="V331" s="97" t="e">
        <f ca="1">_xll.qlQuoteValue(P331,_xll.ohTrigger(Trigger,Trigger6M,InterestRatesTrigger))</f>
        <v>#NAME?</v>
      </c>
      <c r="W331" s="94" t="b">
        <f t="shared" ca="1" si="25"/>
        <v>0</v>
      </c>
      <c r="X331" s="124" t="e">
        <f t="shared" ca="1" si="26"/>
        <v>#NAME?</v>
      </c>
      <c r="Y331" s="50" t="e">
        <f ca="1">ABS(X331/10000)&lt;=ABS('General Settings'!$D$32)</f>
        <v>#NAME?</v>
      </c>
      <c r="AA331" s="50" t="str">
        <f>_xll.qlSwapIndex(,,O331,SettlementDays,Currency,Calendar,FixedLegTenor,FixedLegBDC,FixedLegDayCounter,Index6M,DiscountingCurve,Permanent,Trigger,ObjectOverwrite)</f>
        <v>obj_00597#0001</v>
      </c>
      <c r="AB331" s="50" t="str">
        <f>_xll.qlVanillaSwapFromSwapIndex(,AA331,R331)</f>
        <v>obj_0087b#0001</v>
      </c>
      <c r="AH331" s="50" t="str">
        <v/>
      </c>
    </row>
    <row r="332" spans="13:34" x14ac:dyDescent="0.2">
      <c r="M332" s="94" t="s">
        <v>155</v>
      </c>
      <c r="N332" s="94" t="s">
        <v>88</v>
      </c>
      <c r="O332" s="94" t="s">
        <v>79</v>
      </c>
      <c r="P332" s="94" t="str">
        <f t="shared" si="24"/>
        <v>EUR15F3Y_Quote</v>
      </c>
      <c r="Q332" s="171"/>
      <c r="R332" s="106">
        <f>_xll.qlInterestRateIndexFixingDate(AA332,S332)</f>
        <v>48117</v>
      </c>
      <c r="S332" s="106">
        <f>_xll.qlCalendarAdvance(Calendar,SettlementDate,N332,"mf",TRUE,Trigger)</f>
        <v>48121</v>
      </c>
      <c r="T332" s="106">
        <f>_xll.qlInterestRateIndexMaturity(AA332,S332)</f>
        <v>49216</v>
      </c>
      <c r="U332" s="97" t="e">
        <f ca="1">_xll.qlIndexFixing(AA332,R332,TRUE,_xll.ohTrigger(Trigger,Trigger6M,InterestRatesTrigger))</f>
        <v>#NAME?</v>
      </c>
      <c r="V332" s="97" t="e">
        <f ca="1">_xll.qlQuoteValue(P332,_xll.ohTrigger(Trigger,Trigger6M,InterestRatesTrigger))</f>
        <v>#NAME?</v>
      </c>
      <c r="W332" s="94" t="b">
        <f t="shared" ca="1" si="25"/>
        <v>0</v>
      </c>
      <c r="X332" s="124" t="e">
        <f t="shared" ca="1" si="26"/>
        <v>#NAME?</v>
      </c>
      <c r="Y332" s="50" t="e">
        <f ca="1">ABS(X332/10000)&lt;=ABS('General Settings'!$D$32)</f>
        <v>#NAME?</v>
      </c>
      <c r="AA332" s="50" t="str">
        <f>_xll.qlSwapIndex(,,O332,SettlementDays,Currency,Calendar,FixedLegTenor,FixedLegBDC,FixedLegDayCounter,Index6M,DiscountingCurve,Permanent,Trigger,ObjectOverwrite)</f>
        <v>obj_00647#0001</v>
      </c>
      <c r="AB332" s="50" t="str">
        <f>_xll.qlVanillaSwapFromSwapIndex(,AA332,R332)</f>
        <v>obj_007f8#0001</v>
      </c>
      <c r="AH332" s="50" t="str">
        <v/>
      </c>
    </row>
    <row r="333" spans="13:34" x14ac:dyDescent="0.2">
      <c r="M333" s="94" t="s">
        <v>155</v>
      </c>
      <c r="N333" s="94" t="s">
        <v>88</v>
      </c>
      <c r="O333" s="94" t="s">
        <v>80</v>
      </c>
      <c r="P333" s="94" t="str">
        <f t="shared" si="24"/>
        <v>EUR15F4Y_Quote</v>
      </c>
      <c r="Q333" s="171"/>
      <c r="R333" s="106">
        <f>_xll.qlInterestRateIndexFixingDate(AA333,S333)</f>
        <v>48117</v>
      </c>
      <c r="S333" s="106">
        <f>_xll.qlCalendarAdvance(Calendar,SettlementDate,N333,"mf",TRUE,Trigger)</f>
        <v>48121</v>
      </c>
      <c r="T333" s="106">
        <f>_xll.qlInterestRateIndexMaturity(AA333,S333)</f>
        <v>49580</v>
      </c>
      <c r="U333" s="97" t="e">
        <f ca="1">_xll.qlIndexFixing(AA333,R333,TRUE,_xll.ohTrigger(Trigger,Trigger6M,InterestRatesTrigger))</f>
        <v>#NAME?</v>
      </c>
      <c r="V333" s="97" t="e">
        <f ca="1">_xll.qlQuoteValue(P333,_xll.ohTrigger(Trigger,Trigger6M,InterestRatesTrigger))</f>
        <v>#NAME?</v>
      </c>
      <c r="W333" s="94" t="b">
        <f t="shared" ca="1" si="25"/>
        <v>0</v>
      </c>
      <c r="X333" s="124" t="e">
        <f t="shared" ca="1" si="26"/>
        <v>#NAME?</v>
      </c>
      <c r="Y333" s="50" t="e">
        <f ca="1">ABS(X333/10000)&lt;=ABS('General Settings'!$D$32)</f>
        <v>#NAME?</v>
      </c>
      <c r="AA333" s="50" t="str">
        <f>_xll.qlSwapIndex(,,O333,SettlementDays,Currency,Calendar,FixedLegTenor,FixedLegBDC,FixedLegDayCounter,Index6M,DiscountingCurve,Permanent,Trigger,ObjectOverwrite)</f>
        <v>obj_00743#0001</v>
      </c>
      <c r="AB333" s="50" t="str">
        <f>_xll.qlVanillaSwapFromSwapIndex(,AA333,R333)</f>
        <v>obj_00810#0001</v>
      </c>
      <c r="AH333" s="50" t="str">
        <v/>
      </c>
    </row>
    <row r="334" spans="13:34" x14ac:dyDescent="0.2">
      <c r="M334" s="94" t="s">
        <v>155</v>
      </c>
      <c r="N334" s="94" t="s">
        <v>88</v>
      </c>
      <c r="O334" s="94" t="s">
        <v>81</v>
      </c>
      <c r="P334" s="94" t="str">
        <f t="shared" ref="P334:P397" si="27">Currency&amp;SUBSTITUTE(N334,"Y","F")&amp;O334&amp;QuoteSuffix</f>
        <v>EUR15F5Y_Quote</v>
      </c>
      <c r="Q334" s="171"/>
      <c r="R334" s="106">
        <f>_xll.qlInterestRateIndexFixingDate(AA334,S334)</f>
        <v>48117</v>
      </c>
      <c r="S334" s="106">
        <f>_xll.qlCalendarAdvance(Calendar,SettlementDate,N334,"mf",TRUE,Trigger)</f>
        <v>48121</v>
      </c>
      <c r="T334" s="106">
        <f>_xll.qlInterestRateIndexMaturity(AA334,S334)</f>
        <v>49948</v>
      </c>
      <c r="U334" s="97" t="e">
        <f ca="1">_xll.qlIndexFixing(AA334,R334,TRUE,_xll.ohTrigger(Trigger,Trigger6M,InterestRatesTrigger))</f>
        <v>#NAME?</v>
      </c>
      <c r="V334" s="97" t="e">
        <f ca="1">_xll.qlQuoteValue(P334,_xll.ohTrigger(Trigger,Trigger6M,InterestRatesTrigger))</f>
        <v>#NAME?</v>
      </c>
      <c r="W334" s="94" t="b">
        <f t="shared" ca="1" si="25"/>
        <v>0</v>
      </c>
      <c r="X334" s="124" t="e">
        <f t="shared" ca="1" si="26"/>
        <v>#NAME?</v>
      </c>
      <c r="Y334" s="50" t="e">
        <f ca="1">ABS(X334/10000)&lt;=ABS('General Settings'!$D$32)</f>
        <v>#NAME?</v>
      </c>
      <c r="AA334" s="50" t="str">
        <f>_xll.qlSwapIndex(,,O334,SettlementDays,Currency,Calendar,FixedLegTenor,FixedLegBDC,FixedLegDayCounter,Index6M,DiscountingCurve,Permanent,Trigger,ObjectOverwrite)</f>
        <v>obj_00713#0001</v>
      </c>
      <c r="AB334" s="50" t="str">
        <f>_xll.qlVanillaSwapFromSwapIndex(,AA334,R334)</f>
        <v>obj_00814#0001</v>
      </c>
      <c r="AH334" s="50" t="str">
        <v/>
      </c>
    </row>
    <row r="335" spans="13:34" x14ac:dyDescent="0.2">
      <c r="M335" s="94" t="s">
        <v>155</v>
      </c>
      <c r="N335" s="94" t="s">
        <v>88</v>
      </c>
      <c r="O335" s="94" t="s">
        <v>82</v>
      </c>
      <c r="P335" s="94" t="str">
        <f t="shared" si="27"/>
        <v>EUR15F6Y_Quote</v>
      </c>
      <c r="Q335" s="171"/>
      <c r="R335" s="106">
        <f>_xll.qlInterestRateIndexFixingDate(AA335,S335)</f>
        <v>48117</v>
      </c>
      <c r="S335" s="106">
        <f>_xll.qlCalendarAdvance(Calendar,SettlementDate,N335,"mf",TRUE,Trigger)</f>
        <v>48121</v>
      </c>
      <c r="T335" s="106">
        <f>_xll.qlInterestRateIndexMaturity(AA335,S335)</f>
        <v>50313</v>
      </c>
      <c r="U335" s="97" t="e">
        <f ca="1">_xll.qlIndexFixing(AA335,R335,TRUE,_xll.ohTrigger(Trigger,Trigger6M,InterestRatesTrigger))</f>
        <v>#NAME?</v>
      </c>
      <c r="V335" s="97" t="e">
        <f ca="1">_xll.qlQuoteValue(P335,_xll.ohTrigger(Trigger,Trigger6M,InterestRatesTrigger))</f>
        <v>#NAME?</v>
      </c>
      <c r="W335" s="94" t="b">
        <f t="shared" ref="W335:W398" ca="1" si="28">NOT(ISERROR(V335))</f>
        <v>0</v>
      </c>
      <c r="X335" s="124" t="e">
        <f t="shared" ref="X335:X398" ca="1" si="29">(U335-V335)*10000</f>
        <v>#NAME?</v>
      </c>
      <c r="Y335" s="50" t="e">
        <f ca="1">ABS(X335/10000)&lt;=ABS('General Settings'!$D$32)</f>
        <v>#NAME?</v>
      </c>
      <c r="AA335" s="50" t="str">
        <f>_xll.qlSwapIndex(,,O335,SettlementDays,Currency,Calendar,FixedLegTenor,FixedLegBDC,FixedLegDayCounter,Index6M,DiscountingCurve,Permanent,Trigger,ObjectOverwrite)</f>
        <v>obj_0074d#0001</v>
      </c>
      <c r="AB335" s="50" t="str">
        <f>_xll.qlVanillaSwapFromSwapIndex(,AA335,R335)</f>
        <v>obj_00879#0001</v>
      </c>
      <c r="AH335" s="50" t="str">
        <v/>
      </c>
    </row>
    <row r="336" spans="13:34" x14ac:dyDescent="0.2">
      <c r="M336" s="94" t="s">
        <v>155</v>
      </c>
      <c r="N336" s="94" t="s">
        <v>88</v>
      </c>
      <c r="O336" s="94" t="s">
        <v>83</v>
      </c>
      <c r="P336" s="94" t="str">
        <f t="shared" si="27"/>
        <v>EUR15F7Y_Quote</v>
      </c>
      <c r="Q336" s="171"/>
      <c r="R336" s="106">
        <f>_xll.qlInterestRateIndexFixingDate(AA336,S336)</f>
        <v>48117</v>
      </c>
      <c r="S336" s="106">
        <f>_xll.qlCalendarAdvance(Calendar,SettlementDate,N336,"mf",TRUE,Trigger)</f>
        <v>48121</v>
      </c>
      <c r="T336" s="106">
        <f>_xll.qlInterestRateIndexMaturity(AA336,S336)</f>
        <v>50678</v>
      </c>
      <c r="U336" s="97" t="e">
        <f ca="1">_xll.qlIndexFixing(AA336,R336,TRUE,_xll.ohTrigger(Trigger,Trigger6M,InterestRatesTrigger))</f>
        <v>#NAME?</v>
      </c>
      <c r="V336" s="97" t="e">
        <f ca="1">_xll.qlQuoteValue(P336,_xll.ohTrigger(Trigger,Trigger6M,InterestRatesTrigger))</f>
        <v>#NAME?</v>
      </c>
      <c r="W336" s="94" t="b">
        <f t="shared" ca="1" si="28"/>
        <v>0</v>
      </c>
      <c r="X336" s="124" t="e">
        <f t="shared" ca="1" si="29"/>
        <v>#NAME?</v>
      </c>
      <c r="Y336" s="50" t="e">
        <f ca="1">ABS(X336/10000)&lt;=ABS('General Settings'!$D$32)</f>
        <v>#NAME?</v>
      </c>
      <c r="AA336" s="50" t="str">
        <f>_xll.qlSwapIndex(,,O336,SettlementDays,Currency,Calendar,FixedLegTenor,FixedLegBDC,FixedLegDayCounter,Index6M,DiscountingCurve,Permanent,Trigger,ObjectOverwrite)</f>
        <v>obj_0072d#0001</v>
      </c>
      <c r="AB336" s="50" t="str">
        <f>_xll.qlVanillaSwapFromSwapIndex(,AA336,R336)</f>
        <v>obj_0079d#0001</v>
      </c>
      <c r="AH336" s="50" t="str">
        <v/>
      </c>
    </row>
    <row r="337" spans="13:34" x14ac:dyDescent="0.2">
      <c r="M337" s="94" t="s">
        <v>155</v>
      </c>
      <c r="N337" s="94" t="s">
        <v>88</v>
      </c>
      <c r="O337" s="94" t="s">
        <v>84</v>
      </c>
      <c r="P337" s="94" t="str">
        <f t="shared" si="27"/>
        <v>EUR15F8Y_Quote</v>
      </c>
      <c r="Q337" s="171"/>
      <c r="R337" s="106">
        <f>_xll.qlInterestRateIndexFixingDate(AA337,S337)</f>
        <v>48117</v>
      </c>
      <c r="S337" s="106">
        <f>_xll.qlCalendarAdvance(Calendar,SettlementDate,N337,"mf",TRUE,Trigger)</f>
        <v>48121</v>
      </c>
      <c r="T337" s="106">
        <f>_xll.qlInterestRateIndexMaturity(AA337,S337)</f>
        <v>51043</v>
      </c>
      <c r="U337" s="97" t="e">
        <f ca="1">_xll.qlIndexFixing(AA337,R337,TRUE,_xll.ohTrigger(Trigger,Trigger6M,InterestRatesTrigger))</f>
        <v>#NAME?</v>
      </c>
      <c r="V337" s="97" t="e">
        <f ca="1">_xll.qlQuoteValue(P337,_xll.ohTrigger(Trigger,Trigger6M,InterestRatesTrigger))</f>
        <v>#NAME?</v>
      </c>
      <c r="W337" s="94" t="b">
        <f t="shared" ca="1" si="28"/>
        <v>0</v>
      </c>
      <c r="X337" s="124" t="e">
        <f t="shared" ca="1" si="29"/>
        <v>#NAME?</v>
      </c>
      <c r="Y337" s="50" t="e">
        <f ca="1">ABS(X337/10000)&lt;=ABS('General Settings'!$D$32)</f>
        <v>#NAME?</v>
      </c>
      <c r="AA337" s="50" t="str">
        <f>_xll.qlSwapIndex(,,O337,SettlementDays,Currency,Calendar,FixedLegTenor,FixedLegBDC,FixedLegDayCounter,Index6M,DiscountingCurve,Permanent,Trigger,ObjectOverwrite)</f>
        <v>obj_005a8#0001</v>
      </c>
      <c r="AB337" s="50" t="str">
        <f>_xll.qlVanillaSwapFromSwapIndex(,AA337,R337)</f>
        <v>obj_0089c#0001</v>
      </c>
      <c r="AH337" s="50" t="str">
        <v/>
      </c>
    </row>
    <row r="338" spans="13:34" x14ac:dyDescent="0.2">
      <c r="M338" s="94" t="s">
        <v>155</v>
      </c>
      <c r="N338" s="94" t="s">
        <v>88</v>
      </c>
      <c r="O338" s="94" t="s">
        <v>85</v>
      </c>
      <c r="P338" s="94" t="str">
        <f t="shared" si="27"/>
        <v>EUR15F9Y_Quote</v>
      </c>
      <c r="Q338" s="171"/>
      <c r="R338" s="106">
        <f>_xll.qlInterestRateIndexFixingDate(AA338,S338)</f>
        <v>48117</v>
      </c>
      <c r="S338" s="106">
        <f>_xll.qlCalendarAdvance(Calendar,SettlementDate,N338,"mf",TRUE,Trigger)</f>
        <v>48121</v>
      </c>
      <c r="T338" s="106">
        <f>_xll.qlInterestRateIndexMaturity(AA338,S338)</f>
        <v>51407</v>
      </c>
      <c r="U338" s="97" t="e">
        <f ca="1">_xll.qlIndexFixing(AA338,R338,TRUE,_xll.ohTrigger(Trigger,Trigger6M,InterestRatesTrigger))</f>
        <v>#NAME?</v>
      </c>
      <c r="V338" s="97" t="e">
        <f ca="1">_xll.qlQuoteValue(P338,_xll.ohTrigger(Trigger,Trigger6M,InterestRatesTrigger))</f>
        <v>#NAME?</v>
      </c>
      <c r="W338" s="94" t="b">
        <f t="shared" ca="1" si="28"/>
        <v>0</v>
      </c>
      <c r="X338" s="124" t="e">
        <f t="shared" ca="1" si="29"/>
        <v>#NAME?</v>
      </c>
      <c r="Y338" s="50" t="e">
        <f ca="1">ABS(X338/10000)&lt;=ABS('General Settings'!$D$32)</f>
        <v>#NAME?</v>
      </c>
      <c r="AA338" s="50" t="str">
        <f>_xll.qlSwapIndex(,,O338,SettlementDays,Currency,Calendar,FixedLegTenor,FixedLegBDC,FixedLegDayCounter,Index6M,DiscountingCurve,Permanent,Trigger,ObjectOverwrite)</f>
        <v>obj_0070f#0001</v>
      </c>
      <c r="AB338" s="50" t="str">
        <f>_xll.qlVanillaSwapFromSwapIndex(,AA338,R338)</f>
        <v>obj_0089f#0001</v>
      </c>
      <c r="AH338" s="50" t="str">
        <v/>
      </c>
    </row>
    <row r="339" spans="13:34" x14ac:dyDescent="0.2">
      <c r="M339" s="94" t="s">
        <v>155</v>
      </c>
      <c r="N339" s="94" t="s">
        <v>88</v>
      </c>
      <c r="O339" s="94" t="s">
        <v>86</v>
      </c>
      <c r="P339" s="94" t="str">
        <f t="shared" si="27"/>
        <v>EUR15F10Y_Quote</v>
      </c>
      <c r="Q339" s="171"/>
      <c r="R339" s="106">
        <f>_xll.qlInterestRateIndexFixingDate(AA339,S339)</f>
        <v>48117</v>
      </c>
      <c r="S339" s="106">
        <f>_xll.qlCalendarAdvance(Calendar,SettlementDate,N339,"mf",TRUE,Trigger)</f>
        <v>48121</v>
      </c>
      <c r="T339" s="106">
        <f>_xll.qlInterestRateIndexMaturity(AA339,S339)</f>
        <v>51774</v>
      </c>
      <c r="U339" s="97" t="e">
        <f ca="1">_xll.qlIndexFixing(AA339,R339,TRUE,_xll.ohTrigger(Trigger,Trigger6M,InterestRatesTrigger))</f>
        <v>#NAME?</v>
      </c>
      <c r="V339" s="97" t="e">
        <f ca="1">_xll.qlQuoteValue(P339,_xll.ohTrigger(Trigger,Trigger6M,InterestRatesTrigger))</f>
        <v>#NAME?</v>
      </c>
      <c r="W339" s="94" t="b">
        <f t="shared" ca="1" si="28"/>
        <v>0</v>
      </c>
      <c r="X339" s="124" t="e">
        <f t="shared" ca="1" si="29"/>
        <v>#NAME?</v>
      </c>
      <c r="Y339" s="50" t="e">
        <f ca="1">ABS(X339/10000)&lt;=ABS('General Settings'!$D$32)</f>
        <v>#NAME?</v>
      </c>
      <c r="AA339" s="50" t="str">
        <f>_xll.qlSwapIndex(,,O339,SettlementDays,Currency,Calendar,FixedLegTenor,FixedLegBDC,FixedLegDayCounter,Index6M,DiscountingCurve,Permanent,Trigger,ObjectOverwrite)</f>
        <v>obj_00588#0001</v>
      </c>
      <c r="AB339" s="50" t="str">
        <f>_xll.qlVanillaSwapFromSwapIndex(,AA339,R339)</f>
        <v>obj_0089d#0001</v>
      </c>
      <c r="AH339" s="50" t="str">
        <v/>
      </c>
    </row>
    <row r="340" spans="13:34" x14ac:dyDescent="0.2">
      <c r="M340" s="94" t="s">
        <v>155</v>
      </c>
      <c r="N340" s="94" t="s">
        <v>88</v>
      </c>
      <c r="O340" s="94" t="s">
        <v>112</v>
      </c>
      <c r="P340" s="94" t="str">
        <f t="shared" si="27"/>
        <v>EUR15F11Y_Quote</v>
      </c>
      <c r="Q340" s="171"/>
      <c r="R340" s="106">
        <f>_xll.qlInterestRateIndexFixingDate(AA340,S340)</f>
        <v>48117</v>
      </c>
      <c r="S340" s="106">
        <f>_xll.qlCalendarAdvance(Calendar,SettlementDate,N340,"mf",TRUE,Trigger)</f>
        <v>48121</v>
      </c>
      <c r="T340" s="106">
        <f>_xll.qlInterestRateIndexMaturity(AA340,S340)</f>
        <v>52139</v>
      </c>
      <c r="U340" s="97" t="e">
        <f ca="1">_xll.qlIndexFixing(AA340,R340,TRUE,_xll.ohTrigger(Trigger,Trigger6M,InterestRatesTrigger))</f>
        <v>#NAME?</v>
      </c>
      <c r="V340" s="97" t="e">
        <f ca="1">_xll.qlQuoteValue(P340,_xll.ohTrigger(Trigger,Trigger6M,InterestRatesTrigger))</f>
        <v>#NAME?</v>
      </c>
      <c r="W340" s="94" t="b">
        <f t="shared" ca="1" si="28"/>
        <v>0</v>
      </c>
      <c r="X340" s="124" t="e">
        <f t="shared" ca="1" si="29"/>
        <v>#NAME?</v>
      </c>
      <c r="Y340" s="50" t="e">
        <f ca="1">ABS(X340/10000)&lt;=ABS('General Settings'!$D$32)</f>
        <v>#NAME?</v>
      </c>
      <c r="AA340" s="50" t="str">
        <f>_xll.qlSwapIndex(,,O340,SettlementDays,Currency,Calendar,FixedLegTenor,FixedLegBDC,FixedLegDayCounter,Index6M,DiscountingCurve,Permanent,Trigger,ObjectOverwrite)</f>
        <v>obj_006b7#0001</v>
      </c>
      <c r="AB340" s="50" t="str">
        <f>_xll.qlVanillaSwapFromSwapIndex(,AA340,R340)</f>
        <v>obj_0081e#0001</v>
      </c>
      <c r="AH340" s="50" t="str">
        <v/>
      </c>
    </row>
    <row r="341" spans="13:34" x14ac:dyDescent="0.2">
      <c r="M341" s="94" t="s">
        <v>155</v>
      </c>
      <c r="N341" s="94" t="s">
        <v>88</v>
      </c>
      <c r="O341" s="94" t="s">
        <v>87</v>
      </c>
      <c r="P341" s="94" t="str">
        <f t="shared" si="27"/>
        <v>EUR15F12Y_Quote</v>
      </c>
      <c r="Q341" s="171"/>
      <c r="R341" s="106">
        <f>_xll.qlInterestRateIndexFixingDate(AA341,S341)</f>
        <v>48117</v>
      </c>
      <c r="S341" s="106">
        <f>_xll.qlCalendarAdvance(Calendar,SettlementDate,N341,"mf",TRUE,Trigger)</f>
        <v>48121</v>
      </c>
      <c r="T341" s="106">
        <f>_xll.qlInterestRateIndexMaturity(AA341,S341)</f>
        <v>52504</v>
      </c>
      <c r="U341" s="97" t="e">
        <f ca="1">_xll.qlIndexFixing(AA341,R341,TRUE,_xll.ohTrigger(Trigger,Trigger6M,InterestRatesTrigger))</f>
        <v>#NAME?</v>
      </c>
      <c r="V341" s="97" t="e">
        <f ca="1">_xll.qlQuoteValue(P341,_xll.ohTrigger(Trigger,Trigger6M,InterestRatesTrigger))</f>
        <v>#NAME?</v>
      </c>
      <c r="W341" s="94" t="b">
        <f t="shared" ca="1" si="28"/>
        <v>0</v>
      </c>
      <c r="X341" s="124" t="e">
        <f t="shared" ca="1" si="29"/>
        <v>#NAME?</v>
      </c>
      <c r="Y341" s="50" t="e">
        <f ca="1">ABS(X341/10000)&lt;=ABS('General Settings'!$D$32)</f>
        <v>#NAME?</v>
      </c>
      <c r="AA341" s="50" t="str">
        <f>_xll.qlSwapIndex(,,O341,SettlementDays,Currency,Calendar,FixedLegTenor,FixedLegBDC,FixedLegDayCounter,Index6M,DiscountingCurve,Permanent,Trigger,ObjectOverwrite)</f>
        <v>obj_00722#0001</v>
      </c>
      <c r="AB341" s="50" t="str">
        <f>_xll.qlVanillaSwapFromSwapIndex(,AA341,R341)</f>
        <v>obj_007ff#0001</v>
      </c>
      <c r="AH341" s="50" t="str">
        <v/>
      </c>
    </row>
    <row r="342" spans="13:34" x14ac:dyDescent="0.2">
      <c r="M342" s="94" t="s">
        <v>155</v>
      </c>
      <c r="N342" s="94" t="s">
        <v>88</v>
      </c>
      <c r="O342" s="94" t="s">
        <v>113</v>
      </c>
      <c r="P342" s="94" t="str">
        <f t="shared" si="27"/>
        <v>EUR15F13Y_Quote</v>
      </c>
      <c r="Q342" s="171"/>
      <c r="R342" s="106">
        <f>_xll.qlInterestRateIndexFixingDate(AA342,S342)</f>
        <v>48117</v>
      </c>
      <c r="S342" s="106">
        <f>_xll.qlCalendarAdvance(Calendar,SettlementDate,N342,"mf",TRUE,Trigger)</f>
        <v>48121</v>
      </c>
      <c r="T342" s="106">
        <f>_xll.qlInterestRateIndexMaturity(AA342,S342)</f>
        <v>52870</v>
      </c>
      <c r="U342" s="97" t="e">
        <f ca="1">_xll.qlIndexFixing(AA342,R342,TRUE,_xll.ohTrigger(Trigger,Trigger6M,InterestRatesTrigger))</f>
        <v>#NAME?</v>
      </c>
      <c r="V342" s="97" t="e">
        <f ca="1">_xll.qlQuoteValue(P342,_xll.ohTrigger(Trigger,Trigger6M,InterestRatesTrigger))</f>
        <v>#NAME?</v>
      </c>
      <c r="W342" s="94" t="b">
        <f t="shared" ca="1" si="28"/>
        <v>0</v>
      </c>
      <c r="X342" s="124" t="e">
        <f t="shared" ca="1" si="29"/>
        <v>#NAME?</v>
      </c>
      <c r="Y342" s="50" t="e">
        <f ca="1">ABS(X342/10000)&lt;=ABS('General Settings'!$D$32)</f>
        <v>#NAME?</v>
      </c>
      <c r="AA342" s="50" t="str">
        <f>_xll.qlSwapIndex(,,O342,SettlementDays,Currency,Calendar,FixedLegTenor,FixedLegBDC,FixedLegDayCounter,Index6M,DiscountingCurve,Permanent,Trigger,ObjectOverwrite)</f>
        <v>obj_006f7#0001</v>
      </c>
      <c r="AB342" s="50" t="str">
        <f>_xll.qlVanillaSwapFromSwapIndex(,AA342,R342)</f>
        <v>obj_008a4#0001</v>
      </c>
      <c r="AH342" s="50" t="str">
        <v/>
      </c>
    </row>
    <row r="343" spans="13:34" x14ac:dyDescent="0.2">
      <c r="M343" s="94" t="s">
        <v>155</v>
      </c>
      <c r="N343" s="94" t="s">
        <v>88</v>
      </c>
      <c r="O343" s="94" t="s">
        <v>114</v>
      </c>
      <c r="P343" s="94" t="str">
        <f t="shared" si="27"/>
        <v>EUR15F14Y_Quote</v>
      </c>
      <c r="Q343" s="171"/>
      <c r="R343" s="106">
        <f>_xll.qlInterestRateIndexFixingDate(AA343,S343)</f>
        <v>48117</v>
      </c>
      <c r="S343" s="106">
        <f>_xll.qlCalendarAdvance(Calendar,SettlementDate,N343,"mf",TRUE,Trigger)</f>
        <v>48121</v>
      </c>
      <c r="T343" s="106">
        <f>_xll.qlInterestRateIndexMaturity(AA343,S343)</f>
        <v>53234</v>
      </c>
      <c r="U343" s="97" t="e">
        <f ca="1">_xll.qlIndexFixing(AA343,R343,TRUE,_xll.ohTrigger(Trigger,Trigger6M,InterestRatesTrigger))</f>
        <v>#NAME?</v>
      </c>
      <c r="V343" s="97" t="e">
        <f ca="1">_xll.qlQuoteValue(P343,_xll.ohTrigger(Trigger,Trigger6M,InterestRatesTrigger))</f>
        <v>#NAME?</v>
      </c>
      <c r="W343" s="94" t="b">
        <f t="shared" ca="1" si="28"/>
        <v>0</v>
      </c>
      <c r="X343" s="124" t="e">
        <f t="shared" ca="1" si="29"/>
        <v>#NAME?</v>
      </c>
      <c r="Y343" s="50" t="e">
        <f ca="1">ABS(X343/10000)&lt;=ABS('General Settings'!$D$32)</f>
        <v>#NAME?</v>
      </c>
      <c r="AA343" s="50" t="str">
        <f>_xll.qlSwapIndex(,,O343,SettlementDays,Currency,Calendar,FixedLegTenor,FixedLegBDC,FixedLegDayCounter,Index6M,DiscountingCurve,Permanent,Trigger,ObjectOverwrite)</f>
        <v>obj_006ac#0001</v>
      </c>
      <c r="AB343" s="50" t="str">
        <f>_xll.qlVanillaSwapFromSwapIndex(,AA343,R343)</f>
        <v>obj_00844#0001</v>
      </c>
      <c r="AH343" s="50" t="str">
        <v/>
      </c>
    </row>
    <row r="344" spans="13:34" x14ac:dyDescent="0.2">
      <c r="M344" s="94" t="s">
        <v>155</v>
      </c>
      <c r="N344" s="94" t="s">
        <v>88</v>
      </c>
      <c r="O344" s="94" t="s">
        <v>88</v>
      </c>
      <c r="P344" s="94" t="str">
        <f t="shared" si="27"/>
        <v>EUR15F15Y_Quote</v>
      </c>
      <c r="Q344" s="171"/>
      <c r="R344" s="106">
        <f>_xll.qlInterestRateIndexFixingDate(AA344,S344)</f>
        <v>48117</v>
      </c>
      <c r="S344" s="106">
        <f>_xll.qlCalendarAdvance(Calendar,SettlementDate,N344,"mf",TRUE,Trigger)</f>
        <v>48121</v>
      </c>
      <c r="T344" s="106">
        <f>_xll.qlInterestRateIndexMaturity(AA344,S344)</f>
        <v>53598</v>
      </c>
      <c r="U344" s="97" t="e">
        <f ca="1">_xll.qlIndexFixing(AA344,R344,TRUE,_xll.ohTrigger(Trigger,Trigger6M,InterestRatesTrigger))</f>
        <v>#NAME?</v>
      </c>
      <c r="V344" s="97" t="e">
        <f ca="1">_xll.qlQuoteValue(P344,_xll.ohTrigger(Trigger,Trigger6M,InterestRatesTrigger))</f>
        <v>#NAME?</v>
      </c>
      <c r="W344" s="94" t="b">
        <f t="shared" ca="1" si="28"/>
        <v>0</v>
      </c>
      <c r="X344" s="124" t="e">
        <f t="shared" ca="1" si="29"/>
        <v>#NAME?</v>
      </c>
      <c r="Y344" s="50" t="e">
        <f ca="1">ABS(X344/10000)&lt;=ABS('General Settings'!$D$32)</f>
        <v>#NAME?</v>
      </c>
      <c r="AA344" s="50" t="str">
        <f>_xll.qlSwapIndex(,,O344,SettlementDays,Currency,Calendar,FixedLegTenor,FixedLegBDC,FixedLegDayCounter,Index6M,DiscountingCurve,Permanent,Trigger,ObjectOverwrite)</f>
        <v>obj_005bd#0001</v>
      </c>
      <c r="AB344" s="50" t="str">
        <f>_xll.qlVanillaSwapFromSwapIndex(,AA344,R344)</f>
        <v>obj_00796#0001</v>
      </c>
      <c r="AH344" s="50" t="str">
        <v/>
      </c>
    </row>
    <row r="345" spans="13:34" x14ac:dyDescent="0.2">
      <c r="M345" s="94" t="s">
        <v>155</v>
      </c>
      <c r="N345" s="94" t="s">
        <v>88</v>
      </c>
      <c r="O345" s="94" t="s">
        <v>89</v>
      </c>
      <c r="P345" s="94" t="str">
        <f t="shared" si="27"/>
        <v>EUR15F20Y_Quote</v>
      </c>
      <c r="Q345" s="171"/>
      <c r="R345" s="106">
        <f>_xll.qlInterestRateIndexFixingDate(AA345,S345)</f>
        <v>48117</v>
      </c>
      <c r="S345" s="106">
        <f>_xll.qlCalendarAdvance(Calendar,SettlementDate,N345,"mf",TRUE,Trigger)</f>
        <v>48121</v>
      </c>
      <c r="T345" s="106">
        <f>_xll.qlInterestRateIndexMaturity(AA345,S345)</f>
        <v>55425</v>
      </c>
      <c r="U345" s="97" t="e">
        <f ca="1">_xll.qlIndexFixing(AA345,R345,TRUE,_xll.ohTrigger(Trigger,Trigger6M,InterestRatesTrigger))</f>
        <v>#NAME?</v>
      </c>
      <c r="V345" s="97" t="e">
        <f ca="1">_xll.qlQuoteValue(P345,_xll.ohTrigger(Trigger,Trigger6M,InterestRatesTrigger))</f>
        <v>#NAME?</v>
      </c>
      <c r="W345" s="94" t="b">
        <f t="shared" ca="1" si="28"/>
        <v>0</v>
      </c>
      <c r="X345" s="124" t="e">
        <f t="shared" ca="1" si="29"/>
        <v>#NAME?</v>
      </c>
      <c r="Y345" s="50" t="e">
        <f ca="1">ABS(X345/10000)&lt;=ABS('General Settings'!$D$32)</f>
        <v>#NAME?</v>
      </c>
      <c r="AA345" s="50" t="str">
        <f>_xll.qlSwapIndex(,,O345,SettlementDays,Currency,Calendar,FixedLegTenor,FixedLegBDC,FixedLegDayCounter,Index6M,DiscountingCurve,Permanent,Trigger,ObjectOverwrite)</f>
        <v>obj_00733#0001</v>
      </c>
      <c r="AB345" s="50" t="str">
        <f>_xll.qlVanillaSwapFromSwapIndex(,AA345,R345)</f>
        <v>obj_008a6#0001</v>
      </c>
      <c r="AH345" s="50" t="str">
        <v/>
      </c>
    </row>
    <row r="346" spans="13:34" x14ac:dyDescent="0.2">
      <c r="M346" s="94" t="s">
        <v>155</v>
      </c>
      <c r="N346" s="94" t="s">
        <v>88</v>
      </c>
      <c r="O346" s="94" t="s">
        <v>90</v>
      </c>
      <c r="P346" s="94" t="str">
        <f t="shared" si="27"/>
        <v>EUR15F25Y_Quote</v>
      </c>
      <c r="Q346" s="171"/>
      <c r="R346" s="106">
        <f>_xll.qlInterestRateIndexFixingDate(AA346,S346)</f>
        <v>48117</v>
      </c>
      <c r="S346" s="106">
        <f>_xll.qlCalendarAdvance(Calendar,SettlementDate,N346,"mf",TRUE,Trigger)</f>
        <v>48121</v>
      </c>
      <c r="T346" s="106">
        <f>_xll.qlInterestRateIndexMaturity(AA346,S346)</f>
        <v>57252</v>
      </c>
      <c r="U346" s="97" t="e">
        <f ca="1">_xll.qlIndexFixing(AA346,R346,TRUE,_xll.ohTrigger(Trigger,Trigger6M,InterestRatesTrigger))</f>
        <v>#NAME?</v>
      </c>
      <c r="V346" s="97" t="e">
        <f ca="1">_xll.qlQuoteValue(P346,_xll.ohTrigger(Trigger,Trigger6M,InterestRatesTrigger))</f>
        <v>#NAME?</v>
      </c>
      <c r="W346" s="94" t="b">
        <f t="shared" ca="1" si="28"/>
        <v>0</v>
      </c>
      <c r="X346" s="124" t="e">
        <f t="shared" ca="1" si="29"/>
        <v>#NAME?</v>
      </c>
      <c r="Y346" s="50" t="e">
        <f ca="1">ABS(X346/10000)&lt;=ABS('General Settings'!$D$32)</f>
        <v>#NAME?</v>
      </c>
      <c r="AA346" s="50" t="str">
        <f>_xll.qlSwapIndex(,,O346,SettlementDays,Currency,Calendar,FixedLegTenor,FixedLegBDC,FixedLegDayCounter,Index6M,DiscountingCurve,Permanent,Trigger,ObjectOverwrite)</f>
        <v>obj_0065b#0001</v>
      </c>
      <c r="AB346" s="50" t="str">
        <f>_xll.qlVanillaSwapFromSwapIndex(,AA346,R346)</f>
        <v>obj_007ca#0001</v>
      </c>
      <c r="AH346" s="50" t="str">
        <v/>
      </c>
    </row>
    <row r="347" spans="13:34" x14ac:dyDescent="0.2">
      <c r="M347" s="159" t="s">
        <v>155</v>
      </c>
      <c r="N347" s="159" t="s">
        <v>88</v>
      </c>
      <c r="O347" s="159" t="s">
        <v>92</v>
      </c>
      <c r="P347" s="159" t="str">
        <f t="shared" si="27"/>
        <v>EUR15F30Y_Quote</v>
      </c>
      <c r="Q347" s="174"/>
      <c r="R347" s="160">
        <f>_xll.qlInterestRateIndexFixingDate(AA347,S347)</f>
        <v>48117</v>
      </c>
      <c r="S347" s="160">
        <f>_xll.qlCalendarAdvance(Calendar,SettlementDate,N347,"mf",TRUE,Trigger)</f>
        <v>48121</v>
      </c>
      <c r="T347" s="160">
        <f>_xll.qlInterestRateIndexMaturity(AA347,S347)</f>
        <v>59079</v>
      </c>
      <c r="U347" s="161" t="e">
        <f ca="1">_xll.qlIndexFixing(AA347,R347,TRUE,_xll.ohTrigger(Trigger,Trigger6M,InterestRatesTrigger))</f>
        <v>#NAME?</v>
      </c>
      <c r="V347" s="161" t="e">
        <f ca="1">_xll.qlQuoteValue(P347,_xll.ohTrigger(Trigger,Trigger6M,InterestRatesTrigger))</f>
        <v>#NAME?</v>
      </c>
      <c r="W347" s="159" t="b">
        <f t="shared" ca="1" si="28"/>
        <v>0</v>
      </c>
      <c r="X347" s="162" t="e">
        <f t="shared" ca="1" si="29"/>
        <v>#NAME?</v>
      </c>
      <c r="Y347" s="131" t="e">
        <f ca="1">ABS(X347/10000)&lt;=ABS('General Settings'!$D$32)</f>
        <v>#NAME?</v>
      </c>
      <c r="AA347" s="50" t="str">
        <f>_xll.qlSwapIndex(,,O347,SettlementDays,Currency,Calendar,FixedLegTenor,FixedLegBDC,FixedLegDayCounter,Index6M,DiscountingCurve,Permanent,Trigger,ObjectOverwrite)</f>
        <v>obj_006d9#0001</v>
      </c>
      <c r="AB347" s="50" t="str">
        <f>_xll.qlVanillaSwapFromSwapIndex(,AA347,R347)</f>
        <v>obj_00858#0001</v>
      </c>
      <c r="AH347" s="50" t="str">
        <v/>
      </c>
    </row>
    <row r="348" spans="13:34" x14ac:dyDescent="0.2">
      <c r="M348" s="94" t="s">
        <v>155</v>
      </c>
      <c r="N348" s="94" t="s">
        <v>89</v>
      </c>
      <c r="O348" s="94" t="s">
        <v>33</v>
      </c>
      <c r="P348" s="94" t="str">
        <f t="shared" si="27"/>
        <v>EUR20F1Y_Quote</v>
      </c>
      <c r="Q348" s="171"/>
      <c r="R348" s="106">
        <f>_xll.qlInterestRateIndexFixingDate(AA348,S348)</f>
        <v>49944</v>
      </c>
      <c r="S348" s="106">
        <f>_xll.qlCalendarAdvance(Calendar,SettlementDate,N348,"mf",TRUE,Trigger)</f>
        <v>49948</v>
      </c>
      <c r="T348" s="106">
        <f>_xll.qlInterestRateIndexMaturity(AA348,S348)</f>
        <v>50313</v>
      </c>
      <c r="U348" s="97" t="e">
        <f ca="1">_xll.qlIndexFixing(AA348,R348,TRUE,_xll.ohTrigger(Trigger,Trigger6M,InterestRatesTrigger))</f>
        <v>#NAME?</v>
      </c>
      <c r="V348" s="97" t="e">
        <f ca="1">_xll.qlQuoteValue(P348,_xll.ohTrigger(Trigger,Trigger6M,InterestRatesTrigger))</f>
        <v>#NAME?</v>
      </c>
      <c r="W348" s="94" t="b">
        <f t="shared" ca="1" si="28"/>
        <v>0</v>
      </c>
      <c r="X348" s="124" t="e">
        <f t="shared" ca="1" si="29"/>
        <v>#NAME?</v>
      </c>
      <c r="Y348" s="123" t="e">
        <f ca="1">ABS(X348/10000)&lt;=ABS('General Settings'!$D$32)</f>
        <v>#NAME?</v>
      </c>
      <c r="AA348" s="50" t="str">
        <f>_xll.qlSwapIndex(,,O348,SettlementDays,Currency,Calendar,FixedLegTenor,FixedLegBDC,FixedLegDayCounter,Index6M,DiscountingCurve,Permanent,Trigger,ObjectOverwrite)</f>
        <v>obj_0064e#0001</v>
      </c>
      <c r="AB348" s="50" t="str">
        <f>_xll.qlVanillaSwapFromSwapIndex(,AA348,R348)</f>
        <v>obj_0086e#0001</v>
      </c>
      <c r="AH348" s="50" t="str">
        <v/>
      </c>
    </row>
    <row r="349" spans="13:34" x14ac:dyDescent="0.2">
      <c r="M349" s="94" t="s">
        <v>155</v>
      </c>
      <c r="N349" s="94" t="s">
        <v>89</v>
      </c>
      <c r="O349" s="94" t="s">
        <v>78</v>
      </c>
      <c r="P349" s="94" t="str">
        <f t="shared" si="27"/>
        <v>EUR20F2Y_Quote</v>
      </c>
      <c r="Q349" s="171"/>
      <c r="R349" s="106">
        <f>_xll.qlInterestRateIndexFixingDate(AA349,S349)</f>
        <v>49944</v>
      </c>
      <c r="S349" s="106">
        <f>_xll.qlCalendarAdvance(Calendar,SettlementDate,N349,"mf",TRUE,Trigger)</f>
        <v>49948</v>
      </c>
      <c r="T349" s="106">
        <f>_xll.qlInterestRateIndexMaturity(AA349,S349)</f>
        <v>50678</v>
      </c>
      <c r="U349" s="97" t="e">
        <f ca="1">_xll.qlIndexFixing(AA349,R349,TRUE,_xll.ohTrigger(Trigger,Trigger6M,InterestRatesTrigger))</f>
        <v>#NAME?</v>
      </c>
      <c r="V349" s="97" t="e">
        <f ca="1">_xll.qlQuoteValue(P349,_xll.ohTrigger(Trigger,Trigger6M,InterestRatesTrigger))</f>
        <v>#NAME?</v>
      </c>
      <c r="W349" s="94" t="b">
        <f t="shared" ca="1" si="28"/>
        <v>0</v>
      </c>
      <c r="X349" s="124" t="e">
        <f t="shared" ca="1" si="29"/>
        <v>#NAME?</v>
      </c>
      <c r="Y349" s="50" t="e">
        <f ca="1">ABS(X349/10000)&lt;=ABS('General Settings'!$D$32)</f>
        <v>#NAME?</v>
      </c>
      <c r="AA349" s="50" t="str">
        <f>_xll.qlSwapIndex(,,O349,SettlementDays,Currency,Calendar,FixedLegTenor,FixedLegBDC,FixedLegDayCounter,Index6M,DiscountingCurve,Permanent,Trigger,ObjectOverwrite)</f>
        <v>obj_0061c#0001</v>
      </c>
      <c r="AB349" s="50" t="str">
        <f>_xll.qlVanillaSwapFromSwapIndex(,AA349,R349)</f>
        <v>obj_007f7#0001</v>
      </c>
      <c r="AH349" s="50" t="str">
        <v/>
      </c>
    </row>
    <row r="350" spans="13:34" x14ac:dyDescent="0.2">
      <c r="M350" s="94" t="s">
        <v>155</v>
      </c>
      <c r="N350" s="94" t="s">
        <v>89</v>
      </c>
      <c r="O350" s="94" t="s">
        <v>79</v>
      </c>
      <c r="P350" s="94" t="str">
        <f t="shared" si="27"/>
        <v>EUR20F3Y_Quote</v>
      </c>
      <c r="Q350" s="171"/>
      <c r="R350" s="106">
        <f>_xll.qlInterestRateIndexFixingDate(AA350,S350)</f>
        <v>49944</v>
      </c>
      <c r="S350" s="106">
        <f>_xll.qlCalendarAdvance(Calendar,SettlementDate,N350,"mf",TRUE,Trigger)</f>
        <v>49948</v>
      </c>
      <c r="T350" s="106">
        <f>_xll.qlInterestRateIndexMaturity(AA350,S350)</f>
        <v>51043</v>
      </c>
      <c r="U350" s="97" t="e">
        <f ca="1">_xll.qlIndexFixing(AA350,R350,TRUE,_xll.ohTrigger(Trigger,Trigger6M,InterestRatesTrigger))</f>
        <v>#NAME?</v>
      </c>
      <c r="V350" s="97" t="e">
        <f ca="1">_xll.qlQuoteValue(P350,_xll.ohTrigger(Trigger,Trigger6M,InterestRatesTrigger))</f>
        <v>#NAME?</v>
      </c>
      <c r="W350" s="94" t="b">
        <f t="shared" ca="1" si="28"/>
        <v>0</v>
      </c>
      <c r="X350" s="124" t="e">
        <f t="shared" ca="1" si="29"/>
        <v>#NAME?</v>
      </c>
      <c r="Y350" s="50" t="e">
        <f ca="1">ABS(X350/10000)&lt;=ABS('General Settings'!$D$32)</f>
        <v>#NAME?</v>
      </c>
      <c r="AA350" s="50" t="str">
        <f>_xll.qlSwapIndex(,,O350,SettlementDays,Currency,Calendar,FixedLegTenor,FixedLegBDC,FixedLegDayCounter,Index6M,DiscountingCurve,Permanent,Trigger,ObjectOverwrite)</f>
        <v>obj_006e0#0001</v>
      </c>
      <c r="AB350" s="50" t="str">
        <f>_xll.qlVanillaSwapFromSwapIndex(,AA350,R350)</f>
        <v>obj_00811#0001</v>
      </c>
      <c r="AH350" s="50" t="str">
        <v/>
      </c>
    </row>
    <row r="351" spans="13:34" x14ac:dyDescent="0.2">
      <c r="M351" s="94" t="s">
        <v>155</v>
      </c>
      <c r="N351" s="94" t="s">
        <v>89</v>
      </c>
      <c r="O351" s="94" t="s">
        <v>80</v>
      </c>
      <c r="P351" s="94" t="str">
        <f t="shared" si="27"/>
        <v>EUR20F4Y_Quote</v>
      </c>
      <c r="Q351" s="171"/>
      <c r="R351" s="106">
        <f>_xll.qlInterestRateIndexFixingDate(AA351,S351)</f>
        <v>49944</v>
      </c>
      <c r="S351" s="106">
        <f>_xll.qlCalendarAdvance(Calendar,SettlementDate,N351,"mf",TRUE,Trigger)</f>
        <v>49948</v>
      </c>
      <c r="T351" s="106">
        <f>_xll.qlInterestRateIndexMaturity(AA351,S351)</f>
        <v>51407</v>
      </c>
      <c r="U351" s="97" t="e">
        <f ca="1">_xll.qlIndexFixing(AA351,R351,TRUE,_xll.ohTrigger(Trigger,Trigger6M,InterestRatesTrigger))</f>
        <v>#NAME?</v>
      </c>
      <c r="V351" s="97" t="e">
        <f ca="1">_xll.qlQuoteValue(P351,_xll.ohTrigger(Trigger,Trigger6M,InterestRatesTrigger))</f>
        <v>#NAME?</v>
      </c>
      <c r="W351" s="94" t="b">
        <f t="shared" ca="1" si="28"/>
        <v>0</v>
      </c>
      <c r="X351" s="124" t="e">
        <f t="shared" ca="1" si="29"/>
        <v>#NAME?</v>
      </c>
      <c r="Y351" s="50" t="e">
        <f ca="1">ABS(X351/10000)&lt;=ABS('General Settings'!$D$32)</f>
        <v>#NAME?</v>
      </c>
      <c r="AA351" s="50" t="str">
        <f>_xll.qlSwapIndex(,,O351,SettlementDays,Currency,Calendar,FixedLegTenor,FixedLegBDC,FixedLegDayCounter,Index6M,DiscountingCurve,Permanent,Trigger,ObjectOverwrite)</f>
        <v>obj_0065a#0001</v>
      </c>
      <c r="AB351" s="50" t="str">
        <f>_xll.qlVanillaSwapFromSwapIndex(,AA351,R351)</f>
        <v>obj_007d9#0001</v>
      </c>
      <c r="AH351" s="50" t="str">
        <v/>
      </c>
    </row>
    <row r="352" spans="13:34" x14ac:dyDescent="0.2">
      <c r="M352" s="94" t="s">
        <v>155</v>
      </c>
      <c r="N352" s="94" t="s">
        <v>89</v>
      </c>
      <c r="O352" s="94" t="s">
        <v>81</v>
      </c>
      <c r="P352" s="94" t="str">
        <f t="shared" si="27"/>
        <v>EUR20F5Y_Quote</v>
      </c>
      <c r="Q352" s="171"/>
      <c r="R352" s="106">
        <f>_xll.qlInterestRateIndexFixingDate(AA352,S352)</f>
        <v>49944</v>
      </c>
      <c r="S352" s="106">
        <f>_xll.qlCalendarAdvance(Calendar,SettlementDate,N352,"mf",TRUE,Trigger)</f>
        <v>49948</v>
      </c>
      <c r="T352" s="106">
        <f>_xll.qlInterestRateIndexMaturity(AA352,S352)</f>
        <v>51774</v>
      </c>
      <c r="U352" s="97" t="e">
        <f ca="1">_xll.qlIndexFixing(AA352,R352,TRUE,_xll.ohTrigger(Trigger,Trigger6M,InterestRatesTrigger))</f>
        <v>#NAME?</v>
      </c>
      <c r="V352" s="97" t="e">
        <f ca="1">_xll.qlQuoteValue(P352,_xll.ohTrigger(Trigger,Trigger6M,InterestRatesTrigger))</f>
        <v>#NAME?</v>
      </c>
      <c r="W352" s="94" t="b">
        <f t="shared" ca="1" si="28"/>
        <v>0</v>
      </c>
      <c r="X352" s="124" t="e">
        <f t="shared" ca="1" si="29"/>
        <v>#NAME?</v>
      </c>
      <c r="Y352" s="50" t="e">
        <f ca="1">ABS(X352/10000)&lt;=ABS('General Settings'!$D$32)</f>
        <v>#NAME?</v>
      </c>
      <c r="AA352" s="50" t="str">
        <f>_xll.qlSwapIndex(,,O352,SettlementDays,Currency,Calendar,FixedLegTenor,FixedLegBDC,FixedLegDayCounter,Index6M,DiscountingCurve,Permanent,Trigger,ObjectOverwrite)</f>
        <v>obj_0071e#0001</v>
      </c>
      <c r="AB352" s="50" t="str">
        <f>_xll.qlVanillaSwapFromSwapIndex(,AA352,R352)</f>
        <v>obj_007e8#0001</v>
      </c>
      <c r="AH352" s="50" t="str">
        <v/>
      </c>
    </row>
    <row r="353" spans="13:34" x14ac:dyDescent="0.2">
      <c r="M353" s="94" t="s">
        <v>155</v>
      </c>
      <c r="N353" s="94" t="s">
        <v>89</v>
      </c>
      <c r="O353" s="94" t="s">
        <v>82</v>
      </c>
      <c r="P353" s="94" t="str">
        <f t="shared" si="27"/>
        <v>EUR20F6Y_Quote</v>
      </c>
      <c r="Q353" s="171"/>
      <c r="R353" s="106">
        <f>_xll.qlInterestRateIndexFixingDate(AA353,S353)</f>
        <v>49944</v>
      </c>
      <c r="S353" s="106">
        <f>_xll.qlCalendarAdvance(Calendar,SettlementDate,N353,"mf",TRUE,Trigger)</f>
        <v>49948</v>
      </c>
      <c r="T353" s="106">
        <f>_xll.qlInterestRateIndexMaturity(AA353,S353)</f>
        <v>52139</v>
      </c>
      <c r="U353" s="97" t="e">
        <f ca="1">_xll.qlIndexFixing(AA353,R353,TRUE,_xll.ohTrigger(Trigger,Trigger6M,InterestRatesTrigger))</f>
        <v>#NAME?</v>
      </c>
      <c r="V353" s="97" t="e">
        <f ca="1">_xll.qlQuoteValue(P353,_xll.ohTrigger(Trigger,Trigger6M,InterestRatesTrigger))</f>
        <v>#NAME?</v>
      </c>
      <c r="W353" s="94" t="b">
        <f t="shared" ca="1" si="28"/>
        <v>0</v>
      </c>
      <c r="X353" s="124" t="e">
        <f t="shared" ca="1" si="29"/>
        <v>#NAME?</v>
      </c>
      <c r="Y353" s="50" t="e">
        <f ca="1">ABS(X353/10000)&lt;=ABS('General Settings'!$D$32)</f>
        <v>#NAME?</v>
      </c>
      <c r="AA353" s="50" t="str">
        <f>_xll.qlSwapIndex(,,O353,SettlementDays,Currency,Calendar,FixedLegTenor,FixedLegBDC,FixedLegDayCounter,Index6M,DiscountingCurve,Permanent,Trigger,ObjectOverwrite)</f>
        <v>obj_0062c#0001</v>
      </c>
      <c r="AB353" s="50" t="str">
        <f>_xll.qlVanillaSwapFromSwapIndex(,AA353,R353)</f>
        <v>obj_007ea#0001</v>
      </c>
      <c r="AH353" s="50" t="str">
        <v/>
      </c>
    </row>
    <row r="354" spans="13:34" x14ac:dyDescent="0.2">
      <c r="M354" s="94" t="s">
        <v>155</v>
      </c>
      <c r="N354" s="94" t="s">
        <v>89</v>
      </c>
      <c r="O354" s="94" t="s">
        <v>83</v>
      </c>
      <c r="P354" s="94" t="str">
        <f t="shared" si="27"/>
        <v>EUR20F7Y_Quote</v>
      </c>
      <c r="Q354" s="171"/>
      <c r="R354" s="106">
        <f>_xll.qlInterestRateIndexFixingDate(AA354,S354)</f>
        <v>49944</v>
      </c>
      <c r="S354" s="106">
        <f>_xll.qlCalendarAdvance(Calendar,SettlementDate,N354,"mf",TRUE,Trigger)</f>
        <v>49948</v>
      </c>
      <c r="T354" s="106">
        <f>_xll.qlInterestRateIndexMaturity(AA354,S354)</f>
        <v>52504</v>
      </c>
      <c r="U354" s="97" t="e">
        <f ca="1">_xll.qlIndexFixing(AA354,R354,TRUE,_xll.ohTrigger(Trigger,Trigger6M,InterestRatesTrigger))</f>
        <v>#NAME?</v>
      </c>
      <c r="V354" s="97" t="e">
        <f ca="1">_xll.qlQuoteValue(P354,_xll.ohTrigger(Trigger,Trigger6M,InterestRatesTrigger))</f>
        <v>#NAME?</v>
      </c>
      <c r="W354" s="94" t="b">
        <f t="shared" ca="1" si="28"/>
        <v>0</v>
      </c>
      <c r="X354" s="124" t="e">
        <f t="shared" ca="1" si="29"/>
        <v>#NAME?</v>
      </c>
      <c r="Y354" s="50" t="e">
        <f ca="1">ABS(X354/10000)&lt;=ABS('General Settings'!$D$32)</f>
        <v>#NAME?</v>
      </c>
      <c r="AA354" s="50" t="str">
        <f>_xll.qlSwapIndex(,,O354,SettlementDays,Currency,Calendar,FixedLegTenor,FixedLegBDC,FixedLegDayCounter,Index6M,DiscountingCurve,Permanent,Trigger,ObjectOverwrite)</f>
        <v>obj_0070e#0001</v>
      </c>
      <c r="AB354" s="50" t="str">
        <f>_xll.qlVanillaSwapFromSwapIndex(,AA354,R354)</f>
        <v>obj_0076a#0001</v>
      </c>
      <c r="AH354" s="50" t="str">
        <v/>
      </c>
    </row>
    <row r="355" spans="13:34" x14ac:dyDescent="0.2">
      <c r="M355" s="94" t="s">
        <v>155</v>
      </c>
      <c r="N355" s="94" t="s">
        <v>89</v>
      </c>
      <c r="O355" s="94" t="s">
        <v>84</v>
      </c>
      <c r="P355" s="94" t="str">
        <f t="shared" si="27"/>
        <v>EUR20F8Y_Quote</v>
      </c>
      <c r="Q355" s="171"/>
      <c r="R355" s="106">
        <f>_xll.qlInterestRateIndexFixingDate(AA355,S355)</f>
        <v>49944</v>
      </c>
      <c r="S355" s="106">
        <f>_xll.qlCalendarAdvance(Calendar,SettlementDate,N355,"mf",TRUE,Trigger)</f>
        <v>49948</v>
      </c>
      <c r="T355" s="106">
        <f>_xll.qlInterestRateIndexMaturity(AA355,S355)</f>
        <v>52870</v>
      </c>
      <c r="U355" s="97" t="e">
        <f ca="1">_xll.qlIndexFixing(AA355,R355,TRUE,_xll.ohTrigger(Trigger,Trigger6M,InterestRatesTrigger))</f>
        <v>#NAME?</v>
      </c>
      <c r="V355" s="97" t="e">
        <f ca="1">_xll.qlQuoteValue(P355,_xll.ohTrigger(Trigger,Trigger6M,InterestRatesTrigger))</f>
        <v>#NAME?</v>
      </c>
      <c r="W355" s="94" t="b">
        <f t="shared" ca="1" si="28"/>
        <v>0</v>
      </c>
      <c r="X355" s="124" t="e">
        <f t="shared" ca="1" si="29"/>
        <v>#NAME?</v>
      </c>
      <c r="Y355" s="50" t="e">
        <f ca="1">ABS(X355/10000)&lt;=ABS('General Settings'!$D$32)</f>
        <v>#NAME?</v>
      </c>
      <c r="AA355" s="50" t="str">
        <f>_xll.qlSwapIndex(,,O355,SettlementDays,Currency,Calendar,FixedLegTenor,FixedLegBDC,FixedLegDayCounter,Index6M,DiscountingCurve,Permanent,Trigger,ObjectOverwrite)</f>
        <v>obj_0071a#0001</v>
      </c>
      <c r="AB355" s="50" t="str">
        <f>_xll.qlVanillaSwapFromSwapIndex(,AA355,R355)</f>
        <v>obj_0081d#0001</v>
      </c>
      <c r="AH355" s="50" t="str">
        <v/>
      </c>
    </row>
    <row r="356" spans="13:34" x14ac:dyDescent="0.2">
      <c r="M356" s="94" t="s">
        <v>155</v>
      </c>
      <c r="N356" s="94" t="s">
        <v>89</v>
      </c>
      <c r="O356" s="94" t="s">
        <v>85</v>
      </c>
      <c r="P356" s="94" t="str">
        <f t="shared" si="27"/>
        <v>EUR20F9Y_Quote</v>
      </c>
      <c r="Q356" s="171"/>
      <c r="R356" s="106">
        <f>_xll.qlInterestRateIndexFixingDate(AA356,S356)</f>
        <v>49944</v>
      </c>
      <c r="S356" s="106">
        <f>_xll.qlCalendarAdvance(Calendar,SettlementDate,N356,"mf",TRUE,Trigger)</f>
        <v>49948</v>
      </c>
      <c r="T356" s="106">
        <f>_xll.qlInterestRateIndexMaturity(AA356,S356)</f>
        <v>53234</v>
      </c>
      <c r="U356" s="97" t="e">
        <f ca="1">_xll.qlIndexFixing(AA356,R356,TRUE,_xll.ohTrigger(Trigger,Trigger6M,InterestRatesTrigger))</f>
        <v>#NAME?</v>
      </c>
      <c r="V356" s="97" t="e">
        <f ca="1">_xll.qlQuoteValue(P356,_xll.ohTrigger(Trigger,Trigger6M,InterestRatesTrigger))</f>
        <v>#NAME?</v>
      </c>
      <c r="W356" s="94" t="b">
        <f t="shared" ca="1" si="28"/>
        <v>0</v>
      </c>
      <c r="X356" s="124" t="e">
        <f t="shared" ca="1" si="29"/>
        <v>#NAME?</v>
      </c>
      <c r="Y356" s="50" t="e">
        <f ca="1">ABS(X356/10000)&lt;=ABS('General Settings'!$D$32)</f>
        <v>#NAME?</v>
      </c>
      <c r="AA356" s="50" t="str">
        <f>_xll.qlSwapIndex(,,O356,SettlementDays,Currency,Calendar,FixedLegTenor,FixedLegBDC,FixedLegDayCounter,Index6M,DiscountingCurve,Permanent,Trigger,ObjectOverwrite)</f>
        <v>obj_00690#0001</v>
      </c>
      <c r="AB356" s="50" t="str">
        <f>_xll.qlVanillaSwapFromSwapIndex(,AA356,R356)</f>
        <v>obj_007b8#0001</v>
      </c>
      <c r="AH356" s="50" t="str">
        <v/>
      </c>
    </row>
    <row r="357" spans="13:34" x14ac:dyDescent="0.2">
      <c r="M357" s="94" t="s">
        <v>155</v>
      </c>
      <c r="N357" s="94" t="s">
        <v>89</v>
      </c>
      <c r="O357" s="94" t="s">
        <v>86</v>
      </c>
      <c r="P357" s="94" t="str">
        <f t="shared" si="27"/>
        <v>EUR20F10Y_Quote</v>
      </c>
      <c r="Q357" s="171"/>
      <c r="R357" s="106">
        <f>_xll.qlInterestRateIndexFixingDate(AA357,S357)</f>
        <v>49944</v>
      </c>
      <c r="S357" s="106">
        <f>_xll.qlCalendarAdvance(Calendar,SettlementDate,N357,"mf",TRUE,Trigger)</f>
        <v>49948</v>
      </c>
      <c r="T357" s="106">
        <f>_xll.qlInterestRateIndexMaturity(AA357,S357)</f>
        <v>53598</v>
      </c>
      <c r="U357" s="97" t="e">
        <f ca="1">_xll.qlIndexFixing(AA357,R357,TRUE,_xll.ohTrigger(Trigger,Trigger6M,InterestRatesTrigger))</f>
        <v>#NAME?</v>
      </c>
      <c r="V357" s="97" t="e">
        <f ca="1">_xll.qlQuoteValue(P357,_xll.ohTrigger(Trigger,Trigger6M,InterestRatesTrigger))</f>
        <v>#NAME?</v>
      </c>
      <c r="W357" s="94" t="b">
        <f t="shared" ca="1" si="28"/>
        <v>0</v>
      </c>
      <c r="X357" s="124" t="e">
        <f t="shared" ca="1" si="29"/>
        <v>#NAME?</v>
      </c>
      <c r="Y357" s="50" t="e">
        <f ca="1">ABS(X357/10000)&lt;=ABS('General Settings'!$D$32)</f>
        <v>#NAME?</v>
      </c>
      <c r="AA357" s="50" t="str">
        <f>_xll.qlSwapIndex(,,O357,SettlementDays,Currency,Calendar,FixedLegTenor,FixedLegBDC,FixedLegDayCounter,Index6M,DiscountingCurve,Permanent,Trigger,ObjectOverwrite)</f>
        <v>obj_0067c#0001</v>
      </c>
      <c r="AB357" s="50" t="str">
        <f>_xll.qlVanillaSwapFromSwapIndex(,AA357,R357)</f>
        <v>obj_00782#0001</v>
      </c>
      <c r="AH357" s="50" t="str">
        <v/>
      </c>
    </row>
    <row r="358" spans="13:34" x14ac:dyDescent="0.2">
      <c r="M358" s="94" t="s">
        <v>155</v>
      </c>
      <c r="N358" s="94" t="s">
        <v>89</v>
      </c>
      <c r="O358" s="94" t="s">
        <v>112</v>
      </c>
      <c r="P358" s="94" t="str">
        <f t="shared" si="27"/>
        <v>EUR20F11Y_Quote</v>
      </c>
      <c r="Q358" s="171"/>
      <c r="R358" s="106">
        <f>_xll.qlInterestRateIndexFixingDate(AA358,S358)</f>
        <v>49944</v>
      </c>
      <c r="S358" s="106">
        <f>_xll.qlCalendarAdvance(Calendar,SettlementDate,N358,"mf",TRUE,Trigger)</f>
        <v>49948</v>
      </c>
      <c r="T358" s="106">
        <f>_xll.qlInterestRateIndexMaturity(AA358,S358)</f>
        <v>53965</v>
      </c>
      <c r="U358" s="97" t="e">
        <f ca="1">_xll.qlIndexFixing(AA358,R358,TRUE,_xll.ohTrigger(Trigger,Trigger6M,InterestRatesTrigger))</f>
        <v>#NAME?</v>
      </c>
      <c r="V358" s="97" t="e">
        <f ca="1">_xll.qlQuoteValue(P358,_xll.ohTrigger(Trigger,Trigger6M,InterestRatesTrigger))</f>
        <v>#NAME?</v>
      </c>
      <c r="W358" s="94" t="b">
        <f t="shared" ca="1" si="28"/>
        <v>0</v>
      </c>
      <c r="X358" s="124" t="e">
        <f t="shared" ca="1" si="29"/>
        <v>#NAME?</v>
      </c>
      <c r="Y358" s="50" t="e">
        <f ca="1">ABS(X358/10000)&lt;=ABS('General Settings'!$D$32)</f>
        <v>#NAME?</v>
      </c>
      <c r="AA358" s="50" t="str">
        <f>_xll.qlSwapIndex(,,O358,SettlementDays,Currency,Calendar,FixedLegTenor,FixedLegBDC,FixedLegDayCounter,Index6M,DiscountingCurve,Permanent,Trigger,ObjectOverwrite)</f>
        <v>obj_005c4#0001</v>
      </c>
      <c r="AB358" s="50" t="str">
        <f>_xll.qlVanillaSwapFromSwapIndex(,AA358,R358)</f>
        <v>obj_00856#0001</v>
      </c>
      <c r="AH358" s="50" t="str">
        <v/>
      </c>
    </row>
    <row r="359" spans="13:34" x14ac:dyDescent="0.2">
      <c r="M359" s="94" t="s">
        <v>155</v>
      </c>
      <c r="N359" s="94" t="s">
        <v>89</v>
      </c>
      <c r="O359" s="94" t="s">
        <v>87</v>
      </c>
      <c r="P359" s="94" t="str">
        <f t="shared" si="27"/>
        <v>EUR20F12Y_Quote</v>
      </c>
      <c r="Q359" s="171"/>
      <c r="R359" s="106">
        <f>_xll.qlInterestRateIndexFixingDate(AA359,S359)</f>
        <v>49944</v>
      </c>
      <c r="S359" s="106">
        <f>_xll.qlCalendarAdvance(Calendar,SettlementDate,N359,"mf",TRUE,Trigger)</f>
        <v>49948</v>
      </c>
      <c r="T359" s="106">
        <f>_xll.qlInterestRateIndexMaturity(AA359,S359)</f>
        <v>54331</v>
      </c>
      <c r="U359" s="97" t="e">
        <f ca="1">_xll.qlIndexFixing(AA359,R359,TRUE,_xll.ohTrigger(Trigger,Trigger6M,InterestRatesTrigger))</f>
        <v>#NAME?</v>
      </c>
      <c r="V359" s="97" t="e">
        <f ca="1">_xll.qlQuoteValue(P359,_xll.ohTrigger(Trigger,Trigger6M,InterestRatesTrigger))</f>
        <v>#NAME?</v>
      </c>
      <c r="W359" s="94" t="b">
        <f t="shared" ca="1" si="28"/>
        <v>0</v>
      </c>
      <c r="X359" s="124" t="e">
        <f t="shared" ca="1" si="29"/>
        <v>#NAME?</v>
      </c>
      <c r="Y359" s="50" t="e">
        <f ca="1">ABS(X359/10000)&lt;=ABS('General Settings'!$D$32)</f>
        <v>#NAME?</v>
      </c>
      <c r="AA359" s="50" t="str">
        <f>_xll.qlSwapIndex(,,O359,SettlementDays,Currency,Calendar,FixedLegTenor,FixedLegBDC,FixedLegDayCounter,Index6M,DiscountingCurve,Permanent,Trigger,ObjectOverwrite)</f>
        <v>obj_00735#0001</v>
      </c>
      <c r="AB359" s="50" t="str">
        <f>_xll.qlVanillaSwapFromSwapIndex(,AA359,R359)</f>
        <v>obj_007eb#0001</v>
      </c>
      <c r="AH359" s="50" t="str">
        <v/>
      </c>
    </row>
    <row r="360" spans="13:34" x14ac:dyDescent="0.2">
      <c r="M360" s="94" t="s">
        <v>155</v>
      </c>
      <c r="N360" s="94" t="s">
        <v>89</v>
      </c>
      <c r="O360" s="94" t="s">
        <v>113</v>
      </c>
      <c r="P360" s="94" t="str">
        <f t="shared" si="27"/>
        <v>EUR20F13Y_Quote</v>
      </c>
      <c r="Q360" s="171"/>
      <c r="R360" s="106">
        <f>_xll.qlInterestRateIndexFixingDate(AA360,S360)</f>
        <v>49944</v>
      </c>
      <c r="S360" s="106">
        <f>_xll.qlCalendarAdvance(Calendar,SettlementDate,N360,"mf",TRUE,Trigger)</f>
        <v>49948</v>
      </c>
      <c r="T360" s="106">
        <f>_xll.qlInterestRateIndexMaturity(AA360,S360)</f>
        <v>54696</v>
      </c>
      <c r="U360" s="97" t="e">
        <f ca="1">_xll.qlIndexFixing(AA360,R360,TRUE,_xll.ohTrigger(Trigger,Trigger6M,InterestRatesTrigger))</f>
        <v>#NAME?</v>
      </c>
      <c r="V360" s="97" t="e">
        <f ca="1">_xll.qlQuoteValue(P360,_xll.ohTrigger(Trigger,Trigger6M,InterestRatesTrigger))</f>
        <v>#NAME?</v>
      </c>
      <c r="W360" s="94" t="b">
        <f t="shared" ca="1" si="28"/>
        <v>0</v>
      </c>
      <c r="X360" s="124" t="e">
        <f t="shared" ca="1" si="29"/>
        <v>#NAME?</v>
      </c>
      <c r="Y360" s="50" t="e">
        <f ca="1">ABS(X360/10000)&lt;=ABS('General Settings'!$D$32)</f>
        <v>#NAME?</v>
      </c>
      <c r="AA360" s="50" t="str">
        <f>_xll.qlSwapIndex(,,O360,SettlementDays,Currency,Calendar,FixedLegTenor,FixedLegBDC,FixedLegDayCounter,Index6M,DiscountingCurve,Permanent,Trigger,ObjectOverwrite)</f>
        <v>obj_0074f#0001</v>
      </c>
      <c r="AB360" s="50" t="str">
        <f>_xll.qlVanillaSwapFromSwapIndex(,AA360,R360)</f>
        <v>obj_0078f#0001</v>
      </c>
      <c r="AH360" s="50" t="str">
        <v/>
      </c>
    </row>
    <row r="361" spans="13:34" x14ac:dyDescent="0.2">
      <c r="M361" s="94" t="s">
        <v>155</v>
      </c>
      <c r="N361" s="94" t="s">
        <v>89</v>
      </c>
      <c r="O361" s="94" t="s">
        <v>114</v>
      </c>
      <c r="P361" s="94" t="str">
        <f t="shared" si="27"/>
        <v>EUR20F14Y_Quote</v>
      </c>
      <c r="Q361" s="171"/>
      <c r="R361" s="106">
        <f>_xll.qlInterestRateIndexFixingDate(AA361,S361)</f>
        <v>49944</v>
      </c>
      <c r="S361" s="106">
        <f>_xll.qlCalendarAdvance(Calendar,SettlementDate,N361,"mf",TRUE,Trigger)</f>
        <v>49948</v>
      </c>
      <c r="T361" s="106">
        <f>_xll.qlInterestRateIndexMaturity(AA361,S361)</f>
        <v>55061</v>
      </c>
      <c r="U361" s="97" t="e">
        <f ca="1">_xll.qlIndexFixing(AA361,R361,TRUE,_xll.ohTrigger(Trigger,Trigger6M,InterestRatesTrigger))</f>
        <v>#NAME?</v>
      </c>
      <c r="V361" s="97" t="e">
        <f ca="1">_xll.qlQuoteValue(P361,_xll.ohTrigger(Trigger,Trigger6M,InterestRatesTrigger))</f>
        <v>#NAME?</v>
      </c>
      <c r="W361" s="94" t="b">
        <f t="shared" ca="1" si="28"/>
        <v>0</v>
      </c>
      <c r="X361" s="124" t="e">
        <f t="shared" ca="1" si="29"/>
        <v>#NAME?</v>
      </c>
      <c r="Y361" s="50" t="e">
        <f ca="1">ABS(X361/10000)&lt;=ABS('General Settings'!$D$32)</f>
        <v>#NAME?</v>
      </c>
      <c r="AA361" s="50" t="str">
        <f>_xll.qlSwapIndex(,,O361,SettlementDays,Currency,Calendar,FixedLegTenor,FixedLegBDC,FixedLegDayCounter,Index6M,DiscountingCurve,Permanent,Trigger,ObjectOverwrite)</f>
        <v>obj_00661#0001</v>
      </c>
      <c r="AB361" s="50" t="str">
        <f>_xll.qlVanillaSwapFromSwapIndex(,AA361,R361)</f>
        <v>obj_007c3#0001</v>
      </c>
      <c r="AH361" s="50" t="str">
        <v/>
      </c>
    </row>
    <row r="362" spans="13:34" x14ac:dyDescent="0.2">
      <c r="M362" s="94" t="s">
        <v>155</v>
      </c>
      <c r="N362" s="94" t="s">
        <v>89</v>
      </c>
      <c r="O362" s="94" t="s">
        <v>88</v>
      </c>
      <c r="P362" s="94" t="str">
        <f t="shared" si="27"/>
        <v>EUR20F15Y_Quote</v>
      </c>
      <c r="Q362" s="171"/>
      <c r="R362" s="106">
        <f>_xll.qlInterestRateIndexFixingDate(AA362,S362)</f>
        <v>49944</v>
      </c>
      <c r="S362" s="106">
        <f>_xll.qlCalendarAdvance(Calendar,SettlementDate,N362,"mf",TRUE,Trigger)</f>
        <v>49948</v>
      </c>
      <c r="T362" s="106">
        <f>_xll.qlInterestRateIndexMaturity(AA362,S362)</f>
        <v>55425</v>
      </c>
      <c r="U362" s="97" t="e">
        <f ca="1">_xll.qlIndexFixing(AA362,R362,TRUE,_xll.ohTrigger(Trigger,Trigger6M,InterestRatesTrigger))</f>
        <v>#NAME?</v>
      </c>
      <c r="V362" s="97" t="e">
        <f ca="1">_xll.qlQuoteValue(P362,_xll.ohTrigger(Trigger,Trigger6M,InterestRatesTrigger))</f>
        <v>#NAME?</v>
      </c>
      <c r="W362" s="94" t="b">
        <f t="shared" ca="1" si="28"/>
        <v>0</v>
      </c>
      <c r="X362" s="124" t="e">
        <f t="shared" ca="1" si="29"/>
        <v>#NAME?</v>
      </c>
      <c r="Y362" s="50" t="e">
        <f ca="1">ABS(X362/10000)&lt;=ABS('General Settings'!$D$32)</f>
        <v>#NAME?</v>
      </c>
      <c r="AA362" s="50" t="str">
        <f>_xll.qlSwapIndex(,,O362,SettlementDays,Currency,Calendar,FixedLegTenor,FixedLegBDC,FixedLegDayCounter,Index6M,DiscountingCurve,Permanent,Trigger,ObjectOverwrite)</f>
        <v>obj_006c1#0001</v>
      </c>
      <c r="AB362" s="50" t="str">
        <f>_xll.qlVanillaSwapFromSwapIndex(,AA362,R362)</f>
        <v>obj_008b6#0001</v>
      </c>
      <c r="AH362" s="50" t="str">
        <v/>
      </c>
    </row>
    <row r="363" spans="13:34" x14ac:dyDescent="0.2">
      <c r="M363" s="94" t="s">
        <v>155</v>
      </c>
      <c r="N363" s="94" t="s">
        <v>89</v>
      </c>
      <c r="O363" s="94" t="s">
        <v>89</v>
      </c>
      <c r="P363" s="94" t="str">
        <f t="shared" si="27"/>
        <v>EUR20F20Y_Quote</v>
      </c>
      <c r="Q363" s="171"/>
      <c r="R363" s="106">
        <f>_xll.qlInterestRateIndexFixingDate(AA363,S363)</f>
        <v>49944</v>
      </c>
      <c r="S363" s="106">
        <f>_xll.qlCalendarAdvance(Calendar,SettlementDate,N363,"mf",TRUE,Trigger)</f>
        <v>49948</v>
      </c>
      <c r="T363" s="106">
        <f>_xll.qlInterestRateIndexMaturity(AA363,S363)</f>
        <v>57252</v>
      </c>
      <c r="U363" s="97" t="e">
        <f ca="1">_xll.qlIndexFixing(AA363,R363,TRUE,_xll.ohTrigger(Trigger,Trigger6M,InterestRatesTrigger))</f>
        <v>#NAME?</v>
      </c>
      <c r="V363" s="97" t="e">
        <f ca="1">_xll.qlQuoteValue(P363,_xll.ohTrigger(Trigger,Trigger6M,InterestRatesTrigger))</f>
        <v>#NAME?</v>
      </c>
      <c r="W363" s="94" t="b">
        <f t="shared" ca="1" si="28"/>
        <v>0</v>
      </c>
      <c r="X363" s="124" t="e">
        <f t="shared" ca="1" si="29"/>
        <v>#NAME?</v>
      </c>
      <c r="Y363" s="50" t="e">
        <f ca="1">ABS(X363/10000)&lt;=ABS('General Settings'!$D$32)</f>
        <v>#NAME?</v>
      </c>
      <c r="AA363" s="50" t="str">
        <f>_xll.qlSwapIndex(,,O363,SettlementDays,Currency,Calendar,FixedLegTenor,FixedLegBDC,FixedLegDayCounter,Index6M,DiscountingCurve,Permanent,Trigger,ObjectOverwrite)</f>
        <v>obj_0075a#0001</v>
      </c>
      <c r="AB363" s="50" t="str">
        <f>_xll.qlVanillaSwapFromSwapIndex(,AA363,R363)</f>
        <v>obj_00803#0001</v>
      </c>
      <c r="AH363" s="50" t="str">
        <v/>
      </c>
    </row>
    <row r="364" spans="13:34" x14ac:dyDescent="0.2">
      <c r="M364" s="94" t="s">
        <v>155</v>
      </c>
      <c r="N364" s="94" t="s">
        <v>89</v>
      </c>
      <c r="O364" s="94" t="s">
        <v>90</v>
      </c>
      <c r="P364" s="94" t="str">
        <f t="shared" si="27"/>
        <v>EUR20F25Y_Quote</v>
      </c>
      <c r="Q364" s="171"/>
      <c r="R364" s="106">
        <f>_xll.qlInterestRateIndexFixingDate(AA364,S364)</f>
        <v>49944</v>
      </c>
      <c r="S364" s="106">
        <f>_xll.qlCalendarAdvance(Calendar,SettlementDate,N364,"mf",TRUE,Trigger)</f>
        <v>49948</v>
      </c>
      <c r="T364" s="106">
        <f>_xll.qlInterestRateIndexMaturity(AA364,S364)</f>
        <v>59079</v>
      </c>
      <c r="U364" s="97" t="e">
        <f ca="1">_xll.qlIndexFixing(AA364,R364,TRUE,_xll.ohTrigger(Trigger,Trigger6M,InterestRatesTrigger))</f>
        <v>#NAME?</v>
      </c>
      <c r="V364" s="97" t="e">
        <f ca="1">_xll.qlQuoteValue(P364,_xll.ohTrigger(Trigger,Trigger6M,InterestRatesTrigger))</f>
        <v>#NAME?</v>
      </c>
      <c r="W364" s="94" t="b">
        <f t="shared" ca="1" si="28"/>
        <v>0</v>
      </c>
      <c r="X364" s="124" t="e">
        <f t="shared" ca="1" si="29"/>
        <v>#NAME?</v>
      </c>
      <c r="Y364" s="50" t="e">
        <f ca="1">ABS(X364/10000)&lt;=ABS('General Settings'!$D$32)</f>
        <v>#NAME?</v>
      </c>
      <c r="AA364" s="50" t="str">
        <f>_xll.qlSwapIndex(,,O364,SettlementDays,Currency,Calendar,FixedLegTenor,FixedLegBDC,FixedLegDayCounter,Index6M,DiscountingCurve,Permanent,Trigger,ObjectOverwrite)</f>
        <v>obj_0065c#0001</v>
      </c>
      <c r="AB364" s="50" t="str">
        <f>_xll.qlVanillaSwapFromSwapIndex(,AA364,R364)</f>
        <v>obj_007e0#0001</v>
      </c>
      <c r="AH364" s="50" t="str">
        <v/>
      </c>
    </row>
    <row r="365" spans="13:34" x14ac:dyDescent="0.2">
      <c r="M365" s="94" t="s">
        <v>155</v>
      </c>
      <c r="N365" s="94" t="s">
        <v>89</v>
      </c>
      <c r="O365" s="94" t="s">
        <v>92</v>
      </c>
      <c r="P365" s="94" t="str">
        <f t="shared" si="27"/>
        <v>EUR20F30Y_Quote</v>
      </c>
      <c r="Q365" s="171"/>
      <c r="R365" s="106">
        <f>_xll.qlInterestRateIndexFixingDate(AA365,S365)</f>
        <v>49944</v>
      </c>
      <c r="S365" s="106">
        <f>_xll.qlCalendarAdvance(Calendar,SettlementDate,N365,"mf",TRUE,Trigger)</f>
        <v>49948</v>
      </c>
      <c r="T365" s="106">
        <f>_xll.qlInterestRateIndexMaturity(AA365,S365)</f>
        <v>60905</v>
      </c>
      <c r="U365" s="97" t="e">
        <f ca="1">_xll.qlIndexFixing(AA365,R365,TRUE,_xll.ohTrigger(Trigger,Trigger6M,InterestRatesTrigger))</f>
        <v>#NAME?</v>
      </c>
      <c r="V365" s="97" t="e">
        <f ca="1">_xll.qlQuoteValue(P365,_xll.ohTrigger(Trigger,Trigger6M,InterestRatesTrigger))</f>
        <v>#NAME?</v>
      </c>
      <c r="W365" s="94" t="b">
        <f t="shared" ca="1" si="28"/>
        <v>0</v>
      </c>
      <c r="X365" s="124" t="e">
        <f t="shared" ca="1" si="29"/>
        <v>#NAME?</v>
      </c>
      <c r="Y365" s="131" t="e">
        <f ca="1">ABS(X365/10000)&lt;=ABS('General Settings'!$D$32)</f>
        <v>#NAME?</v>
      </c>
      <c r="AA365" s="50" t="str">
        <f>_xll.qlSwapIndex(,,O365,SettlementDays,Currency,Calendar,FixedLegTenor,FixedLegBDC,FixedLegDayCounter,Index6M,DiscountingCurve,Permanent,Trigger,ObjectOverwrite)</f>
        <v>obj_0075c#0001</v>
      </c>
      <c r="AB365" s="50" t="str">
        <f>_xll.qlVanillaSwapFromSwapIndex(,AA365,R365)</f>
        <v>obj_0083b#0001</v>
      </c>
      <c r="AH365" s="50" t="str">
        <v/>
      </c>
    </row>
    <row r="366" spans="13:34" x14ac:dyDescent="0.2">
      <c r="M366" s="163" t="s">
        <v>155</v>
      </c>
      <c r="N366" s="163" t="s">
        <v>90</v>
      </c>
      <c r="O366" s="163" t="s">
        <v>33</v>
      </c>
      <c r="P366" s="163" t="str">
        <f t="shared" si="27"/>
        <v>EUR25F1Y_Quote</v>
      </c>
      <c r="Q366" s="175"/>
      <c r="R366" s="164">
        <f>_xll.qlInterestRateIndexFixingDate(AA366,S366)</f>
        <v>51770</v>
      </c>
      <c r="S366" s="164">
        <f>_xll.qlCalendarAdvance(Calendar,SettlementDate,N366,"mf",TRUE,Trigger)</f>
        <v>51774</v>
      </c>
      <c r="T366" s="164">
        <f>_xll.qlInterestRateIndexMaturity(AA366,S366)</f>
        <v>52139</v>
      </c>
      <c r="U366" s="165" t="e">
        <f ca="1">_xll.qlIndexFixing(AA366,R366,TRUE,_xll.ohTrigger(Trigger,Trigger6M,InterestRatesTrigger))</f>
        <v>#NAME?</v>
      </c>
      <c r="V366" s="165" t="e">
        <f ca="1">_xll.qlQuoteValue(P366,_xll.ohTrigger(Trigger,Trigger6M,InterestRatesTrigger))</f>
        <v>#NAME?</v>
      </c>
      <c r="W366" s="163" t="b">
        <f t="shared" ca="1" si="28"/>
        <v>0</v>
      </c>
      <c r="X366" s="166" t="e">
        <f t="shared" ca="1" si="29"/>
        <v>#NAME?</v>
      </c>
      <c r="Y366" s="123" t="e">
        <f ca="1">ABS(X366/10000)&lt;=ABS('General Settings'!$D$32)</f>
        <v>#NAME?</v>
      </c>
      <c r="AA366" s="50" t="str">
        <f>_xll.qlSwapIndex(,,O366,SettlementDays,Currency,Calendar,FixedLegTenor,FixedLegBDC,FixedLegDayCounter,Index6M,DiscountingCurve,Permanent,Trigger,ObjectOverwrite)</f>
        <v>obj_006f1#0001</v>
      </c>
      <c r="AB366" s="50" t="str">
        <f>_xll.qlVanillaSwapFromSwapIndex(,AA366,R366)</f>
        <v>obj_007e6#0001</v>
      </c>
      <c r="AH366" s="50" t="str">
        <v/>
      </c>
    </row>
    <row r="367" spans="13:34" x14ac:dyDescent="0.2">
      <c r="M367" s="94" t="s">
        <v>155</v>
      </c>
      <c r="N367" s="94" t="s">
        <v>90</v>
      </c>
      <c r="O367" s="94" t="s">
        <v>78</v>
      </c>
      <c r="P367" s="94" t="str">
        <f t="shared" si="27"/>
        <v>EUR25F2Y_Quote</v>
      </c>
      <c r="Q367" s="171"/>
      <c r="R367" s="106">
        <f>_xll.qlInterestRateIndexFixingDate(AA367,S367)</f>
        <v>51770</v>
      </c>
      <c r="S367" s="106">
        <f>_xll.qlCalendarAdvance(Calendar,SettlementDate,N367,"mf",TRUE,Trigger)</f>
        <v>51774</v>
      </c>
      <c r="T367" s="106">
        <f>_xll.qlInterestRateIndexMaturity(AA367,S367)</f>
        <v>52504</v>
      </c>
      <c r="U367" s="97" t="e">
        <f ca="1">_xll.qlIndexFixing(AA367,R367,TRUE,_xll.ohTrigger(Trigger,Trigger6M,InterestRatesTrigger))</f>
        <v>#NAME?</v>
      </c>
      <c r="V367" s="97" t="e">
        <f ca="1">_xll.qlQuoteValue(P367,_xll.ohTrigger(Trigger,Trigger6M,InterestRatesTrigger))</f>
        <v>#NAME?</v>
      </c>
      <c r="W367" s="94" t="b">
        <f t="shared" ca="1" si="28"/>
        <v>0</v>
      </c>
      <c r="X367" s="124" t="e">
        <f t="shared" ca="1" si="29"/>
        <v>#NAME?</v>
      </c>
      <c r="Y367" s="50" t="e">
        <f ca="1">ABS(X367/10000)&lt;=ABS('General Settings'!$D$32)</f>
        <v>#NAME?</v>
      </c>
      <c r="AA367" s="50" t="str">
        <f>_xll.qlSwapIndex(,,O367,SettlementDays,Currency,Calendar,FixedLegTenor,FixedLegBDC,FixedLegDayCounter,Index6M,DiscountingCurve,Permanent,Trigger,ObjectOverwrite)</f>
        <v>obj_006c9#0001</v>
      </c>
      <c r="AB367" s="50" t="str">
        <f>_xll.qlVanillaSwapFromSwapIndex(,AA367,R367)</f>
        <v>obj_007f6#0001</v>
      </c>
      <c r="AH367" s="50" t="str">
        <v/>
      </c>
    </row>
    <row r="368" spans="13:34" x14ac:dyDescent="0.2">
      <c r="M368" s="94" t="s">
        <v>155</v>
      </c>
      <c r="N368" s="94" t="s">
        <v>90</v>
      </c>
      <c r="O368" s="94" t="s">
        <v>79</v>
      </c>
      <c r="P368" s="94" t="str">
        <f t="shared" si="27"/>
        <v>EUR25F3Y_Quote</v>
      </c>
      <c r="Q368" s="171"/>
      <c r="R368" s="106">
        <f>_xll.qlInterestRateIndexFixingDate(AA368,S368)</f>
        <v>51770</v>
      </c>
      <c r="S368" s="106">
        <f>_xll.qlCalendarAdvance(Calendar,SettlementDate,N368,"mf",TRUE,Trigger)</f>
        <v>51774</v>
      </c>
      <c r="T368" s="106">
        <f>_xll.qlInterestRateIndexMaturity(AA368,S368)</f>
        <v>52870</v>
      </c>
      <c r="U368" s="97" t="e">
        <f ca="1">_xll.qlIndexFixing(AA368,R368,TRUE,_xll.ohTrigger(Trigger,Trigger6M,InterestRatesTrigger))</f>
        <v>#NAME?</v>
      </c>
      <c r="V368" s="97" t="e">
        <f ca="1">_xll.qlQuoteValue(P368,_xll.ohTrigger(Trigger,Trigger6M,InterestRatesTrigger))</f>
        <v>#NAME?</v>
      </c>
      <c r="W368" s="94" t="b">
        <f t="shared" ca="1" si="28"/>
        <v>0</v>
      </c>
      <c r="X368" s="124" t="e">
        <f t="shared" ca="1" si="29"/>
        <v>#NAME?</v>
      </c>
      <c r="Y368" s="50" t="e">
        <f ca="1">ABS(X368/10000)&lt;=ABS('General Settings'!$D$32)</f>
        <v>#NAME?</v>
      </c>
      <c r="AA368" s="50" t="str">
        <f>_xll.qlSwapIndex(,,O368,SettlementDays,Currency,Calendar,FixedLegTenor,FixedLegBDC,FixedLegDayCounter,Index6M,DiscountingCurve,Permanent,Trigger,ObjectOverwrite)</f>
        <v>obj_00636#0001</v>
      </c>
      <c r="AB368" s="50" t="str">
        <f>_xll.qlVanillaSwapFromSwapIndex(,AA368,R368)</f>
        <v>obj_007bf#0001</v>
      </c>
      <c r="AH368" s="50" t="str">
        <v/>
      </c>
    </row>
    <row r="369" spans="13:34" x14ac:dyDescent="0.2">
      <c r="M369" s="94" t="s">
        <v>155</v>
      </c>
      <c r="N369" s="94" t="s">
        <v>90</v>
      </c>
      <c r="O369" s="94" t="s">
        <v>80</v>
      </c>
      <c r="P369" s="94" t="str">
        <f t="shared" si="27"/>
        <v>EUR25F4Y_Quote</v>
      </c>
      <c r="Q369" s="171"/>
      <c r="R369" s="106">
        <f>_xll.qlInterestRateIndexFixingDate(AA369,S369)</f>
        <v>51770</v>
      </c>
      <c r="S369" s="106">
        <f>_xll.qlCalendarAdvance(Calendar,SettlementDate,N369,"mf",TRUE,Trigger)</f>
        <v>51774</v>
      </c>
      <c r="T369" s="106">
        <f>_xll.qlInterestRateIndexMaturity(AA369,S369)</f>
        <v>53234</v>
      </c>
      <c r="U369" s="97" t="e">
        <f ca="1">_xll.qlIndexFixing(AA369,R369,TRUE,_xll.ohTrigger(Trigger,Trigger6M,InterestRatesTrigger))</f>
        <v>#NAME?</v>
      </c>
      <c r="V369" s="97" t="e">
        <f ca="1">_xll.qlQuoteValue(P369,_xll.ohTrigger(Trigger,Trigger6M,InterestRatesTrigger))</f>
        <v>#NAME?</v>
      </c>
      <c r="W369" s="94" t="b">
        <f t="shared" ca="1" si="28"/>
        <v>0</v>
      </c>
      <c r="X369" s="124" t="e">
        <f t="shared" ca="1" si="29"/>
        <v>#NAME?</v>
      </c>
      <c r="Y369" s="50" t="e">
        <f ca="1">ABS(X369/10000)&lt;=ABS('General Settings'!$D$32)</f>
        <v>#NAME?</v>
      </c>
      <c r="AA369" s="50" t="str">
        <f>_xll.qlSwapIndex(,,O369,SettlementDays,Currency,Calendar,FixedLegTenor,FixedLegBDC,FixedLegDayCounter,Index6M,DiscountingCurve,Permanent,Trigger,ObjectOverwrite)</f>
        <v>obj_0068b#0001</v>
      </c>
      <c r="AB369" s="50" t="str">
        <f>_xll.qlVanillaSwapFromSwapIndex(,AA369,R369)</f>
        <v>obj_008a1#0001</v>
      </c>
      <c r="AH369" s="50" t="str">
        <v/>
      </c>
    </row>
    <row r="370" spans="13:34" x14ac:dyDescent="0.2">
      <c r="M370" s="94" t="s">
        <v>155</v>
      </c>
      <c r="N370" s="94" t="s">
        <v>90</v>
      </c>
      <c r="O370" s="94" t="s">
        <v>81</v>
      </c>
      <c r="P370" s="94" t="str">
        <f t="shared" si="27"/>
        <v>EUR25F5Y_Quote</v>
      </c>
      <c r="Q370" s="171"/>
      <c r="R370" s="106">
        <f>_xll.qlInterestRateIndexFixingDate(AA370,S370)</f>
        <v>51770</v>
      </c>
      <c r="S370" s="106">
        <f>_xll.qlCalendarAdvance(Calendar,SettlementDate,N370,"mf",TRUE,Trigger)</f>
        <v>51774</v>
      </c>
      <c r="T370" s="106">
        <f>_xll.qlInterestRateIndexMaturity(AA370,S370)</f>
        <v>53598</v>
      </c>
      <c r="U370" s="97" t="e">
        <f ca="1">_xll.qlIndexFixing(AA370,R370,TRUE,_xll.ohTrigger(Trigger,Trigger6M,InterestRatesTrigger))</f>
        <v>#NAME?</v>
      </c>
      <c r="V370" s="97" t="e">
        <f ca="1">_xll.qlQuoteValue(P370,_xll.ohTrigger(Trigger,Trigger6M,InterestRatesTrigger))</f>
        <v>#NAME?</v>
      </c>
      <c r="W370" s="94" t="b">
        <f t="shared" ca="1" si="28"/>
        <v>0</v>
      </c>
      <c r="X370" s="124" t="e">
        <f t="shared" ca="1" si="29"/>
        <v>#NAME?</v>
      </c>
      <c r="Y370" s="50" t="e">
        <f ca="1">ABS(X370/10000)&lt;=ABS('General Settings'!$D$32)</f>
        <v>#NAME?</v>
      </c>
      <c r="AA370" s="50" t="str">
        <f>_xll.qlSwapIndex(,,O370,SettlementDays,Currency,Calendar,FixedLegTenor,FixedLegBDC,FixedLegDayCounter,Index6M,DiscountingCurve,Permanent,Trigger,ObjectOverwrite)</f>
        <v>obj_00720#0001</v>
      </c>
      <c r="AB370" s="50" t="str">
        <f>_xll.qlVanillaSwapFromSwapIndex(,AA370,R370)</f>
        <v>obj_007ed#0001</v>
      </c>
      <c r="AH370" s="50" t="str">
        <v/>
      </c>
    </row>
    <row r="371" spans="13:34" x14ac:dyDescent="0.2">
      <c r="M371" s="94" t="s">
        <v>155</v>
      </c>
      <c r="N371" s="94" t="s">
        <v>90</v>
      </c>
      <c r="O371" s="94" t="s">
        <v>82</v>
      </c>
      <c r="P371" s="94" t="str">
        <f t="shared" si="27"/>
        <v>EUR25F6Y_Quote</v>
      </c>
      <c r="Q371" s="171"/>
      <c r="R371" s="106">
        <f>_xll.qlInterestRateIndexFixingDate(AA371,S371)</f>
        <v>51770</v>
      </c>
      <c r="S371" s="106">
        <f>_xll.qlCalendarAdvance(Calendar,SettlementDate,N371,"mf",TRUE,Trigger)</f>
        <v>51774</v>
      </c>
      <c r="T371" s="106">
        <f>_xll.qlInterestRateIndexMaturity(AA371,S371)</f>
        <v>53965</v>
      </c>
      <c r="U371" s="97" t="e">
        <f ca="1">_xll.qlIndexFixing(AA371,R371,TRUE,_xll.ohTrigger(Trigger,Trigger6M,InterestRatesTrigger))</f>
        <v>#NAME?</v>
      </c>
      <c r="V371" s="97" t="e">
        <f ca="1">_xll.qlQuoteValue(P371,_xll.ohTrigger(Trigger,Trigger6M,InterestRatesTrigger))</f>
        <v>#NAME?</v>
      </c>
      <c r="W371" s="94" t="b">
        <f t="shared" ca="1" si="28"/>
        <v>0</v>
      </c>
      <c r="X371" s="124" t="e">
        <f t="shared" ca="1" si="29"/>
        <v>#NAME?</v>
      </c>
      <c r="Y371" s="50" t="e">
        <f ca="1">ABS(X371/10000)&lt;=ABS('General Settings'!$D$32)</f>
        <v>#NAME?</v>
      </c>
      <c r="AA371" s="50" t="str">
        <f>_xll.qlSwapIndex(,,O371,SettlementDays,Currency,Calendar,FixedLegTenor,FixedLegBDC,FixedLegDayCounter,Index6M,DiscountingCurve,Permanent,Trigger,ObjectOverwrite)</f>
        <v>obj_0069d#0001</v>
      </c>
      <c r="AB371" s="50" t="str">
        <f>_xll.qlVanillaSwapFromSwapIndex(,AA371,R371)</f>
        <v>obj_007f1#0001</v>
      </c>
      <c r="AH371" s="50" t="str">
        <v/>
      </c>
    </row>
    <row r="372" spans="13:34" x14ac:dyDescent="0.2">
      <c r="M372" s="94" t="s">
        <v>155</v>
      </c>
      <c r="N372" s="94" t="s">
        <v>90</v>
      </c>
      <c r="O372" s="94" t="s">
        <v>83</v>
      </c>
      <c r="P372" s="94" t="str">
        <f t="shared" si="27"/>
        <v>EUR25F7Y_Quote</v>
      </c>
      <c r="Q372" s="171"/>
      <c r="R372" s="106">
        <f>_xll.qlInterestRateIndexFixingDate(AA372,S372)</f>
        <v>51770</v>
      </c>
      <c r="S372" s="106">
        <f>_xll.qlCalendarAdvance(Calendar,SettlementDate,N372,"mf",TRUE,Trigger)</f>
        <v>51774</v>
      </c>
      <c r="T372" s="106">
        <f>_xll.qlInterestRateIndexMaturity(AA372,S372)</f>
        <v>54331</v>
      </c>
      <c r="U372" s="97" t="e">
        <f ca="1">_xll.qlIndexFixing(AA372,R372,TRUE,_xll.ohTrigger(Trigger,Trigger6M,InterestRatesTrigger))</f>
        <v>#NAME?</v>
      </c>
      <c r="V372" s="97" t="e">
        <f ca="1">_xll.qlQuoteValue(P372,_xll.ohTrigger(Trigger,Trigger6M,InterestRatesTrigger))</f>
        <v>#NAME?</v>
      </c>
      <c r="W372" s="94" t="b">
        <f t="shared" ca="1" si="28"/>
        <v>0</v>
      </c>
      <c r="X372" s="124" t="e">
        <f t="shared" ca="1" si="29"/>
        <v>#NAME?</v>
      </c>
      <c r="Y372" s="50" t="e">
        <f ca="1">ABS(X372/10000)&lt;=ABS('General Settings'!$D$32)</f>
        <v>#NAME?</v>
      </c>
      <c r="AA372" s="50" t="str">
        <f>_xll.qlSwapIndex(,,O372,SettlementDays,Currency,Calendar,FixedLegTenor,FixedLegBDC,FixedLegDayCounter,Index6M,DiscountingCurve,Permanent,Trigger,ObjectOverwrite)</f>
        <v>obj_006df#0001</v>
      </c>
      <c r="AB372" s="50" t="str">
        <f>_xll.qlVanillaSwapFromSwapIndex(,AA372,R372)</f>
        <v>obj_00887#0001</v>
      </c>
      <c r="AH372" s="50" t="str">
        <v/>
      </c>
    </row>
    <row r="373" spans="13:34" x14ac:dyDescent="0.2">
      <c r="M373" s="94" t="s">
        <v>155</v>
      </c>
      <c r="N373" s="94" t="s">
        <v>90</v>
      </c>
      <c r="O373" s="94" t="s">
        <v>84</v>
      </c>
      <c r="P373" s="94" t="str">
        <f t="shared" si="27"/>
        <v>EUR25F8Y_Quote</v>
      </c>
      <c r="Q373" s="171"/>
      <c r="R373" s="106">
        <f>_xll.qlInterestRateIndexFixingDate(AA373,S373)</f>
        <v>51770</v>
      </c>
      <c r="S373" s="106">
        <f>_xll.qlCalendarAdvance(Calendar,SettlementDate,N373,"mf",TRUE,Trigger)</f>
        <v>51774</v>
      </c>
      <c r="T373" s="106">
        <f>_xll.qlInterestRateIndexMaturity(AA373,S373)</f>
        <v>54696</v>
      </c>
      <c r="U373" s="97" t="e">
        <f ca="1">_xll.qlIndexFixing(AA373,R373,TRUE,_xll.ohTrigger(Trigger,Trigger6M,InterestRatesTrigger))</f>
        <v>#NAME?</v>
      </c>
      <c r="V373" s="97" t="e">
        <f ca="1">_xll.qlQuoteValue(P373,_xll.ohTrigger(Trigger,Trigger6M,InterestRatesTrigger))</f>
        <v>#NAME?</v>
      </c>
      <c r="W373" s="94" t="b">
        <f t="shared" ca="1" si="28"/>
        <v>0</v>
      </c>
      <c r="X373" s="124" t="e">
        <f t="shared" ca="1" si="29"/>
        <v>#NAME?</v>
      </c>
      <c r="Y373" s="50" t="e">
        <f ca="1">ABS(X373/10000)&lt;=ABS('General Settings'!$D$32)</f>
        <v>#NAME?</v>
      </c>
      <c r="AA373" s="50" t="str">
        <f>_xll.qlSwapIndex(,,O373,SettlementDays,Currency,Calendar,FixedLegTenor,FixedLegBDC,FixedLegDayCounter,Index6M,DiscountingCurve,Permanent,Trigger,ObjectOverwrite)</f>
        <v>obj_005e5#0001</v>
      </c>
      <c r="AB373" s="50" t="str">
        <f>_xll.qlVanillaSwapFromSwapIndex(,AA373,R373)</f>
        <v>obj_0087f#0001</v>
      </c>
      <c r="AH373" s="50" t="str">
        <v/>
      </c>
    </row>
    <row r="374" spans="13:34" x14ac:dyDescent="0.2">
      <c r="M374" s="94" t="s">
        <v>155</v>
      </c>
      <c r="N374" s="94" t="s">
        <v>90</v>
      </c>
      <c r="O374" s="94" t="s">
        <v>85</v>
      </c>
      <c r="P374" s="94" t="str">
        <f t="shared" si="27"/>
        <v>EUR25F9Y_Quote</v>
      </c>
      <c r="Q374" s="171"/>
      <c r="R374" s="106">
        <f>_xll.qlInterestRateIndexFixingDate(AA374,S374)</f>
        <v>51770</v>
      </c>
      <c r="S374" s="106">
        <f>_xll.qlCalendarAdvance(Calendar,SettlementDate,N374,"mf",TRUE,Trigger)</f>
        <v>51774</v>
      </c>
      <c r="T374" s="106">
        <f>_xll.qlInterestRateIndexMaturity(AA374,S374)</f>
        <v>55061</v>
      </c>
      <c r="U374" s="97" t="e">
        <f ca="1">_xll.qlIndexFixing(AA374,R374,TRUE,_xll.ohTrigger(Trigger,Trigger6M,InterestRatesTrigger))</f>
        <v>#NAME?</v>
      </c>
      <c r="V374" s="97" t="e">
        <f ca="1">_xll.qlQuoteValue(P374,_xll.ohTrigger(Trigger,Trigger6M,InterestRatesTrigger))</f>
        <v>#NAME?</v>
      </c>
      <c r="W374" s="94" t="b">
        <f t="shared" ca="1" si="28"/>
        <v>0</v>
      </c>
      <c r="X374" s="124" t="e">
        <f t="shared" ca="1" si="29"/>
        <v>#NAME?</v>
      </c>
      <c r="Y374" s="50" t="e">
        <f ca="1">ABS(X374/10000)&lt;=ABS('General Settings'!$D$32)</f>
        <v>#NAME?</v>
      </c>
      <c r="AA374" s="50" t="str">
        <f>_xll.qlSwapIndex(,,O374,SettlementDays,Currency,Calendar,FixedLegTenor,FixedLegBDC,FixedLegDayCounter,Index6M,DiscountingCurve,Permanent,Trigger,ObjectOverwrite)</f>
        <v>obj_0070d#0001</v>
      </c>
      <c r="AB374" s="50" t="str">
        <f>_xll.qlVanillaSwapFromSwapIndex(,AA374,R374)</f>
        <v>obj_00828#0001</v>
      </c>
      <c r="AH374" s="50" t="str">
        <v/>
      </c>
    </row>
    <row r="375" spans="13:34" x14ac:dyDescent="0.2">
      <c r="M375" s="94" t="s">
        <v>155</v>
      </c>
      <c r="N375" s="94" t="s">
        <v>90</v>
      </c>
      <c r="O375" s="94" t="s">
        <v>86</v>
      </c>
      <c r="P375" s="94" t="str">
        <f t="shared" si="27"/>
        <v>EUR25F10Y_Quote</v>
      </c>
      <c r="Q375" s="171"/>
      <c r="R375" s="106">
        <f>_xll.qlInterestRateIndexFixingDate(AA375,S375)</f>
        <v>51770</v>
      </c>
      <c r="S375" s="106">
        <f>_xll.qlCalendarAdvance(Calendar,SettlementDate,N375,"mf",TRUE,Trigger)</f>
        <v>51774</v>
      </c>
      <c r="T375" s="106">
        <f>_xll.qlInterestRateIndexMaturity(AA375,S375)</f>
        <v>55425</v>
      </c>
      <c r="U375" s="97" t="e">
        <f ca="1">_xll.qlIndexFixing(AA375,R375,TRUE,_xll.ohTrigger(Trigger,Trigger6M,InterestRatesTrigger))</f>
        <v>#NAME?</v>
      </c>
      <c r="V375" s="97" t="e">
        <f ca="1">_xll.qlQuoteValue(P375,_xll.ohTrigger(Trigger,Trigger6M,InterestRatesTrigger))</f>
        <v>#NAME?</v>
      </c>
      <c r="W375" s="94" t="b">
        <f t="shared" ca="1" si="28"/>
        <v>0</v>
      </c>
      <c r="X375" s="124" t="e">
        <f t="shared" ca="1" si="29"/>
        <v>#NAME?</v>
      </c>
      <c r="Y375" s="50" t="e">
        <f ca="1">ABS(X375/10000)&lt;=ABS('General Settings'!$D$32)</f>
        <v>#NAME?</v>
      </c>
      <c r="AA375" s="50" t="str">
        <f>_xll.qlSwapIndex(,,O375,SettlementDays,Currency,Calendar,FixedLegTenor,FixedLegBDC,FixedLegDayCounter,Index6M,DiscountingCurve,Permanent,Trigger,ObjectOverwrite)</f>
        <v>obj_006ab#0001</v>
      </c>
      <c r="AB375" s="50" t="str">
        <f>_xll.qlVanillaSwapFromSwapIndex(,AA375,R375)</f>
        <v>obj_0084c#0001</v>
      </c>
      <c r="AH375" s="50" t="str">
        <v/>
      </c>
    </row>
    <row r="376" spans="13:34" x14ac:dyDescent="0.2">
      <c r="M376" s="94" t="s">
        <v>155</v>
      </c>
      <c r="N376" s="94" t="s">
        <v>90</v>
      </c>
      <c r="O376" s="94" t="s">
        <v>112</v>
      </c>
      <c r="P376" s="94" t="str">
        <f t="shared" si="27"/>
        <v>EUR25F11Y_Quote</v>
      </c>
      <c r="Q376" s="171"/>
      <c r="R376" s="106">
        <f>_xll.qlInterestRateIndexFixingDate(AA376,S376)</f>
        <v>51770</v>
      </c>
      <c r="S376" s="106">
        <f>_xll.qlCalendarAdvance(Calendar,SettlementDate,N376,"mf",TRUE,Trigger)</f>
        <v>51774</v>
      </c>
      <c r="T376" s="106">
        <f>_xll.qlInterestRateIndexMaturity(AA376,S376)</f>
        <v>55792</v>
      </c>
      <c r="U376" s="97" t="e">
        <f ca="1">_xll.qlIndexFixing(AA376,R376,TRUE,_xll.ohTrigger(Trigger,Trigger6M,InterestRatesTrigger))</f>
        <v>#NAME?</v>
      </c>
      <c r="V376" s="97" t="e">
        <f ca="1">_xll.qlQuoteValue(P376,_xll.ohTrigger(Trigger,Trigger6M,InterestRatesTrigger))</f>
        <v>#NAME?</v>
      </c>
      <c r="W376" s="94" t="b">
        <f t="shared" ca="1" si="28"/>
        <v>0</v>
      </c>
      <c r="X376" s="124" t="e">
        <f t="shared" ca="1" si="29"/>
        <v>#NAME?</v>
      </c>
      <c r="Y376" s="50" t="e">
        <f ca="1">ABS(X376/10000)&lt;=ABS('General Settings'!$D$32)</f>
        <v>#NAME?</v>
      </c>
      <c r="AA376" s="50" t="str">
        <f>_xll.qlSwapIndex(,,O376,SettlementDays,Currency,Calendar,FixedLegTenor,FixedLegBDC,FixedLegDayCounter,Index6M,DiscountingCurve,Permanent,Trigger,ObjectOverwrite)</f>
        <v>obj_005a1#0001</v>
      </c>
      <c r="AB376" s="50" t="str">
        <f>_xll.qlVanillaSwapFromSwapIndex(,AA376,R376)</f>
        <v>obj_0082b#0001</v>
      </c>
      <c r="AH376" s="50" t="str">
        <v/>
      </c>
    </row>
    <row r="377" spans="13:34" x14ac:dyDescent="0.2">
      <c r="M377" s="94" t="s">
        <v>155</v>
      </c>
      <c r="N377" s="94" t="s">
        <v>90</v>
      </c>
      <c r="O377" s="94" t="s">
        <v>87</v>
      </c>
      <c r="P377" s="94" t="str">
        <f t="shared" si="27"/>
        <v>EUR25F12Y_Quote</v>
      </c>
      <c r="Q377" s="171"/>
      <c r="R377" s="106">
        <f>_xll.qlInterestRateIndexFixingDate(AA377,S377)</f>
        <v>51770</v>
      </c>
      <c r="S377" s="106">
        <f>_xll.qlCalendarAdvance(Calendar,SettlementDate,N377,"mf",TRUE,Trigger)</f>
        <v>51774</v>
      </c>
      <c r="T377" s="106">
        <f>_xll.qlInterestRateIndexMaturity(AA377,S377)</f>
        <v>56157</v>
      </c>
      <c r="U377" s="97" t="e">
        <f ca="1">_xll.qlIndexFixing(AA377,R377,TRUE,_xll.ohTrigger(Trigger,Trigger6M,InterestRatesTrigger))</f>
        <v>#NAME?</v>
      </c>
      <c r="V377" s="97" t="e">
        <f ca="1">_xll.qlQuoteValue(P377,_xll.ohTrigger(Trigger,Trigger6M,InterestRatesTrigger))</f>
        <v>#NAME?</v>
      </c>
      <c r="W377" s="94" t="b">
        <f t="shared" ca="1" si="28"/>
        <v>0</v>
      </c>
      <c r="X377" s="124" t="e">
        <f t="shared" ca="1" si="29"/>
        <v>#NAME?</v>
      </c>
      <c r="Y377" s="50" t="e">
        <f ca="1">ABS(X377/10000)&lt;=ABS('General Settings'!$D$32)</f>
        <v>#NAME?</v>
      </c>
      <c r="AA377" s="50" t="str">
        <f>_xll.qlSwapIndex(,,O377,SettlementDays,Currency,Calendar,FixedLegTenor,FixedLegBDC,FixedLegDayCounter,Index6M,DiscountingCurve,Permanent,Trigger,ObjectOverwrite)</f>
        <v>obj_006cf#0001</v>
      </c>
      <c r="AB377" s="50" t="str">
        <f>_xll.qlVanillaSwapFromSwapIndex(,AA377,R377)</f>
        <v>obj_008a9#0001</v>
      </c>
      <c r="AH377" s="50" t="str">
        <v/>
      </c>
    </row>
    <row r="378" spans="13:34" x14ac:dyDescent="0.2">
      <c r="M378" s="94" t="s">
        <v>155</v>
      </c>
      <c r="N378" s="94" t="s">
        <v>90</v>
      </c>
      <c r="O378" s="94" t="s">
        <v>113</v>
      </c>
      <c r="P378" s="94" t="str">
        <f t="shared" si="27"/>
        <v>EUR25F13Y_Quote</v>
      </c>
      <c r="Q378" s="171"/>
      <c r="R378" s="106">
        <f>_xll.qlInterestRateIndexFixingDate(AA378,S378)</f>
        <v>51770</v>
      </c>
      <c r="S378" s="106">
        <f>_xll.qlCalendarAdvance(Calendar,SettlementDate,N378,"mf",TRUE,Trigger)</f>
        <v>51774</v>
      </c>
      <c r="T378" s="106">
        <f>_xll.qlInterestRateIndexMaturity(AA378,S378)</f>
        <v>56522</v>
      </c>
      <c r="U378" s="97" t="e">
        <f ca="1">_xll.qlIndexFixing(AA378,R378,TRUE,_xll.ohTrigger(Trigger,Trigger6M,InterestRatesTrigger))</f>
        <v>#NAME?</v>
      </c>
      <c r="V378" s="97" t="e">
        <f ca="1">_xll.qlQuoteValue(P378,_xll.ohTrigger(Trigger,Trigger6M,InterestRatesTrigger))</f>
        <v>#NAME?</v>
      </c>
      <c r="W378" s="94" t="b">
        <f t="shared" ca="1" si="28"/>
        <v>0</v>
      </c>
      <c r="X378" s="124" t="e">
        <f t="shared" ca="1" si="29"/>
        <v>#NAME?</v>
      </c>
      <c r="Y378" s="50" t="e">
        <f ca="1">ABS(X378/10000)&lt;=ABS('General Settings'!$D$32)</f>
        <v>#NAME?</v>
      </c>
      <c r="AA378" s="50" t="str">
        <f>_xll.qlSwapIndex(,,O378,SettlementDays,Currency,Calendar,FixedLegTenor,FixedLegBDC,FixedLegDayCounter,Index6M,DiscountingCurve,Permanent,Trigger,ObjectOverwrite)</f>
        <v>obj_0064b#0001</v>
      </c>
      <c r="AB378" s="50" t="str">
        <f>_xll.qlVanillaSwapFromSwapIndex(,AA378,R378)</f>
        <v>obj_00802#0001</v>
      </c>
      <c r="AH378" s="50" t="str">
        <v/>
      </c>
    </row>
    <row r="379" spans="13:34" x14ac:dyDescent="0.2">
      <c r="M379" s="94" t="s">
        <v>155</v>
      </c>
      <c r="N379" s="94" t="s">
        <v>90</v>
      </c>
      <c r="O379" s="94" t="s">
        <v>114</v>
      </c>
      <c r="P379" s="94" t="str">
        <f t="shared" si="27"/>
        <v>EUR25F14Y_Quote</v>
      </c>
      <c r="Q379" s="171"/>
      <c r="R379" s="106">
        <f>_xll.qlInterestRateIndexFixingDate(AA379,S379)</f>
        <v>51770</v>
      </c>
      <c r="S379" s="106">
        <f>_xll.qlCalendarAdvance(Calendar,SettlementDate,N379,"mf",TRUE,Trigger)</f>
        <v>51774</v>
      </c>
      <c r="T379" s="106">
        <f>_xll.qlInterestRateIndexMaturity(AA379,S379)</f>
        <v>56887</v>
      </c>
      <c r="U379" s="97" t="e">
        <f ca="1">_xll.qlIndexFixing(AA379,R379,TRUE,_xll.ohTrigger(Trigger,Trigger6M,InterestRatesTrigger))</f>
        <v>#NAME?</v>
      </c>
      <c r="V379" s="97" t="e">
        <f ca="1">_xll.qlQuoteValue(P379,_xll.ohTrigger(Trigger,Trigger6M,InterestRatesTrigger))</f>
        <v>#NAME?</v>
      </c>
      <c r="W379" s="94" t="b">
        <f t="shared" ca="1" si="28"/>
        <v>0</v>
      </c>
      <c r="X379" s="124" t="e">
        <f t="shared" ca="1" si="29"/>
        <v>#NAME?</v>
      </c>
      <c r="Y379" s="50" t="e">
        <f ca="1">ABS(X379/10000)&lt;=ABS('General Settings'!$D$32)</f>
        <v>#NAME?</v>
      </c>
      <c r="AA379" s="50" t="str">
        <f>_xll.qlSwapIndex(,,O379,SettlementDays,Currency,Calendar,FixedLegTenor,FixedLegBDC,FixedLegDayCounter,Index6M,DiscountingCurve,Permanent,Trigger,ObjectOverwrite)</f>
        <v>obj_006de#0001</v>
      </c>
      <c r="AB379" s="50" t="str">
        <f>_xll.qlVanillaSwapFromSwapIndex(,AA379,R379)</f>
        <v>obj_007fa#0001</v>
      </c>
      <c r="AH379" s="50" t="str">
        <v/>
      </c>
    </row>
    <row r="380" spans="13:34" x14ac:dyDescent="0.2">
      <c r="M380" s="94" t="s">
        <v>155</v>
      </c>
      <c r="N380" s="94" t="s">
        <v>90</v>
      </c>
      <c r="O380" s="94" t="s">
        <v>88</v>
      </c>
      <c r="P380" s="94" t="str">
        <f t="shared" si="27"/>
        <v>EUR25F15Y_Quote</v>
      </c>
      <c r="Q380" s="171"/>
      <c r="R380" s="106">
        <f>_xll.qlInterestRateIndexFixingDate(AA380,S380)</f>
        <v>51770</v>
      </c>
      <c r="S380" s="106">
        <f>_xll.qlCalendarAdvance(Calendar,SettlementDate,N380,"mf",TRUE,Trigger)</f>
        <v>51774</v>
      </c>
      <c r="T380" s="106">
        <f>_xll.qlInterestRateIndexMaturity(AA380,S380)</f>
        <v>57252</v>
      </c>
      <c r="U380" s="97" t="e">
        <f ca="1">_xll.qlIndexFixing(AA380,R380,TRUE,_xll.ohTrigger(Trigger,Trigger6M,InterestRatesTrigger))</f>
        <v>#NAME?</v>
      </c>
      <c r="V380" s="97" t="e">
        <f ca="1">_xll.qlQuoteValue(P380,_xll.ohTrigger(Trigger,Trigger6M,InterestRatesTrigger))</f>
        <v>#NAME?</v>
      </c>
      <c r="W380" s="94" t="b">
        <f t="shared" ca="1" si="28"/>
        <v>0</v>
      </c>
      <c r="X380" s="124" t="e">
        <f t="shared" ca="1" si="29"/>
        <v>#NAME?</v>
      </c>
      <c r="Y380" s="50" t="e">
        <f ca="1">ABS(X380/10000)&lt;=ABS('General Settings'!$D$32)</f>
        <v>#NAME?</v>
      </c>
      <c r="AA380" s="50" t="str">
        <f>_xll.qlSwapIndex(,,O380,SettlementDays,Currency,Calendar,FixedLegTenor,FixedLegBDC,FixedLegDayCounter,Index6M,DiscountingCurve,Permanent,Trigger,ObjectOverwrite)</f>
        <v>obj_00604#0001</v>
      </c>
      <c r="AB380" s="50" t="str">
        <f>_xll.qlVanillaSwapFromSwapIndex(,AA380,R380)</f>
        <v>obj_0088a#0001</v>
      </c>
      <c r="AH380" s="50" t="str">
        <v/>
      </c>
    </row>
    <row r="381" spans="13:34" x14ac:dyDescent="0.2">
      <c r="M381" s="94" t="s">
        <v>155</v>
      </c>
      <c r="N381" s="94" t="s">
        <v>90</v>
      </c>
      <c r="O381" s="94" t="s">
        <v>89</v>
      </c>
      <c r="P381" s="94" t="str">
        <f t="shared" si="27"/>
        <v>EUR25F20Y_Quote</v>
      </c>
      <c r="Q381" s="171"/>
      <c r="R381" s="106">
        <f>_xll.qlInterestRateIndexFixingDate(AA381,S381)</f>
        <v>51770</v>
      </c>
      <c r="S381" s="106">
        <f>_xll.qlCalendarAdvance(Calendar,SettlementDate,N381,"mf",TRUE,Trigger)</f>
        <v>51774</v>
      </c>
      <c r="T381" s="106">
        <f>_xll.qlInterestRateIndexMaturity(AA381,S381)</f>
        <v>59079</v>
      </c>
      <c r="U381" s="97" t="e">
        <f ca="1">_xll.qlIndexFixing(AA381,R381,TRUE,_xll.ohTrigger(Trigger,Trigger6M,InterestRatesTrigger))</f>
        <v>#NAME?</v>
      </c>
      <c r="V381" s="97" t="e">
        <f ca="1">_xll.qlQuoteValue(P381,_xll.ohTrigger(Trigger,Trigger6M,InterestRatesTrigger))</f>
        <v>#NAME?</v>
      </c>
      <c r="W381" s="94" t="b">
        <f t="shared" ca="1" si="28"/>
        <v>0</v>
      </c>
      <c r="X381" s="124" t="e">
        <f t="shared" ca="1" si="29"/>
        <v>#NAME?</v>
      </c>
      <c r="Y381" s="50" t="e">
        <f ca="1">ABS(X381/10000)&lt;=ABS('General Settings'!$D$32)</f>
        <v>#NAME?</v>
      </c>
      <c r="AA381" s="50" t="str">
        <f>_xll.qlSwapIndex(,,O381,SettlementDays,Currency,Calendar,FixedLegTenor,FixedLegBDC,FixedLegDayCounter,Index6M,DiscountingCurve,Permanent,Trigger,ObjectOverwrite)</f>
        <v>obj_0074c#0001</v>
      </c>
      <c r="AB381" s="50" t="str">
        <f>_xll.qlVanillaSwapFromSwapIndex(,AA381,R381)</f>
        <v>obj_0088f#0001</v>
      </c>
      <c r="AH381" s="50" t="str">
        <v/>
      </c>
    </row>
    <row r="382" spans="13:34" x14ac:dyDescent="0.2">
      <c r="M382" s="94" t="s">
        <v>155</v>
      </c>
      <c r="N382" s="94" t="s">
        <v>90</v>
      </c>
      <c r="O382" s="94" t="s">
        <v>90</v>
      </c>
      <c r="P382" s="94" t="str">
        <f t="shared" si="27"/>
        <v>EUR25F25Y_Quote</v>
      </c>
      <c r="Q382" s="171"/>
      <c r="R382" s="106">
        <f>_xll.qlInterestRateIndexFixingDate(AA382,S382)</f>
        <v>51770</v>
      </c>
      <c r="S382" s="106">
        <f>_xll.qlCalendarAdvance(Calendar,SettlementDate,N382,"mf",TRUE,Trigger)</f>
        <v>51774</v>
      </c>
      <c r="T382" s="106">
        <f>_xll.qlInterestRateIndexMaturity(AA382,S382)</f>
        <v>60905</v>
      </c>
      <c r="U382" s="97" t="e">
        <f ca="1">_xll.qlIndexFixing(AA382,R382,TRUE,_xll.ohTrigger(Trigger,Trigger6M,InterestRatesTrigger))</f>
        <v>#NAME?</v>
      </c>
      <c r="V382" s="97" t="e">
        <f ca="1">_xll.qlQuoteValue(P382,_xll.ohTrigger(Trigger,Trigger6M,InterestRatesTrigger))</f>
        <v>#NAME?</v>
      </c>
      <c r="W382" s="94" t="b">
        <f t="shared" ca="1" si="28"/>
        <v>0</v>
      </c>
      <c r="X382" s="124" t="e">
        <f t="shared" ca="1" si="29"/>
        <v>#NAME?</v>
      </c>
      <c r="Y382" s="50" t="e">
        <f ca="1">ABS(X382/10000)&lt;=ABS('General Settings'!$D$32)</f>
        <v>#NAME?</v>
      </c>
      <c r="AA382" s="50" t="str">
        <f>_xll.qlSwapIndex(,,O382,SettlementDays,Currency,Calendar,FixedLegTenor,FixedLegBDC,FixedLegDayCounter,Index6M,DiscountingCurve,Permanent,Trigger,ObjectOverwrite)</f>
        <v>obj_00607#0001</v>
      </c>
      <c r="AB382" s="50" t="str">
        <f>_xll.qlVanillaSwapFromSwapIndex(,AA382,R382)</f>
        <v>obj_008aa#0001</v>
      </c>
      <c r="AH382" s="50" t="str">
        <v/>
      </c>
    </row>
    <row r="383" spans="13:34" x14ac:dyDescent="0.2">
      <c r="M383" s="159" t="s">
        <v>155</v>
      </c>
      <c r="N383" s="159" t="s">
        <v>90</v>
      </c>
      <c r="O383" s="159" t="s">
        <v>92</v>
      </c>
      <c r="P383" s="159" t="str">
        <f t="shared" si="27"/>
        <v>EUR25F30Y_Quote</v>
      </c>
      <c r="Q383" s="174"/>
      <c r="R383" s="160">
        <f>_xll.qlInterestRateIndexFixingDate(AA383,S383)</f>
        <v>51770</v>
      </c>
      <c r="S383" s="160">
        <f>_xll.qlCalendarAdvance(Calendar,SettlementDate,N383,"mf",TRUE,Trigger)</f>
        <v>51774</v>
      </c>
      <c r="T383" s="160">
        <f>_xll.qlInterestRateIndexMaturity(AA383,S383)</f>
        <v>62731</v>
      </c>
      <c r="U383" s="161" t="e">
        <f ca="1">_xll.qlIndexFixing(AA383,R383,TRUE,_xll.ohTrigger(Trigger,Trigger6M,InterestRatesTrigger))</f>
        <v>#NAME?</v>
      </c>
      <c r="V383" s="161" t="e">
        <f ca="1">_xll.qlQuoteValue(P383,_xll.ohTrigger(Trigger,Trigger6M,InterestRatesTrigger))</f>
        <v>#NAME?</v>
      </c>
      <c r="W383" s="159" t="b">
        <f t="shared" ca="1" si="28"/>
        <v>0</v>
      </c>
      <c r="X383" s="162" t="e">
        <f t="shared" ca="1" si="29"/>
        <v>#NAME?</v>
      </c>
      <c r="Y383" s="131" t="e">
        <f ca="1">ABS(X383/10000)&lt;=ABS('General Settings'!$D$32)</f>
        <v>#NAME?</v>
      </c>
      <c r="AA383" s="50" t="str">
        <f>_xll.qlSwapIndex(,,O383,SettlementDays,Currency,Calendar,FixedLegTenor,FixedLegBDC,FixedLegDayCounter,Index6M,DiscountingCurve,Permanent,Trigger,ObjectOverwrite)</f>
        <v>obj_00749#0001</v>
      </c>
      <c r="AB383" s="50" t="str">
        <f>_xll.qlVanillaSwapFromSwapIndex(,AA383,R383)</f>
        <v>obj_0078a#0001</v>
      </c>
      <c r="AH383" s="50" t="str">
        <v/>
      </c>
    </row>
    <row r="384" spans="13:34" x14ac:dyDescent="0.2">
      <c r="M384" s="94" t="s">
        <v>155</v>
      </c>
      <c r="N384" s="94" t="s">
        <v>92</v>
      </c>
      <c r="O384" s="94" t="s">
        <v>33</v>
      </c>
      <c r="P384" s="94" t="str">
        <f t="shared" si="27"/>
        <v>EUR30F1Y_Quote</v>
      </c>
      <c r="Q384" s="171"/>
      <c r="R384" s="106">
        <f>_xll.qlInterestRateIndexFixingDate(AA384,S384)</f>
        <v>53596</v>
      </c>
      <c r="S384" s="106">
        <f>_xll.qlCalendarAdvance(Calendar,SettlementDate,N384,"mf",TRUE,Trigger)</f>
        <v>53598</v>
      </c>
      <c r="T384" s="106">
        <f>_xll.qlInterestRateIndexMaturity(AA384,S384)</f>
        <v>53965</v>
      </c>
      <c r="U384" s="97" t="e">
        <f ca="1">_xll.qlIndexFixing(AA384,R384,TRUE,_xll.ohTrigger(Trigger,Trigger6M,InterestRatesTrigger))</f>
        <v>#NAME?</v>
      </c>
      <c r="V384" s="97" t="e">
        <f ca="1">_xll.qlQuoteValue(P384,_xll.ohTrigger(Trigger,Trigger6M,InterestRatesTrigger))</f>
        <v>#NAME?</v>
      </c>
      <c r="W384" s="94" t="b">
        <f t="shared" ca="1" si="28"/>
        <v>0</v>
      </c>
      <c r="X384" s="124" t="e">
        <f t="shared" ca="1" si="29"/>
        <v>#NAME?</v>
      </c>
      <c r="Y384" s="50" t="e">
        <f ca="1">ABS(X384/10000)&lt;=ABS('General Settings'!$D$32)</f>
        <v>#NAME?</v>
      </c>
      <c r="AA384" s="50" t="str">
        <f>_xll.qlSwapIndex(,,O384,SettlementDays,Currency,Calendar,FixedLegTenor,FixedLegBDC,FixedLegDayCounter,Index6M,DiscountingCurve,Permanent,Trigger,ObjectOverwrite)</f>
        <v>obj_005bc#0001</v>
      </c>
      <c r="AB384" s="50" t="str">
        <f>_xll.qlVanillaSwapFromSwapIndex(,AA384,R384)</f>
        <v>obj_00812#0001</v>
      </c>
      <c r="AH384" s="50" t="str">
        <v/>
      </c>
    </row>
    <row r="385" spans="13:34" x14ac:dyDescent="0.2">
      <c r="M385" s="94" t="s">
        <v>155</v>
      </c>
      <c r="N385" s="94" t="s">
        <v>92</v>
      </c>
      <c r="O385" s="94" t="s">
        <v>78</v>
      </c>
      <c r="P385" s="94" t="str">
        <f t="shared" si="27"/>
        <v>EUR30F2Y_Quote</v>
      </c>
      <c r="Q385" s="171"/>
      <c r="R385" s="106">
        <f>_xll.qlInterestRateIndexFixingDate(AA385,S385)</f>
        <v>53596</v>
      </c>
      <c r="S385" s="106">
        <f>_xll.qlCalendarAdvance(Calendar,SettlementDate,N385,"mf",TRUE,Trigger)</f>
        <v>53598</v>
      </c>
      <c r="T385" s="106">
        <f>_xll.qlInterestRateIndexMaturity(AA385,S385)</f>
        <v>54329</v>
      </c>
      <c r="U385" s="97" t="e">
        <f ca="1">_xll.qlIndexFixing(AA385,R385,TRUE,_xll.ohTrigger(Trigger,Trigger6M,InterestRatesTrigger))</f>
        <v>#NAME?</v>
      </c>
      <c r="V385" s="97" t="e">
        <f ca="1">_xll.qlQuoteValue(P385,_xll.ohTrigger(Trigger,Trigger6M,InterestRatesTrigger))</f>
        <v>#NAME?</v>
      </c>
      <c r="W385" s="94" t="b">
        <f t="shared" ca="1" si="28"/>
        <v>0</v>
      </c>
      <c r="X385" s="124" t="e">
        <f t="shared" ca="1" si="29"/>
        <v>#NAME?</v>
      </c>
      <c r="Y385" s="50" t="e">
        <f ca="1">ABS(X385/10000)&lt;=ABS('General Settings'!$D$32)</f>
        <v>#NAME?</v>
      </c>
      <c r="AA385" s="50" t="str">
        <f>_xll.qlSwapIndex(,,O385,SettlementDays,Currency,Calendar,FixedLegTenor,FixedLegBDC,FixedLegDayCounter,Index6M,DiscountingCurve,Permanent,Trigger,ObjectOverwrite)</f>
        <v>obj_006a2#0001</v>
      </c>
      <c r="AB385" s="50" t="str">
        <f>_xll.qlVanillaSwapFromSwapIndex(,AA385,R385)</f>
        <v>obj_007c6#0001</v>
      </c>
      <c r="AH385" s="50" t="str">
        <v/>
      </c>
    </row>
    <row r="386" spans="13:34" x14ac:dyDescent="0.2">
      <c r="M386" s="94" t="s">
        <v>155</v>
      </c>
      <c r="N386" s="94" t="s">
        <v>92</v>
      </c>
      <c r="O386" s="94" t="s">
        <v>79</v>
      </c>
      <c r="P386" s="94" t="str">
        <f t="shared" si="27"/>
        <v>EUR30F3Y_Quote</v>
      </c>
      <c r="Q386" s="171"/>
      <c r="R386" s="106">
        <f>_xll.qlInterestRateIndexFixingDate(AA386,S386)</f>
        <v>53596</v>
      </c>
      <c r="S386" s="106">
        <f>_xll.qlCalendarAdvance(Calendar,SettlementDate,N386,"mf",TRUE,Trigger)</f>
        <v>53598</v>
      </c>
      <c r="T386" s="106">
        <f>_xll.qlInterestRateIndexMaturity(AA386,S386)</f>
        <v>54694</v>
      </c>
      <c r="U386" s="97" t="e">
        <f ca="1">_xll.qlIndexFixing(AA386,R386,TRUE,_xll.ohTrigger(Trigger,Trigger6M,InterestRatesTrigger))</f>
        <v>#NAME?</v>
      </c>
      <c r="V386" s="97" t="e">
        <f ca="1">_xll.qlQuoteValue(P386,_xll.ohTrigger(Trigger,Trigger6M,InterestRatesTrigger))</f>
        <v>#NAME?</v>
      </c>
      <c r="W386" s="94" t="b">
        <f t="shared" ca="1" si="28"/>
        <v>0</v>
      </c>
      <c r="X386" s="124" t="e">
        <f t="shared" ca="1" si="29"/>
        <v>#NAME?</v>
      </c>
      <c r="Y386" s="50" t="e">
        <f ca="1">ABS(X386/10000)&lt;=ABS('General Settings'!$D$32)</f>
        <v>#NAME?</v>
      </c>
      <c r="AA386" s="50" t="str">
        <f>_xll.qlSwapIndex(,,O386,SettlementDays,Currency,Calendar,FixedLegTenor,FixedLegBDC,FixedLegDayCounter,Index6M,DiscountingCurve,Permanent,Trigger,ObjectOverwrite)</f>
        <v>obj_00742#0001</v>
      </c>
      <c r="AB386" s="50" t="str">
        <f>_xll.qlVanillaSwapFromSwapIndex(,AA386,R386)</f>
        <v>obj_00877#0001</v>
      </c>
      <c r="AH386" s="50" t="str">
        <v/>
      </c>
    </row>
    <row r="387" spans="13:34" x14ac:dyDescent="0.2">
      <c r="M387" s="94" t="s">
        <v>155</v>
      </c>
      <c r="N387" s="94" t="s">
        <v>92</v>
      </c>
      <c r="O387" s="94" t="s">
        <v>80</v>
      </c>
      <c r="P387" s="94" t="str">
        <f t="shared" si="27"/>
        <v>EUR30F4Y_Quote</v>
      </c>
      <c r="Q387" s="171"/>
      <c r="R387" s="106">
        <f>_xll.qlInterestRateIndexFixingDate(AA387,S387)</f>
        <v>53596</v>
      </c>
      <c r="S387" s="106">
        <f>_xll.qlCalendarAdvance(Calendar,SettlementDate,N387,"mf",TRUE,Trigger)</f>
        <v>53598</v>
      </c>
      <c r="T387" s="106">
        <f>_xll.qlInterestRateIndexMaturity(AA387,S387)</f>
        <v>55059</v>
      </c>
      <c r="U387" s="97" t="e">
        <f ca="1">_xll.qlIndexFixing(AA387,R387,TRUE,_xll.ohTrigger(Trigger,Trigger6M,InterestRatesTrigger))</f>
        <v>#NAME?</v>
      </c>
      <c r="V387" s="97" t="e">
        <f ca="1">_xll.qlQuoteValue(P387,_xll.ohTrigger(Trigger,Trigger6M,InterestRatesTrigger))</f>
        <v>#NAME?</v>
      </c>
      <c r="W387" s="94" t="b">
        <f t="shared" ca="1" si="28"/>
        <v>0</v>
      </c>
      <c r="X387" s="124" t="e">
        <f t="shared" ca="1" si="29"/>
        <v>#NAME?</v>
      </c>
      <c r="Y387" s="50" t="e">
        <f ca="1">ABS(X387/10000)&lt;=ABS('General Settings'!$D$32)</f>
        <v>#NAME?</v>
      </c>
      <c r="AA387" s="50" t="str">
        <f>_xll.qlSwapIndex(,,O387,SettlementDays,Currency,Calendar,FixedLegTenor,FixedLegBDC,FixedLegDayCounter,Index6M,DiscountingCurve,Permanent,Trigger,ObjectOverwrite)</f>
        <v>obj_00684#0001</v>
      </c>
      <c r="AB387" s="50" t="str">
        <f>_xll.qlVanillaSwapFromSwapIndex(,AA387,R387)</f>
        <v>obj_00846#0001</v>
      </c>
      <c r="AH387" s="50" t="str">
        <v/>
      </c>
    </row>
    <row r="388" spans="13:34" x14ac:dyDescent="0.2">
      <c r="M388" s="94" t="s">
        <v>155</v>
      </c>
      <c r="N388" s="94" t="s">
        <v>92</v>
      </c>
      <c r="O388" s="94" t="s">
        <v>81</v>
      </c>
      <c r="P388" s="94" t="str">
        <f t="shared" si="27"/>
        <v>EUR30F5Y_Quote</v>
      </c>
      <c r="Q388" s="171"/>
      <c r="R388" s="106">
        <f>_xll.qlInterestRateIndexFixingDate(AA388,S388)</f>
        <v>53596</v>
      </c>
      <c r="S388" s="106">
        <f>_xll.qlCalendarAdvance(Calendar,SettlementDate,N388,"mf",TRUE,Trigger)</f>
        <v>53598</v>
      </c>
      <c r="T388" s="106">
        <f>_xll.qlInterestRateIndexMaturity(AA388,S388)</f>
        <v>55424</v>
      </c>
      <c r="U388" s="97" t="e">
        <f ca="1">_xll.qlIndexFixing(AA388,R388,TRUE,_xll.ohTrigger(Trigger,Trigger6M,InterestRatesTrigger))</f>
        <v>#NAME?</v>
      </c>
      <c r="V388" s="97" t="e">
        <f ca="1">_xll.qlQuoteValue(P388,_xll.ohTrigger(Trigger,Trigger6M,InterestRatesTrigger))</f>
        <v>#NAME?</v>
      </c>
      <c r="W388" s="94" t="b">
        <f t="shared" ca="1" si="28"/>
        <v>0</v>
      </c>
      <c r="X388" s="124" t="e">
        <f t="shared" ca="1" si="29"/>
        <v>#NAME?</v>
      </c>
      <c r="Y388" s="50" t="e">
        <f ca="1">ABS(X388/10000)&lt;=ABS('General Settings'!$D$32)</f>
        <v>#NAME?</v>
      </c>
      <c r="AA388" s="50" t="str">
        <f>_xll.qlSwapIndex(,,O388,SettlementDays,Currency,Calendar,FixedLegTenor,FixedLegBDC,FixedLegDayCounter,Index6M,DiscountingCurve,Permanent,Trigger,ObjectOverwrite)</f>
        <v>obj_00614#0001</v>
      </c>
      <c r="AB388" s="50" t="str">
        <f>_xll.qlVanillaSwapFromSwapIndex(,AA388,R388)</f>
        <v>obj_0078b#0001</v>
      </c>
      <c r="AH388" s="50" t="str">
        <v/>
      </c>
    </row>
    <row r="389" spans="13:34" x14ac:dyDescent="0.2">
      <c r="M389" s="94" t="s">
        <v>155</v>
      </c>
      <c r="N389" s="94" t="s">
        <v>92</v>
      </c>
      <c r="O389" s="94" t="s">
        <v>82</v>
      </c>
      <c r="P389" s="94" t="str">
        <f t="shared" si="27"/>
        <v>EUR30F6Y_Quote</v>
      </c>
      <c r="Q389" s="171"/>
      <c r="R389" s="106">
        <f>_xll.qlInterestRateIndexFixingDate(AA389,S389)</f>
        <v>53596</v>
      </c>
      <c r="S389" s="106">
        <f>_xll.qlCalendarAdvance(Calendar,SettlementDate,N389,"mf",TRUE,Trigger)</f>
        <v>53598</v>
      </c>
      <c r="T389" s="106">
        <f>_xll.qlInterestRateIndexMaturity(AA389,S389)</f>
        <v>55792</v>
      </c>
      <c r="U389" s="97" t="e">
        <f ca="1">_xll.qlIndexFixing(AA389,R389,TRUE,_xll.ohTrigger(Trigger,Trigger6M,InterestRatesTrigger))</f>
        <v>#NAME?</v>
      </c>
      <c r="V389" s="97" t="e">
        <f ca="1">_xll.qlQuoteValue(P389,_xll.ohTrigger(Trigger,Trigger6M,InterestRatesTrigger))</f>
        <v>#NAME?</v>
      </c>
      <c r="W389" s="94" t="b">
        <f t="shared" ca="1" si="28"/>
        <v>0</v>
      </c>
      <c r="X389" s="124" t="e">
        <f t="shared" ca="1" si="29"/>
        <v>#NAME?</v>
      </c>
      <c r="Y389" s="50" t="e">
        <f ca="1">ABS(X389/10000)&lt;=ABS('General Settings'!$D$32)</f>
        <v>#NAME?</v>
      </c>
      <c r="AA389" s="50" t="str">
        <f>_xll.qlSwapIndex(,,O389,SettlementDays,Currency,Calendar,FixedLegTenor,FixedLegBDC,FixedLegDayCounter,Index6M,DiscountingCurve,Permanent,Trigger,ObjectOverwrite)</f>
        <v>obj_0059b#0001</v>
      </c>
      <c r="AB389" s="50" t="str">
        <f>_xll.qlVanillaSwapFromSwapIndex(,AA389,R389)</f>
        <v>obj_00864#0001</v>
      </c>
      <c r="AH389" s="50" t="str">
        <v/>
      </c>
    </row>
    <row r="390" spans="13:34" x14ac:dyDescent="0.2">
      <c r="M390" s="94" t="s">
        <v>155</v>
      </c>
      <c r="N390" s="94" t="s">
        <v>92</v>
      </c>
      <c r="O390" s="94" t="s">
        <v>83</v>
      </c>
      <c r="P390" s="94" t="str">
        <f t="shared" si="27"/>
        <v>EUR30F7Y_Quote</v>
      </c>
      <c r="Q390" s="171"/>
      <c r="R390" s="106">
        <f>_xll.qlInterestRateIndexFixingDate(AA390,S390)</f>
        <v>53596</v>
      </c>
      <c r="S390" s="106">
        <f>_xll.qlCalendarAdvance(Calendar,SettlementDate,N390,"mf",TRUE,Trigger)</f>
        <v>53598</v>
      </c>
      <c r="T390" s="106">
        <f>_xll.qlInterestRateIndexMaturity(AA390,S390)</f>
        <v>56156</v>
      </c>
      <c r="U390" s="97" t="e">
        <f ca="1">_xll.qlIndexFixing(AA390,R390,TRUE,_xll.ohTrigger(Trigger,Trigger6M,InterestRatesTrigger))</f>
        <v>#NAME?</v>
      </c>
      <c r="V390" s="97" t="e">
        <f ca="1">_xll.qlQuoteValue(P390,_xll.ohTrigger(Trigger,Trigger6M,InterestRatesTrigger))</f>
        <v>#NAME?</v>
      </c>
      <c r="W390" s="94" t="b">
        <f t="shared" ca="1" si="28"/>
        <v>0</v>
      </c>
      <c r="X390" s="124" t="e">
        <f t="shared" ca="1" si="29"/>
        <v>#NAME?</v>
      </c>
      <c r="Y390" s="50" t="e">
        <f ca="1">ABS(X390/10000)&lt;=ABS('General Settings'!$D$32)</f>
        <v>#NAME?</v>
      </c>
      <c r="AA390" s="50" t="str">
        <f>_xll.qlSwapIndex(,,O390,SettlementDays,Currency,Calendar,FixedLegTenor,FixedLegBDC,FixedLegDayCounter,Index6M,DiscountingCurve,Permanent,Trigger,ObjectOverwrite)</f>
        <v>obj_00596#0001</v>
      </c>
      <c r="AB390" s="50" t="str">
        <f>_xll.qlVanillaSwapFromSwapIndex(,AA390,R390)</f>
        <v>obj_007b5#0001</v>
      </c>
      <c r="AH390" s="50" t="str">
        <v/>
      </c>
    </row>
    <row r="391" spans="13:34" x14ac:dyDescent="0.2">
      <c r="M391" s="94" t="s">
        <v>155</v>
      </c>
      <c r="N391" s="94" t="s">
        <v>92</v>
      </c>
      <c r="O391" s="94" t="s">
        <v>84</v>
      </c>
      <c r="P391" s="94" t="str">
        <f t="shared" si="27"/>
        <v>EUR30F8Y_Quote</v>
      </c>
      <c r="Q391" s="171"/>
      <c r="R391" s="106">
        <f>_xll.qlInterestRateIndexFixingDate(AA391,S391)</f>
        <v>53596</v>
      </c>
      <c r="S391" s="106">
        <f>_xll.qlCalendarAdvance(Calendar,SettlementDate,N391,"mf",TRUE,Trigger)</f>
        <v>53598</v>
      </c>
      <c r="T391" s="106">
        <f>_xll.qlInterestRateIndexMaturity(AA391,S391)</f>
        <v>56520</v>
      </c>
      <c r="U391" s="97" t="e">
        <f ca="1">_xll.qlIndexFixing(AA391,R391,TRUE,_xll.ohTrigger(Trigger,Trigger6M,InterestRatesTrigger))</f>
        <v>#NAME?</v>
      </c>
      <c r="V391" s="97" t="e">
        <f ca="1">_xll.qlQuoteValue(P391,_xll.ohTrigger(Trigger,Trigger6M,InterestRatesTrigger))</f>
        <v>#NAME?</v>
      </c>
      <c r="W391" s="94" t="b">
        <f t="shared" ca="1" si="28"/>
        <v>0</v>
      </c>
      <c r="X391" s="124" t="e">
        <f t="shared" ca="1" si="29"/>
        <v>#NAME?</v>
      </c>
      <c r="Y391" s="50" t="e">
        <f ca="1">ABS(X391/10000)&lt;=ABS('General Settings'!$D$32)</f>
        <v>#NAME?</v>
      </c>
      <c r="AA391" s="50" t="str">
        <f>_xll.qlSwapIndex(,,O391,SettlementDays,Currency,Calendar,FixedLegTenor,FixedLegBDC,FixedLegDayCounter,Index6M,DiscountingCurve,Permanent,Trigger,ObjectOverwrite)</f>
        <v>obj_0068d#0001</v>
      </c>
      <c r="AB391" s="50" t="str">
        <f>_xll.qlVanillaSwapFromSwapIndex(,AA391,R391)</f>
        <v>obj_00870#0001</v>
      </c>
      <c r="AH391" s="50" t="str">
        <v/>
      </c>
    </row>
    <row r="392" spans="13:34" x14ac:dyDescent="0.2">
      <c r="M392" s="94" t="s">
        <v>155</v>
      </c>
      <c r="N392" s="94" t="s">
        <v>92</v>
      </c>
      <c r="O392" s="94" t="s">
        <v>85</v>
      </c>
      <c r="P392" s="94" t="str">
        <f t="shared" si="27"/>
        <v>EUR30F9Y_Quote</v>
      </c>
      <c r="Q392" s="171"/>
      <c r="R392" s="106">
        <f>_xll.qlInterestRateIndexFixingDate(AA392,S392)</f>
        <v>53596</v>
      </c>
      <c r="S392" s="106">
        <f>_xll.qlCalendarAdvance(Calendar,SettlementDate,N392,"mf",TRUE,Trigger)</f>
        <v>53598</v>
      </c>
      <c r="T392" s="106">
        <f>_xll.qlInterestRateIndexMaturity(AA392,S392)</f>
        <v>56885</v>
      </c>
      <c r="U392" s="97" t="e">
        <f ca="1">_xll.qlIndexFixing(AA392,R392,TRUE,_xll.ohTrigger(Trigger,Trigger6M,InterestRatesTrigger))</f>
        <v>#NAME?</v>
      </c>
      <c r="V392" s="97" t="e">
        <f ca="1">_xll.qlQuoteValue(P392,_xll.ohTrigger(Trigger,Trigger6M,InterestRatesTrigger))</f>
        <v>#NAME?</v>
      </c>
      <c r="W392" s="94" t="b">
        <f t="shared" ca="1" si="28"/>
        <v>0</v>
      </c>
      <c r="X392" s="124" t="e">
        <f t="shared" ca="1" si="29"/>
        <v>#NAME?</v>
      </c>
      <c r="Y392" s="50" t="e">
        <f ca="1">ABS(X392/10000)&lt;=ABS('General Settings'!$D$32)</f>
        <v>#NAME?</v>
      </c>
      <c r="AA392" s="50" t="str">
        <f>_xll.qlSwapIndex(,,O392,SettlementDays,Currency,Calendar,FixedLegTenor,FixedLegBDC,FixedLegDayCounter,Index6M,DiscountingCurve,Permanent,Trigger,ObjectOverwrite)</f>
        <v>obj_00612#0001</v>
      </c>
      <c r="AB392" s="50" t="str">
        <f>_xll.qlVanillaSwapFromSwapIndex(,AA392,R392)</f>
        <v>obj_008a2#0001</v>
      </c>
      <c r="AH392" s="50" t="str">
        <v/>
      </c>
    </row>
    <row r="393" spans="13:34" x14ac:dyDescent="0.2">
      <c r="M393" s="94" t="s">
        <v>155</v>
      </c>
      <c r="N393" s="94" t="s">
        <v>92</v>
      </c>
      <c r="O393" s="94" t="s">
        <v>86</v>
      </c>
      <c r="P393" s="94" t="str">
        <f t="shared" si="27"/>
        <v>EUR30F10Y_Quote</v>
      </c>
      <c r="Q393" s="171"/>
      <c r="R393" s="106">
        <f>_xll.qlInterestRateIndexFixingDate(AA393,S393)</f>
        <v>53596</v>
      </c>
      <c r="S393" s="106">
        <f>_xll.qlCalendarAdvance(Calendar,SettlementDate,N393,"mf",TRUE,Trigger)</f>
        <v>53598</v>
      </c>
      <c r="T393" s="106">
        <f>_xll.qlInterestRateIndexMaturity(AA393,S393)</f>
        <v>57251</v>
      </c>
      <c r="U393" s="97" t="e">
        <f ca="1">_xll.qlIndexFixing(AA393,R393,TRUE,_xll.ohTrigger(Trigger,Trigger6M,InterestRatesTrigger))</f>
        <v>#NAME?</v>
      </c>
      <c r="V393" s="97" t="e">
        <f ca="1">_xll.qlQuoteValue(P393,_xll.ohTrigger(Trigger,Trigger6M,InterestRatesTrigger))</f>
        <v>#NAME?</v>
      </c>
      <c r="W393" s="94" t="b">
        <f t="shared" ca="1" si="28"/>
        <v>0</v>
      </c>
      <c r="X393" s="124" t="e">
        <f t="shared" ca="1" si="29"/>
        <v>#NAME?</v>
      </c>
      <c r="Y393" s="50" t="e">
        <f ca="1">ABS(X393/10000)&lt;=ABS('General Settings'!$D$32)</f>
        <v>#NAME?</v>
      </c>
      <c r="AA393" s="50" t="str">
        <f>_xll.qlSwapIndex(,,O393,SettlementDays,Currency,Calendar,FixedLegTenor,FixedLegBDC,FixedLegDayCounter,Index6M,DiscountingCurve,Permanent,Trigger,ObjectOverwrite)</f>
        <v>obj_006c3#0001</v>
      </c>
      <c r="AB393" s="50" t="str">
        <f>_xll.qlVanillaSwapFromSwapIndex(,AA393,R393)</f>
        <v>obj_00895#0001</v>
      </c>
      <c r="AH393" s="50" t="str">
        <v/>
      </c>
    </row>
    <row r="394" spans="13:34" x14ac:dyDescent="0.2">
      <c r="M394" s="94" t="s">
        <v>155</v>
      </c>
      <c r="N394" s="94" t="s">
        <v>92</v>
      </c>
      <c r="O394" s="94" t="s">
        <v>112</v>
      </c>
      <c r="P394" s="94" t="str">
        <f t="shared" si="27"/>
        <v>EUR30F11Y_Quote</v>
      </c>
      <c r="Q394" s="171"/>
      <c r="R394" s="106">
        <f>_xll.qlInterestRateIndexFixingDate(AA394,S394)</f>
        <v>53596</v>
      </c>
      <c r="S394" s="106">
        <f>_xll.qlCalendarAdvance(Calendar,SettlementDate,N394,"mf",TRUE,Trigger)</f>
        <v>53598</v>
      </c>
      <c r="T394" s="106">
        <f>_xll.qlInterestRateIndexMaturity(AA394,S394)</f>
        <v>57616</v>
      </c>
      <c r="U394" s="97" t="e">
        <f ca="1">_xll.qlIndexFixing(AA394,R394,TRUE,_xll.ohTrigger(Trigger,Trigger6M,InterestRatesTrigger))</f>
        <v>#NAME?</v>
      </c>
      <c r="V394" s="97" t="e">
        <f ca="1">_xll.qlQuoteValue(P394,_xll.ohTrigger(Trigger,Trigger6M,InterestRatesTrigger))</f>
        <v>#NAME?</v>
      </c>
      <c r="W394" s="94" t="b">
        <f t="shared" ca="1" si="28"/>
        <v>0</v>
      </c>
      <c r="X394" s="124" t="e">
        <f t="shared" ca="1" si="29"/>
        <v>#NAME?</v>
      </c>
      <c r="Y394" s="50" t="e">
        <f ca="1">ABS(X394/10000)&lt;=ABS('General Settings'!$D$32)</f>
        <v>#NAME?</v>
      </c>
      <c r="AA394" s="50" t="str">
        <f>_xll.qlSwapIndex(,,O394,SettlementDays,Currency,Calendar,FixedLegTenor,FixedLegBDC,FixedLegDayCounter,Index6M,DiscountingCurve,Permanent,Trigger,ObjectOverwrite)</f>
        <v>obj_00663#0001</v>
      </c>
      <c r="AB394" s="50" t="str">
        <f>_xll.qlVanillaSwapFromSwapIndex(,AA394,R394)</f>
        <v>obj_0080e#0001</v>
      </c>
      <c r="AH394" s="50" t="str">
        <v/>
      </c>
    </row>
    <row r="395" spans="13:34" x14ac:dyDescent="0.2">
      <c r="M395" s="94" t="s">
        <v>155</v>
      </c>
      <c r="N395" s="94" t="s">
        <v>92</v>
      </c>
      <c r="O395" s="94" t="s">
        <v>87</v>
      </c>
      <c r="P395" s="94" t="str">
        <f t="shared" si="27"/>
        <v>EUR30F12Y_Quote</v>
      </c>
      <c r="Q395" s="171"/>
      <c r="R395" s="106">
        <f>_xll.qlInterestRateIndexFixingDate(AA395,S395)</f>
        <v>53596</v>
      </c>
      <c r="S395" s="106">
        <f>_xll.qlCalendarAdvance(Calendar,SettlementDate,N395,"mf",TRUE,Trigger)</f>
        <v>53598</v>
      </c>
      <c r="T395" s="106">
        <f>_xll.qlInterestRateIndexMaturity(AA395,S395)</f>
        <v>57983</v>
      </c>
      <c r="U395" s="97" t="e">
        <f ca="1">_xll.qlIndexFixing(AA395,R395,TRUE,_xll.ohTrigger(Trigger,Trigger6M,InterestRatesTrigger))</f>
        <v>#NAME?</v>
      </c>
      <c r="V395" s="97" t="e">
        <f ca="1">_xll.qlQuoteValue(P395,_xll.ohTrigger(Trigger,Trigger6M,InterestRatesTrigger))</f>
        <v>#NAME?</v>
      </c>
      <c r="W395" s="94" t="b">
        <f t="shared" ca="1" si="28"/>
        <v>0</v>
      </c>
      <c r="X395" s="124" t="e">
        <f t="shared" ca="1" si="29"/>
        <v>#NAME?</v>
      </c>
      <c r="Y395" s="50" t="e">
        <f ca="1">ABS(X395/10000)&lt;=ABS('General Settings'!$D$32)</f>
        <v>#NAME?</v>
      </c>
      <c r="AA395" s="50" t="str">
        <f>_xll.qlSwapIndex(,,O395,SettlementDays,Currency,Calendar,FixedLegTenor,FixedLegBDC,FixedLegDayCounter,Index6M,DiscountingCurve,Permanent,Trigger,ObjectOverwrite)</f>
        <v>obj_00637#0001</v>
      </c>
      <c r="AB395" s="50" t="str">
        <f>_xll.qlVanillaSwapFromSwapIndex(,AA395,R395)</f>
        <v>obj_00794#0001</v>
      </c>
      <c r="AH395" s="50" t="str">
        <v/>
      </c>
    </row>
    <row r="396" spans="13:34" x14ac:dyDescent="0.2">
      <c r="M396" s="94" t="s">
        <v>155</v>
      </c>
      <c r="N396" s="94" t="s">
        <v>92</v>
      </c>
      <c r="O396" s="94" t="s">
        <v>113</v>
      </c>
      <c r="P396" s="94" t="str">
        <f t="shared" si="27"/>
        <v>EUR30F13Y_Quote</v>
      </c>
      <c r="Q396" s="171"/>
      <c r="R396" s="106">
        <f>_xll.qlInterestRateIndexFixingDate(AA396,S396)</f>
        <v>53596</v>
      </c>
      <c r="S396" s="106">
        <f>_xll.qlCalendarAdvance(Calendar,SettlementDate,N396,"mf",TRUE,Trigger)</f>
        <v>53598</v>
      </c>
      <c r="T396" s="106">
        <f>_xll.qlInterestRateIndexMaturity(AA396,S396)</f>
        <v>58347</v>
      </c>
      <c r="U396" s="97" t="e">
        <f ca="1">_xll.qlIndexFixing(AA396,R396,TRUE,_xll.ohTrigger(Trigger,Trigger6M,InterestRatesTrigger))</f>
        <v>#NAME?</v>
      </c>
      <c r="V396" s="97" t="e">
        <f ca="1">_xll.qlQuoteValue(P396,_xll.ohTrigger(Trigger,Trigger6M,InterestRatesTrigger))</f>
        <v>#NAME?</v>
      </c>
      <c r="W396" s="94" t="b">
        <f t="shared" ca="1" si="28"/>
        <v>0</v>
      </c>
      <c r="X396" s="124" t="e">
        <f t="shared" ca="1" si="29"/>
        <v>#NAME?</v>
      </c>
      <c r="Y396" s="50" t="e">
        <f ca="1">ABS(X396/10000)&lt;=ABS('General Settings'!$D$32)</f>
        <v>#NAME?</v>
      </c>
      <c r="AA396" s="50" t="str">
        <f>_xll.qlSwapIndex(,,O396,SettlementDays,Currency,Calendar,FixedLegTenor,FixedLegBDC,FixedLegDayCounter,Index6M,DiscountingCurve,Permanent,Trigger,ObjectOverwrite)</f>
        <v>obj_0070c#0001</v>
      </c>
      <c r="AB396" s="50" t="str">
        <f>_xll.qlVanillaSwapFromSwapIndex(,AA396,R396)</f>
        <v>obj_007b3#0001</v>
      </c>
      <c r="AH396" s="50" t="str">
        <v/>
      </c>
    </row>
    <row r="397" spans="13:34" x14ac:dyDescent="0.2">
      <c r="M397" s="94" t="s">
        <v>155</v>
      </c>
      <c r="N397" s="94" t="s">
        <v>92</v>
      </c>
      <c r="O397" s="94" t="s">
        <v>114</v>
      </c>
      <c r="P397" s="94" t="str">
        <f t="shared" si="27"/>
        <v>EUR30F14Y_Quote</v>
      </c>
      <c r="Q397" s="171"/>
      <c r="R397" s="106">
        <f>_xll.qlInterestRateIndexFixingDate(AA397,S397)</f>
        <v>53596</v>
      </c>
      <c r="S397" s="106">
        <f>_xll.qlCalendarAdvance(Calendar,SettlementDate,N397,"mf",TRUE,Trigger)</f>
        <v>53598</v>
      </c>
      <c r="T397" s="106">
        <f>_xll.qlInterestRateIndexMaturity(AA397,S397)</f>
        <v>58712</v>
      </c>
      <c r="U397" s="97" t="e">
        <f ca="1">_xll.qlIndexFixing(AA397,R397,TRUE,_xll.ohTrigger(Trigger,Trigger6M,InterestRatesTrigger))</f>
        <v>#NAME?</v>
      </c>
      <c r="V397" s="97" t="e">
        <f ca="1">_xll.qlQuoteValue(P397,_xll.ohTrigger(Trigger,Trigger6M,InterestRatesTrigger))</f>
        <v>#NAME?</v>
      </c>
      <c r="W397" s="94" t="b">
        <f t="shared" ca="1" si="28"/>
        <v>0</v>
      </c>
      <c r="X397" s="124" t="e">
        <f t="shared" ca="1" si="29"/>
        <v>#NAME?</v>
      </c>
      <c r="Y397" s="50" t="e">
        <f ca="1">ABS(X397/10000)&lt;=ABS('General Settings'!$D$32)</f>
        <v>#NAME?</v>
      </c>
      <c r="AA397" s="50" t="str">
        <f>_xll.qlSwapIndex(,,O397,SettlementDays,Currency,Calendar,FixedLegTenor,FixedLegBDC,FixedLegDayCounter,Index6M,DiscountingCurve,Permanent,Trigger,ObjectOverwrite)</f>
        <v>obj_005a7#0001</v>
      </c>
      <c r="AB397" s="50" t="str">
        <f>_xll.qlVanillaSwapFromSwapIndex(,AA397,R397)</f>
        <v>obj_008b4#0001</v>
      </c>
      <c r="AH397" s="50" t="str">
        <v/>
      </c>
    </row>
    <row r="398" spans="13:34" x14ac:dyDescent="0.2">
      <c r="M398" s="94" t="s">
        <v>155</v>
      </c>
      <c r="N398" s="94" t="s">
        <v>92</v>
      </c>
      <c r="O398" s="94" t="s">
        <v>88</v>
      </c>
      <c r="P398" s="94" t="str">
        <f t="shared" ref="P398:P401" si="30">Currency&amp;SUBSTITUTE(N398,"Y","F")&amp;O398&amp;QuoteSuffix</f>
        <v>EUR30F15Y_Quote</v>
      </c>
      <c r="Q398" s="171"/>
      <c r="R398" s="106">
        <f>_xll.qlInterestRateIndexFixingDate(AA398,S398)</f>
        <v>53596</v>
      </c>
      <c r="S398" s="106">
        <f>_xll.qlCalendarAdvance(Calendar,SettlementDate,N398,"mf",TRUE,Trigger)</f>
        <v>53598</v>
      </c>
      <c r="T398" s="106">
        <f>_xll.qlInterestRateIndexMaturity(AA398,S398)</f>
        <v>59077</v>
      </c>
      <c r="U398" s="97" t="e">
        <f ca="1">_xll.qlIndexFixing(AA398,R398,TRUE,_xll.ohTrigger(Trigger,Trigger6M,InterestRatesTrigger))</f>
        <v>#NAME?</v>
      </c>
      <c r="V398" s="97" t="e">
        <f ca="1">_xll.qlQuoteValue(P398,_xll.ohTrigger(Trigger,Trigger6M,InterestRatesTrigger))</f>
        <v>#NAME?</v>
      </c>
      <c r="W398" s="94" t="b">
        <f t="shared" ca="1" si="28"/>
        <v>0</v>
      </c>
      <c r="X398" s="124" t="e">
        <f t="shared" ca="1" si="29"/>
        <v>#NAME?</v>
      </c>
      <c r="Y398" s="50" t="e">
        <f ca="1">ABS(X398/10000)&lt;=ABS('General Settings'!$D$32)</f>
        <v>#NAME?</v>
      </c>
      <c r="AA398" s="50" t="str">
        <f>_xll.qlSwapIndex(,,O398,SettlementDays,Currency,Calendar,FixedLegTenor,FixedLegBDC,FixedLegDayCounter,Index6M,DiscountingCurve,Permanent,Trigger,ObjectOverwrite)</f>
        <v>obj_0073b#0001</v>
      </c>
      <c r="AB398" s="50" t="str">
        <f>_xll.qlVanillaSwapFromSwapIndex(,AA398,R398)</f>
        <v>obj_007d1#0001</v>
      </c>
      <c r="AH398" s="50" t="str">
        <v/>
      </c>
    </row>
    <row r="399" spans="13:34" x14ac:dyDescent="0.2">
      <c r="M399" s="94" t="s">
        <v>155</v>
      </c>
      <c r="N399" s="94" t="s">
        <v>92</v>
      </c>
      <c r="O399" s="94" t="s">
        <v>89</v>
      </c>
      <c r="P399" s="94" t="str">
        <f t="shared" si="30"/>
        <v>EUR30F20Y_Quote</v>
      </c>
      <c r="Q399" s="171"/>
      <c r="R399" s="106">
        <f>_xll.qlInterestRateIndexFixingDate(AA399,S399)</f>
        <v>53596</v>
      </c>
      <c r="S399" s="106">
        <f>_xll.qlCalendarAdvance(Calendar,SettlementDate,N399,"mf",TRUE,Trigger)</f>
        <v>53598</v>
      </c>
      <c r="T399" s="106">
        <f>_xll.qlInterestRateIndexMaturity(AA399,S399)</f>
        <v>60903</v>
      </c>
      <c r="U399" s="97" t="e">
        <f ca="1">_xll.qlIndexFixing(AA399,R399,TRUE,_xll.ohTrigger(Trigger,Trigger6M,InterestRatesTrigger))</f>
        <v>#NAME?</v>
      </c>
      <c r="V399" s="97" t="e">
        <f ca="1">_xll.qlQuoteValue(P399,_xll.ohTrigger(Trigger,Trigger6M,InterestRatesTrigger))</f>
        <v>#NAME?</v>
      </c>
      <c r="W399" s="94" t="b">
        <f t="shared" ref="W399:W401" ca="1" si="31">NOT(ISERROR(V399))</f>
        <v>0</v>
      </c>
      <c r="X399" s="124" t="e">
        <f t="shared" ref="X399:X401" ca="1" si="32">(U399-V399)*10000</f>
        <v>#NAME?</v>
      </c>
      <c r="Y399" s="50" t="e">
        <f ca="1">ABS(X399/10000)&lt;=ABS('General Settings'!$D$32)</f>
        <v>#NAME?</v>
      </c>
      <c r="AA399" s="50" t="str">
        <f>_xll.qlSwapIndex(,,O399,SettlementDays,Currency,Calendar,FixedLegTenor,FixedLegBDC,FixedLegDayCounter,Index6M,DiscountingCurve,Permanent,Trigger,ObjectOverwrite)</f>
        <v>obj_00644#0001</v>
      </c>
      <c r="AB399" s="50" t="str">
        <f>_xll.qlVanillaSwapFromSwapIndex(,AA399,R399)</f>
        <v>obj_00772#0001</v>
      </c>
      <c r="AH399" s="50" t="str">
        <v/>
      </c>
    </row>
    <row r="400" spans="13:34" x14ac:dyDescent="0.2">
      <c r="M400" s="94" t="s">
        <v>155</v>
      </c>
      <c r="N400" s="94" t="s">
        <v>92</v>
      </c>
      <c r="O400" s="94" t="s">
        <v>90</v>
      </c>
      <c r="P400" s="94" t="str">
        <f t="shared" si="30"/>
        <v>EUR30F25Y_Quote</v>
      </c>
      <c r="Q400" s="171"/>
      <c r="R400" s="106">
        <f>_xll.qlInterestRateIndexFixingDate(AA400,S400)</f>
        <v>53596</v>
      </c>
      <c r="S400" s="106">
        <f>_xll.qlCalendarAdvance(Calendar,SettlementDate,N400,"mf",TRUE,Trigger)</f>
        <v>53598</v>
      </c>
      <c r="T400" s="106">
        <f>_xll.qlInterestRateIndexMaturity(AA400,S400)</f>
        <v>62729</v>
      </c>
      <c r="U400" s="97" t="e">
        <f ca="1">_xll.qlIndexFixing(AA400,R400,TRUE,_xll.ohTrigger(Trigger,Trigger6M,InterestRatesTrigger))</f>
        <v>#NAME?</v>
      </c>
      <c r="V400" s="97" t="e">
        <f ca="1">_xll.qlQuoteValue(P400,_xll.ohTrigger(Trigger,Trigger6M,InterestRatesTrigger))</f>
        <v>#NAME?</v>
      </c>
      <c r="W400" s="94" t="b">
        <f t="shared" ca="1" si="31"/>
        <v>0</v>
      </c>
      <c r="X400" s="124" t="e">
        <f t="shared" ca="1" si="32"/>
        <v>#NAME?</v>
      </c>
      <c r="Y400" s="50" t="e">
        <f ca="1">ABS(X400/10000)&lt;=ABS('General Settings'!$D$32)</f>
        <v>#NAME?</v>
      </c>
      <c r="AA400" s="50" t="str">
        <f>_xll.qlSwapIndex(,,O400,SettlementDays,Currency,Calendar,FixedLegTenor,FixedLegBDC,FixedLegDayCounter,Index6M,DiscountingCurve,Permanent,Trigger,ObjectOverwrite)</f>
        <v>obj_0064f#0001</v>
      </c>
      <c r="AB400" s="50" t="str">
        <f>_xll.qlVanillaSwapFromSwapIndex(,AA400,R400)</f>
        <v>obj_00863#0001</v>
      </c>
      <c r="AH400" s="50" t="str">
        <v/>
      </c>
    </row>
    <row r="401" spans="13:34" x14ac:dyDescent="0.2">
      <c r="M401" s="95" t="s">
        <v>155</v>
      </c>
      <c r="N401" s="95" t="s">
        <v>92</v>
      </c>
      <c r="O401" s="95" t="s">
        <v>92</v>
      </c>
      <c r="P401" s="95" t="str">
        <f t="shared" si="30"/>
        <v>EUR30F30Y_Quote</v>
      </c>
      <c r="Q401" s="172"/>
      <c r="R401" s="107">
        <f>_xll.qlInterestRateIndexFixingDate(AA401,S401)</f>
        <v>53596</v>
      </c>
      <c r="S401" s="107">
        <f>_xll.qlCalendarAdvance(Calendar,SettlementDate,N401,"mf",TRUE,Trigger)</f>
        <v>53598</v>
      </c>
      <c r="T401" s="107">
        <f>_xll.qlInterestRateIndexMaturity(AA401,S401)</f>
        <v>64556</v>
      </c>
      <c r="U401" s="98" t="e">
        <f ca="1">_xll.qlIndexFixing(AA401,R401,TRUE,_xll.ohTrigger(Trigger,Trigger6M,InterestRatesTrigger))</f>
        <v>#NAME?</v>
      </c>
      <c r="V401" s="98" t="e">
        <f ca="1">_xll.qlQuoteValue(P401,_xll.ohTrigger(Trigger,Trigger6M,InterestRatesTrigger))</f>
        <v>#NAME?</v>
      </c>
      <c r="W401" s="95" t="b">
        <f t="shared" ca="1" si="31"/>
        <v>0</v>
      </c>
      <c r="X401" s="158" t="e">
        <f t="shared" ca="1" si="32"/>
        <v>#NAME?</v>
      </c>
      <c r="Y401" s="51" t="e">
        <f ca="1">ABS(X401/10000)&lt;=ABS('General Settings'!$D$32)</f>
        <v>#NAME?</v>
      </c>
      <c r="AA401" s="51" t="str">
        <f>_xll.qlSwapIndex(,,O401,SettlementDays,Currency,Calendar,FixedLegTenor,FixedLegBDC,FixedLegDayCounter,Index6M,DiscountingCurve,Permanent,Trigger,ObjectOverwrite)</f>
        <v>obj_006e1#0001</v>
      </c>
      <c r="AB401" s="51" t="str">
        <f>_xll.qlVanillaSwapFromSwapIndex(,AA401,R401)</f>
        <v>obj_007af#0001</v>
      </c>
      <c r="AH401" s="51" t="str">
        <v/>
      </c>
    </row>
    <row r="402" spans="13:34" x14ac:dyDescent="0.2">
      <c r="W402" s="62"/>
      <c r="X402" s="63"/>
    </row>
    <row r="403" spans="13:34" x14ac:dyDescent="0.2">
      <c r="W403" s="62"/>
      <c r="X403" s="63"/>
    </row>
    <row r="404" spans="13:34" x14ac:dyDescent="0.2">
      <c r="W404" s="62"/>
      <c r="X404" s="63"/>
    </row>
    <row r="405" spans="13:34" x14ac:dyDescent="0.2">
      <c r="W405" s="62"/>
      <c r="X405" s="63"/>
    </row>
    <row r="406" spans="13:34" x14ac:dyDescent="0.2">
      <c r="W406" s="62"/>
      <c r="X406" s="63"/>
    </row>
    <row r="407" spans="13:34" x14ac:dyDescent="0.2">
      <c r="W407" s="62"/>
      <c r="X407" s="63"/>
    </row>
    <row r="408" spans="13:34" x14ac:dyDescent="0.2">
      <c r="W408" s="62"/>
      <c r="X408" s="63"/>
    </row>
    <row r="409" spans="13:34" x14ac:dyDescent="0.2">
      <c r="W409" s="62"/>
      <c r="X409" s="63"/>
    </row>
    <row r="410" spans="13:34" x14ac:dyDescent="0.2">
      <c r="W410" s="62"/>
      <c r="X410" s="63"/>
    </row>
    <row r="411" spans="13:34" x14ac:dyDescent="0.2">
      <c r="W411" s="62"/>
      <c r="X411" s="63"/>
    </row>
    <row r="412" spans="13:34" x14ac:dyDescent="0.2">
      <c r="W412" s="62"/>
      <c r="X412" s="63"/>
    </row>
    <row r="413" spans="13:34" x14ac:dyDescent="0.2">
      <c r="W413" s="62"/>
      <c r="X413" s="63"/>
    </row>
    <row r="414" spans="13:34" x14ac:dyDescent="0.2">
      <c r="W414" s="62"/>
      <c r="X414" s="63"/>
    </row>
    <row r="415" spans="13:34" x14ac:dyDescent="0.2">
      <c r="W415" s="62"/>
      <c r="X415" s="63"/>
    </row>
    <row r="416" spans="13:3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8">
    <cfRule type="cellIs" dxfId="8" priority="7" operator="equal">
      <formula>FALSE</formula>
    </cfRule>
  </conditionalFormatting>
  <conditionalFormatting sqref="Y23:Y40">
    <cfRule type="cellIs" dxfId="7" priority="6" operator="equal">
      <formula>FALSE</formula>
    </cfRule>
  </conditionalFormatting>
  <conditionalFormatting sqref="Y79:Y401">
    <cfRule type="cellIs" dxfId="6" priority="3" operator="equal">
      <formula>FALSE</formula>
    </cfRule>
  </conditionalFormatting>
  <conditionalFormatting sqref="M23:X23">
    <cfRule type="expression" dxfId="5" priority="2">
      <formula>ISNUMBER(MATCH($P23,$AH$23:$AH$401,0))</formula>
    </cfRule>
  </conditionalFormatting>
  <conditionalFormatting sqref="M24:X401">
    <cfRule type="expression" dxfId="4" priority="1">
      <formula>ISNUMBER(MATCH($P24,$AH$23:$AH$401,0))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9.140625" style="62" hidden="1" customWidth="1" outlineLevel="1"/>
    <col min="28" max="28" width="2.7109375" style="62" hidden="1" customWidth="1" outlineLevel="1"/>
    <col min="29" max="29" width="20.7109375" style="62" hidden="1" customWidth="1" outlineLevel="1"/>
    <col min="30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186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16" si="0">EDATE(SettlementDate,$B3)</f>
        <v>43008</v>
      </c>
      <c r="F3" s="74">
        <f t="shared" ref="F3:F16" si="1">IF(B3&lt;=12,1,IF(B3&lt;=24,3,IF(B3&lt;=120,6,IF(B3&lt;=240,12,IF(B3&lt;=360,36,60)))))</f>
        <v>1</v>
      </c>
      <c r="G3" s="82" t="e">
        <f ca="1">MIN(_xll.ohPack(Data!$M$4:INDEX(Fwd1Y,MATCH(E3+1,SettlementDates,1),1)))</f>
        <v>#NAME?</v>
      </c>
      <c r="H3" s="53" t="e">
        <f ca="1">IF(G3&gt;=0,ROUNDDOWN(G3*10,2)/10,ROUNDUP(G3*10,2)/10)</f>
        <v>#NAME?</v>
      </c>
      <c r="I3" s="82" t="e">
        <f ca="1">MAX(_xll.ohPack(Data!$M$4:INDEX(Fwd1Y,MATCH(E3+1,SettlementDates,1),1)))</f>
        <v>#NAME?</v>
      </c>
      <c r="J3" s="53" t="e">
        <f t="shared" ref="J3:J16" ca="1" si="2">IF(I3-G3&gt;1%,(QUOTIENT(I3*10000,50)+1)*0.5%,(QUOTIENT(I3*10000,10)+1)*0.1%)</f>
        <v>#NAME?</v>
      </c>
      <c r="K3" s="82" t="e">
        <f t="shared" ref="K3:K16" ca="1" si="3">IF(J3-H3&lt;0.5%,0.05%,IF(J3-H3&lt;1%,0.1%,IF(J3-H3&lt;2%,0.25%,0.5%)))</f>
        <v>#NAME?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187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42643</v>
      </c>
      <c r="E4" s="76">
        <f t="shared" si="0"/>
        <v>43373</v>
      </c>
      <c r="F4" s="77">
        <f t="shared" si="1"/>
        <v>3</v>
      </c>
      <c r="G4" s="83" t="e">
        <f ca="1">MIN(_xll.ohPack(Data!$M$4:INDEX(Fwd1Y,MATCH(E4+1,SettlementDates,1),1)))</f>
        <v>#NAME?</v>
      </c>
      <c r="H4" s="54" t="e">
        <f t="shared" ref="H4:H16" ca="1" si="4">IF(G4&gt;=0,ROUNDDOWN(G4*10,2)/10,ROUNDUP(G4*10,2)/10)</f>
        <v>#NAME?</v>
      </c>
      <c r="I4" s="83" t="e">
        <f ca="1">MAX(_xll.ohPack(Data!$M$4:INDEX(Fwd1Y,MATCH(E4+1,SettlementDates,1),1)))</f>
        <v>#NAME?</v>
      </c>
      <c r="J4" s="54" t="e">
        <f t="shared" ca="1" si="2"/>
        <v>#NAME?</v>
      </c>
      <c r="K4" s="83" t="e">
        <f t="shared" ca="1" si="3"/>
        <v>#NAME?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187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43738</v>
      </c>
      <c r="F5" s="77">
        <f t="shared" si="1"/>
        <v>6</v>
      </c>
      <c r="G5" s="83" t="e">
        <f ca="1">MIN(_xll.ohPack(Data!$M$4:INDEX(Fwd1Y,MATCH(E5+1,SettlementDates,1),1)))</f>
        <v>#NAME?</v>
      </c>
      <c r="H5" s="54" t="e">
        <f t="shared" ca="1" si="4"/>
        <v>#NAME?</v>
      </c>
      <c r="I5" s="83" t="e">
        <f ca="1">MAX(_xll.ohPack(Data!$M$4:INDEX(Fwd1Y,MATCH(E5+1,SettlementDates,1),1)))</f>
        <v>#NAME?</v>
      </c>
      <c r="J5" s="54" t="e">
        <f t="shared" ca="1" si="2"/>
        <v>#NAME?</v>
      </c>
      <c r="K5" s="83" t="e">
        <f t="shared" ca="1" si="3"/>
        <v>#NAME?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187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46295</v>
      </c>
      <c r="F6" s="77">
        <f t="shared" si="1"/>
        <v>6</v>
      </c>
      <c r="G6" s="83" t="e">
        <f ca="1">MIN(_xll.ohPack(Data!$M$4:INDEX(Fwd1Y,MATCH(E6+1,SettlementDates,1),1)))</f>
        <v>#NAME?</v>
      </c>
      <c r="H6" s="54" t="e">
        <f t="shared" ca="1" si="4"/>
        <v>#NAME?</v>
      </c>
      <c r="I6" s="83" t="e">
        <f ca="1">MAX(_xll.ohPack(Data!$M$4:INDEX(Fwd1Y,MATCH(E6+1,SettlementDates,1),1)))</f>
        <v>#NAME?</v>
      </c>
      <c r="J6" s="54" t="e">
        <f t="shared" ca="1" si="2"/>
        <v>#NAME?</v>
      </c>
      <c r="K6" s="83" t="e">
        <f t="shared" ca="1" si="3"/>
        <v>#NAME?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18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49948</v>
      </c>
      <c r="F7" s="77">
        <f t="shared" si="1"/>
        <v>12</v>
      </c>
      <c r="G7" s="83" t="e">
        <f ca="1">MIN(_xll.ohPack(Data!$M$4:INDEX(Fwd1Y,MATCH(E7+1,SettlementDates,1),1)))</f>
        <v>#NAME?</v>
      </c>
      <c r="H7" s="54" t="e">
        <f t="shared" ca="1" si="4"/>
        <v>#NAME?</v>
      </c>
      <c r="I7" s="83" t="e">
        <f ca="1">MAX(_xll.ohPack(Data!$M$4:INDEX(Fwd1Y,MATCH(E7+1,SettlementDates,1),1)))</f>
        <v>#NAME?</v>
      </c>
      <c r="J7" s="54" t="e">
        <f t="shared" ca="1" si="2"/>
        <v>#NAME?</v>
      </c>
      <c r="K7" s="83" t="e">
        <f t="shared" ca="1" si="3"/>
        <v>#NAME?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187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53600</v>
      </c>
      <c r="F8" s="77">
        <f t="shared" si="1"/>
        <v>36</v>
      </c>
      <c r="G8" s="83" t="e">
        <f ca="1">MIN(_xll.ohPack(Data!$M$4:INDEX(Fwd1Y,MATCH(E8+1,SettlementDates,1),1)))</f>
        <v>#NAME?</v>
      </c>
      <c r="H8" s="54" t="e">
        <f t="shared" ca="1" si="4"/>
        <v>#NAME?</v>
      </c>
      <c r="I8" s="83" t="e">
        <f ca="1">MAX(_xll.ohPack(Data!$M$4:INDEX(Fwd1Y,MATCH(E8+1,SettlementDates,1),1)))</f>
        <v>#NAME?</v>
      </c>
      <c r="J8" s="54" t="e">
        <f t="shared" ca="1" si="2"/>
        <v>#NAME?</v>
      </c>
      <c r="K8" s="83" t="e">
        <f t="shared" ca="1" si="3"/>
        <v>#NAME?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188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64558</v>
      </c>
      <c r="F9" s="77">
        <f t="shared" si="1"/>
        <v>60</v>
      </c>
      <c r="G9" s="84" t="e">
        <f ca="1">MIN(_xll.ohPack(Data!$M$4:INDEX(Fwd1Y,MATCH(E9+1,SettlementDates,1),1)))</f>
        <v>#NAME?</v>
      </c>
      <c r="H9" s="55" t="e">
        <f t="shared" ca="1" si="4"/>
        <v>#NAME?</v>
      </c>
      <c r="I9" s="84" t="e">
        <f ca="1">MAX(_xll.ohPack(Data!$M$4:INDEX(Fwd1Y,MATCH(E9+1,SettlementDates,1),1)))</f>
        <v>#NAME?</v>
      </c>
      <c r="J9" s="55" t="e">
        <f t="shared" ca="1" si="2"/>
        <v>#NAME?</v>
      </c>
      <c r="K9" s="84" t="e">
        <f t="shared" ca="1" si="3"/>
        <v>#NAME?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186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43008</v>
      </c>
      <c r="F10" s="78">
        <f t="shared" si="1"/>
        <v>1</v>
      </c>
      <c r="G10" s="83" t="e">
        <f ca="1">MIN(_xll.ohPack(Data!$Q$4:INDEX(ONFwd1Y,MATCH(E10+1,SettlementDates,1),1)))</f>
        <v>#NAME?</v>
      </c>
      <c r="H10" s="53" t="e">
        <f t="shared" ca="1" si="4"/>
        <v>#NAME?</v>
      </c>
      <c r="I10" s="82" t="e">
        <f ca="1">MAX(_xll.ohPack(Data!$Q$4:INDEX(ONFwd1Y,MATCH(E10+1,SettlementDates,1),1)))</f>
        <v>#NAME?</v>
      </c>
      <c r="J10" s="53" t="e">
        <f t="shared" ca="1" si="2"/>
        <v>#NAME?</v>
      </c>
      <c r="K10" s="83" t="e">
        <f t="shared" ca="1" si="3"/>
        <v>#NAME?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187"/>
      <c r="B11" s="67">
        <v>24</v>
      </c>
      <c r="C11" s="50" t="str">
        <f>_xll.qlPeriodEquivalent(B11&amp;"M")</f>
        <v>2Y</v>
      </c>
      <c r="D11" s="75">
        <f t="shared" ref="D11:D16" si="5">D4</f>
        <v>42643</v>
      </c>
      <c r="E11" s="76">
        <f t="shared" si="0"/>
        <v>43373</v>
      </c>
      <c r="F11" s="77">
        <f t="shared" si="1"/>
        <v>3</v>
      </c>
      <c r="G11" s="83" t="e">
        <f ca="1">MIN(_xll.ohPack(Data!$Q$4:INDEX(ONFwd1Y,MATCH(E11+1,SettlementDates,1),1)))</f>
        <v>#NAME?</v>
      </c>
      <c r="H11" s="54" t="e">
        <f t="shared" ca="1" si="4"/>
        <v>#NAME?</v>
      </c>
      <c r="I11" s="83" t="e">
        <f ca="1">MAX(_xll.ohPack(Data!$Q$4:INDEX(ONFwd1Y,MATCH(E11+1,SettlementDates,1),1)))</f>
        <v>#NAME?</v>
      </c>
      <c r="J11" s="54" t="e">
        <f t="shared" ca="1" si="2"/>
        <v>#NAME?</v>
      </c>
      <c r="K11" s="83" t="e">
        <f t="shared" ca="1" si="3"/>
        <v>#NAME?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187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44469</v>
      </c>
      <c r="F12" s="77">
        <f t="shared" si="1"/>
        <v>6</v>
      </c>
      <c r="G12" s="83" t="e">
        <f ca="1">MIN(_xll.ohPack(Data!$Q$4:INDEX(ONFwd1Y,MATCH(E12+1,SettlementDates,1),1)))</f>
        <v>#NAME?</v>
      </c>
      <c r="H12" s="54" t="e">
        <f t="shared" ca="1" si="4"/>
        <v>#NAME?</v>
      </c>
      <c r="I12" s="83" t="e">
        <f ca="1">MAX(_xll.ohPack(Data!$Q$4:INDEX(ONFwd1Y,MATCH(E12+1,SettlementDates,1),1)))</f>
        <v>#NAME?</v>
      </c>
      <c r="J12" s="54" t="e">
        <f t="shared" ca="1" si="2"/>
        <v>#NAME?</v>
      </c>
      <c r="K12" s="83" t="e">
        <f t="shared" ca="1" si="3"/>
        <v>#NAME?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187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46295</v>
      </c>
      <c r="F13" s="77">
        <f t="shared" si="1"/>
        <v>6</v>
      </c>
      <c r="G13" s="83" t="e">
        <f ca="1">MIN(_xll.ohPack(Data!$Q$4:INDEX(ONFwd1Y,MATCH(E13+1,SettlementDates,1),1)))</f>
        <v>#NAME?</v>
      </c>
      <c r="H13" s="54" t="e">
        <f t="shared" ca="1" si="4"/>
        <v>#NAME?</v>
      </c>
      <c r="I13" s="83" t="e">
        <f ca="1">MAX(_xll.ohPack(Data!$Q$4:INDEX(ONFwd1Y,MATCH(E13+1,SettlementDates,1),1)))</f>
        <v>#NAME?</v>
      </c>
      <c r="J13" s="54" t="e">
        <f t="shared" ca="1" si="2"/>
        <v>#NAME?</v>
      </c>
      <c r="K13" s="83" t="e">
        <f t="shared" ca="1" si="3"/>
        <v>#NAME?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187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49948</v>
      </c>
      <c r="F14" s="77">
        <f t="shared" si="1"/>
        <v>12</v>
      </c>
      <c r="G14" s="83" t="e">
        <f ca="1">MIN(_xll.ohPack(Data!$Q$4:INDEX(ONFwd1Y,MATCH(E14+1,SettlementDates,1),1)))</f>
        <v>#NAME?</v>
      </c>
      <c r="H14" s="54" t="e">
        <f t="shared" ca="1" si="4"/>
        <v>#NAME?</v>
      </c>
      <c r="I14" s="83" t="e">
        <f ca="1">MAX(_xll.ohPack(Data!$Q$4:INDEX(ONFwd1Y,MATCH(E14+1,SettlementDates,1),1)))</f>
        <v>#NAME?</v>
      </c>
      <c r="J14" s="54" t="e">
        <f t="shared" ca="1" si="2"/>
        <v>#NAME?</v>
      </c>
      <c r="K14" s="83" t="e">
        <f t="shared" ca="1" si="3"/>
        <v>#NAME?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187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53600</v>
      </c>
      <c r="F15" s="77">
        <f t="shared" si="1"/>
        <v>36</v>
      </c>
      <c r="G15" s="83" t="e">
        <f ca="1">MIN(_xll.ohPack(Data!$Q$4:INDEX(ONFwd1Y,MATCH(E15+1,SettlementDates,1),1)))</f>
        <v>#NAME?</v>
      </c>
      <c r="H15" s="54" t="e">
        <f t="shared" ca="1" si="4"/>
        <v>#NAME?</v>
      </c>
      <c r="I15" s="83" t="e">
        <f ca="1">MAX(_xll.ohPack(Data!$Q$4:INDEX(ONFwd1Y,MATCH(E15+1,SettlementDates,1),1)))</f>
        <v>#NAME?</v>
      </c>
      <c r="J15" s="54" t="e">
        <f t="shared" ca="1" si="2"/>
        <v>#NAME?</v>
      </c>
      <c r="K15" s="83" t="e">
        <f t="shared" ca="1" si="3"/>
        <v>#NAME?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188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64558</v>
      </c>
      <c r="F16" s="81">
        <f t="shared" si="1"/>
        <v>60</v>
      </c>
      <c r="G16" s="84" t="e">
        <f ca="1">MIN(_xll.ohPack(Data!$Q$4:INDEX(ONFwd1Y,MATCH(E16+1,SettlementDates,1),1)))</f>
        <v>#NAME?</v>
      </c>
      <c r="H16" s="55" t="e">
        <f t="shared" ca="1" si="4"/>
        <v>#NAME?</v>
      </c>
      <c r="I16" s="84" t="e">
        <f ca="1">MAX(_xll.ohPack(Data!$Q$4:INDEX(ONFwd1Y,MATCH(E16+1,SettlementDates,1),1)))</f>
        <v>#NAME?</v>
      </c>
      <c r="J16" s="55" t="e">
        <f t="shared" ca="1" si="2"/>
        <v>#NAME?</v>
      </c>
      <c r="K16" s="84" t="e">
        <f t="shared" ca="1" si="3"/>
        <v>#NAME?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9" collapsed="1" x14ac:dyDescent="0.2">
      <c r="R17" s="63"/>
      <c r="S17" s="63"/>
      <c r="T17" s="63"/>
      <c r="U17" s="63"/>
      <c r="V17" s="63"/>
    </row>
    <row r="18" spans="3:29" x14ac:dyDescent="0.2">
      <c r="C18" s="62"/>
      <c r="M18" s="109" t="s">
        <v>143</v>
      </c>
      <c r="P18" s="63"/>
      <c r="Q18" s="63"/>
      <c r="R18" s="63"/>
      <c r="S18" s="63"/>
      <c r="T18" s="63"/>
      <c r="V18" s="63"/>
    </row>
    <row r="19" spans="3:29" x14ac:dyDescent="0.2">
      <c r="M19" s="101"/>
      <c r="P19" s="63"/>
      <c r="Q19" s="63"/>
      <c r="R19" s="63"/>
      <c r="S19" s="63"/>
      <c r="T19" s="63"/>
      <c r="V19" s="63"/>
    </row>
    <row r="20" spans="3:29" x14ac:dyDescent="0.2">
      <c r="P20" s="63"/>
      <c r="Q20" s="63"/>
      <c r="R20" s="63"/>
      <c r="S20" s="63"/>
      <c r="T20" s="63"/>
      <c r="U20" s="63"/>
      <c r="V20" s="63"/>
      <c r="Y20" s="63"/>
    </row>
    <row r="21" spans="3:29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9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C22" s="104" t="s">
        <v>159</v>
      </c>
    </row>
    <row r="23" spans="3:29" x14ac:dyDescent="0.2">
      <c r="J23" s="62"/>
      <c r="K23" s="62"/>
      <c r="L23" s="62"/>
      <c r="M23" s="93" t="s">
        <v>146</v>
      </c>
      <c r="N23" s="93" t="s">
        <v>30</v>
      </c>
      <c r="O23" s="93" t="str">
        <f t="shared" ref="O23:O35" si="6">LEFT(N23,LEN(N23)-1)+12&amp;"M"</f>
        <v>13M</v>
      </c>
      <c r="P23" s="93" t="str">
        <f t="shared" ref="P23:P35" si="7">Currency&amp;LEFT(N23,LEN(N23)-1)&amp;"x"&amp;LEFT(O23,LEN(O23)-1)&amp;"F"&amp;QuoteSuffix</f>
        <v>EUR1x13F_Quote</v>
      </c>
      <c r="Q23" s="169"/>
      <c r="R23" s="105">
        <f>_xll.qlInterestRateIndexFixingDate(Index1Y,S23)</f>
        <v>42670</v>
      </c>
      <c r="S23" s="105">
        <f>_xll.qlCalendarAdvance(Calendar,SettlementDate,N23,"mf",TRUE)</f>
        <v>42674</v>
      </c>
      <c r="T23" s="105">
        <f>_xll.qlCalendarAdvance(Calendar,SettlementDate,O23,"mf",TRUE)</f>
        <v>43039</v>
      </c>
      <c r="U23" s="96" t="e">
        <f ca="1">_xll.qlIndexFixing(Index1Y,R23,TRUE,_xll.ohTrigger(Trigger,Trigger1Y,InterestRatesTrigger))</f>
        <v>#NAME?</v>
      </c>
      <c r="V23" s="96" t="e">
        <f ca="1">IFERROR(_xll.qlQuoteValue(P23,_xll.ohTrigger(Trigger,Trigger1Y,InterestRatesTrigger)),NA())</f>
        <v>#N/A</v>
      </c>
      <c r="W23" s="93" t="b">
        <f ca="1">NOT(ISERROR(V23))</f>
        <v>0</v>
      </c>
      <c r="X23" s="125" t="e">
        <f ca="1">(U23-V23)*10000</f>
        <v>#NAME?</v>
      </c>
      <c r="Y23" s="133" t="e">
        <f ca="1">ABS(X23/10000)&lt;=ABS('General Settings'!$D$33)</f>
        <v>#NAME?</v>
      </c>
      <c r="AA23" s="62" t="e">
        <f t="array" ref="AA23:AA35">NA()</f>
        <v>#N/A</v>
      </c>
      <c r="AC23" s="93" t="str">
        <f t="array" ref="AC23:AC82">_xll.ohGroupList("EUR1Y_instruments",Trigger1Y)</f>
        <v>EUR3MD_SYNTH1Y_Quote</v>
      </c>
    </row>
    <row r="24" spans="3:29" x14ac:dyDescent="0.2">
      <c r="M24" s="94" t="s">
        <v>146</v>
      </c>
      <c r="N24" s="94" t="s">
        <v>63</v>
      </c>
      <c r="O24" s="94" t="str">
        <f t="shared" si="6"/>
        <v>14M</v>
      </c>
      <c r="P24" s="94" t="str">
        <f t="shared" si="7"/>
        <v>EUR2x14F_Quote</v>
      </c>
      <c r="Q24" s="171"/>
      <c r="R24" s="106">
        <f>_xll.qlInterestRateIndexFixingDate(Index1Y,S24)</f>
        <v>42702</v>
      </c>
      <c r="S24" s="106">
        <f>_xll.qlCalendarAdvance(Calendar,SettlementDate,N24,"mf",TRUE)</f>
        <v>42704</v>
      </c>
      <c r="T24" s="106">
        <f>_xll.qlCalendarAdvance(Calendar,SettlementDate,O24,"mf",TRUE)</f>
        <v>43069</v>
      </c>
      <c r="U24" s="97" t="e">
        <f ca="1">_xll.qlIndexFixing(Index1Y,R24,TRUE,_xll.ohTrigger(Trigger,Trigger1Y,InterestRatesTrigger))</f>
        <v>#NAME?</v>
      </c>
      <c r="V24" s="97" t="e">
        <f ca="1">IFERROR(_xll.qlQuoteValue(P24,_xll.ohTrigger(Trigger,Trigger1Y,InterestRatesTrigger)),NA())</f>
        <v>#N/A</v>
      </c>
      <c r="W24" s="94" t="b">
        <f t="shared" ref="W24:W35" ca="1" si="8">NOT(ISERROR(V24))</f>
        <v>0</v>
      </c>
      <c r="X24" s="124" t="e">
        <f t="shared" ref="X24:X35" ca="1" si="9">(U24-V24)*10000</f>
        <v>#NAME?</v>
      </c>
      <c r="Y24" s="133" t="e">
        <f ca="1">ABS(X24/10000)&lt;=ABS('General Settings'!$D$33)</f>
        <v>#NAME?</v>
      </c>
      <c r="AA24" s="62" t="e">
        <v>#N/A</v>
      </c>
      <c r="AC24" s="94" t="str">
        <v>EUR6MD_SYNTH1Y_Quote</v>
      </c>
    </row>
    <row r="25" spans="3:29" x14ac:dyDescent="0.2">
      <c r="M25" s="94" t="s">
        <v>146</v>
      </c>
      <c r="N25" s="94" t="s">
        <v>31</v>
      </c>
      <c r="O25" s="94" t="str">
        <f t="shared" si="6"/>
        <v>15M</v>
      </c>
      <c r="P25" s="94" t="str">
        <f t="shared" si="7"/>
        <v>EUR3x15F_Quote</v>
      </c>
      <c r="Q25" s="171"/>
      <c r="R25" s="106">
        <f>_xll.qlInterestRateIndexFixingDate(Index1Y,S25)</f>
        <v>42732</v>
      </c>
      <c r="S25" s="106">
        <f>_xll.qlCalendarAdvance(Calendar,SettlementDate,N25,"mf",TRUE)</f>
        <v>42734</v>
      </c>
      <c r="T25" s="106">
        <f>_xll.qlCalendarAdvance(Calendar,SettlementDate,O25,"mf",TRUE)</f>
        <v>43098</v>
      </c>
      <c r="U25" s="97" t="e">
        <f ca="1">_xll.qlIndexFixing(Index1Y,R25,TRUE,_xll.ohTrigger(Trigger,Trigger1Y,InterestRatesTrigger))</f>
        <v>#NAME?</v>
      </c>
      <c r="V25" s="97" t="e">
        <f ca="1">IFERROR(_xll.qlQuoteValue(P25,_xll.ohTrigger(Trigger,Trigger1Y,InterestRatesTrigger)),NA())</f>
        <v>#N/A</v>
      </c>
      <c r="W25" s="94" t="b">
        <f t="shared" ca="1" si="8"/>
        <v>0</v>
      </c>
      <c r="X25" s="124" t="e">
        <f t="shared" ca="1" si="9"/>
        <v>#NAME?</v>
      </c>
      <c r="Y25" s="133" t="e">
        <f ca="1">ABS(X25/10000)&lt;=ABS('General Settings'!$D$33)</f>
        <v>#NAME?</v>
      </c>
      <c r="AA25" s="62" t="e">
        <v>#N/A</v>
      </c>
      <c r="AC25" s="94" t="str">
        <v>EUR9MD_SYNTH1Y_Quote</v>
      </c>
    </row>
    <row r="26" spans="3:29" x14ac:dyDescent="0.2">
      <c r="M26" s="94" t="s">
        <v>146</v>
      </c>
      <c r="N26" s="94" t="s">
        <v>64</v>
      </c>
      <c r="O26" s="94" t="str">
        <f t="shared" si="6"/>
        <v>16M</v>
      </c>
      <c r="P26" s="94" t="str">
        <f t="shared" si="7"/>
        <v>EUR4x16F_Quote</v>
      </c>
      <c r="Q26" s="171"/>
      <c r="R26" s="106">
        <f>_xll.qlInterestRateIndexFixingDate(Index1Y,S26)</f>
        <v>42762</v>
      </c>
      <c r="S26" s="106">
        <f>_xll.qlCalendarAdvance(Calendar,SettlementDate,N26,"mf",TRUE)</f>
        <v>42766</v>
      </c>
      <c r="T26" s="106">
        <f>_xll.qlCalendarAdvance(Calendar,SettlementDate,O26,"mf",TRUE)</f>
        <v>43131</v>
      </c>
      <c r="U26" s="97" t="e">
        <f ca="1">_xll.qlIndexFixing(Index1Y,R26,TRUE,_xll.ohTrigger(Trigger,Trigger1Y,InterestRatesTrigger))</f>
        <v>#NAME?</v>
      </c>
      <c r="V26" s="97" t="e">
        <f ca="1">IFERROR(_xll.qlQuoteValue(P26,_xll.ohTrigger(Trigger,Trigger1Y,InterestRatesTrigger)),NA())</f>
        <v>#N/A</v>
      </c>
      <c r="W26" s="94" t="b">
        <f t="shared" ca="1" si="8"/>
        <v>0</v>
      </c>
      <c r="X26" s="124" t="e">
        <f t="shared" ca="1" si="9"/>
        <v>#NAME?</v>
      </c>
      <c r="Y26" s="133" t="e">
        <f ca="1">ABS(X26/10000)&lt;=ABS('General Settings'!$D$33)</f>
        <v>#NAME?</v>
      </c>
      <c r="AA26" s="62" t="e">
        <v>#N/A</v>
      </c>
      <c r="AC26" s="94" t="str">
        <v>EUR1YD_SYNTH1Y_Quote</v>
      </c>
    </row>
    <row r="27" spans="3:29" x14ac:dyDescent="0.2">
      <c r="M27" s="94" t="s">
        <v>146</v>
      </c>
      <c r="N27" s="94" t="s">
        <v>65</v>
      </c>
      <c r="O27" s="94" t="str">
        <f t="shared" si="6"/>
        <v>17M</v>
      </c>
      <c r="P27" s="94" t="str">
        <f t="shared" si="7"/>
        <v>EUR5x17F_Quote</v>
      </c>
      <c r="Q27" s="171"/>
      <c r="R27" s="106">
        <f>_xll.qlInterestRateIndexFixingDate(Index1Y,S27)</f>
        <v>42790</v>
      </c>
      <c r="S27" s="106">
        <f>_xll.qlCalendarAdvance(Calendar,SettlementDate,N27,"mf",TRUE)</f>
        <v>42794</v>
      </c>
      <c r="T27" s="106">
        <f>_xll.qlCalendarAdvance(Calendar,SettlementDate,O27,"mf",TRUE)</f>
        <v>43159</v>
      </c>
      <c r="U27" s="97" t="e">
        <f ca="1">_xll.qlIndexFixing(Index1Y,R27,TRUE,_xll.ohTrigger(Trigger,Trigger1Y,InterestRatesTrigger))</f>
        <v>#NAME?</v>
      </c>
      <c r="V27" s="97" t="e">
        <f ca="1">IFERROR(_xll.qlQuoteValue(P27,_xll.ohTrigger(Trigger,Trigger1Y,InterestRatesTrigger)),NA())</f>
        <v>#N/A</v>
      </c>
      <c r="W27" s="94" t="b">
        <f t="shared" ca="1" si="8"/>
        <v>0</v>
      </c>
      <c r="X27" s="124" t="e">
        <f t="shared" ca="1" si="9"/>
        <v>#NAME?</v>
      </c>
      <c r="Y27" s="133" t="e">
        <f ca="1">ABS(X27/10000)&lt;=ABS('General Settings'!$D$33)</f>
        <v>#NAME?</v>
      </c>
      <c r="AA27" s="62" t="e">
        <v>#N/A</v>
      </c>
      <c r="AC27" s="94" t="str">
        <v>EUR1x13F_Quote</v>
      </c>
    </row>
    <row r="28" spans="3:29" x14ac:dyDescent="0.2">
      <c r="M28" s="94" t="s">
        <v>146</v>
      </c>
      <c r="N28" s="94" t="s">
        <v>32</v>
      </c>
      <c r="O28" s="94" t="str">
        <f t="shared" si="6"/>
        <v>18M</v>
      </c>
      <c r="P28" s="94" t="str">
        <f t="shared" si="7"/>
        <v>EUR6x18F_Quote</v>
      </c>
      <c r="Q28" s="171"/>
      <c r="R28" s="106">
        <f>_xll.qlInterestRateIndexFixingDate(Index1Y,S28)</f>
        <v>42823</v>
      </c>
      <c r="S28" s="106">
        <f>_xll.qlCalendarAdvance(Calendar,SettlementDate,N28,"mf",TRUE)</f>
        <v>42825</v>
      </c>
      <c r="T28" s="106">
        <f>_xll.qlCalendarAdvance(Calendar,SettlementDate,O28,"mf",TRUE)</f>
        <v>43188</v>
      </c>
      <c r="U28" s="97" t="e">
        <f ca="1">_xll.qlIndexFixing(Index1Y,R28,TRUE,_xll.ohTrigger(Trigger,Trigger1Y,InterestRatesTrigger))</f>
        <v>#NAME?</v>
      </c>
      <c r="V28" s="97" t="e">
        <f ca="1">IFERROR(_xll.qlQuoteValue(P28,_xll.ohTrigger(Trigger,Trigger1Y,InterestRatesTrigger)),NA())</f>
        <v>#N/A</v>
      </c>
      <c r="W28" s="94" t="b">
        <f t="shared" ca="1" si="8"/>
        <v>0</v>
      </c>
      <c r="X28" s="124" t="e">
        <f t="shared" ca="1" si="9"/>
        <v>#NAME?</v>
      </c>
      <c r="Y28" s="133" t="e">
        <f ca="1">ABS(X28/10000)&lt;=ABS('General Settings'!$D$33)</f>
        <v>#NAME?</v>
      </c>
      <c r="AA28" s="62" t="e">
        <v>#N/A</v>
      </c>
      <c r="AC28" s="94" t="str">
        <v>EUR2x14F_Quote</v>
      </c>
    </row>
    <row r="29" spans="3:29" x14ac:dyDescent="0.2">
      <c r="M29" s="94" t="s">
        <v>146</v>
      </c>
      <c r="N29" s="94" t="s">
        <v>66</v>
      </c>
      <c r="O29" s="94" t="str">
        <f t="shared" si="6"/>
        <v>19M</v>
      </c>
      <c r="P29" s="94" t="str">
        <f t="shared" si="7"/>
        <v>EUR7x19F_Quote</v>
      </c>
      <c r="Q29" s="171"/>
      <c r="R29" s="106">
        <f>_xll.qlInterestRateIndexFixingDate(Index1Y,S29)</f>
        <v>42851</v>
      </c>
      <c r="S29" s="106">
        <f>_xll.qlCalendarAdvance(Calendar,SettlementDate,N29,"mf",TRUE)</f>
        <v>42853</v>
      </c>
      <c r="T29" s="106">
        <f>_xll.qlCalendarAdvance(Calendar,SettlementDate,O29,"mf",TRUE)</f>
        <v>43220</v>
      </c>
      <c r="U29" s="97" t="e">
        <f ca="1">_xll.qlIndexFixing(Index1Y,R29,TRUE,_xll.ohTrigger(Trigger,Trigger1Y,InterestRatesTrigger))</f>
        <v>#NAME?</v>
      </c>
      <c r="V29" s="97" t="e">
        <f ca="1">IFERROR(_xll.qlQuoteValue(P29,_xll.ohTrigger(Trigger,Trigger1Y,InterestRatesTrigger)),NA())</f>
        <v>#N/A</v>
      </c>
      <c r="W29" s="94" t="b">
        <f t="shared" ca="1" si="8"/>
        <v>0</v>
      </c>
      <c r="X29" s="124" t="e">
        <f t="shared" ca="1" si="9"/>
        <v>#NAME?</v>
      </c>
      <c r="Y29" s="133" t="e">
        <f ca="1">ABS(X29/10000)&lt;=ABS('General Settings'!$D$33)</f>
        <v>#NAME?</v>
      </c>
      <c r="AA29" s="62" t="e">
        <v>#N/A</v>
      </c>
      <c r="AC29" s="94" t="str">
        <v>EUR3x15F_Quote</v>
      </c>
    </row>
    <row r="30" spans="3:29" x14ac:dyDescent="0.2">
      <c r="M30" s="94" t="s">
        <v>146</v>
      </c>
      <c r="N30" s="94" t="s">
        <v>67</v>
      </c>
      <c r="O30" s="94" t="str">
        <f t="shared" si="6"/>
        <v>20M</v>
      </c>
      <c r="P30" s="94" t="str">
        <f t="shared" si="7"/>
        <v>EUR8x20F_Quote</v>
      </c>
      <c r="Q30" s="171"/>
      <c r="R30" s="106">
        <f>_xll.qlInterestRateIndexFixingDate(Index1Y,S30)</f>
        <v>42884</v>
      </c>
      <c r="S30" s="106">
        <f>_xll.qlCalendarAdvance(Calendar,SettlementDate,N30,"mf",TRUE)</f>
        <v>42886</v>
      </c>
      <c r="T30" s="106">
        <f>_xll.qlCalendarAdvance(Calendar,SettlementDate,O30,"mf",TRUE)</f>
        <v>43251</v>
      </c>
      <c r="U30" s="97" t="e">
        <f ca="1">_xll.qlIndexFixing(Index1Y,R30,TRUE,_xll.ohTrigger(Trigger,Trigger1Y,InterestRatesTrigger))</f>
        <v>#NAME?</v>
      </c>
      <c r="V30" s="97" t="e">
        <f ca="1">IFERROR(_xll.qlQuoteValue(P30,_xll.ohTrigger(Trigger,Trigger1Y,InterestRatesTrigger)),NA())</f>
        <v>#N/A</v>
      </c>
      <c r="W30" s="94" t="b">
        <f t="shared" ca="1" si="8"/>
        <v>0</v>
      </c>
      <c r="X30" s="124" t="e">
        <f t="shared" ca="1" si="9"/>
        <v>#NAME?</v>
      </c>
      <c r="Y30" s="133" t="e">
        <f ca="1">ABS(X30/10000)&lt;=ABS('General Settings'!$D$33)</f>
        <v>#NAME?</v>
      </c>
      <c r="AA30" s="62" t="e">
        <v>#N/A</v>
      </c>
      <c r="AC30" s="94" t="str">
        <v>EUR4x16F_Quote</v>
      </c>
    </row>
    <row r="31" spans="3:29" x14ac:dyDescent="0.2">
      <c r="M31" s="94" t="s">
        <v>146</v>
      </c>
      <c r="N31" s="94" t="s">
        <v>68</v>
      </c>
      <c r="O31" s="94" t="str">
        <f t="shared" si="6"/>
        <v>21M</v>
      </c>
      <c r="P31" s="94" t="str">
        <f t="shared" si="7"/>
        <v>EUR9x21F_Quote</v>
      </c>
      <c r="Q31" s="171"/>
      <c r="R31" s="106">
        <f>_xll.qlInterestRateIndexFixingDate(Index1Y,S31)</f>
        <v>42914</v>
      </c>
      <c r="S31" s="106">
        <f>_xll.qlCalendarAdvance(Calendar,SettlementDate,N31,"mf",TRUE)</f>
        <v>42916</v>
      </c>
      <c r="T31" s="106">
        <f>_xll.qlCalendarAdvance(Calendar,SettlementDate,O31,"mf",TRUE)</f>
        <v>43280</v>
      </c>
      <c r="U31" s="97" t="e">
        <f ca="1">_xll.qlIndexFixing(Index1Y,R31,TRUE,_xll.ohTrigger(Trigger,Trigger1Y,InterestRatesTrigger))</f>
        <v>#NAME?</v>
      </c>
      <c r="V31" s="97" t="e">
        <f ca="1">IFERROR(_xll.qlQuoteValue(P31,_xll.ohTrigger(Trigger,Trigger1Y,InterestRatesTrigger)),NA())</f>
        <v>#N/A</v>
      </c>
      <c r="W31" s="94" t="b">
        <f t="shared" ca="1" si="8"/>
        <v>0</v>
      </c>
      <c r="X31" s="124" t="e">
        <f t="shared" ca="1" si="9"/>
        <v>#NAME?</v>
      </c>
      <c r="Y31" s="133" t="e">
        <f ca="1">ABS(X31/10000)&lt;=ABS('General Settings'!$D$33)</f>
        <v>#NAME?</v>
      </c>
      <c r="AA31" s="62" t="e">
        <v>#N/A</v>
      </c>
      <c r="AC31" s="94" t="str">
        <v>EUR5x17F_Quote</v>
      </c>
    </row>
    <row r="32" spans="3:29" x14ac:dyDescent="0.2">
      <c r="M32" s="94" t="s">
        <v>146</v>
      </c>
      <c r="N32" s="94" t="s">
        <v>69</v>
      </c>
      <c r="O32" s="94" t="str">
        <f t="shared" si="6"/>
        <v>22M</v>
      </c>
      <c r="P32" s="94" t="str">
        <f t="shared" si="7"/>
        <v>EUR10x22F_Quote</v>
      </c>
      <c r="Q32" s="171"/>
      <c r="R32" s="106">
        <f>_xll.qlInterestRateIndexFixingDate(Index1Y,S32)</f>
        <v>42943</v>
      </c>
      <c r="S32" s="106">
        <f>_xll.qlCalendarAdvance(Calendar,SettlementDate,N32,"mf",TRUE)</f>
        <v>42947</v>
      </c>
      <c r="T32" s="106">
        <f>_xll.qlCalendarAdvance(Calendar,SettlementDate,O32,"mf",TRUE)</f>
        <v>43312</v>
      </c>
      <c r="U32" s="97" t="e">
        <f ca="1">_xll.qlIndexFixing(Index1Y,R32,TRUE,_xll.ohTrigger(Trigger,Trigger1Y,InterestRatesTrigger))</f>
        <v>#NAME?</v>
      </c>
      <c r="V32" s="97" t="e">
        <f ca="1">IFERROR(_xll.qlQuoteValue(P32,_xll.ohTrigger(Trigger,Trigger1Y,InterestRatesTrigger)),NA())</f>
        <v>#N/A</v>
      </c>
      <c r="W32" s="94" t="b">
        <f t="shared" ca="1" si="8"/>
        <v>0</v>
      </c>
      <c r="X32" s="124" t="e">
        <f t="shared" ca="1" si="9"/>
        <v>#NAME?</v>
      </c>
      <c r="Y32" s="133" t="e">
        <f ca="1">ABS(X32/10000)&lt;=ABS('General Settings'!$D$33)</f>
        <v>#NAME?</v>
      </c>
      <c r="AA32" s="62" t="e">
        <v>#N/A</v>
      </c>
      <c r="AC32" s="94" t="str">
        <v>EUR6x18F_Quote</v>
      </c>
    </row>
    <row r="33" spans="13:29" x14ac:dyDescent="0.2">
      <c r="M33" s="94" t="s">
        <v>146</v>
      </c>
      <c r="N33" s="94" t="s">
        <v>70</v>
      </c>
      <c r="O33" s="94" t="str">
        <f t="shared" si="6"/>
        <v>23M</v>
      </c>
      <c r="P33" s="94" t="str">
        <f t="shared" si="7"/>
        <v>EUR11x23F_Quote</v>
      </c>
      <c r="Q33" s="171"/>
      <c r="R33" s="106">
        <f>_xll.qlInterestRateIndexFixingDate(Index1Y,S33)</f>
        <v>42976</v>
      </c>
      <c r="S33" s="106">
        <f>_xll.qlCalendarAdvance(Calendar,SettlementDate,N33,"mf",TRUE)</f>
        <v>42978</v>
      </c>
      <c r="T33" s="106">
        <f>_xll.qlCalendarAdvance(Calendar,SettlementDate,O33,"mf",TRUE)</f>
        <v>43343</v>
      </c>
      <c r="U33" s="97" t="e">
        <f ca="1">_xll.qlIndexFixing(Index1Y,R33,TRUE,_xll.ohTrigger(Trigger,Trigger1Y,InterestRatesTrigger))</f>
        <v>#NAME?</v>
      </c>
      <c r="V33" s="97" t="e">
        <f ca="1">IFERROR(_xll.qlQuoteValue(P33,_xll.ohTrigger(Trigger,Trigger1Y,InterestRatesTrigger)),NA())</f>
        <v>#N/A</v>
      </c>
      <c r="W33" s="94" t="b">
        <f t="shared" ca="1" si="8"/>
        <v>0</v>
      </c>
      <c r="X33" s="124" t="e">
        <f t="shared" ca="1" si="9"/>
        <v>#NAME?</v>
      </c>
      <c r="Y33" s="133" t="e">
        <f ca="1">ABS(X33/10000)&lt;=ABS('General Settings'!$D$33)</f>
        <v>#NAME?</v>
      </c>
      <c r="AA33" s="62" t="e">
        <v>#N/A</v>
      </c>
      <c r="AC33" s="94" t="str">
        <v>EUR7x19F_Quote</v>
      </c>
    </row>
    <row r="34" spans="13:29" x14ac:dyDescent="0.2">
      <c r="M34" s="94" t="s">
        <v>146</v>
      </c>
      <c r="N34" s="94" t="s">
        <v>102</v>
      </c>
      <c r="O34" s="94" t="str">
        <f t="shared" si="6"/>
        <v>24M</v>
      </c>
      <c r="P34" s="94" t="str">
        <f t="shared" si="7"/>
        <v>EUR12x24F_Quote</v>
      </c>
      <c r="Q34" s="171"/>
      <c r="R34" s="106">
        <f>_xll.qlInterestRateIndexFixingDate(Index1Y,S34)</f>
        <v>43005</v>
      </c>
      <c r="S34" s="106">
        <f>_xll.qlCalendarAdvance(Calendar,SettlementDate,N34,"mf",TRUE)</f>
        <v>43007</v>
      </c>
      <c r="T34" s="106">
        <f>_xll.qlCalendarAdvance(Calendar,SettlementDate,O34,"mf",TRUE)</f>
        <v>43371</v>
      </c>
      <c r="U34" s="97" t="e">
        <f ca="1">_xll.qlIndexFixing(Index1Y,R34,TRUE,_xll.ohTrigger(Trigger,Trigger1Y,InterestRatesTrigger))</f>
        <v>#NAME?</v>
      </c>
      <c r="V34" s="97" t="e">
        <f ca="1">IFERROR(_xll.qlQuoteValue(P34,_xll.ohTrigger(Trigger,Trigger1Y,InterestRatesTrigger)),NA())</f>
        <v>#N/A</v>
      </c>
      <c r="W34" s="94" t="b">
        <f t="shared" ca="1" si="8"/>
        <v>0</v>
      </c>
      <c r="X34" s="124" t="e">
        <f t="shared" ca="1" si="9"/>
        <v>#NAME?</v>
      </c>
      <c r="Y34" s="133" t="e">
        <f ca="1">ABS(X34/10000)&lt;=ABS('General Settings'!$D$33)</f>
        <v>#NAME?</v>
      </c>
      <c r="AA34" s="62" t="e">
        <v>#N/A</v>
      </c>
      <c r="AC34" s="94" t="str">
        <v>EUR8x20F_Quote</v>
      </c>
    </row>
    <row r="35" spans="13:29" x14ac:dyDescent="0.2">
      <c r="M35" s="95" t="s">
        <v>146</v>
      </c>
      <c r="N35" s="95" t="s">
        <v>103</v>
      </c>
      <c r="O35" s="95" t="str">
        <f t="shared" si="6"/>
        <v>36M</v>
      </c>
      <c r="P35" s="95" t="str">
        <f t="shared" si="7"/>
        <v>EUR24x36F_Quote</v>
      </c>
      <c r="Q35" s="172"/>
      <c r="R35" s="107">
        <f>_xll.qlInterestRateIndexFixingDate(Index1Y,S35)</f>
        <v>43369</v>
      </c>
      <c r="S35" s="107">
        <f>_xll.qlCalendarAdvance(Calendar,SettlementDate,N35,"mf",TRUE)</f>
        <v>43371</v>
      </c>
      <c r="T35" s="107">
        <f>_xll.qlCalendarAdvance(Calendar,SettlementDate,O35,"mf",TRUE)</f>
        <v>43738</v>
      </c>
      <c r="U35" s="98" t="e">
        <f ca="1">_xll.qlIndexFixing(Index1Y,R35,TRUE,_xll.ohTrigger(Trigger,Trigger1Y,InterestRatesTrigger))</f>
        <v>#NAME?</v>
      </c>
      <c r="V35" s="98" t="e">
        <f ca="1">IFERROR(_xll.qlQuoteValue(P35,_xll.ohTrigger(Trigger,Trigger1Y,InterestRatesTrigger)),NA())</f>
        <v>#N/A</v>
      </c>
      <c r="W35" s="95" t="b">
        <f t="shared" ca="1" si="8"/>
        <v>0</v>
      </c>
      <c r="X35" s="158" t="e">
        <f t="shared" ca="1" si="9"/>
        <v>#NAME?</v>
      </c>
      <c r="Y35" s="134" t="e">
        <f ca="1">ABS(X35/10000)&lt;=ABS('General Settings'!$D$33)</f>
        <v>#NAME?</v>
      </c>
      <c r="AA35" s="62" t="e">
        <v>#N/A</v>
      </c>
      <c r="AC35" s="94" t="str">
        <v>EUR9x21F_Quote</v>
      </c>
    </row>
    <row r="36" spans="13:29" x14ac:dyDescent="0.2">
      <c r="W36" s="62"/>
      <c r="X36" s="63"/>
      <c r="AC36" s="94" t="str">
        <v>EUR10x22F_Quote</v>
      </c>
    </row>
    <row r="37" spans="13:29" x14ac:dyDescent="0.2">
      <c r="W37" s="62"/>
      <c r="X37" s="63"/>
      <c r="AC37" s="94" t="str">
        <v>EUR11x23F_Quote</v>
      </c>
    </row>
    <row r="38" spans="13:29" x14ac:dyDescent="0.2">
      <c r="W38" s="62"/>
      <c r="X38" s="63"/>
      <c r="AC38" s="94" t="str">
        <v>EUR12x24F_Quote</v>
      </c>
    </row>
    <row r="39" spans="13:29" x14ac:dyDescent="0.2">
      <c r="W39" s="62"/>
      <c r="X39" s="63"/>
      <c r="AC39" s="94" t="str">
        <v>EURAB12EBASIS3Y_Quote</v>
      </c>
    </row>
    <row r="40" spans="13:29" x14ac:dyDescent="0.2">
      <c r="W40" s="62"/>
      <c r="X40" s="63"/>
      <c r="AC40" s="94" t="str">
        <v>EURAB12EBASIS4Y_Quote</v>
      </c>
    </row>
    <row r="41" spans="13:29" x14ac:dyDescent="0.2">
      <c r="W41" s="62"/>
      <c r="X41" s="63"/>
      <c r="AC41" s="94" t="str">
        <v>EURAB12EBASIS5Y_Quote</v>
      </c>
    </row>
    <row r="42" spans="13:29" x14ac:dyDescent="0.2">
      <c r="W42" s="62"/>
      <c r="X42" s="63"/>
      <c r="AC42" s="94" t="str">
        <v>EURAB12EBASIS6Y_Quote</v>
      </c>
    </row>
    <row r="43" spans="13:29" x14ac:dyDescent="0.2">
      <c r="W43" s="62"/>
      <c r="X43" s="63"/>
      <c r="AC43" s="94" t="str">
        <v>EURAB12EBASIS7Y_Quote</v>
      </c>
    </row>
    <row r="44" spans="13:29" x14ac:dyDescent="0.2">
      <c r="W44" s="62"/>
      <c r="X44" s="63"/>
      <c r="AC44" s="94" t="str">
        <v>EURAB12EBASIS8Y_Quote</v>
      </c>
    </row>
    <row r="45" spans="13:29" x14ac:dyDescent="0.2">
      <c r="W45" s="62"/>
      <c r="X45" s="63"/>
      <c r="AC45" s="94" t="str">
        <v>EURAB12EBASIS9Y_Quote</v>
      </c>
    </row>
    <row r="46" spans="13:29" x14ac:dyDescent="0.2">
      <c r="W46" s="62"/>
      <c r="X46" s="63"/>
      <c r="AC46" s="94" t="str">
        <v>EURAB12EBASIS10Y_Quote</v>
      </c>
    </row>
    <row r="47" spans="13:29" x14ac:dyDescent="0.2">
      <c r="W47" s="62"/>
      <c r="X47" s="63"/>
      <c r="AC47" s="94" t="str">
        <v>EURAB12EBASIS12Y_Quote</v>
      </c>
    </row>
    <row r="48" spans="13:29" x14ac:dyDescent="0.2">
      <c r="W48" s="62"/>
      <c r="X48" s="63"/>
      <c r="AC48" s="94" t="str">
        <v>EURAB12EBASIS15Y_Quote</v>
      </c>
    </row>
    <row r="49" spans="23:29" x14ac:dyDescent="0.2">
      <c r="W49" s="62"/>
      <c r="X49" s="63"/>
      <c r="AC49" s="94" t="str">
        <v>EURAB12EBASIS20Y_Quote</v>
      </c>
    </row>
    <row r="50" spans="23:29" x14ac:dyDescent="0.2">
      <c r="W50" s="62"/>
      <c r="X50" s="63"/>
      <c r="AC50" s="94" t="str">
        <v>EURAB12EBASIS25Y_Quote</v>
      </c>
    </row>
    <row r="51" spans="23:29" x14ac:dyDescent="0.2">
      <c r="W51" s="62"/>
      <c r="X51" s="63"/>
      <c r="AC51" s="94" t="str">
        <v>EURAB12EBASIS30Y_Quote</v>
      </c>
    </row>
    <row r="52" spans="23:29" x14ac:dyDescent="0.2">
      <c r="W52" s="62"/>
      <c r="X52" s="63"/>
      <c r="AC52" s="94" t="str">
        <v>EURAB12EBASIS40Y_Quote</v>
      </c>
    </row>
    <row r="53" spans="23:29" x14ac:dyDescent="0.2">
      <c r="W53" s="62"/>
      <c r="X53" s="63"/>
      <c r="AC53" s="94" t="str">
        <v>EURAB12EBASIS50Y_Quote</v>
      </c>
    </row>
    <row r="54" spans="23:29" x14ac:dyDescent="0.2">
      <c r="W54" s="62"/>
      <c r="X54" s="63"/>
      <c r="AC54" s="94" t="str">
        <v>EURAB12EBASIS60Y_Quote</v>
      </c>
    </row>
    <row r="55" spans="23:29" x14ac:dyDescent="0.2">
      <c r="W55" s="62"/>
      <c r="X55" s="63"/>
      <c r="AC55" s="94" t="str">
        <v/>
      </c>
    </row>
    <row r="56" spans="23:29" x14ac:dyDescent="0.2">
      <c r="W56" s="62"/>
      <c r="X56" s="63"/>
      <c r="AC56" s="94" t="str">
        <v/>
      </c>
    </row>
    <row r="57" spans="23:29" x14ac:dyDescent="0.2">
      <c r="W57" s="62"/>
      <c r="X57" s="63"/>
      <c r="AC57" s="94" t="str">
        <v/>
      </c>
    </row>
    <row r="58" spans="23:29" x14ac:dyDescent="0.2">
      <c r="W58" s="62"/>
      <c r="X58" s="63"/>
      <c r="AC58" s="94" t="str">
        <v/>
      </c>
    </row>
    <row r="59" spans="23:29" x14ac:dyDescent="0.2">
      <c r="W59" s="62"/>
      <c r="X59" s="63"/>
      <c r="AC59" s="94" t="str">
        <v/>
      </c>
    </row>
    <row r="60" spans="23:29" x14ac:dyDescent="0.2">
      <c r="W60" s="62"/>
      <c r="X60" s="63"/>
      <c r="AC60" s="94" t="str">
        <v/>
      </c>
    </row>
    <row r="61" spans="23:29" x14ac:dyDescent="0.2">
      <c r="W61" s="62"/>
      <c r="X61" s="63"/>
      <c r="AC61" s="94" t="str">
        <v/>
      </c>
    </row>
    <row r="62" spans="23:29" x14ac:dyDescent="0.2">
      <c r="W62" s="62"/>
      <c r="X62" s="63"/>
      <c r="AC62" s="94" t="str">
        <v/>
      </c>
    </row>
    <row r="63" spans="23:29" x14ac:dyDescent="0.2">
      <c r="W63" s="62"/>
      <c r="X63" s="63"/>
      <c r="AC63" s="94" t="str">
        <v/>
      </c>
    </row>
    <row r="64" spans="23:29" x14ac:dyDescent="0.2">
      <c r="W64" s="62"/>
      <c r="X64" s="63"/>
      <c r="AC64" s="94" t="str">
        <v/>
      </c>
    </row>
    <row r="65" spans="10:29" x14ac:dyDescent="0.2">
      <c r="W65" s="62"/>
      <c r="X65" s="63"/>
      <c r="AC65" s="94" t="str">
        <v/>
      </c>
    </row>
    <row r="66" spans="10:29" x14ac:dyDescent="0.2">
      <c r="W66" s="62"/>
      <c r="X66" s="63"/>
      <c r="AC66" s="94" t="str">
        <v/>
      </c>
    </row>
    <row r="67" spans="10:29" x14ac:dyDescent="0.2">
      <c r="W67" s="62"/>
      <c r="X67" s="63"/>
      <c r="AC67" s="94" t="str">
        <v/>
      </c>
    </row>
    <row r="68" spans="10:29" x14ac:dyDescent="0.2">
      <c r="W68" s="62"/>
      <c r="X68" s="63"/>
      <c r="AC68" s="94" t="str">
        <v/>
      </c>
    </row>
    <row r="69" spans="10:29" x14ac:dyDescent="0.2">
      <c r="W69" s="62"/>
      <c r="X69" s="63"/>
      <c r="AC69" s="94" t="str">
        <v/>
      </c>
    </row>
    <row r="70" spans="10:29" x14ac:dyDescent="0.2">
      <c r="W70" s="62"/>
      <c r="X70" s="63"/>
      <c r="AC70" s="94" t="str">
        <v/>
      </c>
    </row>
    <row r="71" spans="10:29" x14ac:dyDescent="0.2">
      <c r="J71" s="62"/>
      <c r="K71" s="62"/>
      <c r="L71" s="62"/>
      <c r="W71" s="62"/>
      <c r="X71" s="63"/>
      <c r="AC71" s="94" t="str">
        <v/>
      </c>
    </row>
    <row r="72" spans="10:29" x14ac:dyDescent="0.2">
      <c r="W72" s="62"/>
      <c r="X72" s="63"/>
      <c r="AC72" s="94" t="str">
        <v/>
      </c>
    </row>
    <row r="73" spans="10:29" x14ac:dyDescent="0.2">
      <c r="W73" s="62"/>
      <c r="X73" s="63"/>
      <c r="AC73" s="94" t="str">
        <v/>
      </c>
    </row>
    <row r="74" spans="10:29" x14ac:dyDescent="0.2">
      <c r="W74" s="62"/>
      <c r="X74" s="63"/>
      <c r="AC74" s="94" t="str">
        <v/>
      </c>
    </row>
    <row r="75" spans="10:29" x14ac:dyDescent="0.2">
      <c r="W75" s="62"/>
      <c r="X75" s="63"/>
      <c r="AC75" s="94" t="str">
        <v/>
      </c>
    </row>
    <row r="76" spans="10:29" x14ac:dyDescent="0.2">
      <c r="W76" s="62"/>
      <c r="X76" s="63"/>
      <c r="AC76" s="94" t="str">
        <v/>
      </c>
    </row>
    <row r="77" spans="10:29" x14ac:dyDescent="0.2">
      <c r="W77" s="62"/>
      <c r="X77" s="63"/>
      <c r="AC77" s="94" t="str">
        <v/>
      </c>
    </row>
    <row r="78" spans="10:29" x14ac:dyDescent="0.2">
      <c r="W78" s="62"/>
      <c r="X78" s="63"/>
      <c r="AC78" s="94" t="str">
        <v/>
      </c>
    </row>
    <row r="79" spans="10:29" x14ac:dyDescent="0.2">
      <c r="W79" s="62"/>
      <c r="X79" s="63"/>
      <c r="AC79" s="94" t="str">
        <v/>
      </c>
    </row>
    <row r="80" spans="10:29" x14ac:dyDescent="0.2">
      <c r="W80" s="62"/>
      <c r="X80" s="63"/>
      <c r="AC80" s="94" t="str">
        <v/>
      </c>
    </row>
    <row r="81" spans="23:29" x14ac:dyDescent="0.2">
      <c r="W81" s="62"/>
      <c r="X81" s="63"/>
      <c r="AC81" s="94" t="str">
        <v/>
      </c>
    </row>
    <row r="82" spans="23:29" x14ac:dyDescent="0.2">
      <c r="W82" s="62"/>
      <c r="X82" s="63"/>
      <c r="AC82" s="95" t="str">
        <v/>
      </c>
    </row>
    <row r="83" spans="23:29" x14ac:dyDescent="0.2">
      <c r="W83" s="62"/>
      <c r="X83" s="63"/>
    </row>
    <row r="84" spans="23:29" x14ac:dyDescent="0.2">
      <c r="W84" s="62"/>
      <c r="X84" s="63"/>
    </row>
    <row r="85" spans="23:29" x14ac:dyDescent="0.2">
      <c r="W85" s="62"/>
      <c r="X85" s="63"/>
    </row>
    <row r="86" spans="23:29" x14ac:dyDescent="0.2">
      <c r="W86" s="62"/>
      <c r="X86" s="63"/>
    </row>
    <row r="87" spans="23:29" x14ac:dyDescent="0.2">
      <c r="W87" s="62"/>
      <c r="X87" s="63"/>
    </row>
    <row r="88" spans="23:29" x14ac:dyDescent="0.2">
      <c r="W88" s="62"/>
      <c r="X88" s="63"/>
    </row>
    <row r="89" spans="23:29" x14ac:dyDescent="0.2">
      <c r="W89" s="62"/>
      <c r="X89" s="63"/>
    </row>
    <row r="90" spans="23:29" x14ac:dyDescent="0.2">
      <c r="W90" s="62"/>
      <c r="X90" s="63"/>
    </row>
    <row r="91" spans="23:29" x14ac:dyDescent="0.2">
      <c r="W91" s="62"/>
      <c r="X91" s="63"/>
    </row>
    <row r="92" spans="23:29" x14ac:dyDescent="0.2">
      <c r="W92" s="62"/>
      <c r="X92" s="63"/>
    </row>
    <row r="93" spans="23:29" x14ac:dyDescent="0.2">
      <c r="W93" s="62"/>
      <c r="X93" s="63"/>
    </row>
    <row r="94" spans="23:29" x14ac:dyDescent="0.2">
      <c r="W94" s="62"/>
      <c r="X94" s="63"/>
    </row>
    <row r="95" spans="23:29" x14ac:dyDescent="0.2">
      <c r="W95" s="62"/>
      <c r="X95" s="63"/>
    </row>
    <row r="96" spans="23:29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5">
    <cfRule type="cellIs" dxfId="3" priority="4" operator="equal">
      <formula>FALSE</formula>
    </cfRule>
  </conditionalFormatting>
  <conditionalFormatting sqref="M23:X23">
    <cfRule type="expression" dxfId="2" priority="3">
      <formula>ISNUMBER(MATCH($P23,$AC$23:$AC$82,0))</formula>
    </cfRule>
  </conditionalFormatting>
  <conditionalFormatting sqref="M24:X34">
    <cfRule type="expression" dxfId="1" priority="2">
      <formula>ISNUMBER(MATCH($P24,$AC$23:$AC$82,0))</formula>
    </cfRule>
  </conditionalFormatting>
  <conditionalFormatting sqref="M35:X35">
    <cfRule type="expression" dxfId="0" priority="1">
      <formula>ISNUMBER(MATCH($P35,$AC$23:$AC$82,0))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54" t="str">
        <f>Currency&amp;"ON"</f>
        <v>EURON</v>
      </c>
      <c r="J2" s="141" t="s">
        <v>39</v>
      </c>
      <c r="K2" s="142"/>
      <c r="L2" s="142"/>
      <c r="M2" s="143"/>
      <c r="N2" s="141" t="s">
        <v>40</v>
      </c>
      <c r="O2" s="142"/>
      <c r="P2" s="142"/>
      <c r="Q2" s="143"/>
    </row>
    <row r="3" spans="2:17" s="136" customFormat="1" ht="22.5" customHeight="1" thickBot="1" x14ac:dyDescent="0.3">
      <c r="B3" s="135" t="s">
        <v>41</v>
      </c>
      <c r="D3" s="135" t="s">
        <v>44</v>
      </c>
      <c r="E3" s="137" t="s">
        <v>45</v>
      </c>
      <c r="F3" s="157" t="s">
        <v>39</v>
      </c>
      <c r="H3" s="135" t="s">
        <v>44</v>
      </c>
      <c r="I3" s="137" t="s">
        <v>45</v>
      </c>
      <c r="J3" s="149" t="s">
        <v>30</v>
      </c>
      <c r="K3" s="150" t="s">
        <v>31</v>
      </c>
      <c r="L3" s="150" t="s">
        <v>32</v>
      </c>
      <c r="M3" s="151" t="s">
        <v>33</v>
      </c>
      <c r="N3" s="149" t="s">
        <v>30</v>
      </c>
      <c r="O3" s="152" t="s">
        <v>31</v>
      </c>
      <c r="P3" s="152" t="s">
        <v>32</v>
      </c>
      <c r="Q3" s="153" t="s">
        <v>33</v>
      </c>
    </row>
    <row r="4" spans="2:17" x14ac:dyDescent="0.2">
      <c r="B4" s="38"/>
      <c r="D4" s="41">
        <f>EvaluationDate</f>
        <v>42641</v>
      </c>
      <c r="E4" s="138">
        <f>_xll.qlInterestRateIndexValueDate(IndexON,D4)</f>
        <v>42641</v>
      </c>
      <c r="F4" s="155">
        <f>IFERROR(_xll.qlIndexFixing(IndexON,D4,TRUE,_xll.ohTrigger(RecalcTrigger,TriggerON)),NA())</f>
        <v>-3.5999999999836163E-3</v>
      </c>
      <c r="H4" s="41">
        <f>EvaluationDate</f>
        <v>42641</v>
      </c>
      <c r="I4" s="138">
        <f>_xll.qlInterestRateIndexValueDate(Index1M,$H4)</f>
        <v>42643</v>
      </c>
      <c r="J4" s="144">
        <f>IFERROR(_xll.qlIndexFixing(Index1M,$H4,TRUE,_xll.ohTrigger(_xll.ohTrigger(RecalcTrigger,Trigger1M),Trigger1M)),NA())</f>
        <v>-3.7099999998949891E-3</v>
      </c>
      <c r="K4" s="44">
        <f>IFERROR(_xll.qlIndexFixing(Index3M,H4,TRUE,_xll.ohTrigger(RecalcTrigger,Trigger3M)),NA())</f>
        <v>-3.0120000003941317E-3</v>
      </c>
      <c r="L4" s="44">
        <f>IFERROR(_xll.qlIndexFixing(Index6M,$H4,TRUE,_xll.ohTrigger(RecalcTrigger,Trigger6M)),NA())</f>
        <v>-2.0130000001716587E-3</v>
      </c>
      <c r="M4" s="145">
        <f>IFERROR(_xll.qlIndexFixing(Index1Y,$H4,TRUE,_xll.ohTrigger(RecalcTrigger,Trigger1Y)),NA())</f>
        <v>-5.8600000009105275E-4</v>
      </c>
      <c r="N4" s="144">
        <f>IFERROR(_xll.qlIndexFixing(ONIndex1M,I4,TRUE,_xll.ohTrigger(RecalcTrigger,Trigger1M)),NA())</f>
        <v>-3.6031081848131308E-3</v>
      </c>
      <c r="O4" s="44">
        <f>IFERROR(_xll.qlIndexFixing(ONIndex3M,I4,TRUE,_xll.ohTrigger(RecalcTrigger,Trigger3M)),NA())</f>
        <v>-3.0413853862976126E-3</v>
      </c>
      <c r="P4" s="44">
        <f>IFERROR(_xll.qlIndexFixing(ONIndex6M,I4,TRUE,_xll.ohTrigger(RecalcTrigger,Trigger6M)),NA())</f>
        <v>-2.0811804612064222E-3</v>
      </c>
      <c r="Q4" s="145">
        <f>IFERROR(_xll.qlIndexFixing(ONIndex1Y,I4,TRUE,_xll.ohTrigger(RecalcTrigger,Trigger1Y)),NA())</f>
        <v>-3.8001805118703658E-4</v>
      </c>
    </row>
    <row r="5" spans="2:17" x14ac:dyDescent="0.2">
      <c r="B5" s="39" t="s">
        <v>17</v>
      </c>
      <c r="D5" s="42">
        <f>_xll.qlCalendarAdvance(Calendar,$D4,B5,"f",FALSE)</f>
        <v>42642</v>
      </c>
      <c r="E5" s="139">
        <f>_xll.qlInterestRateIndexValueDate(IndexON,D5)</f>
        <v>42642</v>
      </c>
      <c r="F5" s="155">
        <f>IFERROR(_xll.qlIndexFixing(IndexON,D5,TRUE,_xll.ohTrigger(RecalcTrigger,TriggerON)),NA())</f>
        <v>-3.5999999999836163E-3</v>
      </c>
      <c r="H5" s="42">
        <f>_xll.qlCalendarAdvance(Calendar,$H4,B5,"f",FALSE)</f>
        <v>42642</v>
      </c>
      <c r="I5" s="139">
        <f>_xll.qlInterestRateIndexValueDate(Index1M,$H5)</f>
        <v>42646</v>
      </c>
      <c r="J5" s="144">
        <f>IFERROR(_xll.qlIndexFixing(Index1M,$H5,TRUE,_xll.ohTrigger(RecalcTrigger,Trigger1M)),NA())</f>
        <v>-3.7267382722953653E-3</v>
      </c>
      <c r="K5" s="44">
        <f>IFERROR(_xll.qlIndexFixing(Index3M,H5,TRUE,_xll.ohTrigger(RecalcTrigger,Trigger3M)),NA())</f>
        <v>-3.0109524828902949E-3</v>
      </c>
      <c r="L5" s="44">
        <f>IFERROR(_xll.qlIndexFixing(Index6M,$H5,TRUE,_xll.ohTrigger(RecalcTrigger,Trigger6M)),NA())</f>
        <v>-1.9987415825602223E-3</v>
      </c>
      <c r="M5" s="145">
        <f>IFERROR(_xll.qlIndexFixing(Index1Y,$H5,TRUE,_xll.ohTrigger(RecalcTrigger,Trigger1Y)),NA())</f>
        <v>-5.8986764739570442E-4</v>
      </c>
      <c r="N5" s="144">
        <f>IFERROR(_xll.qlIndexFixing(ONIndex1M,I5,TRUE,_xll.ohTrigger(RecalcTrigger,Trigger1M)),NA())</f>
        <v>-3.6031081847331947E-3</v>
      </c>
      <c r="O5" s="44">
        <f>IFERROR(_xll.qlIndexFixing(ONIndex3M,I5,TRUE,_xll.ohTrigger(RecalcTrigger,Trigger3M)),NA())</f>
        <v>-3.0413853863375806E-3</v>
      </c>
      <c r="P5" s="44">
        <f>IFERROR(_xll.qlIndexFixing(ONIndex6M,I5,TRUE,_xll.ohTrigger(RecalcTrigger,Trigger6M)),NA())</f>
        <v>-2.0811804612463902E-3</v>
      </c>
      <c r="Q5" s="145">
        <f>IFERROR(_xll.qlIndexFixing(ONIndex1Y,I5,TRUE,_xll.ohTrigger(RecalcTrigger,Trigger1Y)),NA())</f>
        <v>-3.8001805114706855E-4</v>
      </c>
    </row>
    <row r="6" spans="2:17" x14ac:dyDescent="0.2">
      <c r="B6" s="39" t="s">
        <v>17</v>
      </c>
      <c r="D6" s="42">
        <f>_xll.qlCalendarAdvance(Calendar,$D5,B6,"f",FALSE)</f>
        <v>42643</v>
      </c>
      <c r="E6" s="139">
        <f>_xll.qlInterestRateIndexValueDate(IndexON,D6)</f>
        <v>42643</v>
      </c>
      <c r="F6" s="155">
        <f>IFERROR(_xll.qlIndexFixing(IndexON,D6,TRUE,_xll.ohTrigger(RecalcTrigger,TriggerON)),NA())</f>
        <v>-3.2355360611546757E-3</v>
      </c>
      <c r="H6" s="42">
        <f>_xll.qlCalendarAdvance(Calendar,$H5,B6,"f",FALSE)</f>
        <v>42643</v>
      </c>
      <c r="I6" s="139">
        <f>_xll.qlInterestRateIndexValueDate(Index1M,$H6)</f>
        <v>42647</v>
      </c>
      <c r="J6" s="144">
        <f>IFERROR(_xll.qlIndexFixing(Index1M,$H6,TRUE,_xll.ohTrigger(RecalcTrigger,Trigger1M)),NA())</f>
        <v>-3.732282496712994E-3</v>
      </c>
      <c r="K6" s="44">
        <f>IFERROR(_xll.qlIndexFixing(Index3M,H6,TRUE,_xll.ohTrigger(RecalcTrigger,Trigger3M)),NA())</f>
        <v>-3.0107467252124425E-3</v>
      </c>
      <c r="L6" s="44">
        <f>IFERROR(_xll.qlIndexFixing(Index6M,$H6,TRUE,_xll.ohTrigger(RecalcTrigger,Trigger6M)),NA())</f>
        <v>-1.9984365935916365E-3</v>
      </c>
      <c r="M6" s="145">
        <f>IFERROR(_xll.qlIndexFixing(Index1Y,$H6,TRUE,_xll.ohTrigger(RecalcTrigger,Trigger1Y)),NA())</f>
        <v>-5.9097423670367172E-4</v>
      </c>
      <c r="N6" s="144">
        <f>IFERROR(_xll.qlIndexFixing(ONIndex1M,I6,TRUE,_xll.ohTrigger(RecalcTrigger,Trigger1M)),NA())</f>
        <v>-3.6031081847731627E-3</v>
      </c>
      <c r="O6" s="44">
        <f>IFERROR(_xll.qlIndexFixing(ONIndex3M,I6,TRUE,_xll.ohTrigger(RecalcTrigger,Trigger3M)),NA())</f>
        <v>-3.0413853863775486E-3</v>
      </c>
      <c r="P6" s="44">
        <f>IFERROR(_xll.qlIndexFixing(ONIndex6M,I6,TRUE,_xll.ohTrigger(RecalcTrigger,Trigger6M)),NA())</f>
        <v>-2.0811804613263263E-3</v>
      </c>
      <c r="Q6" s="145">
        <f>IFERROR(_xll.qlIndexFixing(ONIndex1Y,I6,TRUE,_xll.ohTrigger(RecalcTrigger,Trigger1Y)),NA())</f>
        <v>-3.8001805110710052E-4</v>
      </c>
    </row>
    <row r="7" spans="2:17" x14ac:dyDescent="0.2">
      <c r="B7" s="39" t="s">
        <v>17</v>
      </c>
      <c r="D7" s="42">
        <f>_xll.qlCalendarAdvance(Calendar,$D6,B7,"f",FALSE)</f>
        <v>42646</v>
      </c>
      <c r="E7" s="139">
        <f>_xll.qlInterestRateIndexValueDate(IndexON,D7)</f>
        <v>42646</v>
      </c>
      <c r="F7" s="155">
        <f>IFERROR(_xll.qlIndexFixing(IndexON,D7,TRUE,_xll.ohTrigger(RecalcTrigger,TriggerON)),NA())</f>
        <v>-3.3716228491931233E-3</v>
      </c>
      <c r="H7" s="42">
        <f>_xll.qlCalendarAdvance(Calendar,$H6,B7,"f",FALSE)</f>
        <v>42646</v>
      </c>
      <c r="I7" s="139">
        <f>_xll.qlInterestRateIndexValueDate(Index1M,$H7)</f>
        <v>42648</v>
      </c>
      <c r="J7" s="144">
        <f>IFERROR(_xll.qlIndexFixing(Index1M,$H7,TRUE,_xll.ohTrigger(RecalcTrigger,Trigger1M)),NA())</f>
        <v>-3.7398561616280353E-3</v>
      </c>
      <c r="K7" s="44">
        <f>IFERROR(_xll.qlIndexFixing(Index3M,H7,TRUE,_xll.ohTrigger(RecalcTrigger,Trigger3M)),NA())</f>
        <v>-3.0105916558881046E-3</v>
      </c>
      <c r="L7" s="44">
        <f>IFERROR(_xll.qlIndexFixing(Index6M,$H7,TRUE,_xll.ohTrigger(RecalcTrigger,Trigger6M)),NA())</f>
        <v>-1.9981464327308036E-3</v>
      </c>
      <c r="M7" s="145">
        <f>IFERROR(_xll.qlIndexFixing(Index1Y,$H7,TRUE,_xll.ohTrigger(RecalcTrigger,Trigger1Y)),NA())</f>
        <v>-5.920799124741194E-4</v>
      </c>
      <c r="N7" s="144">
        <f>IFERROR(_xll.qlIndexFixing(ONIndex1M,I7,TRUE,_xll.ohTrigger(RecalcTrigger,Trigger1M)),NA())</f>
        <v>-3.6666247173666733E-3</v>
      </c>
      <c r="O7" s="44">
        <f>IFERROR(_xll.qlIndexFixing(ONIndex3M,I7,TRUE,_xll.ohTrigger(RecalcTrigger,Trigger3M)),NA())</f>
        <v>-3.0413596919043329E-3</v>
      </c>
      <c r="P7" s="44">
        <f>IFERROR(_xll.qlIndexFixing(ONIndex6M,I7,TRUE,_xll.ohTrigger(RecalcTrigger,Trigger6M)),NA())</f>
        <v>-2.081168429857172E-3</v>
      </c>
      <c r="Q7" s="145">
        <f>IFERROR(_xll.qlIndexFixing(ONIndex1Y,I7,TRUE,_xll.ohTrigger(RecalcTrigger,Trigger1Y)),NA())</f>
        <v>-3.8001765001460797E-4</v>
      </c>
    </row>
    <row r="8" spans="2:17" x14ac:dyDescent="0.2">
      <c r="B8" s="39" t="s">
        <v>17</v>
      </c>
      <c r="D8" s="42">
        <f>_xll.qlCalendarAdvance(Calendar,$D7,B8,"f",FALSE)</f>
        <v>42647</v>
      </c>
      <c r="E8" s="139">
        <f>_xll.qlInterestRateIndexValueDate(IndexON,D8)</f>
        <v>42647</v>
      </c>
      <c r="F8" s="155">
        <f>IFERROR(_xll.qlIndexFixing(IndexON,D8,TRUE,_xll.ohTrigger(RecalcTrigger,TriggerON)),NA())</f>
        <v>-3.3255489570516161E-3</v>
      </c>
      <c r="H8" s="42">
        <f>_xll.qlCalendarAdvance(Calendar,$H7,B8,"f",FALSE)</f>
        <v>42647</v>
      </c>
      <c r="I8" s="139">
        <f>_xll.qlInterestRateIndexValueDate(Index1M,$H8)</f>
        <v>42649</v>
      </c>
      <c r="J8" s="144">
        <f>IFERROR(_xll.qlIndexFixing(Index1M,$H8,TRUE,_xll.ohTrigger(RecalcTrigger,Trigger1M)),NA())</f>
        <v>-3.7441670099024049E-3</v>
      </c>
      <c r="K8" s="44">
        <f>IFERROR(_xll.qlIndexFixing(Index3M,H8,TRUE,_xll.ohTrigger(RecalcTrigger,Trigger3M)),NA())</f>
        <v>-3.0104865218544517E-3</v>
      </c>
      <c r="L8" s="44">
        <f>IFERROR(_xll.qlIndexFixing(Index6M,$H8,TRUE,_xll.ohTrigger(RecalcTrigger,Trigger6M)),NA())</f>
        <v>-1.9978695292825008E-3</v>
      </c>
      <c r="M8" s="145">
        <f>IFERROR(_xll.qlIndexFixing(Index1Y,$H8,TRUE,_xll.ohTrigger(RecalcTrigger,Trigger1Y)),NA())</f>
        <v>-5.931845278060356E-4</v>
      </c>
      <c r="N8" s="144">
        <f>IFERROR(_xll.qlIndexFixing(ONIndex1M,I8,TRUE,_xll.ohTrigger(RecalcTrigger,Trigger1M)),NA())</f>
        <v>-3.7478777201327418E-3</v>
      </c>
      <c r="O8" s="44">
        <f>IFERROR(_xll.qlIndexFixing(ONIndex3M,I8,TRUE,_xll.ohTrigger(RecalcTrigger,Trigger3M)),NA())</f>
        <v>-3.0413853863375806E-3</v>
      </c>
      <c r="P8" s="44">
        <f>IFERROR(_xll.qlIndexFixing(ONIndex6M,I8,TRUE,_xll.ohTrigger(RecalcTrigger,Trigger6M)),NA())</f>
        <v>-2.0811804612863583E-3</v>
      </c>
      <c r="Q8" s="145">
        <f>IFERROR(_xll.qlIndexFixing(ONIndex1Y,I8,TRUE,_xll.ohTrigger(RecalcTrigger,Trigger1Y)),NA())</f>
        <v>-3.8001805114706855E-4</v>
      </c>
    </row>
    <row r="9" spans="2:17" x14ac:dyDescent="0.2">
      <c r="B9" s="39" t="s">
        <v>17</v>
      </c>
      <c r="D9" s="42">
        <f>_xll.qlCalendarAdvance(Calendar,$D8,B9,"f",FALSE)</f>
        <v>42648</v>
      </c>
      <c r="E9" s="139">
        <f>_xll.qlInterestRateIndexValueDate(IndexON,D9)</f>
        <v>42648</v>
      </c>
      <c r="F9" s="155">
        <f>IFERROR(_xll.qlIndexFixing(IndexON,D9,TRUE,_xll.ohTrigger(RecalcTrigger,TriggerON)),NA())</f>
        <v>-3.3209286848467912E-3</v>
      </c>
      <c r="H9" s="42">
        <f>_xll.qlCalendarAdvance(Calendar,$H8,B9,"f",FALSE)</f>
        <v>42648</v>
      </c>
      <c r="I9" s="139">
        <f>_xll.qlInterestRateIndexValueDate(Index1M,$H9)</f>
        <v>42650</v>
      </c>
      <c r="J9" s="144">
        <f>IFERROR(_xll.qlIndexFixing(Index1M,$H9,TRUE,_xll.ohTrigger(RecalcTrigger,Trigger1M)),NA())</f>
        <v>-3.7487548144989101E-3</v>
      </c>
      <c r="K9" s="44">
        <f>IFERROR(_xll.qlIndexFixing(Index3M,H9,TRUE,_xll.ohTrigger(RecalcTrigger,Trigger3M)),NA())</f>
        <v>-3.0110697111431438E-3</v>
      </c>
      <c r="L9" s="44">
        <f>IFERROR(_xll.qlIndexFixing(Index6M,$H9,TRUE,_xll.ohTrigger(RecalcTrigger,Trigger6M)),NA())</f>
        <v>-1.9976042743010047E-3</v>
      </c>
      <c r="M9" s="145">
        <f>IFERROR(_xll.qlIndexFixing(Index1Y,$H9,TRUE,_xll.ohTrigger(RecalcTrigger,Trigger1Y)),NA())</f>
        <v>-5.9530958336671792E-4</v>
      </c>
      <c r="N9" s="144">
        <f>IFERROR(_xll.qlIndexFixing(ONIndex1M,I9,TRUE,_xll.ohTrigger(RecalcTrigger,Trigger1M)),NA())</f>
        <v>-3.7756535986099848E-3</v>
      </c>
      <c r="O9" s="44">
        <f>IFERROR(_xll.qlIndexFixing(ONIndex3M,I9,TRUE,_xll.ohTrigger(RecalcTrigger,Trigger3M)),NA())</f>
        <v>-3.0413853863375806E-3</v>
      </c>
      <c r="P9" s="44">
        <f>IFERROR(_xll.qlIndexFixing(ONIndex6M,I9,TRUE,_xll.ohTrigger(RecalcTrigger,Trigger6M)),NA())</f>
        <v>-2.0811804612463902E-3</v>
      </c>
      <c r="Q9" s="145">
        <f>IFERROR(_xll.qlIndexFixing(ONIndex1Y,I9,TRUE,_xll.ohTrigger(RecalcTrigger,Trigger1Y)),NA())</f>
        <v>-3.8001805118703658E-4</v>
      </c>
    </row>
    <row r="10" spans="2:17" x14ac:dyDescent="0.2">
      <c r="B10" s="39" t="s">
        <v>17</v>
      </c>
      <c r="D10" s="42">
        <f>_xll.qlCalendarAdvance(Calendar,$D9,B10,"f",FALSE)</f>
        <v>42649</v>
      </c>
      <c r="E10" s="139">
        <f>_xll.qlInterestRateIndexValueDate(IndexON,D10)</f>
        <v>42649</v>
      </c>
      <c r="F10" s="155">
        <f>IFERROR(_xll.qlIndexFixing(IndexON,D10,TRUE,_xll.ohTrigger(RecalcTrigger,TriggerON)),NA())</f>
        <v>-3.3758393262406372E-3</v>
      </c>
      <c r="H10" s="42">
        <f>_xll.qlCalendarAdvance(Calendar,$H9,B10,"f",FALSE)</f>
        <v>42649</v>
      </c>
      <c r="I10" s="139">
        <f>_xll.qlInterestRateIndexValueDate(Index1M,$H10)</f>
        <v>42653</v>
      </c>
      <c r="J10" s="144">
        <f>IFERROR(_xll.qlIndexFixing(Index1M,$H10,TRUE,_xll.ohTrigger(RecalcTrigger,Trigger1M)),NA())</f>
        <v>-3.7588016412049723E-3</v>
      </c>
      <c r="K10" s="44">
        <f>IFERROR(_xll.qlIndexFixing(Index3M,H10,TRUE,_xll.ohTrigger(RecalcTrigger,Trigger3M)),NA())</f>
        <v>-3.0105470561003285E-3</v>
      </c>
      <c r="L10" s="44">
        <f>IFERROR(_xll.qlIndexFixing(Index6M,$H10,TRUE,_xll.ohTrigger(RecalcTrigger,Trigger6M)),NA())</f>
        <v>-1.9968617369625751E-3</v>
      </c>
      <c r="M10" s="145">
        <f>IFERROR(_xll.qlIndexFixing(Index1Y,$H10,TRUE,_xll.ohTrigger(RecalcTrigger,Trigger1Y)),NA())</f>
        <v>-5.9758940298352289E-4</v>
      </c>
      <c r="N10" s="144">
        <f>IFERROR(_xll.qlIndexFixing(ONIndex1M,I10,TRUE,_xll.ohTrigger(RecalcTrigger,Trigger1M)),NA())</f>
        <v>-3.7880765834108487E-3</v>
      </c>
      <c r="O10" s="44">
        <f>IFERROR(_xll.qlIndexFixing(ONIndex3M,I10,TRUE,_xll.ohTrigger(RecalcTrigger,Trigger3M)),NA())</f>
        <v>-3.0413853862976126E-3</v>
      </c>
      <c r="P10" s="44">
        <f>IFERROR(_xll.qlIndexFixing(ONIndex6M,I10,TRUE,_xll.ohTrigger(RecalcTrigger,Trigger6M)),NA())</f>
        <v>-2.0811804612863583E-3</v>
      </c>
      <c r="Q10" s="145">
        <f>IFERROR(_xll.qlIndexFixing(ONIndex1Y,I10,TRUE,_xll.ohTrigger(RecalcTrigger,Trigger1Y)),NA())</f>
        <v>-3.8001805114706855E-4</v>
      </c>
    </row>
    <row r="11" spans="2:17" x14ac:dyDescent="0.2">
      <c r="B11" s="39" t="s">
        <v>17</v>
      </c>
      <c r="D11" s="42">
        <f>_xll.qlCalendarAdvance(Calendar,$D10,B11,"f",FALSE)</f>
        <v>42650</v>
      </c>
      <c r="E11" s="139">
        <f>_xll.qlInterestRateIndexValueDate(IndexON,D11)</f>
        <v>42650</v>
      </c>
      <c r="F11" s="155">
        <f>IFERROR(_xll.qlIndexFixing(IndexON,D11,TRUE,_xll.ohTrigger(RecalcTrigger,TriggerON)),NA())</f>
        <v>-3.4324875581326353E-3</v>
      </c>
      <c r="H11" s="42">
        <f>_xll.qlCalendarAdvance(Calendar,$H10,B11,"f",FALSE)</f>
        <v>42650</v>
      </c>
      <c r="I11" s="139">
        <f>_xll.qlInterestRateIndexValueDate(Index1M,$H11)</f>
        <v>42654</v>
      </c>
      <c r="J11" s="144">
        <f>IFERROR(_xll.qlIndexFixing(Index1M,$H11,TRUE,_xll.ohTrigger(RecalcTrigger,Trigger1M)),NA())</f>
        <v>-3.7594699787425433E-3</v>
      </c>
      <c r="K11" s="44">
        <f>IFERROR(_xll.qlIndexFixing(Index3M,H11,TRUE,_xll.ohTrigger(RecalcTrigger,Trigger3M)),NA())</f>
        <v>-3.0106770813100583E-3</v>
      </c>
      <c r="L11" s="44">
        <f>IFERROR(_xll.qlIndexFixing(Index6M,$H11,TRUE,_xll.ohTrigger(RecalcTrigger,Trigger6M)),NA())</f>
        <v>-1.996626221403652E-3</v>
      </c>
      <c r="M11" s="145">
        <f>IFERROR(_xll.qlIndexFixing(Index1Y,$H11,TRUE,_xll.ohTrigger(RecalcTrigger,Trigger1Y)),NA())</f>
        <v>-5.9868646886801567E-4</v>
      </c>
      <c r="N11" s="144">
        <f>IFERROR(_xll.qlIndexFixing(ONIndex1M,I11,TRUE,_xll.ohTrigger(RecalcTrigger,Trigger1M)),NA())</f>
        <v>-3.7800441920587957E-3</v>
      </c>
      <c r="O11" s="44">
        <f>IFERROR(_xll.qlIndexFixing(ONIndex3M,I11,TRUE,_xll.ohTrigger(RecalcTrigger,Trigger3M)),NA())</f>
        <v>-3.0413853863375806E-3</v>
      </c>
      <c r="P11" s="44">
        <f>IFERROR(_xll.qlIndexFixing(ONIndex6M,I11,TRUE,_xll.ohTrigger(RecalcTrigger,Trigger6M)),NA())</f>
        <v>-2.0811804612863583E-3</v>
      </c>
      <c r="Q11" s="145">
        <f>IFERROR(_xll.qlIndexFixing(ONIndex1Y,I11,TRUE,_xll.ohTrigger(RecalcTrigger,Trigger1Y)),NA())</f>
        <v>-3.8001805110710052E-4</v>
      </c>
    </row>
    <row r="12" spans="2:17" x14ac:dyDescent="0.2">
      <c r="B12" s="39" t="s">
        <v>17</v>
      </c>
      <c r="D12" s="42">
        <f>_xll.qlCalendarAdvance(Calendar,$D11,B12,"f",FALSE)</f>
        <v>42653</v>
      </c>
      <c r="E12" s="139">
        <f>_xll.qlInterestRateIndexValueDate(IndexON,D12)</f>
        <v>42653</v>
      </c>
      <c r="F12" s="155">
        <f>IFERROR(_xll.qlIndexFixing(IndexON,D12,TRUE,_xll.ohTrigger(RecalcTrigger,TriggerON)),NA())</f>
        <v>-3.4408831673138351E-3</v>
      </c>
      <c r="H12" s="42">
        <f>_xll.qlCalendarAdvance(Calendar,$H11,B12,"f",FALSE)</f>
        <v>42653</v>
      </c>
      <c r="I12" s="139">
        <f>_xll.qlInterestRateIndexValueDate(Index1M,$H12)</f>
        <v>42655</v>
      </c>
      <c r="J12" s="144">
        <f>IFERROR(_xll.qlIndexFixing(Index1M,$H12,TRUE,_xll.ohTrigger(RecalcTrigger,Trigger1M)),NA())</f>
        <v>-3.7595898111255433E-3</v>
      </c>
      <c r="K12" s="44">
        <f>IFERROR(_xll.qlIndexFixing(Index3M,H12,TRUE,_xll.ohTrigger(RecalcTrigger,Trigger3M)),NA())</f>
        <v>-3.0108505906738916E-3</v>
      </c>
      <c r="L12" s="44">
        <f>IFERROR(_xll.qlIndexFixing(Index6M,$H12,TRUE,_xll.ohTrigger(RecalcTrigger,Trigger6M)),NA())</f>
        <v>-1.996393735841422E-3</v>
      </c>
      <c r="M12" s="145">
        <f>IFERROR(_xll.qlIndexFixing(Index1Y,$H12,TRUE,_xll.ohTrigger(RecalcTrigger,Trigger1Y)),NA())</f>
        <v>-5.9978156666654037E-4</v>
      </c>
      <c r="N12" s="144">
        <f>IFERROR(_xll.qlIndexFixing(ONIndex1M,I12,TRUE,_xll.ohTrigger(RecalcTrigger,Trigger1M)),NA())</f>
        <v>-3.7504789893461066E-3</v>
      </c>
      <c r="O12" s="44">
        <f>IFERROR(_xll.qlIndexFixing(ONIndex3M,I12,TRUE,_xll.ohTrigger(RecalcTrigger,Trigger3M)),NA())</f>
        <v>-3.0413596919176555E-3</v>
      </c>
      <c r="P12" s="44">
        <f>IFERROR(_xll.qlIndexFixing(ONIndex6M,I12,TRUE,_xll.ohTrigger(RecalcTrigger,Trigger6M)),NA())</f>
        <v>-2.0811684298704947E-3</v>
      </c>
      <c r="Q12" s="145">
        <f>IFERROR(_xll.qlIndexFixing(ONIndex1Y,I12,TRUE,_xll.ohTrigger(RecalcTrigger,Trigger1Y)),NA())</f>
        <v>-3.8001765000128529E-4</v>
      </c>
    </row>
    <row r="13" spans="2:17" x14ac:dyDescent="0.2">
      <c r="B13" s="39" t="s">
        <v>17</v>
      </c>
      <c r="D13" s="42">
        <f>_xll.qlCalendarAdvance(Calendar,$D12,B13,"f",FALSE)</f>
        <v>42654</v>
      </c>
      <c r="E13" s="139">
        <f>_xll.qlInterestRateIndexValueDate(IndexON,D13)</f>
        <v>42654</v>
      </c>
      <c r="F13" s="155">
        <f>IFERROR(_xll.qlIndexFixing(IndexON,D13,TRUE,_xll.ohTrigger(RecalcTrigger,TriggerON)),NA())</f>
        <v>-3.4450646077477387E-3</v>
      </c>
      <c r="H13" s="42">
        <f>_xll.qlCalendarAdvance(Calendar,$H12,B13,"f",FALSE)</f>
        <v>42654</v>
      </c>
      <c r="I13" s="139">
        <f>_xll.qlInterestRateIndexValueDate(Index1M,$H13)</f>
        <v>42656</v>
      </c>
      <c r="J13" s="144">
        <f>IFERROR(_xll.qlIndexFixing(Index1M,$H13,TRUE,_xll.ohTrigger(RecalcTrigger,Trigger1M)),NA())</f>
        <v>-3.7587391505790324E-3</v>
      </c>
      <c r="K13" s="44">
        <f>IFERROR(_xll.qlIndexFixing(Index3M,H13,TRUE,_xll.ohTrigger(RecalcTrigger,Trigger3M)),NA())</f>
        <v>-3.01106618687739E-3</v>
      </c>
      <c r="L13" s="44">
        <f>IFERROR(_xll.qlIndexFixing(Index6M,$H13,TRUE,_xll.ohTrigger(RecalcTrigger,Trigger6M)),NA())</f>
        <v>-1.9961624418319821E-3</v>
      </c>
      <c r="M13" s="145">
        <f>IFERROR(_xll.qlIndexFixing(Index1Y,$H13,TRUE,_xll.ohTrigger(RecalcTrigger,Trigger1Y)),NA())</f>
        <v>-6.0087454073209467E-4</v>
      </c>
      <c r="N13" s="144">
        <f>IFERROR(_xll.qlIndexFixing(ONIndex1M,I13,TRUE,_xll.ohTrigger(RecalcTrigger,Trigger1M)),NA())</f>
        <v>-3.7291309224585234E-3</v>
      </c>
      <c r="O13" s="44">
        <f>IFERROR(_xll.qlIndexFixing(ONIndex3M,I13,TRUE,_xll.ohTrigger(RecalcTrigger,Trigger3M)),NA())</f>
        <v>-3.0413853862976126E-3</v>
      </c>
      <c r="P13" s="44">
        <f>IFERROR(_xll.qlIndexFixing(ONIndex6M,I13,TRUE,_xll.ohTrigger(RecalcTrigger,Trigger6M)),NA())</f>
        <v>-2.0811804612064222E-3</v>
      </c>
      <c r="Q13" s="145">
        <f>IFERROR(_xll.qlIndexFixing(ONIndex1Y,I13,TRUE,_xll.ohTrigger(RecalcTrigger,Trigger1Y)),NA())</f>
        <v>-3.8001805122700461E-4</v>
      </c>
    </row>
    <row r="14" spans="2:17" x14ac:dyDescent="0.2">
      <c r="B14" s="39" t="s">
        <v>17</v>
      </c>
      <c r="D14" s="42">
        <f>_xll.qlCalendarAdvance(Calendar,$D13,B14,"f",FALSE)</f>
        <v>42655</v>
      </c>
      <c r="E14" s="139">
        <f>_xll.qlInterestRateIndexValueDate(IndexON,D14)</f>
        <v>42655</v>
      </c>
      <c r="F14" s="155">
        <f>IFERROR(_xll.qlIndexFixing(IndexON,D14,TRUE,_xll.ohTrigger(RecalcTrigger,TriggerON)),NA())</f>
        <v>-3.4484003634593918E-3</v>
      </c>
      <c r="H14" s="42">
        <f>_xll.qlCalendarAdvance(Calendar,$H13,B14,"f",FALSE)</f>
        <v>42655</v>
      </c>
      <c r="I14" s="139">
        <f>_xll.qlInterestRateIndexValueDate(Index1M,$H14)</f>
        <v>42657</v>
      </c>
      <c r="J14" s="144">
        <f>IFERROR(_xll.qlIndexFixing(Index1M,$H14,TRUE,_xll.ohTrigger(RecalcTrigger,Trigger1M)),NA())</f>
        <v>-3.758091351597197E-3</v>
      </c>
      <c r="K14" s="44">
        <f>IFERROR(_xll.qlIndexFixing(Index3M,H14,TRUE,_xll.ohTrigger(RecalcTrigger,Trigger3M)),NA())</f>
        <v>-3.0125263426075272E-3</v>
      </c>
      <c r="L14" s="44">
        <f>IFERROR(_xll.qlIndexFixing(Index6M,$H14,TRUE,_xll.ohTrigger(RecalcTrigger,Trigger6M)),NA())</f>
        <v>-1.9967655664491104E-3</v>
      </c>
      <c r="M14" s="145">
        <f>IFERROR(_xll.qlIndexFixing(Index1Y,$H14,TRUE,_xll.ohTrigger(RecalcTrigger,Trigger1Y)),NA())</f>
        <v>-6.0291650734800833E-4</v>
      </c>
      <c r="N14" s="144">
        <f>IFERROR(_xll.qlIndexFixing(ONIndex1M,I14,TRUE,_xll.ohTrigger(RecalcTrigger,Trigger1M)),NA())</f>
        <v>-3.7220491257894395E-3</v>
      </c>
      <c r="O14" s="44">
        <f>IFERROR(_xll.qlIndexFixing(ONIndex3M,I14,TRUE,_xll.ohTrigger(RecalcTrigger,Trigger3M)),NA())</f>
        <v>-3.0413853863775486E-3</v>
      </c>
      <c r="P14" s="44">
        <f>IFERROR(_xll.qlIndexFixing(ONIndex6M,I14,TRUE,_xll.ohTrigger(RecalcTrigger,Trigger6M)),NA())</f>
        <v>-2.0811804612463902E-3</v>
      </c>
      <c r="Q14" s="145">
        <f>IFERROR(_xll.qlIndexFixing(ONIndex1Y,I14,TRUE,_xll.ohTrigger(RecalcTrigger,Trigger1Y)),NA())</f>
        <v>-3.8001805110710052E-4</v>
      </c>
    </row>
    <row r="15" spans="2:17" x14ac:dyDescent="0.2">
      <c r="B15" s="39" t="s">
        <v>17</v>
      </c>
      <c r="D15" s="42">
        <f>_xll.qlCalendarAdvance(Calendar,$D14,B15,"f",FALSE)</f>
        <v>42656</v>
      </c>
      <c r="E15" s="139">
        <f>_xll.qlInterestRateIndexValueDate(IndexON,D15)</f>
        <v>42656</v>
      </c>
      <c r="F15" s="155">
        <f>IFERROR(_xll.qlIndexFixing(IndexON,D15,TRUE,_xll.ohTrigger(RecalcTrigger,TriggerON)),NA())</f>
        <v>-3.4503266449936731E-3</v>
      </c>
      <c r="H15" s="42">
        <f>_xll.qlCalendarAdvance(Calendar,$H14,B15,"f",FALSE)</f>
        <v>42656</v>
      </c>
      <c r="I15" s="139">
        <f>_xll.qlInterestRateIndexValueDate(Index1M,$H15)</f>
        <v>42660</v>
      </c>
      <c r="J15" s="144">
        <f>IFERROR(_xll.qlIndexFixing(Index1M,$H15,TRUE,_xll.ohTrigger(RecalcTrigger,Trigger1M)),NA())</f>
        <v>-3.7595464284755388E-3</v>
      </c>
      <c r="K15" s="44">
        <f>IFERROR(_xll.qlIndexFixing(Index3M,H15,TRUE,_xll.ohTrigger(RecalcTrigger,Trigger3M)),NA())</f>
        <v>-3.0123182725394979E-3</v>
      </c>
      <c r="L15" s="44">
        <f>IFERROR(_xll.qlIndexFixing(Index6M,$H15,TRUE,_xll.ohTrigger(RecalcTrigger,Trigger6M)),NA())</f>
        <v>-1.9954165195990936E-3</v>
      </c>
      <c r="M15" s="145">
        <f>IFERROR(_xll.qlIndexFixing(Index1Y,$H15,TRUE,_xll.ohTrigger(RecalcTrigger,Trigger1Y)),NA())</f>
        <v>-6.0522204298760706E-4</v>
      </c>
      <c r="N15" s="144">
        <f>IFERROR(_xll.qlIndexFixing(ONIndex1M,I15,TRUE,_xll.ohTrigger(RecalcTrigger,Trigger1M)),NA())</f>
        <v>-3.7189095706535724E-3</v>
      </c>
      <c r="O15" s="44">
        <f>IFERROR(_xll.qlIndexFixing(ONIndex3M,I15,TRUE,_xll.ohTrigger(RecalcTrigger,Trigger3M)),NA())</f>
        <v>-3.0413853863375806E-3</v>
      </c>
      <c r="P15" s="44">
        <f>IFERROR(_xll.qlIndexFixing(ONIndex6M,I15,TRUE,_xll.ohTrigger(RecalcTrigger,Trigger6M)),NA())</f>
        <v>-2.0811804612863583E-3</v>
      </c>
      <c r="Q15" s="145">
        <f>IFERROR(_xll.qlIndexFixing(ONIndex1Y,I15,TRUE,_xll.ohTrigger(RecalcTrigger,Trigger1Y)),NA())</f>
        <v>-3.8001805122700461E-4</v>
      </c>
    </row>
    <row r="16" spans="2:17" x14ac:dyDescent="0.2">
      <c r="B16" s="39" t="s">
        <v>17</v>
      </c>
      <c r="D16" s="42">
        <f>_xll.qlCalendarAdvance(Calendar,$D15,B16,"f",FALSE)</f>
        <v>42657</v>
      </c>
      <c r="E16" s="139">
        <f>_xll.qlInterestRateIndexValueDate(IndexON,D16)</f>
        <v>42657</v>
      </c>
      <c r="F16" s="155">
        <f>IFERROR(_xll.qlIndexFixing(IndexON,D16,TRUE,_xll.ohTrigger(RecalcTrigger,TriggerON)),NA())</f>
        <v>-3.4581369385522365E-3</v>
      </c>
      <c r="H16" s="42">
        <f>_xll.qlCalendarAdvance(Calendar,$H15,B16,"f",FALSE)</f>
        <v>42657</v>
      </c>
      <c r="I16" s="139">
        <f>_xll.qlInterestRateIndexValueDate(Index1M,$H16)</f>
        <v>42661</v>
      </c>
      <c r="J16" s="144">
        <f>IFERROR(_xll.qlIndexFixing(Index1M,$H16,TRUE,_xll.ohTrigger(RecalcTrigger,Trigger1M)),NA())</f>
        <v>-3.7607183709025128E-3</v>
      </c>
      <c r="K16" s="44">
        <f>IFERROR(_xll.qlIndexFixing(Index3M,H16,TRUE,_xll.ohTrigger(RecalcTrigger,Trigger3M)),NA())</f>
        <v>-3.0127201219771363E-3</v>
      </c>
      <c r="L16" s="44">
        <f>IFERROR(_xll.qlIndexFixing(Index6M,$H16,TRUE,_xll.ohTrigger(RecalcTrigger,Trigger6M)),NA())</f>
        <v>-1.9949568221094656E-3</v>
      </c>
      <c r="M16" s="145">
        <f>IFERROR(_xll.qlIndexFixing(Index1Y,$H16,TRUE,_xll.ohTrigger(RecalcTrigger,Trigger1Y)),NA())</f>
        <v>-6.0630201994894654E-4</v>
      </c>
      <c r="N16" s="144">
        <f>IFERROR(_xll.qlIndexFixing(ONIndex1M,I16,TRUE,_xll.ohTrigger(RecalcTrigger,Trigger1M)),NA())</f>
        <v>-3.7208957087075945E-3</v>
      </c>
      <c r="O16" s="44">
        <f>IFERROR(_xll.qlIndexFixing(ONIndex3M,I16,TRUE,_xll.ohTrigger(RecalcTrigger,Trigger3M)),NA())</f>
        <v>-3.0413853863775486E-3</v>
      </c>
      <c r="P16" s="44">
        <f>IFERROR(_xll.qlIndexFixing(ONIndex6M,I16,TRUE,_xll.ohTrigger(RecalcTrigger,Trigger6M)),NA())</f>
        <v>-2.0811804612463902E-3</v>
      </c>
      <c r="Q16" s="145">
        <f>IFERROR(_xll.qlIndexFixing(ONIndex1Y,I16,TRUE,_xll.ohTrigger(RecalcTrigger,Trigger1Y)),NA())</f>
        <v>-3.8001805110710052E-4</v>
      </c>
    </row>
    <row r="17" spans="2:17" x14ac:dyDescent="0.2">
      <c r="B17" s="39" t="s">
        <v>17</v>
      </c>
      <c r="D17" s="42">
        <f>_xll.qlCalendarAdvance(Calendar,$D16,B17,"f",FALSE)</f>
        <v>42660</v>
      </c>
      <c r="E17" s="139">
        <f>_xll.qlInterestRateIndexValueDate(IndexON,D17)</f>
        <v>42660</v>
      </c>
      <c r="F17" s="155">
        <f>IFERROR(_xll.qlIndexFixing(IndexON,D17,TRUE,_xll.ohTrigger(RecalcTrigger,TriggerON)),NA())</f>
        <v>-3.4646537210791806E-3</v>
      </c>
      <c r="H17" s="42">
        <f>_xll.qlCalendarAdvance(Calendar,$H16,B17,"f",FALSE)</f>
        <v>42660</v>
      </c>
      <c r="I17" s="139">
        <f>_xll.qlInterestRateIndexValueDate(Index1M,$H17)</f>
        <v>42662</v>
      </c>
      <c r="J17" s="144">
        <f>IFERROR(_xll.qlIndexFixing(Index1M,$H17,TRUE,_xll.ohTrigger(RecalcTrigger,Trigger1M)),NA())</f>
        <v>-3.7623475627635021E-3</v>
      </c>
      <c r="K17" s="44">
        <f>IFERROR(_xll.qlIndexFixing(Index3M,H17,TRUE,_xll.ohTrigger(RecalcTrigger,Trigger3M)),NA())</f>
        <v>-3.0131537416229785E-3</v>
      </c>
      <c r="L17" s="44">
        <f>IFERROR(_xll.qlIndexFixing(Index6M,$H17,TRUE,_xll.ohTrigger(RecalcTrigger,Trigger6M)),NA())</f>
        <v>-1.9946919281400685E-3</v>
      </c>
      <c r="M17" s="145">
        <f>IFERROR(_xll.qlIndexFixing(Index1Y,$H17,TRUE,_xll.ohTrigger(RecalcTrigger,Trigger1Y)),NA())</f>
        <v>-6.073789130567848E-4</v>
      </c>
      <c r="N17" s="144">
        <f>IFERROR(_xll.qlIndexFixing(ONIndex1M,I17,TRUE,_xll.ohTrigger(RecalcTrigger,Trigger1M)),NA())</f>
        <v>-3.7358464311276762E-3</v>
      </c>
      <c r="O17" s="44">
        <f>IFERROR(_xll.qlIndexFixing(ONIndex3M,I17,TRUE,_xll.ohTrigger(RecalcTrigger,Trigger3M)),NA())</f>
        <v>-3.0413596918910102E-3</v>
      </c>
      <c r="P17" s="44">
        <f>IFERROR(_xll.qlIndexFixing(ONIndex6M,I17,TRUE,_xll.ohTrigger(RecalcTrigger,Trigger6M)),NA())</f>
        <v>-2.0811684298704947E-3</v>
      </c>
      <c r="Q17" s="145">
        <f>IFERROR(_xll.qlIndexFixing(ONIndex1Y,I17,TRUE,_xll.ohTrigger(RecalcTrigger,Trigger1Y)),NA())</f>
        <v>-3.8001765002793064E-4</v>
      </c>
    </row>
    <row r="18" spans="2:17" x14ac:dyDescent="0.2">
      <c r="B18" s="39" t="s">
        <v>17</v>
      </c>
      <c r="D18" s="42">
        <f>_xll.qlCalendarAdvance(Calendar,$D17,B18,"f",FALSE)</f>
        <v>42661</v>
      </c>
      <c r="E18" s="139">
        <f>_xll.qlInterestRateIndexValueDate(IndexON,D18)</f>
        <v>42661</v>
      </c>
      <c r="F18" s="155">
        <f>IFERROR(_xll.qlIndexFixing(IndexON,D18,TRUE,_xll.ohTrigger(RecalcTrigger,TriggerON)),NA())</f>
        <v>-3.4648289523486753E-3</v>
      </c>
      <c r="H18" s="42">
        <f>_xll.qlCalendarAdvance(Calendar,$H17,B18,"f",FALSE)</f>
        <v>42661</v>
      </c>
      <c r="I18" s="139">
        <f>_xll.qlInterestRateIndexValueDate(Index1M,$H18)</f>
        <v>42663</v>
      </c>
      <c r="J18" s="144">
        <f>IFERROR(_xll.qlIndexFixing(Index1M,$H18,TRUE,_xll.ohTrigger(RecalcTrigger,Trigger1M)),NA())</f>
        <v>-3.7637438806369106E-3</v>
      </c>
      <c r="K18" s="44">
        <f>IFERROR(_xll.qlIndexFixing(Index3M,H18,TRUE,_xll.ohTrigger(RecalcTrigger,Trigger3M)),NA())</f>
        <v>-3.0136170899214038E-3</v>
      </c>
      <c r="L18" s="44">
        <f>IFERROR(_xll.qlIndexFixing(Index6M,$H18,TRUE,_xll.ohTrigger(RecalcTrigger,Trigger6M)),NA())</f>
        <v>-1.9944142856326225E-3</v>
      </c>
      <c r="M18" s="145">
        <f>IFERROR(_xll.qlIndexFixing(Index1Y,$H18,TRUE,_xll.ohTrigger(RecalcTrigger,Trigger1Y)),NA())</f>
        <v>-6.084525579172533E-4</v>
      </c>
      <c r="N18" s="144">
        <f>IFERROR(_xll.qlIndexFixing(ONIndex1M,I18,TRUE,_xll.ohTrigger(RecalcTrigger,Trigger1M)),NA())</f>
        <v>-3.7509404200264385E-3</v>
      </c>
      <c r="O18" s="44">
        <f>IFERROR(_xll.qlIndexFixing(ONIndex3M,I18,TRUE,_xll.ohTrigger(RecalcTrigger,Trigger3M)),NA())</f>
        <v>-3.0413853862976126E-3</v>
      </c>
      <c r="P18" s="44">
        <f>IFERROR(_xll.qlIndexFixing(ONIndex6M,I18,TRUE,_xll.ohTrigger(RecalcTrigger,Trigger6M)),NA())</f>
        <v>-2.0811804613263263E-3</v>
      </c>
      <c r="Q18" s="145">
        <f>IFERROR(_xll.qlIndexFixing(ONIndex1Y,I18,TRUE,_xll.ohTrigger(RecalcTrigger,Trigger1Y)),NA())</f>
        <v>-3.8001805110710052E-4</v>
      </c>
    </row>
    <row r="19" spans="2:17" x14ac:dyDescent="0.2">
      <c r="B19" s="39" t="s">
        <v>17</v>
      </c>
      <c r="D19" s="42">
        <f>_xll.qlCalendarAdvance(Calendar,$D18,B19,"f",FALSE)</f>
        <v>42662</v>
      </c>
      <c r="E19" s="139">
        <f>_xll.qlInterestRateIndexValueDate(IndexON,D19)</f>
        <v>42662</v>
      </c>
      <c r="F19" s="155">
        <f>IFERROR(_xll.qlIndexFixing(IndexON,D19,TRUE,_xll.ohTrigger(RecalcTrigger,TriggerON)),NA())</f>
        <v>-3.4625334205840019E-3</v>
      </c>
      <c r="H19" s="42">
        <f>_xll.qlCalendarAdvance(Calendar,$H18,B19,"f",FALSE)</f>
        <v>42662</v>
      </c>
      <c r="I19" s="139">
        <f>_xll.qlInterestRateIndexValueDate(Index1M,$H19)</f>
        <v>42664</v>
      </c>
      <c r="J19" s="144">
        <f>IFERROR(_xll.qlIndexFixing(Index1M,$H19,TRUE,_xll.ohTrigger(RecalcTrigger,Trigger1M)),NA())</f>
        <v>-3.7651649958043497E-3</v>
      </c>
      <c r="K19" s="44">
        <f>IFERROR(_xll.qlIndexFixing(Index3M,H19,TRUE,_xll.ohTrigger(RecalcTrigger,Trigger3M)),NA())</f>
        <v>-3.0156714834582636E-3</v>
      </c>
      <c r="L19" s="44">
        <f>IFERROR(_xll.qlIndexFixing(Index6M,$H19,TRUE,_xll.ohTrigger(RecalcTrigger,Trigger6M)),NA())</f>
        <v>-1.9941217501464581E-3</v>
      </c>
      <c r="M19" s="145">
        <f>IFERROR(_xll.qlIndexFixing(Index1Y,$H19,TRUE,_xll.ohTrigger(RecalcTrigger,Trigger1Y)),NA())</f>
        <v>-6.1038874276360302E-4</v>
      </c>
      <c r="N19" s="144">
        <f>IFERROR(_xll.qlIndexFixing(ONIndex1M,I19,TRUE,_xll.ohTrigger(RecalcTrigger,Trigger1M)),NA())</f>
        <v>-3.7575752733332024E-3</v>
      </c>
      <c r="O19" s="44">
        <f>IFERROR(_xll.qlIndexFixing(ONIndex3M,I19,TRUE,_xll.ohTrigger(RecalcTrigger,Trigger3M)),NA())</f>
        <v>-3.0413853863375806E-3</v>
      </c>
      <c r="P19" s="44">
        <f>IFERROR(_xll.qlIndexFixing(ONIndex6M,I19,TRUE,_xll.ohTrigger(RecalcTrigger,Trigger6M)),NA())</f>
        <v>-2.0811804612064222E-3</v>
      </c>
      <c r="Q19" s="145">
        <f>IFERROR(_xll.qlIndexFixing(ONIndex1Y,I19,TRUE,_xll.ohTrigger(RecalcTrigger,Trigger1Y)),NA())</f>
        <v>-3.8001805122700461E-4</v>
      </c>
    </row>
    <row r="20" spans="2:17" x14ac:dyDescent="0.2">
      <c r="B20" s="39" t="s">
        <v>17</v>
      </c>
      <c r="D20" s="42">
        <f>_xll.qlCalendarAdvance(Calendar,$D19,B20,"f",FALSE)</f>
        <v>42663</v>
      </c>
      <c r="E20" s="139">
        <f>_xll.qlInterestRateIndexValueDate(IndexON,D20)</f>
        <v>42663</v>
      </c>
      <c r="F20" s="155">
        <f>IFERROR(_xll.qlIndexFixing(IndexON,D20,TRUE,_xll.ohTrigger(RecalcTrigger,TriggerON)),NA())</f>
        <v>-3.4573465699150319E-3</v>
      </c>
      <c r="H20" s="42">
        <f>_xll.qlCalendarAdvance(Calendar,$H19,B20,"f",FALSE)</f>
        <v>42663</v>
      </c>
      <c r="I20" s="139">
        <f>_xll.qlInterestRateIndexValueDate(Index1M,$H20)</f>
        <v>42667</v>
      </c>
      <c r="J20" s="144">
        <f>IFERROR(_xll.qlIndexFixing(Index1M,$H20,TRUE,_xll.ohTrigger(RecalcTrigger,Trigger1M)),NA())</f>
        <v>-3.7685144486678023E-3</v>
      </c>
      <c r="K20" s="44">
        <f>IFERROR(_xll.qlIndexFixing(Index3M,H20,TRUE,_xll.ohTrigger(RecalcTrigger,Trigger3M)),NA())</f>
        <v>-3.015723717241816E-3</v>
      </c>
      <c r="L20" s="44">
        <f>IFERROR(_xll.qlIndexFixing(Index6M,$H20,TRUE,_xll.ohTrigger(RecalcTrigger,Trigger6M)),NA())</f>
        <v>-1.9931327676505606E-3</v>
      </c>
      <c r="M20" s="145">
        <f>IFERROR(_xll.qlIndexFixing(Index1Y,$H20,TRUE,_xll.ohTrigger(RecalcTrigger,Trigger1Y)),NA())</f>
        <v>-6.1271132330570582E-4</v>
      </c>
      <c r="N20" s="144">
        <f>IFERROR(_xll.qlIndexFixing(ONIndex1M,I20,TRUE,_xll.ohTrigger(RecalcTrigger,Trigger1M)),NA())</f>
        <v>-3.7634520355700474E-3</v>
      </c>
      <c r="O20" s="44">
        <f>IFERROR(_xll.qlIndexFixing(ONIndex3M,I20,TRUE,_xll.ohTrigger(RecalcTrigger,Trigger3M)),NA())</f>
        <v>-3.0413853863375806E-3</v>
      </c>
      <c r="P20" s="44">
        <f>IFERROR(_xll.qlIndexFixing(ONIndex6M,I20,TRUE,_xll.ohTrigger(RecalcTrigger,Trigger6M)),NA())</f>
        <v>-2.0811804613263263E-3</v>
      </c>
      <c r="Q20" s="145">
        <f>IFERROR(_xll.qlIndexFixing(ONIndex1Y,I20,TRUE,_xll.ohTrigger(RecalcTrigger,Trigger1Y)),NA())</f>
        <v>-3.8001805118703658E-4</v>
      </c>
    </row>
    <row r="21" spans="2:17" x14ac:dyDescent="0.2">
      <c r="B21" s="39" t="s">
        <v>17</v>
      </c>
      <c r="D21" s="42">
        <f>_xll.qlCalendarAdvance(Calendar,$D20,B21,"f",FALSE)</f>
        <v>42664</v>
      </c>
      <c r="E21" s="139">
        <f>_xll.qlInterestRateIndexValueDate(IndexON,D21)</f>
        <v>42664</v>
      </c>
      <c r="F21" s="155">
        <f>IFERROR(_xll.qlIndexFixing(IndexON,D21,TRUE,_xll.ohTrigger(RecalcTrigger,TriggerON)),NA())</f>
        <v>-3.4669375367091249E-3</v>
      </c>
      <c r="H21" s="42">
        <f>_xll.qlCalendarAdvance(Calendar,$H20,B21,"f",FALSE)</f>
        <v>42664</v>
      </c>
      <c r="I21" s="139">
        <f>_xll.qlInterestRateIndexValueDate(Index1M,$H21)</f>
        <v>42668</v>
      </c>
      <c r="J21" s="144">
        <f>IFERROR(_xll.qlIndexFixing(Index1M,$H21,TRUE,_xll.ohTrigger(RecalcTrigger,Trigger1M)),NA())</f>
        <v>-3.7692866076484287E-3</v>
      </c>
      <c r="K21" s="44">
        <f>IFERROR(_xll.qlIndexFixing(Index3M,H21,TRUE,_xll.ohTrigger(RecalcTrigger,Trigger3M)),NA())</f>
        <v>-3.0163018642155896E-3</v>
      </c>
      <c r="L21" s="44">
        <f>IFERROR(_xll.qlIndexFixing(Index6M,$H21,TRUE,_xll.ohTrigger(RecalcTrigger,Trigger6M)),NA())</f>
        <v>-1.9927584508290658E-3</v>
      </c>
      <c r="M21" s="145">
        <f>IFERROR(_xll.qlIndexFixing(Index1Y,$H21,TRUE,_xll.ohTrigger(RecalcTrigger,Trigger1Y)),NA())</f>
        <v>-6.137662173112782E-4</v>
      </c>
      <c r="N21" s="144">
        <f>IFERROR(_xll.qlIndexFixing(ONIndex1M,I21,TRUE,_xll.ohTrigger(RecalcTrigger,Trigger1M)),NA())</f>
        <v>-3.7684224154777013E-3</v>
      </c>
      <c r="O21" s="44">
        <f>IFERROR(_xll.qlIndexFixing(ONIndex3M,I21,TRUE,_xll.ohTrigger(RecalcTrigger,Trigger3M)),NA())</f>
        <v>-3.0413853863775486E-3</v>
      </c>
      <c r="P21" s="44">
        <f>IFERROR(_xll.qlIndexFixing(ONIndex6M,I21,TRUE,_xll.ohTrigger(RecalcTrigger,Trigger6M)),NA())</f>
        <v>-2.0811804612863583E-3</v>
      </c>
      <c r="Q21" s="145">
        <f>IFERROR(_xll.qlIndexFixing(ONIndex1Y,I21,TRUE,_xll.ohTrigger(RecalcTrigger,Trigger1Y)),NA())</f>
        <v>-3.8001805114706855E-4</v>
      </c>
    </row>
    <row r="22" spans="2:17" x14ac:dyDescent="0.2">
      <c r="B22" s="39" t="s">
        <v>17</v>
      </c>
      <c r="D22" s="42">
        <f>_xll.qlCalendarAdvance(Calendar,$D21,B22,"f",FALSE)</f>
        <v>42667</v>
      </c>
      <c r="E22" s="139">
        <f>_xll.qlInterestRateIndexValueDate(IndexON,D22)</f>
        <v>42667</v>
      </c>
      <c r="F22" s="155">
        <f>IFERROR(_xll.qlIndexFixing(IndexON,D22,TRUE,_xll.ohTrigger(RecalcTrigger,TriggerON)),NA())</f>
        <v>-3.4844101203157507E-3</v>
      </c>
      <c r="H22" s="42">
        <f>_xll.qlCalendarAdvance(Calendar,$H21,B22,"f",FALSE)</f>
        <v>42667</v>
      </c>
      <c r="I22" s="139">
        <f>_xll.qlInterestRateIndexValueDate(Index1M,$H22)</f>
        <v>42669</v>
      </c>
      <c r="J22" s="144">
        <f>IFERROR(_xll.qlIndexFixing(Index1M,$H22,TRUE,_xll.ohTrigger(RecalcTrigger,Trigger1M)),NA())</f>
        <v>-3.7706611980891196E-3</v>
      </c>
      <c r="K22" s="44">
        <f>IFERROR(_xll.qlIndexFixing(Index3M,H22,TRUE,_xll.ohTrigger(RecalcTrigger,Trigger3M)),NA())</f>
        <v>-3.0168955577759898E-3</v>
      </c>
      <c r="L22" s="44">
        <f>IFERROR(_xll.qlIndexFixing(Index6M,$H22,TRUE,_xll.ohTrigger(RecalcTrigger,Trigger6M)),NA())</f>
        <v>-1.9923579450657866E-3</v>
      </c>
      <c r="M22" s="145">
        <f>IFERROR(_xll.qlIndexFixing(Index1Y,$H22,TRUE,_xll.ohTrigger(RecalcTrigger,Trigger1Y)),NA())</f>
        <v>-6.1481685047574594E-4</v>
      </c>
      <c r="N22" s="144">
        <f>IFERROR(_xll.qlIndexFixing(ONIndex1M,I22,TRUE,_xll.ohTrigger(RecalcTrigger,Trigger1M)),NA())</f>
        <v>-3.7745608676109654E-3</v>
      </c>
      <c r="O22" s="44">
        <f>IFERROR(_xll.qlIndexFixing(ONIndex3M,I22,TRUE,_xll.ohTrigger(RecalcTrigger,Trigger3M)),NA())</f>
        <v>-3.0413596918910102E-3</v>
      </c>
      <c r="P22" s="44">
        <f>IFERROR(_xll.qlIndexFixing(ONIndex6M,I22,TRUE,_xll.ohTrigger(RecalcTrigger,Trigger6M)),NA())</f>
        <v>-2.0811684298704947E-3</v>
      </c>
      <c r="Q22" s="145">
        <f>IFERROR(_xll.qlIndexFixing(ONIndex1Y,I22,TRUE,_xll.ohTrigger(RecalcTrigger,Trigger1Y)),NA())</f>
        <v>-3.8001765000128529E-4</v>
      </c>
    </row>
    <row r="23" spans="2:17" x14ac:dyDescent="0.2">
      <c r="B23" s="39" t="s">
        <v>17</v>
      </c>
      <c r="D23" s="42">
        <f>_xll.qlCalendarAdvance(Calendar,$D22,B23,"f",FALSE)</f>
        <v>42668</v>
      </c>
      <c r="E23" s="139">
        <f>_xll.qlInterestRateIndexValueDate(IndexON,D23)</f>
        <v>42668</v>
      </c>
      <c r="F23" s="155">
        <f>IFERROR(_xll.qlIndexFixing(IndexON,D23,TRUE,_xll.ohTrigger(RecalcTrigger,TriggerON)),NA())</f>
        <v>-3.4926095329046447E-3</v>
      </c>
      <c r="H23" s="42">
        <f>_xll.qlCalendarAdvance(Calendar,$H22,B23,"f",FALSE)</f>
        <v>42668</v>
      </c>
      <c r="I23" s="139">
        <f>_xll.qlInterestRateIndexValueDate(Index1M,$H23)</f>
        <v>42670</v>
      </c>
      <c r="J23" s="144">
        <f>IFERROR(_xll.qlIndexFixing(Index1M,$H23,TRUE,_xll.ohTrigger(RecalcTrigger,Trigger1M)),NA())</f>
        <v>-3.7709259058027467E-3</v>
      </c>
      <c r="K23" s="44">
        <f>IFERROR(_xll.qlIndexFixing(Index3M,H23,TRUE,_xll.ohTrigger(RecalcTrigger,Trigger3M)),NA())</f>
        <v>-3.0175021121266491E-3</v>
      </c>
      <c r="L23" s="44">
        <f>IFERROR(_xll.qlIndexFixing(Index6M,$H23,TRUE,_xll.ohTrigger(RecalcTrigger,Trigger6M)),NA())</f>
        <v>-1.9919288764117735E-3</v>
      </c>
      <c r="M23" s="145">
        <f>IFERROR(_xll.qlIndexFixing(Index1Y,$H23,TRUE,_xll.ohTrigger(RecalcTrigger,Trigger1Y)),NA())</f>
        <v>-6.1586304966100244E-4</v>
      </c>
      <c r="N23" s="144">
        <f>IFERROR(_xll.qlIndexFixing(ONIndex1M,I23,TRUE,_xll.ohTrigger(RecalcTrigger,Trigger1M)),NA())</f>
        <v>-3.7765079358109688E-3</v>
      </c>
      <c r="O23" s="44">
        <f>IFERROR(_xll.qlIndexFixing(ONIndex3M,I23,TRUE,_xll.ohTrigger(RecalcTrigger,Trigger3M)),NA())</f>
        <v>-3.0409397179953501E-3</v>
      </c>
      <c r="P23" s="44">
        <f>IFERROR(_xll.qlIndexFixing(ONIndex6M,I23,TRUE,_xll.ohTrigger(RecalcTrigger,Trigger6M)),NA())</f>
        <v>-2.0801593436559074E-3</v>
      </c>
      <c r="Q23" s="145">
        <f>IFERROR(_xll.qlIndexFixing(ONIndex1Y,I23,TRUE,_xll.ohTrigger(RecalcTrigger,Trigger1Y)),NA())</f>
        <v>-3.8001805110710052E-4</v>
      </c>
    </row>
    <row r="24" spans="2:17" x14ac:dyDescent="0.2">
      <c r="B24" s="39" t="s">
        <v>17</v>
      </c>
      <c r="D24" s="42">
        <f>_xll.qlCalendarAdvance(Calendar,$D23,B24,"f",FALSE)</f>
        <v>42669</v>
      </c>
      <c r="E24" s="139">
        <f>_xll.qlInterestRateIndexValueDate(IndexON,D24)</f>
        <v>42669</v>
      </c>
      <c r="F24" s="155">
        <f>IFERROR(_xll.qlIndexFixing(IndexON,D24,TRUE,_xll.ohTrigger(RecalcTrigger,TriggerON)),NA())</f>
        <v>-3.500246678940222E-3</v>
      </c>
      <c r="H24" s="42">
        <f>_xll.qlCalendarAdvance(Calendar,$H23,B24,"f",FALSE)</f>
        <v>42669</v>
      </c>
      <c r="I24" s="139">
        <f>_xll.qlInterestRateIndexValueDate(Index1M,$H24)</f>
        <v>42671</v>
      </c>
      <c r="J24" s="144">
        <f>IFERROR(_xll.qlIndexFixing(Index1M,$H24,TRUE,_xll.ohTrigger(RecalcTrigger,Trigger1M)),NA())</f>
        <v>-3.7710461382638306E-3</v>
      </c>
      <c r="K24" s="44">
        <f>IFERROR(_xll.qlIndexFixing(Index3M,H24,TRUE,_xll.ohTrigger(RecalcTrigger,Trigger3M)),NA())</f>
        <v>-3.0197888943322153E-3</v>
      </c>
      <c r="L24" s="44">
        <f>IFERROR(_xll.qlIndexFixing(Index6M,$H24,TRUE,_xll.ohTrigger(RecalcTrigger,Trigger6M)),NA())</f>
        <v>-1.9914688326695515E-3</v>
      </c>
      <c r="M24" s="145">
        <f>IFERROR(_xll.qlIndexFixing(Index1Y,$H24,TRUE,_xll.ohTrigger(RecalcTrigger,Trigger1Y)),NA())</f>
        <v>-6.1766978406024116E-4</v>
      </c>
      <c r="N24" s="144">
        <f>IFERROR(_xll.qlIndexFixing(ONIndex1M,I24,TRUE,_xll.ohTrigger(RecalcTrigger,Trigger1M)),NA())</f>
        <v>-3.7761823514115278E-3</v>
      </c>
      <c r="O24" s="44">
        <f>IFERROR(_xll.qlIndexFixing(ONIndex3M,I24,TRUE,_xll.ohTrigger(RecalcTrigger,Trigger3M)),NA())</f>
        <v>-3.0400023547683119E-3</v>
      </c>
      <c r="P24" s="44">
        <f>IFERROR(_xll.qlIndexFixing(ONIndex6M,I24,TRUE,_xll.ohTrigger(RecalcTrigger,Trigger6M)),NA())</f>
        <v>-2.0780293833277952E-3</v>
      </c>
      <c r="Q24" s="145">
        <f>IFERROR(_xll.qlIndexFixing(ONIndex1Y,I24,TRUE,_xll.ohTrigger(RecalcTrigger,Trigger1Y)),NA())</f>
        <v>-3.8001805114706855E-4</v>
      </c>
    </row>
    <row r="25" spans="2:17" x14ac:dyDescent="0.2">
      <c r="B25" s="39" t="s">
        <v>17</v>
      </c>
      <c r="D25" s="42">
        <f>_xll.qlCalendarAdvance(Calendar,$D24,B25,"f",FALSE)</f>
        <v>42670</v>
      </c>
      <c r="E25" s="139">
        <f>_xll.qlInterestRateIndexValueDate(IndexON,D25)</f>
        <v>42670</v>
      </c>
      <c r="F25" s="155">
        <f>IFERROR(_xll.qlIndexFixing(IndexON,D25,TRUE,_xll.ohTrigger(RecalcTrigger,TriggerON)),NA())</f>
        <v>-3.5071547874654385E-3</v>
      </c>
      <c r="H25" s="42">
        <f>_xll.qlCalendarAdvance(Calendar,$H24,B25,"f",FALSE)</f>
        <v>42670</v>
      </c>
      <c r="I25" s="139">
        <f>_xll.qlInterestRateIndexValueDate(Index1M,$H25)</f>
        <v>42674</v>
      </c>
      <c r="J25" s="144">
        <f>IFERROR(_xll.qlIndexFixing(Index1M,$H25,TRUE,_xll.ohTrigger(RecalcTrigger,Trigger1M)),NA())</f>
        <v>-3.7721221048885312E-3</v>
      </c>
      <c r="K25" s="44">
        <f>IFERROR(_xll.qlIndexFixing(Index3M,H25,TRUE,_xll.ohTrigger(RecalcTrigger,Trigger3M)),NA())</f>
        <v>-3.0200000004332803E-3</v>
      </c>
      <c r="L25" s="44">
        <f>IFERROR(_xll.qlIndexFixing(Index6M,$H25,TRUE,_xll.ohTrigger(RecalcTrigger,Trigger6M)),NA())</f>
        <v>-1.9900000001750748E-3</v>
      </c>
      <c r="M25" s="145">
        <f>IFERROR(_xll.qlIndexFixing(Index1Y,$H25,TRUE,_xll.ohTrigger(RecalcTrigger,Trigger1Y)),NA())</f>
        <v>-6.2000000011586272E-4</v>
      </c>
      <c r="N25" s="144">
        <f>IFERROR(_xll.qlIndexFixing(ONIndex1M,I25,TRUE,_xll.ohTrigger(RecalcTrigger,Trigger1M)),NA())</f>
        <v>-3.7756815886602624E-3</v>
      </c>
      <c r="O25" s="44">
        <f>IFERROR(_xll.qlIndexFixing(ONIndex3M,I25,TRUE,_xll.ohTrigger(RecalcTrigger,Trigger3M)),NA())</f>
        <v>-3.0389972717115299E-3</v>
      </c>
      <c r="P25" s="44">
        <f>IFERROR(_xll.qlIndexFixing(ONIndex6M,I25,TRUE,_xll.ohTrigger(RecalcTrigger,Trigger6M)),NA())</f>
        <v>-2.0757732779452809E-3</v>
      </c>
      <c r="Q25" s="145">
        <f>IFERROR(_xll.qlIndexFixing(ONIndex1Y,I25,TRUE,_xll.ohTrigger(RecalcTrigger,Trigger1Y)),NA())</f>
        <v>-3.8001805118703658E-4</v>
      </c>
    </row>
    <row r="26" spans="2:17" x14ac:dyDescent="0.2">
      <c r="B26" s="39" t="s">
        <v>17</v>
      </c>
      <c r="D26" s="42">
        <f>_xll.qlCalendarAdvance(Calendar,$D25,B26,"f",FALSE)</f>
        <v>42671</v>
      </c>
      <c r="E26" s="139">
        <f>_xll.qlInterestRateIndexValueDate(IndexON,D26)</f>
        <v>42671</v>
      </c>
      <c r="F26" s="155">
        <f>IFERROR(_xll.qlIndexFixing(IndexON,D26,TRUE,_xll.ohTrigger(RecalcTrigger,TriggerON)),NA())</f>
        <v>-3.5176726560415261E-3</v>
      </c>
      <c r="H26" s="42">
        <f>_xll.qlCalendarAdvance(Calendar,$H25,B26,"f",FALSE)</f>
        <v>42671</v>
      </c>
      <c r="I26" s="139">
        <f>_xll.qlInterestRateIndexValueDate(Index1M,$H26)</f>
        <v>42675</v>
      </c>
      <c r="J26" s="144">
        <f>IFERROR(_xll.qlIndexFixing(Index1M,$H26,TRUE,_xll.ohTrigger(RecalcTrigger,Trigger1M)),NA())</f>
        <v>-3.7728995793919751E-3</v>
      </c>
      <c r="K26" s="44">
        <f>IFERROR(_xll.qlIndexFixing(Index3M,H26,TRUE,_xll.ohTrigger(RecalcTrigger,Trigger3M)),NA())</f>
        <v>-3.0206325702315617E-3</v>
      </c>
      <c r="L26" s="44">
        <f>IFERROR(_xll.qlIndexFixing(Index6M,$H26,TRUE,_xll.ohTrigger(RecalcTrigger,Trigger6M)),NA())</f>
        <v>-1.9893981845866648E-3</v>
      </c>
      <c r="M26" s="145">
        <f>IFERROR(_xll.qlIndexFixing(Index1Y,$H26,TRUE,_xll.ohTrigger(RecalcTrigger,Trigger1Y)),NA())</f>
        <v>-6.210214756920962E-4</v>
      </c>
      <c r="N26" s="144">
        <f>IFERROR(_xll.qlIndexFixing(ONIndex1M,I26,TRUE,_xll.ohTrigger(RecalcTrigger,Trigger1M)),NA())</f>
        <v>-3.7750325944019281E-3</v>
      </c>
      <c r="O26" s="44">
        <f>IFERROR(_xll.qlIndexFixing(ONIndex3M,I26,TRUE,_xll.ohTrigger(RecalcTrigger,Trigger3M)),NA())</f>
        <v>-3.0379262292168363E-3</v>
      </c>
      <c r="P26" s="44">
        <f>IFERROR(_xll.qlIndexFixing(ONIndex6M,I26,TRUE,_xll.ohTrigger(RecalcTrigger,Trigger6M)),NA())</f>
        <v>-2.0733982848630816E-3</v>
      </c>
      <c r="Q26" s="145">
        <f>IFERROR(_xll.qlIndexFixing(ONIndex1Y,I26,TRUE,_xll.ohTrigger(RecalcTrigger,Trigger1Y)),NA())</f>
        <v>-3.8001805114706855E-4</v>
      </c>
    </row>
    <row r="27" spans="2:17" x14ac:dyDescent="0.2">
      <c r="B27" s="39" t="s">
        <v>17</v>
      </c>
      <c r="D27" s="42">
        <f>_xll.qlCalendarAdvance(Calendar,$D26,B27,"f",FALSE)</f>
        <v>42674</v>
      </c>
      <c r="E27" s="139">
        <f>_xll.qlInterestRateIndexValueDate(IndexON,D27)</f>
        <v>42674</v>
      </c>
      <c r="F27" s="155">
        <f>IFERROR(_xll.qlIndexFixing(IndexON,D27,TRUE,_xll.ohTrigger(RecalcTrigger,TriggerON)),NA())</f>
        <v>-3.5234871466105488E-3</v>
      </c>
      <c r="H27" s="42">
        <f>_xll.qlCalendarAdvance(Calendar,$H26,B27,"f",FALSE)</f>
        <v>42674</v>
      </c>
      <c r="I27" s="139">
        <f>_xll.qlInterestRateIndexValueDate(Index1M,$H27)</f>
        <v>42676</v>
      </c>
      <c r="J27" s="144">
        <f>IFERROR(_xll.qlIndexFixing(Index1M,$H27,TRUE,_xll.ohTrigger(RecalcTrigger,Trigger1M)),NA())</f>
        <v>-3.7738716486077628E-3</v>
      </c>
      <c r="K27" s="44">
        <f>IFERROR(_xll.qlIndexFixing(Index3M,H27,TRUE,_xll.ohTrigger(RecalcTrigger,Trigger3M)),NA())</f>
        <v>-3.021272432856186E-3</v>
      </c>
      <c r="L27" s="44">
        <f>IFERROR(_xll.qlIndexFixing(Index6M,$H27,TRUE,_xll.ohTrigger(RecalcTrigger,Trigger6M)),NA())</f>
        <v>-1.9889199901059616E-3</v>
      </c>
      <c r="M27" s="145">
        <f>IFERROR(_xll.qlIndexFixing(Index1Y,$H27,TRUE,_xll.ohTrigger(RecalcTrigger,Trigger1Y)),NA())</f>
        <v>-6.2203797651500805E-4</v>
      </c>
      <c r="N27" s="144">
        <f>IFERROR(_xll.qlIndexFixing(ONIndex1M,I27,TRUE,_xll.ohTrigger(RecalcTrigger,Trigger1M)),NA())</f>
        <v>-3.7733356835500942E-3</v>
      </c>
      <c r="O27" s="44">
        <f>IFERROR(_xll.qlIndexFixing(ONIndex3M,I27,TRUE,_xll.ohTrigger(RecalcTrigger,Trigger3M)),NA())</f>
        <v>-3.0355474850285447E-3</v>
      </c>
      <c r="P27" s="44">
        <f>IFERROR(_xll.qlIndexFixing(ONIndex6M,I27,TRUE,_xll.ohTrigger(RecalcTrigger,Trigger6M)),NA())</f>
        <v>-2.0682764094859252E-3</v>
      </c>
      <c r="Q27" s="145">
        <f>IFERROR(_xll.qlIndexFixing(ONIndex1Y,I27,TRUE,_xll.ohTrigger(RecalcTrigger,Trigger1Y)),NA())</f>
        <v>-3.8001765001460797E-4</v>
      </c>
    </row>
    <row r="28" spans="2:17" x14ac:dyDescent="0.2">
      <c r="B28" s="39" t="s">
        <v>17</v>
      </c>
      <c r="D28" s="42">
        <f>_xll.qlCalendarAdvance(Calendar,$D27,B28,"f",FALSE)</f>
        <v>42675</v>
      </c>
      <c r="E28" s="139">
        <f>_xll.qlInterestRateIndexValueDate(IndexON,D28)</f>
        <v>42675</v>
      </c>
      <c r="F28" s="155">
        <f>IFERROR(_xll.qlIndexFixing(IndexON,D28,TRUE,_xll.ohTrigger(RecalcTrigger,TriggerON)),NA())</f>
        <v>-3.5238463275355514E-3</v>
      </c>
      <c r="H28" s="42">
        <f>_xll.qlCalendarAdvance(Calendar,$H27,B28,"f",FALSE)</f>
        <v>42675</v>
      </c>
      <c r="I28" s="139">
        <f>_xll.qlInterestRateIndexValueDate(Index1M,$H28)</f>
        <v>42677</v>
      </c>
      <c r="J28" s="144">
        <f>IFERROR(_xll.qlIndexFixing(Index1M,$H28,TRUE,_xll.ohTrigger(RecalcTrigger,Trigger1M)),NA())</f>
        <v>-3.7777123591720141E-3</v>
      </c>
      <c r="K28" s="44">
        <f>IFERROR(_xll.qlIndexFixing(Index3M,H28,TRUE,_xll.ohTrigger(RecalcTrigger,Trigger3M)),NA())</f>
        <v>-3.0219193595757711E-3</v>
      </c>
      <c r="L28" s="44">
        <f>IFERROR(_xll.qlIndexFixing(Index6M,$H28,TRUE,_xll.ohTrigger(RecalcTrigger,Trigger6M)),NA())</f>
        <v>-1.988380343129354E-3</v>
      </c>
      <c r="M28" s="145">
        <f>IFERROR(_xll.qlIndexFixing(Index1Y,$H28,TRUE,_xll.ohTrigger(RecalcTrigger,Trigger1Y)),NA())</f>
        <v>-6.2304984981774469E-4</v>
      </c>
      <c r="N28" s="144">
        <f>IFERROR(_xll.qlIndexFixing(ONIndex1M,I28,TRUE,_xll.ohTrigger(RecalcTrigger,Trigger1M)),NA())</f>
        <v>-3.7714932365551235E-3</v>
      </c>
      <c r="O28" s="44">
        <f>IFERROR(_xll.qlIndexFixing(ONIndex3M,I28,TRUE,_xll.ohTrigger(RecalcTrigger,Trigger3M)),NA())</f>
        <v>-3.0330176722559443E-3</v>
      </c>
      <c r="P28" s="44">
        <f>IFERROR(_xll.qlIndexFixing(ONIndex6M,I28,TRUE,_xll.ohTrigger(RecalcTrigger,Trigger6M)),NA())</f>
        <v>-2.0628545790346564E-3</v>
      </c>
      <c r="Q28" s="145">
        <f>IFERROR(_xll.qlIndexFixing(ONIndex1Y,I28,TRUE,_xll.ohTrigger(RecalcTrigger,Trigger1Y)),NA())</f>
        <v>-3.8001805110710052E-4</v>
      </c>
    </row>
    <row r="29" spans="2:17" x14ac:dyDescent="0.2">
      <c r="B29" s="39" t="s">
        <v>17</v>
      </c>
      <c r="D29" s="42">
        <f>_xll.qlCalendarAdvance(Calendar,$D28,B29,"f",FALSE)</f>
        <v>42676</v>
      </c>
      <c r="E29" s="139">
        <f>_xll.qlInterestRateIndexValueDate(IndexON,D29)</f>
        <v>42676</v>
      </c>
      <c r="F29" s="155">
        <f>IFERROR(_xll.qlIndexFixing(IndexON,D29,TRUE,_xll.ohTrigger(RecalcTrigger,TriggerON)),NA())</f>
        <v>-3.5240273363834618E-3</v>
      </c>
      <c r="H29" s="42">
        <f>_xll.qlCalendarAdvance(Calendar,$H28,B29,"f",FALSE)</f>
        <v>42676</v>
      </c>
      <c r="I29" s="139">
        <f>_xll.qlInterestRateIndexValueDate(Index1M,$H29)</f>
        <v>42678</v>
      </c>
      <c r="J29" s="144">
        <f>IFERROR(_xll.qlIndexFixing(Index1M,$H29,TRUE,_xll.ohTrigger(RecalcTrigger,Trigger1M)),NA())</f>
        <v>-3.7778384183725115E-3</v>
      </c>
      <c r="K29" s="44">
        <f>IFERROR(_xll.qlIndexFixing(Index3M,H29,TRUE,_xll.ohTrigger(RecalcTrigger,Trigger3M)),NA())</f>
        <v>-3.0241110188419969E-3</v>
      </c>
      <c r="L29" s="44">
        <f>IFERROR(_xll.qlIndexFixing(Index6M,$H29,TRUE,_xll.ohTrigger(RecalcTrigger,Trigger6M)),NA())</f>
        <v>-1.9878378251785692E-3</v>
      </c>
      <c r="M29" s="145">
        <f>IFERROR(_xll.qlIndexFixing(Index1Y,$H29,TRUE,_xll.ohTrigger(RecalcTrigger,Trigger1Y)),NA())</f>
        <v>-6.2471908669809915E-4</v>
      </c>
      <c r="N29" s="144">
        <f>IFERROR(_xll.qlIndexFixing(ONIndex1M,I29,TRUE,_xll.ohTrigger(RecalcTrigger,Trigger1M)),NA())</f>
        <v>-3.7705072853944088E-3</v>
      </c>
      <c r="O29" s="44">
        <f>IFERROR(_xll.qlIndexFixing(ONIndex3M,I29,TRUE,_xll.ohTrigger(RecalcTrigger,Trigger3M)),NA())</f>
        <v>-3.0316432377697211E-3</v>
      </c>
      <c r="P29" s="44">
        <f>IFERROR(_xll.qlIndexFixing(ONIndex6M,I29,TRUE,_xll.ohTrigger(RecalcTrigger,Trigger6M)),NA())</f>
        <v>-2.0599940050569643E-3</v>
      </c>
      <c r="Q29" s="145">
        <f>IFERROR(_xll.qlIndexFixing(ONIndex1Y,I29,TRUE,_xll.ohTrigger(RecalcTrigger,Trigger1Y)),NA())</f>
        <v>-3.8001805114706855E-4</v>
      </c>
    </row>
    <row r="30" spans="2:17" x14ac:dyDescent="0.2">
      <c r="B30" s="39" t="s">
        <v>17</v>
      </c>
      <c r="D30" s="42">
        <f>_xll.qlCalendarAdvance(Calendar,$D29,B30,"f",FALSE)</f>
        <v>42677</v>
      </c>
      <c r="E30" s="139">
        <f>_xll.qlInterestRateIndexValueDate(IndexON,D30)</f>
        <v>42677</v>
      </c>
      <c r="F30" s="155">
        <f>IFERROR(_xll.qlIndexFixing(IndexON,D30,TRUE,_xll.ohTrigger(RecalcTrigger,TriggerON)),NA())</f>
        <v>-3.524039242739363E-3</v>
      </c>
      <c r="H30" s="42">
        <f>_xll.qlCalendarAdvance(Calendar,$H29,B30,"f",FALSE)</f>
        <v>42677</v>
      </c>
      <c r="I30" s="139">
        <f>_xll.qlInterestRateIndexValueDate(Index1M,$H30)</f>
        <v>42681</v>
      </c>
      <c r="J30" s="144">
        <f>IFERROR(_xll.qlIndexFixing(Index1M,$H30,TRUE,_xll.ohTrigger(RecalcTrigger,Trigger1M)),NA())</f>
        <v>-3.7817741485994816E-3</v>
      </c>
      <c r="K30" s="44">
        <f>IFERROR(_xll.qlIndexFixing(Index3M,H30,TRUE,_xll.ohTrigger(RecalcTrigger,Trigger3M)),NA())</f>
        <v>-3.0245718099394686E-3</v>
      </c>
      <c r="L30" s="44">
        <f>IFERROR(_xll.qlIndexFixing(Index6M,$H30,TRUE,_xll.ohTrigger(RecalcTrigger,Trigger6M)),NA())</f>
        <v>-1.9860955401157939E-3</v>
      </c>
      <c r="M30" s="145">
        <f>IFERROR(_xll.qlIndexFixing(Index1Y,$H30,TRUE,_xll.ohTrigger(RecalcTrigger,Trigger1Y)),NA())</f>
        <v>-6.2705815295547706E-4</v>
      </c>
      <c r="N30" s="144">
        <f>IFERROR(_xll.qlIndexFixing(ONIndex1M,I30,TRUE,_xll.ohTrigger(RecalcTrigger,Trigger1M)),NA())</f>
        <v>-3.7695347830757342E-3</v>
      </c>
      <c r="O30" s="44">
        <f>IFERROR(_xll.qlIndexFixing(ONIndex3M,I30,TRUE,_xll.ohTrigger(RecalcTrigger,Trigger3M)),NA())</f>
        <v>-3.0302134059967401E-3</v>
      </c>
      <c r="P30" s="44">
        <f>IFERROR(_xll.qlIndexFixing(ONIndex6M,I30,TRUE,_xll.ohTrigger(RecalcTrigger,Trigger6M)),NA())</f>
        <v>-2.0570580863887855E-3</v>
      </c>
      <c r="Q30" s="145">
        <f>IFERROR(_xll.qlIndexFixing(ONIndex1Y,I30,TRUE,_xll.ohTrigger(RecalcTrigger,Trigger1Y)),NA())</f>
        <v>-3.8001805118703658E-4</v>
      </c>
    </row>
    <row r="31" spans="2:17" x14ac:dyDescent="0.2">
      <c r="B31" s="39" t="s">
        <v>17</v>
      </c>
      <c r="D31" s="42">
        <f>_xll.qlCalendarAdvance(Calendar,$D30,B31,"f",FALSE)</f>
        <v>42678</v>
      </c>
      <c r="E31" s="139">
        <f>_xll.qlInterestRateIndexValueDate(IndexON,D31)</f>
        <v>42678</v>
      </c>
      <c r="F31" s="155">
        <f>IFERROR(_xll.qlIndexFixing(IndexON,D31,TRUE,_xll.ohTrigger(RecalcTrigger,TriggerON)),NA())</f>
        <v>-3.5235102414166164E-3</v>
      </c>
      <c r="H31" s="42">
        <f>_xll.qlCalendarAdvance(Calendar,$H30,B31,"f",FALSE)</f>
        <v>42678</v>
      </c>
      <c r="I31" s="139">
        <f>_xll.qlInterestRateIndexValueDate(Index1M,$H31)</f>
        <v>42682</v>
      </c>
      <c r="J31" s="144">
        <f>IFERROR(_xll.qlIndexFixing(Index1M,$H31,TRUE,_xll.ohTrigger(RecalcTrigger,Trigger1M)),NA())</f>
        <v>-3.783969255715558E-3</v>
      </c>
      <c r="K31" s="44">
        <f>IFERROR(_xll.qlIndexFixing(Index3M,H31,TRUE,_xll.ohTrigger(RecalcTrigger,Trigger3M)),NA())</f>
        <v>-3.0252493033152165E-3</v>
      </c>
      <c r="L31" s="44">
        <f>IFERROR(_xll.qlIndexFixing(Index6M,$H31,TRUE,_xll.ohTrigger(RecalcTrigger,Trigger6M)),NA())</f>
        <v>-1.9856828352914795E-3</v>
      </c>
      <c r="M31" s="145">
        <f>IFERROR(_xll.qlIndexFixing(Index1Y,$H31,TRUE,_xll.ohTrigger(RecalcTrigger,Trigger1Y)),NA())</f>
        <v>-6.280522376202537E-4</v>
      </c>
      <c r="N31" s="144">
        <f>IFERROR(_xll.qlIndexFixing(ONIndex1M,I31,TRUE,_xll.ohTrigger(RecalcTrigger,Trigger1M)),NA())</f>
        <v>-3.768602676244015E-3</v>
      </c>
      <c r="O31" s="44">
        <f>IFERROR(_xll.qlIndexFixing(ONIndex3M,I31,TRUE,_xll.ohTrigger(RecalcTrigger,Trigger3M)),NA())</f>
        <v>-3.0287299372488974E-3</v>
      </c>
      <c r="P31" s="44">
        <f>IFERROR(_xll.qlIndexFixing(ONIndex6M,I31,TRUE,_xll.ohTrigger(RecalcTrigger,Trigger6M)),NA())</f>
        <v>-2.0540540802249652E-3</v>
      </c>
      <c r="Q31" s="145">
        <f>IFERROR(_xll.qlIndexFixing(ONIndex1Y,I31,TRUE,_xll.ohTrigger(RecalcTrigger,Trigger1Y)),NA())</f>
        <v>-3.8001805114706855E-4</v>
      </c>
    </row>
    <row r="32" spans="2:17" x14ac:dyDescent="0.2">
      <c r="B32" s="39" t="s">
        <v>17</v>
      </c>
      <c r="D32" s="42">
        <f>_xll.qlCalendarAdvance(Calendar,$D31,B32,"f",FALSE)</f>
        <v>42681</v>
      </c>
      <c r="E32" s="139">
        <f>_xll.qlInterestRateIndexValueDate(IndexON,D32)</f>
        <v>42681</v>
      </c>
      <c r="F32" s="155">
        <f>IFERROR(_xll.qlIndexFixing(IndexON,D32,TRUE,_xll.ohTrigger(RecalcTrigger,TriggerON)),NA())</f>
        <v>-3.5225772352642792E-3</v>
      </c>
      <c r="H32" s="42">
        <f>_xll.qlCalendarAdvance(Calendar,$H31,B32,"f",FALSE)</f>
        <v>42681</v>
      </c>
      <c r="I32" s="139">
        <f>_xll.qlInterestRateIndexValueDate(Index1M,$H32)</f>
        <v>42683</v>
      </c>
      <c r="J32" s="144">
        <f>IFERROR(_xll.qlIndexFixing(Index1M,$H32,TRUE,_xll.ohTrigger(RecalcTrigger,Trigger1M)),NA())</f>
        <v>-3.7863651338887472E-3</v>
      </c>
      <c r="K32" s="44">
        <f>IFERROR(_xll.qlIndexFixing(Index3M,H32,TRUE,_xll.ohTrigger(RecalcTrigger,Trigger3M)),NA())</f>
        <v>-3.025931694686452E-3</v>
      </c>
      <c r="L32" s="44">
        <f>IFERROR(_xll.qlIndexFixing(Index6M,$H32,TRUE,_xll.ohTrigger(RecalcTrigger,Trigger6M)),NA())</f>
        <v>-1.9851587419371292E-3</v>
      </c>
      <c r="M32" s="145">
        <f>IFERROR(_xll.qlIndexFixing(Index1Y,$H32,TRUE,_xll.ohTrigger(RecalcTrigger,Trigger1Y)),NA())</f>
        <v>-6.2904386244316596E-4</v>
      </c>
      <c r="N32" s="144">
        <f>IFERROR(_xll.qlIndexFixing(ONIndex1M,I32,TRUE,_xll.ohTrigger(RecalcTrigger,Trigger1M)),NA())</f>
        <v>-3.7669684303187623E-3</v>
      </c>
      <c r="O32" s="44">
        <f>IFERROR(_xll.qlIndexFixing(ONIndex3M,I32,TRUE,_xll.ohTrigger(RecalcTrigger,Trigger3M)),NA())</f>
        <v>-3.0255675829771178E-3</v>
      </c>
      <c r="P32" s="44">
        <f>IFERROR(_xll.qlIndexFixing(ONIndex6M,I32,TRUE,_xll.ohTrigger(RecalcTrigger,Trigger6M)),NA())</f>
        <v>-2.047843746604272E-3</v>
      </c>
      <c r="Q32" s="145">
        <f>IFERROR(_xll.qlIndexFixing(ONIndex1Y,I32,TRUE,_xll.ohTrigger(RecalcTrigger,Trigger1Y)),NA())</f>
        <v>-3.8001765002793064E-4</v>
      </c>
    </row>
    <row r="33" spans="2:17" x14ac:dyDescent="0.2">
      <c r="B33" s="39" t="s">
        <v>17</v>
      </c>
      <c r="D33" s="42">
        <f>_xll.qlCalendarAdvance(Calendar,$D32,B33,"f",FALSE)</f>
        <v>42682</v>
      </c>
      <c r="E33" s="139">
        <f>_xll.qlInterestRateIndexValueDate(IndexON,D33)</f>
        <v>42682</v>
      </c>
      <c r="F33" s="155">
        <f>IFERROR(_xll.qlIndexFixing(IndexON,D33,TRUE,_xll.ohTrigger(RecalcTrigger,TriggerON)),NA())</f>
        <v>-3.5218796734159952E-3</v>
      </c>
      <c r="H33" s="42">
        <f>_xll.qlCalendarAdvance(Calendar,$H32,B33,"f",FALSE)</f>
        <v>42682</v>
      </c>
      <c r="I33" s="139">
        <f>_xll.qlInterestRateIndexValueDate(Index1M,$H33)</f>
        <v>42684</v>
      </c>
      <c r="J33" s="144">
        <f>IFERROR(_xll.qlIndexFixing(Index1M,$H33,TRUE,_xll.ohTrigger(RecalcTrigger,Trigger1M)),NA())</f>
        <v>-3.7929726079878601E-3</v>
      </c>
      <c r="K33" s="44">
        <f>IFERROR(_xll.qlIndexFixing(Index3M,H33,TRUE,_xll.ohTrigger(RecalcTrigger,Trigger3M)),NA())</f>
        <v>-3.0266184907477788E-3</v>
      </c>
      <c r="L33" s="44">
        <f>IFERROR(_xll.qlIndexFixing(Index6M,$H33,TRUE,_xll.ohTrigger(RecalcTrigger,Trigger6M)),NA())</f>
        <v>-1.9846448379753131E-3</v>
      </c>
      <c r="M33" s="145">
        <f>IFERROR(_xll.qlIndexFixing(Index1Y,$H33,TRUE,_xll.ohTrigger(RecalcTrigger,Trigger1Y)),NA())</f>
        <v>-6.3003340275028538E-4</v>
      </c>
      <c r="N33" s="144">
        <f>IFERROR(_xll.qlIndexFixing(ONIndex1M,I33,TRUE,_xll.ohTrigger(RecalcTrigger,Trigger1M)),NA())</f>
        <v>-3.7658171382037864E-3</v>
      </c>
      <c r="O33" s="44">
        <f>IFERROR(_xll.qlIndexFixing(ONIndex3M,I33,TRUE,_xll.ohTrigger(RecalcTrigger,Trigger3M)),NA())</f>
        <v>-3.0222948985869635E-3</v>
      </c>
      <c r="P33" s="44">
        <f>IFERROR(_xll.qlIndexFixing(ONIndex6M,I33,TRUE,_xll.ohTrigger(RecalcTrigger,Trigger6M)),NA())</f>
        <v>-2.0415023248299136E-3</v>
      </c>
      <c r="Q33" s="145">
        <f>IFERROR(_xll.qlIndexFixing(ONIndex1Y,I33,TRUE,_xll.ohTrigger(RecalcTrigger,Trigger1Y)),NA())</f>
        <v>-3.8001805110710052E-4</v>
      </c>
    </row>
    <row r="34" spans="2:17" x14ac:dyDescent="0.2">
      <c r="B34" s="39" t="s">
        <v>17</v>
      </c>
      <c r="D34" s="42">
        <f>_xll.qlCalendarAdvance(Calendar,$D33,B34,"f",FALSE)</f>
        <v>42683</v>
      </c>
      <c r="E34" s="139">
        <f>_xll.qlInterestRateIndexValueDate(IndexON,D34)</f>
        <v>42683</v>
      </c>
      <c r="F34" s="155">
        <f>IFERROR(_xll.qlIndexFixing(IndexON,D34,TRUE,_xll.ohTrigger(RecalcTrigger,TriggerON)),NA())</f>
        <v>-3.5210674268659758E-3</v>
      </c>
      <c r="H34" s="42">
        <f>_xll.qlCalendarAdvance(Calendar,$H33,B34,"f",FALSE)</f>
        <v>42683</v>
      </c>
      <c r="I34" s="139">
        <f>_xll.qlInterestRateIndexValueDate(Index1M,$H34)</f>
        <v>42685</v>
      </c>
      <c r="J34" s="144">
        <f>IFERROR(_xll.qlIndexFixing(Index1M,$H34,TRUE,_xll.ohTrigger(RecalcTrigger,Trigger1M)),NA())</f>
        <v>-3.7937984495930014E-3</v>
      </c>
      <c r="K34" s="44">
        <f>IFERROR(_xll.qlIndexFixing(Index3M,H34,TRUE,_xll.ohTrigger(RecalcTrigger,Trigger3M)),NA())</f>
        <v>-3.0286008050741569E-3</v>
      </c>
      <c r="L34" s="44">
        <f>IFERROR(_xll.qlIndexFixing(Index6M,$H34,TRUE,_xll.ohTrigger(RecalcTrigger,Trigger6M)),NA())</f>
        <v>-1.9841432744219711E-3</v>
      </c>
      <c r="M34" s="145">
        <f>IFERROR(_xll.qlIndexFixing(Index1Y,$H34,TRUE,_xll.ohTrigger(RecalcTrigger,Trigger1Y)),NA())</f>
        <v>-6.3161338797445643E-4</v>
      </c>
      <c r="N34" s="144">
        <f>IFERROR(_xll.qlIndexFixing(ONIndex1M,I34,TRUE,_xll.ohTrigger(RecalcTrigger,Trigger1M)),NA())</f>
        <v>-3.7654912095996806E-3</v>
      </c>
      <c r="O34" s="44">
        <f>IFERROR(_xll.qlIndexFixing(ONIndex3M,I34,TRUE,_xll.ohTrigger(RecalcTrigger,Trigger3M)),NA())</f>
        <v>-3.0205696497631607E-3</v>
      </c>
      <c r="P34" s="44">
        <f>IFERROR(_xll.qlIndexFixing(ONIndex6M,I34,TRUE,_xll.ohTrigger(RecalcTrigger,Trigger6M)),NA())</f>
        <v>-2.0382667391904974E-3</v>
      </c>
      <c r="Q34" s="145">
        <f>IFERROR(_xll.qlIndexFixing(ONIndex1Y,I34,TRUE,_xll.ohTrigger(RecalcTrigger,Trigger1Y)),NA())</f>
        <v>-3.8001805122700461E-4</v>
      </c>
    </row>
    <row r="35" spans="2:17" x14ac:dyDescent="0.2">
      <c r="B35" s="39" t="s">
        <v>17</v>
      </c>
      <c r="D35" s="42">
        <f>_xll.qlCalendarAdvance(Calendar,$D34,B35,"f",FALSE)</f>
        <v>42684</v>
      </c>
      <c r="E35" s="139">
        <f>_xll.qlInterestRateIndexValueDate(IndexON,D35)</f>
        <v>42684</v>
      </c>
      <c r="F35" s="155">
        <f>IFERROR(_xll.qlIndexFixing(IndexON,D35,TRUE,_xll.ohTrigger(RecalcTrigger,TriggerON)),NA())</f>
        <v>-3.5201495649994641E-3</v>
      </c>
      <c r="H35" s="42">
        <f>_xll.qlCalendarAdvance(Calendar,$H34,B35,"f",FALSE)</f>
        <v>42684</v>
      </c>
      <c r="I35" s="139">
        <f>_xll.qlInterestRateIndexValueDate(Index1M,$H35)</f>
        <v>42688</v>
      </c>
      <c r="J35" s="144">
        <f>IFERROR(_xll.qlIndexFixing(Index1M,$H35,TRUE,_xll.ohTrigger(RecalcTrigger,Trigger1M)),NA())</f>
        <v>-3.8011560940534039E-3</v>
      </c>
      <c r="K35" s="44">
        <f>IFERROR(_xll.qlIndexFixing(Index3M,H35,TRUE,_xll.ohTrigger(RecalcTrigger,Trigger3M)),NA())</f>
        <v>-3.0293985329850641E-3</v>
      </c>
      <c r="L35" s="44">
        <f>IFERROR(_xll.qlIndexFixing(Index6M,$H35,TRUE,_xll.ohTrigger(RecalcTrigger,Trigger6M)),NA())</f>
        <v>-1.9826172779247764E-3</v>
      </c>
      <c r="M35" s="145">
        <f>IFERROR(_xll.qlIndexFixing(Index1Y,$H35,TRUE,_xll.ohTrigger(RecalcTrigger,Trigger1Y)),NA())</f>
        <v>-6.3397836581401005E-4</v>
      </c>
      <c r="N35" s="144">
        <f>IFERROR(_xll.qlIndexFixing(ONIndex1M,I35,TRUE,_xll.ohTrigger(RecalcTrigger,Trigger1M)),NA())</f>
        <v>-3.7653673567916712E-3</v>
      </c>
      <c r="O35" s="44">
        <f>IFERROR(_xll.qlIndexFixing(ONIndex3M,I35,TRUE,_xll.ohTrigger(RecalcTrigger,Trigger3M)),NA())</f>
        <v>-3.0188013259158097E-3</v>
      </c>
      <c r="P35" s="44">
        <f>IFERROR(_xll.qlIndexFixing(ONIndex6M,I35,TRUE,_xll.ohTrigger(RecalcTrigger,Trigger6M)),NA())</f>
        <v>-2.035006609144574E-3</v>
      </c>
      <c r="Q35" s="145">
        <f>IFERROR(_xll.qlIndexFixing(ONIndex1Y,I35,TRUE,_xll.ohTrigger(RecalcTrigger,Trigger1Y)),NA())</f>
        <v>-3.8001805106713249E-4</v>
      </c>
    </row>
    <row r="36" spans="2:17" x14ac:dyDescent="0.2">
      <c r="B36" s="39" t="s">
        <v>17</v>
      </c>
      <c r="D36" s="42">
        <f>_xll.qlCalendarAdvance(Calendar,$D35,B36,"f",FALSE)</f>
        <v>42685</v>
      </c>
      <c r="E36" s="139">
        <f>_xll.qlInterestRateIndexValueDate(IndexON,D36)</f>
        <v>42685</v>
      </c>
      <c r="F36" s="155">
        <f>IFERROR(_xll.qlIndexFixing(IndexON,D36,TRUE,_xll.ohTrigger(RecalcTrigger,TriggerON)),NA())</f>
        <v>-3.5179727603962263E-3</v>
      </c>
      <c r="H36" s="42">
        <f>_xll.qlCalendarAdvance(Calendar,$H35,B36,"f",FALSE)</f>
        <v>42685</v>
      </c>
      <c r="I36" s="139">
        <f>_xll.qlInterestRateIndexValueDate(Index1M,$H36)</f>
        <v>42689</v>
      </c>
      <c r="J36" s="144">
        <f>IFERROR(_xll.qlIndexFixing(Index1M,$H36,TRUE,_xll.ohTrigger(RecalcTrigger,Trigger1M)),NA())</f>
        <v>-3.8046181304909332E-3</v>
      </c>
      <c r="K36" s="44">
        <f>IFERROR(_xll.qlIndexFixing(Index3M,H36,TRUE,_xll.ohTrigger(RecalcTrigger,Trigger3M)),NA())</f>
        <v>-3.0300986300975208E-3</v>
      </c>
      <c r="L36" s="44">
        <f>IFERROR(_xll.qlIndexFixing(Index6M,$H36,TRUE,_xll.ohTrigger(RecalcTrigger,Trigger6M)),NA())</f>
        <v>-1.9823031874978132E-3</v>
      </c>
      <c r="M36" s="145">
        <f>IFERROR(_xll.qlIndexFixing(Index1Y,$H36,TRUE,_xll.ohTrigger(RecalcTrigger,Trigger1Y)),NA())</f>
        <v>-6.3496325390257388E-4</v>
      </c>
      <c r="N36" s="144">
        <f>IFERROR(_xll.qlIndexFixing(ONIndex1M,I36,TRUE,_xll.ohTrigger(RecalcTrigger,Trigger1M)),NA())</f>
        <v>-3.7654725265046096E-3</v>
      </c>
      <c r="O36" s="44">
        <f>IFERROR(_xll.qlIndexFixing(ONIndex3M,I36,TRUE,_xll.ohTrigger(RecalcTrigger,Trigger3M)),NA())</f>
        <v>-3.0169916874767111E-3</v>
      </c>
      <c r="P36" s="44">
        <f>IFERROR(_xll.qlIndexFixing(ONIndex6M,I36,TRUE,_xll.ohTrigger(RecalcTrigger,Trigger6M)),NA())</f>
        <v>-2.0317291918869884E-3</v>
      </c>
      <c r="Q36" s="145">
        <f>IFERROR(_xll.qlIndexFixing(ONIndex1Y,I36,TRUE,_xll.ohTrigger(RecalcTrigger,Trigger1Y)),NA())</f>
        <v>-3.8001805118703658E-4</v>
      </c>
    </row>
    <row r="37" spans="2:17" x14ac:dyDescent="0.2">
      <c r="B37" s="39" t="s">
        <v>17</v>
      </c>
      <c r="D37" s="42">
        <f>_xll.qlCalendarAdvance(Calendar,$D36,B37,"f",FALSE)</f>
        <v>42688</v>
      </c>
      <c r="E37" s="139">
        <f>_xll.qlInterestRateIndexValueDate(IndexON,D37)</f>
        <v>42688</v>
      </c>
      <c r="F37" s="155">
        <f>IFERROR(_xll.qlIndexFixing(IndexON,D37,TRUE,_xll.ohTrigger(RecalcTrigger,TriggerON)),NA())</f>
        <v>-3.5156033590277858E-3</v>
      </c>
      <c r="H37" s="42">
        <f>_xll.qlCalendarAdvance(Calendar,$H36,B37,"f",FALSE)</f>
        <v>42688</v>
      </c>
      <c r="I37" s="139">
        <f>_xll.qlInterestRateIndexValueDate(Index1M,$H37)</f>
        <v>42690</v>
      </c>
      <c r="J37" s="144">
        <f>IFERROR(_xll.qlIndexFixing(Index1M,$H37,TRUE,_xll.ohTrigger(RecalcTrigger,Trigger1M)),NA())</f>
        <v>-3.8082224685536126E-3</v>
      </c>
      <c r="K37" s="44">
        <f>IFERROR(_xll.qlIndexFixing(Index3M,H37,TRUE,_xll.ohTrigger(RecalcTrigger,Trigger3M)),NA())</f>
        <v>-3.0307993783678005E-3</v>
      </c>
      <c r="L37" s="44">
        <f>IFERROR(_xll.qlIndexFixing(Index6M,$H37,TRUE,_xll.ohTrigger(RecalcTrigger,Trigger6M)),NA())</f>
        <v>-1.9818953341078573E-3</v>
      </c>
      <c r="M37" s="145">
        <f>IFERROR(_xll.qlIndexFixing(Index1Y,$H37,TRUE,_xll.ohTrigger(RecalcTrigger,Trigger1Y)),NA())</f>
        <v>-6.3594839371120709E-4</v>
      </c>
      <c r="N37" s="144">
        <f>IFERROR(_xll.qlIndexFixing(ONIndex1M,I37,TRUE,_xll.ohTrigger(RecalcTrigger,Trigger1M)),NA())</f>
        <v>-3.7665415993881624E-3</v>
      </c>
      <c r="O37" s="44">
        <f>IFERROR(_xll.qlIndexFixing(ONIndex3M,I37,TRUE,_xll.ohTrigger(RecalcTrigger,Trigger3M)),NA())</f>
        <v>-3.0132182755471248E-3</v>
      </c>
      <c r="P37" s="44">
        <f>IFERROR(_xll.qlIndexFixing(ONIndex6M,I37,TRUE,_xll.ohTrigger(RecalcTrigger,Trigger6M)),NA())</f>
        <v>-2.0251416270999911E-3</v>
      </c>
      <c r="Q37" s="145">
        <f>IFERROR(_xll.qlIndexFixing(ONIndex1Y,I37,TRUE,_xll.ohTrigger(RecalcTrigger,Trigger1Y)),NA())</f>
        <v>-3.8001765001460797E-4</v>
      </c>
    </row>
    <row r="38" spans="2:17" x14ac:dyDescent="0.2">
      <c r="B38" s="39" t="s">
        <v>17</v>
      </c>
      <c r="D38" s="42">
        <f>_xll.qlCalendarAdvance(Calendar,$D37,B38,"f",FALSE)</f>
        <v>42689</v>
      </c>
      <c r="E38" s="139">
        <f>_xll.qlInterestRateIndexValueDate(IndexON,D38)</f>
        <v>42689</v>
      </c>
      <c r="F38" s="155">
        <f>IFERROR(_xll.qlIndexFixing(IndexON,D38,TRUE,_xll.ohTrigger(RecalcTrigger,TriggerON)),NA())</f>
        <v>-3.5142934657539371E-3</v>
      </c>
      <c r="H38" s="42">
        <f>_xll.qlCalendarAdvance(Calendar,$H37,B38,"f",FALSE)</f>
        <v>42689</v>
      </c>
      <c r="I38" s="139">
        <f>_xll.qlInterestRateIndexValueDate(Index1M,$H38)</f>
        <v>42691</v>
      </c>
      <c r="J38" s="144">
        <f>IFERROR(_xll.qlIndexFixing(Index1M,$H38,TRUE,_xll.ohTrigger(RecalcTrigger,Trigger1M)),NA())</f>
        <v>-3.8162894190810204E-3</v>
      </c>
      <c r="K38" s="44">
        <f>IFERROR(_xll.qlIndexFixing(Index3M,H38,TRUE,_xll.ohTrigger(RecalcTrigger,Trigger3M)),NA())</f>
        <v>-3.0315000199230089E-3</v>
      </c>
      <c r="L38" s="44">
        <f>IFERROR(_xll.qlIndexFixing(Index6M,$H38,TRUE,_xll.ohTrigger(RecalcTrigger,Trigger6M)),NA())</f>
        <v>-1.9815125729469689E-3</v>
      </c>
      <c r="M38" s="145">
        <f>IFERROR(_xll.qlIndexFixing(Index1Y,$H38,TRUE,_xll.ohTrigger(RecalcTrigger,Trigger1Y)),NA())</f>
        <v>-6.3693418865956358E-4</v>
      </c>
      <c r="N38" s="144">
        <f>IFERROR(_xll.qlIndexFixing(ONIndex1M,I38,TRUE,_xll.ohTrigger(RecalcTrigger,Trigger1M)),NA())</f>
        <v>-3.7687223649029988E-3</v>
      </c>
      <c r="O38" s="44">
        <f>IFERROR(_xll.qlIndexFixing(ONIndex3M,I38,TRUE,_xll.ohTrigger(RecalcTrigger,Trigger3M)),NA())</f>
        <v>-3.0093751937609881E-3</v>
      </c>
      <c r="P38" s="44">
        <f>IFERROR(_xll.qlIndexFixing(ONIndex6M,I38,TRUE,_xll.ohTrigger(RecalcTrigger,Trigger6M)),NA())</f>
        <v>-2.018591794796798E-3</v>
      </c>
      <c r="Q38" s="145">
        <f>IFERROR(_xll.qlIndexFixing(ONIndex1Y,I38,TRUE,_xll.ohTrigger(RecalcTrigger,Trigger1Y)),NA())</f>
        <v>-3.8001805114706855E-4</v>
      </c>
    </row>
    <row r="39" spans="2:17" x14ac:dyDescent="0.2">
      <c r="B39" s="39" t="s">
        <v>17</v>
      </c>
      <c r="D39" s="42">
        <f>_xll.qlCalendarAdvance(Calendar,$D38,B39,"f",FALSE)</f>
        <v>42690</v>
      </c>
      <c r="E39" s="139">
        <f>_xll.qlInterestRateIndexValueDate(IndexON,D39)</f>
        <v>42690</v>
      </c>
      <c r="F39" s="155">
        <f>IFERROR(_xll.qlIndexFixing(IndexON,D39,TRUE,_xll.ohTrigger(RecalcTrigger,TriggerON)),NA())</f>
        <v>-3.5129323752736141E-3</v>
      </c>
      <c r="H39" s="42">
        <f>_xll.qlCalendarAdvance(Calendar,$H38,B39,"f",FALSE)</f>
        <v>42690</v>
      </c>
      <c r="I39" s="139">
        <f>_xll.qlInterestRateIndexValueDate(Index1M,$H39)</f>
        <v>42692</v>
      </c>
      <c r="J39" s="144">
        <f>IFERROR(_xll.qlIndexFixing(Index1M,$H39,TRUE,_xll.ohTrigger(RecalcTrigger,Trigger1M)),NA())</f>
        <v>-3.8179686082804023E-3</v>
      </c>
      <c r="K39" s="44">
        <f>IFERROR(_xll.qlIndexFixing(Index3M,H39,TRUE,_xll.ohTrigger(RecalcTrigger,Trigger3M)),NA())</f>
        <v>-3.0331305303486025E-3</v>
      </c>
      <c r="L39" s="44">
        <f>IFERROR(_xll.qlIndexFixing(Index6M,$H39,TRUE,_xll.ohTrigger(RecalcTrigger,Trigger6M)),NA())</f>
        <v>-1.9811570036041603E-3</v>
      </c>
      <c r="M39" s="145">
        <f>IFERROR(_xll.qlIndexFixing(Index1Y,$H39,TRUE,_xll.ohTrigger(RecalcTrigger,Trigger1Y)),NA())</f>
        <v>-6.3848200581962809E-4</v>
      </c>
      <c r="N39" s="144">
        <f>IFERROR(_xll.qlIndexFixing(ONIndex1M,I39,TRUE,_xll.ohTrigger(RecalcTrigger,Trigger1M)),NA())</f>
        <v>-3.7703768480534805E-3</v>
      </c>
      <c r="O39" s="44">
        <f>IFERROR(_xll.qlIndexFixing(ONIndex3M,I39,TRUE,_xll.ohTrigger(RecalcTrigger,Trigger3M)),NA())</f>
        <v>-3.0073853871614986E-3</v>
      </c>
      <c r="P39" s="44">
        <f>IFERROR(_xll.qlIndexFixing(ONIndex6M,I39,TRUE,_xll.ohTrigger(RecalcTrigger,Trigger6M)),NA())</f>
        <v>-2.0153367994435456E-3</v>
      </c>
      <c r="Q39" s="145">
        <f>IFERROR(_xll.qlIndexFixing(ONIndex1Y,I39,TRUE,_xll.ohTrigger(RecalcTrigger,Trigger1Y)),NA())</f>
        <v>-3.8001805118703658E-4</v>
      </c>
    </row>
    <row r="40" spans="2:17" x14ac:dyDescent="0.2">
      <c r="B40" s="39" t="s">
        <v>17</v>
      </c>
      <c r="D40" s="42">
        <f>_xll.qlCalendarAdvance(Calendar,$D39,B40,"f",FALSE)</f>
        <v>42691</v>
      </c>
      <c r="E40" s="139">
        <f>_xll.qlInterestRateIndexValueDate(IndexON,D40)</f>
        <v>42691</v>
      </c>
      <c r="F40" s="155">
        <f>IFERROR(_xll.qlIndexFixing(IndexON,D40,TRUE,_xll.ohTrigger(RecalcTrigger,TriggerON)),NA())</f>
        <v>-3.5115291568521556E-3</v>
      </c>
      <c r="H40" s="42">
        <f>_xll.qlCalendarAdvance(Calendar,$H39,B40,"f",FALSE)</f>
        <v>42691</v>
      </c>
      <c r="I40" s="139">
        <f>_xll.qlInterestRateIndexValueDate(Index1M,$H40)</f>
        <v>42695</v>
      </c>
      <c r="J40" s="144">
        <f>IFERROR(_xll.qlIndexFixing(Index1M,$H40,TRUE,_xll.ohTrigger(RecalcTrigger,Trigger1M)),NA())</f>
        <v>-3.8278554607815707E-3</v>
      </c>
      <c r="K40" s="44">
        <f>IFERROR(_xll.qlIndexFixing(Index3M,H40,TRUE,_xll.ohTrigger(RecalcTrigger,Trigger3M)),NA())</f>
        <v>-3.0342850386586382E-3</v>
      </c>
      <c r="L40" s="44">
        <f>IFERROR(_xll.qlIndexFixing(Index6M,$H40,TRUE,_xll.ohTrigger(RecalcTrigger,Trigger6M)),NA())</f>
        <v>-1.9802491144827274E-3</v>
      </c>
      <c r="M40" s="145">
        <f>IFERROR(_xll.qlIndexFixing(Index1Y,$H40,TRUE,_xll.ohTrigger(RecalcTrigger,Trigger1Y)),NA())</f>
        <v>-6.4089212868744905E-4</v>
      </c>
      <c r="N40" s="144">
        <f>IFERROR(_xll.qlIndexFixing(ONIndex1M,I40,TRUE,_xll.ohTrigger(RecalcTrigger,Trigger1M)),NA())</f>
        <v>-3.7724220338342107E-3</v>
      </c>
      <c r="O40" s="44">
        <f>IFERROR(_xll.qlIndexFixing(ONIndex3M,I40,TRUE,_xll.ohTrigger(RecalcTrigger,Trigger3M)),NA())</f>
        <v>-3.005364827961543E-3</v>
      </c>
      <c r="P40" s="44">
        <f>IFERROR(_xll.qlIndexFixing(ONIndex6M,I40,TRUE,_xll.ohTrigger(RecalcTrigger,Trigger6M)),NA())</f>
        <v>-2.0121080599677654E-3</v>
      </c>
      <c r="Q40" s="145">
        <f>IFERROR(_xll.qlIndexFixing(ONIndex1Y,I40,TRUE,_xll.ohTrigger(RecalcTrigger,Trigger1Y)),NA())</f>
        <v>-3.8001805110710052E-4</v>
      </c>
    </row>
    <row r="41" spans="2:17" x14ac:dyDescent="0.2">
      <c r="B41" s="39" t="s">
        <v>17</v>
      </c>
      <c r="D41" s="42">
        <f>_xll.qlCalendarAdvance(Calendar,$D40,B41,"f",FALSE)</f>
        <v>42692</v>
      </c>
      <c r="E41" s="139">
        <f>_xll.qlInterestRateIndexValueDate(IndexON,D41)</f>
        <v>42692</v>
      </c>
      <c r="F41" s="155">
        <f>IFERROR(_xll.qlIndexFixing(IndexON,D41,TRUE,_xll.ohTrigger(RecalcTrigger,TriggerON)),NA())</f>
        <v>-3.5085934468570557E-3</v>
      </c>
      <c r="H41" s="42">
        <f>_xll.qlCalendarAdvance(Calendar,$H40,B41,"f",FALSE)</f>
        <v>42692</v>
      </c>
      <c r="I41" s="139">
        <f>_xll.qlInterestRateIndexValueDate(Index1M,$H41)</f>
        <v>42696</v>
      </c>
      <c r="J41" s="144">
        <f>IFERROR(_xll.qlIndexFixing(Index1M,$H41,TRUE,_xll.ohTrigger(RecalcTrigger,Trigger1M)),NA())</f>
        <v>-3.8319812052982627E-3</v>
      </c>
      <c r="K41" s="44">
        <f>IFERROR(_xll.qlIndexFixing(Index3M,H41,TRUE,_xll.ohTrigger(RecalcTrigger,Trigger3M)),NA())</f>
        <v>-3.0349724556767289E-3</v>
      </c>
      <c r="L41" s="44">
        <f>IFERROR(_xll.qlIndexFixing(Index6M,$H41,TRUE,_xll.ohTrigger(RecalcTrigger,Trigger6M)),NA())</f>
        <v>-1.9800483789961334E-3</v>
      </c>
      <c r="M41" s="145">
        <f>IFERROR(_xll.qlIndexFixing(Index1Y,$H41,TRUE,_xll.ohTrigger(RecalcTrigger,Trigger1Y)),NA())</f>
        <v>-6.4188739107764981E-4</v>
      </c>
      <c r="N41" s="144">
        <f>IFERROR(_xll.qlIndexFixing(ONIndex1M,I41,TRUE,_xll.ohTrigger(RecalcTrigger,Trigger1M)),NA())</f>
        <v>-3.7748848692897852E-3</v>
      </c>
      <c r="O41" s="44">
        <f>IFERROR(_xll.qlIndexFixing(ONIndex3M,I41,TRUE,_xll.ohTrigger(RecalcTrigger,Trigger3M)),NA())</f>
        <v>-3.0033152763531135E-3</v>
      </c>
      <c r="P41" s="44">
        <f>IFERROR(_xll.qlIndexFixing(ONIndex6M,I41,TRUE,_xll.ohTrigger(RecalcTrigger,Trigger6M)),NA())</f>
        <v>-2.0089128335643025E-3</v>
      </c>
      <c r="Q41" s="145">
        <f>IFERROR(_xll.qlIndexFixing(ONIndex1Y,I41,TRUE,_xll.ohTrigger(RecalcTrigger,Trigger1Y)),NA())</f>
        <v>-3.8001805114706855E-4</v>
      </c>
    </row>
    <row r="42" spans="2:17" x14ac:dyDescent="0.2">
      <c r="B42" s="39" t="s">
        <v>17</v>
      </c>
      <c r="D42" s="42">
        <f>_xll.qlCalendarAdvance(Calendar,$D41,B42,"f",FALSE)</f>
        <v>42695</v>
      </c>
      <c r="E42" s="139">
        <f>_xll.qlInterestRateIndexValueDate(IndexON,D42)</f>
        <v>42695</v>
      </c>
      <c r="F42" s="155">
        <f>IFERROR(_xll.qlIndexFixing(IndexON,D42,TRUE,_xll.ohTrigger(RecalcTrigger,TriggerON)),NA())</f>
        <v>-3.5056763982943551E-3</v>
      </c>
      <c r="H42" s="42">
        <f>_xll.qlCalendarAdvance(Calendar,$H41,B42,"f",FALSE)</f>
        <v>42695</v>
      </c>
      <c r="I42" s="139">
        <f>_xll.qlInterestRateIndexValueDate(Index1M,$H42)</f>
        <v>42697</v>
      </c>
      <c r="J42" s="144">
        <f>IFERROR(_xll.qlIndexFixing(Index1M,$H42,TRUE,_xll.ohTrigger(RecalcTrigger,Trigger1M)),NA())</f>
        <v>-3.8361261371480104E-3</v>
      </c>
      <c r="K42" s="44">
        <f>IFERROR(_xll.qlIndexFixing(Index3M,H42,TRUE,_xll.ohTrigger(RecalcTrigger,Trigger3M)),NA())</f>
        <v>-3.0356544250259819E-3</v>
      </c>
      <c r="L42" s="44">
        <f>IFERROR(_xll.qlIndexFixing(Index6M,$H42,TRUE,_xll.ohTrigger(RecalcTrigger,Trigger6M)),NA())</f>
        <v>-1.9798600053817471E-3</v>
      </c>
      <c r="M42" s="145">
        <f>IFERROR(_xll.qlIndexFixing(Index1Y,$H42,TRUE,_xll.ohTrigger(RecalcTrigger,Trigger1Y)),NA())</f>
        <v>-6.4288581339649799E-4</v>
      </c>
      <c r="N42" s="144">
        <f>IFERROR(_xll.qlIndexFixing(ONIndex1M,I42,TRUE,_xll.ohTrigger(RecalcTrigger,Trigger1M)),NA())</f>
        <v>-3.781297720673038E-3</v>
      </c>
      <c r="O42" s="44">
        <f>IFERROR(_xll.qlIndexFixing(ONIndex3M,I42,TRUE,_xll.ohTrigger(RecalcTrigger,Trigger3M)),NA())</f>
        <v>-2.9991033487597463E-3</v>
      </c>
      <c r="P42" s="44">
        <f>IFERROR(_xll.qlIndexFixing(ONIndex6M,I42,TRUE,_xll.ohTrigger(RecalcTrigger,Trigger6M)),NA())</f>
        <v>-2.0026592364441598E-3</v>
      </c>
      <c r="Q42" s="145">
        <f>IFERROR(_xll.qlIndexFixing(ONIndex1Y,I42,TRUE,_xll.ohTrigger(RecalcTrigger,Trigger1Y)),NA())</f>
        <v>-3.8001765001460797E-4</v>
      </c>
    </row>
    <row r="43" spans="2:17" x14ac:dyDescent="0.2">
      <c r="B43" s="39" t="s">
        <v>17</v>
      </c>
      <c r="D43" s="42">
        <f>_xll.qlCalendarAdvance(Calendar,$D42,B43,"f",FALSE)</f>
        <v>42696</v>
      </c>
      <c r="E43" s="139">
        <f>_xll.qlInterestRateIndexValueDate(IndexON,D43)</f>
        <v>42696</v>
      </c>
      <c r="F43" s="155">
        <f>IFERROR(_xll.qlIndexFixing(IndexON,D43,TRUE,_xll.ohTrigger(RecalcTrigger,TriggerON)),NA())</f>
        <v>-3.5041985854622482E-3</v>
      </c>
      <c r="H43" s="42">
        <f>_xll.qlCalendarAdvance(Calendar,$H42,B43,"f",FALSE)</f>
        <v>42696</v>
      </c>
      <c r="I43" s="139">
        <f>_xll.qlInterestRateIndexValueDate(Index1M,$H43)</f>
        <v>42698</v>
      </c>
      <c r="J43" s="144">
        <f>IFERROR(_xll.qlIndexFixing(Index1M,$H43,TRUE,_xll.ohTrigger(RecalcTrigger,Trigger1M)),NA())</f>
        <v>-3.8455366836390426E-3</v>
      </c>
      <c r="K43" s="44">
        <f>IFERROR(_xll.qlIndexFixing(Index3M,H43,TRUE,_xll.ohTrigger(RecalcTrigger,Trigger3M)),NA())</f>
        <v>-3.0363299242633975E-3</v>
      </c>
      <c r="L43" s="44">
        <f>IFERROR(_xll.qlIndexFixing(Index6M,$H43,TRUE,_xll.ohTrigger(RecalcTrigger,Trigger6M)),NA())</f>
        <v>-1.9797112668000745E-3</v>
      </c>
      <c r="M43" s="145">
        <f>IFERROR(_xll.qlIndexFixing(Index1Y,$H43,TRUE,_xll.ohTrigger(RecalcTrigger,Trigger1Y)),NA())</f>
        <v>-6.4388782715471137E-4</v>
      </c>
      <c r="N43" s="144">
        <f>IFERROR(_xll.qlIndexFixing(ONIndex1M,I43,TRUE,_xll.ohTrigger(RecalcTrigger,Trigger1M)),NA())</f>
        <v>-3.7894516401193457E-3</v>
      </c>
      <c r="O43" s="44">
        <f>IFERROR(_xll.qlIndexFixing(ONIndex3M,I43,TRUE,_xll.ohTrigger(RecalcTrigger,Trigger3M)),NA())</f>
        <v>-2.994862354390726E-3</v>
      </c>
      <c r="P43" s="44">
        <f>IFERROR(_xll.qlIndexFixing(ONIndex6M,I43,TRUE,_xll.ohTrigger(RecalcTrigger,Trigger6M)),NA())</f>
        <v>-1.9966122029302369E-3</v>
      </c>
      <c r="Q43" s="145">
        <f>IFERROR(_xll.qlIndexFixing(ONIndex1Y,I43,TRUE,_xll.ohTrigger(RecalcTrigger,Trigger1Y)),NA())</f>
        <v>-3.8001805114706855E-4</v>
      </c>
    </row>
    <row r="44" spans="2:17" x14ac:dyDescent="0.2">
      <c r="B44" s="39" t="s">
        <v>17</v>
      </c>
      <c r="D44" s="42">
        <f>_xll.qlCalendarAdvance(Calendar,$D43,B44,"f",FALSE)</f>
        <v>42697</v>
      </c>
      <c r="E44" s="139">
        <f>_xll.qlInterestRateIndexValueDate(IndexON,D44)</f>
        <v>42697</v>
      </c>
      <c r="F44" s="155">
        <f>IFERROR(_xll.qlIndexFixing(IndexON,D44,TRUE,_xll.ohTrigger(RecalcTrigger,TriggerON)),NA())</f>
        <v>-3.5027330625592157E-3</v>
      </c>
      <c r="H44" s="42">
        <f>_xll.qlCalendarAdvance(Calendar,$H43,B44,"f",FALSE)</f>
        <v>42697</v>
      </c>
      <c r="I44" s="139">
        <f>_xll.qlInterestRateIndexValueDate(Index1M,$H44)</f>
        <v>42699</v>
      </c>
      <c r="J44" s="144">
        <f>IFERROR(_xll.qlIndexFixing(Index1M,$H44,TRUE,_xll.ohTrigger(RecalcTrigger,Trigger1M)),NA())</f>
        <v>-3.847784899905643E-3</v>
      </c>
      <c r="K44" s="44">
        <f>IFERROR(_xll.qlIndexFixing(Index3M,H44,TRUE,_xll.ohTrigger(RecalcTrigger,Trigger3M)),NA())</f>
        <v>-3.0374459280141965E-3</v>
      </c>
      <c r="L44" s="44">
        <f>IFERROR(_xll.qlIndexFixing(Index6M,$H44,TRUE,_xll.ohTrigger(RecalcTrigger,Trigger6M)),NA())</f>
        <v>-1.9796042113970794E-3</v>
      </c>
      <c r="M44" s="145">
        <f>IFERROR(_xll.qlIndexFixing(Index1Y,$H44,TRUE,_xll.ohTrigger(RecalcTrigger,Trigger1Y)),NA())</f>
        <v>-6.4546392752809414E-4</v>
      </c>
      <c r="N44" s="144">
        <f>IFERROR(_xll.qlIndexFixing(ONIndex1M,I44,TRUE,_xll.ohTrigger(RecalcTrigger,Trigger1M)),NA())</f>
        <v>-3.7944069236228728E-3</v>
      </c>
      <c r="O44" s="44">
        <f>IFERROR(_xll.qlIndexFixing(ONIndex3M,I44,TRUE,_xll.ohTrigger(RecalcTrigger,Trigger3M)),NA())</f>
        <v>-2.9926942466573792E-3</v>
      </c>
      <c r="P44" s="44">
        <f>IFERROR(_xll.qlIndexFixing(ONIndex6M,I44,TRUE,_xll.ohTrigger(RecalcTrigger,Trigger6M)),NA())</f>
        <v>-1.9936934000508444E-3</v>
      </c>
      <c r="Q44" s="145">
        <f>IFERROR(_xll.qlIndexFixing(ONIndex1Y,I44,TRUE,_xll.ohTrigger(RecalcTrigger,Trigger1Y)),NA())</f>
        <v>-3.8001805110710052E-4</v>
      </c>
    </row>
    <row r="45" spans="2:17" x14ac:dyDescent="0.2">
      <c r="B45" s="39" t="s">
        <v>17</v>
      </c>
      <c r="D45" s="42">
        <f>_xll.qlCalendarAdvance(Calendar,$D44,B45,"f",FALSE)</f>
        <v>42698</v>
      </c>
      <c r="E45" s="139">
        <f>_xll.qlInterestRateIndexValueDate(IndexON,D45)</f>
        <v>42698</v>
      </c>
      <c r="F45" s="155">
        <f>IFERROR(_xll.qlIndexFixing(IndexON,D45,TRUE,_xll.ohTrigger(RecalcTrigger,TriggerON)),NA())</f>
        <v>-3.5012888992902447E-3</v>
      </c>
      <c r="H45" s="42">
        <f>_xll.qlCalendarAdvance(Calendar,$H44,B45,"f",FALSE)</f>
        <v>42698</v>
      </c>
      <c r="I45" s="139">
        <f>_xll.qlInterestRateIndexValueDate(Index1M,$H45)</f>
        <v>42702</v>
      </c>
      <c r="J45" s="144">
        <f>IFERROR(_xll.qlIndexFixing(Index1M,$H45,TRUE,_xll.ohTrigger(RecalcTrigger,Trigger1M)),NA())</f>
        <v>-3.8562921637539382E-3</v>
      </c>
      <c r="K45" s="44">
        <f>IFERROR(_xll.qlIndexFixing(Index3M,H45,TRUE,_xll.ohTrigger(RecalcTrigger,Trigger3M)),NA())</f>
        <v>-3.0389454483832927E-3</v>
      </c>
      <c r="L45" s="44">
        <f>IFERROR(_xll.qlIndexFixing(Index6M,$H45,TRUE,_xll.ohTrigger(RecalcTrigger,Trigger6M)),NA())</f>
        <v>-1.9797158976447909E-3</v>
      </c>
      <c r="M45" s="145">
        <f>IFERROR(_xll.qlIndexFixing(Index1Y,$H45,TRUE,_xll.ohTrigger(RecalcTrigger,Trigger1Y)),NA())</f>
        <v>-6.479405672422348E-4</v>
      </c>
      <c r="N45" s="144">
        <f>IFERROR(_xll.qlIndexFixing(ONIndex1M,I45,TRUE,_xll.ohTrigger(RecalcTrigger,Trigger1M)),NA())</f>
        <v>-3.7998392602833775E-3</v>
      </c>
      <c r="O45" s="44">
        <f>IFERROR(_xll.qlIndexFixing(ONIndex3M,I45,TRUE,_xll.ohTrigger(RecalcTrigger,Trigger3M)),NA())</f>
        <v>-2.9902790909419608E-3</v>
      </c>
      <c r="P45" s="44">
        <f>IFERROR(_xll.qlIndexFixing(ONIndex6M,I45,TRUE,_xll.ohTrigger(RecalcTrigger,Trigger6M)),NA())</f>
        <v>-1.9898573230747729E-3</v>
      </c>
      <c r="Q45" s="145">
        <f>IFERROR(_xll.qlIndexFixing(ONIndex1Y,I45,TRUE,_xll.ohTrigger(RecalcTrigger,Trigger1Y)),NA())</f>
        <v>-3.8001805122700461E-4</v>
      </c>
    </row>
    <row r="46" spans="2:17" x14ac:dyDescent="0.2">
      <c r="B46" s="39" t="s">
        <v>17</v>
      </c>
      <c r="D46" s="42">
        <f>_xll.qlCalendarAdvance(Calendar,$D45,B46,"f",FALSE)</f>
        <v>42699</v>
      </c>
      <c r="E46" s="139">
        <f>_xll.qlInterestRateIndexValueDate(IndexON,D46)</f>
        <v>42699</v>
      </c>
      <c r="F46" s="155">
        <f>IFERROR(_xll.qlIndexFixing(IndexON,D46,TRUE,_xll.ohTrigger(RecalcTrigger,TriggerON)),NA())</f>
        <v>-3.4984831206408273E-3</v>
      </c>
      <c r="H46" s="42">
        <f>_xll.qlCalendarAdvance(Calendar,$H45,B46,"f",FALSE)</f>
        <v>42699</v>
      </c>
      <c r="I46" s="139">
        <f>_xll.qlInterestRateIndexValueDate(Index1M,$H46)</f>
        <v>42703</v>
      </c>
      <c r="J46" s="144">
        <f>IFERROR(_xll.qlIndexFixing(Index1M,$H46,TRUE,_xll.ohTrigger(RecalcTrigger,Trigger1M)),NA())</f>
        <v>-3.8600258844465607E-3</v>
      </c>
      <c r="K46" s="44">
        <f>IFERROR(_xll.qlIndexFixing(Index3M,H46,TRUE,_xll.ohTrigger(RecalcTrigger,Trigger3M)),NA())</f>
        <v>-3.0394551634040047E-3</v>
      </c>
      <c r="L46" s="44">
        <f>IFERROR(_xll.qlIndexFixing(Index6M,$H46,TRUE,_xll.ohTrigger(RecalcTrigger,Trigger6M)),NA())</f>
        <v>-1.9796335272264012E-3</v>
      </c>
      <c r="M46" s="145">
        <f>IFERROR(_xll.qlIndexFixing(Index1Y,$H46,TRUE,_xll.ohTrigger(RecalcTrigger,Trigger1Y)),NA())</f>
        <v>-6.4896715130634752E-4</v>
      </c>
      <c r="N46" s="144">
        <f>IFERROR(_xll.qlIndexFixing(ONIndex1M,I46,TRUE,_xll.ohTrigger(RecalcTrigger,Trigger1M)),NA())</f>
        <v>-3.8053532935533596E-3</v>
      </c>
      <c r="O46" s="44">
        <f>IFERROR(_xll.qlIndexFixing(ONIndex3M,I46,TRUE,_xll.ohTrigger(RecalcTrigger,Trigger3M)),NA())</f>
        <v>-2.9876968437259066E-3</v>
      </c>
      <c r="P46" s="44">
        <f>IFERROR(_xll.qlIndexFixing(ONIndex6M,I46,TRUE,_xll.ohTrigger(RecalcTrigger,Trigger6M)),NA())</f>
        <v>-1.9851766303213836E-3</v>
      </c>
      <c r="Q46" s="145">
        <f>IFERROR(_xll.qlIndexFixing(ONIndex1Y,I46,TRUE,_xll.ohTrigger(RecalcTrigger,Trigger1Y)),NA())</f>
        <v>-3.8001805114706855E-4</v>
      </c>
    </row>
    <row r="47" spans="2:17" x14ac:dyDescent="0.2">
      <c r="B47" s="39" t="s">
        <v>17</v>
      </c>
      <c r="D47" s="42">
        <f>_xll.qlCalendarAdvance(Calendar,$D46,B47,"f",FALSE)</f>
        <v>42702</v>
      </c>
      <c r="E47" s="139">
        <f>_xll.qlInterestRateIndexValueDate(IndexON,D47)</f>
        <v>42702</v>
      </c>
      <c r="F47" s="155">
        <f>IFERROR(_xll.qlIndexFixing(IndexON,D47,TRUE,_xll.ohTrigger(RecalcTrigger,TriggerON)),NA())</f>
        <v>-3.4959072345763786E-3</v>
      </c>
      <c r="H47" s="42">
        <f>_xll.qlCalendarAdvance(Calendar,$H46,B47,"f",FALSE)</f>
        <v>42702</v>
      </c>
      <c r="I47" s="139">
        <f>_xll.qlInterestRateIndexValueDate(Index1M,$H47)</f>
        <v>42704</v>
      </c>
      <c r="J47" s="144">
        <f>IFERROR(_xll.qlIndexFixing(Index1M,$H47,TRUE,_xll.ohTrigger(RecalcTrigger,Trigger1M)),NA())</f>
        <v>-3.8635910343765012E-3</v>
      </c>
      <c r="K47" s="44">
        <f>IFERROR(_xll.qlIndexFixing(Index3M,H47,TRUE,_xll.ohTrigger(RecalcTrigger,Trigger3M)),NA())</f>
        <v>-3.0400000007859695E-3</v>
      </c>
      <c r="L47" s="44">
        <f>IFERROR(_xll.qlIndexFixing(Index6M,$H47,TRUE,_xll.ohTrigger(RecalcTrigger,Trigger6M)),NA())</f>
        <v>-1.9800000001955068E-3</v>
      </c>
      <c r="M47" s="145">
        <f>IFERROR(_xll.qlIndexFixing(Index1Y,$H47,TRUE,_xll.ohTrigger(RecalcTrigger,Trigger1Y)),NA())</f>
        <v>-6.5000000014359886E-4</v>
      </c>
      <c r="N47" s="144">
        <f>IFERROR(_xll.qlIndexFixing(ONIndex1M,I47,TRUE,_xll.ohTrigger(RecalcTrigger,Trigger1M)),NA())</f>
        <v>-3.8162200813030012E-3</v>
      </c>
      <c r="O47" s="44">
        <f>IFERROR(_xll.qlIndexFixing(ONIndex3M,I47,TRUE,_xll.ohTrigger(RecalcTrigger,Trigger3M)),NA())</f>
        <v>-2.9828887332428167E-3</v>
      </c>
      <c r="P47" s="44">
        <f>IFERROR(_xll.qlIndexFixing(ONIndex6M,I47,TRUE,_xll.ohTrigger(RecalcTrigger,Trigger6M)),NA())</f>
        <v>-1.9765001373439617E-3</v>
      </c>
      <c r="Q47" s="145">
        <f>IFERROR(_xll.qlIndexFixing(ONIndex1Y,I47,TRUE,_xll.ohTrigger(RecalcTrigger,Trigger1Y)),NA())</f>
        <v>-3.8001765000128529E-4</v>
      </c>
    </row>
    <row r="48" spans="2:17" x14ac:dyDescent="0.2">
      <c r="B48" s="39" t="s">
        <v>17</v>
      </c>
      <c r="D48" s="42">
        <f>_xll.qlCalendarAdvance(Calendar,$D47,B48,"f",FALSE)</f>
        <v>42703</v>
      </c>
      <c r="E48" s="139">
        <f>_xll.qlInterestRateIndexValueDate(IndexON,D48)</f>
        <v>42703</v>
      </c>
      <c r="F48" s="155">
        <f>IFERROR(_xll.qlIndexFixing(IndexON,D48,TRUE,_xll.ohTrigger(RecalcTrigger,TriggerON)),NA())</f>
        <v>-3.4947059136536396E-3</v>
      </c>
      <c r="H48" s="42">
        <f>_xll.qlCalendarAdvance(Calendar,$H47,B48,"f",FALSE)</f>
        <v>42703</v>
      </c>
      <c r="I48" s="139">
        <f>_xll.qlInterestRateIndexValueDate(Index1M,$H48)</f>
        <v>42705</v>
      </c>
      <c r="J48" s="144">
        <f>IFERROR(_xll.qlIndexFixing(Index1M,$H48,TRUE,_xll.ohTrigger(RecalcTrigger,Trigger1M)),NA())</f>
        <v>-3.8689638973889162E-3</v>
      </c>
      <c r="K48" s="44">
        <f>IFERROR(_xll.qlIndexFixing(Index3M,H48,TRUE,_xll.ohTrigger(RecalcTrigger,Trigger3M)),NA())</f>
        <v>-3.0406993017240147E-3</v>
      </c>
      <c r="L48" s="44">
        <f>IFERROR(_xll.qlIndexFixing(Index6M,$H48,TRUE,_xll.ohTrigger(RecalcTrigger,Trigger6M)),NA())</f>
        <v>-1.9802301061028022E-3</v>
      </c>
      <c r="M48" s="145">
        <f>IFERROR(_xll.qlIndexFixing(Index1Y,$H48,TRUE,_xll.ohTrigger(RecalcTrigger,Trigger1Y)),NA())</f>
        <v>-6.5103935430480106E-4</v>
      </c>
      <c r="N48" s="144">
        <f>IFERROR(_xll.qlIndexFixing(ONIndex1M,I48,TRUE,_xll.ohTrigger(RecalcTrigger,Trigger1M)),NA())</f>
        <v>-3.8269837341120549E-3</v>
      </c>
      <c r="O48" s="44">
        <f>IFERROR(_xll.qlIndexFixing(ONIndex3M,I48,TRUE,_xll.ohTrigger(RecalcTrigger,Trigger3M)),NA())</f>
        <v>-2.9785642159918524E-3</v>
      </c>
      <c r="P48" s="44">
        <f>IFERROR(_xll.qlIndexFixing(ONIndex6M,I48,TRUE,_xll.ohTrigger(RecalcTrigger,Trigger6M)),NA())</f>
        <v>-1.9686390688411493E-3</v>
      </c>
      <c r="Q48" s="145">
        <f>IFERROR(_xll.qlIndexFixing(ONIndex1Y,I48,TRUE,_xll.ohTrigger(RecalcTrigger,Trigger1Y)),NA())</f>
        <v>-3.8001805114706855E-4</v>
      </c>
    </row>
    <row r="49" spans="2:17" x14ac:dyDescent="0.2">
      <c r="B49" s="39" t="s">
        <v>17</v>
      </c>
      <c r="D49" s="42">
        <f>_xll.qlCalendarAdvance(Calendar,$D48,B49,"f",FALSE)</f>
        <v>42704</v>
      </c>
      <c r="E49" s="139">
        <f>_xll.qlInterestRateIndexValueDate(IndexON,D49)</f>
        <v>42704</v>
      </c>
      <c r="F49" s="155">
        <f>IFERROR(_xll.qlIndexFixing(IndexON,D49,TRUE,_xll.ohTrigger(RecalcTrigger,TriggerON)),NA())</f>
        <v>-3.4936485286740648E-3</v>
      </c>
      <c r="H49" s="42">
        <f>_xll.qlCalendarAdvance(Calendar,$H48,B49,"f",FALSE)</f>
        <v>42704</v>
      </c>
      <c r="I49" s="139">
        <f>_xll.qlInterestRateIndexValueDate(Index1M,$H49)</f>
        <v>42706</v>
      </c>
      <c r="J49" s="144">
        <f>IFERROR(_xll.qlIndexFixing(Index1M,$H49,TRUE,_xll.ohTrigger(RecalcTrigger,Trigger1M)),NA())</f>
        <v>-3.8710567710700896E-3</v>
      </c>
      <c r="K49" s="44">
        <f>IFERROR(_xll.qlIndexFixing(Index3M,H49,TRUE,_xll.ohTrigger(RecalcTrigger,Trigger3M)),NA())</f>
        <v>-3.0414093223583016E-3</v>
      </c>
      <c r="L49" s="44">
        <f>IFERROR(_xll.qlIndexFixing(Index6M,$H49,TRUE,_xll.ohTrigger(RecalcTrigger,Trigger6M)),NA())</f>
        <v>-1.9805266711390669E-3</v>
      </c>
      <c r="M49" s="145">
        <f>IFERROR(_xll.qlIndexFixing(Index1Y,$H49,TRUE,_xll.ohTrigger(RecalcTrigger,Trigger1Y)),NA())</f>
        <v>-6.52693682555332E-4</v>
      </c>
      <c r="N49" s="144">
        <f>IFERROR(_xll.qlIndexFixing(ONIndex1M,I49,TRUE,_xll.ohTrigger(RecalcTrigger,Trigger1M)),NA())</f>
        <v>-3.8322217000530401E-3</v>
      </c>
      <c r="O49" s="44">
        <f>IFERROR(_xll.qlIndexFixing(ONIndex3M,I49,TRUE,_xll.ohTrigger(RecalcTrigger,Trigger3M)),NA())</f>
        <v>-2.9766332107961091E-3</v>
      </c>
      <c r="P49" s="44">
        <f>IFERROR(_xll.qlIndexFixing(ONIndex6M,I49,TRUE,_xll.ohTrigger(RecalcTrigger,Trigger6M)),NA())</f>
        <v>-1.9651489579608494E-3</v>
      </c>
      <c r="Q49" s="145">
        <f>IFERROR(_xll.qlIndexFixing(ONIndex1Y,I49,TRUE,_xll.ohTrigger(RecalcTrigger,Trigger1Y)),NA())</f>
        <v>-3.8001805110710052E-4</v>
      </c>
    </row>
    <row r="50" spans="2:17" x14ac:dyDescent="0.2">
      <c r="B50" s="39" t="s">
        <v>17</v>
      </c>
      <c r="D50" s="42">
        <f>_xll.qlCalendarAdvance(Calendar,$D49,B50,"f",FALSE)</f>
        <v>42705</v>
      </c>
      <c r="E50" s="139">
        <f>_xll.qlInterestRateIndexValueDate(IndexON,D50)</f>
        <v>42705</v>
      </c>
      <c r="F50" s="155">
        <f>IFERROR(_xll.qlIndexFixing(IndexON,D50,TRUE,_xll.ohTrigger(RecalcTrigger,TriggerON)),NA())</f>
        <v>-3.4930253040421633E-3</v>
      </c>
      <c r="H50" s="42">
        <f>_xll.qlCalendarAdvance(Calendar,$H49,B50,"f",FALSE)</f>
        <v>42705</v>
      </c>
      <c r="I50" s="139">
        <f>_xll.qlInterestRateIndexValueDate(Index1M,$H50)</f>
        <v>42709</v>
      </c>
      <c r="J50" s="144">
        <f>IFERROR(_xll.qlIndexFixing(Index1M,$H50,TRUE,_xll.ohTrigger(RecalcTrigger,Trigger1M)),NA())</f>
        <v>-3.8790865396491759E-3</v>
      </c>
      <c r="K50" s="44">
        <f>IFERROR(_xll.qlIndexFixing(Index3M,H50,TRUE,_xll.ohTrigger(RecalcTrigger,Trigger3M)),NA())</f>
        <v>-3.0436706094806054E-3</v>
      </c>
      <c r="L50" s="44">
        <f>IFERROR(_xll.qlIndexFixing(Index6M,$H50,TRUE,_xll.ohTrigger(RecalcTrigger,Trigger6M)),NA())</f>
        <v>-1.9818076190773366E-3</v>
      </c>
      <c r="M50" s="145">
        <f>IFERROR(_xll.qlIndexFixing(Index1Y,$H50,TRUE,_xll.ohTrigger(RecalcTrigger,Trigger1Y)),NA())</f>
        <v>-6.5524680487674799E-4</v>
      </c>
      <c r="N50" s="144">
        <f>IFERROR(_xll.qlIndexFixing(ONIndex1M,I50,TRUE,_xll.ohTrigger(RecalcTrigger,Trigger1M)),NA())</f>
        <v>-3.8373665199031848E-3</v>
      </c>
      <c r="O50" s="44">
        <f>IFERROR(_xll.qlIndexFixing(ONIndex3M,I50,TRUE,_xll.ohTrigger(RecalcTrigger,Trigger3M)),NA())</f>
        <v>-2.9748642909854794E-3</v>
      </c>
      <c r="P50" s="44">
        <f>IFERROR(_xll.qlIndexFixing(ONIndex6M,I50,TRUE,_xll.ohTrigger(RecalcTrigger,Trigger6M)),NA())</f>
        <v>-1.961955749543165E-3</v>
      </c>
      <c r="Q50" s="145">
        <f>IFERROR(_xll.qlIndexFixing(ONIndex1Y,I50,TRUE,_xll.ohTrigger(RecalcTrigger,Trigger1Y)),NA())</f>
        <v>-3.8001805118703658E-4</v>
      </c>
    </row>
    <row r="51" spans="2:17" x14ac:dyDescent="0.2">
      <c r="B51" s="39" t="s">
        <v>17</v>
      </c>
      <c r="D51" s="42">
        <f>_xll.qlCalendarAdvance(Calendar,$D50,B51,"f",FALSE)</f>
        <v>42706</v>
      </c>
      <c r="E51" s="139">
        <f>_xll.qlInterestRateIndexValueDate(IndexON,D51)</f>
        <v>42706</v>
      </c>
      <c r="F51" s="155">
        <f>IFERROR(_xll.qlIndexFixing(IndexON,D51,TRUE,_xll.ohTrigger(RecalcTrigger,TriggerON)),NA())</f>
        <v>-3.4935853932571703E-3</v>
      </c>
      <c r="H51" s="42">
        <f>_xll.qlCalendarAdvance(Calendar,$H50,B51,"f",FALSE)</f>
        <v>42706</v>
      </c>
      <c r="I51" s="139">
        <f>_xll.qlInterestRateIndexValueDate(Index1M,$H51)</f>
        <v>42710</v>
      </c>
      <c r="J51" s="144">
        <f>IFERROR(_xll.qlIndexFixing(Index1M,$H51,TRUE,_xll.ohTrigger(RecalcTrigger,Trigger1M)),NA())</f>
        <v>-3.8813956155177524E-3</v>
      </c>
      <c r="K51" s="44">
        <f>IFERROR(_xll.qlIndexFixing(Index3M,H51,TRUE,_xll.ohTrigger(RecalcTrigger,Trigger3M)),NA())</f>
        <v>-3.0444192027361261E-3</v>
      </c>
      <c r="L51" s="44">
        <f>IFERROR(_xll.qlIndexFixing(Index6M,$H51,TRUE,_xll.ohTrigger(RecalcTrigger,Trigger6M)),NA())</f>
        <v>-1.9823619734287709E-3</v>
      </c>
      <c r="M51" s="145">
        <f>IFERROR(_xll.qlIndexFixing(Index1Y,$H51,TRUE,_xll.ohTrigger(RecalcTrigger,Trigger1Y)),NA())</f>
        <v>-6.5630680354421896E-4</v>
      </c>
      <c r="N51" s="144">
        <f>IFERROR(_xll.qlIndexFixing(ONIndex1M,I51,TRUE,_xll.ohTrigger(RecalcTrigger,Trigger1M)),NA())</f>
        <v>-3.8424055494967746E-3</v>
      </c>
      <c r="O51" s="44">
        <f>IFERROR(_xll.qlIndexFixing(ONIndex3M,I51,TRUE,_xll.ohTrigger(RecalcTrigger,Trigger3M)),NA())</f>
        <v>-2.9732680688709934E-3</v>
      </c>
      <c r="P51" s="44">
        <f>IFERROR(_xll.qlIndexFixing(ONIndex6M,I51,TRUE,_xll.ohTrigger(RecalcTrigger,Trigger6M)),NA())</f>
        <v>-1.9590790391932345E-3</v>
      </c>
      <c r="Q51" s="145">
        <f>IFERROR(_xll.qlIndexFixing(ONIndex1Y,I51,TRUE,_xll.ohTrigger(RecalcTrigger,Trigger1Y)),NA())</f>
        <v>-3.8001805114706855E-4</v>
      </c>
    </row>
    <row r="52" spans="2:17" x14ac:dyDescent="0.2">
      <c r="B52" s="39" t="s">
        <v>17</v>
      </c>
      <c r="D52" s="42">
        <f>_xll.qlCalendarAdvance(Calendar,$D51,B52,"f",FALSE)</f>
        <v>42709</v>
      </c>
      <c r="E52" s="139">
        <f>_xll.qlInterestRateIndexValueDate(IndexON,D52)</f>
        <v>42709</v>
      </c>
      <c r="F52" s="155">
        <f>IFERROR(_xll.qlIndexFixing(IndexON,D52,TRUE,_xll.ohTrigger(RecalcTrigger,TriggerON)),NA())</f>
        <v>-3.4962268778082617E-3</v>
      </c>
      <c r="H52" s="42">
        <f>_xll.qlCalendarAdvance(Calendar,$H51,B52,"f",FALSE)</f>
        <v>42709</v>
      </c>
      <c r="I52" s="139">
        <f>_xll.qlInterestRateIndexValueDate(Index1M,$H52)</f>
        <v>42711</v>
      </c>
      <c r="J52" s="144">
        <f>IFERROR(_xll.qlIndexFixing(Index1M,$H52,TRUE,_xll.ohTrigger(RecalcTrigger,Trigger1M)),NA())</f>
        <v>-3.8843266457844199E-3</v>
      </c>
      <c r="K52" s="44">
        <f>IFERROR(_xll.qlIndexFixing(Index3M,H52,TRUE,_xll.ohTrigger(RecalcTrigger,Trigger3M)),NA())</f>
        <v>-3.0452298177303661E-3</v>
      </c>
      <c r="L52" s="44">
        <f>IFERROR(_xll.qlIndexFixing(Index6M,$H52,TRUE,_xll.ohTrigger(RecalcTrigger,Trigger6M)),NA())</f>
        <v>-1.9829782180526721E-3</v>
      </c>
      <c r="M52" s="145">
        <f>IFERROR(_xll.qlIndexFixing(Index1Y,$H52,TRUE,_xll.ohTrigger(RecalcTrigger,Trigger1Y)),NA())</f>
        <v>-6.5736827861228079E-4</v>
      </c>
      <c r="N52" s="144">
        <f>IFERROR(_xll.qlIndexFixing(ONIndex1M,I52,TRUE,_xll.ohTrigger(RecalcTrigger,Trigger1M)),NA())</f>
        <v>-3.852026535464681E-3</v>
      </c>
      <c r="O52" s="44">
        <f>IFERROR(_xll.qlIndexFixing(ONIndex3M,I52,TRUE,_xll.ohTrigger(RecalcTrigger,Trigger3M)),NA())</f>
        <v>-2.9706798310069615E-3</v>
      </c>
      <c r="P52" s="44">
        <f>IFERROR(_xll.qlIndexFixing(ONIndex6M,I52,TRUE,_xll.ohTrigger(RecalcTrigger,Trigger6M)),NA())</f>
        <v>-1.9544679777006024E-3</v>
      </c>
      <c r="Q52" s="145">
        <f>IFERROR(_xll.qlIndexFixing(ONIndex1Y,I52,TRUE,_xll.ohTrigger(RecalcTrigger,Trigger1Y)),NA())</f>
        <v>-3.8001765001460797E-4</v>
      </c>
    </row>
    <row r="53" spans="2:17" x14ac:dyDescent="0.2">
      <c r="B53" s="39" t="s">
        <v>17</v>
      </c>
      <c r="D53" s="42">
        <f>_xll.qlCalendarAdvance(Calendar,$D52,B53,"f",FALSE)</f>
        <v>42710</v>
      </c>
      <c r="E53" s="139">
        <f>_xll.qlInterestRateIndexValueDate(IndexON,D53)</f>
        <v>42710</v>
      </c>
      <c r="F53" s="155">
        <f>IFERROR(_xll.qlIndexFixing(IndexON,D53,TRUE,_xll.ohTrigger(RecalcTrigger,TriggerON)),NA())</f>
        <v>-3.4986240350809439E-3</v>
      </c>
      <c r="H53" s="42">
        <f>_xll.qlCalendarAdvance(Calendar,$H52,B53,"f",FALSE)</f>
        <v>42710</v>
      </c>
      <c r="I53" s="139">
        <f>_xll.qlInterestRateIndexValueDate(Index1M,$H53)</f>
        <v>42712</v>
      </c>
      <c r="J53" s="144">
        <f>IFERROR(_xll.qlIndexFixing(Index1M,$H53,TRUE,_xll.ohTrigger(RecalcTrigger,Trigger1M)),NA())</f>
        <v>-3.8858355702052483E-3</v>
      </c>
      <c r="K53" s="44">
        <f>IFERROR(_xll.qlIndexFixing(Index3M,H53,TRUE,_xll.ohTrigger(RecalcTrigger,Trigger3M)),NA())</f>
        <v>-3.0460699869427899E-3</v>
      </c>
      <c r="L53" s="44">
        <f>IFERROR(_xll.qlIndexFixing(Index6M,$H53,TRUE,_xll.ohTrigger(RecalcTrigger,Trigger6M)),NA())</f>
        <v>-1.9836551120265113E-3</v>
      </c>
      <c r="M53" s="145">
        <f>IFERROR(_xll.qlIndexFixing(Index1Y,$H53,TRUE,_xll.ohTrigger(RecalcTrigger,Trigger1Y)),NA())</f>
        <v>-6.5843032656246793E-4</v>
      </c>
      <c r="N53" s="144">
        <f>IFERROR(_xll.qlIndexFixing(ONIndex1M,I53,TRUE,_xll.ohTrigger(RecalcTrigger,Trigger1M)),NA())</f>
        <v>-3.8612508803126389E-3</v>
      </c>
      <c r="O53" s="44">
        <f>IFERROR(_xll.qlIndexFixing(ONIndex3M,I53,TRUE,_xll.ohTrigger(RecalcTrigger,Trigger3M)),NA())</f>
        <v>-2.9688224033552757E-3</v>
      </c>
      <c r="P53" s="44">
        <f>IFERROR(_xll.qlIndexFixing(ONIndex6M,I53,TRUE,_xll.ohTrigger(RecalcTrigger,Trigger6M)),NA())</f>
        <v>-1.9511290856977226E-3</v>
      </c>
      <c r="Q53" s="145">
        <f>IFERROR(_xll.qlIndexFixing(ONIndex1Y,I53,TRUE,_xll.ohTrigger(RecalcTrigger,Trigger1Y)),NA())</f>
        <v>-3.8001805114706855E-4</v>
      </c>
    </row>
    <row r="54" spans="2:17" x14ac:dyDescent="0.2">
      <c r="B54" s="39" t="s">
        <v>17</v>
      </c>
      <c r="D54" s="42">
        <f>_xll.qlCalendarAdvance(Calendar,$D53,B54,"f",FALSE)</f>
        <v>42711</v>
      </c>
      <c r="E54" s="139">
        <f>_xll.qlInterestRateIndexValueDate(IndexON,D54)</f>
        <v>42711</v>
      </c>
      <c r="F54" s="155">
        <f>IFERROR(_xll.qlIndexFixing(IndexON,D54,TRUE,_xll.ohTrigger(RecalcTrigger,TriggerON)),NA())</f>
        <v>-3.501729156081268E-3</v>
      </c>
      <c r="H54" s="42">
        <f>_xll.qlCalendarAdvance(Calendar,$H53,B54,"f",FALSE)</f>
        <v>42711</v>
      </c>
      <c r="I54" s="139">
        <f>_xll.qlInterestRateIndexValueDate(Index1M,$H54)</f>
        <v>42713</v>
      </c>
      <c r="J54" s="144">
        <f>IFERROR(_xll.qlIndexFixing(Index1M,$H54,TRUE,_xll.ohTrigger(RecalcTrigger,Trigger1M)),NA())</f>
        <v>-3.8872780288883519E-3</v>
      </c>
      <c r="K54" s="44">
        <f>IFERROR(_xll.qlIndexFixing(Index3M,H54,TRUE,_xll.ohTrigger(RecalcTrigger,Trigger3M)),NA())</f>
        <v>-3.046942867546143E-3</v>
      </c>
      <c r="L54" s="44">
        <f>IFERROR(_xll.qlIndexFixing(Index6M,$H54,TRUE,_xll.ohTrigger(RecalcTrigger,Trigger6M)),NA())</f>
        <v>-1.9843913053789451E-3</v>
      </c>
      <c r="M54" s="145">
        <f>IFERROR(_xll.qlIndexFixing(Index1Y,$H54,TRUE,_xll.ohTrigger(RecalcTrigger,Trigger1Y)),NA())</f>
        <v>-6.6007479274149362E-4</v>
      </c>
      <c r="N54" s="144">
        <f>IFERROR(_xll.qlIndexFixing(ONIndex1M,I54,TRUE,_xll.ohTrigger(RecalcTrigger,Trigger1M)),NA())</f>
        <v>-3.8655712951385368E-3</v>
      </c>
      <c r="O54" s="44">
        <f>IFERROR(_xll.qlIndexFixing(ONIndex3M,I54,TRUE,_xll.ohTrigger(RecalcTrigger,Trigger3M)),NA())</f>
        <v>-2.9682488544668928E-3</v>
      </c>
      <c r="P54" s="44">
        <f>IFERROR(_xll.qlIndexFixing(ONIndex6M,I54,TRUE,_xll.ohTrigger(RecalcTrigger,Trigger6M)),NA())</f>
        <v>-1.9501287962464531E-3</v>
      </c>
      <c r="Q54" s="145">
        <f>IFERROR(_xll.qlIndexFixing(ONIndex1Y,I54,TRUE,_xll.ohTrigger(RecalcTrigger,Trigger1Y)),NA())</f>
        <v>-3.8001805114706855E-4</v>
      </c>
    </row>
    <row r="55" spans="2:17" x14ac:dyDescent="0.2">
      <c r="B55" s="39" t="s">
        <v>17</v>
      </c>
      <c r="D55" s="42">
        <f>_xll.qlCalendarAdvance(Calendar,$D54,B55,"f",FALSE)</f>
        <v>42712</v>
      </c>
      <c r="E55" s="139">
        <f>_xll.qlInterestRateIndexValueDate(IndexON,D55)</f>
        <v>42712</v>
      </c>
      <c r="F55" s="155">
        <f>IFERROR(_xll.qlIndexFixing(IndexON,D55,TRUE,_xll.ohTrigger(RecalcTrigger,TriggerON)),NA())</f>
        <v>-3.5055768698688539E-3</v>
      </c>
      <c r="H55" s="42">
        <f>_xll.qlCalendarAdvance(Calendar,$H54,B55,"f",FALSE)</f>
        <v>42712</v>
      </c>
      <c r="I55" s="139">
        <f>_xll.qlInterestRateIndexValueDate(Index1M,$H55)</f>
        <v>42716</v>
      </c>
      <c r="J55" s="144">
        <f>IFERROR(_xll.qlIndexFixing(Index1M,$H55,TRUE,_xll.ohTrigger(RecalcTrigger,Trigger1M)),NA())</f>
        <v>-3.8917098985157667E-3</v>
      </c>
      <c r="K55" s="44">
        <f>IFERROR(_xll.qlIndexFixing(Index3M,H55,TRUE,_xll.ohTrigger(RecalcTrigger,Trigger3M)),NA())</f>
        <v>-3.0498988196989369E-3</v>
      </c>
      <c r="L55" s="44">
        <f>IFERROR(_xll.qlIndexFixing(Index6M,$H55,TRUE,_xll.ohTrigger(RecalcTrigger,Trigger6M)),NA())</f>
        <v>-1.9869405462555794E-3</v>
      </c>
      <c r="M55" s="145">
        <f>IFERROR(_xll.qlIndexFixing(Index1Y,$H55,TRUE,_xll.ohTrigger(RecalcTrigger,Trigger1Y)),NA())</f>
        <v>-6.6266588656339106E-4</v>
      </c>
      <c r="N55" s="144">
        <f>IFERROR(_xll.qlIndexFixing(ONIndex1M,I55,TRUE,_xll.ohTrigger(RecalcTrigger,Trigger1M)),NA())</f>
        <v>-3.8697100543139129E-3</v>
      </c>
      <c r="O55" s="44">
        <f>IFERROR(_xll.qlIndexFixing(ONIndex3M,I55,TRUE,_xll.ohTrigger(RecalcTrigger,Trigger3M)),NA())</f>
        <v>-2.967911676940993E-3</v>
      </c>
      <c r="P55" s="44">
        <f>IFERROR(_xll.qlIndexFixing(ONIndex6M,I55,TRUE,_xll.ohTrigger(RecalcTrigger,Trigger6M)),NA())</f>
        <v>-1.9495625773746639E-3</v>
      </c>
      <c r="Q55" s="145">
        <f>IFERROR(_xll.qlIndexFixing(ONIndex1Y,I55,TRUE,_xll.ohTrigger(RecalcTrigger,Trigger1Y)),NA())</f>
        <v>-3.8001805118703658E-4</v>
      </c>
    </row>
    <row r="56" spans="2:17" x14ac:dyDescent="0.2">
      <c r="B56" s="39" t="s">
        <v>17</v>
      </c>
      <c r="D56" s="42">
        <f>_xll.qlCalendarAdvance(Calendar,$D55,B56,"f",FALSE)</f>
        <v>42713</v>
      </c>
      <c r="E56" s="139">
        <f>_xll.qlInterestRateIndexValueDate(IndexON,D56)</f>
        <v>42713</v>
      </c>
      <c r="F56" s="155">
        <f>IFERROR(_xll.qlIndexFixing(IndexON,D56,TRUE,_xll.ohTrigger(RecalcTrigger,TriggerON)),NA())</f>
        <v>-3.5158864147533109E-3</v>
      </c>
      <c r="H56" s="42">
        <f>_xll.qlCalendarAdvance(Calendar,$H55,B56,"f",FALSE)</f>
        <v>42713</v>
      </c>
      <c r="I56" s="139">
        <f>_xll.qlInterestRateIndexValueDate(Index1M,$H56)</f>
        <v>42717</v>
      </c>
      <c r="J56" s="144">
        <f>IFERROR(_xll.qlIndexFixing(Index1M,$H56,TRUE,_xll.ohTrigger(RecalcTrigger,Trigger1M)),NA())</f>
        <v>-3.8928961225895733E-3</v>
      </c>
      <c r="K56" s="44">
        <f>IFERROR(_xll.qlIndexFixing(Index3M,H56,TRUE,_xll.ohTrigger(RecalcTrigger,Trigger3M)),NA())</f>
        <v>-3.0508248280951555E-3</v>
      </c>
      <c r="L56" s="44">
        <f>IFERROR(_xll.qlIndexFixing(Index6M,$H56,TRUE,_xll.ohTrigger(RecalcTrigger,Trigger6M)),NA())</f>
        <v>-1.9878982564346527E-3</v>
      </c>
      <c r="M56" s="145">
        <f>IFERROR(_xll.qlIndexFixing(Index1Y,$H56,TRUE,_xll.ohTrigger(RecalcTrigger,Trigger1Y)),NA())</f>
        <v>-6.6371695589326402E-4</v>
      </c>
      <c r="N56" s="144">
        <f>IFERROR(_xll.qlIndexFixing(ONIndex1M,I56,TRUE,_xll.ohTrigger(RecalcTrigger,Trigger1M)),NA())</f>
        <v>-3.8736545137929568E-3</v>
      </c>
      <c r="O56" s="44">
        <f>IFERROR(_xll.qlIndexFixing(ONIndex3M,I56,TRUE,_xll.ohTrigger(RecalcTrigger,Trigger3M)),NA())</f>
        <v>-2.9678214835282546E-3</v>
      </c>
      <c r="P56" s="44">
        <f>IFERROR(_xll.qlIndexFixing(ONIndex6M,I56,TRUE,_xll.ohTrigger(RecalcTrigger,Trigger6M)),NA())</f>
        <v>-1.9494500242078772E-3</v>
      </c>
      <c r="Q56" s="145">
        <f>IFERROR(_xll.qlIndexFixing(ONIndex1Y,I56,TRUE,_xll.ohTrigger(RecalcTrigger,Trigger1Y)),NA())</f>
        <v>-3.8001805110710052E-4</v>
      </c>
    </row>
    <row r="57" spans="2:17" x14ac:dyDescent="0.2">
      <c r="B57" s="39" t="s">
        <v>17</v>
      </c>
      <c r="D57" s="42">
        <f>_xll.qlCalendarAdvance(Calendar,$D56,B57,"f",FALSE)</f>
        <v>42716</v>
      </c>
      <c r="E57" s="139">
        <f>_xll.qlInterestRateIndexValueDate(IndexON,D57)</f>
        <v>42716</v>
      </c>
      <c r="F57" s="155">
        <f>IFERROR(_xll.qlIndexFixing(IndexON,D57,TRUE,_xll.ohTrigger(RecalcTrigger,TriggerON)),NA())</f>
        <v>-3.5290862358827724E-3</v>
      </c>
      <c r="H57" s="42">
        <f>_xll.qlCalendarAdvance(Calendar,$H56,B57,"f",FALSE)</f>
        <v>42716</v>
      </c>
      <c r="I57" s="139">
        <f>_xll.qlInterestRateIndexValueDate(Index1M,$H57)</f>
        <v>42718</v>
      </c>
      <c r="J57" s="144">
        <f>IFERROR(_xll.qlIndexFixing(Index1M,$H57,TRUE,_xll.ohTrigger(RecalcTrigger,Trigger1M)),NA())</f>
        <v>-3.8941601650620654E-3</v>
      </c>
      <c r="K57" s="44">
        <f>IFERROR(_xll.qlIndexFixing(Index3M,H57,TRUE,_xll.ohTrigger(RecalcTrigger,Trigger3M)),NA())</f>
        <v>-3.0519088040228404E-3</v>
      </c>
      <c r="L57" s="44">
        <f>IFERROR(_xll.qlIndexFixing(Index6M,$H57,TRUE,_xll.ohTrigger(RecalcTrigger,Trigger6M)),NA())</f>
        <v>-1.9889068804130566E-3</v>
      </c>
      <c r="M57" s="145">
        <f>IFERROR(_xll.qlIndexFixing(Index1Y,$H57,TRUE,_xll.ohTrigger(RecalcTrigger,Trigger1Y)),NA())</f>
        <v>-6.6476300284117453E-4</v>
      </c>
      <c r="N57" s="144">
        <f>IFERROR(_xll.qlIndexFixing(ONIndex1M,I57,TRUE,_xll.ohTrigger(RecalcTrigger,Trigger1M)),NA())</f>
        <v>-3.8807907099736028E-3</v>
      </c>
      <c r="O57" s="44">
        <f>IFERROR(_xll.qlIndexFixing(ONIndex3M,I57,TRUE,_xll.ohTrigger(RecalcTrigger,Trigger3M)),NA())</f>
        <v>-2.9684929597761922E-3</v>
      </c>
      <c r="P57" s="44">
        <f>IFERROR(_xll.qlIndexFixing(ONIndex6M,I57,TRUE,_xll.ohTrigger(RecalcTrigger,Trigger6M)),NA())</f>
        <v>-1.9508245428134785E-3</v>
      </c>
      <c r="Q57" s="145">
        <f>IFERROR(_xll.qlIndexFixing(ONIndex1Y,I57,TRUE,_xll.ohTrigger(RecalcTrigger,Trigger1Y)),NA())</f>
        <v>-3.8001765002793064E-4</v>
      </c>
    </row>
    <row r="58" spans="2:17" x14ac:dyDescent="0.2">
      <c r="B58" s="39" t="s">
        <v>17</v>
      </c>
      <c r="D58" s="42">
        <f>_xll.qlCalendarAdvance(Calendar,$D57,B58,"f",FALSE)</f>
        <v>42717</v>
      </c>
      <c r="E58" s="139">
        <f>_xll.qlInterestRateIndexValueDate(IndexON,D58)</f>
        <v>42717</v>
      </c>
      <c r="F58" s="155">
        <f>IFERROR(_xll.qlIndexFixing(IndexON,D58,TRUE,_xll.ohTrigger(RecalcTrigger,TriggerON)),NA())</f>
        <v>-3.537166350580101E-3</v>
      </c>
      <c r="H58" s="42">
        <f>_xll.qlCalendarAdvance(Calendar,$H57,B58,"f",FALSE)</f>
        <v>42717</v>
      </c>
      <c r="I58" s="139">
        <f>_xll.qlInterestRateIndexValueDate(Index1M,$H58)</f>
        <v>42719</v>
      </c>
      <c r="J58" s="144">
        <f>IFERROR(_xll.qlIndexFixing(Index1M,$H58,TRUE,_xll.ohTrigger(RecalcTrigger,Trigger1M)),NA())</f>
        <v>-3.8949660987709633E-3</v>
      </c>
      <c r="K58" s="44">
        <f>IFERROR(_xll.qlIndexFixing(Index3M,H58,TRUE,_xll.ohTrigger(RecalcTrigger,Trigger3M)),NA())</f>
        <v>-3.053044542848049E-3</v>
      </c>
      <c r="L58" s="44">
        <f>IFERROR(_xll.qlIndexFixing(Index6M,$H58,TRUE,_xll.ohTrigger(RecalcTrigger,Trigger6M)),NA())</f>
        <v>-1.989964413937105E-3</v>
      </c>
      <c r="M58" s="145">
        <f>IFERROR(_xll.qlIndexFixing(Index1Y,$H58,TRUE,_xll.ohTrigger(RecalcTrigger,Trigger1Y)),NA())</f>
        <v>-6.6580306583734E-4</v>
      </c>
      <c r="N58" s="144">
        <f>IFERROR(_xll.qlIndexFixing(ONIndex1M,I58,TRUE,_xll.ohTrigger(RecalcTrigger,Trigger1M)),NA())</f>
        <v>-3.8872364692332795E-3</v>
      </c>
      <c r="O58" s="44">
        <f>IFERROR(_xll.qlIndexFixing(ONIndex3M,I58,TRUE,_xll.ohTrigger(RecalcTrigger,Trigger3M)),NA())</f>
        <v>-2.9701427949113679E-3</v>
      </c>
      <c r="P58" s="44">
        <f>IFERROR(_xll.qlIndexFixing(ONIndex6M,I58,TRUE,_xll.ohTrigger(RecalcTrigger,Trigger6M)),NA())</f>
        <v>-1.9539283777358918E-3</v>
      </c>
      <c r="Q58" s="145">
        <f>IFERROR(_xll.qlIndexFixing(ONIndex1Y,I58,TRUE,_xll.ohTrigger(RecalcTrigger,Trigger1Y)),NA())</f>
        <v>-3.8001805110710052E-4</v>
      </c>
    </row>
    <row r="59" spans="2:17" x14ac:dyDescent="0.2">
      <c r="B59" s="39" t="s">
        <v>17</v>
      </c>
      <c r="D59" s="42">
        <f>_xll.qlCalendarAdvance(Calendar,$D58,B59,"f",FALSE)</f>
        <v>42718</v>
      </c>
      <c r="E59" s="139">
        <f>_xll.qlInterestRateIndexValueDate(IndexON,D59)</f>
        <v>42718</v>
      </c>
      <c r="F59" s="155">
        <f>IFERROR(_xll.qlIndexFixing(IndexON,D59,TRUE,_xll.ohTrigger(RecalcTrigger,TriggerON)),NA())</f>
        <v>-3.5460401316900203E-3</v>
      </c>
      <c r="H59" s="42">
        <f>_xll.qlCalendarAdvance(Calendar,$H58,B59,"f",FALSE)</f>
        <v>42718</v>
      </c>
      <c r="I59" s="139">
        <f>_xll.qlInterestRateIndexValueDate(Index1M,$H59)</f>
        <v>42720</v>
      </c>
      <c r="J59" s="144">
        <f>IFERROR(_xll.qlIndexFixing(Index1M,$H59,TRUE,_xll.ohTrigger(RecalcTrigger,Trigger1M)),NA())</f>
        <v>-3.8956954875281379E-3</v>
      </c>
      <c r="K59" s="44">
        <f>IFERROR(_xll.qlIndexFixing(Index3M,H59,TRUE,_xll.ohTrigger(RecalcTrigger,Trigger3M)),NA())</f>
        <v>-3.0542352378981619E-3</v>
      </c>
      <c r="L59" s="44">
        <f>IFERROR(_xll.qlIndexFixing(Index6M,$H59,TRUE,_xll.ohTrigger(RecalcTrigger,Trigger6M)),NA())</f>
        <v>-1.9910687437073716E-3</v>
      </c>
      <c r="M59" s="145">
        <f>IFERROR(_xll.qlIndexFixing(Index1Y,$H59,TRUE,_xll.ohTrigger(RecalcTrigger,Trigger1Y)),NA())</f>
        <v>-6.6730203894256016E-4</v>
      </c>
      <c r="N59" s="144">
        <f>IFERROR(_xll.qlIndexFixing(ONIndex1M,I59,TRUE,_xll.ohTrigger(RecalcTrigger,Trigger1M)),NA())</f>
        <v>-3.8900197664260006E-3</v>
      </c>
      <c r="O59" s="44">
        <f>IFERROR(_xll.qlIndexFixing(ONIndex3M,I59,TRUE,_xll.ohTrigger(RecalcTrigger,Trigger3M)),NA())</f>
        <v>-2.9714467056507488E-3</v>
      </c>
      <c r="P59" s="44">
        <f>IFERROR(_xll.qlIndexFixing(ONIndex6M,I59,TRUE,_xll.ohTrigger(RecalcTrigger,Trigger6M)),NA())</f>
        <v>-1.9563780846532097E-3</v>
      </c>
      <c r="Q59" s="145">
        <f>IFERROR(_xll.qlIndexFixing(ONIndex1Y,I59,TRUE,_xll.ohTrigger(RecalcTrigger,Trigger1Y)),NA())</f>
        <v>-3.8001805118703658E-4</v>
      </c>
    </row>
    <row r="60" spans="2:17" x14ac:dyDescent="0.2">
      <c r="B60" s="39" t="s">
        <v>17</v>
      </c>
      <c r="D60" s="42">
        <f>_xll.qlCalendarAdvance(Calendar,$D59,B60,"f",FALSE)</f>
        <v>42719</v>
      </c>
      <c r="E60" s="139">
        <f>_xll.qlInterestRateIndexValueDate(IndexON,D60)</f>
        <v>42719</v>
      </c>
      <c r="F60" s="155">
        <f>IFERROR(_xll.qlIndexFixing(IndexON,D60,TRUE,_xll.ohTrigger(RecalcTrigger,TriggerON)),NA())</f>
        <v>-3.5550993319599655E-3</v>
      </c>
      <c r="H60" s="42">
        <f>_xll.qlCalendarAdvance(Calendar,$H59,B60,"f",FALSE)</f>
        <v>42719</v>
      </c>
      <c r="I60" s="139">
        <f>_xll.qlInterestRateIndexValueDate(Index1M,$H60)</f>
        <v>42723</v>
      </c>
      <c r="J60" s="144">
        <f>IFERROR(_xll.qlIndexFixing(Index1M,$H60,TRUE,_xll.ohTrigger(RecalcTrigger,Trigger1M)),NA())</f>
        <v>-3.8975568144388041E-3</v>
      </c>
      <c r="K60" s="44">
        <f>IFERROR(_xll.qlIndexFixing(Index3M,H60,TRUE,_xll.ohTrigger(RecalcTrigger,Trigger3M)),NA())</f>
        <v>-3.0586034880200285E-3</v>
      </c>
      <c r="L60" s="44">
        <f>IFERROR(_xll.qlIndexFixing(Index6M,$H60,TRUE,_xll.ohTrigger(RecalcTrigger,Trigger6M)),NA())</f>
        <v>-1.9946397418625717E-3</v>
      </c>
      <c r="M60" s="145">
        <f>IFERROR(_xll.qlIndexFixing(Index1Y,$H60,TRUE,_xll.ohTrigger(RecalcTrigger,Trigger1Y)),NA())</f>
        <v>-6.6988395664869757E-4</v>
      </c>
      <c r="N60" s="144">
        <f>IFERROR(_xll.qlIndexFixing(ONIndex1M,I60,TRUE,_xll.ohTrigger(RecalcTrigger,Trigger1M)),NA())</f>
        <v>-3.8925328987282626E-3</v>
      </c>
      <c r="O60" s="44">
        <f>IFERROR(_xll.qlIndexFixing(ONIndex3M,I60,TRUE,_xll.ohTrigger(RecalcTrigger,Trigger3M)),NA())</f>
        <v>-2.9730612742495666E-3</v>
      </c>
      <c r="P60" s="44">
        <f>IFERROR(_xll.qlIndexFixing(ONIndex6M,I60,TRUE,_xll.ohTrigger(RecalcTrigger,Trigger6M)),NA())</f>
        <v>-1.9593990297073205E-3</v>
      </c>
      <c r="Q60" s="145">
        <f>IFERROR(_xll.qlIndexFixing(ONIndex1Y,I60,TRUE,_xll.ohTrigger(RecalcTrigger,Trigger1Y)),NA())</f>
        <v>-3.8001805114706855E-4</v>
      </c>
    </row>
    <row r="61" spans="2:17" x14ac:dyDescent="0.2">
      <c r="B61" s="39" t="s">
        <v>17</v>
      </c>
      <c r="D61" s="42">
        <f>_xll.qlCalendarAdvance(Calendar,$D60,B61,"f",FALSE)</f>
        <v>42720</v>
      </c>
      <c r="E61" s="139">
        <f>_xll.qlInterestRateIndexValueDate(IndexON,D61)</f>
        <v>42720</v>
      </c>
      <c r="F61" s="155">
        <f>IFERROR(_xll.qlIndexFixing(IndexON,D61,TRUE,_xll.ohTrigger(RecalcTrigger,TriggerON)),NA())</f>
        <v>-3.5732234537100283E-3</v>
      </c>
      <c r="H61" s="42">
        <f>_xll.qlCalendarAdvance(Calendar,$H60,B61,"f",FALSE)</f>
        <v>42720</v>
      </c>
      <c r="I61" s="139">
        <f>_xll.qlInterestRateIndexValueDate(Index1M,$H61)</f>
        <v>42724</v>
      </c>
      <c r="J61" s="144">
        <f>IFERROR(_xll.qlIndexFixing(Index1M,$H61,TRUE,_xll.ohTrigger(RecalcTrigger,Trigger1M)),NA())</f>
        <v>-3.8980188023099885E-3</v>
      </c>
      <c r="K61" s="44">
        <f>IFERROR(_xll.qlIndexFixing(Index3M,H61,TRUE,_xll.ohTrigger(RecalcTrigger,Trigger3M)),NA())</f>
        <v>-3.0596116276200291E-3</v>
      </c>
      <c r="L61" s="44">
        <f>IFERROR(_xll.qlIndexFixing(Index6M,$H61,TRUE,_xll.ohTrigger(RecalcTrigger,Trigger6M)),NA())</f>
        <v>-1.9959079427719142E-3</v>
      </c>
      <c r="M61" s="145">
        <f>IFERROR(_xll.qlIndexFixing(Index1Y,$H61,TRUE,_xll.ohTrigger(RecalcTrigger,Trigger1Y)),NA())</f>
        <v>-6.7087938607996421E-4</v>
      </c>
      <c r="N61" s="144">
        <f>IFERROR(_xll.qlIndexFixing(ONIndex1M,I61,TRUE,_xll.ohTrigger(RecalcTrigger,Trigger1M)),NA())</f>
        <v>-3.8947632217345429E-3</v>
      </c>
      <c r="O61" s="44">
        <f>IFERROR(_xll.qlIndexFixing(ONIndex3M,I61,TRUE,_xll.ohTrigger(RecalcTrigger,Trigger3M)),NA())</f>
        <v>-2.9749971128989472E-3</v>
      </c>
      <c r="P61" s="44">
        <f>IFERROR(_xll.qlIndexFixing(ONIndex6M,I61,TRUE,_xll.ohTrigger(RecalcTrigger,Trigger6M)),NA())</f>
        <v>-1.9630108083434905E-3</v>
      </c>
      <c r="Q61" s="145">
        <f>IFERROR(_xll.qlIndexFixing(ONIndex1Y,I61,TRUE,_xll.ohTrigger(RecalcTrigger,Trigger1Y)),NA())</f>
        <v>-3.8001805114706855E-4</v>
      </c>
    </row>
    <row r="62" spans="2:17" x14ac:dyDescent="0.2">
      <c r="B62" s="39" t="s">
        <v>17</v>
      </c>
      <c r="D62" s="42">
        <f>_xll.qlCalendarAdvance(Calendar,$D61,B62,"f",FALSE)</f>
        <v>42723</v>
      </c>
      <c r="E62" s="139">
        <f>_xll.qlInterestRateIndexValueDate(IndexON,D62)</f>
        <v>42723</v>
      </c>
      <c r="F62" s="155">
        <f>IFERROR(_xll.qlIndexFixing(IndexON,D62,TRUE,_xll.ohTrigger(RecalcTrigger,TriggerON)),NA())</f>
        <v>-3.5913917646190896E-3</v>
      </c>
      <c r="H62" s="42">
        <f>_xll.qlCalendarAdvance(Calendar,$H61,B62,"f",FALSE)</f>
        <v>42723</v>
      </c>
      <c r="I62" s="139">
        <f>_xll.qlInterestRateIndexValueDate(Index1M,$H62)</f>
        <v>42725</v>
      </c>
      <c r="J62" s="144">
        <f>IFERROR(_xll.qlIndexFixing(Index1M,$H62,TRUE,_xll.ohTrigger(RecalcTrigger,Trigger1M)),NA())</f>
        <v>-3.898688561995863E-3</v>
      </c>
      <c r="K62" s="44">
        <f>IFERROR(_xll.qlIndexFixing(Index3M,H62,TRUE,_xll.ohTrigger(RecalcTrigger,Trigger3M)),NA())</f>
        <v>-3.0611251844248066E-3</v>
      </c>
      <c r="L62" s="44">
        <f>IFERROR(_xll.qlIndexFixing(Index6M,$H62,TRUE,_xll.ohTrigger(RecalcTrigger,Trigger6M)),NA())</f>
        <v>-1.9972107377963025E-3</v>
      </c>
      <c r="M62" s="145">
        <f>IFERROR(_xll.qlIndexFixing(Index1Y,$H62,TRUE,_xll.ohTrigger(RecalcTrigger,Trigger1Y)),NA())</f>
        <v>-6.7186288798497652E-4</v>
      </c>
      <c r="N62" s="144">
        <f>IFERROR(_xll.qlIndexFixing(ONIndex1M,I62,TRUE,_xll.ohTrigger(RecalcTrigger,Trigger1M)),NA())</f>
        <v>-3.8987510097943101E-3</v>
      </c>
      <c r="O62" s="44">
        <f>IFERROR(_xll.qlIndexFixing(ONIndex3M,I62,TRUE,_xll.ohTrigger(RecalcTrigger,Trigger3M)),NA())</f>
        <v>-2.9814988783449792E-3</v>
      </c>
      <c r="P62" s="44">
        <f>IFERROR(_xll.qlIndexFixing(ONIndex6M,I62,TRUE,_xll.ohTrigger(RecalcTrigger,Trigger6M)),NA())</f>
        <v>-1.9751496269238E-3</v>
      </c>
      <c r="Q62" s="145">
        <f>IFERROR(_xll.qlIndexFixing(ONIndex1Y,I62,TRUE,_xll.ohTrigger(RecalcTrigger,Trigger1Y)),NA())</f>
        <v>-3.8001744943838567E-4</v>
      </c>
    </row>
    <row r="63" spans="2:17" x14ac:dyDescent="0.2">
      <c r="B63" s="39" t="s">
        <v>17</v>
      </c>
      <c r="D63" s="42">
        <f>_xll.qlCalendarAdvance(Calendar,$D62,B63,"f",FALSE)</f>
        <v>42724</v>
      </c>
      <c r="E63" s="139">
        <f>_xll.qlInterestRateIndexValueDate(IndexON,D63)</f>
        <v>42724</v>
      </c>
      <c r="F63" s="155">
        <f>IFERROR(_xll.qlIndexFixing(IndexON,D63,TRUE,_xll.ohTrigger(RecalcTrigger,TriggerON)),NA())</f>
        <v>-3.6004108476594965E-3</v>
      </c>
      <c r="H63" s="42">
        <f>_xll.qlCalendarAdvance(Calendar,$H62,B63,"f",FALSE)</f>
        <v>42724</v>
      </c>
      <c r="I63" s="139">
        <f>_xll.qlInterestRateIndexValueDate(Index1M,$H63)</f>
        <v>42726</v>
      </c>
      <c r="J63" s="144">
        <f>IFERROR(_xll.qlIndexFixing(Index1M,$H63,TRUE,_xll.ohTrigger(RecalcTrigger,Trigger1M)),NA())</f>
        <v>-3.898923083935496E-3</v>
      </c>
      <c r="K63" s="44">
        <f>IFERROR(_xll.qlIndexFixing(Index3M,H63,TRUE,_xll.ohTrigger(RecalcTrigger,Trigger3M)),NA())</f>
        <v>-3.0627129658418184E-3</v>
      </c>
      <c r="L63" s="44">
        <f>IFERROR(_xll.qlIndexFixing(Index6M,$H63,TRUE,_xll.ohTrigger(RecalcTrigger,Trigger6M)),NA())</f>
        <v>-1.9985453593875666E-3</v>
      </c>
      <c r="M63" s="145">
        <f>IFERROR(_xll.qlIndexFixing(Index1Y,$H63,TRUE,_xll.ohTrigger(RecalcTrigger,Trigger1Y)),NA())</f>
        <v>-6.7283344274153957E-4</v>
      </c>
      <c r="N63" s="144">
        <f>IFERROR(_xll.qlIndexFixing(ONIndex1M,I63,TRUE,_xll.ohTrigger(RecalcTrigger,Trigger1M)),NA())</f>
        <v>-3.9012301499274926E-3</v>
      </c>
      <c r="O63" s="44">
        <f>IFERROR(_xll.qlIndexFixing(ONIndex3M,I63,TRUE,_xll.ohTrigger(RecalcTrigger,Trigger3M)),NA())</f>
        <v>-2.9898667889494135E-3</v>
      </c>
      <c r="P63" s="44">
        <f>IFERROR(_xll.qlIndexFixing(ONIndex6M,I63,TRUE,_xll.ohTrigger(RecalcTrigger,Trigger6M)),NA())</f>
        <v>-1.9906180428419518E-3</v>
      </c>
      <c r="Q63" s="145">
        <f>IFERROR(_xll.qlIndexFixing(ONIndex1Y,I63,TRUE,_xll.ohTrigger(RecalcTrigger,Trigger1Y)),NA())</f>
        <v>-3.8001805122700461E-4</v>
      </c>
    </row>
    <row r="64" spans="2:17" x14ac:dyDescent="0.2">
      <c r="B64" s="39" t="s">
        <v>17</v>
      </c>
      <c r="D64" s="42">
        <f>_xll.qlCalendarAdvance(Calendar,$D63,B64,"f",FALSE)</f>
        <v>42725</v>
      </c>
      <c r="E64" s="139">
        <f>_xll.qlInterestRateIndexValueDate(IndexON,D64)</f>
        <v>42725</v>
      </c>
      <c r="F64" s="155">
        <f>IFERROR(_xll.qlIndexFixing(IndexON,D64,TRUE,_xll.ohTrigger(RecalcTrigger,TriggerON)),NA())</f>
        <v>-3.6093811476822779E-3</v>
      </c>
      <c r="H64" s="42">
        <f>_xll.qlCalendarAdvance(Calendar,$H63,B64,"f",FALSE)</f>
        <v>42725</v>
      </c>
      <c r="I64" s="139">
        <f>_xll.qlInterestRateIndexValueDate(Index1M,$H64)</f>
        <v>42727</v>
      </c>
      <c r="J64" s="144">
        <f>IFERROR(_xll.qlIndexFixing(Index1M,$H64,TRUE,_xll.ohTrigger(RecalcTrigger,Trigger1M)),NA())</f>
        <v>-3.8990994565638129E-3</v>
      </c>
      <c r="K64" s="44">
        <f>IFERROR(_xll.qlIndexFixing(Index3M,H64,TRUE,_xll.ohTrigger(RecalcTrigger,Trigger3M)),NA())</f>
        <v>-3.064378201335316E-3</v>
      </c>
      <c r="L64" s="44">
        <f>IFERROR(_xll.qlIndexFixing(Index6M,$H64,TRUE,_xll.ohTrigger(RecalcTrigger,Trigger6M)),NA())</f>
        <v>-1.9999089309581681E-3</v>
      </c>
      <c r="M64" s="145">
        <f>IFERROR(_xll.qlIndexFixing(Index1Y,$H64,TRUE,_xll.ohTrigger(RecalcTrigger,Trigger1Y)),NA())</f>
        <v>-6.7422864915253156E-4</v>
      </c>
      <c r="N64" s="144">
        <f>IFERROR(_xll.qlIndexFixing(ONIndex1M,I64,TRUE,_xll.ohTrigger(RecalcTrigger,Trigger1M)),NA())</f>
        <v>-3.9014980888385509E-3</v>
      </c>
      <c r="O64" s="44">
        <f>IFERROR(_xll.qlIndexFixing(ONIndex3M,I64,TRUE,_xll.ohTrigger(RecalcTrigger,Trigger3M)),NA())</f>
        <v>-2.9939531068334801E-3</v>
      </c>
      <c r="P64" s="44">
        <f>IFERROR(_xll.qlIndexFixing(ONIndex6M,I64,TRUE,_xll.ohTrigger(RecalcTrigger,Trigger6M)),NA())</f>
        <v>-1.9981863255225107E-3</v>
      </c>
      <c r="Q64" s="145">
        <f>IFERROR(_xll.qlIndexFixing(ONIndex1Y,I64,TRUE,_xll.ohTrigger(RecalcTrigger,Trigger1Y)),NA())</f>
        <v>-3.8001805114706855E-4</v>
      </c>
    </row>
    <row r="65" spans="2:17" x14ac:dyDescent="0.2">
      <c r="B65" s="39" t="s">
        <v>17</v>
      </c>
      <c r="D65" s="42">
        <f>_xll.qlCalendarAdvance(Calendar,$D64,B65,"f",FALSE)</f>
        <v>42726</v>
      </c>
      <c r="E65" s="139">
        <f>_xll.qlInterestRateIndexValueDate(IndexON,D65)</f>
        <v>42726</v>
      </c>
      <c r="F65" s="155">
        <f>IFERROR(_xll.qlIndexFixing(IndexON,D65,TRUE,_xll.ohTrigger(RecalcTrigger,TriggerON)),NA())</f>
        <v>-3.6182890778757582E-3</v>
      </c>
      <c r="H65" s="42">
        <f>_xll.qlCalendarAdvance(Calendar,$H64,B65,"f",FALSE)</f>
        <v>42726</v>
      </c>
      <c r="I65" s="139">
        <f>_xll.qlInterestRateIndexValueDate(Index1M,$H65)</f>
        <v>42731</v>
      </c>
      <c r="J65" s="144">
        <f>IFERROR(_xll.qlIndexFixing(Index1M,$H65,TRUE,_xll.ohTrigger(RecalcTrigger,Trigger1M)),NA())</f>
        <v>-3.9003402561675212E-3</v>
      </c>
      <c r="K65" s="44">
        <f>IFERROR(_xll.qlIndexFixing(Index3M,H65,TRUE,_xll.ohTrigger(RecalcTrigger,Trigger3M)),NA())</f>
        <v>-3.0718784539183197E-3</v>
      </c>
      <c r="L65" s="44">
        <f>IFERROR(_xll.qlIndexFixing(Index6M,$H65,TRUE,_xll.ohTrigger(RecalcTrigger,Trigger6M)),NA())</f>
        <v>-2.0055913689956436E-3</v>
      </c>
      <c r="M65" s="145">
        <f>IFERROR(_xll.qlIndexFixing(Index1Y,$H65,TRUE,_xll.ohTrigger(RecalcTrigger,Trigger1Y)),NA())</f>
        <v>-6.7745574197827676E-4</v>
      </c>
      <c r="N65" s="144">
        <f>IFERROR(_xll.qlIndexFixing(ONIndex1M,I65,TRUE,_xll.ohTrigger(RecalcTrigger,Trigger1M)),NA())</f>
        <v>-3.901394708853978E-3</v>
      </c>
      <c r="O65" s="44">
        <f>IFERROR(_xll.qlIndexFixing(ONIndex3M,I65,TRUE,_xll.ohTrigger(RecalcTrigger,Trigger3M)),NA())</f>
        <v>-2.9984349808653832E-3</v>
      </c>
      <c r="P65" s="44">
        <f>IFERROR(_xll.qlIndexFixing(ONIndex6M,I65,TRUE,_xll.ohTrigger(RecalcTrigger,Trigger6M)),NA())</f>
        <v>-2.0064826094623456E-3</v>
      </c>
      <c r="Q65" s="145">
        <f>IFERROR(_xll.qlIndexFixing(ONIndex1Y,I65,TRUE,_xll.ohTrigger(RecalcTrigger,Trigger1Y)),NA())</f>
        <v>-3.8001805114706855E-4</v>
      </c>
    </row>
    <row r="66" spans="2:17" x14ac:dyDescent="0.2">
      <c r="B66" s="39" t="s">
        <v>17</v>
      </c>
      <c r="D66" s="42">
        <f>_xll.qlCalendarAdvance(Calendar,$D65,B66,"f",FALSE)</f>
        <v>42727</v>
      </c>
      <c r="E66" s="139">
        <f>_xll.qlInterestRateIndexValueDate(IndexON,D66)</f>
        <v>42727</v>
      </c>
      <c r="F66" s="155">
        <f>IFERROR(_xll.qlIndexFixing(IndexON,D66,TRUE,_xll.ohTrigger(RecalcTrigger,TriggerON)),NA())</f>
        <v>-3.6400729620322814E-3</v>
      </c>
      <c r="H66" s="42">
        <f>_xll.qlCalendarAdvance(Calendar,$H65,B66,"f",FALSE)</f>
        <v>42727</v>
      </c>
      <c r="I66" s="139">
        <f>_xll.qlInterestRateIndexValueDate(Index1M,$H66)</f>
        <v>42732</v>
      </c>
      <c r="J66" s="144">
        <f>IFERROR(_xll.qlIndexFixing(Index1M,$H66,TRUE,_xll.ohTrigger(RecalcTrigger,Trigger1M)),NA())</f>
        <v>-3.901562817021365E-3</v>
      </c>
      <c r="K66" s="44">
        <f>IFERROR(_xll.qlIndexFixing(Index3M,H66,TRUE,_xll.ohTrigger(RecalcTrigger,Trigger3M)),NA())</f>
        <v>-3.0739795823158111E-3</v>
      </c>
      <c r="L66" s="44">
        <f>IFERROR(_xll.qlIndexFixing(Index6M,$H66,TRUE,_xll.ohTrigger(RecalcTrigger,Trigger6M)),NA())</f>
        <v>-2.0070527253651842E-3</v>
      </c>
      <c r="M66" s="145">
        <f>IFERROR(_xll.qlIndexFixing(Index1Y,$H66,TRUE,_xll.ohTrigger(RecalcTrigger,Trigger1Y)),NA())</f>
        <v>-6.7832673733991974E-4</v>
      </c>
      <c r="N66" s="144">
        <f>IFERROR(_xll.qlIndexFixing(ONIndex1M,I66,TRUE,_xll.ohTrigger(RecalcTrigger,Trigger1M)),NA())</f>
        <v>-3.90047120236936E-3</v>
      </c>
      <c r="O66" s="44">
        <f>IFERROR(_xll.qlIndexFixing(ONIndex3M,I66,TRUE,_xll.ohTrigger(RecalcTrigger,Trigger3M)),NA())</f>
        <v>-3.0080723974901247E-3</v>
      </c>
      <c r="P66" s="44">
        <f>IFERROR(_xll.qlIndexFixing(ONIndex6M,I66,TRUE,_xll.ohTrigger(RecalcTrigger,Trigger6M)),NA())</f>
        <v>-2.0166012603661798E-3</v>
      </c>
      <c r="Q66" s="145">
        <f>IFERROR(_xll.qlIndexFixing(ONIndex1Y,I66,TRUE,_xll.ohTrigger(RecalcTrigger,Trigger1Y)),NA())</f>
        <v>-3.8549883164318288E-4</v>
      </c>
    </row>
    <row r="67" spans="2:17" x14ac:dyDescent="0.2">
      <c r="B67" s="39" t="s">
        <v>17</v>
      </c>
      <c r="D67" s="42">
        <f>_xll.qlCalendarAdvance(Calendar,$D66,B67,"f",FALSE)</f>
        <v>42731</v>
      </c>
      <c r="E67" s="139">
        <f>_xll.qlInterestRateIndexValueDate(IndexON,D67)</f>
        <v>42731</v>
      </c>
      <c r="F67" s="155">
        <f>IFERROR(_xll.qlIndexFixing(IndexON,D67,TRUE,_xll.ohTrigger(RecalcTrigger,TriggerON)),NA())</f>
        <v>-3.6614176526672537E-3</v>
      </c>
      <c r="H67" s="42">
        <f>_xll.qlCalendarAdvance(Calendar,$H66,B67,"f",FALSE)</f>
        <v>42731</v>
      </c>
      <c r="I67" s="139">
        <f>_xll.qlInterestRateIndexValueDate(Index1M,$H67)</f>
        <v>42733</v>
      </c>
      <c r="J67" s="144">
        <f>IFERROR(_xll.qlIndexFixing(Index1M,$H67,TRUE,_xll.ohTrigger(RecalcTrigger,Trigger1M)),NA())</f>
        <v>-3.9016071234236616E-3</v>
      </c>
      <c r="K67" s="44">
        <f>IFERROR(_xll.qlIndexFixing(Index3M,H67,TRUE,_xll.ohTrigger(RecalcTrigger,Trigger3M)),NA())</f>
        <v>-3.0761776499033111E-3</v>
      </c>
      <c r="L67" s="44">
        <f>IFERROR(_xll.qlIndexFixing(Index6M,$H67,TRUE,_xll.ohTrigger(RecalcTrigger,Trigger6M)),NA())</f>
        <v>-2.0085234824255001E-3</v>
      </c>
      <c r="M67" s="145">
        <f>IFERROR(_xll.qlIndexFixing(Index1Y,$H67,TRUE,_xll.ohTrigger(RecalcTrigger,Trigger1Y)),NA())</f>
        <v>-6.7917741597583634E-4</v>
      </c>
      <c r="N67" s="144">
        <f>IFERROR(_xll.qlIndexFixing(ONIndex1M,I67,TRUE,_xll.ohTrigger(RecalcTrigger,Trigger1M)),NA())</f>
        <v>-3.8996379745359633E-3</v>
      </c>
      <c r="O67" s="44">
        <f>IFERROR(_xll.qlIndexFixing(ONIndex3M,I67,TRUE,_xll.ohTrigger(RecalcTrigger,Trigger3M)),NA())</f>
        <v>-3.0177135208298012E-3</v>
      </c>
      <c r="P67" s="44">
        <f>IFERROR(_xll.qlIndexFixing(ONIndex6M,I67,TRUE,_xll.ohTrigger(RecalcTrigger,Trigger6M)),NA())</f>
        <v>-2.0238856868015631E-3</v>
      </c>
      <c r="Q67" s="145">
        <f>IFERROR(_xll.qlIndexFixing(ONIndex1Y,I67,TRUE,_xll.ohTrigger(RecalcTrigger,Trigger1Y)),NA())</f>
        <v>-3.9295596256927467E-4</v>
      </c>
    </row>
    <row r="68" spans="2:17" x14ac:dyDescent="0.2">
      <c r="B68" s="39" t="s">
        <v>17</v>
      </c>
      <c r="D68" s="42">
        <f>_xll.qlCalendarAdvance(Calendar,$D67,B68,"f",FALSE)</f>
        <v>42732</v>
      </c>
      <c r="E68" s="139">
        <f>_xll.qlInterestRateIndexValueDate(IndexON,D68)</f>
        <v>42732</v>
      </c>
      <c r="F68" s="155">
        <f>IFERROR(_xll.qlIndexFixing(IndexON,D68,TRUE,_xll.ohTrigger(RecalcTrigger,TriggerON)),NA())</f>
        <v>-3.6696660464352604E-3</v>
      </c>
      <c r="H68" s="42">
        <f>_xll.qlCalendarAdvance(Calendar,$H67,B68,"f",FALSE)</f>
        <v>42732</v>
      </c>
      <c r="I68" s="139">
        <f>_xll.qlInterestRateIndexValueDate(Index1M,$H68)</f>
        <v>42734</v>
      </c>
      <c r="J68" s="144">
        <f>IFERROR(_xll.qlIndexFixing(Index1M,$H68,TRUE,_xll.ohTrigger(RecalcTrigger,Trigger1M)),NA())</f>
        <v>-3.9021746212011821E-3</v>
      </c>
      <c r="K68" s="44">
        <f>IFERROR(_xll.qlIndexFixing(Index3M,H68,TRUE,_xll.ohTrigger(RecalcTrigger,Trigger3M)),NA())</f>
        <v>-3.0800000012431994E-3</v>
      </c>
      <c r="L68" s="44">
        <f>IFERROR(_xll.qlIndexFixing(Index6M,$H68,TRUE,_xll.ohTrigger(RecalcTrigger,Trigger6M)),NA())</f>
        <v>-2.0100000003398077E-3</v>
      </c>
      <c r="M68" s="145">
        <f>IFERROR(_xll.qlIndexFixing(Index1Y,$H68,TRUE,_xll.ohTrigger(RecalcTrigger,Trigger1Y)),NA())</f>
        <v>-6.8000000017458251E-4</v>
      </c>
      <c r="N68" s="144">
        <f>IFERROR(_xll.qlIndexFixing(ONIndex1M,I68,TRUE,_xll.ohTrigger(RecalcTrigger,Trigger1M)),NA())</f>
        <v>-3.8992492507627929E-3</v>
      </c>
      <c r="O68" s="44">
        <f>IFERROR(_xll.qlIndexFixing(ONIndex3M,I68,TRUE,_xll.ohTrigger(RecalcTrigger,Trigger3M)),NA())</f>
        <v>-3.0224412631074671E-3</v>
      </c>
      <c r="P68" s="44">
        <f>IFERROR(_xll.qlIndexFixing(ONIndex6M,I68,TRUE,_xll.ohTrigger(RecalcTrigger,Trigger6M)),NA())</f>
        <v>-2.0272653221731218E-3</v>
      </c>
      <c r="Q68" s="145">
        <f>IFERROR(_xll.qlIndexFixing(ONIndex1Y,I68,TRUE,_xll.ohTrigger(RecalcTrigger,Trigger1Y)),NA())</f>
        <v>-3.9677176308483553E-4</v>
      </c>
    </row>
    <row r="69" spans="2:17" x14ac:dyDescent="0.2">
      <c r="B69" s="39" t="s">
        <v>17</v>
      </c>
      <c r="D69" s="42">
        <f>_xll.qlCalendarAdvance(Calendar,$D68,B69,"f",FALSE)</f>
        <v>42733</v>
      </c>
      <c r="E69" s="139">
        <f>_xll.qlInterestRateIndexValueDate(IndexON,D69)</f>
        <v>42733</v>
      </c>
      <c r="F69" s="155">
        <f>IFERROR(_xll.qlIndexFixing(IndexON,D69,TRUE,_xll.ohTrigger(RecalcTrigger,TriggerON)),NA())</f>
        <v>-3.6777569646107011E-3</v>
      </c>
      <c r="H69" s="42">
        <f>_xll.qlCalendarAdvance(Calendar,$H68,B69,"f",FALSE)</f>
        <v>42733</v>
      </c>
      <c r="I69" s="139">
        <f>_xll.qlInterestRateIndexValueDate(Index1M,$H69)</f>
        <v>42737</v>
      </c>
      <c r="J69" s="144">
        <f>IFERROR(_xll.qlIndexFixing(Index1M,$H69,TRUE,_xll.ohTrigger(RecalcTrigger,Trigger1M)),NA())</f>
        <v>-3.9037417395424863E-3</v>
      </c>
      <c r="K69" s="44">
        <f>IFERROR(_xll.qlIndexFixing(Index3M,H69,TRUE,_xll.ohTrigger(RecalcTrigger,Trigger3M)),NA())</f>
        <v>-3.0617397353715193E-3</v>
      </c>
      <c r="L69" s="44">
        <f>IFERROR(_xll.qlIndexFixing(Index6M,$H69,TRUE,_xll.ohTrigger(RecalcTrigger,Trigger6M)),NA())</f>
        <v>-2.0145593684826194E-3</v>
      </c>
      <c r="M69" s="145">
        <f>IFERROR(_xll.qlIndexFixing(Index1Y,$H69,TRUE,_xll.ohTrigger(RecalcTrigger,Trigger1Y)),NA())</f>
        <v>-6.8233961358765238E-4</v>
      </c>
      <c r="N69" s="144">
        <f>IFERROR(_xll.qlIndexFixing(ONIndex1M,I69,TRUE,_xll.ohTrigger(RecalcTrigger,Trigger1M)),NA())</f>
        <v>-3.8988976310694312E-3</v>
      </c>
      <c r="O69" s="44">
        <f>IFERROR(_xll.qlIndexFixing(ONIndex3M,I69,TRUE,_xll.ohTrigger(RecalcTrigger,Trigger3M)),NA())</f>
        <v>-3.027108143909274E-3</v>
      </c>
      <c r="P69" s="44">
        <f>IFERROR(_xll.qlIndexFixing(ONIndex6M,I69,TRUE,_xll.ohTrigger(RecalcTrigger,Trigger6M)),NA())</f>
        <v>-2.0304734457798901E-3</v>
      </c>
      <c r="Q69" s="145">
        <f>IFERROR(_xll.qlIndexFixing(ONIndex1Y,I69,TRUE,_xll.ohTrigger(RecalcTrigger,Trigger1Y)),NA())</f>
        <v>-4.0063617911201277E-4</v>
      </c>
    </row>
    <row r="70" spans="2:17" x14ac:dyDescent="0.2">
      <c r="B70" s="39" t="s">
        <v>17</v>
      </c>
      <c r="D70" s="42">
        <f>_xll.qlCalendarAdvance(Calendar,$D69,B70,"f",FALSE)</f>
        <v>42734</v>
      </c>
      <c r="E70" s="139">
        <f>_xll.qlInterestRateIndexValueDate(IndexON,D70)</f>
        <v>42734</v>
      </c>
      <c r="F70" s="155">
        <f>IFERROR(_xll.qlIndexFixing(IndexON,D70,TRUE,_xll.ohTrigger(RecalcTrigger,TriggerON)),NA())</f>
        <v>-3.6933080579171218E-3</v>
      </c>
      <c r="H70" s="42">
        <f>_xll.qlCalendarAdvance(Calendar,$H69,B70,"f",FALSE)</f>
        <v>42734</v>
      </c>
      <c r="I70" s="139">
        <f>_xll.qlInterestRateIndexValueDate(Index1M,$H70)</f>
        <v>42738</v>
      </c>
      <c r="J70" s="144">
        <f>IFERROR(_xll.qlIndexFixing(Index1M,$H70,TRUE,_xll.ohTrigger(RecalcTrigger,Trigger1M)),NA())</f>
        <v>-3.9046318340683135E-3</v>
      </c>
      <c r="K70" s="44">
        <f>IFERROR(_xll.qlIndexFixing(Index3M,H70,TRUE,_xll.ohTrigger(RecalcTrigger,Trigger3M)),NA())</f>
        <v>-3.0622545849974259E-3</v>
      </c>
      <c r="L70" s="44">
        <f>IFERROR(_xll.qlIndexFixing(Index6M,$H70,TRUE,_xll.ohTrigger(RecalcTrigger,Trigger6M)),NA())</f>
        <v>-2.0145191672968064E-3</v>
      </c>
      <c r="M70" s="145">
        <f>IFERROR(_xll.qlIndexFixing(Index1Y,$H70,TRUE,_xll.ohTrigger(RecalcTrigger,Trigger1Y)),NA())</f>
        <v>-6.8306486628127918E-4</v>
      </c>
      <c r="N70" s="144">
        <f>IFERROR(_xll.qlIndexFixing(ONIndex1M,I70,TRUE,_xll.ohTrigger(RecalcTrigger,Trigger1M)),NA())</f>
        <v>-3.8985882433140162E-3</v>
      </c>
      <c r="O70" s="44">
        <f>IFERROR(_xll.qlIndexFixing(ONIndex3M,I70,TRUE,_xll.ohTrigger(RecalcTrigger,Trigger3M)),NA())</f>
        <v>-3.0317056896134176E-3</v>
      </c>
      <c r="P70" s="44">
        <f>IFERROR(_xll.qlIndexFixing(ONIndex6M,I70,TRUE,_xll.ohTrigger(RecalcTrigger,Trigger6M)),NA())</f>
        <v>-2.0334984881165141E-3</v>
      </c>
      <c r="Q70" s="145">
        <f>IFERROR(_xll.qlIndexFixing(ONIndex1Y,I70,TRUE,_xll.ohTrigger(RecalcTrigger,Trigger1Y)),NA())</f>
        <v>-4.0454664422373554E-4</v>
      </c>
    </row>
    <row r="71" spans="2:17" x14ac:dyDescent="0.2">
      <c r="B71" s="39" t="s">
        <v>17</v>
      </c>
      <c r="D71" s="42">
        <f>_xll.qlCalendarAdvance(Calendar,$D70,B71,"f",FALSE)</f>
        <v>42737</v>
      </c>
      <c r="E71" s="139">
        <f>_xll.qlInterestRateIndexValueDate(IndexON,D71)</f>
        <v>42737</v>
      </c>
      <c r="F71" s="155">
        <f>IFERROR(_xll.qlIndexFixing(IndexON,D71,TRUE,_xll.ohTrigger(RecalcTrigger,TriggerON)),NA())</f>
        <v>-3.7082741486305082E-3</v>
      </c>
      <c r="H71" s="42">
        <f>_xll.qlCalendarAdvance(Calendar,$H70,B71,"f",FALSE)</f>
        <v>42737</v>
      </c>
      <c r="I71" s="139">
        <f>_xll.qlInterestRateIndexValueDate(Index1M,$H71)</f>
        <v>42739</v>
      </c>
      <c r="J71" s="144">
        <f>IFERROR(_xll.qlIndexFixing(Index1M,$H71,TRUE,_xll.ohTrigger(RecalcTrigger,Trigger1M)),NA())</f>
        <v>-3.9072713435940225E-3</v>
      </c>
      <c r="K71" s="44">
        <f>IFERROR(_xll.qlIndexFixing(Index3M,H71,TRUE,_xll.ohTrigger(RecalcTrigger,Trigger3M)),NA())</f>
        <v>-3.0652975381166847E-3</v>
      </c>
      <c r="L71" s="44">
        <f>IFERROR(_xll.qlIndexFixing(Index6M,$H71,TRUE,_xll.ohTrigger(RecalcTrigger,Trigger6M)),NA())</f>
        <v>-2.0160786309557865E-3</v>
      </c>
      <c r="M71" s="145">
        <f>IFERROR(_xll.qlIndexFixing(Index1Y,$H71,TRUE,_xll.ohTrigger(RecalcTrigger,Trigger1Y)),NA())</f>
        <v>-6.8376653655023549E-4</v>
      </c>
      <c r="N71" s="144">
        <f>IFERROR(_xll.qlIndexFixing(ONIndex1M,I71,TRUE,_xll.ohTrigger(RecalcTrigger,Trigger1M)),NA())</f>
        <v>-3.8980936703714164E-3</v>
      </c>
      <c r="O71" s="44">
        <f>IFERROR(_xll.qlIndexFixing(ONIndex3M,I71,TRUE,_xll.ohTrigger(RecalcTrigger,Trigger3M)),NA())</f>
        <v>-3.0406016143036396E-3</v>
      </c>
      <c r="P71" s="44">
        <f>IFERROR(_xll.qlIndexFixing(ONIndex6M,I71,TRUE,_xll.ohTrigger(RecalcTrigger,Trigger6M)),NA())</f>
        <v>-2.038868907865421E-3</v>
      </c>
      <c r="Q71" s="145">
        <f>IFERROR(_xll.qlIndexFixing(ONIndex1Y,I71,TRUE,_xll.ohTrigger(RecalcTrigger,Trigger1Y)),NA())</f>
        <v>-4.125077682104461E-4</v>
      </c>
    </row>
    <row r="72" spans="2:17" x14ac:dyDescent="0.2">
      <c r="B72" s="39" t="s">
        <v>17</v>
      </c>
      <c r="D72" s="42">
        <f>_xll.qlCalendarAdvance(Calendar,$D71,B72,"f",FALSE)</f>
        <v>42738</v>
      </c>
      <c r="E72" s="139">
        <f>_xll.qlInterestRateIndexValueDate(IndexON,D72)</f>
        <v>42738</v>
      </c>
      <c r="F72" s="155">
        <f>IFERROR(_xll.qlIndexFixing(IndexON,D72,TRUE,_xll.ohTrigger(RecalcTrigger,TriggerON)),NA())</f>
        <v>-3.7153738896655852E-3</v>
      </c>
      <c r="H72" s="42">
        <f>_xll.qlCalendarAdvance(Calendar,$H71,B72,"f",FALSE)</f>
        <v>42738</v>
      </c>
      <c r="I72" s="139">
        <f>_xll.qlInterestRateIndexValueDate(Index1M,$H72)</f>
        <v>42740</v>
      </c>
      <c r="J72" s="144">
        <f>IFERROR(_xll.qlIndexFixing(Index1M,$H72,TRUE,_xll.ohTrigger(RecalcTrigger,Trigger1M)),NA())</f>
        <v>-3.9075753422103399E-3</v>
      </c>
      <c r="K72" s="44">
        <f>IFERROR(_xll.qlIndexFixing(Index3M,H72,TRUE,_xll.ohTrigger(RecalcTrigger,Trigger3M)),NA())</f>
        <v>-3.0684871413217962E-3</v>
      </c>
      <c r="L72" s="44">
        <f>IFERROR(_xll.qlIndexFixing(Index6M,$H72,TRUE,_xll.ohTrigger(RecalcTrigger,Trigger6M)),NA())</f>
        <v>-2.0176603496521377E-3</v>
      </c>
      <c r="M72" s="145">
        <f>IFERROR(_xll.qlIndexFixing(Index1Y,$H72,TRUE,_xll.ohTrigger(RecalcTrigger,Trigger1Y)),NA())</f>
        <v>-6.8444617641582705E-4</v>
      </c>
      <c r="N72" s="144">
        <f>IFERROR(_xll.qlIndexFixing(ONIndex1M,I72,TRUE,_xll.ohTrigger(RecalcTrigger,Trigger1M)),NA())</f>
        <v>-3.8978755676755128E-3</v>
      </c>
      <c r="O72" s="44">
        <f>IFERROR(_xll.qlIndexFixing(ONIndex3M,I72,TRUE,_xll.ohTrigger(RecalcTrigger,Trigger3M)),NA())</f>
        <v>-3.0492330490172748E-3</v>
      </c>
      <c r="P72" s="44">
        <f>IFERROR(_xll.qlIndexFixing(ONIndex6M,I72,TRUE,_xll.ohTrigger(RecalcTrigger,Trigger6M)),NA())</f>
        <v>-2.0435364575721593E-3</v>
      </c>
      <c r="Q72" s="145">
        <f>IFERROR(_xll.qlIndexFixing(ONIndex1Y,I72,TRUE,_xll.ohTrigger(RecalcTrigger,Trigger1Y)),NA())</f>
        <v>-4.2059767245028468E-4</v>
      </c>
    </row>
    <row r="73" spans="2:17" x14ac:dyDescent="0.2">
      <c r="B73" s="39" t="s">
        <v>17</v>
      </c>
      <c r="D73" s="42">
        <f>_xll.qlCalendarAdvance(Calendar,$D72,B73,"f",FALSE)</f>
        <v>42739</v>
      </c>
      <c r="E73" s="139">
        <f>_xll.qlInterestRateIndexValueDate(IndexON,D73)</f>
        <v>42739</v>
      </c>
      <c r="F73" s="155">
        <f>IFERROR(_xll.qlIndexFixing(IndexON,D73,TRUE,_xll.ohTrigger(RecalcTrigger,TriggerON)),NA())</f>
        <v>-3.722234635716859E-3</v>
      </c>
      <c r="H73" s="42">
        <f>_xll.qlCalendarAdvance(Calendar,$H72,B73,"f",FALSE)</f>
        <v>42739</v>
      </c>
      <c r="I73" s="139">
        <f>_xll.qlInterestRateIndexValueDate(Index1M,$H73)</f>
        <v>42741</v>
      </c>
      <c r="J73" s="144">
        <f>IFERROR(_xll.qlIndexFixing(Index1M,$H73,TRUE,_xll.ohTrigger(RecalcTrigger,Trigger1M)),NA())</f>
        <v>-3.907907568965841E-3</v>
      </c>
      <c r="K73" s="44">
        <f>IFERROR(_xll.qlIndexFixing(Index3M,H73,TRUE,_xll.ohTrigger(RecalcTrigger,Trigger3M)),NA())</f>
        <v>-3.0718137860858974E-3</v>
      </c>
      <c r="L73" s="44">
        <f>IFERROR(_xll.qlIndexFixing(Index6M,$H73,TRUE,_xll.ohTrigger(RecalcTrigger,Trigger6M)),NA())</f>
        <v>-2.0192622176952103E-3</v>
      </c>
      <c r="M73" s="145">
        <f>IFERROR(_xll.qlIndexFixing(Index1Y,$H73,TRUE,_xll.ohTrigger(RecalcTrigger,Trigger1Y)),NA())</f>
        <v>-6.8486382858164705E-4</v>
      </c>
      <c r="N73" s="144">
        <f>IFERROR(_xll.qlIndexFixing(ONIndex1M,I73,TRUE,_xll.ohTrigger(RecalcTrigger,Trigger1M)),NA())</f>
        <v>-3.8978542568024466E-3</v>
      </c>
      <c r="O73" s="44">
        <f>IFERROR(_xll.qlIndexFixing(ONIndex3M,I73,TRUE,_xll.ohTrigger(RecalcTrigger,Trigger3M)),NA())</f>
        <v>-3.0533568149060386E-3</v>
      </c>
      <c r="P73" s="44">
        <f>IFERROR(_xll.qlIndexFixing(ONIndex6M,I73,TRUE,_xll.ohTrigger(RecalcTrigger,Trigger6M)),NA())</f>
        <v>-2.0454725528562534E-3</v>
      </c>
      <c r="Q73" s="145">
        <f>IFERROR(_xll.qlIndexFixing(ONIndex1Y,I73,TRUE,_xll.ohTrigger(RecalcTrigger,Trigger1Y)),NA())</f>
        <v>-4.2469988997595465E-4</v>
      </c>
    </row>
    <row r="74" spans="2:17" x14ac:dyDescent="0.2">
      <c r="B74" s="39" t="s">
        <v>17</v>
      </c>
      <c r="D74" s="42">
        <f>_xll.qlCalendarAdvance(Calendar,$D73,B74,"f",FALSE)</f>
        <v>42740</v>
      </c>
      <c r="E74" s="139">
        <f>_xll.qlInterestRateIndexValueDate(IndexON,D74)</f>
        <v>42740</v>
      </c>
      <c r="F74" s="155">
        <f>IFERROR(_xll.qlIndexFixing(IndexON,D74,TRUE,_xll.ohTrigger(RecalcTrigger,TriggerON)),NA())</f>
        <v>-3.7288428002124618E-3</v>
      </c>
      <c r="H74" s="42">
        <f>_xll.qlCalendarAdvance(Calendar,$H73,B74,"f",FALSE)</f>
        <v>42740</v>
      </c>
      <c r="I74" s="139">
        <f>_xll.qlInterestRateIndexValueDate(Index1M,$H74)</f>
        <v>42744</v>
      </c>
      <c r="J74" s="144">
        <f>IFERROR(_xll.qlIndexFixing(Index1M,$H74,TRUE,_xll.ohTrigger(RecalcTrigger,Trigger1M)),NA())</f>
        <v>-3.9121168158678405E-3</v>
      </c>
      <c r="K74" s="44">
        <f>IFERROR(_xll.qlIndexFixing(Index3M,H74,TRUE,_xll.ohTrigger(RecalcTrigger,Trigger3M)),NA())</f>
        <v>-3.0858590582818579E-3</v>
      </c>
      <c r="L74" s="44">
        <f>IFERROR(_xll.qlIndexFixing(Index6M,$H74,TRUE,_xll.ohTrigger(RecalcTrigger,Trigger6M)),NA())</f>
        <v>-2.0259154392957765E-3</v>
      </c>
      <c r="M74" s="145">
        <f>IFERROR(_xll.qlIndexFixing(Index1Y,$H74,TRUE,_xll.ohTrigger(RecalcTrigger,Trigger1Y)),NA())</f>
        <v>-6.869762553830919E-4</v>
      </c>
      <c r="N74" s="144">
        <f>IFERROR(_xll.qlIndexFixing(ONIndex1M,I74,TRUE,_xll.ohTrigger(RecalcTrigger,Trigger1M)),NA())</f>
        <v>-3.8979059447363795E-3</v>
      </c>
      <c r="O74" s="44">
        <f>IFERROR(_xll.qlIndexFixing(ONIndex3M,I74,TRUE,_xll.ohTrigger(RecalcTrigger,Trigger3M)),NA())</f>
        <v>-3.0573604040462499E-3</v>
      </c>
      <c r="P74" s="44">
        <f>IFERROR(_xll.qlIndexFixing(ONIndex6M,I74,TRUE,_xll.ohTrigger(RecalcTrigger,Trigger6M)),NA())</f>
        <v>-2.0471561507173774E-3</v>
      </c>
      <c r="Q74" s="145">
        <f>IFERROR(_xll.qlIndexFixing(ONIndex1Y,I74,TRUE,_xll.ohTrigger(RecalcTrigger,Trigger1Y)),NA())</f>
        <v>-4.2883275926275388E-4</v>
      </c>
    </row>
    <row r="75" spans="2:17" x14ac:dyDescent="0.2">
      <c r="B75" s="39" t="s">
        <v>17</v>
      </c>
      <c r="D75" s="42">
        <f>_xll.qlCalendarAdvance(Calendar,$D74,B75,"f",FALSE)</f>
        <v>42741</v>
      </c>
      <c r="E75" s="139">
        <f>_xll.qlInterestRateIndexValueDate(IndexON,D75)</f>
        <v>42741</v>
      </c>
      <c r="F75" s="155">
        <f>IFERROR(_xll.qlIndexFixing(IndexON,D75,TRUE,_xll.ohTrigger(RecalcTrigger,TriggerON)),NA())</f>
        <v>-3.7411103792983624E-3</v>
      </c>
      <c r="H75" s="42">
        <f>_xll.qlCalendarAdvance(Calendar,$H74,B75,"f",FALSE)</f>
        <v>42741</v>
      </c>
      <c r="I75" s="139">
        <f>_xll.qlInterestRateIndexValueDate(Index1M,$H75)</f>
        <v>42745</v>
      </c>
      <c r="J75" s="144">
        <f>IFERROR(_xll.qlIndexFixing(Index1M,$H75,TRUE,_xll.ohTrigger(RecalcTrigger,Trigger1M)),NA())</f>
        <v>-3.9137319729559156E-3</v>
      </c>
      <c r="K75" s="44">
        <f>IFERROR(_xll.qlIndexFixing(Index3M,H75,TRUE,_xll.ohTrigger(RecalcTrigger,Trigger3M)),NA())</f>
        <v>-3.08629215511802E-3</v>
      </c>
      <c r="L75" s="44">
        <f>IFERROR(_xll.qlIndexFixing(Index6M,$H75,TRUE,_xll.ohTrigger(RecalcTrigger,Trigger6M)),NA())</f>
        <v>-2.0258295852055752E-3</v>
      </c>
      <c r="M75" s="145">
        <f>IFERROR(_xll.qlIndexFixing(Index1Y,$H75,TRUE,_xll.ohTrigger(RecalcTrigger,Trigger1Y)),NA())</f>
        <v>-6.8756980666672177E-4</v>
      </c>
      <c r="N75" s="144">
        <f>IFERROR(_xll.qlIndexFixing(ONIndex1M,I75,TRUE,_xll.ohTrigger(RecalcTrigger,Trigger1M)),NA())</f>
        <v>-3.8980357594953219E-3</v>
      </c>
      <c r="O75" s="44">
        <f>IFERROR(_xll.qlIndexFixing(ONIndex3M,I75,TRUE,_xll.ohTrigger(RecalcTrigger,Trigger3M)),NA())</f>
        <v>-3.0612353427761363E-3</v>
      </c>
      <c r="P75" s="44">
        <f>IFERROR(_xll.qlIndexFixing(ONIndex6M,I75,TRUE,_xll.ohTrigger(RecalcTrigger,Trigger6M)),NA())</f>
        <v>-2.0485756815302736E-3</v>
      </c>
      <c r="Q75" s="145">
        <f>IFERROR(_xll.qlIndexFixing(ONIndex1Y,I75,TRUE,_xll.ohTrigger(RecalcTrigger,Trigger1Y)),NA())</f>
        <v>-4.3299371400351561E-4</v>
      </c>
    </row>
    <row r="76" spans="2:17" x14ac:dyDescent="0.2">
      <c r="B76" s="39" t="s">
        <v>17</v>
      </c>
      <c r="D76" s="42">
        <f>_xll.qlCalendarAdvance(Calendar,$D75,B76,"f",FALSE)</f>
        <v>42744</v>
      </c>
      <c r="E76" s="139">
        <f>_xll.qlInterestRateIndexValueDate(IndexON,D76)</f>
        <v>42744</v>
      </c>
      <c r="F76" s="155">
        <f>IFERROR(_xll.qlIndexFixing(IndexON,D76,TRUE,_xll.ohTrigger(RecalcTrigger,TriggerON)),NA())</f>
        <v>-3.7524779104813888E-3</v>
      </c>
      <c r="H76" s="42">
        <f>_xll.qlCalendarAdvance(Calendar,$H75,B76,"f",FALSE)</f>
        <v>42744</v>
      </c>
      <c r="I76" s="139">
        <f>_xll.qlInterestRateIndexValueDate(Index1M,$H76)</f>
        <v>42746</v>
      </c>
      <c r="J76" s="144">
        <f>IFERROR(_xll.qlIndexFixing(Index1M,$H76,TRUE,_xll.ohTrigger(RecalcTrigger,Trigger1M)),NA())</f>
        <v>-3.9178547287816402E-3</v>
      </c>
      <c r="K76" s="44">
        <f>IFERROR(_xll.qlIndexFixing(Index3M,H76,TRUE,_xll.ohTrigger(RecalcTrigger,Trigger3M)),NA())</f>
        <v>-3.0901534247544937E-3</v>
      </c>
      <c r="L76" s="44">
        <f>IFERROR(_xll.qlIndexFixing(Index6M,$H76,TRUE,_xll.ohTrigger(RecalcTrigger,Trigger6M)),NA())</f>
        <v>-2.0275011303158581E-3</v>
      </c>
      <c r="M76" s="145">
        <f>IFERROR(_xll.qlIndexFixing(Index1Y,$H76,TRUE,_xll.ohTrigger(RecalcTrigger,Trigger1Y)),NA())</f>
        <v>-6.8815110954762121E-4</v>
      </c>
      <c r="N76" s="144">
        <f>IFERROR(_xll.qlIndexFixing(ONIndex1M,I76,TRUE,_xll.ohTrigger(RecalcTrigger,Trigger1M)),NA())</f>
        <v>-3.8985392310930678E-3</v>
      </c>
      <c r="O76" s="44">
        <f>IFERROR(_xll.qlIndexFixing(ONIndex3M,I76,TRUE,_xll.ohTrigger(RecalcTrigger,Trigger3M)),NA())</f>
        <v>-3.0684878626408008E-3</v>
      </c>
      <c r="P76" s="44">
        <f>IFERROR(_xll.qlIndexFixing(ONIndex6M,I76,TRUE,_xll.ohTrigger(RecalcTrigger,Trigger6M)),NA())</f>
        <v>-2.0504649939967479E-3</v>
      </c>
      <c r="Q76" s="145">
        <f>IFERROR(_xll.qlIndexFixing(ONIndex1Y,I76,TRUE,_xll.ohTrigger(RecalcTrigger,Trigger1Y)),NA())</f>
        <v>-4.413958694282627E-4</v>
      </c>
    </row>
    <row r="77" spans="2:17" x14ac:dyDescent="0.2">
      <c r="B77" s="39" t="s">
        <v>17</v>
      </c>
      <c r="D77" s="42">
        <f>_xll.qlCalendarAdvance(Calendar,$D76,B77,"f",FALSE)</f>
        <v>42745</v>
      </c>
      <c r="E77" s="139">
        <f>_xll.qlInterestRateIndexValueDate(IndexON,D77)</f>
        <v>42745</v>
      </c>
      <c r="F77" s="155">
        <f>IFERROR(_xll.qlIndexFixing(IndexON,D77,TRUE,_xll.ohTrigger(RecalcTrigger,TriggerON)),NA())</f>
        <v>-3.7576193684607517E-3</v>
      </c>
      <c r="H77" s="42">
        <f>_xll.qlCalendarAdvance(Calendar,$H76,B77,"f",FALSE)</f>
        <v>42745</v>
      </c>
      <c r="I77" s="139">
        <f>_xll.qlInterestRateIndexValueDate(Index1M,$H77)</f>
        <v>42747</v>
      </c>
      <c r="J77" s="144">
        <f>IFERROR(_xll.qlIndexFixing(Index1M,$H77,TRUE,_xll.ohTrigger(RecalcTrigger,Trigger1M)),NA())</f>
        <v>-3.9185205561292902E-3</v>
      </c>
      <c r="K77" s="44">
        <f>IFERROR(_xll.qlIndexFixing(Index3M,H77,TRUE,_xll.ohTrigger(RecalcTrigger,Trigger3M)),NA())</f>
        <v>-3.0940902118326008E-3</v>
      </c>
      <c r="L77" s="44">
        <f>IFERROR(_xll.qlIndexFixing(Index6M,$H77,TRUE,_xll.ohTrigger(RecalcTrigger,Trigger6M)),NA())</f>
        <v>-2.029180500048858E-3</v>
      </c>
      <c r="M77" s="145">
        <f>IFERROR(_xll.qlIndexFixing(Index1Y,$H77,TRUE,_xll.ohTrigger(RecalcTrigger,Trigger1Y)),NA())</f>
        <v>-6.8872187267315086E-4</v>
      </c>
      <c r="N77" s="144">
        <f>IFERROR(_xll.qlIndexFixing(ONIndex1M,I77,TRUE,_xll.ohTrigger(RecalcTrigger,Trigger1M)),NA())</f>
        <v>-3.8994388415458658E-3</v>
      </c>
      <c r="O77" s="44">
        <f>IFERROR(_xll.qlIndexFixing(ONIndex3M,I77,TRUE,_xll.ohTrigger(RecalcTrigger,Trigger3M)),NA())</f>
        <v>-3.0752791215160613E-3</v>
      </c>
      <c r="P77" s="44">
        <f>IFERROR(_xll.qlIndexFixing(ONIndex6M,I77,TRUE,_xll.ohTrigger(RecalcTrigger,Trigger6M)),NA())</f>
        <v>-2.0513817473899465E-3</v>
      </c>
      <c r="Q77" s="145">
        <f>IFERROR(_xll.qlIndexFixing(ONIndex1Y,I77,TRUE,_xll.ohTrigger(RecalcTrigger,Trigger1Y)),NA())</f>
        <v>-4.4986706288163703E-4</v>
      </c>
    </row>
    <row r="78" spans="2:17" x14ac:dyDescent="0.2">
      <c r="B78" s="39" t="s">
        <v>17</v>
      </c>
      <c r="D78" s="42">
        <f>_xll.qlCalendarAdvance(Calendar,$D77,B78,"f",FALSE)</f>
        <v>42746</v>
      </c>
      <c r="E78" s="139">
        <f>_xll.qlInterestRateIndexValueDate(IndexON,D78)</f>
        <v>42746</v>
      </c>
      <c r="F78" s="155">
        <f>IFERROR(_xll.qlIndexFixing(IndexON,D78,TRUE,_xll.ohTrigger(RecalcTrigger,TriggerON)),NA())</f>
        <v>-3.7624267254532384E-3</v>
      </c>
      <c r="H78" s="42">
        <f>_xll.qlCalendarAdvance(Calendar,$H77,B78,"f",FALSE)</f>
        <v>42746</v>
      </c>
      <c r="I78" s="139">
        <f>_xll.qlInterestRateIndexValueDate(Index1M,$H78)</f>
        <v>42748</v>
      </c>
      <c r="J78" s="144">
        <f>IFERROR(_xll.qlIndexFixing(Index1M,$H78,TRUE,_xll.ohTrigger(RecalcTrigger,Trigger1M)),NA())</f>
        <v>-3.9192237928940788E-3</v>
      </c>
      <c r="K78" s="44">
        <f>IFERROR(_xll.qlIndexFixing(Index3M,H78,TRUE,_xll.ohTrigger(RecalcTrigger,Trigger3M)),NA())</f>
        <v>-3.0980916168692474E-3</v>
      </c>
      <c r="L78" s="44">
        <f>IFERROR(_xll.qlIndexFixing(Index6M,$H78,TRUE,_xll.ohTrigger(RecalcTrigger,Trigger6M)),NA())</f>
        <v>-2.0308656918572765E-3</v>
      </c>
      <c r="M78" s="145">
        <f>IFERROR(_xll.qlIndexFixing(Index1Y,$H78,TRUE,_xll.ohTrigger(RecalcTrigger,Trigger1Y)),NA())</f>
        <v>-6.8901825733949391E-4</v>
      </c>
      <c r="N78" s="144">
        <f>IFERROR(_xll.qlIndexFixing(ONIndex1M,I78,TRUE,_xll.ohTrigger(RecalcTrigger,Trigger1M)),NA())</f>
        <v>-3.90003620702295E-3</v>
      </c>
      <c r="O78" s="44">
        <f>IFERROR(_xll.qlIndexFixing(ONIndex3M,I78,TRUE,_xll.ohTrigger(RecalcTrigger,Trigger3M)),NA())</f>
        <v>-3.0783837040671003E-3</v>
      </c>
      <c r="P78" s="44">
        <f>IFERROR(_xll.qlIndexFixing(ONIndex6M,I78,TRUE,_xll.ohTrigger(RecalcTrigger,Trigger6M)),NA())</f>
        <v>-2.0513074024597344E-3</v>
      </c>
      <c r="Q78" s="145">
        <f>IFERROR(_xll.qlIndexFixing(ONIndex1Y,I78,TRUE,_xll.ohTrigger(RecalcTrigger,Trigger1Y)),NA())</f>
        <v>-4.5412995132387834E-4</v>
      </c>
    </row>
    <row r="79" spans="2:17" x14ac:dyDescent="0.2">
      <c r="B79" s="39" t="s">
        <v>17</v>
      </c>
      <c r="D79" s="42">
        <f>_xll.qlCalendarAdvance(Calendar,$D78,B79,"f",FALSE)</f>
        <v>42747</v>
      </c>
      <c r="E79" s="139">
        <f>_xll.qlInterestRateIndexValueDate(IndexON,D79)</f>
        <v>42747</v>
      </c>
      <c r="F79" s="155">
        <f>IFERROR(_xll.qlIndexFixing(IndexON,D79,TRUE,_xll.ohTrigger(RecalcTrigger,TriggerON)),NA())</f>
        <v>-3.7668863948869813E-3</v>
      </c>
      <c r="H79" s="42">
        <f>_xll.qlCalendarAdvance(Calendar,$H78,B79,"f",FALSE)</f>
        <v>42747</v>
      </c>
      <c r="I79" s="139">
        <f>_xll.qlInterestRateIndexValueDate(Index1M,$H79)</f>
        <v>42751</v>
      </c>
      <c r="J79" s="144">
        <f>IFERROR(_xll.qlIndexFixing(Index1M,$H79,TRUE,_xll.ohTrigger(RecalcTrigger,Trigger1M)),NA())</f>
        <v>-3.9256946841942902E-3</v>
      </c>
      <c r="K79" s="44">
        <f>IFERROR(_xll.qlIndexFixing(Index3M,H79,TRUE,_xll.ohTrigger(RecalcTrigger,Trigger3M)),NA())</f>
        <v>-3.1177114743752773E-3</v>
      </c>
      <c r="L79" s="44">
        <f>IFERROR(_xll.qlIndexFixing(Index6M,$H79,TRUE,_xll.ohTrigger(RecalcTrigger,Trigger6M)),NA())</f>
        <v>-2.037689183148385E-3</v>
      </c>
      <c r="M79" s="145">
        <f>IFERROR(_xll.qlIndexFixing(Index1Y,$H79,TRUE,_xll.ohTrigger(RecalcTrigger,Trigger1Y)),NA())</f>
        <v>-6.9093448372675953E-4</v>
      </c>
      <c r="N79" s="144">
        <f>IFERROR(_xll.qlIndexFixing(ONIndex1M,I79,TRUE,_xll.ohTrigger(RecalcTrigger,Trigger1M)),NA())</f>
        <v>-3.900742466234064E-3</v>
      </c>
      <c r="O79" s="44">
        <f>IFERROR(_xll.qlIndexFixing(ONIndex3M,I79,TRUE,_xll.ohTrigger(RecalcTrigger,Trigger3M)),NA())</f>
        <v>-3.0813087945169571E-3</v>
      </c>
      <c r="P79" s="44">
        <f>IFERROR(_xll.qlIndexFixing(ONIndex6M,I79,TRUE,_xll.ohTrigger(RecalcTrigger,Trigger6M)),NA())</f>
        <v>-2.0508995743284686E-3</v>
      </c>
      <c r="Q79" s="145">
        <f>IFERROR(_xll.qlIndexFixing(ONIndex1Y,I79,TRUE,_xll.ohTrigger(RecalcTrigger,Trigger1Y)),NA())</f>
        <v>-4.5840552769682574E-4</v>
      </c>
    </row>
    <row r="80" spans="2:17" x14ac:dyDescent="0.2">
      <c r="B80" s="39" t="s">
        <v>17</v>
      </c>
      <c r="D80" s="42">
        <f>_xll.qlCalendarAdvance(Calendar,$D79,B80,"f",FALSE)</f>
        <v>42748</v>
      </c>
      <c r="E80" s="139">
        <f>_xll.qlInterestRateIndexValueDate(IndexON,D80)</f>
        <v>42748</v>
      </c>
      <c r="F80" s="155">
        <f>IFERROR(_xll.qlIndexFixing(IndexON,D80,TRUE,_xll.ohTrigger(RecalcTrigger,TriggerON)),NA())</f>
        <v>-3.7745392665300415E-3</v>
      </c>
      <c r="H80" s="42">
        <f>_xll.qlCalendarAdvance(Calendar,$H79,B80,"f",FALSE)</f>
        <v>42748</v>
      </c>
      <c r="I80" s="139">
        <f>_xll.qlInterestRateIndexValueDate(Index1M,$H80)</f>
        <v>42752</v>
      </c>
      <c r="J80" s="144">
        <f>IFERROR(_xll.qlIndexFixing(Index1M,$H80,TRUE,_xll.ohTrigger(RecalcTrigger,Trigger1M)),NA())</f>
        <v>-3.9280703389098183E-3</v>
      </c>
      <c r="K80" s="44">
        <f>IFERROR(_xll.qlIndexFixing(Index3M,H80,TRUE,_xll.ohTrigger(RecalcTrigger,Trigger3M)),NA())</f>
        <v>-3.1182044010473705E-3</v>
      </c>
      <c r="L80" s="44">
        <f>IFERROR(_xll.qlIndexFixing(Index6M,$H80,TRUE,_xll.ohTrigger(RecalcTrigger,Trigger6M)),NA())</f>
        <v>-2.037625144586312E-3</v>
      </c>
      <c r="M80" s="145">
        <f>IFERROR(_xll.qlIndexFixing(Index1Y,$H80,TRUE,_xll.ohTrigger(RecalcTrigger,Trigger1Y)),NA())</f>
        <v>-6.914789609454682E-4</v>
      </c>
      <c r="N80" s="144">
        <f>IFERROR(_xll.qlIndexFixing(ONIndex1M,I80,TRUE,_xll.ohTrigger(RecalcTrigger,Trigger1M)),NA())</f>
        <v>-3.9015627467975378E-3</v>
      </c>
      <c r="O80" s="44">
        <f>IFERROR(_xll.qlIndexFixing(ONIndex3M,I80,TRUE,_xll.ohTrigger(RecalcTrigger,Trigger3M)),NA())</f>
        <v>-3.0840459194436676E-3</v>
      </c>
      <c r="P80" s="44">
        <f>IFERROR(_xll.qlIndexFixing(ONIndex6M,I80,TRUE,_xll.ohTrigger(RecalcTrigger,Trigger6M)),NA())</f>
        <v>-2.0501466933708912E-3</v>
      </c>
      <c r="Q80" s="145">
        <f>IFERROR(_xll.qlIndexFixing(ONIndex1Y,I80,TRUE,_xll.ohTrigger(RecalcTrigger,Trigger1Y)),NA())</f>
        <v>-4.6269122581321653E-4</v>
      </c>
    </row>
    <row r="81" spans="2:17" x14ac:dyDescent="0.2">
      <c r="B81" s="39" t="s">
        <v>17</v>
      </c>
      <c r="D81" s="42">
        <f>_xll.qlCalendarAdvance(Calendar,$D80,B81,"f",FALSE)</f>
        <v>42751</v>
      </c>
      <c r="E81" s="139">
        <f>_xll.qlInterestRateIndexValueDate(IndexON,D81)</f>
        <v>42751</v>
      </c>
      <c r="F81" s="155">
        <f>IFERROR(_xll.qlIndexFixing(IndexON,D81,TRUE,_xll.ohTrigger(RecalcTrigger,TriggerON)),NA())</f>
        <v>-3.780976466436492E-3</v>
      </c>
      <c r="H81" s="42">
        <f>_xll.qlCalendarAdvance(Calendar,$H80,B81,"f",FALSE)</f>
        <v>42751</v>
      </c>
      <c r="I81" s="139">
        <f>_xll.qlInterestRateIndexValueDate(Index1M,$H81)</f>
        <v>42753</v>
      </c>
      <c r="J81" s="144">
        <f>IFERROR(_xll.qlIndexFixing(Index1M,$H81,TRUE,_xll.ohTrigger(RecalcTrigger,Trigger1M)),NA())</f>
        <v>-3.9336685102598816E-3</v>
      </c>
      <c r="K81" s="44">
        <f>IFERROR(_xll.qlIndexFixing(Index3M,H81,TRUE,_xll.ohTrigger(RecalcTrigger,Trigger3M)),NA())</f>
        <v>-3.118673521218529E-3</v>
      </c>
      <c r="L81" s="44">
        <f>IFERROR(_xll.qlIndexFixing(Index6M,$H81,TRUE,_xll.ohTrigger(RecalcTrigger,Trigger6M)),NA())</f>
        <v>-2.039309924258991E-3</v>
      </c>
      <c r="M81" s="145">
        <f>IFERROR(_xll.qlIndexFixing(Index1Y,$H81,TRUE,_xll.ohTrigger(RecalcTrigger,Trigger1Y)),NA())</f>
        <v>-6.9202362018963993E-4</v>
      </c>
      <c r="N81" s="144">
        <f>IFERROR(_xll.qlIndexFixing(ONIndex1M,I81,TRUE,_xll.ohTrigger(RecalcTrigger,Trigger1M)),NA())</f>
        <v>-3.9035666906084288E-3</v>
      </c>
      <c r="O81" s="44">
        <f>IFERROR(_xll.qlIndexFixing(ONIndex3M,I81,TRUE,_xll.ohTrigger(RecalcTrigger,Trigger3M)),NA())</f>
        <v>-3.0888247460980622E-3</v>
      </c>
      <c r="P81" s="44">
        <f>IFERROR(_xll.qlIndexFixing(ONIndex6M,I81,TRUE,_xll.ohTrigger(RecalcTrigger,Trigger6M)),NA())</f>
        <v>-2.0474212644083778E-3</v>
      </c>
      <c r="Q81" s="145">
        <f>IFERROR(_xll.qlIndexFixing(ONIndex1Y,I81,TRUE,_xll.ohTrigger(RecalcTrigger,Trigger1Y)),NA())</f>
        <v>-4.712829128550311E-4</v>
      </c>
    </row>
    <row r="82" spans="2:17" x14ac:dyDescent="0.2">
      <c r="B82" s="39" t="s">
        <v>17</v>
      </c>
      <c r="D82" s="42">
        <f>_xll.qlCalendarAdvance(Calendar,$D81,B82,"f",FALSE)</f>
        <v>42752</v>
      </c>
      <c r="E82" s="139">
        <f>_xll.qlInterestRateIndexValueDate(IndexON,D82)</f>
        <v>42752</v>
      </c>
      <c r="F82" s="155">
        <f>IFERROR(_xll.qlIndexFixing(IndexON,D82,TRUE,_xll.ohTrigger(RecalcTrigger,TriggerON)),NA())</f>
        <v>-3.7834938999381507E-3</v>
      </c>
      <c r="H82" s="42">
        <f>_xll.qlCalendarAdvance(Calendar,$H81,B82,"f",FALSE)</f>
        <v>42752</v>
      </c>
      <c r="I82" s="139">
        <f>_xll.qlInterestRateIndexValueDate(Index1M,$H82)</f>
        <v>42754</v>
      </c>
      <c r="J82" s="144">
        <f>IFERROR(_xll.qlIndexFixing(Index1M,$H82,TRUE,_xll.ohTrigger(RecalcTrigger,Trigger1M)),NA())</f>
        <v>-3.9347400836003965E-3</v>
      </c>
      <c r="K82" s="44">
        <f>IFERROR(_xll.qlIndexFixing(Index3M,H82,TRUE,_xll.ohTrigger(RecalcTrigger,Trigger3M)),NA())</f>
        <v>-3.1228234182312242E-3</v>
      </c>
      <c r="L82" s="44">
        <f>IFERROR(_xll.qlIndexFixing(Index6M,$H82,TRUE,_xll.ohTrigger(RecalcTrigger,Trigger6M)),NA())</f>
        <v>-2.040988820145394E-3</v>
      </c>
      <c r="M82" s="145">
        <f>IFERROR(_xll.qlIndexFixing(Index1Y,$H82,TRUE,_xll.ohTrigger(RecalcTrigger,Trigger1Y)),NA())</f>
        <v>-6.9257032673893169E-4</v>
      </c>
      <c r="N82" s="144">
        <f>IFERROR(_xll.qlIndexFixing(ONIndex1M,I82,TRUE,_xll.ohTrigger(RecalcTrigger,Trigger1M)),NA())</f>
        <v>-3.9060866404172501E-3</v>
      </c>
      <c r="O82" s="44">
        <f>IFERROR(_xll.qlIndexFixing(ONIndex3M,I82,TRUE,_xll.ohTrigger(RecalcTrigger,Trigger3M)),NA())</f>
        <v>-3.0929452899242094E-3</v>
      </c>
      <c r="P82" s="44">
        <f>IFERROR(_xll.qlIndexFixing(ONIndex6M,I82,TRUE,_xll.ohTrigger(RecalcTrigger,Trigger6M)),NA())</f>
        <v>-2.043453254407801E-3</v>
      </c>
      <c r="Q82" s="145">
        <f>IFERROR(_xll.qlIndexFixing(ONIndex1Y,I82,TRUE,_xll.ohTrigger(RecalcTrigger,Trigger1Y)),NA())</f>
        <v>-4.7988391048914281E-4</v>
      </c>
    </row>
    <row r="83" spans="2:17" x14ac:dyDescent="0.2">
      <c r="B83" s="39" t="s">
        <v>17</v>
      </c>
      <c r="D83" s="42">
        <f>_xll.qlCalendarAdvance(Calendar,$D82,B83,"f",FALSE)</f>
        <v>42753</v>
      </c>
      <c r="E83" s="139">
        <f>_xll.qlInterestRateIndexValueDate(IndexON,D83)</f>
        <v>42753</v>
      </c>
      <c r="F83" s="155">
        <f>IFERROR(_xll.qlIndexFixing(IndexON,D83,TRUE,_xll.ohTrigger(RecalcTrigger,TriggerON)),NA())</f>
        <v>-3.7855821266497003E-3</v>
      </c>
      <c r="H83" s="42">
        <f>_xll.qlCalendarAdvance(Calendar,$H82,B83,"f",FALSE)</f>
        <v>42753</v>
      </c>
      <c r="I83" s="139">
        <f>_xll.qlInterestRateIndexValueDate(Index1M,$H83)</f>
        <v>42755</v>
      </c>
      <c r="J83" s="144">
        <f>IFERROR(_xll.qlIndexFixing(Index1M,$H83,TRUE,_xll.ohTrigger(RecalcTrigger,Trigger1M)),NA())</f>
        <v>-3.9358529757634979E-3</v>
      </c>
      <c r="K83" s="44">
        <f>IFERROR(_xll.qlIndexFixing(Index3M,H83,TRUE,_xll.ohTrigger(RecalcTrigger,Trigger3M)),NA())</f>
        <v>-3.1269564735261213E-3</v>
      </c>
      <c r="L83" s="44">
        <f>IFERROR(_xll.qlIndexFixing(Index6M,$H83,TRUE,_xll.ohTrigger(RecalcTrigger,Trigger6M)),NA())</f>
        <v>-2.0426599328406884E-3</v>
      </c>
      <c r="M83" s="145">
        <f>IFERROR(_xll.qlIndexFixing(Index1Y,$H83,TRUE,_xll.ohTrigger(RecalcTrigger,Trigger1Y)),NA())</f>
        <v>-6.930131702140047E-4</v>
      </c>
      <c r="N83" s="144">
        <f>IFERROR(_xll.qlIndexFixing(ONIndex1M,I83,TRUE,_xll.ohTrigger(RecalcTrigger,Trigger1M)),NA())</f>
        <v>-3.9075539456945307E-3</v>
      </c>
      <c r="O83" s="44">
        <f>IFERROR(_xll.qlIndexFixing(ONIndex3M,I83,TRUE,_xll.ohTrigger(RecalcTrigger,Trigger3M)),NA())</f>
        <v>-3.0946154821487326E-3</v>
      </c>
      <c r="P83" s="44">
        <f>IFERROR(_xll.qlIndexFixing(ONIndex6M,I83,TRUE,_xll.ohTrigger(RecalcTrigger,Trigger6M)),NA())</f>
        <v>-2.040801568936601E-3</v>
      </c>
      <c r="Q83" s="145">
        <f>IFERROR(_xll.qlIndexFixing(ONIndex1Y,I83,TRUE,_xll.ohTrigger(RecalcTrigger,Trigger1Y)),NA())</f>
        <v>-4.8418172351460953E-4</v>
      </c>
    </row>
    <row r="84" spans="2:17" x14ac:dyDescent="0.2">
      <c r="B84" s="39" t="s">
        <v>17</v>
      </c>
      <c r="D84" s="42">
        <f>_xll.qlCalendarAdvance(Calendar,$D83,B84,"f",FALSE)</f>
        <v>42754</v>
      </c>
      <c r="E84" s="139">
        <f>_xll.qlInterestRateIndexValueDate(IndexON,D84)</f>
        <v>42754</v>
      </c>
      <c r="F84" s="155">
        <f>IFERROR(_xll.qlIndexFixing(IndexON,D84,TRUE,_xll.ohTrigger(RecalcTrigger,TriggerON)),NA())</f>
        <v>-3.7872275597194971E-3</v>
      </c>
      <c r="H84" s="42">
        <f>_xll.qlCalendarAdvance(Calendar,$H83,B84,"f",FALSE)</f>
        <v>42754</v>
      </c>
      <c r="I84" s="139">
        <f>_xll.qlInterestRateIndexValueDate(Index1M,$H84)</f>
        <v>42758</v>
      </c>
      <c r="J84" s="144">
        <f>IFERROR(_xll.qlIndexFixing(Index1M,$H84,TRUE,_xll.ohTrigger(RecalcTrigger,Trigger1M)),NA())</f>
        <v>-3.9446128834478896E-3</v>
      </c>
      <c r="K84" s="44">
        <f>IFERROR(_xll.qlIndexFixing(Index3M,H84,TRUE,_xll.ohTrigger(RecalcTrigger,Trigger3M)),NA())</f>
        <v>-3.1424924895297754E-3</v>
      </c>
      <c r="L84" s="44">
        <f>IFERROR(_xll.qlIndexFixing(Index6M,$H84,TRUE,_xll.ohTrigger(RecalcTrigger,Trigger6M)),NA())</f>
        <v>-2.0491857759553631E-3</v>
      </c>
      <c r="M84" s="145">
        <f>IFERROR(_xll.qlIndexFixing(Index1Y,$H84,TRUE,_xll.ohTrigger(RecalcTrigger,Trigger1Y)),NA())</f>
        <v>-6.9481571474125717E-4</v>
      </c>
      <c r="N84" s="144">
        <f>IFERROR(_xll.qlIndexFixing(ONIndex1M,I84,TRUE,_xll.ohTrigger(RecalcTrigger,Trigger1M)),NA())</f>
        <v>-3.9091660393530958E-3</v>
      </c>
      <c r="O84" s="44">
        <f>IFERROR(_xll.qlIndexFixing(ONIndex3M,I84,TRUE,_xll.ohTrigger(RecalcTrigger,Trigger3M)),NA())</f>
        <v>-3.0960468672791563E-3</v>
      </c>
      <c r="P84" s="44">
        <f>IFERROR(_xll.qlIndexFixing(ONIndex6M,I84,TRUE,_xll.ohTrigger(RecalcTrigger,Trigger6M)),NA())</f>
        <v>-2.0377354142464554E-3</v>
      </c>
      <c r="Q84" s="145">
        <f>IFERROR(_xll.qlIndexFixing(ONIndex1Y,I84,TRUE,_xll.ohTrigger(RecalcTrigger,Trigger1Y)),NA())</f>
        <v>-4.8847426064035915E-4</v>
      </c>
    </row>
    <row r="85" spans="2:17" x14ac:dyDescent="0.2">
      <c r="B85" s="39" t="s">
        <v>17</v>
      </c>
      <c r="D85" s="42">
        <f>_xll.qlCalendarAdvance(Calendar,$D84,B85,"f",FALSE)</f>
        <v>42755</v>
      </c>
      <c r="E85" s="139">
        <f>_xll.qlInterestRateIndexValueDate(IndexON,D85)</f>
        <v>42755</v>
      </c>
      <c r="F85" s="155">
        <f>IFERROR(_xll.qlIndexFixing(IndexON,D85,TRUE,_xll.ohTrigger(RecalcTrigger,TriggerON)),NA())</f>
        <v>-3.7889346368258359E-3</v>
      </c>
      <c r="H85" s="42">
        <f>_xll.qlCalendarAdvance(Calendar,$H84,B85,"f",FALSE)</f>
        <v>42755</v>
      </c>
      <c r="I85" s="139">
        <f>_xll.qlInterestRateIndexValueDate(Index1M,$H85)</f>
        <v>42759</v>
      </c>
      <c r="J85" s="144">
        <f>IFERROR(_xll.qlIndexFixing(Index1M,$H85,TRUE,_xll.ohTrigger(RecalcTrigger,Trigger1M)),NA())</f>
        <v>-3.9477476353730247E-3</v>
      </c>
      <c r="K85" s="44">
        <f>IFERROR(_xll.qlIndexFixing(Index3M,H85,TRUE,_xll.ohTrigger(RecalcTrigger,Trigger3M)),NA())</f>
        <v>-3.1430700177024207E-3</v>
      </c>
      <c r="L85" s="44">
        <f>IFERROR(_xll.qlIndexFixing(Index6M,$H85,TRUE,_xll.ohTrigger(RecalcTrigger,Trigger6M)),NA())</f>
        <v>-2.0492290793001963E-3</v>
      </c>
      <c r="M85" s="145">
        <f>IFERROR(_xll.qlIndexFixing(Index1Y,$H85,TRUE,_xll.ohTrigger(RecalcTrigger,Trigger1Y)),NA())</f>
        <v>-6.9540142016799133E-4</v>
      </c>
      <c r="N85" s="144">
        <f>IFERROR(_xll.qlIndexFixing(ONIndex1M,I85,TRUE,_xll.ohTrigger(RecalcTrigger,Trigger1M)),NA())</f>
        <v>-3.9109280493709875E-3</v>
      </c>
      <c r="O85" s="44">
        <f>IFERROR(_xll.qlIndexFixing(ONIndex3M,I85,TRUE,_xll.ohTrigger(RecalcTrigger,Trigger3M)),NA())</f>
        <v>-3.097230971254028E-3</v>
      </c>
      <c r="P85" s="44">
        <f>IFERROR(_xll.qlIndexFixing(ONIndex6M,I85,TRUE,_xll.ohTrigger(RecalcTrigger,Trigger6M)),NA())</f>
        <v>-2.0342432210718187E-3</v>
      </c>
      <c r="Q85" s="145">
        <f>IFERROR(_xll.qlIndexFixing(ONIndex1Y,I85,TRUE,_xll.ohTrigger(RecalcTrigger,Trigger1Y)),NA())</f>
        <v>-4.9275895587896912E-4</v>
      </c>
    </row>
    <row r="86" spans="2:17" x14ac:dyDescent="0.2">
      <c r="B86" s="39" t="s">
        <v>17</v>
      </c>
      <c r="D86" s="42">
        <f>_xll.qlCalendarAdvance(Calendar,$D85,B86,"f",FALSE)</f>
        <v>42758</v>
      </c>
      <c r="E86" s="139">
        <f>_xll.qlInterestRateIndexValueDate(IndexON,D86)</f>
        <v>42758</v>
      </c>
      <c r="F86" s="155">
        <f>IFERROR(_xll.qlIndexFixing(IndexON,D86,TRUE,_xll.ohTrigger(RecalcTrigger,TriggerON)),NA())</f>
        <v>-3.7891096271414071E-3</v>
      </c>
      <c r="H86" s="42">
        <f>_xll.qlCalendarAdvance(Calendar,$H85,B86,"f",FALSE)</f>
        <v>42758</v>
      </c>
      <c r="I86" s="139">
        <f>_xll.qlInterestRateIndexValueDate(Index1M,$H86)</f>
        <v>42760</v>
      </c>
      <c r="J86" s="144">
        <f>IFERROR(_xll.qlIndexFixing(Index1M,$H86,TRUE,_xll.ohTrigger(RecalcTrigger,Trigger1M)),NA())</f>
        <v>-3.9548100373573451E-3</v>
      </c>
      <c r="K86" s="44">
        <f>IFERROR(_xll.qlIndexFixing(Index3M,H86,TRUE,_xll.ohTrigger(RecalcTrigger,Trigger3M)),NA())</f>
        <v>-3.1469295560571098E-3</v>
      </c>
      <c r="L86" s="44">
        <f>IFERROR(_xll.qlIndexFixing(Index6M,$H86,TRUE,_xll.ohTrigger(RecalcTrigger,Trigger6M)),NA())</f>
        <v>-2.0508333006544061E-3</v>
      </c>
      <c r="M86" s="145">
        <f>IFERROR(_xll.qlIndexFixing(Index1Y,$H86,TRUE,_xll.ohTrigger(RecalcTrigger,Trigger1Y)),NA())</f>
        <v>-6.9600083446887107E-4</v>
      </c>
      <c r="N86" s="144">
        <f>IFERROR(_xll.qlIndexFixing(ONIndex1M,I86,TRUE,_xll.ohTrigger(RecalcTrigger,Trigger1M)),NA())</f>
        <v>-3.9149348542455442E-3</v>
      </c>
      <c r="O86" s="44">
        <f>IFERROR(_xll.qlIndexFixing(ONIndex3M,I86,TRUE,_xll.ohTrigger(RecalcTrigger,Trigger3M)),NA())</f>
        <v>-3.0987058690312708E-3</v>
      </c>
      <c r="P86" s="44">
        <f>IFERROR(_xll.qlIndexFixing(ONIndex6M,I86,TRUE,_xll.ohTrigger(RecalcTrigger,Trigger6M)),NA())</f>
        <v>-2.0257694597924925E-3</v>
      </c>
      <c r="Q86" s="145">
        <f>IFERROR(_xll.qlIndexFixing(ONIndex1Y,I86,TRUE,_xll.ohTrigger(RecalcTrigger,Trigger1Y)),NA())</f>
        <v>-5.0128867696841439E-4</v>
      </c>
    </row>
    <row r="87" spans="2:17" x14ac:dyDescent="0.2">
      <c r="B87" s="39" t="s">
        <v>17</v>
      </c>
      <c r="D87" s="42">
        <f>_xll.qlCalendarAdvance(Calendar,$D86,B87,"f",FALSE)</f>
        <v>42759</v>
      </c>
      <c r="E87" s="139">
        <f>_xll.qlInterestRateIndexValueDate(IndexON,D87)</f>
        <v>42759</v>
      </c>
      <c r="F87" s="155">
        <f>IFERROR(_xll.qlIndexFixing(IndexON,D87,TRUE,_xll.ohTrigger(RecalcTrigger,TriggerON)),NA())</f>
        <v>-3.7883372947833394E-3</v>
      </c>
      <c r="H87" s="42">
        <f>_xll.qlCalendarAdvance(Calendar,$H86,B87,"f",FALSE)</f>
        <v>42759</v>
      </c>
      <c r="I87" s="139">
        <f>_xll.qlInterestRateIndexValueDate(Index1M,$H87)</f>
        <v>42761</v>
      </c>
      <c r="J87" s="144">
        <f>IFERROR(_xll.qlIndexFixing(Index1M,$H87,TRUE,_xll.ohTrigger(RecalcTrigger,Trigger1M)),NA())</f>
        <v>-3.956279372720195E-3</v>
      </c>
      <c r="K87" s="44">
        <f>IFERROR(_xll.qlIndexFixing(Index3M,H87,TRUE,_xll.ohTrigger(RecalcTrigger,Trigger3M)),NA())</f>
        <v>-3.1506952385638165E-3</v>
      </c>
      <c r="L87" s="44">
        <f>IFERROR(_xll.qlIndexFixing(Index6M,$H87,TRUE,_xll.ohTrigger(RecalcTrigger,Trigger6M)),NA())</f>
        <v>-2.0524186518017821E-3</v>
      </c>
      <c r="M87" s="145">
        <f>IFERROR(_xll.qlIndexFixing(Index1Y,$H87,TRUE,_xll.ohTrigger(RecalcTrigger,Trigger1Y)),NA())</f>
        <v>-6.9661597955179757E-4</v>
      </c>
      <c r="N87" s="144">
        <f>IFERROR(_xll.qlIndexFixing(ONIndex1M,I87,TRUE,_xll.ohTrigger(RecalcTrigger,Trigger1M)),NA())</f>
        <v>-3.9195607410924538E-3</v>
      </c>
      <c r="O87" s="44">
        <f>IFERROR(_xll.qlIndexFixing(ONIndex3M,I87,TRUE,_xll.ohTrigger(RecalcTrigger,Trigger3M)),NA())</f>
        <v>-3.0993251059996396E-3</v>
      </c>
      <c r="P87" s="44">
        <f>IFERROR(_xll.qlIndexFixing(ONIndex6M,I87,TRUE,_xll.ohTrigger(RecalcTrigger,Trigger6M)),NA())</f>
        <v>-2.0157826746203256E-3</v>
      </c>
      <c r="Q87" s="145">
        <f>IFERROR(_xll.qlIndexFixing(ONIndex1Y,I87,TRUE,_xll.ohTrigger(RecalcTrigger,Trigger1Y)),NA())</f>
        <v>-5.0976799153890084E-4</v>
      </c>
    </row>
    <row r="88" spans="2:17" x14ac:dyDescent="0.2">
      <c r="B88" s="39" t="s">
        <v>17</v>
      </c>
      <c r="D88" s="42">
        <f>_xll.qlCalendarAdvance(Calendar,$D87,B88,"f",FALSE)</f>
        <v>42760</v>
      </c>
      <c r="E88" s="139">
        <f>_xll.qlInterestRateIndexValueDate(IndexON,D88)</f>
        <v>42760</v>
      </c>
      <c r="F88" s="155">
        <f>IFERROR(_xll.qlIndexFixing(IndexON,D88,TRUE,_xll.ohTrigger(RecalcTrigger,TriggerON)),NA())</f>
        <v>-3.787145581295448E-3</v>
      </c>
      <c r="H88" s="42">
        <f>_xll.qlCalendarAdvance(Calendar,$H87,B88,"f",FALSE)</f>
        <v>42760</v>
      </c>
      <c r="I88" s="139">
        <f>_xll.qlInterestRateIndexValueDate(Index1M,$H88)</f>
        <v>42762</v>
      </c>
      <c r="J88" s="144">
        <f>IFERROR(_xll.qlIndexFixing(Index1M,$H88,TRUE,_xll.ohTrigger(RecalcTrigger,Trigger1M)),NA())</f>
        <v>-3.9577853147819732E-3</v>
      </c>
      <c r="K88" s="44">
        <f>IFERROR(_xll.qlIndexFixing(Index3M,H88,TRUE,_xll.ohTrigger(RecalcTrigger,Trigger3M)),NA())</f>
        <v>-3.1543535841365156E-3</v>
      </c>
      <c r="L88" s="44">
        <f>IFERROR(_xll.qlIndexFixing(Index6M,$H88,TRUE,_xll.ohTrigger(RecalcTrigger,Trigger6M)),NA())</f>
        <v>-2.0539833364722308E-3</v>
      </c>
      <c r="M88" s="145">
        <f>IFERROR(_xll.qlIndexFixing(Index1Y,$H88,TRUE,_xll.ohTrigger(RecalcTrigger,Trigger1Y)),NA())</f>
        <v>-6.9748770923189467E-4</v>
      </c>
      <c r="N88" s="144">
        <f>IFERROR(_xll.qlIndexFixing(ONIndex1M,I88,TRUE,_xll.ohTrigger(RecalcTrigger,Trigger1M)),NA())</f>
        <v>-3.9220457375810369E-3</v>
      </c>
      <c r="O88" s="44">
        <f>IFERROR(_xll.qlIndexFixing(ONIndex3M,I88,TRUE,_xll.ohTrigger(RecalcTrigger,Trigger3M)),NA())</f>
        <v>-3.099180596874973E-3</v>
      </c>
      <c r="P88" s="44">
        <f>IFERROR(_xll.qlIndexFixing(ONIndex6M,I88,TRUE,_xll.ohTrigger(RecalcTrigger,Trigger6M)),NA())</f>
        <v>-2.0084281571453033E-3</v>
      </c>
      <c r="Q88" s="145">
        <f>IFERROR(_xll.qlIndexFixing(ONIndex1Y,I88,TRUE,_xll.ohTrigger(RecalcTrigger,Trigger1Y)),NA())</f>
        <v>-5.1397498285421506E-4</v>
      </c>
    </row>
    <row r="89" spans="2:17" x14ac:dyDescent="0.2">
      <c r="B89" s="39" t="s">
        <v>17</v>
      </c>
      <c r="D89" s="42">
        <f>_xll.qlCalendarAdvance(Calendar,$D88,B89,"f",FALSE)</f>
        <v>42761</v>
      </c>
      <c r="E89" s="139">
        <f>_xll.qlInterestRateIndexValueDate(IndexON,D89)</f>
        <v>42761</v>
      </c>
      <c r="F89" s="155">
        <f>IFERROR(_xll.qlIndexFixing(IndexON,D89,TRUE,_xll.ohTrigger(RecalcTrigger,TriggerON)),NA())</f>
        <v>-3.7859476229229472E-3</v>
      </c>
      <c r="H89" s="42">
        <f>_xll.qlCalendarAdvance(Calendar,$H88,B89,"f",FALSE)</f>
        <v>42761</v>
      </c>
      <c r="I89" s="139">
        <f>_xll.qlInterestRateIndexValueDate(Index1M,$H89)</f>
        <v>42765</v>
      </c>
      <c r="J89" s="144">
        <f>IFERROR(_xll.qlIndexFixing(Index1M,$H89,TRUE,_xll.ohTrigger(RecalcTrigger,Trigger1M)),NA())</f>
        <v>-3.964550575972072E-3</v>
      </c>
      <c r="K89" s="44">
        <f>IFERROR(_xll.qlIndexFixing(Index3M,H89,TRUE,_xll.ohTrigger(RecalcTrigger,Trigger3M)),NA())</f>
        <v>-3.159283617764731E-3</v>
      </c>
      <c r="L89" s="44">
        <f>IFERROR(_xll.qlIndexFixing(Index6M,$H89,TRUE,_xll.ohTrigger(RecalcTrigger,Trigger6M)),NA())</f>
        <v>-2.0597455769566751E-3</v>
      </c>
      <c r="M89" s="145">
        <f>IFERROR(_xll.qlIndexFixing(Index1Y,$H89,TRUE,_xll.ohTrigger(RecalcTrigger,Trigger1Y)),NA())</f>
        <v>-6.9927508894869082E-4</v>
      </c>
      <c r="N89" s="144">
        <f>IFERROR(_xll.qlIndexFixing(ONIndex1M,I89,TRUE,_xll.ohTrigger(RecalcTrigger,Trigger1M)),NA())</f>
        <v>-3.9246048529406607E-3</v>
      </c>
      <c r="O89" s="44">
        <f>IFERROR(_xll.qlIndexFixing(ONIndex3M,I89,TRUE,_xll.ohTrigger(RecalcTrigger,Trigger3M)),NA())</f>
        <v>-3.0989146958937397E-3</v>
      </c>
      <c r="P89" s="44">
        <f>IFERROR(_xll.qlIndexFixing(ONIndex6M,I89,TRUE,_xll.ohTrigger(RecalcTrigger,Trigger6M)),NA())</f>
        <v>-1.9996152571355452E-3</v>
      </c>
      <c r="Q89" s="145">
        <f>IFERROR(_xll.qlIndexFixing(ONIndex1Y,I89,TRUE,_xll.ohTrigger(RecalcTrigger,Trigger1Y)),NA())</f>
        <v>-5.1815873483906927E-4</v>
      </c>
    </row>
    <row r="90" spans="2:17" x14ac:dyDescent="0.2">
      <c r="B90" s="39" t="s">
        <v>17</v>
      </c>
      <c r="D90" s="42">
        <f>_xll.qlCalendarAdvance(Calendar,$D89,B90,"f",FALSE)</f>
        <v>42762</v>
      </c>
      <c r="E90" s="139">
        <f>_xll.qlInterestRateIndexValueDate(IndexON,D90)</f>
        <v>42762</v>
      </c>
      <c r="F90" s="155">
        <f>IFERROR(_xll.qlIndexFixing(IndexON,D90,TRUE,_xll.ohTrigger(RecalcTrigger,TriggerON)),NA())</f>
        <v>-3.7838720594818298E-3</v>
      </c>
      <c r="H90" s="42">
        <f>_xll.qlCalendarAdvance(Calendar,$H89,B90,"f",FALSE)</f>
        <v>42762</v>
      </c>
      <c r="I90" s="139">
        <f>_xll.qlInterestRateIndexValueDate(Index1M,$H90)</f>
        <v>42766</v>
      </c>
      <c r="J90" s="144">
        <f>IFERROR(_xll.qlIndexFixing(Index1M,$H90,TRUE,_xll.ohTrigger(RecalcTrigger,Trigger1M)),NA())</f>
        <v>-3.9662005384680631E-3</v>
      </c>
      <c r="K90" s="44">
        <f>IFERROR(_xll.qlIndexFixing(Index3M,H90,TRUE,_xll.ohTrigger(RecalcTrigger,Trigger3M)),NA())</f>
        <v>-3.1600000012479501E-3</v>
      </c>
      <c r="L90" s="44">
        <f>IFERROR(_xll.qlIndexFixing(Index6M,$H90,TRUE,_xll.ohTrigger(RecalcTrigger,Trigger6M)),NA())</f>
        <v>-2.0600000006762141E-3</v>
      </c>
      <c r="M90" s="145">
        <f>IFERROR(_xll.qlIndexFixing(Index1Y,$H90,TRUE,_xll.ohTrigger(RecalcTrigger,Trigger1Y)),NA())</f>
        <v>-6.9999999964213608E-4</v>
      </c>
      <c r="N90" s="144">
        <f>IFERROR(_xll.qlIndexFixing(ONIndex1M,I90,TRUE,_xll.ohTrigger(RecalcTrigger,Trigger1M)),NA())</f>
        <v>-3.9272398844936163E-3</v>
      </c>
      <c r="O90" s="44">
        <f>IFERROR(_xll.qlIndexFixing(ONIndex3M,I90,TRUE,_xll.ohTrigger(RecalcTrigger,Trigger3M)),NA())</f>
        <v>-3.0985600160882143E-3</v>
      </c>
      <c r="P90" s="44">
        <f>IFERROR(_xll.qlIndexFixing(ONIndex6M,I90,TRUE,_xll.ohTrigger(RecalcTrigger,Trigger6M)),NA())</f>
        <v>-1.9912120812604073E-3</v>
      </c>
      <c r="Q90" s="145">
        <f>IFERROR(_xll.qlIndexFixing(ONIndex1Y,I90,TRUE,_xll.ohTrigger(RecalcTrigger,Trigger1Y)),NA())</f>
        <v>-5.2231668094648853E-4</v>
      </c>
    </row>
    <row r="91" spans="2:17" x14ac:dyDescent="0.2">
      <c r="B91" s="39" t="s">
        <v>17</v>
      </c>
      <c r="D91" s="42">
        <f>_xll.qlCalendarAdvance(Calendar,$D90,B91,"f",FALSE)</f>
        <v>42765</v>
      </c>
      <c r="E91" s="139">
        <f>_xll.qlInterestRateIndexValueDate(IndexON,D91)</f>
        <v>42765</v>
      </c>
      <c r="F91" s="155">
        <f>IFERROR(_xll.qlIndexFixing(IndexON,D91,TRUE,_xll.ohTrigger(RecalcTrigger,TriggerON)),NA())</f>
        <v>-3.78227316454538E-3</v>
      </c>
      <c r="H91" s="42">
        <f>_xll.qlCalendarAdvance(Calendar,$H90,B91,"f",FALSE)</f>
        <v>42765</v>
      </c>
      <c r="I91" s="139">
        <f>_xll.qlInterestRateIndexValueDate(Index1M,$H91)</f>
        <v>42767</v>
      </c>
      <c r="J91" s="144">
        <f>IFERROR(_xll.qlIndexFixing(Index1M,$H91,TRUE,_xll.ohTrigger(RecalcTrigger,Trigger1M)),NA())</f>
        <v>-3.9699927221451391E-3</v>
      </c>
      <c r="K91" s="44">
        <f>IFERROR(_xll.qlIndexFixing(Index3M,H91,TRUE,_xll.ohTrigger(RecalcTrigger,Trigger3M)),NA())</f>
        <v>-3.1709259287748814E-3</v>
      </c>
      <c r="L91" s="44">
        <f>IFERROR(_xll.qlIndexFixing(Index6M,$H91,TRUE,_xll.ohTrigger(RecalcTrigger,Trigger6M)),NA())</f>
        <v>-2.0614447608160251E-3</v>
      </c>
      <c r="M91" s="145">
        <f>IFERROR(_xll.qlIndexFixing(Index1Y,$H91,TRUE,_xll.ohTrigger(RecalcTrigger,Trigger1Y)),NA())</f>
        <v>-7.007529560950495E-4</v>
      </c>
      <c r="N91" s="144">
        <f>IFERROR(_xll.qlIndexFixing(ONIndex1M,I91,TRUE,_xll.ohTrigger(RecalcTrigger,Trigger1M)),NA())</f>
        <v>-3.9327290276203186E-3</v>
      </c>
      <c r="O91" s="44">
        <f>IFERROR(_xll.qlIndexFixing(ONIndex3M,I91,TRUE,_xll.ohTrigger(RecalcTrigger,Trigger3M)),NA())</f>
        <v>-3.0975194776328152E-3</v>
      </c>
      <c r="P91" s="44">
        <f>IFERROR(_xll.qlIndexFixing(ONIndex6M,I91,TRUE,_xll.ohTrigger(RecalcTrigger,Trigger6M)),NA())</f>
        <v>-1.9758578108453051E-3</v>
      </c>
      <c r="Q91" s="145">
        <f>IFERROR(_xll.qlIndexFixing(ONIndex1Y,I91,TRUE,_xll.ohTrigger(RecalcTrigger,Trigger1Y)),NA())</f>
        <v>-5.3053294096550019E-4</v>
      </c>
    </row>
    <row r="92" spans="2:17" x14ac:dyDescent="0.2">
      <c r="B92" s="39" t="s">
        <v>17</v>
      </c>
      <c r="D92" s="42">
        <f>_xll.qlCalendarAdvance(Calendar,$D91,B92,"f",FALSE)</f>
        <v>42766</v>
      </c>
      <c r="E92" s="139">
        <f>_xll.qlInterestRateIndexValueDate(IndexON,D92)</f>
        <v>42766</v>
      </c>
      <c r="F92" s="155">
        <f>IFERROR(_xll.qlIndexFixing(IndexON,D92,TRUE,_xll.ohTrigger(RecalcTrigger,TriggerON)),NA())</f>
        <v>-3.7816708927129739E-3</v>
      </c>
      <c r="H92" s="42">
        <f>_xll.qlCalendarAdvance(Calendar,$H91,B92,"f",FALSE)</f>
        <v>42766</v>
      </c>
      <c r="I92" s="139">
        <f>_xll.qlInterestRateIndexValueDate(Index1M,$H92)</f>
        <v>42768</v>
      </c>
      <c r="J92" s="144">
        <f>IFERROR(_xll.qlIndexFixing(Index1M,$H92,TRUE,_xll.ohTrigger(RecalcTrigger,Trigger1M)),NA())</f>
        <v>-3.9738789971241074E-3</v>
      </c>
      <c r="K92" s="44">
        <f>IFERROR(_xll.qlIndexFixing(Index3M,H92,TRUE,_xll.ohTrigger(RecalcTrigger,Trigger3M)),NA())</f>
        <v>-3.1717623465865718E-3</v>
      </c>
      <c r="L92" s="44">
        <f>IFERROR(_xll.qlIndexFixing(Index6M,$H92,TRUE,_xll.ohTrigger(RecalcTrigger,Trigger6M)),NA())</f>
        <v>-2.0628797399241611E-3</v>
      </c>
      <c r="M92" s="145">
        <f>IFERROR(_xll.qlIndexFixing(Index1Y,$H92,TRUE,_xll.ohTrigger(RecalcTrigger,Trigger1Y)),NA())</f>
        <v>-7.0153404381656514E-4</v>
      </c>
      <c r="N92" s="144">
        <f>IFERROR(_xll.qlIndexFixing(ONIndex1M,I92,TRUE,_xll.ohTrigger(RecalcTrigger,Trigger1M)),NA())</f>
        <v>-3.9385751277576375E-3</v>
      </c>
      <c r="O92" s="44">
        <f>IFERROR(_xll.qlIndexFixing(ONIndex3M,I92,TRUE,_xll.ohTrigger(RecalcTrigger,Trigger3M)),NA())</f>
        <v>-3.0962191186922894E-3</v>
      </c>
      <c r="P92" s="44">
        <f>IFERROR(_xll.qlIndexFixing(ONIndex6M,I92,TRUE,_xll.ohTrigger(RecalcTrigger,Trigger6M)),NA())</f>
        <v>-1.9620853343260691E-3</v>
      </c>
      <c r="Q92" s="145">
        <f>IFERROR(_xll.qlIndexFixing(ONIndex1Y,I92,TRUE,_xll.ohTrigger(RecalcTrigger,Trigger1Y)),NA())</f>
        <v>-5.3863908301643448E-4</v>
      </c>
    </row>
    <row r="93" spans="2:17" x14ac:dyDescent="0.2">
      <c r="B93" s="39" t="s">
        <v>17</v>
      </c>
      <c r="D93" s="42">
        <f>_xll.qlCalendarAdvance(Calendar,$D92,B93,"f",FALSE)</f>
        <v>42767</v>
      </c>
      <c r="E93" s="139">
        <f>_xll.qlInterestRateIndexValueDate(IndexON,D93)</f>
        <v>42767</v>
      </c>
      <c r="F93" s="155">
        <f>IFERROR(_xll.qlIndexFixing(IndexON,D93,TRUE,_xll.ohTrigger(RecalcTrigger,TriggerON)),NA())</f>
        <v>-3.7812099575829095E-3</v>
      </c>
      <c r="H93" s="42">
        <f>_xll.qlCalendarAdvance(Calendar,$H92,B93,"f",FALSE)</f>
        <v>42767</v>
      </c>
      <c r="I93" s="139">
        <f>_xll.qlInterestRateIndexValueDate(Index1M,$H93)</f>
        <v>42769</v>
      </c>
      <c r="J93" s="144">
        <f>IFERROR(_xll.qlIndexFixing(Index1M,$H93,TRUE,_xll.ohTrigger(RecalcTrigger,Trigger1M)),NA())</f>
        <v>-3.9778549527103024E-3</v>
      </c>
      <c r="K93" s="44">
        <f>IFERROR(_xll.qlIndexFixing(Index3M,H93,TRUE,_xll.ohTrigger(RecalcTrigger,Trigger3M)),NA())</f>
        <v>-3.1748105393346717E-3</v>
      </c>
      <c r="L93" s="44">
        <f>IFERROR(_xll.qlIndexFixing(Index6M,$H93,TRUE,_xll.ohTrigger(RecalcTrigger,Trigger6M)),NA())</f>
        <v>-2.064305711160942E-3</v>
      </c>
      <c r="M93" s="145">
        <f>IFERROR(_xll.qlIndexFixing(Index1Y,$H93,TRUE,_xll.ohTrigger(RecalcTrigger,Trigger1Y)),NA())</f>
        <v>-7.0308213091801856E-4</v>
      </c>
      <c r="N93" s="144">
        <f>IFERROR(_xll.qlIndexFixing(ONIndex1M,I93,TRUE,_xll.ohTrigger(RecalcTrigger,Trigger1M)),NA())</f>
        <v>-3.9416167062666929E-3</v>
      </c>
      <c r="O93" s="44">
        <f>IFERROR(_xll.qlIndexFixing(ONIndex3M,I93,TRUE,_xll.ohTrigger(RecalcTrigger,Trigger3M)),NA())</f>
        <v>-3.0953947517975422E-3</v>
      </c>
      <c r="P93" s="44">
        <f>IFERROR(_xll.qlIndexFixing(ONIndex6M,I93,TRUE,_xll.ohTrigger(RecalcTrigger,Trigger6M)),NA())</f>
        <v>-1.9560223155590251E-3</v>
      </c>
      <c r="Q93" s="145">
        <f>IFERROR(_xll.qlIndexFixing(ONIndex1Y,I93,TRUE,_xll.ohTrigger(RecalcTrigger,Trigger1Y)),NA())</f>
        <v>-5.4262950660799447E-4</v>
      </c>
    </row>
    <row r="94" spans="2:17" x14ac:dyDescent="0.2">
      <c r="B94" s="39" t="s">
        <v>17</v>
      </c>
      <c r="D94" s="42">
        <f>_xll.qlCalendarAdvance(Calendar,$D93,B94,"f",FALSE)</f>
        <v>42768</v>
      </c>
      <c r="E94" s="139">
        <f>_xll.qlInterestRateIndexValueDate(IndexON,D94)</f>
        <v>42768</v>
      </c>
      <c r="F94" s="155">
        <f>IFERROR(_xll.qlIndexFixing(IndexON,D94,TRUE,_xll.ohTrigger(RecalcTrigger,TriggerON)),NA())</f>
        <v>-3.7808977589959269E-3</v>
      </c>
      <c r="H94" s="42">
        <f>_xll.qlCalendarAdvance(Calendar,$H93,B94,"f",FALSE)</f>
        <v>42768</v>
      </c>
      <c r="I94" s="139">
        <f>_xll.qlInterestRateIndexValueDate(Index1M,$H94)</f>
        <v>42772</v>
      </c>
      <c r="J94" s="144">
        <f>IFERROR(_xll.qlIndexFixing(Index1M,$H94,TRUE,_xll.ohTrigger(RecalcTrigger,Trigger1M)),NA())</f>
        <v>-3.9902744237047772E-3</v>
      </c>
      <c r="K94" s="44">
        <f>IFERROR(_xll.qlIndexFixing(Index3M,H94,TRUE,_xll.ohTrigger(RecalcTrigger,Trigger3M)),NA())</f>
        <v>-3.1866315000734832E-3</v>
      </c>
      <c r="L94" s="44">
        <f>IFERROR(_xll.qlIndexFixing(Index6M,$H94,TRUE,_xll.ohTrigger(RecalcTrigger,Trigger6M)),NA())</f>
        <v>-2.0693291168877611E-3</v>
      </c>
      <c r="M94" s="145">
        <f>IFERROR(_xll.qlIndexFixing(Index1Y,$H94,TRUE,_xll.ohTrigger(RecalcTrigger,Trigger1Y)),NA())</f>
        <v>-7.0492919731003471E-4</v>
      </c>
      <c r="N94" s="144">
        <f>IFERROR(_xll.qlIndexFixing(ONIndex1M,I94,TRUE,_xll.ohTrigger(RecalcTrigger,Trigger1M)),NA())</f>
        <v>-3.9447449871810036E-3</v>
      </c>
      <c r="O94" s="44">
        <f>IFERROR(_xll.qlIndexFixing(ONIndex3M,I94,TRUE,_xll.ohTrigger(RecalcTrigger,Trigger3M)),NA())</f>
        <v>-3.0944712888114623E-3</v>
      </c>
      <c r="P94" s="44">
        <f>IFERROR(_xll.qlIndexFixing(ONIndex6M,I94,TRUE,_xll.ohTrigger(RecalcTrigger,Trigger6M)),NA())</f>
        <v>-1.9504856355645472E-3</v>
      </c>
      <c r="Q94" s="145">
        <f>IFERROR(_xll.qlIndexFixing(ONIndex1Y,I94,TRUE,_xll.ohTrigger(RecalcTrigger,Trigger1Y)),NA())</f>
        <v>-5.4657872703867127E-4</v>
      </c>
    </row>
    <row r="95" spans="2:17" x14ac:dyDescent="0.2">
      <c r="B95" s="39" t="s">
        <v>17</v>
      </c>
      <c r="D95" s="42">
        <f>_xll.qlCalendarAdvance(Calendar,$D94,B95,"f",FALSE)</f>
        <v>42769</v>
      </c>
      <c r="E95" s="139">
        <f>_xll.qlInterestRateIndexValueDate(IndexON,D95)</f>
        <v>42769</v>
      </c>
      <c r="F95" s="155">
        <f>IFERROR(_xll.qlIndexFixing(IndexON,D95,TRUE,_xll.ohTrigger(RecalcTrigger,TriggerON)),NA())</f>
        <v>-3.7807664421318776E-3</v>
      </c>
      <c r="H95" s="42">
        <f>_xll.qlCalendarAdvance(Calendar,$H94,B95,"f",FALSE)</f>
        <v>42769</v>
      </c>
      <c r="I95" s="139">
        <f>_xll.qlInterestRateIndexValueDate(Index1M,$H95)</f>
        <v>42773</v>
      </c>
      <c r="J95" s="144">
        <f>IFERROR(_xll.qlIndexFixing(Index1M,$H95,TRUE,_xll.ohTrigger(RecalcTrigger,Trigger1M)),NA())</f>
        <v>-3.9945618315478139E-3</v>
      </c>
      <c r="K95" s="44">
        <f>IFERROR(_xll.qlIndexFixing(Index3M,H95,TRUE,_xll.ohTrigger(RecalcTrigger,Trigger3M)),NA())</f>
        <v>-3.1876634979353113E-3</v>
      </c>
      <c r="L95" s="44">
        <f>IFERROR(_xll.qlIndexFixing(Index6M,$H95,TRUE,_xll.ohTrigger(RecalcTrigger,Trigger6M)),NA())</f>
        <v>-2.0699329055986529E-3</v>
      </c>
      <c r="M95" s="145">
        <f>IFERROR(_xll.qlIndexFixing(Index1Y,$H95,TRUE,_xll.ohTrigger(RecalcTrigger,Trigger1Y)),NA())</f>
        <v>-7.058430613117127E-4</v>
      </c>
      <c r="N95" s="144">
        <f>IFERROR(_xll.qlIndexFixing(ONIndex1M,I95,TRUE,_xll.ohTrigger(RecalcTrigger,Trigger1M)),NA())</f>
        <v>-3.9479617681426049E-3</v>
      </c>
      <c r="O95" s="44">
        <f>IFERROR(_xll.qlIndexFixing(ONIndex3M,I95,TRUE,_xll.ohTrigger(RecalcTrigger,Trigger3M)),NA())</f>
        <v>-3.0934470099497346E-3</v>
      </c>
      <c r="P95" s="44">
        <f>IFERROR(_xll.qlIndexFixing(ONIndex6M,I95,TRUE,_xll.ohTrigger(RecalcTrigger,Trigger6M)),NA())</f>
        <v>-1.9454947299557546E-3</v>
      </c>
      <c r="Q95" s="145">
        <f>IFERROR(_xll.qlIndexFixing(ONIndex1Y,I95,TRUE,_xll.ohTrigger(RecalcTrigger,Trigger1Y)),NA())</f>
        <v>-5.5048417800129812E-4</v>
      </c>
    </row>
    <row r="96" spans="2:17" x14ac:dyDescent="0.2">
      <c r="B96" s="39" t="s">
        <v>17</v>
      </c>
      <c r="D96" s="42">
        <f>_xll.qlCalendarAdvance(Calendar,$D95,B96,"f",FALSE)</f>
        <v>42772</v>
      </c>
      <c r="E96" s="139">
        <f>_xll.qlInterestRateIndexValueDate(IndexON,D96)</f>
        <v>42772</v>
      </c>
      <c r="F96" s="155">
        <f>IFERROR(_xll.qlIndexFixing(IndexON,D96,TRUE,_xll.ohTrigger(RecalcTrigger,TriggerON)),NA())</f>
        <v>-3.7812843250151218E-3</v>
      </c>
      <c r="H96" s="42">
        <f>_xll.qlCalendarAdvance(Calendar,$H95,B96,"f",FALSE)</f>
        <v>42772</v>
      </c>
      <c r="I96" s="139">
        <f>_xll.qlInterestRateIndexValueDate(Index1M,$H96)</f>
        <v>42774</v>
      </c>
      <c r="J96" s="144">
        <f>IFERROR(_xll.qlIndexFixing(Index1M,$H96,TRUE,_xll.ohTrigger(RecalcTrigger,Trigger1M)),NA())</f>
        <v>-3.998914494141026E-3</v>
      </c>
      <c r="K96" s="44">
        <f>IFERROR(_xll.qlIndexFixing(Index3M,H96,TRUE,_xll.ohTrigger(RecalcTrigger,Trigger3M)),NA())</f>
        <v>-3.1887276431164331E-3</v>
      </c>
      <c r="L96" s="44">
        <f>IFERROR(_xll.qlIndexFixing(Index6M,$H96,TRUE,_xll.ohTrigger(RecalcTrigger,Trigger6M)),NA())</f>
        <v>-2.0713233598761158E-3</v>
      </c>
      <c r="M96" s="145">
        <f>IFERROR(_xll.qlIndexFixing(Index1Y,$H96,TRUE,_xll.ohTrigger(RecalcTrigger,Trigger1Y)),NA())</f>
        <v>-7.0678190655545209E-4</v>
      </c>
      <c r="N96" s="144">
        <f>IFERROR(_xll.qlIndexFixing(ONIndex1M,I96,TRUE,_xll.ohTrigger(RecalcTrigger,Trigger1M)),NA())</f>
        <v>-3.9546558757175276E-3</v>
      </c>
      <c r="O96" s="44">
        <f>IFERROR(_xll.qlIndexFixing(ONIndex3M,I96,TRUE,_xll.ohTrigger(RecalcTrigger,Trigger3M)),NA())</f>
        <v>-3.0910272615480849E-3</v>
      </c>
      <c r="P96" s="44">
        <f>IFERROR(_xll.qlIndexFixing(ONIndex6M,I96,TRUE,_xll.ohTrigger(RecalcTrigger,Trigger6M)),NA())</f>
        <v>-1.9374189193888114E-3</v>
      </c>
      <c r="Q96" s="145">
        <f>IFERROR(_xll.qlIndexFixing(ONIndex1Y,I96,TRUE,_xll.ohTrigger(RecalcTrigger,Trigger1Y)),NA())</f>
        <v>-5.5813548501593147E-4</v>
      </c>
    </row>
    <row r="97" spans="2:17" x14ac:dyDescent="0.2">
      <c r="B97" s="39" t="s">
        <v>17</v>
      </c>
      <c r="D97" s="42">
        <f>_xll.qlCalendarAdvance(Calendar,$D96,B97,"f",FALSE)</f>
        <v>42773</v>
      </c>
      <c r="E97" s="139">
        <f>_xll.qlInterestRateIndexValueDate(IndexON,D97)</f>
        <v>42773</v>
      </c>
      <c r="F97" s="155">
        <f>IFERROR(_xll.qlIndexFixing(IndexON,D97,TRUE,_xll.ohTrigger(RecalcTrigger,TriggerON)),NA())</f>
        <v>-3.7818268056755144E-3</v>
      </c>
      <c r="H97" s="42">
        <f>_xll.qlCalendarAdvance(Calendar,$H96,B97,"f",FALSE)</f>
        <v>42773</v>
      </c>
      <c r="I97" s="139">
        <f>_xll.qlInterestRateIndexValueDate(Index1M,$H97)</f>
        <v>42775</v>
      </c>
      <c r="J97" s="144">
        <f>IFERROR(_xll.qlIndexFixing(Index1M,$H97,TRUE,_xll.ohTrigger(RecalcTrigger,Trigger1M)),NA())</f>
        <v>-4.0033270518573839E-3</v>
      </c>
      <c r="K97" s="44">
        <f>IFERROR(_xll.qlIndexFixing(Index3M,H97,TRUE,_xll.ohTrigger(RecalcTrigger,Trigger3M)),NA())</f>
        <v>-3.1912694783158327E-3</v>
      </c>
      <c r="L97" s="44">
        <f>IFERROR(_xll.qlIndexFixing(Index6M,$H97,TRUE,_xll.ohTrigger(RecalcTrigger,Trigger6M)),NA())</f>
        <v>-2.0727082002389412E-3</v>
      </c>
      <c r="M97" s="145">
        <f>IFERROR(_xll.qlIndexFixing(Index1Y,$H97,TRUE,_xll.ohTrigger(RecalcTrigger,Trigger1Y)),NA())</f>
        <v>-7.0774520903597513E-4</v>
      </c>
      <c r="N97" s="144">
        <f>IFERROR(_xll.qlIndexFixing(ONIndex1M,I97,TRUE,_xll.ohTrigger(RecalcTrigger,Trigger1M)),NA())</f>
        <v>-3.9617498469413093E-3</v>
      </c>
      <c r="O97" s="44">
        <f>IFERROR(_xll.qlIndexFixing(ONIndex3M,I97,TRUE,_xll.ohTrigger(RecalcTrigger,Trigger3M)),NA())</f>
        <v>-3.0883073457754762E-3</v>
      </c>
      <c r="P97" s="44">
        <f>IFERROR(_xll.qlIndexFixing(ONIndex6M,I97,TRUE,_xll.ohTrigger(RecalcTrigger,Trigger6M)),NA())</f>
        <v>-1.9313775681562007E-3</v>
      </c>
      <c r="Q97" s="145">
        <f>IFERROR(_xll.qlIndexFixing(ONIndex1Y,I97,TRUE,_xll.ohTrigger(RecalcTrigger,Trigger1Y)),NA())</f>
        <v>-5.6561696190726707E-4</v>
      </c>
    </row>
    <row r="98" spans="2:17" x14ac:dyDescent="0.2">
      <c r="B98" s="39" t="s">
        <v>17</v>
      </c>
      <c r="D98" s="42">
        <f>_xll.qlCalendarAdvance(Calendar,$D97,B98,"f",FALSE)</f>
        <v>42774</v>
      </c>
      <c r="E98" s="139">
        <f>_xll.qlInterestRateIndexValueDate(IndexON,D98)</f>
        <v>42774</v>
      </c>
      <c r="F98" s="155">
        <f>IFERROR(_xll.qlIndexFixing(IndexON,D98,TRUE,_xll.ohTrigger(RecalcTrigger,TriggerON)),NA())</f>
        <v>-3.7825624215637177E-3</v>
      </c>
      <c r="H98" s="42">
        <f>_xll.qlCalendarAdvance(Calendar,$H97,B98,"f",FALSE)</f>
        <v>42774</v>
      </c>
      <c r="I98" s="139">
        <f>_xll.qlInterestRateIndexValueDate(Index1M,$H98)</f>
        <v>42776</v>
      </c>
      <c r="J98" s="144">
        <f>IFERROR(_xll.qlIndexFixing(Index1M,$H98,TRUE,_xll.ohTrigger(RecalcTrigger,Trigger1M)),NA())</f>
        <v>-4.0077939869078072E-3</v>
      </c>
      <c r="K98" s="44">
        <f>IFERROR(_xll.qlIndexFixing(Index3M,H98,TRUE,_xll.ohTrigger(RecalcTrigger,Trigger3M)),NA())</f>
        <v>-3.1937389344893138E-3</v>
      </c>
      <c r="L98" s="44">
        <f>IFERROR(_xll.qlIndexFixing(Index6M,$H98,TRUE,_xll.ohTrigger(RecalcTrigger,Trigger6M)),NA())</f>
        <v>-2.0740877848485864E-3</v>
      </c>
      <c r="M98" s="145">
        <f>IFERROR(_xll.qlIndexFixing(Index1Y,$H98,TRUE,_xll.ohTrigger(RecalcTrigger,Trigger1Y)),NA())</f>
        <v>-7.0993232161814881E-4</v>
      </c>
      <c r="N98" s="144">
        <f>IFERROR(_xll.qlIndexFixing(ONIndex1M,I98,TRUE,_xll.ohTrigger(RecalcTrigger,Trigger1M)),NA())</f>
        <v>-3.9654360938090605E-3</v>
      </c>
      <c r="O98" s="44">
        <f>IFERROR(_xll.qlIndexFixing(ONIndex3M,I98,TRUE,_xll.ohTrigger(RecalcTrigger,Trigger3M)),NA())</f>
        <v>-3.0867531945277804E-3</v>
      </c>
      <c r="P98" s="44">
        <f>IFERROR(_xll.qlIndexFixing(ONIndex6M,I98,TRUE,_xll.ohTrigger(RecalcTrigger,Trigger6M)),NA())</f>
        <v>-1.9294070715902834E-3</v>
      </c>
      <c r="Q98" s="145">
        <f>IFERROR(_xll.qlIndexFixing(ONIndex1Y,I98,TRUE,_xll.ohTrigger(RecalcTrigger,Trigger1Y)),NA())</f>
        <v>-5.6926507164156703E-4</v>
      </c>
    </row>
    <row r="99" spans="2:17" x14ac:dyDescent="0.2">
      <c r="B99" s="39" t="s">
        <v>17</v>
      </c>
      <c r="D99" s="42">
        <f>_xll.qlCalendarAdvance(Calendar,$D98,B99,"f",FALSE)</f>
        <v>42775</v>
      </c>
      <c r="E99" s="139">
        <f>_xll.qlInterestRateIndexValueDate(IndexON,D99)</f>
        <v>42775</v>
      </c>
      <c r="F99" s="155">
        <f>IFERROR(_xll.qlIndexFixing(IndexON,D99,TRUE,_xll.ohTrigger(RecalcTrigger,TriggerON)),NA())</f>
        <v>-3.7834985723605996E-3</v>
      </c>
      <c r="H99" s="42">
        <f>_xll.qlCalendarAdvance(Calendar,$H98,B99,"f",FALSE)</f>
        <v>42775</v>
      </c>
      <c r="I99" s="139">
        <f>_xll.qlInterestRateIndexValueDate(Index1M,$H99)</f>
        <v>42779</v>
      </c>
      <c r="J99" s="144">
        <f>IFERROR(_xll.qlIndexFixing(Index1M,$H99,TRUE,_xll.ohTrigger(RecalcTrigger,Trigger1M)),NA())</f>
        <v>-4.0214635059188097E-3</v>
      </c>
      <c r="K99" s="44">
        <f>IFERROR(_xll.qlIndexFixing(Index3M,H99,TRUE,_xll.ohTrigger(RecalcTrigger,Trigger3M)),NA())</f>
        <v>-3.202493519080328E-3</v>
      </c>
      <c r="L99" s="44">
        <f>IFERROR(_xll.qlIndexFixing(Index6M,$H99,TRUE,_xll.ohTrigger(RecalcTrigger,Trigger6M)),NA())</f>
        <v>-2.0787333767796805E-3</v>
      </c>
      <c r="M99" s="145">
        <f>IFERROR(_xll.qlIndexFixing(Index1Y,$H99,TRUE,_xll.ohTrigger(RecalcTrigger,Trigger1Y)),NA())</f>
        <v>-7.118325212467449E-4</v>
      </c>
      <c r="N99" s="144">
        <f>IFERROR(_xll.qlIndexFixing(ONIndex1M,I99,TRUE,_xll.ohTrigger(RecalcTrigger,Trigger1M)),NA())</f>
        <v>-3.9692216266962177E-3</v>
      </c>
      <c r="O99" s="44">
        <f>IFERROR(_xll.qlIndexFixing(ONIndex3M,I99,TRUE,_xll.ohTrigger(RecalcTrigger,Trigger3M)),NA())</f>
        <v>-3.0850879100174922E-3</v>
      </c>
      <c r="P99" s="44">
        <f>IFERROR(_xll.qlIndexFixing(ONIndex6M,I99,TRUE,_xll.ohTrigger(RecalcTrigger,Trigger6M)),NA())</f>
        <v>-1.9280989638881252E-3</v>
      </c>
      <c r="Q99" s="145">
        <f>IFERROR(_xll.qlIndexFixing(ONIndex1Y,I99,TRUE,_xll.ohTrigger(RecalcTrigger,Trigger1Y)),NA())</f>
        <v>-5.7285401458440077E-4</v>
      </c>
    </row>
    <row r="100" spans="2:17" x14ac:dyDescent="0.2">
      <c r="B100" s="39" t="s">
        <v>17</v>
      </c>
      <c r="D100" s="42">
        <f>_xll.qlCalendarAdvance(Calendar,$D99,B100,"f",FALSE)</f>
        <v>42776</v>
      </c>
      <c r="E100" s="139">
        <f>_xll.qlInterestRateIndexValueDate(IndexON,D100)</f>
        <v>42776</v>
      </c>
      <c r="F100" s="155">
        <f>IFERROR(_xll.qlIndexFixing(IndexON,D100,TRUE,_xll.ohTrigger(RecalcTrigger,TriggerON)),NA())</f>
        <v>-3.7860365055308876E-3</v>
      </c>
      <c r="H100" s="42">
        <f>_xll.qlCalendarAdvance(Calendar,$H99,B100,"f",FALSE)</f>
        <v>42776</v>
      </c>
      <c r="I100" s="139">
        <f>_xll.qlInterestRateIndexValueDate(Index1M,$H100)</f>
        <v>42780</v>
      </c>
      <c r="J100" s="144">
        <f>IFERROR(_xll.qlIndexFixing(Index1M,$H100,TRUE,_xll.ohTrigger(RecalcTrigger,Trigger1M)),NA())</f>
        <v>-4.0260896094147991E-3</v>
      </c>
      <c r="K100" s="44">
        <f>IFERROR(_xll.qlIndexFixing(Index3M,H100,TRUE,_xll.ohTrigger(RecalcTrigger,Trigger3M)),NA())</f>
        <v>-3.2037897384706859E-3</v>
      </c>
      <c r="L100" s="44">
        <f>IFERROR(_xll.qlIndexFixing(Index6M,$H100,TRUE,_xll.ohTrigger(RecalcTrigger,Trigger6M)),NA())</f>
        <v>-2.0795586539720571E-3</v>
      </c>
      <c r="M100" s="145">
        <f>IFERROR(_xll.qlIndexFixing(Index1Y,$H100,TRUE,_xll.ohTrigger(RecalcTrigger,Trigger1Y)),NA())</f>
        <v>-7.1291025985633402E-4</v>
      </c>
      <c r="N100" s="144">
        <f>IFERROR(_xll.qlIndexFixing(ONIndex1M,I100,TRUE,_xll.ohTrigger(RecalcTrigger,Trigger1M)),NA())</f>
        <v>-3.9731082436444964E-3</v>
      </c>
      <c r="O100" s="44">
        <f>IFERROR(_xll.qlIndexFixing(ONIndex3M,I100,TRUE,_xll.ohTrigger(RecalcTrigger,Trigger3M)),NA())</f>
        <v>-3.0833097727001046E-3</v>
      </c>
      <c r="P100" s="44">
        <f>IFERROR(_xll.qlIndexFixing(ONIndex6M,I100,TRUE,_xll.ohTrigger(RecalcTrigger,Trigger6M)),NA())</f>
        <v>-1.9274726811824294E-3</v>
      </c>
      <c r="Q100" s="145">
        <f>IFERROR(_xll.qlIndexFixing(ONIndex1Y,I100,TRUE,_xll.ohTrigger(RecalcTrigger,Trigger1Y)),NA())</f>
        <v>-5.7638122410885728E-4</v>
      </c>
    </row>
    <row r="101" spans="2:17" x14ac:dyDescent="0.2">
      <c r="B101" s="39" t="s">
        <v>17</v>
      </c>
      <c r="D101" s="42">
        <f>_xll.qlCalendarAdvance(Calendar,$D100,B101,"f",FALSE)</f>
        <v>42779</v>
      </c>
      <c r="E101" s="139">
        <f>_xll.qlInterestRateIndexValueDate(IndexON,D101)</f>
        <v>42779</v>
      </c>
      <c r="F101" s="155">
        <f>IFERROR(_xll.qlIndexFixing(IndexON,D101,TRUE,_xll.ohTrigger(RecalcTrigger,TriggerON)),NA())</f>
        <v>-3.7893965217294934E-3</v>
      </c>
      <c r="H101" s="42">
        <f>_xll.qlCalendarAdvance(Calendar,$H100,B101,"f",FALSE)</f>
        <v>42779</v>
      </c>
      <c r="I101" s="139">
        <f>_xll.qlInterestRateIndexValueDate(Index1M,$H101)</f>
        <v>42781</v>
      </c>
      <c r="J101" s="144">
        <f>IFERROR(_xll.qlIndexFixing(Index1M,$H101,TRUE,_xll.ohTrigger(RecalcTrigger,Trigger1M)),NA())</f>
        <v>-4.0307401290370515E-3</v>
      </c>
      <c r="K101" s="44">
        <f>IFERROR(_xll.qlIndexFixing(Index3M,H101,TRUE,_xll.ohTrigger(RecalcTrigger,Trigger3M)),NA())</f>
        <v>-3.2051322376302413E-3</v>
      </c>
      <c r="L101" s="44">
        <f>IFERROR(_xll.qlIndexFixing(Index6M,$H101,TRUE,_xll.ohTrigger(RecalcTrigger,Trigger6M)),NA())</f>
        <v>-2.0809152572419977E-3</v>
      </c>
      <c r="M101" s="145">
        <f>IFERROR(_xll.qlIndexFixing(Index1Y,$H101,TRUE,_xll.ohTrigger(RecalcTrigger,Trigger1Y)),NA())</f>
        <v>-7.1400931768529922E-4</v>
      </c>
      <c r="N101" s="144">
        <f>IFERROR(_xll.qlIndexFixing(ONIndex1M,I101,TRUE,_xll.ohTrigger(RecalcTrigger,Trigger1M)),NA())</f>
        <v>-3.9811833838943045E-3</v>
      </c>
      <c r="O101" s="44">
        <f>IFERROR(_xll.qlIndexFixing(ONIndex3M,I101,TRUE,_xll.ohTrigger(RecalcTrigger,Trigger3M)),NA())</f>
        <v>-3.0793423838559875E-3</v>
      </c>
      <c r="P101" s="44">
        <f>IFERROR(_xll.qlIndexFixing(ONIndex6M,I101,TRUE,_xll.ohTrigger(RecalcTrigger,Trigger6M)),NA())</f>
        <v>-1.9285797118895331E-3</v>
      </c>
      <c r="Q101" s="145">
        <f>IFERROR(_xll.qlIndexFixing(ONIndex1Y,I101,TRUE,_xll.ohTrigger(RecalcTrigger,Trigger1Y)),NA())</f>
        <v>-5.8321608999545305E-4</v>
      </c>
    </row>
    <row r="102" spans="2:17" x14ac:dyDescent="0.2">
      <c r="B102" s="39" t="s">
        <v>17</v>
      </c>
      <c r="D102" s="42">
        <f>_xll.qlCalendarAdvance(Calendar,$D101,B102,"f",FALSE)</f>
        <v>42780</v>
      </c>
      <c r="E102" s="139">
        <f>_xll.qlInterestRateIndexValueDate(IndexON,D102)</f>
        <v>42780</v>
      </c>
      <c r="F102" s="155">
        <f>IFERROR(_xll.qlIndexFixing(IndexON,D102,TRUE,_xll.ohTrigger(RecalcTrigger,TriggerON)),NA())</f>
        <v>-3.7914463444010948E-3</v>
      </c>
      <c r="H102" s="42">
        <f>_xll.qlCalendarAdvance(Calendar,$H101,B102,"f",FALSE)</f>
        <v>42780</v>
      </c>
      <c r="I102" s="139">
        <f>_xll.qlInterestRateIndexValueDate(Index1M,$H102)</f>
        <v>42782</v>
      </c>
      <c r="J102" s="144">
        <f>IFERROR(_xll.qlIndexFixing(Index1M,$H102,TRUE,_xll.ohTrigger(RecalcTrigger,Trigger1M)),NA())</f>
        <v>-4.0354085981055198E-3</v>
      </c>
      <c r="K102" s="44">
        <f>IFERROR(_xll.qlIndexFixing(Index3M,H102,TRUE,_xll.ohTrigger(RecalcTrigger,Trigger3M)),NA())</f>
        <v>-3.2072477063172077E-3</v>
      </c>
      <c r="L102" s="44">
        <f>IFERROR(_xll.qlIndexFixing(Index6M,$H102,TRUE,_xll.ohTrigger(RecalcTrigger,Trigger6M)),NA())</f>
        <v>-2.0822675087408403E-3</v>
      </c>
      <c r="M102" s="145">
        <f>IFERROR(_xll.qlIndexFixing(Index1Y,$H102,TRUE,_xll.ohTrigger(RecalcTrigger,Trigger1Y)),NA())</f>
        <v>-7.1512917273311557E-4</v>
      </c>
      <c r="N102" s="144">
        <f>IFERROR(_xll.qlIndexFixing(ONIndex1M,I102,TRUE,_xll.ohTrigger(RecalcTrigger,Trigger1M)),NA())</f>
        <v>-3.9897015033707461E-3</v>
      </c>
      <c r="O102" s="44">
        <f>IFERROR(_xll.qlIndexFixing(ONIndex3M,I102,TRUE,_xll.ohTrigger(RecalcTrigger,Trigger3M)),NA())</f>
        <v>-3.0750343035901295E-3</v>
      </c>
      <c r="P102" s="44">
        <f>IFERROR(_xll.qlIndexFixing(ONIndex6M,I102,TRUE,_xll.ohTrigger(RecalcTrigger,Trigger6M)),NA())</f>
        <v>-1.9321745129063927E-3</v>
      </c>
      <c r="Q102" s="145">
        <f>IFERROR(_xll.qlIndexFixing(ONIndex1Y,I102,TRUE,_xll.ohTrigger(RecalcTrigger,Trigger1Y)),NA())</f>
        <v>-5.8982140567653829E-4</v>
      </c>
    </row>
    <row r="103" spans="2:17" x14ac:dyDescent="0.2">
      <c r="B103" s="39" t="s">
        <v>17</v>
      </c>
      <c r="D103" s="42">
        <f>_xll.qlCalendarAdvance(Calendar,$D102,B103,"f",FALSE)</f>
        <v>42781</v>
      </c>
      <c r="E103" s="139">
        <f>_xll.qlInterestRateIndexValueDate(IndexON,D103)</f>
        <v>42781</v>
      </c>
      <c r="F103" s="155">
        <f>IFERROR(_xll.qlIndexFixing(IndexON,D103,TRUE,_xll.ohTrigger(RecalcTrigger,TriggerON)),NA())</f>
        <v>-3.7937411009858479E-3</v>
      </c>
      <c r="H103" s="42">
        <f>_xll.qlCalendarAdvance(Calendar,$H102,B103,"f",FALSE)</f>
        <v>42781</v>
      </c>
      <c r="I103" s="139">
        <f>_xll.qlInterestRateIndexValueDate(Index1M,$H103)</f>
        <v>42783</v>
      </c>
      <c r="J103" s="144">
        <f>IFERROR(_xll.qlIndexFixing(Index1M,$H103,TRUE,_xll.ohTrigger(RecalcTrigger,Trigger1M)),NA())</f>
        <v>-4.0400883917695342E-3</v>
      </c>
      <c r="K103" s="44">
        <f>IFERROR(_xll.qlIndexFixing(Index3M,H103,TRUE,_xll.ohTrigger(RecalcTrigger,Trigger3M)),NA())</f>
        <v>-3.2093183995794586E-3</v>
      </c>
      <c r="L103" s="44">
        <f>IFERROR(_xll.qlIndexFixing(Index6M,$H103,TRUE,_xll.ohTrigger(RecalcTrigger,Trigger6M)),NA())</f>
        <v>-2.0836153516375806E-3</v>
      </c>
      <c r="M103" s="145">
        <f>IFERROR(_xll.qlIndexFixing(Index1Y,$H103,TRUE,_xll.ohTrigger(RecalcTrigger,Trigger1Y)),NA())</f>
        <v>-7.1785903942726121E-4</v>
      </c>
      <c r="N103" s="144">
        <f>IFERROR(_xll.qlIndexFixing(ONIndex1M,I103,TRUE,_xll.ohTrigger(RecalcTrigger,Trigger1M)),NA())</f>
        <v>-3.9941205048554806E-3</v>
      </c>
      <c r="O103" s="44">
        <f>IFERROR(_xll.qlIndexFixing(ONIndex3M,I103,TRUE,_xll.ohTrigger(RecalcTrigger,Trigger3M)),NA())</f>
        <v>-3.0726661083102513E-3</v>
      </c>
      <c r="P103" s="44">
        <f>IFERROR(_xll.qlIndexFixing(ONIndex6M,I103,TRUE,_xll.ohTrigger(RecalcTrigger,Trigger6M)),NA())</f>
        <v>-1.9352488903390253E-3</v>
      </c>
      <c r="Q103" s="145">
        <f>IFERROR(_xll.qlIndexFixing(ONIndex1Y,I103,TRUE,_xll.ohTrigger(RecalcTrigger,Trigger1Y)),NA())</f>
        <v>-5.9300145550000849E-4</v>
      </c>
    </row>
    <row r="104" spans="2:17" x14ac:dyDescent="0.2">
      <c r="B104" s="39" t="s">
        <v>17</v>
      </c>
      <c r="D104" s="42">
        <f>_xll.qlCalendarAdvance(Calendar,$D103,B104,"f",FALSE)</f>
        <v>42782</v>
      </c>
      <c r="E104" s="139">
        <f>_xll.qlInterestRateIndexValueDate(IndexON,D104)</f>
        <v>42782</v>
      </c>
      <c r="F104" s="155">
        <f>IFERROR(_xll.qlIndexFixing(IndexON,D104,TRUE,_xll.ohTrigger(RecalcTrigger,TriggerON)),NA())</f>
        <v>-3.7962881908448765E-3</v>
      </c>
      <c r="H104" s="42">
        <f>_xll.qlCalendarAdvance(Calendar,$H103,B104,"f",FALSE)</f>
        <v>42782</v>
      </c>
      <c r="I104" s="139">
        <f>_xll.qlInterestRateIndexValueDate(Index1M,$H104)</f>
        <v>42786</v>
      </c>
      <c r="J104" s="144">
        <f>IFERROR(_xll.qlIndexFixing(Index1M,$H104,TRUE,_xll.ohTrigger(RecalcTrigger,Trigger1M)),NA())</f>
        <v>-4.0541270997113922E-3</v>
      </c>
      <c r="K104" s="44">
        <f>IFERROR(_xll.qlIndexFixing(Index3M,H104,TRUE,_xll.ohTrigger(RecalcTrigger,Trigger3M)),NA())</f>
        <v>-3.215906484563678E-3</v>
      </c>
      <c r="L104" s="44">
        <f>IFERROR(_xll.qlIndexFixing(Index6M,$H104,TRUE,_xll.ohTrigger(RecalcTrigger,Trigger6M)),NA())</f>
        <v>-2.0880868199506593E-3</v>
      </c>
      <c r="M104" s="145">
        <f>IFERROR(_xll.qlIndexFixing(Index1Y,$H104,TRUE,_xll.ohTrigger(RecalcTrigger,Trigger1Y)),NA())</f>
        <v>-7.1980613515812994E-4</v>
      </c>
      <c r="N104" s="144">
        <f>IFERROR(_xll.qlIndexFixing(ONIndex1M,I104,TRUE,_xll.ohTrigger(RecalcTrigger,Trigger1M)),NA())</f>
        <v>-3.9986513762935161E-3</v>
      </c>
      <c r="O104" s="44">
        <f>IFERROR(_xll.qlIndexFixing(ONIndex3M,I104,TRUE,_xll.ohTrigger(RecalcTrigger,Trigger3M)),NA())</f>
        <v>-3.0701747428762971E-3</v>
      </c>
      <c r="P104" s="44">
        <f>IFERROR(_xll.qlIndexFixing(ONIndex6M,I104,TRUE,_xll.ohTrigger(RecalcTrigger,Trigger6M)),NA())</f>
        <v>-1.9391217067266098E-3</v>
      </c>
      <c r="Q104" s="145">
        <f>IFERROR(_xll.qlIndexFixing(ONIndex1Y,I104,TRUE,_xll.ohTrigger(RecalcTrigger,Trigger1Y)),NA())</f>
        <v>-5.9610437474155731E-4</v>
      </c>
    </row>
    <row r="105" spans="2:17" x14ac:dyDescent="0.2">
      <c r="B105" s="39" t="s">
        <v>17</v>
      </c>
      <c r="D105" s="42">
        <f>_xll.qlCalendarAdvance(Calendar,$D104,B105,"f",FALSE)</f>
        <v>42783</v>
      </c>
      <c r="E105" s="139">
        <f>_xll.qlInterestRateIndexValueDate(IndexON,D105)</f>
        <v>42783</v>
      </c>
      <c r="F105" s="155">
        <f>IFERROR(_xll.qlIndexFixing(IndexON,D105,TRUE,_xll.ohTrigger(RecalcTrigger,TriggerON)),NA())</f>
        <v>-3.8022203228171847E-3</v>
      </c>
      <c r="H105" s="42">
        <f>_xll.qlCalendarAdvance(Calendar,$H104,B105,"f",FALSE)</f>
        <v>42783</v>
      </c>
      <c r="I105" s="139">
        <f>_xll.qlInterestRateIndexValueDate(Index1M,$H105)</f>
        <v>42787</v>
      </c>
      <c r="J105" s="144">
        <f>IFERROR(_xll.qlIndexFixing(Index1M,$H105,TRUE,_xll.ohTrigger(RecalcTrigger,Trigger1M)),NA())</f>
        <v>-4.0587827803766664E-3</v>
      </c>
      <c r="K105" s="44">
        <f>IFERROR(_xll.qlIndexFixing(Index3M,H105,TRUE,_xll.ohTrigger(RecalcTrigger,Trigger3M)),NA())</f>
        <v>-3.2174992141311698E-3</v>
      </c>
      <c r="L105" s="44">
        <f>IFERROR(_xll.qlIndexFixing(Index6M,$H105,TRUE,_xll.ohTrigger(RecalcTrigger,Trigger6M)),NA())</f>
        <v>-2.0889594256736938E-3</v>
      </c>
      <c r="M105" s="145">
        <f>IFERROR(_xll.qlIndexFixing(Index1Y,$H105,TRUE,_xll.ohTrigger(RecalcTrigger,Trigger1Y)),NA())</f>
        <v>-7.2102215634466972E-4</v>
      </c>
      <c r="N105" s="144">
        <f>IFERROR(_xll.qlIndexFixing(ONIndex1M,I105,TRUE,_xll.ohTrigger(RecalcTrigger,Trigger1M)),NA())</f>
        <v>-4.0032959152469516E-3</v>
      </c>
      <c r="O105" s="44">
        <f>IFERROR(_xll.qlIndexFixing(ONIndex3M,I105,TRUE,_xll.ohTrigger(RecalcTrigger,Trigger3M)),NA())</f>
        <v>-3.0675584874639839E-3</v>
      </c>
      <c r="P105" s="44">
        <f>IFERROR(_xll.qlIndexFixing(ONIndex6M,I105,TRUE,_xll.ohTrigger(RecalcTrigger,Trigger6M)),NA())</f>
        <v>-1.9438123983217537E-3</v>
      </c>
      <c r="Q105" s="145">
        <f>IFERROR(_xll.qlIndexFixing(ONIndex1Y,I105,TRUE,_xll.ohTrigger(RecalcTrigger,Trigger1Y)),NA())</f>
        <v>-5.9912759689417783E-4</v>
      </c>
    </row>
    <row r="106" spans="2:17" x14ac:dyDescent="0.2">
      <c r="B106" s="39" t="s">
        <v>17</v>
      </c>
      <c r="D106" s="42">
        <f>_xll.qlCalendarAdvance(Calendar,$D105,B106,"f",FALSE)</f>
        <v>42786</v>
      </c>
      <c r="E106" s="139">
        <f>_xll.qlInterestRateIndexValueDate(IndexON,D106)</f>
        <v>42786</v>
      </c>
      <c r="F106" s="155">
        <f>IFERROR(_xll.qlIndexFixing(IndexON,D106,TRUE,_xll.ohTrigger(RecalcTrigger,TriggerON)),NA())</f>
        <v>-3.8091478815971413E-3</v>
      </c>
      <c r="H106" s="42">
        <f>_xll.qlCalendarAdvance(Calendar,$H105,B106,"f",FALSE)</f>
        <v>42786</v>
      </c>
      <c r="I106" s="139">
        <f>_xll.qlInterestRateIndexValueDate(Index1M,$H106)</f>
        <v>42788</v>
      </c>
      <c r="J106" s="144">
        <f>IFERROR(_xll.qlIndexFixing(Index1M,$H106,TRUE,_xll.ohTrigger(RecalcTrigger,Trigger1M)),NA())</f>
        <v>-4.0634142892045522E-3</v>
      </c>
      <c r="K106" s="44">
        <f>IFERROR(_xll.qlIndexFixing(Index3M,H106,TRUE,_xll.ohTrigger(RecalcTrigger,Trigger3M)),NA())</f>
        <v>-3.219154028469228E-3</v>
      </c>
      <c r="L106" s="44">
        <f>IFERROR(_xll.qlIndexFixing(Index6M,$H106,TRUE,_xll.ohTrigger(RecalcTrigger,Trigger6M)),NA())</f>
        <v>-2.0902822981857792E-3</v>
      </c>
      <c r="M106" s="145">
        <f>IFERROR(_xll.qlIndexFixing(Index1Y,$H106,TRUE,_xll.ohTrigger(RecalcTrigger,Trigger1Y)),NA())</f>
        <v>-7.2225584877748405E-4</v>
      </c>
      <c r="N106" s="144">
        <f>IFERROR(_xll.qlIndexFixing(ONIndex1M,I106,TRUE,_xll.ohTrigger(RecalcTrigger,Trigger1M)),NA())</f>
        <v>-4.0129281408907147E-3</v>
      </c>
      <c r="O106" s="44">
        <f>IFERROR(_xll.qlIndexFixing(ONIndex3M,I106,TRUE,_xll.ohTrigger(RecalcTrigger,Trigger3M)),NA())</f>
        <v>-3.0618750367539249E-3</v>
      </c>
      <c r="P106" s="44">
        <f>IFERROR(_xll.qlIndexFixing(ONIndex6M,I106,TRUE,_xll.ohTrigger(RecalcTrigger,Trigger6M)),NA())</f>
        <v>-1.9560065816914829E-3</v>
      </c>
      <c r="Q106" s="145">
        <f>IFERROR(_xll.qlIndexFixing(ONIndex1Y,I106,TRUE,_xll.ohTrigger(RecalcTrigger,Trigger1Y)),NA())</f>
        <v>-6.0489453740597554E-4</v>
      </c>
    </row>
    <row r="107" spans="2:17" x14ac:dyDescent="0.2">
      <c r="B107" s="39" t="s">
        <v>17</v>
      </c>
      <c r="D107" s="42">
        <f>_xll.qlCalendarAdvance(Calendar,$D106,B107,"f",FALSE)</f>
        <v>42787</v>
      </c>
      <c r="E107" s="139">
        <f>_xll.qlInterestRateIndexValueDate(IndexON,D107)</f>
        <v>42787</v>
      </c>
      <c r="F107" s="155">
        <f>IFERROR(_xll.qlIndexFixing(IndexON,D107,TRUE,_xll.ohTrigger(RecalcTrigger,TriggerON)),NA())</f>
        <v>-3.8130676360781379E-3</v>
      </c>
      <c r="H107" s="42">
        <f>_xll.qlCalendarAdvance(Calendar,$H106,B107,"f",FALSE)</f>
        <v>42787</v>
      </c>
      <c r="I107" s="139">
        <f>_xll.qlInterestRateIndexValueDate(Index1M,$H107)</f>
        <v>42789</v>
      </c>
      <c r="J107" s="144">
        <f>IFERROR(_xll.qlIndexFixing(Index1M,$H107,TRUE,_xll.ohTrigger(RecalcTrigger,Trigger1M)),NA())</f>
        <v>-4.0680140524562702E-3</v>
      </c>
      <c r="K107" s="44">
        <f>IFERROR(_xll.qlIndexFixing(Index3M,H107,TRUE,_xll.ohTrigger(RecalcTrigger,Trigger3M)),NA())</f>
        <v>-3.2210496076370177E-3</v>
      </c>
      <c r="L107" s="44">
        <f>IFERROR(_xll.qlIndexFixing(Index6M,$H107,TRUE,_xll.ohTrigger(RecalcTrigger,Trigger6M)),NA())</f>
        <v>-2.0915991761657009E-3</v>
      </c>
      <c r="M107" s="145">
        <f>IFERROR(_xll.qlIndexFixing(Index1Y,$H107,TRUE,_xll.ohTrigger(RecalcTrigger,Trigger1Y)),NA())</f>
        <v>-7.2350669246649447E-4</v>
      </c>
      <c r="N107" s="144">
        <f>IFERROR(_xll.qlIndexFixing(ONIndex1M,I107,TRUE,_xll.ohTrigger(RecalcTrigger,Trigger1M)),NA())</f>
        <v>-4.0230467013735449E-3</v>
      </c>
      <c r="O107" s="44">
        <f>IFERROR(_xll.qlIndexFixing(ONIndex3M,I107,TRUE,_xll.ohTrigger(RecalcTrigger,Trigger3M)),NA())</f>
        <v>-3.0558101750610689E-3</v>
      </c>
      <c r="P107" s="44">
        <f>IFERROR(_xll.qlIndexFixing(ONIndex6M,I107,TRUE,_xll.ohTrigger(RecalcTrigger,Trigger6M)),NA())</f>
        <v>-1.9711426273616439E-3</v>
      </c>
      <c r="Q107" s="145">
        <f>IFERROR(_xll.qlIndexFixing(ONIndex1Y,I107,TRUE,_xll.ohTrigger(RecalcTrigger,Trigger1Y)),NA())</f>
        <v>-6.1037219178938784E-4</v>
      </c>
    </row>
    <row r="108" spans="2:17" x14ac:dyDescent="0.2">
      <c r="B108" s="39" t="s">
        <v>17</v>
      </c>
      <c r="D108" s="42">
        <f>_xll.qlCalendarAdvance(Calendar,$D107,B108,"f",FALSE)</f>
        <v>42788</v>
      </c>
      <c r="E108" s="139">
        <f>_xll.qlInterestRateIndexValueDate(IndexON,D108)</f>
        <v>42788</v>
      </c>
      <c r="F108" s="155">
        <f>IFERROR(_xll.qlIndexFixing(IndexON,D108,TRUE,_xll.ohTrigger(RecalcTrigger,TriggerON)),NA())</f>
        <v>-3.8172841224781706E-3</v>
      </c>
      <c r="H108" s="42">
        <f>_xll.qlCalendarAdvance(Calendar,$H107,B108,"f",FALSE)</f>
        <v>42788</v>
      </c>
      <c r="I108" s="139">
        <f>_xll.qlInterestRateIndexValueDate(Index1M,$H108)</f>
        <v>42790</v>
      </c>
      <c r="J108" s="144">
        <f>IFERROR(_xll.qlIndexFixing(Index1M,$H108,TRUE,_xll.ohTrigger(RecalcTrigger,Trigger1M)),NA())</f>
        <v>-4.0725743382552526E-3</v>
      </c>
      <c r="K108" s="44">
        <f>IFERROR(_xll.qlIndexFixing(Index3M,H108,TRUE,_xll.ohTrigger(RecalcTrigger,Trigger3M)),NA())</f>
        <v>-3.2229324322532349E-3</v>
      </c>
      <c r="L108" s="44">
        <f>IFERROR(_xll.qlIndexFixing(Index6M,$H108,TRUE,_xll.ohTrigger(RecalcTrigger,Trigger6M)),NA())</f>
        <v>-2.0929095878021403E-3</v>
      </c>
      <c r="M108" s="145">
        <f>IFERROR(_xll.qlIndexFixing(Index1Y,$H108,TRUE,_xll.ohTrigger(RecalcTrigger,Trigger1Y)),NA())</f>
        <v>-7.2667951927633681E-4</v>
      </c>
      <c r="N108" s="144">
        <f>IFERROR(_xll.qlIndexFixing(ONIndex1M,I108,TRUE,_xll.ohTrigger(RecalcTrigger,Trigger1M)),NA())</f>
        <v>-4.0282584884954176E-3</v>
      </c>
      <c r="O108" s="44">
        <f>IFERROR(_xll.qlIndexFixing(ONIndex3M,I108,TRUE,_xll.ohTrigger(RecalcTrigger,Trigger3M)),NA())</f>
        <v>-3.0532635207736192E-3</v>
      </c>
      <c r="P108" s="44">
        <f>IFERROR(_xll.qlIndexFixing(ONIndex6M,I108,TRUE,_xll.ohTrigger(RecalcTrigger,Trigger6M)),NA())</f>
        <v>-1.9765780342861916E-3</v>
      </c>
      <c r="Q108" s="145">
        <f>IFERROR(_xll.qlIndexFixing(ONIndex1Y,I108,TRUE,_xll.ohTrigger(RecalcTrigger,Trigger1Y)),NA())</f>
        <v>-6.1295843556852248E-4</v>
      </c>
    </row>
    <row r="109" spans="2:17" x14ac:dyDescent="0.2">
      <c r="B109" s="39" t="s">
        <v>17</v>
      </c>
      <c r="D109" s="42">
        <f>_xll.qlCalendarAdvance(Calendar,$D108,B109,"f",FALSE)</f>
        <v>42789</v>
      </c>
      <c r="E109" s="139">
        <f>_xll.qlInterestRateIndexValueDate(IndexON,D109)</f>
        <v>42789</v>
      </c>
      <c r="F109" s="155">
        <f>IFERROR(_xll.qlIndexFixing(IndexON,D109,TRUE,_xll.ohTrigger(RecalcTrigger,TriggerON)),NA())</f>
        <v>-3.8218047411175959E-3</v>
      </c>
      <c r="H109" s="42">
        <f>_xll.qlCalendarAdvance(Calendar,$H108,B109,"f",FALSE)</f>
        <v>42789</v>
      </c>
      <c r="I109" s="139">
        <f>_xll.qlInterestRateIndexValueDate(Index1M,$H109)</f>
        <v>42793</v>
      </c>
      <c r="J109" s="144">
        <f>IFERROR(_xll.qlIndexFixing(Index1M,$H109,TRUE,_xll.ohTrigger(RecalcTrigger,Trigger1M)),NA())</f>
        <v>-4.085938639896306E-3</v>
      </c>
      <c r="K109" s="44">
        <f>IFERROR(_xll.qlIndexFixing(Index3M,H109,TRUE,_xll.ohTrigger(RecalcTrigger,Trigger3M)),NA())</f>
        <v>-3.228361716619518E-3</v>
      </c>
      <c r="L109" s="44">
        <f>IFERROR(_xll.qlIndexFixing(Index6M,$H109,TRUE,_xll.ohTrigger(RecalcTrigger,Trigger6M)),NA())</f>
        <v>-2.0973662041993465E-3</v>
      </c>
      <c r="M109" s="145">
        <f>IFERROR(_xll.qlIndexFixing(Index1Y,$H109,TRUE,_xll.ohTrigger(RecalcTrigger,Trigger1Y)),NA())</f>
        <v>-7.2867119005027344E-4</v>
      </c>
      <c r="N109" s="144">
        <f>IFERROR(_xll.qlIndexFixing(ONIndex1M,I109,TRUE,_xll.ohTrigger(RecalcTrigger,Trigger1M)),NA())</f>
        <v>-4.033452975855667E-3</v>
      </c>
      <c r="O109" s="44">
        <f>IFERROR(_xll.qlIndexFixing(ONIndex3M,I109,TRUE,_xll.ohTrigger(RecalcTrigger,Trigger3M)),NA())</f>
        <v>-3.051646783549522E-3</v>
      </c>
      <c r="P109" s="44">
        <f>IFERROR(_xll.qlIndexFixing(ONIndex6M,I109,TRUE,_xll.ohTrigger(RecalcTrigger,Trigger6M)),NA())</f>
        <v>-1.9786623426920613E-3</v>
      </c>
      <c r="Q109" s="145">
        <f>IFERROR(_xll.qlIndexFixing(ONIndex1Y,I109,TRUE,_xll.ohTrigger(RecalcTrigger,Trigger1Y)),NA())</f>
        <v>-6.1544958509518466E-4</v>
      </c>
    </row>
    <row r="110" spans="2:17" x14ac:dyDescent="0.2">
      <c r="B110" s="39" t="s">
        <v>17</v>
      </c>
      <c r="D110" s="42">
        <f>_xll.qlCalendarAdvance(Calendar,$D109,B110,"f",FALSE)</f>
        <v>42790</v>
      </c>
      <c r="E110" s="139">
        <f>_xll.qlInterestRateIndexValueDate(IndexON,D110)</f>
        <v>42790</v>
      </c>
      <c r="F110" s="155">
        <f>IFERROR(_xll.qlIndexFixing(IndexON,D110,TRUE,_xll.ohTrigger(RecalcTrigger,TriggerON)),NA())</f>
        <v>-3.831855963185582E-3</v>
      </c>
      <c r="H110" s="42">
        <f>_xll.qlCalendarAdvance(Calendar,$H109,B110,"f",FALSE)</f>
        <v>42790</v>
      </c>
      <c r="I110" s="139">
        <f>_xll.qlInterestRateIndexValueDate(Index1M,$H110)</f>
        <v>42794</v>
      </c>
      <c r="J110" s="144">
        <f>IFERROR(_xll.qlIndexFixing(Index1M,$H110,TRUE,_xll.ohTrigger(RecalcTrigger,Trigger1M)),NA())</f>
        <v>-4.0959006698070679E-3</v>
      </c>
      <c r="K110" s="44">
        <f>IFERROR(_xll.qlIndexFixing(Index3M,H110,TRUE,_xll.ohTrigger(RecalcTrigger,Trigger3M)),NA())</f>
        <v>-3.2300000015213519E-3</v>
      </c>
      <c r="L110" s="44">
        <f>IFERROR(_xll.qlIndexFixing(Index6M,$H110,TRUE,_xll.ohTrigger(RecalcTrigger,Trigger6M)),NA())</f>
        <v>-2.100000000546158E-3</v>
      </c>
      <c r="M110" s="145">
        <f>IFERROR(_xll.qlIndexFixing(Index1Y,$H110,TRUE,_xll.ohTrigger(RecalcTrigger,Trigger1Y)),NA())</f>
        <v>-7.300000002367612E-4</v>
      </c>
      <c r="N110" s="144">
        <f>IFERROR(_xll.qlIndexFixing(ONIndex1M,I110,TRUE,_xll.ohTrigger(RecalcTrigger,Trigger1M)),NA())</f>
        <v>-4.0385998455061412E-3</v>
      </c>
      <c r="O110" s="44">
        <f>IFERROR(_xll.qlIndexFixing(ONIndex3M,I110,TRUE,_xll.ohTrigger(RecalcTrigger,Trigger3M)),NA())</f>
        <v>-3.0504206375647769E-3</v>
      </c>
      <c r="P110" s="44">
        <f>IFERROR(_xll.qlIndexFixing(ONIndex6M,I110,TRUE,_xll.ohTrigger(RecalcTrigger,Trigger6M)),NA())</f>
        <v>-1.9807102007751709E-3</v>
      </c>
      <c r="Q110" s="145">
        <f>IFERROR(_xll.qlIndexFixing(ONIndex1Y,I110,TRUE,_xll.ohTrigger(RecalcTrigger,Trigger1Y)),NA())</f>
        <v>-6.1784307386236748E-4</v>
      </c>
    </row>
    <row r="111" spans="2:17" x14ac:dyDescent="0.2">
      <c r="B111" s="39" t="s">
        <v>17</v>
      </c>
      <c r="D111" s="42">
        <f>_xll.qlCalendarAdvance(Calendar,$D110,B111,"f",FALSE)</f>
        <v>42793</v>
      </c>
      <c r="E111" s="139">
        <f>_xll.qlInterestRateIndexValueDate(IndexON,D111)</f>
        <v>42793</v>
      </c>
      <c r="F111" s="155">
        <f>IFERROR(_xll.qlIndexFixing(IndexON,D111,TRUE,_xll.ohTrigger(RecalcTrigger,TriggerON)),NA())</f>
        <v>-3.8430765306474157E-3</v>
      </c>
      <c r="H111" s="42">
        <f>_xll.qlCalendarAdvance(Calendar,$H110,B111,"f",FALSE)</f>
        <v>42793</v>
      </c>
      <c r="I111" s="139">
        <f>_xll.qlInterestRateIndexValueDate(Index1M,$H111)</f>
        <v>42795</v>
      </c>
      <c r="J111" s="144">
        <f>IFERROR(_xll.qlIndexFixing(Index1M,$H111,TRUE,_xll.ohTrigger(RecalcTrigger,Trigger1M)),NA())</f>
        <v>-4.1034965396241126E-3</v>
      </c>
      <c r="K111" s="44">
        <f>IFERROR(_xll.qlIndexFixing(Index3M,H111,TRUE,_xll.ohTrigger(RecalcTrigger,Trigger3M)),NA())</f>
        <v>-3.2317788610497261E-3</v>
      </c>
      <c r="L111" s="44">
        <f>IFERROR(_xll.qlIndexFixing(Index6M,$H111,TRUE,_xll.ohTrigger(RecalcTrigger,Trigger6M)),NA())</f>
        <v>-2.1014116711003056E-3</v>
      </c>
      <c r="M111" s="145">
        <f>IFERROR(_xll.qlIndexFixing(Index1Y,$H111,TRUE,_xll.ohTrigger(RecalcTrigger,Trigger1Y)),NA())</f>
        <v>-7.3134276518935877E-4</v>
      </c>
      <c r="N111" s="144">
        <f>IFERROR(_xll.qlIndexFixing(ONIndex1M,I111,TRUE,_xll.ohTrigger(RecalcTrigger,Trigger1M)),NA())</f>
        <v>-4.0486761641123081E-3</v>
      </c>
      <c r="O111" s="44">
        <f>IFERROR(_xll.qlIndexFixing(ONIndex3M,I111,TRUE,_xll.ohTrigger(RecalcTrigger,Trigger3M)),NA())</f>
        <v>-3.0492998776132652E-3</v>
      </c>
      <c r="P111" s="44">
        <f>IFERROR(_xll.qlIndexFixing(ONIndex6M,I111,TRUE,_xll.ohTrigger(RecalcTrigger,Trigger6M)),NA())</f>
        <v>-1.9846620839825135E-3</v>
      </c>
      <c r="Q111" s="145">
        <f>IFERROR(_xll.qlIndexFixing(ONIndex1Y,I111,TRUE,_xll.ohTrigger(RecalcTrigger,Trigger1Y)),NA())</f>
        <v>-6.2229060913576717E-4</v>
      </c>
    </row>
    <row r="112" spans="2:17" x14ac:dyDescent="0.2">
      <c r="B112" s="39" t="s">
        <v>17</v>
      </c>
      <c r="D112" s="42">
        <f>_xll.qlCalendarAdvance(Calendar,$D111,B112,"f",FALSE)</f>
        <v>42794</v>
      </c>
      <c r="E112" s="139">
        <f>_xll.qlInterestRateIndexValueDate(IndexON,D112)</f>
        <v>42794</v>
      </c>
      <c r="F112" s="155">
        <f>IFERROR(_xll.qlIndexFixing(IndexON,D112,TRUE,_xll.ohTrigger(RecalcTrigger,TriggerON)),NA())</f>
        <v>-3.8492288057367929E-3</v>
      </c>
      <c r="H112" s="42">
        <f>_xll.qlCalendarAdvance(Calendar,$H111,B112,"f",FALSE)</f>
        <v>42794</v>
      </c>
      <c r="I112" s="139">
        <f>_xll.qlInterestRateIndexValueDate(Index1M,$H112)</f>
        <v>42796</v>
      </c>
      <c r="J112" s="144">
        <f>IFERROR(_xll.qlIndexFixing(Index1M,$H112,TRUE,_xll.ohTrigger(RecalcTrigger,Trigger1M)),NA())</f>
        <v>-4.105731401753826E-3</v>
      </c>
      <c r="K112" s="44">
        <f>IFERROR(_xll.qlIndexFixing(Index3M,H112,TRUE,_xll.ohTrigger(RecalcTrigger,Trigger3M)),NA())</f>
        <v>-3.2335683612677341E-3</v>
      </c>
      <c r="L112" s="44">
        <f>IFERROR(_xll.qlIndexFixing(Index6M,$H112,TRUE,_xll.ohTrigger(RecalcTrigger,Trigger6M)),NA())</f>
        <v>-2.1045140541754042E-3</v>
      </c>
      <c r="M112" s="145">
        <f>IFERROR(_xll.qlIndexFixing(Index1Y,$H112,TRUE,_xll.ohTrigger(RecalcTrigger,Trigger1Y)),NA())</f>
        <v>-7.3269836490315538E-4</v>
      </c>
      <c r="N112" s="144">
        <f>IFERROR(_xll.qlIndexFixing(ONIndex1M,I112,TRUE,_xll.ohTrigger(RecalcTrigger,Trigger1M)),NA())</f>
        <v>-4.0586585024016131E-3</v>
      </c>
      <c r="O112" s="44">
        <f>IFERROR(_xll.qlIndexFixing(ONIndex3M,I112,TRUE,_xll.ohTrigger(RecalcTrigger,Trigger3M)),NA())</f>
        <v>-3.0496435255500387E-3</v>
      </c>
      <c r="P112" s="44">
        <f>IFERROR(_xll.qlIndexFixing(ONIndex6M,I112,TRUE,_xll.ohTrigger(RecalcTrigger,Trigger6M)),NA())</f>
        <v>-1.9884915679257986E-3</v>
      </c>
      <c r="Q112" s="145">
        <f>IFERROR(_xll.qlIndexFixing(ONIndex1Y,I112,TRUE,_xll.ohTrigger(RecalcTrigger,Trigger1Y)),NA())</f>
        <v>-6.2638909779089147E-4</v>
      </c>
    </row>
    <row r="113" spans="2:17" x14ac:dyDescent="0.2">
      <c r="B113" s="39" t="s">
        <v>17</v>
      </c>
      <c r="D113" s="42">
        <f>_xll.qlCalendarAdvance(Calendar,$D112,B113,"f",FALSE)</f>
        <v>42795</v>
      </c>
      <c r="E113" s="139">
        <f>_xll.qlInterestRateIndexValueDate(IndexON,D113)</f>
        <v>42795</v>
      </c>
      <c r="F113" s="155">
        <f>IFERROR(_xll.qlIndexFixing(IndexON,D113,TRUE,_xll.ohTrigger(RecalcTrigger,TriggerON)),NA())</f>
        <v>-3.8557296114705153E-3</v>
      </c>
      <c r="H113" s="42">
        <f>_xll.qlCalendarAdvance(Calendar,$H112,B113,"f",FALSE)</f>
        <v>42795</v>
      </c>
      <c r="I113" s="139">
        <f>_xll.qlInterestRateIndexValueDate(Index1M,$H113)</f>
        <v>42797</v>
      </c>
      <c r="J113" s="144">
        <f>IFERROR(_xll.qlIndexFixing(Index1M,$H113,TRUE,_xll.ohTrigger(RecalcTrigger,Trigger1M)),NA())</f>
        <v>-4.1079430200995038E-3</v>
      </c>
      <c r="K113" s="44">
        <f>IFERROR(_xll.qlIndexFixing(Index3M,H113,TRUE,_xll.ohTrigger(RecalcTrigger,Trigger3M)),NA())</f>
        <v>-3.2349177756684621E-3</v>
      </c>
      <c r="L113" s="44">
        <f>IFERROR(_xll.qlIndexFixing(Index6M,$H113,TRUE,_xll.ohTrigger(RecalcTrigger,Trigger6M)),NA())</f>
        <v>-2.1051948469184012E-3</v>
      </c>
      <c r="M113" s="145">
        <f>IFERROR(_xll.qlIndexFixing(Index1Y,$H113,TRUE,_xll.ohTrigger(RecalcTrigger,Trigger1Y)),NA())</f>
        <v>-7.3619663904075775E-4</v>
      </c>
      <c r="N113" s="144">
        <f>IFERROR(_xll.qlIndexFixing(ONIndex1M,I113,TRUE,_xll.ohTrigger(RecalcTrigger,Trigger1M)),NA())</f>
        <v>-4.0635278008460674E-3</v>
      </c>
      <c r="O113" s="44">
        <f>IFERROR(_xll.qlIndexFixing(ONIndex3M,I113,TRUE,_xll.ohTrigger(RecalcTrigger,Trigger3M)),NA())</f>
        <v>-3.050536505120327E-3</v>
      </c>
      <c r="P113" s="44">
        <f>IFERROR(_xll.qlIndexFixing(ONIndex6M,I113,TRUE,_xll.ohTrigger(RecalcTrigger,Trigger6M)),NA())</f>
        <v>-1.9903230026097063E-3</v>
      </c>
      <c r="Q113" s="145">
        <f>IFERROR(_xll.qlIndexFixing(ONIndex1Y,I113,TRUE,_xll.ohTrigger(RecalcTrigger,Trigger1Y)),NA())</f>
        <v>-6.2825578959202488E-4</v>
      </c>
    </row>
    <row r="114" spans="2:17" x14ac:dyDescent="0.2">
      <c r="B114" s="39" t="s">
        <v>17</v>
      </c>
      <c r="D114" s="42">
        <f>_xll.qlCalendarAdvance(Calendar,$D113,B114,"f",FALSE)</f>
        <v>42796</v>
      </c>
      <c r="E114" s="139">
        <f>_xll.qlInterestRateIndexValueDate(IndexON,D114)</f>
        <v>42796</v>
      </c>
      <c r="F114" s="155">
        <f>IFERROR(_xll.qlIndexFixing(IndexON,D114,TRUE,_xll.ohTrigger(RecalcTrigger,TriggerON)),NA())</f>
        <v>-3.862586347689323E-3</v>
      </c>
      <c r="H114" s="42">
        <f>_xll.qlCalendarAdvance(Calendar,$H113,B114,"f",FALSE)</f>
        <v>42796</v>
      </c>
      <c r="I114" s="139">
        <f>_xll.qlInterestRateIndexValueDate(Index1M,$H114)</f>
        <v>42800</v>
      </c>
      <c r="J114" s="144">
        <f>IFERROR(_xll.qlIndexFixing(Index1M,$H114,TRUE,_xll.ohTrigger(RecalcTrigger,Trigger1M)),NA())</f>
        <v>-4.1192060619831663E-3</v>
      </c>
      <c r="K114" s="44">
        <f>IFERROR(_xll.qlIndexFixing(Index3M,H114,TRUE,_xll.ohTrigger(RecalcTrigger,Trigger3M)),NA())</f>
        <v>-3.240843430323174E-3</v>
      </c>
      <c r="L114" s="44">
        <f>IFERROR(_xll.qlIndexFixing(Index6M,$H114,TRUE,_xll.ohTrigger(RecalcTrigger,Trigger6M)),NA())</f>
        <v>-2.1090119102088033E-3</v>
      </c>
      <c r="M114" s="145">
        <f>IFERROR(_xll.qlIndexFixing(Index1Y,$H114,TRUE,_xll.ohTrigger(RecalcTrigger,Trigger1Y)),NA())</f>
        <v>-7.3822299869622692E-4</v>
      </c>
      <c r="N114" s="144">
        <f>IFERROR(_xll.qlIndexFixing(ONIndex1M,I114,TRUE,_xll.ohTrigger(RecalcTrigger,Trigger1M)),NA())</f>
        <v>-4.0683336887736843E-3</v>
      </c>
      <c r="O114" s="44">
        <f>IFERROR(_xll.qlIndexFixing(ONIndex3M,I114,TRUE,_xll.ohTrigger(RecalcTrigger,Trigger3M)),NA())</f>
        <v>-3.0518865436812703E-3</v>
      </c>
      <c r="P114" s="44">
        <f>IFERROR(_xll.qlIndexFixing(ONIndex6M,I114,TRUE,_xll.ohTrigger(RecalcTrigger,Trigger6M)),NA())</f>
        <v>-1.9921043182646869E-3</v>
      </c>
      <c r="Q114" s="145">
        <f>IFERROR(_xll.qlIndexFixing(ONIndex1Y,I114,TRUE,_xll.ohTrigger(RecalcTrigger,Trigger1Y)),NA())</f>
        <v>-6.3000942331026266E-4</v>
      </c>
    </row>
    <row r="115" spans="2:17" x14ac:dyDescent="0.2">
      <c r="B115" s="39" t="s">
        <v>17</v>
      </c>
      <c r="D115" s="42">
        <f>_xll.qlCalendarAdvance(Calendar,$D114,B115,"f",FALSE)</f>
        <v>42797</v>
      </c>
      <c r="E115" s="139">
        <f>_xll.qlInterestRateIndexValueDate(IndexON,D115)</f>
        <v>42797</v>
      </c>
      <c r="F115" s="155">
        <f>IFERROR(_xll.qlIndexFixing(IndexON,D115,TRUE,_xll.ohTrigger(RecalcTrigger,TriggerON)),NA())</f>
        <v>-3.8774814893027809E-3</v>
      </c>
      <c r="H115" s="42">
        <f>_xll.qlCalendarAdvance(Calendar,$H114,B115,"f",FALSE)</f>
        <v>42797</v>
      </c>
      <c r="I115" s="139">
        <f>_xll.qlInterestRateIndexValueDate(Index1M,$H115)</f>
        <v>42801</v>
      </c>
      <c r="J115" s="144">
        <f>IFERROR(_xll.qlIndexFixing(Index1M,$H115,TRUE,_xll.ohTrigger(RecalcTrigger,Trigger1M)),NA())</f>
        <v>-4.1227820491102256E-3</v>
      </c>
      <c r="K115" s="44">
        <f>IFERROR(_xll.qlIndexFixing(Index3M,H115,TRUE,_xll.ohTrigger(RecalcTrigger,Trigger3M)),NA())</f>
        <v>-3.2426937877982416E-3</v>
      </c>
      <c r="L115" s="44">
        <f>IFERROR(_xll.qlIndexFixing(Index6M,$H115,TRUE,_xll.ohTrigger(RecalcTrigger,Trigger6M)),NA())</f>
        <v>-2.1106251181751451E-3</v>
      </c>
      <c r="M115" s="145">
        <f>IFERROR(_xll.qlIndexFixing(Index1Y,$H115,TRUE,_xll.ohTrigger(RecalcTrigger,Trigger1Y)),NA())</f>
        <v>-7.3962313768946618E-4</v>
      </c>
      <c r="N115" s="144">
        <f>IFERROR(_xll.qlIndexFixing(ONIndex1M,I115,TRUE,_xll.ohTrigger(RecalcTrigger,Trigger1M)),NA())</f>
        <v>-4.0730735339300495E-3</v>
      </c>
      <c r="O115" s="44">
        <f>IFERROR(_xll.qlIndexFixing(ONIndex3M,I115,TRUE,_xll.ohTrigger(RecalcTrigger,Trigger3M)),NA())</f>
        <v>-3.0537047190115629E-3</v>
      </c>
      <c r="P115" s="44">
        <f>IFERROR(_xll.qlIndexFixing(ONIndex6M,I115,TRUE,_xll.ohTrigger(RecalcTrigger,Trigger6M)),NA())</f>
        <v>-1.993833236753062E-3</v>
      </c>
      <c r="Q115" s="145">
        <f>IFERROR(_xll.qlIndexFixing(ONIndex1Y,I115,TRUE,_xll.ohTrigger(RecalcTrigger,Trigger1Y)),NA())</f>
        <v>-6.3164743267840606E-4</v>
      </c>
    </row>
    <row r="116" spans="2:17" x14ac:dyDescent="0.2">
      <c r="B116" s="39" t="s">
        <v>17</v>
      </c>
      <c r="D116" s="42">
        <f>_xll.qlCalendarAdvance(Calendar,$D115,B116,"f",FALSE)</f>
        <v>42800</v>
      </c>
      <c r="E116" s="139">
        <f>_xll.qlInterestRateIndexValueDate(IndexON,D116)</f>
        <v>42800</v>
      </c>
      <c r="F116" s="155">
        <f>IFERROR(_xll.qlIndexFixing(IndexON,D116,TRUE,_xll.ohTrigger(RecalcTrigger,TriggerON)),NA())</f>
        <v>-3.8937205917122242E-3</v>
      </c>
      <c r="H116" s="42">
        <f>_xll.qlCalendarAdvance(Calendar,$H115,B116,"f",FALSE)</f>
        <v>42800</v>
      </c>
      <c r="I116" s="139">
        <f>_xll.qlInterestRateIndexValueDate(Index1M,$H116)</f>
        <v>42802</v>
      </c>
      <c r="J116" s="144">
        <f>IFERROR(_xll.qlIndexFixing(Index1M,$H116,TRUE,_xll.ohTrigger(RecalcTrigger,Trigger1M)),NA())</f>
        <v>-4.129098109535434E-3</v>
      </c>
      <c r="K116" s="44">
        <f>IFERROR(_xll.qlIndexFixing(Index3M,H116,TRUE,_xll.ohTrigger(RecalcTrigger,Trigger3M)),NA())</f>
        <v>-3.2445575737603274E-3</v>
      </c>
      <c r="L116" s="44">
        <f>IFERROR(_xll.qlIndexFixing(Index6M,$H116,TRUE,_xll.ohTrigger(RecalcTrigger,Trigger6M)),NA())</f>
        <v>-2.1122642140252797E-3</v>
      </c>
      <c r="M116" s="145">
        <f>IFERROR(_xll.qlIndexFixing(Index1Y,$H116,TRUE,_xll.ohTrigger(RecalcTrigger,Trigger1Y)),NA())</f>
        <v>-7.4102821761924198E-4</v>
      </c>
      <c r="N116" s="144">
        <f>IFERROR(_xll.qlIndexFixing(ONIndex1M,I116,TRUE,_xll.ohTrigger(RecalcTrigger,Trigger1M)),NA())</f>
        <v>-4.0822736292822626E-3</v>
      </c>
      <c r="O116" s="44">
        <f>IFERROR(_xll.qlIndexFixing(ONIndex3M,I116,TRUE,_xll.ohTrigger(RecalcTrigger,Trigger3M)),NA())</f>
        <v>-3.0589309234274609E-3</v>
      </c>
      <c r="P116" s="44">
        <f>IFERROR(_xll.qlIndexFixing(ONIndex6M,I116,TRUE,_xll.ohTrigger(RecalcTrigger,Trigger6M)),NA())</f>
        <v>-1.9970939464952764E-3</v>
      </c>
      <c r="Q116" s="145">
        <f>IFERROR(_xll.qlIndexFixing(ONIndex1Y,I116,TRUE,_xll.ohTrigger(RecalcTrigger,Trigger1Y)),NA())</f>
        <v>-6.3452408716635489E-4</v>
      </c>
    </row>
    <row r="117" spans="2:17" x14ac:dyDescent="0.2">
      <c r="B117" s="39" t="s">
        <v>17</v>
      </c>
      <c r="D117" s="42">
        <f>_xll.qlCalendarAdvance(Calendar,$D116,B117,"f",FALSE)</f>
        <v>42801</v>
      </c>
      <c r="E117" s="139">
        <f>_xll.qlInterestRateIndexValueDate(IndexON,D117)</f>
        <v>42801</v>
      </c>
      <c r="F117" s="155">
        <f>IFERROR(_xll.qlIndexFixing(IndexON,D117,TRUE,_xll.ohTrigger(RecalcTrigger,TriggerON)),NA())</f>
        <v>-3.9024679763688397E-3</v>
      </c>
      <c r="H117" s="42">
        <f>_xll.qlCalendarAdvance(Calendar,$H116,B117,"f",FALSE)</f>
        <v>42801</v>
      </c>
      <c r="I117" s="139">
        <f>_xll.qlInterestRateIndexValueDate(Index1M,$H117)</f>
        <v>42803</v>
      </c>
      <c r="J117" s="144">
        <f>IFERROR(_xll.qlIndexFixing(Index1M,$H117,TRUE,_xll.ohTrigger(RecalcTrigger,Trigger1M)),NA())</f>
        <v>-4.1310436823054075E-3</v>
      </c>
      <c r="K117" s="44">
        <f>IFERROR(_xll.qlIndexFixing(Index3M,H117,TRUE,_xll.ohTrigger(RecalcTrigger,Trigger3M)),NA())</f>
        <v>-3.246435115980285E-3</v>
      </c>
      <c r="L117" s="44">
        <f>IFERROR(_xll.qlIndexFixing(Index6M,$H117,TRUE,_xll.ohTrigger(RecalcTrigger,Trigger6M)),NA())</f>
        <v>-2.115972171167177E-3</v>
      </c>
      <c r="M117" s="145">
        <f>IFERROR(_xll.qlIndexFixing(Index1Y,$H117,TRUE,_xll.ohTrigger(RecalcTrigger,Trigger1Y)),NA())</f>
        <v>-7.4243690284097328E-4</v>
      </c>
      <c r="N117" s="144">
        <f>IFERROR(_xll.qlIndexFixing(ONIndex1M,I117,TRUE,_xll.ohTrigger(RecalcTrigger,Trigger1M)),NA())</f>
        <v>-4.091319846351027E-3</v>
      </c>
      <c r="O117" s="44">
        <f>IFERROR(_xll.qlIndexFixing(ONIndex3M,I117,TRUE,_xll.ohTrigger(RecalcTrigger,Trigger3M)),NA())</f>
        <v>-3.0658803477567886E-3</v>
      </c>
      <c r="P117" s="44">
        <f>IFERROR(_xll.qlIndexFixing(ONIndex6M,I117,TRUE,_xll.ohTrigger(RecalcTrigger,Trigger6M)),NA())</f>
        <v>-2.0001793753676722E-3</v>
      </c>
      <c r="Q117" s="145">
        <f>IFERROR(_xll.qlIndexFixing(ONIndex1Y,I117,TRUE,_xll.ohTrigger(RecalcTrigger,Trigger1Y)),NA())</f>
        <v>-6.3699190142596507E-4</v>
      </c>
    </row>
    <row r="118" spans="2:17" x14ac:dyDescent="0.2">
      <c r="B118" s="39" t="s">
        <v>17</v>
      </c>
      <c r="D118" s="42">
        <f>_xll.qlCalendarAdvance(Calendar,$D117,B118,"f",FALSE)</f>
        <v>42802</v>
      </c>
      <c r="E118" s="139">
        <f>_xll.qlInterestRateIndexValueDate(IndexON,D118)</f>
        <v>42802</v>
      </c>
      <c r="F118" s="155">
        <f>IFERROR(_xll.qlIndexFixing(IndexON,D118,TRUE,_xll.ohTrigger(RecalcTrigger,TriggerON)),NA())</f>
        <v>-3.9115286685653672E-3</v>
      </c>
      <c r="H118" s="42">
        <f>_xll.qlCalendarAdvance(Calendar,$H117,B118,"f",FALSE)</f>
        <v>42802</v>
      </c>
      <c r="I118" s="139">
        <f>_xll.qlInterestRateIndexValueDate(Index1M,$H118)</f>
        <v>42804</v>
      </c>
      <c r="J118" s="144">
        <f>IFERROR(_xll.qlIndexFixing(Index1M,$H118,TRUE,_xll.ohTrigger(RecalcTrigger,Trigger1M)),NA())</f>
        <v>-4.132960447791538E-3</v>
      </c>
      <c r="K118" s="44">
        <f>IFERROR(_xll.qlIndexFixing(Index3M,H118,TRUE,_xll.ohTrigger(RecalcTrigger,Trigger3M)),NA())</f>
        <v>-3.2479548646959454E-3</v>
      </c>
      <c r="L118" s="44">
        <f>IFERROR(_xll.qlIndexFixing(Index6M,$H118,TRUE,_xll.ohTrigger(RecalcTrigger,Trigger6M)),NA())</f>
        <v>-2.1166441044993293E-3</v>
      </c>
      <c r="M118" s="145">
        <f>IFERROR(_xll.qlIndexFixing(Index1Y,$H118,TRUE,_xll.ohTrigger(RecalcTrigger,Trigger1Y)),NA())</f>
        <v>-7.4605379229450062E-4</v>
      </c>
      <c r="N118" s="144">
        <f>IFERROR(_xll.qlIndexFixing(ONIndex1M,I118,TRUE,_xll.ohTrigger(RecalcTrigger,Trigger1M)),NA())</f>
        <v>-4.0956899966726468E-3</v>
      </c>
      <c r="O118" s="44">
        <f>IFERROR(_xll.qlIndexFixing(ONIndex3M,I118,TRUE,_xll.ohTrigger(RecalcTrigger,Trigger3M)),NA())</f>
        <v>-3.0702053762921011E-3</v>
      </c>
      <c r="P118" s="44">
        <f>IFERROR(_xll.qlIndexFixing(ONIndex6M,I118,TRUE,_xll.ohTrigger(RecalcTrigger,Trigger6M)),NA())</f>
        <v>-2.0016121354782257E-3</v>
      </c>
      <c r="Q118" s="145">
        <f>IFERROR(_xll.qlIndexFixing(ONIndex1Y,I118,TRUE,_xll.ohTrigger(RecalcTrigger,Trigger1Y)),NA())</f>
        <v>-6.3801329511559146E-4</v>
      </c>
    </row>
    <row r="119" spans="2:17" x14ac:dyDescent="0.2">
      <c r="B119" s="39" t="s">
        <v>17</v>
      </c>
      <c r="D119" s="42">
        <f>_xll.qlCalendarAdvance(Calendar,$D118,B119,"f",FALSE)</f>
        <v>42803</v>
      </c>
      <c r="E119" s="139">
        <f>_xll.qlInterestRateIndexValueDate(IndexON,D119)</f>
        <v>42803</v>
      </c>
      <c r="F119" s="155">
        <f>IFERROR(_xll.qlIndexFixing(IndexON,D119,TRUE,_xll.ohTrigger(RecalcTrigger,TriggerON)),NA())</f>
        <v>-3.9205576844603129E-3</v>
      </c>
      <c r="H119" s="42">
        <f>_xll.qlCalendarAdvance(Calendar,$H118,B119,"f",FALSE)</f>
        <v>42803</v>
      </c>
      <c r="I119" s="139">
        <f>_xll.qlInterestRateIndexValueDate(Index1M,$H119)</f>
        <v>42807</v>
      </c>
      <c r="J119" s="144">
        <f>IFERROR(_xll.qlIndexFixing(Index1M,$H119,TRUE,_xll.ohTrigger(RecalcTrigger,Trigger1M)),NA())</f>
        <v>-4.1422943682190736E-3</v>
      </c>
      <c r="K119" s="44">
        <f>IFERROR(_xll.qlIndexFixing(Index3M,H119,TRUE,_xll.ohTrigger(RecalcTrigger,Trigger3M)),NA())</f>
        <v>-3.2540880342241847E-3</v>
      </c>
      <c r="L119" s="44">
        <f>IFERROR(_xll.qlIndexFixing(Index6M,$H119,TRUE,_xll.ohTrigger(RecalcTrigger,Trigger6M)),NA())</f>
        <v>-2.1207684338258185E-3</v>
      </c>
      <c r="M119" s="145">
        <f>IFERROR(_xll.qlIndexFixing(Index1Y,$H119,TRUE,_xll.ohTrigger(RecalcTrigger,Trigger1Y)),NA())</f>
        <v>-7.4808078371617142E-4</v>
      </c>
      <c r="N119" s="144">
        <f>IFERROR(_xll.qlIndexFixing(ONIndex1M,I119,TRUE,_xll.ohTrigger(RecalcTrigger,Trigger1M)),NA())</f>
        <v>-4.099978311855601E-3</v>
      </c>
      <c r="O119" s="44">
        <f>IFERROR(_xll.qlIndexFixing(ONIndex3M,I119,TRUE,_xll.ohTrigger(RecalcTrigger,Trigger3M)),NA())</f>
        <v>-3.0750650093880338E-3</v>
      </c>
      <c r="P119" s="44">
        <f>IFERROR(_xll.qlIndexFixing(ONIndex6M,I119,TRUE,_xll.ohTrigger(RecalcTrigger,Trigger6M)),NA())</f>
        <v>-2.0029788297559747E-3</v>
      </c>
      <c r="Q119" s="145">
        <f>IFERROR(_xll.qlIndexFixing(ONIndex1Y,I119,TRUE,_xll.ohTrigger(RecalcTrigger,Trigger1Y)),NA())</f>
        <v>-6.3890366705177115E-4</v>
      </c>
    </row>
    <row r="120" spans="2:17" x14ac:dyDescent="0.2">
      <c r="B120" s="39" t="s">
        <v>17</v>
      </c>
      <c r="D120" s="42">
        <f>_xll.qlCalendarAdvance(Calendar,$D119,B120,"f",FALSE)</f>
        <v>42804</v>
      </c>
      <c r="E120" s="139">
        <f>_xll.qlInterestRateIndexValueDate(IndexON,D120)</f>
        <v>42804</v>
      </c>
      <c r="F120" s="155">
        <f>IFERROR(_xll.qlIndexFixing(IndexON,D120,TRUE,_xll.ohTrigger(RecalcTrigger,TriggerON)),NA())</f>
        <v>-3.9381530956150712E-3</v>
      </c>
      <c r="H120" s="42">
        <f>_xll.qlCalendarAdvance(Calendar,$H119,B120,"f",FALSE)</f>
        <v>42804</v>
      </c>
      <c r="I120" s="139">
        <f>_xll.qlInterestRateIndexValueDate(Index1M,$H120)</f>
        <v>42808</v>
      </c>
      <c r="J120" s="144">
        <f>IFERROR(_xll.qlIndexFixing(Index1M,$H120,TRUE,_xll.ohTrigger(RecalcTrigger,Trigger1M)),NA())</f>
        <v>-4.1495779046702352E-3</v>
      </c>
      <c r="K120" s="44">
        <f>IFERROR(_xll.qlIndexFixing(Index3M,H120,TRUE,_xll.ohTrigger(RecalcTrigger,Trigger3M)),NA())</f>
        <v>-3.2560379056697946E-3</v>
      </c>
      <c r="L120" s="44">
        <f>IFERROR(_xll.qlIndexFixing(Index6M,$H120,TRUE,_xll.ohTrigger(RecalcTrigger,Trigger6M)),NA())</f>
        <v>-2.1225148310124648E-3</v>
      </c>
      <c r="M120" s="145">
        <f>IFERROR(_xll.qlIndexFixing(Index1Y,$H120,TRUE,_xll.ohTrigger(RecalcTrigger,Trigger1Y)),NA())</f>
        <v>-7.4948726068733399E-4</v>
      </c>
      <c r="N120" s="144">
        <f>IFERROR(_xll.qlIndexFixing(ONIndex1M,I120,TRUE,_xll.ohTrigger(RecalcTrigger,Trigger1M)),NA())</f>
        <v>-4.1041821596055073E-3</v>
      </c>
      <c r="O120" s="44">
        <f>IFERROR(_xll.qlIndexFixing(ONIndex3M,I120,TRUE,_xll.ohTrigger(RecalcTrigger,Trigger3M)),NA())</f>
        <v>-3.0804703246634091E-3</v>
      </c>
      <c r="P120" s="44">
        <f>IFERROR(_xll.qlIndexFixing(ONIndex6M,I120,TRUE,_xll.ohTrigger(RecalcTrigger,Trigger6M)),NA())</f>
        <v>-2.0042771795836245E-3</v>
      </c>
      <c r="Q120" s="145">
        <f>IFERROR(_xll.qlIndexFixing(ONIndex1Y,I120,TRUE,_xll.ohTrigger(RecalcTrigger,Trigger1Y)),NA())</f>
        <v>-6.3966045084740131E-4</v>
      </c>
    </row>
    <row r="121" spans="2:17" x14ac:dyDescent="0.2">
      <c r="B121" s="39" t="s">
        <v>17</v>
      </c>
      <c r="D121" s="42">
        <f>_xll.qlCalendarAdvance(Calendar,$D120,B121,"f",FALSE)</f>
        <v>42807</v>
      </c>
      <c r="E121" s="139">
        <f>_xll.qlInterestRateIndexValueDate(IndexON,D121)</f>
        <v>42807</v>
      </c>
      <c r="F121" s="155">
        <f>IFERROR(_xll.qlIndexFixing(IndexON,D121,TRUE,_xll.ohTrigger(RecalcTrigger,TriggerON)),NA())</f>
        <v>-3.9553876688769307E-3</v>
      </c>
      <c r="H121" s="42">
        <f>_xll.qlCalendarAdvance(Calendar,$H120,B121,"f",FALSE)</f>
        <v>42807</v>
      </c>
      <c r="I121" s="139">
        <f>_xll.qlInterestRateIndexValueDate(Index1M,$H121)</f>
        <v>42809</v>
      </c>
      <c r="J121" s="144">
        <f>IFERROR(_xll.qlIndexFixing(Index1M,$H121,TRUE,_xll.ohTrigger(RecalcTrigger,Trigger1M)),NA())</f>
        <v>-4.1512100711116979E-3</v>
      </c>
      <c r="K121" s="44">
        <f>IFERROR(_xll.qlIndexFixing(Index3M,H121,TRUE,_xll.ohTrigger(RecalcTrigger,Trigger3M)),NA())</f>
        <v>-3.2580026788252706E-3</v>
      </c>
      <c r="L121" s="44">
        <f>IFERROR(_xll.qlIndexFixing(Index6M,$H121,TRUE,_xll.ohTrigger(RecalcTrigger,Trigger6M)),NA())</f>
        <v>-2.1242709212005127E-3</v>
      </c>
      <c r="M121" s="145">
        <f>IFERROR(_xll.qlIndexFixing(Index1Y,$H121,TRUE,_xll.ohTrigger(RecalcTrigger,Trigger1Y)),NA())</f>
        <v>-7.5088920905733126E-4</v>
      </c>
      <c r="N121" s="144">
        <f>IFERROR(_xll.qlIndexFixing(ONIndex1M,I121,TRUE,_xll.ohTrigger(RecalcTrigger,Trigger1M)),NA())</f>
        <v>-4.1122481619915163E-3</v>
      </c>
      <c r="O121" s="44">
        <f>IFERROR(_xll.qlIndexFixing(ONIndex3M,I121,TRUE,_xll.ohTrigger(RecalcTrigger,Trigger3M)),NA())</f>
        <v>-3.0931287095237181E-3</v>
      </c>
      <c r="P121" s="44">
        <f>IFERROR(_xll.qlIndexFixing(ONIndex6M,I121,TRUE,_xll.ohTrigger(RecalcTrigger,Trigger6M)),NA())</f>
        <v>-2.0066234898230562E-3</v>
      </c>
      <c r="Q121" s="145">
        <f>IFERROR(_xll.qlIndexFixing(ONIndex1Y,I121,TRUE,_xll.ohTrigger(RecalcTrigger,Trigger1Y)),NA())</f>
        <v>-6.4071475327942551E-4</v>
      </c>
    </row>
    <row r="122" spans="2:17" x14ac:dyDescent="0.2">
      <c r="B122" s="39" t="s">
        <v>17</v>
      </c>
      <c r="D122" s="42">
        <f>_xll.qlCalendarAdvance(Calendar,$D121,B122,"f",FALSE)</f>
        <v>42808</v>
      </c>
      <c r="E122" s="139">
        <f>_xll.qlInterestRateIndexValueDate(IndexON,D122)</f>
        <v>42808</v>
      </c>
      <c r="F122" s="155">
        <f>IFERROR(_xll.qlIndexFixing(IndexON,D122,TRUE,_xll.ohTrigger(RecalcTrigger,TriggerON)),NA())</f>
        <v>-3.9637461836372623E-3</v>
      </c>
      <c r="H122" s="42">
        <f>_xll.qlCalendarAdvance(Calendar,$H121,B122,"f",FALSE)</f>
        <v>42808</v>
      </c>
      <c r="I122" s="139">
        <f>_xll.qlInterestRateIndexValueDate(Index1M,$H122)</f>
        <v>42810</v>
      </c>
      <c r="J122" s="144">
        <f>IFERROR(_xll.qlIndexFixing(Index1M,$H122,TRUE,_xll.ohTrigger(RecalcTrigger,Trigger1M)),NA())</f>
        <v>-4.1528098443062563E-3</v>
      </c>
      <c r="K122" s="44">
        <f>IFERROR(_xll.qlIndexFixing(Index3M,H122,TRUE,_xll.ohTrigger(RecalcTrigger,Trigger3M)),NA())</f>
        <v>-3.2599824077382488E-3</v>
      </c>
      <c r="L122" s="44">
        <f>IFERROR(_xll.qlIndexFixing(Index6M,$H122,TRUE,_xll.ohTrigger(RecalcTrigger,Trigger6M)),NA())</f>
        <v>-2.1282091220522418E-3</v>
      </c>
      <c r="M122" s="145">
        <f>IFERROR(_xll.qlIndexFixing(Index1Y,$H122,TRUE,_xll.ohTrigger(RecalcTrigger,Trigger1Y)),NA())</f>
        <v>-7.5228525317205201E-4</v>
      </c>
      <c r="N122" s="144">
        <f>IFERROR(_xll.qlIndexFixing(ONIndex1M,I122,TRUE,_xll.ohTrigger(RecalcTrigger,Trigger1M)),NA())</f>
        <v>-4.1201002347834859E-3</v>
      </c>
      <c r="O122" s="44">
        <f>IFERROR(_xll.qlIndexFixing(ONIndex3M,I122,TRUE,_xll.ohTrigger(RecalcTrigger,Trigger3M)),NA())</f>
        <v>-3.1077699677695136E-3</v>
      </c>
      <c r="P122" s="44">
        <f>IFERROR(_xll.qlIndexFixing(ONIndex6M,I122,TRUE,_xll.ohTrigger(RecalcTrigger,Trigger6M)),NA())</f>
        <v>-2.0087415744374226E-3</v>
      </c>
      <c r="Q122" s="145">
        <f>IFERROR(_xll.qlIndexFixing(ONIndex1Y,I122,TRUE,_xll.ohTrigger(RecalcTrigger,Trigger1Y)),NA())</f>
        <v>-6.4130038015974833E-4</v>
      </c>
    </row>
    <row r="123" spans="2:17" x14ac:dyDescent="0.2">
      <c r="B123" s="39" t="s">
        <v>17</v>
      </c>
      <c r="D123" s="42">
        <f>_xll.qlCalendarAdvance(Calendar,$D122,B123,"f",FALSE)</f>
        <v>42809</v>
      </c>
      <c r="E123" s="139">
        <f>_xll.qlInterestRateIndexValueDate(IndexON,D123)</f>
        <v>42809</v>
      </c>
      <c r="F123" s="155">
        <f>IFERROR(_xll.qlIndexFixing(IndexON,D123,TRUE,_xll.ohTrigger(RecalcTrigger,TriggerON)),NA())</f>
        <v>-3.9719541213667497E-3</v>
      </c>
      <c r="H123" s="42">
        <f>_xll.qlCalendarAdvance(Calendar,$H122,B123,"f",FALSE)</f>
        <v>42809</v>
      </c>
      <c r="I123" s="139">
        <f>_xll.qlInterestRateIndexValueDate(Index1M,$H123)</f>
        <v>42811</v>
      </c>
      <c r="J123" s="144">
        <f>IFERROR(_xll.qlIndexFixing(Index1M,$H123,TRUE,_xll.ohTrigger(RecalcTrigger,Trigger1M)),NA())</f>
        <v>-4.1543768214499788E-3</v>
      </c>
      <c r="K123" s="44">
        <f>IFERROR(_xll.qlIndexFixing(Index3M,H123,TRUE,_xll.ohTrigger(RecalcTrigger,Trigger3M)),NA())</f>
        <v>-3.2622047727299298E-3</v>
      </c>
      <c r="L123" s="44">
        <f>IFERROR(_xll.qlIndexFixing(Index6M,$H123,TRUE,_xll.ohTrigger(RecalcTrigger,Trigger6M)),NA())</f>
        <v>-2.1288908769089201E-3</v>
      </c>
      <c r="M123" s="145">
        <f>IFERROR(_xll.qlIndexFixing(Index1Y,$H123,TRUE,_xll.ohTrigger(RecalcTrigger,Trigger1Y)),NA())</f>
        <v>-7.5578981860053456E-4</v>
      </c>
      <c r="N123" s="144">
        <f>IFERROR(_xll.qlIndexFixing(ONIndex1M,I123,TRUE,_xll.ohTrigger(RecalcTrigger,Trigger1M)),NA())</f>
        <v>-4.1238422641898254E-3</v>
      </c>
      <c r="O123" s="44">
        <f>IFERROR(_xll.qlIndexFixing(ONIndex3M,I123,TRUE,_xll.ohTrigger(RecalcTrigger,Trigger3M)),NA())</f>
        <v>-3.1160698634602468E-3</v>
      </c>
      <c r="P123" s="44">
        <f>IFERROR(_xll.qlIndexFixing(ONIndex6M,I123,TRUE,_xll.ohTrigger(RecalcTrigger,Trigger6M)),NA())</f>
        <v>-2.0096640313083114E-3</v>
      </c>
      <c r="Q123" s="145">
        <f>IFERROR(_xll.qlIndexFixing(ONIndex1Y,I123,TRUE,_xll.ohTrigger(RecalcTrigger,Trigger1Y)),NA())</f>
        <v>-6.4135072972426599E-4</v>
      </c>
    </row>
    <row r="124" spans="2:17" x14ac:dyDescent="0.2">
      <c r="B124" s="39" t="s">
        <v>17</v>
      </c>
      <c r="D124" s="42">
        <f>_xll.qlCalendarAdvance(Calendar,$D123,B124,"f",FALSE)</f>
        <v>42810</v>
      </c>
      <c r="E124" s="139">
        <f>_xll.qlInterestRateIndexValueDate(IndexON,D124)</f>
        <v>42810</v>
      </c>
      <c r="F124" s="155">
        <f>IFERROR(_xll.qlIndexFixing(IndexON,D124,TRUE,_xll.ohTrigger(RecalcTrigger,TriggerON)),NA())</f>
        <v>-3.9800059898587037E-3</v>
      </c>
      <c r="H124" s="42">
        <f>_xll.qlCalendarAdvance(Calendar,$H123,B124,"f",FALSE)</f>
        <v>42810</v>
      </c>
      <c r="I124" s="139">
        <f>_xll.qlInterestRateIndexValueDate(Index1M,$H124)</f>
        <v>42814</v>
      </c>
      <c r="J124" s="144">
        <f>IFERROR(_xll.qlIndexFixing(Index1M,$H124,TRUE,_xll.ohTrigger(RecalcTrigger,Trigger1M)),NA())</f>
        <v>-4.1606600868836531E-3</v>
      </c>
      <c r="K124" s="44">
        <f>IFERROR(_xll.qlIndexFixing(Index3M,H124,TRUE,_xll.ohTrigger(RecalcTrigger,Trigger3M)),NA())</f>
        <v>-3.2680505933335231E-3</v>
      </c>
      <c r="L124" s="44">
        <f>IFERROR(_xll.qlIndexFixing(Index6M,$H124,TRUE,_xll.ohTrigger(RecalcTrigger,Trigger6M)),NA())</f>
        <v>-2.1331123010580985E-3</v>
      </c>
      <c r="M124" s="145">
        <f>IFERROR(_xll.qlIndexFixing(Index1Y,$H124,TRUE,_xll.ohTrigger(RecalcTrigger,Trigger1Y)),NA())</f>
        <v>-7.5778267396373706E-4</v>
      </c>
      <c r="N124" s="144">
        <f>IFERROR(_xll.qlIndexFixing(ONIndex1M,I124,TRUE,_xll.ohTrigger(RecalcTrigger,Trigger1M)),NA())</f>
        <v>-4.1274840334759588E-3</v>
      </c>
      <c r="O124" s="44">
        <f>IFERROR(_xll.qlIndexFixing(ONIndex3M,I124,TRUE,_xll.ohTrigger(RecalcTrigger,Trigger3M)),NA())</f>
        <v>-3.1249819088818853E-3</v>
      </c>
      <c r="P124" s="44">
        <f>IFERROR(_xll.qlIndexFixing(ONIndex6M,I124,TRUE,_xll.ohTrigger(RecalcTrigger,Trigger6M)),NA())</f>
        <v>-2.01050447510287E-3</v>
      </c>
      <c r="Q124" s="145">
        <f>IFERROR(_xll.qlIndexFixing(ONIndex1Y,I124,TRUE,_xll.ohTrigger(RecalcTrigger,Trigger1Y)),NA())</f>
        <v>-6.4125209378484982E-4</v>
      </c>
    </row>
    <row r="125" spans="2:17" x14ac:dyDescent="0.2">
      <c r="B125" s="39" t="s">
        <v>17</v>
      </c>
      <c r="D125" s="42">
        <f>_xll.qlCalendarAdvance(Calendar,$D124,B125,"f",FALSE)</f>
        <v>42811</v>
      </c>
      <c r="E125" s="139">
        <f>_xll.qlInterestRateIndexValueDate(IndexON,D125)</f>
        <v>42811</v>
      </c>
      <c r="F125" s="155">
        <f>IFERROR(_xll.qlIndexFixing(IndexON,D125,TRUE,_xll.ohTrigger(RecalcTrigger,TriggerON)),NA())</f>
        <v>-3.9955176885309029E-3</v>
      </c>
      <c r="H125" s="42">
        <f>_xll.qlCalendarAdvance(Calendar,$H124,B125,"f",FALSE)</f>
        <v>42811</v>
      </c>
      <c r="I125" s="139">
        <f>_xll.qlInterestRateIndexValueDate(Index1M,$H125)</f>
        <v>42815</v>
      </c>
      <c r="J125" s="144">
        <f>IFERROR(_xll.qlIndexFixing(Index1M,$H125,TRUE,_xll.ohTrigger(RecalcTrigger,Trigger1M)),NA())</f>
        <v>-4.1628827002505552E-3</v>
      </c>
      <c r="K125" s="44">
        <f>IFERROR(_xll.qlIndexFixing(Index3M,H125,TRUE,_xll.ohTrigger(RecalcTrigger,Trigger3M)),NA())</f>
        <v>-3.270104543160264E-3</v>
      </c>
      <c r="L125" s="44">
        <f>IFERROR(_xll.qlIndexFixing(Index6M,$H125,TRUE,_xll.ohTrigger(RecalcTrigger,Trigger6M)),NA())</f>
        <v>-2.1348755902696978E-3</v>
      </c>
      <c r="M125" s="145">
        <f>IFERROR(_xll.qlIndexFixing(Index1Y,$H125,TRUE,_xll.ohTrigger(RecalcTrigger,Trigger1Y)),NA())</f>
        <v>-7.5912836195217534E-4</v>
      </c>
      <c r="N125" s="144">
        <f>IFERROR(_xll.qlIndexFixing(ONIndex1M,I125,TRUE,_xll.ohTrigger(RecalcTrigger,Trigger1M)),NA())</f>
        <v>-4.131022910667248E-3</v>
      </c>
      <c r="O125" s="44">
        <f>IFERROR(_xll.qlIndexFixing(ONIndex3M,I125,TRUE,_xll.ohTrigger(RecalcTrigger,Trigger3M)),NA())</f>
        <v>-3.1345171820529316E-3</v>
      </c>
      <c r="P125" s="44">
        <f>IFERROR(_xll.qlIndexFixing(ONIndex6M,I125,TRUE,_xll.ohTrigger(RecalcTrigger,Trigger6M)),NA())</f>
        <v>-2.011260627723388E-3</v>
      </c>
      <c r="Q125" s="145">
        <f>IFERROR(_xll.qlIndexFixing(ONIndex1Y,I125,TRUE,_xll.ohTrigger(RecalcTrigger,Trigger1Y)),NA())</f>
        <v>-6.4100190591442896E-4</v>
      </c>
    </row>
    <row r="126" spans="2:17" x14ac:dyDescent="0.2">
      <c r="B126" s="39" t="s">
        <v>17</v>
      </c>
      <c r="D126" s="42">
        <f>_xll.qlCalendarAdvance(Calendar,$D125,B126,"f",FALSE)</f>
        <v>42814</v>
      </c>
      <c r="E126" s="139">
        <f>_xll.qlInterestRateIndexValueDate(IndexON,D126)</f>
        <v>42814</v>
      </c>
      <c r="F126" s="155">
        <f>IFERROR(_xll.qlIndexFixing(IndexON,D126,TRUE,_xll.ohTrigger(RecalcTrigger,TriggerON)),NA())</f>
        <v>-4.0105429246795055E-3</v>
      </c>
      <c r="H126" s="42">
        <f>_xll.qlCalendarAdvance(Calendar,$H125,B126,"f",FALSE)</f>
        <v>42814</v>
      </c>
      <c r="I126" s="139">
        <f>_xll.qlInterestRateIndexValueDate(Index1M,$H126)</f>
        <v>42816</v>
      </c>
      <c r="J126" s="144">
        <f>IFERROR(_xll.qlIndexFixing(Index1M,$H126,TRUE,_xll.ohTrigger(RecalcTrigger,Trigger1M)),NA())</f>
        <v>-4.1664386408920865E-3</v>
      </c>
      <c r="K126" s="44">
        <f>IFERROR(_xll.qlIndexFixing(Index3M,H126,TRUE,_xll.ohTrigger(RecalcTrigger,Trigger3M)),NA())</f>
        <v>-3.2721729518776117E-3</v>
      </c>
      <c r="L126" s="44">
        <f>IFERROR(_xll.qlIndexFixing(Index6M,$H126,TRUE,_xll.ohTrigger(RecalcTrigger,Trigger6M)),NA())</f>
        <v>-2.1366313999395285E-3</v>
      </c>
      <c r="M126" s="145">
        <f>IFERROR(_xll.qlIndexFixing(Index1Y,$H126,TRUE,_xll.ohTrigger(RecalcTrigger,Trigger1Y)),NA())</f>
        <v>-7.6045977173448936E-4</v>
      </c>
      <c r="N126" s="144">
        <f>IFERROR(_xll.qlIndexFixing(ONIndex1M,I126,TRUE,_xll.ohTrigger(RecalcTrigger,Trigger1M)),NA())</f>
        <v>-4.1376969729034485E-3</v>
      </c>
      <c r="O126" s="44">
        <f>IFERROR(_xll.qlIndexFixing(ONIndex3M,I126,TRUE,_xll.ohTrigger(RecalcTrigger,Trigger3M)),NA())</f>
        <v>-3.1556928807274787E-3</v>
      </c>
      <c r="P126" s="44">
        <f>IFERROR(_xll.qlIndexFixing(ONIndex6M,I126,TRUE,_xll.ohTrigger(RecalcTrigger,Trigger6M)),NA())</f>
        <v>-2.0124693214285116E-3</v>
      </c>
      <c r="Q126" s="145">
        <f>IFERROR(_xll.qlIndexFixing(ONIndex1Y,I126,TRUE,_xll.ohTrigger(RecalcTrigger,Trigger1Y)),NA())</f>
        <v>-6.3998238853724132E-4</v>
      </c>
    </row>
    <row r="127" spans="2:17" x14ac:dyDescent="0.2">
      <c r="B127" s="39" t="s">
        <v>17</v>
      </c>
      <c r="D127" s="42">
        <f>_xll.qlCalendarAdvance(Calendar,$D126,B127,"f",FALSE)</f>
        <v>42815</v>
      </c>
      <c r="E127" s="139">
        <f>_xll.qlInterestRateIndexValueDate(IndexON,D127)</f>
        <v>42815</v>
      </c>
      <c r="F127" s="155">
        <f>IFERROR(_xll.qlIndexFixing(IndexON,D127,TRUE,_xll.ohTrigger(RecalcTrigger,TriggerON)),NA())</f>
        <v>-4.0177320621648249E-3</v>
      </c>
      <c r="H127" s="42">
        <f>_xll.qlCalendarAdvance(Calendar,$H126,B127,"f",FALSE)</f>
        <v>42815</v>
      </c>
      <c r="I127" s="139">
        <f>_xll.qlInterestRateIndexValueDate(Index1M,$H127)</f>
        <v>42817</v>
      </c>
      <c r="J127" s="144">
        <f>IFERROR(_xll.qlIndexFixing(Index1M,$H127,TRUE,_xll.ohTrigger(RecalcTrigger,Trigger1M)),NA())</f>
        <v>-4.1677037560708396E-3</v>
      </c>
      <c r="K127" s="44">
        <f>IFERROR(_xll.qlIndexFixing(Index3M,H127,TRUE,_xll.ohTrigger(RecalcTrigger,Trigger3M)),NA())</f>
        <v>-3.2742555998160655E-3</v>
      </c>
      <c r="L127" s="44">
        <f>IFERROR(_xll.qlIndexFixing(Index6M,$H127,TRUE,_xll.ohTrigger(RecalcTrigger,Trigger6M)),NA())</f>
        <v>-2.1404044266771028E-3</v>
      </c>
      <c r="M127" s="145">
        <f>IFERROR(_xll.qlIndexFixing(Index1Y,$H127,TRUE,_xll.ohTrigger(RecalcTrigger,Trigger1Y)),NA())</f>
        <v>-7.6177548764517653E-4</v>
      </c>
      <c r="N127" s="144">
        <f>IFERROR(_xll.qlIndexFixing(ONIndex1M,I127,TRUE,_xll.ohTrigger(RecalcTrigger,Trigger1M)),NA())</f>
        <v>-4.1440968563932756E-3</v>
      </c>
      <c r="O127" s="44">
        <f>IFERROR(_xll.qlIndexFixing(ONIndex3M,I127,TRUE,_xll.ohTrigger(RecalcTrigger,Trigger3M)),NA())</f>
        <v>-3.1791121088442509E-3</v>
      </c>
      <c r="P127" s="44">
        <f>IFERROR(_xll.qlIndexFixing(ONIndex6M,I127,TRUE,_xll.ohTrigger(RecalcTrigger,Trigger6M)),NA())</f>
        <v>-2.0133967634716754E-3</v>
      </c>
      <c r="Q127" s="145">
        <f>IFERROR(_xll.qlIndexFixing(ONIndex1Y,I127,TRUE,_xll.ohTrigger(RecalcTrigger,Trigger1Y)),NA())</f>
        <v>-6.384343112575408E-4</v>
      </c>
    </row>
    <row r="128" spans="2:17" x14ac:dyDescent="0.2">
      <c r="B128" s="39" t="s">
        <v>17</v>
      </c>
      <c r="D128" s="42">
        <f>_xll.qlCalendarAdvance(Calendar,$D127,B128,"f",FALSE)</f>
        <v>42816</v>
      </c>
      <c r="E128" s="139">
        <f>_xll.qlInterestRateIndexValueDate(IndexON,D128)</f>
        <v>42816</v>
      </c>
      <c r="F128" s="155">
        <f>IFERROR(_xll.qlIndexFixing(IndexON,D128,TRUE,_xll.ohTrigger(RecalcTrigger,TriggerON)),NA())</f>
        <v>-4.0247321767328259E-3</v>
      </c>
      <c r="H128" s="42">
        <f>_xll.qlCalendarAdvance(Calendar,$H127,B128,"f",FALSE)</f>
        <v>42816</v>
      </c>
      <c r="I128" s="139">
        <f>_xll.qlInterestRateIndexValueDate(Index1M,$H128)</f>
        <v>42818</v>
      </c>
      <c r="J128" s="144">
        <f>IFERROR(_xll.qlIndexFixing(Index1M,$H128,TRUE,_xll.ohTrigger(RecalcTrigger,Trigger1M)),NA())</f>
        <v>-4.1689348479419467E-3</v>
      </c>
      <c r="K128" s="44">
        <f>IFERROR(_xll.qlIndexFixing(Index3M,H128,TRUE,_xll.ohTrigger(RecalcTrigger,Trigger3M)),NA())</f>
        <v>-3.2777532877394837E-3</v>
      </c>
      <c r="L128" s="44">
        <f>IFERROR(_xll.qlIndexFixing(Index6M,$H128,TRUE,_xll.ohTrigger(RecalcTrigger,Trigger6M)),NA())</f>
        <v>-2.141114463319444E-3</v>
      </c>
      <c r="M128" s="145">
        <f>IFERROR(_xll.qlIndexFixing(Index1Y,$H128,TRUE,_xll.ohTrigger(RecalcTrigger,Trigger1Y)),NA())</f>
        <v>-7.6492869984662944E-4</v>
      </c>
      <c r="N128" s="144">
        <f>IFERROR(_xll.qlIndexFixing(ONIndex1M,I128,TRUE,_xll.ohTrigger(RecalcTrigger,Trigger1M)),NA())</f>
        <v>-4.1470817914524005E-3</v>
      </c>
      <c r="O128" s="44">
        <f>IFERROR(_xll.qlIndexFixing(ONIndex3M,I128,TRUE,_xll.ohTrigger(RecalcTrigger,Trigger3M)),NA())</f>
        <v>-3.1919296884819204E-3</v>
      </c>
      <c r="P128" s="44">
        <f>IFERROR(_xll.qlIndexFixing(ONIndex6M,I128,TRUE,_xll.ohTrigger(RecalcTrigger,Trigger6M)),NA())</f>
        <v>-2.0136972881967807E-3</v>
      </c>
      <c r="Q128" s="145">
        <f>IFERROR(_xll.qlIndexFixing(ONIndex1Y,I128,TRUE,_xll.ohTrigger(RecalcTrigger,Trigger1Y)),NA())</f>
        <v>-6.3738787064337998E-4</v>
      </c>
    </row>
    <row r="129" spans="2:17" x14ac:dyDescent="0.2">
      <c r="B129" s="39" t="s">
        <v>17</v>
      </c>
      <c r="D129" s="42">
        <f>_xll.qlCalendarAdvance(Calendar,$D128,B129,"f",FALSE)</f>
        <v>42817</v>
      </c>
      <c r="E129" s="139">
        <f>_xll.qlInterestRateIndexValueDate(IndexON,D129)</f>
        <v>42817</v>
      </c>
      <c r="F129" s="155">
        <f>IFERROR(_xll.qlIndexFixing(IndexON,D129,TRUE,_xll.ohTrigger(RecalcTrigger,TriggerON)),NA())</f>
        <v>-4.0315377760169469E-3</v>
      </c>
      <c r="H129" s="42">
        <f>_xll.qlCalendarAdvance(Calendar,$H128,B129,"f",FALSE)</f>
        <v>42817</v>
      </c>
      <c r="I129" s="139">
        <f>_xll.qlInterestRateIndexValueDate(Index1M,$H129)</f>
        <v>42821</v>
      </c>
      <c r="J129" s="144">
        <f>IFERROR(_xll.qlIndexFixing(Index1M,$H129,TRUE,_xll.ohTrigger(RecalcTrigger,Trigger1M)),NA())</f>
        <v>-4.1740522212825098E-3</v>
      </c>
      <c r="K129" s="44">
        <f>IFERROR(_xll.qlIndexFixing(Index3M,H129,TRUE,_xll.ohTrigger(RecalcTrigger,Trigger3M)),NA())</f>
        <v>-3.282722821808309E-3</v>
      </c>
      <c r="L129" s="44">
        <f>IFERROR(_xll.qlIndexFixing(Index6M,$H129,TRUE,_xll.ohTrigger(RecalcTrigger,Trigger6M)),NA())</f>
        <v>-2.1452089009264038E-3</v>
      </c>
      <c r="M129" s="145">
        <f>IFERROR(_xll.qlIndexFixing(Index1Y,$H129,TRUE,_xll.ohTrigger(RecalcTrigger,Trigger1Y)),NA())</f>
        <v>-7.6685289920585035E-4</v>
      </c>
      <c r="N129" s="144">
        <f>IFERROR(_xll.qlIndexFixing(ONIndex1M,I129,TRUE,_xll.ohTrigger(RecalcTrigger,Trigger1M)),NA())</f>
        <v>-4.1499480418094592E-3</v>
      </c>
      <c r="O129" s="44">
        <f>IFERROR(_xll.qlIndexFixing(ONIndex3M,I129,TRUE,_xll.ohTrigger(RecalcTrigger,Trigger3M)),NA())</f>
        <v>-3.2054369631007162E-3</v>
      </c>
      <c r="P129" s="44">
        <f>IFERROR(_xll.qlIndexFixing(ONIndex6M,I129,TRUE,_xll.ohTrigger(RecalcTrigger,Trigger6M)),NA())</f>
        <v>-2.0138998527219343E-3</v>
      </c>
      <c r="Q129" s="145">
        <f>IFERROR(_xll.qlIndexFixing(ONIndex1Y,I129,TRUE,_xll.ohTrigger(RecalcTrigger,Trigger1Y)),NA())</f>
        <v>-6.3617448053499004E-4</v>
      </c>
    </row>
    <row r="130" spans="2:17" x14ac:dyDescent="0.2">
      <c r="B130" s="39" t="s">
        <v>17</v>
      </c>
      <c r="D130" s="42">
        <f>_xll.qlCalendarAdvance(Calendar,$D129,B130,"f",FALSE)</f>
        <v>42818</v>
      </c>
      <c r="E130" s="139">
        <f>_xll.qlInterestRateIndexValueDate(IndexON,D130)</f>
        <v>42818</v>
      </c>
      <c r="F130" s="155">
        <f>IFERROR(_xll.qlIndexFixing(IndexON,D130,TRUE,_xll.ohTrigger(RecalcTrigger,TriggerON)),NA())</f>
        <v>-4.0444276908857546E-3</v>
      </c>
      <c r="H130" s="42">
        <f>_xll.qlCalendarAdvance(Calendar,$H129,B130,"f",FALSE)</f>
        <v>42818</v>
      </c>
      <c r="I130" s="139">
        <f>_xll.qlInterestRateIndexValueDate(Index1M,$H130)</f>
        <v>42822</v>
      </c>
      <c r="J130" s="144">
        <f>IFERROR(_xll.qlIndexFixing(Index1M,$H130,TRUE,_xll.ohTrigger(RecalcTrigger,Trigger1M)),NA())</f>
        <v>-4.1755480704109447E-3</v>
      </c>
      <c r="K130" s="44">
        <f>IFERROR(_xll.qlIndexFixing(Index3M,H130,TRUE,_xll.ohTrigger(RecalcTrigger,Trigger3M)),NA())</f>
        <v>-3.2848720022349773E-3</v>
      </c>
      <c r="L130" s="44">
        <f>IFERROR(_xll.qlIndexFixing(Index6M,$H130,TRUE,_xll.ohTrigger(RecalcTrigger,Trigger6M)),NA())</f>
        <v>-2.1468659414831284E-3</v>
      </c>
      <c r="M130" s="145">
        <f>IFERROR(_xll.qlIndexFixing(Index1Y,$H130,TRUE,_xll.ohTrigger(RecalcTrigger,Trigger1Y)),NA())</f>
        <v>-7.6806871070959849E-4</v>
      </c>
      <c r="N130" s="144">
        <f>IFERROR(_xll.qlIndexFixing(ONIndex1M,I130,TRUE,_xll.ohTrigger(RecalcTrigger,Trigger1M)),NA())</f>
        <v>-4.1527000935559499E-3</v>
      </c>
      <c r="O130" s="44">
        <f>IFERROR(_xll.qlIndexFixing(ONIndex3M,I130,TRUE,_xll.ohTrigger(RecalcTrigger,Trigger3M)),NA())</f>
        <v>-3.2196450103993968E-3</v>
      </c>
      <c r="P130" s="44">
        <f>IFERROR(_xll.qlIndexFixing(ONIndex6M,I130,TRUE,_xll.ohTrigger(RecalcTrigger,Trigger6M)),NA())</f>
        <v>-2.0140021792292018E-3</v>
      </c>
      <c r="Q130" s="145">
        <f>IFERROR(_xll.qlIndexFixing(ONIndex1Y,I130,TRUE,_xll.ohTrigger(RecalcTrigger,Trigger1Y)),NA())</f>
        <v>-6.3479157494494842E-4</v>
      </c>
    </row>
    <row r="131" spans="2:17" x14ac:dyDescent="0.2">
      <c r="B131" s="39" t="s">
        <v>17</v>
      </c>
      <c r="D131" s="42">
        <f>_xll.qlCalendarAdvance(Calendar,$D130,B131,"f",FALSE)</f>
        <v>42821</v>
      </c>
      <c r="E131" s="139">
        <f>_xll.qlInterestRateIndexValueDate(IndexON,D131)</f>
        <v>42821</v>
      </c>
      <c r="F131" s="155">
        <f>IFERROR(_xll.qlIndexFixing(IndexON,D131,TRUE,_xll.ohTrigger(RecalcTrigger,TriggerON)),NA())</f>
        <v>-4.0567051747419924E-3</v>
      </c>
      <c r="H131" s="42">
        <f>_xll.qlCalendarAdvance(Calendar,$H130,B131,"f",FALSE)</f>
        <v>42821</v>
      </c>
      <c r="I131" s="139">
        <f>_xll.qlInterestRateIndexValueDate(Index1M,$H131)</f>
        <v>42823</v>
      </c>
      <c r="J131" s="144">
        <f>IFERROR(_xll.qlIndexFixing(Index1M,$H131,TRUE,_xll.ohTrigger(RecalcTrigger,Trigger1M)),NA())</f>
        <v>-4.1765450588036046E-3</v>
      </c>
      <c r="K131" s="44">
        <f>IFERROR(_xll.qlIndexFixing(Index3M,H131,TRUE,_xll.ohTrigger(RecalcTrigger,Trigger3M)),NA())</f>
        <v>-3.2870332827247711E-3</v>
      </c>
      <c r="L131" s="44">
        <f>IFERROR(_xll.qlIndexFixing(Index6M,$H131,TRUE,_xll.ohTrigger(RecalcTrigger,Trigger6M)),NA())</f>
        <v>-2.1484973523269364E-3</v>
      </c>
      <c r="M131" s="145">
        <f>IFERROR(_xll.qlIndexFixing(Index1Y,$H131,TRUE,_xll.ohTrigger(RecalcTrigger,Trigger1Y)),NA())</f>
        <v>-7.692602143020464E-4</v>
      </c>
      <c r="N131" s="144">
        <f>IFERROR(_xll.qlIndexFixing(ONIndex1M,I131,TRUE,_xll.ohTrigger(RecalcTrigger,Trigger1M)),NA())</f>
        <v>-4.1578692535093609E-3</v>
      </c>
      <c r="O131" s="44">
        <f>IFERROR(_xll.qlIndexFixing(ONIndex3M,I131,TRUE,_xll.ohTrigger(RecalcTrigger,Trigger3M)),NA())</f>
        <v>-2.4537599876772731E-3</v>
      </c>
      <c r="P131" s="44">
        <f>IFERROR(_xll.qlIndexFixing(ONIndex6M,I131,TRUE,_xll.ohTrigger(RecalcTrigger,Trigger6M)),NA())</f>
        <v>-1.2152915749341631E-3</v>
      </c>
      <c r="Q131" s="145">
        <f>IFERROR(_xll.qlIndexFixing(ONIndex1Y,I131,TRUE,_xll.ohTrigger(RecalcTrigger,Trigger1Y)),NA())</f>
        <v>-6.3478414634055014E-4</v>
      </c>
    </row>
    <row r="132" spans="2:17" x14ac:dyDescent="0.2">
      <c r="B132" s="39" t="s">
        <v>17</v>
      </c>
      <c r="D132" s="42">
        <f>_xll.qlCalendarAdvance(Calendar,$D131,B132,"f",FALSE)</f>
        <v>42822</v>
      </c>
      <c r="E132" s="139">
        <f>_xll.qlInterestRateIndexValueDate(IndexON,D132)</f>
        <v>42822</v>
      </c>
      <c r="F132" s="155">
        <f>IFERROR(_xll.qlIndexFixing(IndexON,D132,TRUE,_xll.ohTrigger(RecalcTrigger,TriggerON)),NA())</f>
        <v>-4.0624558135471389E-3</v>
      </c>
      <c r="H132" s="42">
        <f>_xll.qlCalendarAdvance(Calendar,$H131,B132,"f",FALSE)</f>
        <v>42822</v>
      </c>
      <c r="I132" s="139">
        <f>_xll.qlInterestRateIndexValueDate(Index1M,$H132)</f>
        <v>42824</v>
      </c>
      <c r="J132" s="144">
        <f>IFERROR(_xll.qlIndexFixing(Index1M,$H132,TRUE,_xll.ohTrigger(RecalcTrigger,Trigger1M)),NA())</f>
        <v>-4.1775103541288406E-3</v>
      </c>
      <c r="K132" s="44">
        <f>IFERROR(_xll.qlIndexFixing(Index3M,H132,TRUE,_xll.ohTrigger(RecalcTrigger,Trigger3M)),NA())</f>
        <v>-3.2892061698958329E-3</v>
      </c>
      <c r="L132" s="44">
        <f>IFERROR(_xll.qlIndexFixing(Index6M,$H132,TRUE,_xll.ohTrigger(RecalcTrigger,Trigger6M)),NA())</f>
        <v>-2.1492448810223781E-3</v>
      </c>
      <c r="M132" s="145">
        <f>IFERROR(_xll.qlIndexFixing(Index1Y,$H132,TRUE,_xll.ohTrigger(RecalcTrigger,Trigger1Y)),NA())</f>
        <v>-7.696271944975467E-4</v>
      </c>
      <c r="N132" s="144">
        <f>IFERROR(_xll.qlIndexFixing(ONIndex1M,I132,TRUE,_xll.ohTrigger(RecalcTrigger,Trigger1M)),NA())</f>
        <v>-4.1628531510307099E-3</v>
      </c>
      <c r="O132" s="44">
        <f>IFERROR(_xll.qlIndexFixing(ONIndex3M,I132,TRUE,_xll.ohTrigger(RecalcTrigger,Trigger3M)),NA())</f>
        <v>-3.2965145650809546E-3</v>
      </c>
      <c r="P132" s="44">
        <f>IFERROR(_xll.qlIndexFixing(ONIndex6M,I132,TRUE,_xll.ohTrigger(RecalcTrigger,Trigger6M)),NA())</f>
        <v>-2.0256166440990597E-3</v>
      </c>
      <c r="Q132" s="145">
        <f>IFERROR(_xll.qlIndexFixing(ONIndex1Y,I132,TRUE,_xll.ohTrigger(RecalcTrigger,Trigger1Y)),NA())</f>
        <v>-6.357622418118325E-4</v>
      </c>
    </row>
    <row r="133" spans="2:17" x14ac:dyDescent="0.2">
      <c r="B133" s="39" t="s">
        <v>17</v>
      </c>
      <c r="D133" s="42">
        <f>_xll.qlCalendarAdvance(Calendar,$D132,B133,"f",FALSE)</f>
        <v>42823</v>
      </c>
      <c r="E133" s="139">
        <f>_xll.qlInterestRateIndexValueDate(IndexON,D133)</f>
        <v>42823</v>
      </c>
      <c r="F133" s="155">
        <f>IFERROR(_xll.qlIndexFixing(IndexON,D133,TRUE,_xll.ohTrigger(RecalcTrigger,TriggerON)),NA())</f>
        <v>-4.0679789833086843E-3</v>
      </c>
      <c r="H133" s="42">
        <f>_xll.qlCalendarAdvance(Calendar,$H132,B133,"f",FALSE)</f>
        <v>42823</v>
      </c>
      <c r="I133" s="139">
        <f>_xll.qlInterestRateIndexValueDate(Index1M,$H133)</f>
        <v>42825</v>
      </c>
      <c r="J133" s="144">
        <f>IFERROR(_xll.qlIndexFixing(Index1M,$H133,TRUE,_xll.ohTrigger(RecalcTrigger,Trigger1M)),NA())</f>
        <v>-4.1784446343851034E-3</v>
      </c>
      <c r="K133" s="44">
        <f>IFERROR(_xll.qlIndexFixing(Index3M,H133,TRUE,_xll.ohTrigger(RecalcTrigger,Trigger3M)),NA())</f>
        <v>-3.2900000022199269E-3</v>
      </c>
      <c r="L133" s="44">
        <f>IFERROR(_xll.qlIndexFixing(Index6M,$H133,TRUE,_xll.ohTrigger(RecalcTrigger,Trigger6M)),NA())</f>
        <v>-2.1500000008591235E-3</v>
      </c>
      <c r="M133" s="145">
        <f>IFERROR(_xll.qlIndexFixing(Index1Y,$H133,TRUE,_xll.ohTrigger(RecalcTrigger,Trigger1Y)),NA())</f>
        <v>-7.7000000023391918E-4</v>
      </c>
      <c r="N133" s="144">
        <f>IFERROR(_xll.qlIndexFixing(ONIndex1M,I133,TRUE,_xll.ohTrigger(RecalcTrigger,Trigger1M)),NA())</f>
        <v>-4.1651762008232396E-3</v>
      </c>
      <c r="O133" s="44">
        <f>IFERROR(_xll.qlIndexFixing(ONIndex3M,I133,TRUE,_xll.ohTrigger(RecalcTrigger,Trigger3M)),NA())</f>
        <v>-3.3143901697973988E-3</v>
      </c>
      <c r="P133" s="44">
        <f>IFERROR(_xll.qlIndexFixing(ONIndex6M,I133,TRUE,_xll.ohTrigger(RecalcTrigger,Trigger6M)),NA())</f>
        <v>-2.0283180818525537E-3</v>
      </c>
      <c r="Q133" s="145">
        <f>IFERROR(_xll.qlIndexFixing(ONIndex1Y,I133,TRUE,_xll.ohTrigger(RecalcTrigger,Trigger1Y)),NA())</f>
        <v>-6.3624355620017781E-4</v>
      </c>
    </row>
    <row r="134" spans="2:17" x14ac:dyDescent="0.2">
      <c r="B134" s="39" t="s">
        <v>17</v>
      </c>
      <c r="D134" s="42">
        <f>_xll.qlCalendarAdvance(Calendar,$D133,B134,"f",FALSE)</f>
        <v>42824</v>
      </c>
      <c r="E134" s="139">
        <f>_xll.qlInterestRateIndexValueDate(IndexON,D134)</f>
        <v>42824</v>
      </c>
      <c r="F134" s="155">
        <f>IFERROR(_xll.qlIndexFixing(IndexON,D134,TRUE,_xll.ohTrigger(RecalcTrigger,TriggerON)),NA())</f>
        <v>-4.0732691918998754E-3</v>
      </c>
      <c r="H134" s="42">
        <f>_xll.qlCalendarAdvance(Calendar,$H133,B134,"f",FALSE)</f>
        <v>42824</v>
      </c>
      <c r="I134" s="139">
        <f>_xll.qlInterestRateIndexValueDate(Index1M,$H134)</f>
        <v>42828</v>
      </c>
      <c r="J134" s="144">
        <f>IFERROR(_xll.qlIndexFixing(Index1M,$H134,TRUE,_xll.ohTrigger(RecalcTrigger,Trigger1M)),NA())</f>
        <v>-4.1824351601369436E-3</v>
      </c>
      <c r="K134" s="44">
        <f>IFERROR(_xll.qlIndexFixing(Index3M,H134,TRUE,_xll.ohTrigger(RecalcTrigger,Trigger3M)),NA())</f>
        <v>-3.3223225385715393E-3</v>
      </c>
      <c r="L134" s="44">
        <f>IFERROR(_xll.qlIndexFixing(Index6M,$H134,TRUE,_xll.ohTrigger(RecalcTrigger,Trigger6M)),NA())</f>
        <v>-2.168615734371492E-3</v>
      </c>
      <c r="M134" s="145">
        <f>IFERROR(_xll.qlIndexFixing(Index1Y,$H134,TRUE,_xll.ohTrigger(RecalcTrigger,Trigger1Y)),NA())</f>
        <v>-7.7484775816558603E-4</v>
      </c>
      <c r="N134" s="144">
        <f>IFERROR(_xll.qlIndexFixing(ONIndex1M,I134,TRUE,_xll.ohTrigger(RecalcTrigger,Trigger1M)),NA())</f>
        <v>-4.1674097777866237E-3</v>
      </c>
      <c r="O134" s="44">
        <f>IFERROR(_xll.qlIndexFixing(ONIndex3M,I134,TRUE,_xll.ohTrigger(RecalcTrigger,Trigger3M)),NA())</f>
        <v>-3.331331046179109E-3</v>
      </c>
      <c r="P134" s="44">
        <f>IFERROR(_xll.qlIndexFixing(ONIndex6M,I134,TRUE,_xll.ohTrigger(RecalcTrigger,Trigger6M)),NA())</f>
        <v>-2.0307333646663039E-3</v>
      </c>
      <c r="Q134" s="145">
        <f>IFERROR(_xll.qlIndexFixing(ONIndex1Y,I134,TRUE,_xll.ohTrigger(RecalcTrigger,Trigger1Y)),NA())</f>
        <v>-6.3672113633561622E-4</v>
      </c>
    </row>
    <row r="135" spans="2:17" x14ac:dyDescent="0.2">
      <c r="B135" s="39" t="s">
        <v>17</v>
      </c>
      <c r="D135" s="42">
        <f>_xll.qlCalendarAdvance(Calendar,$D134,B135,"f",FALSE)</f>
        <v>42825</v>
      </c>
      <c r="E135" s="139">
        <f>_xll.qlInterestRateIndexValueDate(IndexON,D135)</f>
        <v>42825</v>
      </c>
      <c r="F135" s="155">
        <f>IFERROR(_xll.qlIndexFixing(IndexON,D135,TRUE,_xll.ohTrigger(RecalcTrigger,TriggerON)),NA())</f>
        <v>-3.2790212707478616E-3</v>
      </c>
      <c r="H135" s="42">
        <f>_xll.qlCalendarAdvance(Calendar,$H134,B135,"f",FALSE)</f>
        <v>42825</v>
      </c>
      <c r="I135" s="139">
        <f>_xll.qlInterestRateIndexValueDate(Index1M,$H135)</f>
        <v>42829</v>
      </c>
      <c r="J135" s="144">
        <f>IFERROR(_xll.qlIndexFixing(Index1M,$H135,TRUE,_xll.ohTrigger(RecalcTrigger,Trigger1M)),NA())</f>
        <v>-4.1834213372076157E-3</v>
      </c>
      <c r="K135" s="44">
        <f>IFERROR(_xll.qlIndexFixing(Index3M,H135,TRUE,_xll.ohTrigger(RecalcTrigger,Trigger3M)),NA())</f>
        <v>-3.3241497638793029E-3</v>
      </c>
      <c r="L135" s="44">
        <f>IFERROR(_xll.qlIndexFixing(Index6M,$H135,TRUE,_xll.ohTrigger(RecalcTrigger,Trigger6M)),NA())</f>
        <v>-2.1700627515090802E-3</v>
      </c>
      <c r="M135" s="145">
        <f>IFERROR(_xll.qlIndexFixing(Index1Y,$H135,TRUE,_xll.ohTrigger(RecalcTrigger,Trigger1Y)),NA())</f>
        <v>-7.7589358460933365E-4</v>
      </c>
      <c r="N135" s="144">
        <f>IFERROR(_xll.qlIndexFixing(ONIndex1M,I135,TRUE,_xll.ohTrigger(RecalcTrigger,Trigger1M)),NA())</f>
        <v>-4.1695521885953823E-3</v>
      </c>
      <c r="O135" s="44">
        <f>IFERROR(_xll.qlIndexFixing(ONIndex3M,I135,TRUE,_xll.ohTrigger(RecalcTrigger,Trigger3M)),NA())</f>
        <v>-3.3473121076532664E-3</v>
      </c>
      <c r="P135" s="44">
        <f>IFERROR(_xll.qlIndexFixing(ONIndex6M,I135,TRUE,_xll.ohTrigger(RecalcTrigger,Trigger6M)),NA())</f>
        <v>-2.032855523954602E-3</v>
      </c>
      <c r="Q135" s="145">
        <f>IFERROR(_xll.qlIndexFixing(ONIndex1Y,I135,TRUE,_xll.ohTrigger(RecalcTrigger,Trigger1Y)),NA())</f>
        <v>-6.3719536199435822E-4</v>
      </c>
    </row>
    <row r="136" spans="2:17" x14ac:dyDescent="0.2">
      <c r="B136" s="39" t="s">
        <v>17</v>
      </c>
      <c r="D136" s="42">
        <f>_xll.qlCalendarAdvance(Calendar,$D135,B136,"f",FALSE)</f>
        <v>42828</v>
      </c>
      <c r="E136" s="139">
        <f>_xll.qlInterestRateIndexValueDate(IndexON,D136)</f>
        <v>42828</v>
      </c>
      <c r="F136" s="155">
        <f>IFERROR(_xll.qlIndexFixing(IndexON,D136,TRUE,_xll.ohTrigger(RecalcTrigger,TriggerON)),NA())</f>
        <v>-4.0919905683889368E-3</v>
      </c>
      <c r="H136" s="42">
        <f>_xll.qlCalendarAdvance(Calendar,$H135,B136,"f",FALSE)</f>
        <v>42828</v>
      </c>
      <c r="I136" s="139">
        <f>_xll.qlInterestRateIndexValueDate(Index1M,$H136)</f>
        <v>42830</v>
      </c>
      <c r="J136" s="144">
        <f>IFERROR(_xll.qlIndexFixing(Index1M,$H136,TRUE,_xll.ohTrigger(RecalcTrigger,Trigger1M)),NA())</f>
        <v>-4.1843702807726757E-3</v>
      </c>
      <c r="K136" s="44">
        <f>IFERROR(_xll.qlIndexFixing(Index3M,H136,TRUE,_xll.ohTrigger(RecalcTrigger,Trigger3M)),NA())</f>
        <v>-3.3259234802781139E-3</v>
      </c>
      <c r="L136" s="44">
        <f>IFERROR(_xll.qlIndexFixing(Index6M,$H136,TRUE,_xll.ohTrigger(RecalcTrigger,Trigger6M)),NA())</f>
        <v>-2.1714716466239709E-3</v>
      </c>
      <c r="M136" s="145">
        <f>IFERROR(_xll.qlIndexFixing(Index1Y,$H136,TRUE,_xll.ohTrigger(RecalcTrigger,Trigger1Y)),NA())</f>
        <v>-7.7691861686293078E-4</v>
      </c>
      <c r="N136" s="144">
        <f>IFERROR(_xll.qlIndexFixing(ONIndex1M,I136,TRUE,_xll.ohTrigger(RecalcTrigger,Trigger1M)),NA())</f>
        <v>-4.1734762714940032E-3</v>
      </c>
      <c r="O136" s="44">
        <f>IFERROR(_xll.qlIndexFixing(ONIndex3M,I136,TRUE,_xll.ohTrigger(RecalcTrigger,Trigger3M)),NA())</f>
        <v>-3.3759177563030818E-3</v>
      </c>
      <c r="P136" s="44">
        <f>IFERROR(_xll.qlIndexFixing(ONIndex6M,I136,TRUE,_xll.ohTrigger(RecalcTrigger,Trigger6M)),NA())</f>
        <v>-2.036076407487819E-3</v>
      </c>
      <c r="Q136" s="145">
        <f>IFERROR(_xll.qlIndexFixing(ONIndex1Y,I136,TRUE,_xll.ohTrigger(RecalcTrigger,Trigger1Y)),NA())</f>
        <v>-6.3813340070772995E-4</v>
      </c>
    </row>
    <row r="137" spans="2:17" x14ac:dyDescent="0.2">
      <c r="B137" s="39" t="s">
        <v>17</v>
      </c>
      <c r="D137" s="42">
        <f>_xll.qlCalendarAdvance(Calendar,$D136,B137,"f",FALSE)</f>
        <v>42829</v>
      </c>
      <c r="E137" s="139">
        <f>_xll.qlInterestRateIndexValueDate(IndexON,D137)</f>
        <v>42829</v>
      </c>
      <c r="F137" s="155">
        <f>IFERROR(_xll.qlIndexFixing(IndexON,D137,TRUE,_xll.ohTrigger(RecalcTrigger,TriggerON)),NA())</f>
        <v>-4.0960335866691011E-3</v>
      </c>
      <c r="H137" s="42">
        <f>_xll.qlCalendarAdvance(Calendar,$H136,B137,"f",FALSE)</f>
        <v>42829</v>
      </c>
      <c r="I137" s="139">
        <f>_xll.qlInterestRateIndexValueDate(Index1M,$H137)</f>
        <v>42831</v>
      </c>
      <c r="J137" s="144">
        <f>IFERROR(_xll.qlIndexFixing(Index1M,$H137,TRUE,_xll.ohTrigger(RecalcTrigger,Trigger1M)),NA())</f>
        <v>-4.1859878749560264E-3</v>
      </c>
      <c r="K137" s="44">
        <f>IFERROR(_xll.qlIndexFixing(Index3M,H137,TRUE,_xll.ohTrigger(RecalcTrigger,Trigger3M)),NA())</f>
        <v>-3.3276475720911661E-3</v>
      </c>
      <c r="L137" s="44">
        <f>IFERROR(_xll.qlIndexFixing(Index6M,$H137,TRUE,_xll.ohTrigger(RecalcTrigger,Trigger6M)),NA())</f>
        <v>-2.1728448104402858E-3</v>
      </c>
      <c r="M137" s="145">
        <f>IFERROR(_xll.qlIndexFixing(Index1Y,$H137,TRUE,_xll.ohTrigger(RecalcTrigger,Trigger1Y)),NA())</f>
        <v>-7.7792451105848539E-4</v>
      </c>
      <c r="N137" s="144">
        <f>IFERROR(_xll.qlIndexFixing(ONIndex1M,I137,TRUE,_xll.ohTrigger(RecalcTrigger,Trigger1M)),NA())</f>
        <v>-4.1771763006170914E-3</v>
      </c>
      <c r="O137" s="44">
        <f>IFERROR(_xll.qlIndexFixing(ONIndex3M,I137,TRUE,_xll.ohTrigger(RecalcTrigger,Trigger3M)),NA())</f>
        <v>-3.4011364721386883E-3</v>
      </c>
      <c r="P137" s="44">
        <f>IFERROR(_xll.qlIndexFixing(ONIndex6M,I137,TRUE,_xll.ohTrigger(RecalcTrigger,Trigger6M)),NA())</f>
        <v>-2.0382735618129644E-3</v>
      </c>
      <c r="Q137" s="145">
        <f>IFERROR(_xll.qlIndexFixing(ONIndex1Y,I137,TRUE,_xll.ohTrigger(RecalcTrigger,Trigger1Y)),NA())</f>
        <v>-6.3906631962318272E-4</v>
      </c>
    </row>
    <row r="138" spans="2:17" x14ac:dyDescent="0.2">
      <c r="B138" s="39" t="s">
        <v>17</v>
      </c>
      <c r="D138" s="42">
        <f>_xll.qlCalendarAdvance(Calendar,$D137,B138,"f",FALSE)</f>
        <v>42830</v>
      </c>
      <c r="E138" s="139">
        <f>_xll.qlInterestRateIndexValueDate(IndexON,D138)</f>
        <v>42830</v>
      </c>
      <c r="F138" s="155">
        <f>IFERROR(_xll.qlIndexFixing(IndexON,D138,TRUE,_xll.ohTrigger(RecalcTrigger,TriggerON)),NA())</f>
        <v>-4.0998106901790621E-3</v>
      </c>
      <c r="H138" s="42">
        <f>_xll.qlCalendarAdvance(Calendar,$H137,B138,"f",FALSE)</f>
        <v>42830</v>
      </c>
      <c r="I138" s="139">
        <f>_xll.qlInterestRateIndexValueDate(Index1M,$H138)</f>
        <v>42832</v>
      </c>
      <c r="J138" s="144">
        <f>IFERROR(_xll.qlIndexFixing(Index1M,$H138,TRUE,_xll.ohTrigger(RecalcTrigger,Trigger1M)),NA())</f>
        <v>-4.1865665475738743E-3</v>
      </c>
      <c r="K138" s="44">
        <f>IFERROR(_xll.qlIndexFixing(Index3M,H138,TRUE,_xll.ohTrigger(RecalcTrigger,Trigger3M)),NA())</f>
        <v>-3.3293260894935988E-3</v>
      </c>
      <c r="L138" s="44">
        <f>IFERROR(_xll.qlIndexFixing(Index6M,$H138,TRUE,_xll.ohTrigger(RecalcTrigger,Trigger6M)),NA())</f>
        <v>-2.1752221589857383E-3</v>
      </c>
      <c r="M138" s="145">
        <f>IFERROR(_xll.qlIndexFixing(Index1Y,$H138,TRUE,_xll.ohTrigger(RecalcTrigger,Trigger1Y)),NA())</f>
        <v>-7.8006236595513825E-4</v>
      </c>
      <c r="N138" s="144">
        <f>IFERROR(_xll.qlIndexFixing(ONIndex1M,I138,TRUE,_xll.ohTrigger(RecalcTrigger,Trigger1M)),NA())</f>
        <v>-4.1788374785323157E-3</v>
      </c>
      <c r="O138" s="44">
        <f>IFERROR(_xll.qlIndexFixing(ONIndex3M,I138,TRUE,_xll.ohTrigger(RecalcTrigger,Trigger3M)),NA())</f>
        <v>-3.4119421600431465E-3</v>
      </c>
      <c r="P138" s="44">
        <f>IFERROR(_xll.qlIndexFixing(ONIndex6M,I138,TRUE,_xll.ohTrigger(RecalcTrigger,Trigger6M)),NA())</f>
        <v>-2.0388255802838984E-3</v>
      </c>
      <c r="Q138" s="145">
        <f>IFERROR(_xll.qlIndexFixing(ONIndex1Y,I138,TRUE,_xll.ohTrigger(RecalcTrigger,Trigger1Y)),NA())</f>
        <v>-6.3952947229939383E-4</v>
      </c>
    </row>
    <row r="139" spans="2:17" x14ac:dyDescent="0.2">
      <c r="B139" s="39" t="s">
        <v>17</v>
      </c>
      <c r="D139" s="42">
        <f>_xll.qlCalendarAdvance(Calendar,$D138,B139,"f",FALSE)</f>
        <v>42831</v>
      </c>
      <c r="E139" s="139">
        <f>_xll.qlInterestRateIndexValueDate(IndexON,D139)</f>
        <v>42831</v>
      </c>
      <c r="F139" s="155">
        <f>IFERROR(_xll.qlIndexFixing(IndexON,D139,TRUE,_xll.ohTrigger(RecalcTrigger,TriggerON)),NA())</f>
        <v>-4.1033163863923861E-3</v>
      </c>
      <c r="H139" s="42">
        <f>_xll.qlCalendarAdvance(Calendar,$H138,B139,"f",FALSE)</f>
        <v>42831</v>
      </c>
      <c r="I139" s="139">
        <f>_xll.qlInterestRateIndexValueDate(Index1M,$H139)</f>
        <v>42835</v>
      </c>
      <c r="J139" s="144">
        <f>IFERROR(_xll.qlIndexFixing(Index1M,$H139,TRUE,_xll.ohTrigger(RecalcTrigger,Trigger1M)),NA())</f>
        <v>-4.1889811706745661E-3</v>
      </c>
      <c r="K139" s="44">
        <f>IFERROR(_xll.qlIndexFixing(Index3M,H139,TRUE,_xll.ohTrigger(RecalcTrigger,Trigger3M)),NA())</f>
        <v>-3.3341311847704357E-3</v>
      </c>
      <c r="L139" s="44">
        <f>IFERROR(_xll.qlIndexFixing(Index6M,$H139,TRUE,_xll.ohTrigger(RecalcTrigger,Trigger6M)),NA())</f>
        <v>-2.1780297004876455E-3</v>
      </c>
      <c r="M139" s="145">
        <f>IFERROR(_xll.qlIndexFixing(Index1Y,$H139,TRUE,_xll.ohTrigger(RecalcTrigger,Trigger1Y)),NA())</f>
        <v>-7.8179024143144556E-4</v>
      </c>
      <c r="N139" s="144">
        <f>IFERROR(_xll.qlIndexFixing(ONIndex1M,I139,TRUE,_xll.ohTrigger(RecalcTrigger,Trigger1M)),NA())</f>
        <v>-4.1803973295806429E-3</v>
      </c>
      <c r="O139" s="44">
        <f>IFERROR(_xll.qlIndexFixing(ONIndex3M,I139,TRUE,_xll.ohTrigger(RecalcTrigger,Trigger3M)),NA())</f>
        <v>-3.421637513003617E-3</v>
      </c>
      <c r="P139" s="44">
        <f>IFERROR(_xll.qlIndexFixing(ONIndex6M,I139,TRUE,_xll.ohTrigger(RecalcTrigger,Trigger6M)),NA())</f>
        <v>-2.0390426657534988E-3</v>
      </c>
      <c r="Q139" s="145">
        <f>IFERROR(_xll.qlIndexFixing(ONIndex1Y,I139,TRUE,_xll.ohTrigger(RecalcTrigger,Trigger1Y)),NA())</f>
        <v>-6.3999155003546804E-4</v>
      </c>
    </row>
    <row r="140" spans="2:17" x14ac:dyDescent="0.2">
      <c r="B140" s="39" t="s">
        <v>17</v>
      </c>
      <c r="D140" s="42">
        <f>_xll.qlCalendarAdvance(Calendar,$D139,B140,"f",FALSE)</f>
        <v>42832</v>
      </c>
      <c r="E140" s="139">
        <f>_xll.qlInterestRateIndexValueDate(IndexON,D140)</f>
        <v>42832</v>
      </c>
      <c r="F140" s="155">
        <f>IFERROR(_xll.qlIndexFixing(IndexON,D140,TRUE,_xll.ohTrigger(RecalcTrigger,TriggerON)),NA())</f>
        <v>-4.1093487184529209E-3</v>
      </c>
      <c r="H140" s="42">
        <f>_xll.qlCalendarAdvance(Calendar,$H139,B140,"f",FALSE)</f>
        <v>42832</v>
      </c>
      <c r="I140" s="139">
        <f>_xll.qlInterestRateIndexValueDate(Index1M,$H140)</f>
        <v>42836</v>
      </c>
      <c r="J140" s="144">
        <f>IFERROR(_xll.qlIndexFixing(Index1M,$H140,TRUE,_xll.ohTrigger(RecalcTrigger,Trigger1M)),NA())</f>
        <v>-4.1899647441119292E-3</v>
      </c>
      <c r="K140" s="44">
        <f>IFERROR(_xll.qlIndexFixing(Index3M,H140,TRUE,_xll.ohTrigger(RecalcTrigger,Trigger3M)),NA())</f>
        <v>-3.3356712233203077E-3</v>
      </c>
      <c r="L140" s="44">
        <f>IFERROR(_xll.qlIndexFixing(Index6M,$H140,TRUE,_xll.ohTrigger(RecalcTrigger,Trigger6M)),NA())</f>
        <v>-2.1792618019395482E-3</v>
      </c>
      <c r="M140" s="145">
        <f>IFERROR(_xll.qlIndexFixing(Index1Y,$H140,TRUE,_xll.ohTrigger(RecalcTrigger,Trigger1Y)),NA())</f>
        <v>-7.8272569885069819E-4</v>
      </c>
      <c r="N140" s="144">
        <f>IFERROR(_xll.qlIndexFixing(ONIndex1M,I140,TRUE,_xll.ohTrigger(RecalcTrigger,Trigger1M)),NA())</f>
        <v>-4.1842466164059289E-3</v>
      </c>
      <c r="O140" s="44">
        <f>IFERROR(_xll.qlIndexFixing(ONIndex3M,I140,TRUE,_xll.ohTrigger(RecalcTrigger,Trigger3M)),NA())</f>
        <v>-3.4425341761634698E-3</v>
      </c>
      <c r="P140" s="44">
        <f>IFERROR(_xll.qlIndexFixing(ONIndex6M,I140,TRUE,_xll.ohTrigger(RecalcTrigger,Trigger6M)),NA())</f>
        <v>-2.0372287786569743E-3</v>
      </c>
      <c r="Q140" s="145">
        <f>IFERROR(_xll.qlIndexFixing(ONIndex1Y,I140,TRUE,_xll.ohTrigger(RecalcTrigger,Trigger1Y)),NA())</f>
        <v>-6.4137329325930637E-4</v>
      </c>
    </row>
    <row r="141" spans="2:17" x14ac:dyDescent="0.2">
      <c r="B141" s="39" t="s">
        <v>17</v>
      </c>
      <c r="D141" s="42">
        <f>_xll.qlCalendarAdvance(Calendar,$D140,B141,"f",FALSE)</f>
        <v>42835</v>
      </c>
      <c r="E141" s="139">
        <f>_xll.qlInterestRateIndexValueDate(IndexON,D141)</f>
        <v>42835</v>
      </c>
      <c r="F141" s="155">
        <f>IFERROR(_xll.qlIndexFixing(IndexON,D141,TRUE,_xll.ohTrigger(RecalcTrigger,TriggerON)),NA())</f>
        <v>-4.1145152543053953E-3</v>
      </c>
      <c r="H141" s="42">
        <f>_xll.qlCalendarAdvance(Calendar,$H140,B141,"f",FALSE)</f>
        <v>42835</v>
      </c>
      <c r="I141" s="139">
        <f>_xll.qlInterestRateIndexValueDate(Index1M,$H141)</f>
        <v>42837</v>
      </c>
      <c r="J141" s="144">
        <f>IFERROR(_xll.qlIndexFixing(Index1M,$H141,TRUE,_xll.ohTrigger(RecalcTrigger,Trigger1M)),NA())</f>
        <v>-4.1909992450848144E-3</v>
      </c>
      <c r="K141" s="44">
        <f>IFERROR(_xll.qlIndexFixing(Index3M,H141,TRUE,_xll.ohTrigger(RecalcTrigger,Trigger3M)),NA())</f>
        <v>-3.3371884261109625E-3</v>
      </c>
      <c r="L141" s="44">
        <f>IFERROR(_xll.qlIndexFixing(Index6M,$H141,TRUE,_xll.ohTrigger(RecalcTrigger,Trigger6M)),NA())</f>
        <v>-2.1804735563899906E-3</v>
      </c>
      <c r="M141" s="145">
        <f>IFERROR(_xll.qlIndexFixing(Index1Y,$H141,TRUE,_xll.ohTrigger(RecalcTrigger,Trigger1Y)),NA())</f>
        <v>-7.836522019273683E-4</v>
      </c>
      <c r="N141" s="144">
        <f>IFERROR(_xll.qlIndexFixing(ONIndex1M,I141,TRUE,_xll.ohTrigger(RecalcTrigger,Trigger1M)),NA())</f>
        <v>-4.1875337374452926E-3</v>
      </c>
      <c r="O141" s="44">
        <f>IFERROR(_xll.qlIndexFixing(ONIndex3M,I141,TRUE,_xll.ohTrigger(RecalcTrigger,Trigger3M)),NA())</f>
        <v>-3.4550877525019175E-3</v>
      </c>
      <c r="P141" s="44">
        <f>IFERROR(_xll.qlIndexFixing(ONIndex6M,I141,TRUE,_xll.ohTrigger(RecalcTrigger,Trigger6M)),NA())</f>
        <v>-2.0329213652470202E-3</v>
      </c>
      <c r="Q141" s="145">
        <f>IFERROR(_xll.qlIndexFixing(ONIndex1Y,I141,TRUE,_xll.ohTrigger(RecalcTrigger,Trigger1Y)),NA())</f>
        <v>-6.4276272104812904E-4</v>
      </c>
    </row>
    <row r="142" spans="2:17" x14ac:dyDescent="0.2">
      <c r="B142" s="39" t="s">
        <v>17</v>
      </c>
      <c r="D142" s="42">
        <f>_xll.qlCalendarAdvance(Calendar,$D141,B142,"f",FALSE)</f>
        <v>42836</v>
      </c>
      <c r="E142" s="139">
        <f>_xll.qlInterestRateIndexValueDate(IndexON,D142)</f>
        <v>42836</v>
      </c>
      <c r="F142" s="155">
        <f>IFERROR(_xll.qlIndexFixing(IndexON,D142,TRUE,_xll.ohTrigger(RecalcTrigger,TriggerON)),NA())</f>
        <v>-4.1165815304955444E-3</v>
      </c>
      <c r="H142" s="42">
        <f>_xll.qlCalendarAdvance(Calendar,$H141,B142,"f",FALSE)</f>
        <v>42836</v>
      </c>
      <c r="I142" s="139">
        <f>_xll.qlInterestRateIndexValueDate(Index1M,$H142)</f>
        <v>42838</v>
      </c>
      <c r="J142" s="144">
        <f>IFERROR(_xll.qlIndexFixing(Index1M,$H142,TRUE,_xll.ohTrigger(RecalcTrigger,Trigger1M)),NA())</f>
        <v>-4.1937008346532023E-3</v>
      </c>
      <c r="K142" s="44">
        <f>IFERROR(_xll.qlIndexFixing(Index3M,H142,TRUE,_xll.ohTrigger(RecalcTrigger,Trigger3M)),NA())</f>
        <v>-3.3386878384327385E-3</v>
      </c>
      <c r="L142" s="44">
        <f>IFERROR(_xll.qlIndexFixing(Index6M,$H142,TRUE,_xll.ohTrigger(RecalcTrigger,Trigger6M)),NA())</f>
        <v>-2.1816677012130152E-3</v>
      </c>
      <c r="M142" s="145">
        <f>IFERROR(_xll.qlIndexFixing(Index1Y,$H142,TRUE,_xll.ohTrigger(RecalcTrigger,Trigger1Y)),NA())</f>
        <v>-7.8457148910273734E-4</v>
      </c>
      <c r="N142" s="144">
        <f>IFERROR(_xll.qlIndexFixing(ONIndex1M,I142,TRUE,_xll.ohTrigger(RecalcTrigger,Trigger1M)),NA())</f>
        <v>-4.1883368833950385E-3</v>
      </c>
      <c r="O142" s="44">
        <f>IFERROR(_xll.qlIndexFixing(ONIndex3M,I142,TRUE,_xll.ohTrigger(RecalcTrigger,Trigger3M)),NA())</f>
        <v>-3.456308336815539E-3</v>
      </c>
      <c r="P142" s="44">
        <f>IFERROR(_xll.qlIndexFixing(ONIndex6M,I142,TRUE,_xll.ohTrigger(RecalcTrigger,Trigger6M)),NA())</f>
        <v>-2.0305988091395832E-3</v>
      </c>
      <c r="Q142" s="145">
        <f>IFERROR(_xll.qlIndexFixing(ONIndex1Y,I142,TRUE,_xll.ohTrigger(RecalcTrigger,Trigger1Y)),NA())</f>
        <v>-6.4322791281323788E-4</v>
      </c>
    </row>
    <row r="143" spans="2:17" x14ac:dyDescent="0.2">
      <c r="B143" s="39" t="s">
        <v>17</v>
      </c>
      <c r="D143" s="42">
        <f>_xll.qlCalendarAdvance(Calendar,$D142,B143,"f",FALSE)</f>
        <v>42837</v>
      </c>
      <c r="E143" s="139">
        <f>_xll.qlInterestRateIndexValueDate(IndexON,D143)</f>
        <v>42837</v>
      </c>
      <c r="F143" s="155">
        <f>IFERROR(_xll.qlIndexFixing(IndexON,D143,TRUE,_xll.ohTrigger(RecalcTrigger,TriggerON)),NA())</f>
        <v>-4.1183434460290158E-3</v>
      </c>
      <c r="H143" s="42">
        <f>_xll.qlCalendarAdvance(Calendar,$H142,B143,"f",FALSE)</f>
        <v>42837</v>
      </c>
      <c r="I143" s="139">
        <f>_xll.qlInterestRateIndexValueDate(Index1M,$H143)</f>
        <v>42843</v>
      </c>
      <c r="J143" s="144">
        <f>IFERROR(_xll.qlIndexFixing(Index1M,$H143,TRUE,_xll.ohTrigger(RecalcTrigger,Trigger1M)),NA())</f>
        <v>-4.1990487656269337E-3</v>
      </c>
      <c r="K143" s="44">
        <f>IFERROR(_xll.qlIndexFixing(Index3M,H143,TRUE,_xll.ohTrigger(RecalcTrigger,Trigger3M)),NA())</f>
        <v>-3.3461062376006633E-3</v>
      </c>
      <c r="L143" s="44">
        <f>IFERROR(_xll.qlIndexFixing(Index6M,$H143,TRUE,_xll.ohTrigger(RecalcTrigger,Trigger6M)),NA())</f>
        <v>-2.187473555511541E-3</v>
      </c>
      <c r="M143" s="145">
        <f>IFERROR(_xll.qlIndexFixing(Index1Y,$H143,TRUE,_xll.ohTrigger(RecalcTrigger,Trigger1Y)),NA())</f>
        <v>-7.8912135503978755E-4</v>
      </c>
      <c r="N143" s="144">
        <f>IFERROR(_xll.qlIndexFixing(ONIndex1M,I143,TRUE,_xll.ohTrigger(RecalcTrigger,Trigger1M)),NA())</f>
        <v>-4.1890251549148161E-3</v>
      </c>
      <c r="O143" s="44">
        <f>IFERROR(_xll.qlIndexFixing(ONIndex3M,I143,TRUE,_xll.ohTrigger(RecalcTrigger,Trigger3M)),NA())</f>
        <v>-3.4562178930030996E-3</v>
      </c>
      <c r="P143" s="44">
        <f>IFERROR(_xll.qlIndexFixing(ONIndex6M,I143,TRUE,_xll.ohTrigger(RecalcTrigger,Trigger6M)),NA())</f>
        <v>-2.0278855740230028E-3</v>
      </c>
      <c r="Q143" s="145">
        <f>IFERROR(_xll.qlIndexFixing(ONIndex1Y,I143,TRUE,_xll.ohTrigger(RecalcTrigger,Trigger1Y)),NA())</f>
        <v>-6.4369506904693452E-4</v>
      </c>
    </row>
    <row r="144" spans="2:17" x14ac:dyDescent="0.2">
      <c r="B144" s="39" t="s">
        <v>17</v>
      </c>
      <c r="D144" s="42">
        <f>_xll.qlCalendarAdvance(Calendar,$D143,B144,"f",FALSE)</f>
        <v>42838</v>
      </c>
      <c r="E144" s="139">
        <f>_xll.qlInterestRateIndexValueDate(IndexON,D144)</f>
        <v>42838</v>
      </c>
      <c r="F144" s="155">
        <f>IFERROR(_xll.qlIndexFixing(IndexON,D144,TRUE,_xll.ohTrigger(RecalcTrigger,TriggerON)),NA())</f>
        <v>-4.1213274081783879E-3</v>
      </c>
      <c r="H144" s="42">
        <f>_xll.qlCalendarAdvance(Calendar,$H143,B144,"f",FALSE)</f>
        <v>42838</v>
      </c>
      <c r="I144" s="139">
        <f>_xll.qlInterestRateIndexValueDate(Index1M,$H144)</f>
        <v>42844</v>
      </c>
      <c r="J144" s="144">
        <f>IFERROR(_xll.qlIndexFixing(Index1M,$H144,TRUE,_xll.ohTrigger(RecalcTrigger,Trigger1M)),NA())</f>
        <v>-4.2008311166443768E-3</v>
      </c>
      <c r="K144" s="44">
        <f>IFERROR(_xll.qlIndexFixing(Index3M,H144,TRUE,_xll.ohTrigger(RecalcTrigger,Trigger3M)),NA())</f>
        <v>-3.3476141457910637E-3</v>
      </c>
      <c r="L144" s="44">
        <f>IFERROR(_xll.qlIndexFixing(Index6M,$H144,TRUE,_xll.ohTrigger(RecalcTrigger,Trigger6M)),NA())</f>
        <v>-2.188622300633518E-3</v>
      </c>
      <c r="M144" s="145">
        <f>IFERROR(_xll.qlIndexFixing(Index1Y,$H144,TRUE,_xll.ohTrigger(RecalcTrigger,Trigger1Y)),NA())</f>
        <v>-7.9003451258345019E-4</v>
      </c>
      <c r="N144" s="144">
        <f>IFERROR(_xll.qlIndexFixing(ONIndex1M,I144,TRUE,_xll.ohTrigger(RecalcTrigger,Trigger1M)),NA())</f>
        <v>-4.1899615485707642E-3</v>
      </c>
      <c r="O144" s="44">
        <f>IFERROR(_xll.qlIndexFixing(ONIndex3M,I144,TRUE,_xll.ohTrigger(RecalcTrigger,Trigger3M)),NA())</f>
        <v>-3.4515083868047469E-3</v>
      </c>
      <c r="P144" s="44">
        <f>IFERROR(_xll.qlIndexFixing(ONIndex6M,I144,TRUE,_xll.ohTrigger(RecalcTrigger,Trigger6M)),NA())</f>
        <v>-2.0211106523992939E-3</v>
      </c>
      <c r="Q144" s="145">
        <f>IFERROR(_xll.qlIndexFixing(ONIndex1Y,I144,TRUE,_xll.ohTrigger(RecalcTrigger,Trigger1Y)),NA())</f>
        <v>-6.446366755064048E-4</v>
      </c>
    </row>
    <row r="145" spans="2:17" x14ac:dyDescent="0.2">
      <c r="B145" s="39" t="s">
        <v>17</v>
      </c>
      <c r="D145" s="42">
        <f>_xll.qlCalendarAdvance(Calendar,$D144,B145,"f",FALSE)</f>
        <v>42843</v>
      </c>
      <c r="E145" s="139">
        <f>_xll.qlInterestRateIndexValueDate(IndexON,D145)</f>
        <v>42843</v>
      </c>
      <c r="F145" s="155">
        <f>IFERROR(_xll.qlIndexFixing(IndexON,D145,TRUE,_xll.ohTrigger(RecalcTrigger,TriggerON)),NA())</f>
        <v>-4.1222157930320691E-3</v>
      </c>
      <c r="H145" s="42">
        <f>_xll.qlCalendarAdvance(Calendar,$H144,B145,"f",FALSE)</f>
        <v>42843</v>
      </c>
      <c r="I145" s="139">
        <f>_xll.qlInterestRateIndexValueDate(Index1M,$H145)</f>
        <v>42845</v>
      </c>
      <c r="J145" s="144">
        <f>IFERROR(_xll.qlIndexFixing(Index1M,$H145,TRUE,_xll.ohTrigger(RecalcTrigger,Trigger1M)),NA())</f>
        <v>-4.2060194532259065E-3</v>
      </c>
      <c r="K145" s="44">
        <f>IFERROR(_xll.qlIndexFixing(Index3M,H145,TRUE,_xll.ohTrigger(RecalcTrigger,Trigger3M)),NA())</f>
        <v>-3.3491442243551326E-3</v>
      </c>
      <c r="L145" s="44">
        <f>IFERROR(_xll.qlIndexFixing(Index6M,$H145,TRUE,_xll.ohTrigger(RecalcTrigger,Trigger6M)),NA())</f>
        <v>-2.1897739843526201E-3</v>
      </c>
      <c r="M145" s="145">
        <f>IFERROR(_xll.qlIndexFixing(Index1Y,$H145,TRUE,_xll.ohTrigger(RecalcTrigger,Trigger1Y)),NA())</f>
        <v>-7.9095295256932261E-4</v>
      </c>
      <c r="N145" s="144">
        <f>IFERROR(_xll.qlIndexFixing(ONIndex1M,I145,TRUE,_xll.ohTrigger(RecalcTrigger,Trigger1M)),NA())</f>
        <v>-4.1905956266274913E-3</v>
      </c>
      <c r="O145" s="44">
        <f>IFERROR(_xll.qlIndexFixing(ONIndex3M,I145,TRUE,_xll.ohTrigger(RecalcTrigger,Trigger3M)),NA())</f>
        <v>-3.4422441034376305E-3</v>
      </c>
      <c r="P145" s="44">
        <f>IFERROR(_xll.qlIndexFixing(ONIndex6M,I145,TRUE,_xll.ohTrigger(RecalcTrigger,Trigger6M)),NA())</f>
        <v>-2.0129864787454821E-3</v>
      </c>
      <c r="Q145" s="145">
        <f>IFERROR(_xll.qlIndexFixing(ONIndex1Y,I145,TRUE,_xll.ohTrigger(RecalcTrigger,Trigger1Y)),NA())</f>
        <v>-6.4559093814864354E-4</v>
      </c>
    </row>
    <row r="146" spans="2:17" x14ac:dyDescent="0.2">
      <c r="B146" s="39" t="s">
        <v>17</v>
      </c>
      <c r="D146" s="42">
        <f>_xll.qlCalendarAdvance(Calendar,$D145,B146,"f",FALSE)</f>
        <v>42844</v>
      </c>
      <c r="E146" s="139">
        <f>_xll.qlInterestRateIndexValueDate(IndexON,D146)</f>
        <v>42844</v>
      </c>
      <c r="F146" s="155">
        <f>IFERROR(_xll.qlIndexFixing(IndexON,D146,TRUE,_xll.ohTrigger(RecalcTrigger,TriggerON)),NA())</f>
        <v>-4.1217598599807559E-3</v>
      </c>
      <c r="H146" s="42">
        <f>_xll.qlCalendarAdvance(Calendar,$H145,B146,"f",FALSE)</f>
        <v>42844</v>
      </c>
      <c r="I146" s="139">
        <f>_xll.qlInterestRateIndexValueDate(Index1M,$H146)</f>
        <v>42846</v>
      </c>
      <c r="J146" s="144">
        <f>IFERROR(_xll.qlIndexFixing(Index1M,$H146,TRUE,_xll.ohTrigger(RecalcTrigger,Trigger1M)),NA())</f>
        <v>-4.2066166053492202E-3</v>
      </c>
      <c r="K146" s="44">
        <f>IFERROR(_xll.qlIndexFixing(Index3M,H146,TRUE,_xll.ohTrigger(RecalcTrigger,Trigger3M)),NA())</f>
        <v>-3.3507028453856141E-3</v>
      </c>
      <c r="L146" s="44">
        <f>IFERROR(_xll.qlIndexFixing(Index6M,$H146,TRUE,_xll.ohTrigger(RecalcTrigger,Trigger6M)),NA())</f>
        <v>-2.1914131422801466E-3</v>
      </c>
      <c r="M146" s="145">
        <f>IFERROR(_xll.qlIndexFixing(Index1Y,$H146,TRUE,_xll.ohTrigger(RecalcTrigger,Trigger1Y)),NA())</f>
        <v>-7.9294158354760241E-4</v>
      </c>
      <c r="N146" s="144">
        <f>IFERROR(_xll.qlIndexFixing(ONIndex1M,I146,TRUE,_xll.ohTrigger(RecalcTrigger,Trigger1M)),NA())</f>
        <v>-4.1906841237171477E-3</v>
      </c>
      <c r="O146" s="44">
        <f>IFERROR(_xll.qlIndexFixing(ONIndex3M,I146,TRUE,_xll.ohTrigger(RecalcTrigger,Trigger3M)),NA())</f>
        <v>-3.4352222184041992E-3</v>
      </c>
      <c r="P146" s="44">
        <f>IFERROR(_xll.qlIndexFixing(ONIndex6M,I146,TRUE,_xll.ohTrigger(RecalcTrigger,Trigger6M)),NA())</f>
        <v>-2.0082153249134649E-3</v>
      </c>
      <c r="Q146" s="145">
        <f>IFERROR(_xll.qlIndexFixing(ONIndex1Y,I146,TRUE,_xll.ohTrigger(RecalcTrigger,Trigger1Y)),NA())</f>
        <v>-6.4607361612623038E-4</v>
      </c>
    </row>
    <row r="147" spans="2:17" x14ac:dyDescent="0.2">
      <c r="B147" s="39" t="s">
        <v>17</v>
      </c>
      <c r="D147" s="42">
        <f>_xll.qlCalendarAdvance(Calendar,$D146,B147,"f",FALSE)</f>
        <v>42845</v>
      </c>
      <c r="E147" s="139">
        <f>_xll.qlInterestRateIndexValueDate(IndexON,D147)</f>
        <v>42845</v>
      </c>
      <c r="F147" s="155">
        <f>IFERROR(_xll.qlIndexFixing(IndexON,D147,TRUE,_xll.ohTrigger(RecalcTrigger,TriggerON)),NA())</f>
        <v>-4.1212905411569523E-3</v>
      </c>
      <c r="H147" s="42">
        <f>_xll.qlCalendarAdvance(Calendar,$H146,B147,"f",FALSE)</f>
        <v>42845</v>
      </c>
      <c r="I147" s="139">
        <f>_xll.qlInterestRateIndexValueDate(Index1M,$H147)</f>
        <v>42849</v>
      </c>
      <c r="J147" s="144">
        <f>IFERROR(_xll.qlIndexFixing(Index1M,$H147,TRUE,_xll.ohTrigger(RecalcTrigger,Trigger1M)),NA())</f>
        <v>-4.212536156561697E-3</v>
      </c>
      <c r="K147" s="44">
        <f>IFERROR(_xll.qlIndexFixing(Index3M,H147,TRUE,_xll.ohTrigger(RecalcTrigger,Trigger3M)),NA())</f>
        <v>-3.3556161719246452E-3</v>
      </c>
      <c r="L147" s="44">
        <f>IFERROR(_xll.qlIndexFixing(Index6M,$H147,TRUE,_xll.ohTrigger(RecalcTrigger,Trigger6M)),NA())</f>
        <v>-2.194473518963264E-3</v>
      </c>
      <c r="M147" s="145">
        <f>IFERROR(_xll.qlIndexFixing(Index1Y,$H147,TRUE,_xll.ohTrigger(RecalcTrigger,Trigger1Y)),NA())</f>
        <v>-7.9471636358403636E-4</v>
      </c>
      <c r="N147" s="144">
        <f>IFERROR(_xll.qlIndexFixing(ONIndex1M,I147,TRUE,_xll.ohTrigger(RecalcTrigger,Trigger1M)),NA())</f>
        <v>-4.190647585464724E-3</v>
      </c>
      <c r="O147" s="44">
        <f>IFERROR(_xll.qlIndexFixing(ONIndex3M,I147,TRUE,_xll.ohTrigger(RecalcTrigger,Trigger3M)),NA())</f>
        <v>-3.4267387848085917E-3</v>
      </c>
      <c r="P147" s="44">
        <f>IFERROR(_xll.qlIndexFixing(ONIndex6M,I147,TRUE,_xll.ohTrigger(RecalcTrigger,Trigger6M)),NA())</f>
        <v>-2.0030116823965827E-3</v>
      </c>
      <c r="Q147" s="145">
        <f>IFERROR(_xll.qlIndexFixing(ONIndex1Y,I147,TRUE,_xll.ohTrigger(RecalcTrigger,Trigger1Y)),NA())</f>
        <v>-6.4656053806899649E-4</v>
      </c>
    </row>
    <row r="148" spans="2:17" x14ac:dyDescent="0.2">
      <c r="B148" s="39" t="s">
        <v>17</v>
      </c>
      <c r="D148" s="42">
        <f>_xll.qlCalendarAdvance(Calendar,$D147,B148,"f",FALSE)</f>
        <v>42846</v>
      </c>
      <c r="E148" s="139">
        <f>_xll.qlInterestRateIndexValueDate(IndexON,D148)</f>
        <v>42846</v>
      </c>
      <c r="F148" s="155">
        <f>IFERROR(_xll.qlIndexFixing(IndexON,D148,TRUE,_xll.ohTrigger(RecalcTrigger,TriggerON)),NA())</f>
        <v>-4.1204911197079142E-3</v>
      </c>
      <c r="H148" s="42">
        <f>_xll.qlCalendarAdvance(Calendar,$H147,B148,"f",FALSE)</f>
        <v>42846</v>
      </c>
      <c r="I148" s="139">
        <f>_xll.qlInterestRateIndexValueDate(Index1M,$H148)</f>
        <v>42850</v>
      </c>
      <c r="J148" s="144">
        <f>IFERROR(_xll.qlIndexFixing(Index1M,$H148,TRUE,_xll.ohTrigger(RecalcTrigger,Trigger1M)),NA())</f>
        <v>-4.2155465647124579E-3</v>
      </c>
      <c r="K148" s="44">
        <f>IFERROR(_xll.qlIndexFixing(Index3M,H148,TRUE,_xll.ohTrigger(RecalcTrigger,Trigger3M)),NA())</f>
        <v>-3.3573560007111795E-3</v>
      </c>
      <c r="L148" s="44">
        <f>IFERROR(_xll.qlIndexFixing(Index6M,$H148,TRUE,_xll.ohTrigger(RecalcTrigger,Trigger6M)),NA())</f>
        <v>-2.1956878892967356E-3</v>
      </c>
      <c r="M148" s="145">
        <f>IFERROR(_xll.qlIndexFixing(Index1Y,$H148,TRUE,_xll.ohTrigger(RecalcTrigger,Trigger1Y)),NA())</f>
        <v>-7.9568893865306458E-4</v>
      </c>
      <c r="N148" s="144">
        <f>IFERROR(_xll.qlIndexFixing(ONIndex1M,I148,TRUE,_xll.ohTrigger(RecalcTrigger,Trigger1M)),NA())</f>
        <v>-4.1904843187046126E-3</v>
      </c>
      <c r="O148" s="44">
        <f>IFERROR(_xll.qlIndexFixing(ONIndex3M,I148,TRUE,_xll.ohTrigger(RecalcTrigger,Trigger3M)),NA())</f>
        <v>-3.4167687157582449E-3</v>
      </c>
      <c r="P148" s="44">
        <f>IFERROR(_xll.qlIndexFixing(ONIndex6M,I148,TRUE,_xll.ohTrigger(RecalcTrigger,Trigger6M)),NA())</f>
        <v>-1.9973685830887433E-3</v>
      </c>
      <c r="Q148" s="145">
        <f>IFERROR(_xll.qlIndexFixing(ONIndex1Y,I148,TRUE,_xll.ohTrigger(RecalcTrigger,Trigger1Y)),NA())</f>
        <v>-6.4705208395299252E-4</v>
      </c>
    </row>
    <row r="149" spans="2:17" x14ac:dyDescent="0.2">
      <c r="B149" s="39" t="s">
        <v>17</v>
      </c>
      <c r="D149" s="42">
        <f>_xll.qlCalendarAdvance(Calendar,$D148,B149,"f",FALSE)</f>
        <v>42849</v>
      </c>
      <c r="E149" s="139">
        <f>_xll.qlInterestRateIndexValueDate(IndexON,D149)</f>
        <v>42849</v>
      </c>
      <c r="F149" s="155">
        <f>IFERROR(_xll.qlIndexFixing(IndexON,D149,TRUE,_xll.ohTrigger(RecalcTrigger,TriggerON)),NA())</f>
        <v>-4.1199840380512498E-3</v>
      </c>
      <c r="H149" s="42">
        <f>_xll.qlCalendarAdvance(Calendar,$H148,B149,"f",FALSE)</f>
        <v>42849</v>
      </c>
      <c r="I149" s="139">
        <f>_xll.qlInterestRateIndexValueDate(Index1M,$H149)</f>
        <v>42851</v>
      </c>
      <c r="J149" s="144">
        <f>IFERROR(_xll.qlIndexFixing(Index1M,$H149,TRUE,_xll.ohTrigger(RecalcTrigger,Trigger1M)),NA())</f>
        <v>-4.2188180959170651E-3</v>
      </c>
      <c r="K149" s="44">
        <f>IFERROR(_xll.qlIndexFixing(Index3M,H149,TRUE,_xll.ohTrigger(RecalcTrigger,Trigger3M)),NA())</f>
        <v>-3.3591587201407371E-3</v>
      </c>
      <c r="L149" s="44">
        <f>IFERROR(_xll.qlIndexFixing(Index6M,$H149,TRUE,_xll.ohTrigger(RecalcTrigger,Trigger6M)),NA())</f>
        <v>-2.1969247423226359E-3</v>
      </c>
      <c r="M149" s="145">
        <f>IFERROR(_xll.qlIndexFixing(Index1Y,$H149,TRUE,_xll.ohTrigger(RecalcTrigger,Trigger1Y)),NA())</f>
        <v>-7.9667796761984403E-4</v>
      </c>
      <c r="N149" s="144">
        <f>IFERROR(_xll.qlIndexFixing(ONIndex1M,I149,TRUE,_xll.ohTrigger(RecalcTrigger,Trigger1M)),NA())</f>
        <v>-4.1903411446719829E-3</v>
      </c>
      <c r="O149" s="44">
        <f>IFERROR(_xll.qlIndexFixing(ONIndex3M,I149,TRUE,_xll.ohTrigger(RecalcTrigger,Trigger3M)),NA())</f>
        <v>-3.3926051344523867E-3</v>
      </c>
      <c r="P149" s="44">
        <f>IFERROR(_xll.qlIndexFixing(ONIndex6M,I149,TRUE,_xll.ohTrigger(RecalcTrigger,Trigger6M)),NA())</f>
        <v>-1.9865998814283525E-3</v>
      </c>
      <c r="Q149" s="145">
        <f>IFERROR(_xll.qlIndexFixing(ONIndex1Y,I149,TRUE,_xll.ohTrigger(RecalcTrigger,Trigger1Y)),NA())</f>
        <v>-6.4830564195039742E-4</v>
      </c>
    </row>
    <row r="150" spans="2:17" x14ac:dyDescent="0.2">
      <c r="B150" s="39" t="s">
        <v>17</v>
      </c>
      <c r="D150" s="42">
        <f>_xll.qlCalendarAdvance(Calendar,$D149,B150,"f",FALSE)</f>
        <v>42850</v>
      </c>
      <c r="E150" s="139">
        <f>_xll.qlInterestRateIndexValueDate(IndexON,D150)</f>
        <v>42850</v>
      </c>
      <c r="F150" s="155">
        <f>IFERROR(_xll.qlIndexFixing(IndexON,D150,TRUE,_xll.ohTrigger(RecalcTrigger,TriggerON)),NA())</f>
        <v>-4.1198117390761624E-3</v>
      </c>
      <c r="H150" s="42">
        <f>_xll.qlCalendarAdvance(Calendar,$H149,B150,"f",FALSE)</f>
        <v>42850</v>
      </c>
      <c r="I150" s="139">
        <f>_xll.qlInterestRateIndexValueDate(Index1M,$H150)</f>
        <v>42852</v>
      </c>
      <c r="J150" s="144">
        <f>IFERROR(_xll.qlIndexFixing(Index1M,$H150,TRUE,_xll.ohTrigger(RecalcTrigger,Trigger1M)),NA())</f>
        <v>-4.2277723054104377E-3</v>
      </c>
      <c r="K150" s="44">
        <f>IFERROR(_xll.qlIndexFixing(Index3M,H150,TRUE,_xll.ohTrigger(RecalcTrigger,Trigger3M)),NA())</f>
        <v>-3.361031697385245E-3</v>
      </c>
      <c r="L150" s="44">
        <f>IFERROR(_xll.qlIndexFixing(Index6M,$H150,TRUE,_xll.ohTrigger(RecalcTrigger,Trigger6M)),NA())</f>
        <v>-2.1981875087100475E-3</v>
      </c>
      <c r="M150" s="145">
        <f>IFERROR(_xll.qlIndexFixing(Index1Y,$H150,TRUE,_xll.ohTrigger(RecalcTrigger,Trigger1Y)),NA())</f>
        <v>-7.9768535354586393E-4</v>
      </c>
      <c r="N150" s="144">
        <f>IFERROR(_xll.qlIndexFixing(ONIndex1M,I150,TRUE,_xll.ohTrigger(RecalcTrigger,Trigger1M)),NA())</f>
        <v>-4.19150528493617E-3</v>
      </c>
      <c r="O150" s="44">
        <f>IFERROR(_xll.qlIndexFixing(ONIndex3M,I150,TRUE,_xll.ohTrigger(RecalcTrigger,Trigger3M)),NA())</f>
        <v>-3.3700597267616317E-3</v>
      </c>
      <c r="P150" s="44">
        <f>IFERROR(_xll.qlIndexFixing(ONIndex6M,I150,TRUE,_xll.ohTrigger(RecalcTrigger,Trigger6M)),NA())</f>
        <v>-1.9779999665781034E-3</v>
      </c>
      <c r="Q150" s="145">
        <f>IFERROR(_xll.qlIndexFixing(ONIndex1Y,I150,TRUE,_xll.ohTrigger(RecalcTrigger,Trigger1Y)),NA())</f>
        <v>-6.4959247105367268E-4</v>
      </c>
    </row>
    <row r="151" spans="2:17" x14ac:dyDescent="0.2">
      <c r="B151" s="39" t="s">
        <v>17</v>
      </c>
      <c r="D151" s="42">
        <f>_xll.qlCalendarAdvance(Calendar,$D150,B151,"f",FALSE)</f>
        <v>42851</v>
      </c>
      <c r="E151" s="139">
        <f>_xll.qlInterestRateIndexValueDate(IndexON,D151)</f>
        <v>42851</v>
      </c>
      <c r="F151" s="155">
        <f>IFERROR(_xll.qlIndexFixing(IndexON,D151,TRUE,_xll.ohTrigger(RecalcTrigger,TriggerON)),NA())</f>
        <v>-4.1197058239994533E-3</v>
      </c>
      <c r="H151" s="42">
        <f>_xll.qlCalendarAdvance(Calendar,$H150,B151,"f",FALSE)</f>
        <v>42851</v>
      </c>
      <c r="I151" s="139">
        <f>_xll.qlInterestRateIndexValueDate(Index1M,$H151)</f>
        <v>42853</v>
      </c>
      <c r="J151" s="144">
        <f>IFERROR(_xll.qlIndexFixing(Index1M,$H151,TRUE,_xll.ohTrigger(RecalcTrigger,Trigger1M)),NA())</f>
        <v>-4.2350019000071308E-3</v>
      </c>
      <c r="K151" s="44">
        <f>IFERROR(_xll.qlIndexFixing(Index3M,H151,TRUE,_xll.ohTrigger(RecalcTrigger,Trigger3M)),NA())</f>
        <v>-3.3700000024846181E-3</v>
      </c>
      <c r="L151" s="44">
        <f>IFERROR(_xll.qlIndexFixing(Index6M,$H151,TRUE,_xll.ohTrigger(RecalcTrigger,Trigger6M)),NA())</f>
        <v>-2.2000000008475093E-3</v>
      </c>
      <c r="M151" s="145">
        <f>IFERROR(_xll.qlIndexFixing(Index1Y,$H151,TRUE,_xll.ohTrigger(RecalcTrigger,Trigger1Y)),NA())</f>
        <v>-7.9999999993989816E-4</v>
      </c>
      <c r="N151" s="144">
        <f>IFERROR(_xll.qlIndexFixing(ONIndex1M,I151,TRUE,_xll.ohTrigger(RecalcTrigger,Trigger1M)),NA())</f>
        <v>-4.1924484360933434E-3</v>
      </c>
      <c r="O151" s="44">
        <f>IFERROR(_xll.qlIndexFixing(ONIndex3M,I151,TRUE,_xll.ohTrigger(RecalcTrigger,Trigger3M)),NA())</f>
        <v>-3.3613737602555815E-3</v>
      </c>
      <c r="P151" s="44">
        <f>IFERROR(_xll.qlIndexFixing(ONIndex6M,I151,TRUE,_xll.ohTrigger(RecalcTrigger,Trigger6M)),NA())</f>
        <v>-1.9751048360827639E-3</v>
      </c>
      <c r="Q151" s="145">
        <f>IFERROR(_xll.qlIndexFixing(ONIndex1Y,I151,TRUE,_xll.ohTrigger(RecalcTrigger,Trigger1Y)),NA())</f>
        <v>-6.501197394426228E-4</v>
      </c>
    </row>
    <row r="152" spans="2:17" x14ac:dyDescent="0.2">
      <c r="B152" s="39" t="s">
        <v>17</v>
      </c>
      <c r="D152" s="42">
        <f>_xll.qlCalendarAdvance(Calendar,$D151,B152,"f",FALSE)</f>
        <v>42852</v>
      </c>
      <c r="E152" s="139">
        <f>_xll.qlInterestRateIndexValueDate(IndexON,D152)</f>
        <v>42852</v>
      </c>
      <c r="F152" s="155">
        <f>IFERROR(_xll.qlIndexFixing(IndexON,D152,TRUE,_xll.ohTrigger(RecalcTrigger,TriggerON)),NA())</f>
        <v>-4.1196686199196364E-3</v>
      </c>
      <c r="H152" s="42">
        <f>_xll.qlCalendarAdvance(Calendar,$H151,B152,"f",FALSE)</f>
        <v>42852</v>
      </c>
      <c r="I152" s="139">
        <f>_xll.qlInterestRateIndexValueDate(Index1M,$H152)</f>
        <v>42857</v>
      </c>
      <c r="J152" s="144">
        <f>IFERROR(_xll.qlIndexFixing(Index1M,$H152,TRUE,_xll.ohTrigger(RecalcTrigger,Trigger1M)),NA())</f>
        <v>-4.248151896012858E-3</v>
      </c>
      <c r="K152" s="44">
        <f>IFERROR(_xll.qlIndexFixing(Index3M,H152,TRUE,_xll.ohTrigger(RecalcTrigger,Trigger3M)),NA())</f>
        <v>-3.3734621564105258E-3</v>
      </c>
      <c r="L152" s="44">
        <f>IFERROR(_xll.qlIndexFixing(Index6M,$H152,TRUE,_xll.ohTrigger(RecalcTrigger,Trigger6M)),NA())</f>
        <v>-2.2050450243896302E-3</v>
      </c>
      <c r="M152" s="145">
        <f>IFERROR(_xll.qlIndexFixing(Index1Y,$H152,TRUE,_xll.ohTrigger(RecalcTrigger,Trigger1Y)),NA())</f>
        <v>-8.0306066306292279E-4</v>
      </c>
      <c r="N152" s="144">
        <f>IFERROR(_xll.qlIndexFixing(ONIndex1M,I152,TRUE,_xll.ohTrigger(RecalcTrigger,Trigger1M)),NA())</f>
        <v>-4.1936541062970178E-3</v>
      </c>
      <c r="O152" s="44">
        <f>IFERROR(_xll.qlIndexFixing(ONIndex3M,I152,TRUE,_xll.ohTrigger(RecalcTrigger,Trigger3M)),NA())</f>
        <v>-3.3528745276578675E-3</v>
      </c>
      <c r="P152" s="44">
        <f>IFERROR(_xll.qlIndexFixing(ONIndex6M,I152,TRUE,_xll.ohTrigger(RecalcTrigger,Trigger6M)),NA())</f>
        <v>-1.9724957822297995E-3</v>
      </c>
      <c r="Q152" s="145">
        <f>IFERROR(_xll.qlIndexFixing(ONIndex1Y,I152,TRUE,_xll.ohTrigger(RecalcTrigger,Trigger1Y)),NA())</f>
        <v>-6.5065429116550888E-4</v>
      </c>
    </row>
    <row r="153" spans="2:17" x14ac:dyDescent="0.2">
      <c r="B153" s="39" t="s">
        <v>17</v>
      </c>
      <c r="D153" s="42">
        <f>_xll.qlCalendarAdvance(Calendar,$D152,B153,"f",FALSE)</f>
        <v>42853</v>
      </c>
      <c r="E153" s="139">
        <f>_xll.qlInterestRateIndexValueDate(IndexON,D153)</f>
        <v>42853</v>
      </c>
      <c r="F153" s="155">
        <f>IFERROR(_xll.qlIndexFixing(IndexON,D153,TRUE,_xll.ohTrigger(RecalcTrigger,TriggerON)),NA())</f>
        <v>-4.119868797733961E-3</v>
      </c>
      <c r="H153" s="42">
        <f>_xll.qlCalendarAdvance(Calendar,$H152,B153,"f",FALSE)</f>
        <v>42853</v>
      </c>
      <c r="I153" s="139">
        <f>_xll.qlInterestRateIndexValueDate(Index1M,$H153)</f>
        <v>42858</v>
      </c>
      <c r="J153" s="144">
        <f>IFERROR(_xll.qlIndexFixing(Index1M,$H153,TRUE,_xll.ohTrigger(RecalcTrigger,Trigger1M)),NA())</f>
        <v>-4.2608051652104351E-3</v>
      </c>
      <c r="K153" s="44">
        <f>IFERROR(_xll.qlIndexFixing(Index3M,H153,TRUE,_xll.ohTrigger(RecalcTrigger,Trigger3M)),NA())</f>
        <v>-3.3755537665634285E-3</v>
      </c>
      <c r="L153" s="44">
        <f>IFERROR(_xll.qlIndexFixing(Index6M,$H153,TRUE,_xll.ohTrigger(RecalcTrigger,Trigger6M)),NA())</f>
        <v>-2.2064485939241405E-3</v>
      </c>
      <c r="M153" s="145">
        <f>IFERROR(_xll.qlIndexFixing(Index1Y,$H153,TRUE,_xll.ohTrigger(RecalcTrigger,Trigger1Y)),NA())</f>
        <v>-8.0420832679967981E-4</v>
      </c>
      <c r="N153" s="144">
        <f>IFERROR(_xll.qlIndexFixing(ONIndex1M,I153,TRUE,_xll.ohTrigger(RecalcTrigger,Trigger1M)),NA())</f>
        <v>-4.1969176917389106E-3</v>
      </c>
      <c r="O153" s="44">
        <f>IFERROR(_xll.qlIndexFixing(ONIndex3M,I153,TRUE,_xll.ohTrigger(RecalcTrigger,Trigger3M)),NA())</f>
        <v>-3.336499139878768E-3</v>
      </c>
      <c r="P153" s="44">
        <f>IFERROR(_xll.qlIndexFixing(ONIndex6M,I153,TRUE,_xll.ohTrigger(RecalcTrigger,Trigger6M)),NA())</f>
        <v>-1.9682501319717716E-3</v>
      </c>
      <c r="Q153" s="145">
        <f>IFERROR(_xll.qlIndexFixing(ONIndex1Y,I153,TRUE,_xll.ohTrigger(RecalcTrigger,Trigger1Y)),NA())</f>
        <v>-6.5174839277482022E-4</v>
      </c>
    </row>
    <row r="154" spans="2:17" x14ac:dyDescent="0.2">
      <c r="B154" s="39" t="s">
        <v>17</v>
      </c>
      <c r="D154" s="42">
        <f>_xll.qlCalendarAdvance(Calendar,$D153,B154,"f",FALSE)</f>
        <v>42857</v>
      </c>
      <c r="E154" s="139">
        <f>_xll.qlInterestRateIndexValueDate(IndexON,D154)</f>
        <v>42857</v>
      </c>
      <c r="F154" s="155">
        <f>IFERROR(_xll.qlIndexFixing(IndexON,D154,TRUE,_xll.ohTrigger(RecalcTrigger,TriggerON)),NA())</f>
        <v>-4.1205946948563721E-3</v>
      </c>
      <c r="H154" s="42">
        <f>_xll.qlCalendarAdvance(Calendar,$H153,B154,"f",FALSE)</f>
        <v>42857</v>
      </c>
      <c r="I154" s="139">
        <f>_xll.qlInterestRateIndexValueDate(Index1M,$H154)</f>
        <v>42859</v>
      </c>
      <c r="J154" s="144">
        <f>IFERROR(_xll.qlIndexFixing(Index1M,$H154,TRUE,_xll.ohTrigger(RecalcTrigger,Trigger1M)),NA())</f>
        <v>-4.262990958466828E-3</v>
      </c>
      <c r="K154" s="44">
        <f>IFERROR(_xll.qlIndexFixing(Index3M,H154,TRUE,_xll.ohTrigger(RecalcTrigger,Trigger3M)),NA())</f>
        <v>-3.3776745272552709E-3</v>
      </c>
      <c r="L154" s="44">
        <f>IFERROR(_xll.qlIndexFixing(Index6M,$H154,TRUE,_xll.ohTrigger(RecalcTrigger,Trigger6M)),NA())</f>
        <v>-2.2081813341417829E-3</v>
      </c>
      <c r="M154" s="145">
        <f>IFERROR(_xll.qlIndexFixing(Index1Y,$H154,TRUE,_xll.ohTrigger(RecalcTrigger,Trigger1Y)),NA())</f>
        <v>-8.0537801742031523E-4</v>
      </c>
      <c r="N154" s="144">
        <f>IFERROR(_xll.qlIndexFixing(ONIndex1M,I154,TRUE,_xll.ohTrigger(RecalcTrigger,Trigger1M)),NA())</f>
        <v>-4.2012064197116672E-3</v>
      </c>
      <c r="O154" s="44">
        <f>IFERROR(_xll.qlIndexFixing(ONIndex3M,I154,TRUE,_xll.ohTrigger(RecalcTrigger,Trigger3M)),NA())</f>
        <v>-3.320871153547067E-3</v>
      </c>
      <c r="P154" s="44">
        <f>IFERROR(_xll.qlIndexFixing(ONIndex6M,I154,TRUE,_xll.ohTrigger(RecalcTrigger,Trigger6M)),NA())</f>
        <v>-1.9650388515568551E-3</v>
      </c>
      <c r="Q154" s="145">
        <f>IFERROR(_xll.qlIndexFixing(ONIndex1Y,I154,TRUE,_xll.ohTrigger(RecalcTrigger,Trigger1Y)),NA())</f>
        <v>-6.5287293155691373E-4</v>
      </c>
    </row>
    <row r="155" spans="2:17" x14ac:dyDescent="0.2">
      <c r="B155" s="39" t="s">
        <v>17</v>
      </c>
      <c r="D155" s="42">
        <f>_xll.qlCalendarAdvance(Calendar,$D154,B155,"f",FALSE)</f>
        <v>42858</v>
      </c>
      <c r="E155" s="139">
        <f>_xll.qlInterestRateIndexValueDate(IndexON,D155)</f>
        <v>42858</v>
      </c>
      <c r="F155" s="155">
        <f>IFERROR(_xll.qlIndexFixing(IndexON,D155,TRUE,_xll.ohTrigger(RecalcTrigger,TriggerON)),NA())</f>
        <v>-4.1210186158746609E-3</v>
      </c>
      <c r="H155" s="42">
        <f>_xll.qlCalendarAdvance(Calendar,$H154,B155,"f",FALSE)</f>
        <v>42858</v>
      </c>
      <c r="I155" s="139">
        <f>_xll.qlInterestRateIndexValueDate(Index1M,$H155)</f>
        <v>42860</v>
      </c>
      <c r="J155" s="144">
        <f>IFERROR(_xll.qlIndexFixing(Index1M,$H155,TRUE,_xll.ohTrigger(RecalcTrigger,Trigger1M)),NA())</f>
        <v>-4.2652773175002167E-3</v>
      </c>
      <c r="K155" s="44">
        <f>IFERROR(_xll.qlIndexFixing(Index3M,H155,TRUE,_xll.ohTrigger(RecalcTrigger,Trigger3M)),NA())</f>
        <v>-3.383207051091278E-3</v>
      </c>
      <c r="L155" s="44">
        <f>IFERROR(_xll.qlIndexFixing(Index6M,$H155,TRUE,_xll.ohTrigger(RecalcTrigger,Trigger6M)),NA())</f>
        <v>-2.2094674161124176E-3</v>
      </c>
      <c r="M155" s="145">
        <f>IFERROR(_xll.qlIndexFixing(Index1Y,$H155,TRUE,_xll.ohTrigger(RecalcTrigger,Trigger1Y)),NA())</f>
        <v>-8.0814403752731427E-4</v>
      </c>
      <c r="N155" s="144">
        <f>IFERROR(_xll.qlIndexFixing(ONIndex1M,I155,TRUE,_xll.ohTrigger(RecalcTrigger,Trigger1M)),NA())</f>
        <v>-4.2038030166891005E-3</v>
      </c>
      <c r="O155" s="44">
        <f>IFERROR(_xll.qlIndexFixing(ONIndex3M,I155,TRUE,_xll.ohTrigger(RecalcTrigger,Trigger3M)),NA())</f>
        <v>-3.3134002535284424E-3</v>
      </c>
      <c r="P155" s="44">
        <f>IFERROR(_xll.qlIndexFixing(ONIndex6M,I155,TRUE,_xll.ohTrigger(RecalcTrigger,Trigger6M)),NA())</f>
        <v>-1.9639490692524575E-3</v>
      </c>
      <c r="Q155" s="145">
        <f>IFERROR(_xll.qlIndexFixing(ONIndex1Y,I155,TRUE,_xll.ohTrigger(RecalcTrigger,Trigger1Y)),NA())</f>
        <v>-6.5344959959023896E-4</v>
      </c>
    </row>
    <row r="156" spans="2:17" x14ac:dyDescent="0.2">
      <c r="B156" s="39" t="s">
        <v>17</v>
      </c>
      <c r="D156" s="42">
        <f>_xll.qlCalendarAdvance(Calendar,$D155,B156,"f",FALSE)</f>
        <v>42859</v>
      </c>
      <c r="E156" s="139">
        <f>_xll.qlInterestRateIndexValueDate(IndexON,D156)</f>
        <v>42859</v>
      </c>
      <c r="F156" s="155">
        <f>IFERROR(_xll.qlIndexFixing(IndexON,D156,TRUE,_xll.ohTrigger(RecalcTrigger,TriggerON)),NA())</f>
        <v>-4.121527534661773E-3</v>
      </c>
      <c r="H156" s="42">
        <f>_xll.qlCalendarAdvance(Calendar,$H155,B156,"f",FALSE)</f>
        <v>42859</v>
      </c>
      <c r="I156" s="139">
        <f>_xll.qlInterestRateIndexValueDate(Index1M,$H156)</f>
        <v>42863</v>
      </c>
      <c r="J156" s="144">
        <f>IFERROR(_xll.qlIndexFixing(Index1M,$H156,TRUE,_xll.ohTrigger(RecalcTrigger,Trigger1M)),NA())</f>
        <v>-4.2841400159086065E-3</v>
      </c>
      <c r="K156" s="44">
        <f>IFERROR(_xll.qlIndexFixing(Index3M,H156,TRUE,_xll.ohTrigger(RecalcTrigger,Trigger3M)),NA())</f>
        <v>-3.3864219771827186E-3</v>
      </c>
      <c r="L156" s="44">
        <f>IFERROR(_xll.qlIndexFixing(Index6M,$H156,TRUE,_xll.ohTrigger(RecalcTrigger,Trigger6M)),NA())</f>
        <v>-2.2137590454209049E-3</v>
      </c>
      <c r="M156" s="145">
        <f>IFERROR(_xll.qlIndexFixing(Index1Y,$H156,TRUE,_xll.ohTrigger(RecalcTrigger,Trigger1Y)),NA())</f>
        <v>-8.1024938769909014E-4</v>
      </c>
      <c r="N156" s="144">
        <f>IFERROR(_xll.qlIndexFixing(ONIndex1M,I156,TRUE,_xll.ohTrigger(RecalcTrigger,Trigger1M)),NA())</f>
        <v>-4.2066934652496002E-3</v>
      </c>
      <c r="O156" s="44">
        <f>IFERROR(_xll.qlIndexFixing(ONIndex3M,I156,TRUE,_xll.ohTrigger(RecalcTrigger,Trigger3M)),NA())</f>
        <v>-3.3061539524092964E-3</v>
      </c>
      <c r="P156" s="44">
        <f>IFERROR(_xll.qlIndexFixing(ONIndex6M,I156,TRUE,_xll.ohTrigger(RecalcTrigger,Trigger6M)),NA())</f>
        <v>-1.96318091858938E-3</v>
      </c>
      <c r="Q156" s="145">
        <f>IFERROR(_xll.qlIndexFixing(ONIndex1Y,I156,TRUE,_xll.ohTrigger(RecalcTrigger,Trigger1Y)),NA())</f>
        <v>-6.5403583057399572E-4</v>
      </c>
    </row>
    <row r="157" spans="2:17" x14ac:dyDescent="0.2">
      <c r="B157" s="39" t="s">
        <v>17</v>
      </c>
      <c r="D157" s="42">
        <f>_xll.qlCalendarAdvance(Calendar,$D156,B157,"f",FALSE)</f>
        <v>42860</v>
      </c>
      <c r="E157" s="139">
        <f>_xll.qlInterestRateIndexValueDate(IndexON,D157)</f>
        <v>42860</v>
      </c>
      <c r="F157" s="155">
        <f>IFERROR(_xll.qlIndexFixing(IndexON,D157,TRUE,_xll.ohTrigger(RecalcTrigger,TriggerON)),NA())</f>
        <v>-4.1227931152754138E-3</v>
      </c>
      <c r="H157" s="42">
        <f>_xll.qlCalendarAdvance(Calendar,$H156,B157,"f",FALSE)</f>
        <v>42860</v>
      </c>
      <c r="I157" s="139">
        <f>_xll.qlInterestRateIndexValueDate(Index1M,$H157)</f>
        <v>42864</v>
      </c>
      <c r="J157" s="144">
        <f>IFERROR(_xll.qlIndexFixing(Index1M,$H157,TRUE,_xll.ohTrigger(RecalcTrigger,Trigger1M)),NA())</f>
        <v>-4.290707518067486E-3</v>
      </c>
      <c r="K157" s="44">
        <f>IFERROR(_xll.qlIndexFixing(Index3M,H157,TRUE,_xll.ohTrigger(RecalcTrigger,Trigger3M)),NA())</f>
        <v>-3.3886677491328622E-3</v>
      </c>
      <c r="L157" s="44">
        <f>IFERROR(_xll.qlIndexFixing(Index6M,$H157,TRUE,_xll.ohTrigger(RecalcTrigger,Trigger6M)),NA())</f>
        <v>-2.215273129472518E-3</v>
      </c>
      <c r="M157" s="145">
        <f>IFERROR(_xll.qlIndexFixing(Index1Y,$H157,TRUE,_xll.ohTrigger(RecalcTrigger,Trigger1Y)),NA())</f>
        <v>-8.1150837026397514E-4</v>
      </c>
      <c r="N157" s="144">
        <f>IFERROR(_xll.qlIndexFixing(ONIndex1M,I157,TRUE,_xll.ohTrigger(RecalcTrigger,Trigger1M)),NA())</f>
        <v>-4.2098829874559485E-3</v>
      </c>
      <c r="O157" s="44">
        <f>IFERROR(_xll.qlIndexFixing(ONIndex3M,I157,TRUE,_xll.ohTrigger(RecalcTrigger,Trigger3M)),NA())</f>
        <v>-3.2991385612612945E-3</v>
      </c>
      <c r="P157" s="44">
        <f>IFERROR(_xll.qlIndexFixing(ONIndex6M,I157,TRUE,_xll.ohTrigger(RecalcTrigger,Trigger6M)),NA())</f>
        <v>-1.9627403255473297E-3</v>
      </c>
      <c r="Q157" s="145">
        <f>IFERROR(_xll.qlIndexFixing(ONIndex1Y,I157,TRUE,_xll.ohTrigger(RecalcTrigger,Trigger1Y)),NA())</f>
        <v>-6.5463200452420267E-4</v>
      </c>
    </row>
    <row r="158" spans="2:17" x14ac:dyDescent="0.2">
      <c r="B158" s="39" t="s">
        <v>17</v>
      </c>
      <c r="D158" s="42">
        <f>_xll.qlCalendarAdvance(Calendar,$D157,B158,"f",FALSE)</f>
        <v>42863</v>
      </c>
      <c r="E158" s="139">
        <f>_xll.qlInterestRateIndexValueDate(IndexON,D158)</f>
        <v>42863</v>
      </c>
      <c r="F158" s="155">
        <f>IFERROR(_xll.qlIndexFixing(IndexON,D158,TRUE,_xll.ohTrigger(RecalcTrigger,TriggerON)),NA())</f>
        <v>-4.1244597203959898E-3</v>
      </c>
      <c r="H158" s="42">
        <f>_xll.qlCalendarAdvance(Calendar,$H157,B158,"f",FALSE)</f>
        <v>42863</v>
      </c>
      <c r="I158" s="139">
        <f>_xll.qlInterestRateIndexValueDate(Index1M,$H158)</f>
        <v>42865</v>
      </c>
      <c r="J158" s="144">
        <f>IFERROR(_xll.qlIndexFixing(Index1M,$H158,TRUE,_xll.ohTrigger(RecalcTrigger,Trigger1M)),NA())</f>
        <v>-4.3046008676302224E-3</v>
      </c>
      <c r="K158" s="44">
        <f>IFERROR(_xll.qlIndexFixing(Index3M,H158,TRUE,_xll.ohTrigger(RecalcTrigger,Trigger3M)),NA())</f>
        <v>-3.3909340408349903E-3</v>
      </c>
      <c r="L158" s="44">
        <f>IFERROR(_xll.qlIndexFixing(Index6M,$H158,TRUE,_xll.ohTrigger(RecalcTrigger,Trigger6M)),NA())</f>
        <v>-2.216802249781805E-3</v>
      </c>
      <c r="M158" s="145">
        <f>IFERROR(_xll.qlIndexFixing(Index1Y,$H158,TRUE,_xll.ohTrigger(RecalcTrigger,Trigger1Y)),NA())</f>
        <v>-8.1278096537063893E-4</v>
      </c>
      <c r="N158" s="144">
        <f>IFERROR(_xll.qlIndexFixing(ONIndex1M,I158,TRUE,_xll.ohTrigger(RecalcTrigger,Trigger1M)),NA())</f>
        <v>-4.2172356509473374E-3</v>
      </c>
      <c r="O158" s="44">
        <f>IFERROR(_xll.qlIndexFixing(ONIndex3M,I158,TRUE,_xll.ohTrigger(RecalcTrigger,Trigger3M)),NA())</f>
        <v>-3.2858790410861261E-3</v>
      </c>
      <c r="P158" s="44">
        <f>IFERROR(_xll.qlIndexFixing(ONIndex6M,I158,TRUE,_xll.ohTrigger(RecalcTrigger,Trigger6M)),NA())</f>
        <v>-1.9629699236345388E-3</v>
      </c>
      <c r="Q158" s="145">
        <f>IFERROR(_xll.qlIndexFixing(ONIndex1Y,I158,TRUE,_xll.ohTrigger(RecalcTrigger,Trigger1Y)),NA())</f>
        <v>-6.5585820012259433E-4</v>
      </c>
    </row>
    <row r="159" spans="2:17" x14ac:dyDescent="0.2">
      <c r="B159" s="39" t="s">
        <v>17</v>
      </c>
      <c r="D159" s="42">
        <f>_xll.qlCalendarAdvance(Calendar,$D158,B159,"f",FALSE)</f>
        <v>42864</v>
      </c>
      <c r="E159" s="139">
        <f>_xll.qlInterestRateIndexValueDate(IndexON,D159)</f>
        <v>42864</v>
      </c>
      <c r="F159" s="155">
        <f>IFERROR(_xll.qlIndexFixing(IndexON,D159,TRUE,_xll.ohTrigger(RecalcTrigger,TriggerON)),NA())</f>
        <v>-4.125428527790298E-3</v>
      </c>
      <c r="H159" s="42">
        <f>_xll.qlCalendarAdvance(Calendar,$H158,B159,"f",FALSE)</f>
        <v>42864</v>
      </c>
      <c r="I159" s="139">
        <f>_xll.qlInterestRateIndexValueDate(Index1M,$H159)</f>
        <v>42866</v>
      </c>
      <c r="J159" s="144">
        <f>IFERROR(_xll.qlIndexFixing(Index1M,$H159,TRUE,_xll.ohTrigger(RecalcTrigger,Trigger1M)),NA())</f>
        <v>-4.3077108106744089E-3</v>
      </c>
      <c r="K159" s="44">
        <f>IFERROR(_xll.qlIndexFixing(Index3M,H159,TRUE,_xll.ohTrigger(RecalcTrigger,Trigger3M)),NA())</f>
        <v>-3.3932192467208159E-3</v>
      </c>
      <c r="L159" s="44">
        <f>IFERROR(_xll.qlIndexFixing(Index6M,$H159,TRUE,_xll.ohTrigger(RecalcTrigger,Trigger6M)),NA())</f>
        <v>-2.2186627254613864E-3</v>
      </c>
      <c r="M159" s="145">
        <f>IFERROR(_xll.qlIndexFixing(Index1Y,$H159,TRUE,_xll.ohTrigger(RecalcTrigger,Trigger1Y)),NA())</f>
        <v>-8.1406573195384161E-4</v>
      </c>
      <c r="N159" s="144">
        <f>IFERROR(_xll.qlIndexFixing(ONIndex1M,I159,TRUE,_xll.ohTrigger(RecalcTrigger,Trigger1M)),NA())</f>
        <v>-4.2257362555542244E-3</v>
      </c>
      <c r="O159" s="44">
        <f>IFERROR(_xll.qlIndexFixing(ONIndex3M,I159,TRUE,_xll.ohTrigger(RecalcTrigger,Trigger3M)),NA())</f>
        <v>-3.2735123133775801E-3</v>
      </c>
      <c r="P159" s="44">
        <f>IFERROR(_xll.qlIndexFixing(ONIndex6M,I159,TRUE,_xll.ohTrigger(RecalcTrigger,Trigger6M)),NA())</f>
        <v>-1.9643720458661917E-3</v>
      </c>
      <c r="Q159" s="145">
        <f>IFERROR(_xll.qlIndexFixing(ONIndex1Y,I159,TRUE,_xll.ohTrigger(RecalcTrigger,Trigger1Y)),NA())</f>
        <v>-6.5712372779191952E-4</v>
      </c>
    </row>
    <row r="160" spans="2:17" x14ac:dyDescent="0.2">
      <c r="B160" s="39" t="s">
        <v>17</v>
      </c>
      <c r="D160" s="42">
        <f>_xll.qlCalendarAdvance(Calendar,$D159,B160,"f",FALSE)</f>
        <v>42865</v>
      </c>
      <c r="E160" s="139">
        <f>_xll.qlInterestRateIndexValueDate(IndexON,D160)</f>
        <v>42865</v>
      </c>
      <c r="F160" s="155">
        <f>IFERROR(_xll.qlIndexFixing(IndexON,D160,TRUE,_xll.ohTrigger(RecalcTrigger,TriggerON)),NA())</f>
        <v>-4.1264962932663352E-3</v>
      </c>
      <c r="H160" s="42">
        <f>_xll.qlCalendarAdvance(Calendar,$H159,B160,"f",FALSE)</f>
        <v>42865</v>
      </c>
      <c r="I160" s="139">
        <f>_xll.qlInterestRateIndexValueDate(Index1M,$H160)</f>
        <v>42867</v>
      </c>
      <c r="J160" s="144">
        <f>IFERROR(_xll.qlIndexFixing(Index1M,$H160,TRUE,_xll.ohTrigger(RecalcTrigger,Trigger1M)),NA())</f>
        <v>-4.3109169592847607E-3</v>
      </c>
      <c r="K160" s="44">
        <f>IFERROR(_xll.qlIndexFixing(Index3M,H160,TRUE,_xll.ohTrigger(RecalcTrigger,Trigger3M)),NA())</f>
        <v>-3.3977470772305462E-3</v>
      </c>
      <c r="L160" s="44">
        <f>IFERROR(_xll.qlIndexFixing(Index6M,$H160,TRUE,_xll.ohTrigger(RecalcTrigger,Trigger6M)),NA())</f>
        <v>-2.2200581936678994E-3</v>
      </c>
      <c r="M160" s="145">
        <f>IFERROR(_xll.qlIndexFixing(Index1Y,$H160,TRUE,_xll.ohTrigger(RecalcTrigger,Trigger1Y)),NA())</f>
        <v>-8.170903334966368E-4</v>
      </c>
      <c r="N160" s="144">
        <f>IFERROR(_xll.qlIndexFixing(ONIndex1M,I160,TRUE,_xll.ohTrigger(RecalcTrigger,Trigger1M)),NA())</f>
        <v>-4.230499477650973E-3</v>
      </c>
      <c r="O160" s="44">
        <f>IFERROR(_xll.qlIndexFixing(ONIndex3M,I160,TRUE,_xll.ohTrigger(RecalcTrigger,Trigger3M)),NA())</f>
        <v>-3.2677461347629944E-3</v>
      </c>
      <c r="P160" s="44">
        <f>IFERROR(_xll.qlIndexFixing(ONIndex6M,I160,TRUE,_xll.ohTrigger(RecalcTrigger,Trigger6M)),NA())</f>
        <v>-1.9656581281468632E-3</v>
      </c>
      <c r="Q160" s="145">
        <f>IFERROR(_xll.qlIndexFixing(ONIndex1Y,I160,TRUE,_xll.ohTrigger(RecalcTrigger,Trigger1Y)),NA())</f>
        <v>-6.5777531525590405E-4</v>
      </c>
    </row>
    <row r="161" spans="2:17" x14ac:dyDescent="0.2">
      <c r="B161" s="39" t="s">
        <v>17</v>
      </c>
      <c r="D161" s="42">
        <f>_xll.qlCalendarAdvance(Calendar,$D160,B161,"f",FALSE)</f>
        <v>42866</v>
      </c>
      <c r="E161" s="139">
        <f>_xll.qlInterestRateIndexValueDate(IndexON,D161)</f>
        <v>42866</v>
      </c>
      <c r="F161" s="155">
        <f>IFERROR(_xll.qlIndexFixing(IndexON,D161,TRUE,_xll.ohTrigger(RecalcTrigger,TriggerON)),NA())</f>
        <v>-4.1276653432831267E-3</v>
      </c>
      <c r="H161" s="42">
        <f>_xll.qlCalendarAdvance(Calendar,$H160,B161,"f",FALSE)</f>
        <v>42866</v>
      </c>
      <c r="I161" s="139">
        <f>_xll.qlInterestRateIndexValueDate(Index1M,$H161)</f>
        <v>42870</v>
      </c>
      <c r="J161" s="144">
        <f>IFERROR(_xll.qlIndexFixing(Index1M,$H161,TRUE,_xll.ohTrigger(RecalcTrigger,Trigger1M)),NA())</f>
        <v>-4.3313657479484135E-3</v>
      </c>
      <c r="K161" s="44">
        <f>IFERROR(_xll.qlIndexFixing(Index3M,H161,TRUE,_xll.ohTrigger(RecalcTrigger,Trigger3M)),NA())</f>
        <v>-3.4025154296842301E-3</v>
      </c>
      <c r="L161" s="44">
        <f>IFERROR(_xll.qlIndexFixing(Index6M,$H161,TRUE,_xll.ohTrigger(RecalcTrigger,Trigger6M)),NA())</f>
        <v>-2.2246362856687615E-3</v>
      </c>
      <c r="M161" s="145">
        <f>IFERROR(_xll.qlIndexFixing(Index1Y,$H161,TRUE,_xll.ohTrigger(RecalcTrigger,Trigger1Y)),NA())</f>
        <v>-8.1929730504375629E-4</v>
      </c>
      <c r="N161" s="144">
        <f>IFERROR(_xll.qlIndexFixing(ONIndex1M,I161,TRUE,_xll.ohTrigger(RecalcTrigger,Trigger1M)),NA())</f>
        <v>-4.2355931060900076E-3</v>
      </c>
      <c r="O161" s="44">
        <f>IFERROR(_xll.qlIndexFixing(ONIndex3M,I161,TRUE,_xll.ohTrigger(RecalcTrigger,Trigger3M)),NA())</f>
        <v>-3.2622487313105353E-3</v>
      </c>
      <c r="P161" s="44">
        <f>IFERROR(_xll.qlIndexFixing(ONIndex6M,I161,TRUE,_xll.ohTrigger(RecalcTrigger,Trigger6M)),NA())</f>
        <v>-1.9673073230874749E-3</v>
      </c>
      <c r="Q161" s="145">
        <f>IFERROR(_xll.qlIndexFixing(ONIndex1Y,I161,TRUE,_xll.ohTrigger(RecalcTrigger,Trigger1Y)),NA())</f>
        <v>-6.5843912510299418E-4</v>
      </c>
    </row>
    <row r="162" spans="2:17" x14ac:dyDescent="0.2">
      <c r="B162" s="39" t="s">
        <v>17</v>
      </c>
      <c r="D162" s="42">
        <f>_xll.qlCalendarAdvance(Calendar,$D161,B162,"f",FALSE)</f>
        <v>42867</v>
      </c>
      <c r="E162" s="139">
        <f>_xll.qlInterestRateIndexValueDate(IndexON,D162)</f>
        <v>42867</v>
      </c>
      <c r="F162" s="155">
        <f>IFERROR(_xll.qlIndexFixing(IndexON,D162,TRUE,_xll.ohTrigger(RecalcTrigger,TriggerON)),NA())</f>
        <v>-4.1303053035735005E-3</v>
      </c>
      <c r="H162" s="42">
        <f>_xll.qlCalendarAdvance(Calendar,$H161,B162,"f",FALSE)</f>
        <v>42867</v>
      </c>
      <c r="I162" s="139">
        <f>_xll.qlInterestRateIndexValueDate(Index1M,$H162)</f>
        <v>42871</v>
      </c>
      <c r="J162" s="144">
        <f>IFERROR(_xll.qlIndexFixing(Index1M,$H162,TRUE,_xll.ohTrigger(RecalcTrigger,Trigger1M)),NA())</f>
        <v>-4.3381155435611735E-3</v>
      </c>
      <c r="K162" s="44">
        <f>IFERROR(_xll.qlIndexFixing(Index3M,H162,TRUE,_xll.ohTrigger(RecalcTrigger,Trigger3M)),NA())</f>
        <v>-3.4048694519265821E-3</v>
      </c>
      <c r="L162" s="44">
        <f>IFERROR(_xll.qlIndexFixing(Index6M,$H162,TRUE,_xll.ohTrigger(RecalcTrigger,Trigger6M)),NA())</f>
        <v>-2.2262329998559345E-3</v>
      </c>
      <c r="M162" s="145">
        <f>IFERROR(_xll.qlIndexFixing(Index1Y,$H162,TRUE,_xll.ohTrigger(RecalcTrigger,Trigger1Y)),NA())</f>
        <v>-8.2062092632745711E-4</v>
      </c>
      <c r="N162" s="144">
        <f>IFERROR(_xll.qlIndexFixing(ONIndex1M,I162,TRUE,_xll.ohTrigger(RecalcTrigger,Trigger1M)),NA())</f>
        <v>-4.2410223627742383E-3</v>
      </c>
      <c r="O162" s="44">
        <f>IFERROR(_xll.qlIndexFixing(ONIndex3M,I162,TRUE,_xll.ohTrigger(RecalcTrigger,Trigger3M)),NA())</f>
        <v>-3.2570264136921878E-3</v>
      </c>
      <c r="P162" s="44">
        <f>IFERROR(_xll.qlIndexFixing(ONIndex6M,I162,TRUE,_xll.ohTrigger(RecalcTrigger,Trigger6M)),NA())</f>
        <v>-1.9693255563080214E-3</v>
      </c>
      <c r="Q162" s="145">
        <f>IFERROR(_xll.qlIndexFixing(ONIndex1Y,I162,TRUE,_xll.ohTrigger(RecalcTrigger,Trigger1Y)),NA())</f>
        <v>-6.5911553726927252E-4</v>
      </c>
    </row>
    <row r="163" spans="2:17" x14ac:dyDescent="0.2">
      <c r="B163" s="39" t="s">
        <v>17</v>
      </c>
      <c r="D163" s="42">
        <f>_xll.qlCalendarAdvance(Calendar,$D162,B163,"f",FALSE)</f>
        <v>42870</v>
      </c>
      <c r="E163" s="139">
        <f>_xll.qlInterestRateIndexValueDate(IndexON,D163)</f>
        <v>42870</v>
      </c>
      <c r="F163" s="155">
        <f>IFERROR(_xll.qlIndexFixing(IndexON,D163,TRUE,_xll.ohTrigger(RecalcTrigger,TriggerON)),NA())</f>
        <v>-4.1334009225346691E-3</v>
      </c>
      <c r="H163" s="42">
        <f>_xll.qlCalendarAdvance(Calendar,$H162,B163,"f",FALSE)</f>
        <v>42870</v>
      </c>
      <c r="I163" s="139">
        <f>_xll.qlInterestRateIndexValueDate(Index1M,$H163)</f>
        <v>42872</v>
      </c>
      <c r="J163" s="144">
        <f>IFERROR(_xll.qlIndexFixing(Index1M,$H163,TRUE,_xll.ohTrigger(RecalcTrigger,Trigger1M)),NA())</f>
        <v>-4.3504526889808822E-3</v>
      </c>
      <c r="K163" s="44">
        <f>IFERROR(_xll.qlIndexFixing(Index3M,H163,TRUE,_xll.ohTrigger(RecalcTrigger,Trigger3M)),NA())</f>
        <v>-3.4072317523283963E-3</v>
      </c>
      <c r="L163" s="44">
        <f>IFERROR(_xll.qlIndexFixing(Index6M,$H163,TRUE,_xll.ohTrigger(RecalcTrigger,Trigger6M)),NA())</f>
        <v>-2.2278369704457602E-3</v>
      </c>
      <c r="M163" s="145">
        <f>IFERROR(_xll.qlIndexFixing(Index1Y,$H163,TRUE,_xll.ohTrigger(RecalcTrigger,Trigger1Y)),NA())</f>
        <v>-8.2194784067484274E-4</v>
      </c>
      <c r="N163" s="144">
        <f>IFERROR(_xll.qlIndexFixing(ONIndex1M,I163,TRUE,_xll.ohTrigger(RecalcTrigger,Trigger1M)),NA())</f>
        <v>-4.2529755028253291E-3</v>
      </c>
      <c r="O163" s="44">
        <f>IFERROR(_xll.qlIndexFixing(ONIndex3M,I163,TRUE,_xll.ohTrigger(RecalcTrigger,Trigger3M)),NA())</f>
        <v>-3.2475009905219565E-3</v>
      </c>
      <c r="P163" s="44">
        <f>IFERROR(_xll.qlIndexFixing(ONIndex6M,I163,TRUE,_xll.ohTrigger(RecalcTrigger,Trigger6M)),NA())</f>
        <v>-1.9746109489915398E-3</v>
      </c>
      <c r="Q163" s="145">
        <f>IFERROR(_xll.qlIndexFixing(ONIndex1Y,I163,TRUE,_xll.ohTrigger(RecalcTrigger,Trigger1Y)),NA())</f>
        <v>-6.6051105748865524E-4</v>
      </c>
    </row>
    <row r="164" spans="2:17" x14ac:dyDescent="0.2">
      <c r="B164" s="39" t="s">
        <v>17</v>
      </c>
      <c r="D164" s="42">
        <f>_xll.qlCalendarAdvance(Calendar,$D163,B164,"f",FALSE)</f>
        <v>42871</v>
      </c>
      <c r="E164" s="139">
        <f>_xll.qlInterestRateIndexValueDate(IndexON,D164)</f>
        <v>42871</v>
      </c>
      <c r="F164" s="155">
        <f>IFERROR(_xll.qlIndexFixing(IndexON,D164,TRUE,_xll.ohTrigger(RecalcTrigger,TriggerON)),NA())</f>
        <v>-4.1351112955778646E-3</v>
      </c>
      <c r="H164" s="42">
        <f>_xll.qlCalendarAdvance(Calendar,$H163,B164,"f",FALSE)</f>
        <v>42871</v>
      </c>
      <c r="I164" s="139">
        <f>_xll.qlInterestRateIndexValueDate(Index1M,$H164)</f>
        <v>42873</v>
      </c>
      <c r="J164" s="144">
        <f>IFERROR(_xll.qlIndexFixing(Index1M,$H164,TRUE,_xll.ohTrigger(RecalcTrigger,Trigger1M)),NA())</f>
        <v>-4.3540932791891196E-3</v>
      </c>
      <c r="K164" s="44">
        <f>IFERROR(_xll.qlIndexFixing(Index3M,H164,TRUE,_xll.ohTrigger(RecalcTrigger,Trigger3M)),NA())</f>
        <v>-3.4096003911178517E-3</v>
      </c>
      <c r="L164" s="44">
        <f>IFERROR(_xll.qlIndexFixing(Index6M,$H164,TRUE,_xll.ohTrigger(RecalcTrigger,Trigger6M)),NA())</f>
        <v>-2.2298370157563903E-3</v>
      </c>
      <c r="M164" s="145">
        <f>IFERROR(_xll.qlIndexFixing(Index1Y,$H164,TRUE,_xll.ohTrigger(RecalcTrigger,Trigger1Y)),NA())</f>
        <v>-8.2327652968231847E-4</v>
      </c>
      <c r="N164" s="144">
        <f>IFERROR(_xll.qlIndexFixing(ONIndex1M,I164,TRUE,_xll.ohTrigger(RecalcTrigger,Trigger1M)),NA())</f>
        <v>-4.2662001144178063E-3</v>
      </c>
      <c r="O164" s="44">
        <f>IFERROR(_xll.qlIndexFixing(ONIndex3M,I164,TRUE,_xll.ohTrigger(RecalcTrigger,Trigger3M)),NA())</f>
        <v>-3.2390142203153616E-3</v>
      </c>
      <c r="P164" s="44">
        <f>IFERROR(_xll.qlIndexFixing(ONIndex6M,I164,TRUE,_xll.ohTrigger(RecalcTrigger,Trigger6M)),NA())</f>
        <v>-1.9812073894653892E-3</v>
      </c>
      <c r="Q164" s="145">
        <f>IFERROR(_xll.qlIndexFixing(ONIndex1Y,I164,TRUE,_xll.ohTrigger(RecalcTrigger,Trigger1Y)),NA())</f>
        <v>-6.6195480860731237E-4</v>
      </c>
    </row>
    <row r="165" spans="2:17" x14ac:dyDescent="0.2">
      <c r="B165" s="39" t="s">
        <v>17</v>
      </c>
      <c r="D165" s="42">
        <f>_xll.qlCalendarAdvance(Calendar,$D164,B165,"f",FALSE)</f>
        <v>42872</v>
      </c>
      <c r="E165" s="139">
        <f>_xll.qlInterestRateIndexValueDate(IndexON,D165)</f>
        <v>42872</v>
      </c>
      <c r="F165" s="155">
        <f>IFERROR(_xll.qlIndexFixing(IndexON,D165,TRUE,_xll.ohTrigger(RecalcTrigger,TriggerON)),NA())</f>
        <v>-4.1369369135946243E-3</v>
      </c>
      <c r="H165" s="42">
        <f>_xll.qlCalendarAdvance(Calendar,$H164,B165,"f",FALSE)</f>
        <v>42872</v>
      </c>
      <c r="I165" s="139">
        <f>_xll.qlInterestRateIndexValueDate(Index1M,$H165)</f>
        <v>42874</v>
      </c>
      <c r="J165" s="144">
        <f>IFERROR(_xll.qlIndexFixing(Index1M,$H165,TRUE,_xll.ohTrigger(RecalcTrigger,Trigger1M)),NA())</f>
        <v>-4.3577920655870914E-3</v>
      </c>
      <c r="K165" s="44">
        <f>IFERROR(_xll.qlIndexFixing(Index3M,H165,TRUE,_xll.ohTrigger(RecalcTrigger,Trigger3M)),NA())</f>
        <v>-3.4131110843783449E-3</v>
      </c>
      <c r="L165" s="44">
        <f>IFERROR(_xll.qlIndexFixing(Index6M,$H165,TRUE,_xll.ohTrigger(RecalcTrigger,Trigger6M)),NA())</f>
        <v>-2.2312573915636525E-3</v>
      </c>
      <c r="M165" s="145">
        <f>IFERROR(_xll.qlIndexFixing(Index1Y,$H165,TRUE,_xll.ohTrigger(RecalcTrigger,Trigger1Y)),NA())</f>
        <v>-8.2634423880690157E-4</v>
      </c>
      <c r="N165" s="144">
        <f>IFERROR(_xll.qlIndexFixing(ONIndex1M,I165,TRUE,_xll.ohTrigger(RecalcTrigger,Trigger1M)),NA())</f>
        <v>-4.2733858439492067E-3</v>
      </c>
      <c r="O165" s="44">
        <f>IFERROR(_xll.qlIndexFixing(ONIndex3M,I165,TRUE,_xll.ohTrigger(RecalcTrigger,Trigger3M)),NA())</f>
        <v>-3.2352619952646933E-3</v>
      </c>
      <c r="P165" s="44">
        <f>IFERROR(_xll.qlIndexFixing(ONIndex6M,I165,TRUE,_xll.ohTrigger(RecalcTrigger,Trigger6M)),NA())</f>
        <v>-1.9851597019426848E-3</v>
      </c>
      <c r="Q165" s="145">
        <f>IFERROR(_xll.qlIndexFixing(ONIndex1Y,I165,TRUE,_xll.ohTrigger(RecalcTrigger,Trigger1Y)),NA())</f>
        <v>-6.626999316106108E-4</v>
      </c>
    </row>
    <row r="166" spans="2:17" x14ac:dyDescent="0.2">
      <c r="B166" s="39" t="s">
        <v>17</v>
      </c>
      <c r="D166" s="42">
        <f>_xll.qlCalendarAdvance(Calendar,$D165,B166,"f",FALSE)</f>
        <v>42873</v>
      </c>
      <c r="E166" s="139">
        <f>_xll.qlInterestRateIndexValueDate(IndexON,D166)</f>
        <v>42873</v>
      </c>
      <c r="F166" s="155">
        <f>IFERROR(_xll.qlIndexFixing(IndexON,D166,TRUE,_xll.ohTrigger(RecalcTrigger,TriggerON)),NA())</f>
        <v>-4.1388801029240696E-3</v>
      </c>
      <c r="H166" s="42">
        <f>_xll.qlCalendarAdvance(Calendar,$H165,B166,"f",FALSE)</f>
        <v>42873</v>
      </c>
      <c r="I166" s="139">
        <f>_xll.qlInterestRateIndexValueDate(Index1M,$H166)</f>
        <v>42877</v>
      </c>
      <c r="J166" s="144">
        <f>IFERROR(_xll.qlIndexFixing(Index1M,$H166,TRUE,_xll.ohTrigger(RecalcTrigger,Trigger1M)),NA())</f>
        <v>-4.3760273516024739E-3</v>
      </c>
      <c r="K166" s="44">
        <f>IFERROR(_xll.qlIndexFixing(Index3M,H166,TRUE,_xll.ohTrigger(RecalcTrigger,Trigger3M)),NA())</f>
        <v>-3.4190978637813909E-3</v>
      </c>
      <c r="L166" s="44">
        <f>IFERROR(_xll.qlIndexFixing(Index6M,$H166,TRUE,_xll.ohTrigger(RecalcTrigger,Trigger6M)),NA())</f>
        <v>-2.2359222958764553E-3</v>
      </c>
      <c r="M166" s="145">
        <f>IFERROR(_xll.qlIndexFixing(Index1Y,$H166,TRUE,_xll.ohTrigger(RecalcTrigger,Trigger1Y)),NA())</f>
        <v>-8.2857827755361622E-4</v>
      </c>
      <c r="N166" s="144">
        <f>IFERROR(_xll.qlIndexFixing(ONIndex1M,I166,TRUE,_xll.ohTrigger(RecalcTrigger,Trigger1M)),NA())</f>
        <v>-4.2809385342623685E-3</v>
      </c>
      <c r="O166" s="44">
        <f>IFERROR(_xll.qlIndexFixing(ONIndex3M,I166,TRUE,_xll.ohTrigger(RecalcTrigger,Trigger3M)),NA())</f>
        <v>-3.2318227213989914E-3</v>
      </c>
      <c r="P166" s="44">
        <f>IFERROR(_xll.qlIndexFixing(ONIndex6M,I166,TRUE,_xll.ohTrigger(RecalcTrigger,Trigger6M)),NA())</f>
        <v>-1.9895166076588922E-3</v>
      </c>
      <c r="Q166" s="145">
        <f>IFERROR(_xll.qlIndexFixing(ONIndex1Y,I166,TRUE,_xll.ohTrigger(RecalcTrigger,Trigger1Y)),NA())</f>
        <v>-6.6345993646965695E-4</v>
      </c>
    </row>
    <row r="167" spans="2:17" x14ac:dyDescent="0.2">
      <c r="B167" s="39" t="s">
        <v>17</v>
      </c>
      <c r="D167" s="42">
        <f>_xll.qlCalendarAdvance(Calendar,$D166,B167,"f",FALSE)</f>
        <v>42874</v>
      </c>
      <c r="E167" s="139">
        <f>_xll.qlInterestRateIndexValueDate(IndexON,D167)</f>
        <v>42874</v>
      </c>
      <c r="F167" s="155">
        <f>IFERROR(_xll.qlIndexFixing(IndexON,D167,TRUE,_xll.ohTrigger(RecalcTrigger,TriggerON)),NA())</f>
        <v>-4.1431223370613779E-3</v>
      </c>
      <c r="H167" s="42">
        <f>_xll.qlCalendarAdvance(Calendar,$H166,B167,"f",FALSE)</f>
        <v>42874</v>
      </c>
      <c r="I167" s="139">
        <f>_xll.qlInterestRateIndexValueDate(Index1M,$H167)</f>
        <v>42878</v>
      </c>
      <c r="J167" s="144">
        <f>IFERROR(_xll.qlIndexFixing(Index1M,$H167,TRUE,_xll.ohTrigger(RecalcTrigger,Trigger1M)),NA())</f>
        <v>-4.3816523201759801E-3</v>
      </c>
      <c r="K167" s="44">
        <f>IFERROR(_xll.qlIndexFixing(Index3M,H167,TRUE,_xll.ohTrigger(RecalcTrigger,Trigger3M)),NA())</f>
        <v>-3.421467426985304E-3</v>
      </c>
      <c r="L167" s="44">
        <f>IFERROR(_xll.qlIndexFixing(Index6M,$H167,TRUE,_xll.ohTrigger(RecalcTrigger,Trigger6M)),NA())</f>
        <v>-2.2375434228137105E-3</v>
      </c>
      <c r="M167" s="145">
        <f>IFERROR(_xll.qlIndexFixing(Index1Y,$H167,TRUE,_xll.ohTrigger(RecalcTrigger,Trigger1Y)),NA())</f>
        <v>-8.2989267712504661E-4</v>
      </c>
      <c r="N167" s="144">
        <f>IFERROR(_xll.qlIndexFixing(ONIndex1M,I167,TRUE,_xll.ohTrigger(RecalcTrigger,Trigger1M)),NA())</f>
        <v>-4.2888634073401377E-3</v>
      </c>
      <c r="O167" s="44">
        <f>IFERROR(_xll.qlIndexFixing(ONIndex3M,I167,TRUE,_xll.ohTrigger(RecalcTrigger,Trigger3M)),NA())</f>
        <v>-3.2287027095501131E-3</v>
      </c>
      <c r="P167" s="44">
        <f>IFERROR(_xll.qlIndexFixing(ONIndex6M,I167,TRUE,_xll.ohTrigger(RecalcTrigger,Trigger6M)),NA())</f>
        <v>-1.9942840324338462E-3</v>
      </c>
      <c r="Q167" s="145">
        <f>IFERROR(_xll.qlIndexFixing(ONIndex1Y,I167,TRUE,_xll.ohTrigger(RecalcTrigger,Trigger1Y)),NA())</f>
        <v>-6.6423520336034159E-4</v>
      </c>
    </row>
    <row r="168" spans="2:17" x14ac:dyDescent="0.2">
      <c r="B168" s="39" t="s">
        <v>17</v>
      </c>
      <c r="D168" s="42">
        <f>_xll.qlCalendarAdvance(Calendar,$D167,B168,"f",FALSE)</f>
        <v>42877</v>
      </c>
      <c r="E168" s="139">
        <f>_xll.qlInterestRateIndexValueDate(IndexON,D168)</f>
        <v>42877</v>
      </c>
      <c r="F168" s="155">
        <f>IFERROR(_xll.qlIndexFixing(IndexON,D168,TRUE,_xll.ohTrigger(RecalcTrigger,TriggerON)),NA())</f>
        <v>-4.1478751084644827E-3</v>
      </c>
      <c r="H168" s="42">
        <f>_xll.qlCalendarAdvance(Calendar,$H167,B168,"f",FALSE)</f>
        <v>42877</v>
      </c>
      <c r="I168" s="139">
        <f>_xll.qlInterestRateIndexValueDate(Index1M,$H168)</f>
        <v>42879</v>
      </c>
      <c r="J168" s="144">
        <f>IFERROR(_xll.qlIndexFixing(Index1M,$H168,TRUE,_xll.ohTrigger(RecalcTrigger,Trigger1M)),NA())</f>
        <v>-4.3898740280660809E-3</v>
      </c>
      <c r="K168" s="44">
        <f>IFERROR(_xll.qlIndexFixing(Index3M,H168,TRUE,_xll.ohTrigger(RecalcTrigger,Trigger3M)),NA())</f>
        <v>-3.4238306873752944E-3</v>
      </c>
      <c r="L168" s="44">
        <f>IFERROR(_xll.qlIndexFixing(Index6M,$H168,TRUE,_xll.ohTrigger(RecalcTrigger,Trigger6M)),NA())</f>
        <v>-2.2391627735085518E-3</v>
      </c>
      <c r="M168" s="145">
        <f>IFERROR(_xll.qlIndexFixing(Index1Y,$H168,TRUE,_xll.ohTrigger(RecalcTrigger,Trigger1Y)),NA())</f>
        <v>-8.3119950892858517E-4</v>
      </c>
      <c r="N168" s="144">
        <f>IFERROR(_xll.qlIndexFixing(ONIndex1M,I168,TRUE,_xll.ohTrigger(RecalcTrigger,Trigger1M)),NA())</f>
        <v>-4.3059283698498874E-3</v>
      </c>
      <c r="O168" s="44">
        <f>IFERROR(_xll.qlIndexFixing(ONIndex3M,I168,TRUE,_xll.ohTrigger(RecalcTrigger,Trigger3M)),NA())</f>
        <v>-3.2235295817306664E-3</v>
      </c>
      <c r="P168" s="44">
        <f>IFERROR(_xll.qlIndexFixing(ONIndex6M,I168,TRUE,_xll.ohTrigger(RecalcTrigger,Trigger6M)),NA())</f>
        <v>-2.0052057389330358E-3</v>
      </c>
      <c r="Q168" s="145">
        <f>IFERROR(_xll.qlIndexFixing(ONIndex1Y,I168,TRUE,_xll.ohTrigger(RecalcTrigger,Trigger1Y)),NA())</f>
        <v>-6.6583727782010271E-4</v>
      </c>
    </row>
    <row r="169" spans="2:17" x14ac:dyDescent="0.2">
      <c r="B169" s="39" t="s">
        <v>17</v>
      </c>
      <c r="D169" s="42">
        <f>_xll.qlCalendarAdvance(Calendar,$D168,B169,"f",FALSE)</f>
        <v>42878</v>
      </c>
      <c r="E169" s="139">
        <f>_xll.qlInterestRateIndexValueDate(IndexON,D169)</f>
        <v>42878</v>
      </c>
      <c r="F169" s="155">
        <f>IFERROR(_xll.qlIndexFixing(IndexON,D169,TRUE,_xll.ohTrigger(RecalcTrigger,TriggerON)),NA())</f>
        <v>-4.15044105543938E-3</v>
      </c>
      <c r="H169" s="42">
        <f>_xll.qlCalendarAdvance(Calendar,$H168,B169,"f",FALSE)</f>
        <v>42878</v>
      </c>
      <c r="I169" s="139">
        <f>_xll.qlInterestRateIndexValueDate(Index1M,$H169)</f>
        <v>42880</v>
      </c>
      <c r="J169" s="144">
        <f>IFERROR(_xll.qlIndexFixing(Index1M,$H169,TRUE,_xll.ohTrigger(RecalcTrigger,Trigger1M)),NA())</f>
        <v>-4.3933305055196548E-3</v>
      </c>
      <c r="K169" s="44">
        <f>IFERROR(_xll.qlIndexFixing(Index3M,H169,TRUE,_xll.ohTrigger(RecalcTrigger,Trigger3M)),NA())</f>
        <v>-3.4261853709881699E-3</v>
      </c>
      <c r="L169" s="44">
        <f>IFERROR(_xll.qlIndexFixing(Index6M,$H169,TRUE,_xll.ohTrigger(RecalcTrigger,Trigger6M)),NA())</f>
        <v>-2.241314221854588E-3</v>
      </c>
      <c r="M169" s="145">
        <f>IFERROR(_xll.qlIndexFixing(Index1Y,$H169,TRUE,_xll.ohTrigger(RecalcTrigger,Trigger1Y)),NA())</f>
        <v>-8.3249717722633384E-4</v>
      </c>
      <c r="N169" s="144">
        <f>IFERROR(_xll.qlIndexFixing(ONIndex1M,I169,TRUE,_xll.ohTrigger(RecalcTrigger,Trigger1M)),NA())</f>
        <v>-4.3243891700717185E-3</v>
      </c>
      <c r="O169" s="44">
        <f>IFERROR(_xll.qlIndexFixing(ONIndex3M,I169,TRUE,_xll.ohTrigger(RecalcTrigger,Trigger3M)),NA())</f>
        <v>-3.2195414984403925E-3</v>
      </c>
      <c r="P169" s="44">
        <f>IFERROR(_xll.qlIndexFixing(ONIndex6M,I169,TRUE,_xll.ohTrigger(RecalcTrigger,Trigger6M)),NA())</f>
        <v>-2.017577438757634E-3</v>
      </c>
      <c r="Q169" s="145">
        <f>IFERROR(_xll.qlIndexFixing(ONIndex1Y,I169,TRUE,_xll.ohTrigger(RecalcTrigger,Trigger1Y)),NA())</f>
        <v>-6.6749648744313106E-4</v>
      </c>
    </row>
    <row r="170" spans="2:17" x14ac:dyDescent="0.2">
      <c r="B170" s="39" t="s">
        <v>17</v>
      </c>
      <c r="D170" s="42">
        <f>_xll.qlCalendarAdvance(Calendar,$D169,B170,"f",FALSE)</f>
        <v>42879</v>
      </c>
      <c r="E170" s="139">
        <f>_xll.qlInterestRateIndexValueDate(IndexON,D170)</f>
        <v>42879</v>
      </c>
      <c r="F170" s="155">
        <f>IFERROR(_xll.qlIndexFixing(IndexON,D170,TRUE,_xll.ohTrigger(RecalcTrigger,TriggerON)),NA())</f>
        <v>-4.1531385339599325E-3</v>
      </c>
      <c r="H170" s="42">
        <f>_xll.qlCalendarAdvance(Calendar,$H169,B170,"f",FALSE)</f>
        <v>42879</v>
      </c>
      <c r="I170" s="139">
        <f>_xll.qlInterestRateIndexValueDate(Index1M,$H170)</f>
        <v>42881</v>
      </c>
      <c r="J170" s="144">
        <f>IFERROR(_xll.qlIndexFixing(Index1M,$H170,TRUE,_xll.ohTrigger(RecalcTrigger,Trigger1M)),NA())</f>
        <v>-4.3967527926690488E-3</v>
      </c>
      <c r="K170" s="44">
        <f>IFERROR(_xll.qlIndexFixing(Index3M,H170,TRUE,_xll.ohTrigger(RecalcTrigger,Trigger3M)),NA())</f>
        <v>-3.4286778848367986E-3</v>
      </c>
      <c r="L170" s="44">
        <f>IFERROR(_xll.qlIndexFixing(Index6M,$H170,TRUE,_xll.ohTrigger(RecalcTrigger,Trigger6M)),NA())</f>
        <v>-2.2426619438005052E-3</v>
      </c>
      <c r="M170" s="145">
        <f>IFERROR(_xll.qlIndexFixing(Index1Y,$H170,TRUE,_xll.ohTrigger(RecalcTrigger,Trigger1Y)),NA())</f>
        <v>-8.3538472181923914E-4</v>
      </c>
      <c r="N170" s="144">
        <f>IFERROR(_xll.qlIndexFixing(ONIndex1M,I170,TRUE,_xll.ohTrigger(RecalcTrigger,Trigger1M)),NA())</f>
        <v>-4.334123222995423E-3</v>
      </c>
      <c r="O170" s="44">
        <f>IFERROR(_xll.qlIndexFixing(ONIndex3M,I170,TRUE,_xll.ohTrigger(RecalcTrigger,Trigger3M)),NA())</f>
        <v>-3.2181124589936161E-3</v>
      </c>
      <c r="P170" s="44">
        <f>IFERROR(_xll.qlIndexFixing(ONIndex6M,I170,TRUE,_xll.ohTrigger(RecalcTrigger,Trigger6M)),NA())</f>
        <v>-2.0244863462437479E-3</v>
      </c>
      <c r="Q170" s="145">
        <f>IFERROR(_xll.qlIndexFixing(ONIndex1Y,I170,TRUE,_xll.ohTrigger(RecalcTrigger,Trigger1Y)),NA())</f>
        <v>-6.6835376225427012E-4</v>
      </c>
    </row>
    <row r="171" spans="2:17" x14ac:dyDescent="0.2">
      <c r="B171" s="39" t="s">
        <v>17</v>
      </c>
      <c r="D171" s="42">
        <f>_xll.qlCalendarAdvance(Calendar,$D170,B171,"f",FALSE)</f>
        <v>42880</v>
      </c>
      <c r="E171" s="139">
        <f>_xll.qlInterestRateIndexValueDate(IndexON,D171)</f>
        <v>42880</v>
      </c>
      <c r="F171" s="155">
        <f>IFERROR(_xll.qlIndexFixing(IndexON,D171,TRUE,_xll.ohTrigger(RecalcTrigger,TriggerON)),NA())</f>
        <v>-4.1559698709248138E-3</v>
      </c>
      <c r="H171" s="42">
        <f>_xll.qlCalendarAdvance(Calendar,$H170,B171,"f",FALSE)</f>
        <v>42880</v>
      </c>
      <c r="I171" s="139">
        <f>_xll.qlInterestRateIndexValueDate(Index1M,$H171)</f>
        <v>42884</v>
      </c>
      <c r="J171" s="144">
        <f>IFERROR(_xll.qlIndexFixing(Index1M,$H171,TRUE,_xll.ohTrigger(RecalcTrigger,Trigger1M)),NA())</f>
        <v>-4.408548790172993E-3</v>
      </c>
      <c r="K171" s="44">
        <f>IFERROR(_xll.qlIndexFixing(Index3M,H171,TRUE,_xll.ohTrigger(RecalcTrigger,Trigger3M)),NA())</f>
        <v>-3.4354711874634812E-3</v>
      </c>
      <c r="L171" s="44">
        <f>IFERROR(_xll.qlIndexFixing(Index6M,$H171,TRUE,_xll.ohTrigger(RecalcTrigger,Trigger6M)),NA())</f>
        <v>-2.2471832460205596E-3</v>
      </c>
      <c r="M171" s="145">
        <f>IFERROR(_xll.qlIndexFixing(Index1Y,$H171,TRUE,_xll.ohTrigger(RecalcTrigger,Trigger1Y)),NA())</f>
        <v>-8.3756391391955206E-4</v>
      </c>
      <c r="N171" s="144">
        <f>IFERROR(_xll.qlIndexFixing(ONIndex1M,I171,TRUE,_xll.ohTrigger(RecalcTrigger,Trigger1M)),NA())</f>
        <v>-4.343606181054227E-3</v>
      </c>
      <c r="O171" s="44">
        <f>IFERROR(_xll.qlIndexFixing(ONIndex3M,I171,TRUE,_xll.ohTrigger(RecalcTrigger,Trigger3M)),NA())</f>
        <v>-3.2170524079866425E-3</v>
      </c>
      <c r="P171" s="44">
        <f>IFERROR(_xll.qlIndexFixing(ONIndex6M,I171,TRUE,_xll.ohTrigger(RecalcTrigger,Trigger6M)),NA())</f>
        <v>-2.0317783296208702E-3</v>
      </c>
      <c r="Q171" s="145">
        <f>IFERROR(_xll.qlIndexFixing(ONIndex1Y,I171,TRUE,_xll.ohTrigger(RecalcTrigger,Trigger1Y)),NA())</f>
        <v>-6.6922857859363916E-4</v>
      </c>
    </row>
    <row r="172" spans="2:17" x14ac:dyDescent="0.2">
      <c r="B172" s="39" t="s">
        <v>17</v>
      </c>
      <c r="D172" s="42">
        <f>_xll.qlCalendarAdvance(Calendar,$D171,B172,"f",FALSE)</f>
        <v>42881</v>
      </c>
      <c r="E172" s="139">
        <f>_xll.qlInterestRateIndexValueDate(IndexON,D172)</f>
        <v>42881</v>
      </c>
      <c r="F172" s="155">
        <f>IFERROR(_xll.qlIndexFixing(IndexON,D172,TRUE,_xll.ohTrigger(RecalcTrigger,TriggerON)),NA())</f>
        <v>-4.16204225317518E-3</v>
      </c>
      <c r="H172" s="42">
        <f>_xll.qlCalendarAdvance(Calendar,$H171,B172,"f",FALSE)</f>
        <v>42881</v>
      </c>
      <c r="I172" s="139">
        <f>_xll.qlInterestRateIndexValueDate(Index1M,$H172)</f>
        <v>42885</v>
      </c>
      <c r="J172" s="144">
        <f>IFERROR(_xll.qlIndexFixing(Index1M,$H172,TRUE,_xll.ohTrigger(RecalcTrigger,Trigger1M)),NA())</f>
        <v>-4.4115997454626903E-3</v>
      </c>
      <c r="K172" s="44">
        <f>IFERROR(_xll.qlIndexFixing(Index3M,H172,TRUE,_xll.ohTrigger(RecalcTrigger,Trigger3M)),NA())</f>
        <v>-3.4377472068043043E-3</v>
      </c>
      <c r="L172" s="44">
        <f>IFERROR(_xll.qlIndexFixing(Index6M,$H172,TRUE,_xll.ohTrigger(RecalcTrigger,Trigger6M)),NA())</f>
        <v>-2.2487617989380704E-3</v>
      </c>
      <c r="M172" s="145">
        <f>IFERROR(_xll.qlIndexFixing(Index1Y,$H172,TRUE,_xll.ohTrigger(RecalcTrigger,Trigger1Y)),NA())</f>
        <v>-8.3879144193993373E-4</v>
      </c>
      <c r="N172" s="144">
        <f>IFERROR(_xll.qlIndexFixing(ONIndex1M,I172,TRUE,_xll.ohTrigger(RecalcTrigger,Trigger1M)),NA())</f>
        <v>-4.3527014254118868E-3</v>
      </c>
      <c r="O172" s="44">
        <f>IFERROR(_xll.qlIndexFixing(ONIndex3M,I172,TRUE,_xll.ohTrigger(RecalcTrigger,Trigger3M)),NA())</f>
        <v>-3.2164154903879805E-3</v>
      </c>
      <c r="P172" s="44">
        <f>IFERROR(_xll.qlIndexFixing(ONIndex6M,I172,TRUE,_xll.ohTrigger(RecalcTrigger,Trigger6M)),NA())</f>
        <v>-2.0392052582529629E-3</v>
      </c>
      <c r="Q172" s="145">
        <f>IFERROR(_xll.qlIndexFixing(ONIndex1Y,I172,TRUE,_xll.ohTrigger(RecalcTrigger,Trigger1Y)),NA())</f>
        <v>-6.7012131603760849E-4</v>
      </c>
    </row>
    <row r="173" spans="2:17" x14ac:dyDescent="0.2">
      <c r="B173" s="39" t="s">
        <v>17</v>
      </c>
      <c r="D173" s="42">
        <f>_xll.qlCalendarAdvance(Calendar,$D172,B173,"f",FALSE)</f>
        <v>42884</v>
      </c>
      <c r="E173" s="139">
        <f>_xll.qlInterestRateIndexValueDate(IndexON,D173)</f>
        <v>42884</v>
      </c>
      <c r="F173" s="155">
        <f>IFERROR(_xll.qlIndexFixing(IndexON,D173,TRUE,_xll.ohTrigger(RecalcTrigger,TriggerON)),NA())</f>
        <v>-4.1686803352058988E-3</v>
      </c>
      <c r="H173" s="42">
        <f>_xll.qlCalendarAdvance(Calendar,$H172,B173,"f",FALSE)</f>
        <v>42884</v>
      </c>
      <c r="I173" s="139">
        <f>_xll.qlInterestRateIndexValueDate(Index1M,$H173)</f>
        <v>42886</v>
      </c>
      <c r="J173" s="144">
        <f>IFERROR(_xll.qlIndexFixing(Index1M,$H173,TRUE,_xll.ohTrigger(RecalcTrigger,Trigger1M)),NA())</f>
        <v>-4.4142354402127992E-3</v>
      </c>
      <c r="K173" s="44">
        <f>IFERROR(_xll.qlIndexFixing(Index3M,H173,TRUE,_xll.ohTrigger(RecalcTrigger,Trigger3M)),NA())</f>
        <v>-3.4400000030277845E-3</v>
      </c>
      <c r="L173" s="44">
        <f>IFERROR(_xll.qlIndexFixing(Index6M,$H173,TRUE,_xll.ohTrigger(RecalcTrigger,Trigger6M)),NA())</f>
        <v>-2.2500000008996062E-3</v>
      </c>
      <c r="M173" s="145">
        <f>IFERROR(_xll.qlIndexFixing(Index1Y,$H173,TRUE,_xll.ohTrigger(RecalcTrigger,Trigger1Y)),NA())</f>
        <v>-8.4000000001897173E-4</v>
      </c>
      <c r="N173" s="144">
        <f>IFERROR(_xll.qlIndexFixing(ONIndex1M,I173,TRUE,_xll.ohTrigger(RecalcTrigger,Trigger1M)),NA())</f>
        <v>-4.3695083794270673E-3</v>
      </c>
      <c r="O173" s="44">
        <f>IFERROR(_xll.qlIndexFixing(ONIndex3M,I173,TRUE,_xll.ohTrigger(RecalcTrigger,Trigger3M)),NA())</f>
        <v>-3.2165999598143813E-3</v>
      </c>
      <c r="P173" s="44">
        <f>IFERROR(_xll.qlIndexFixing(ONIndex6M,I173,TRUE,_xll.ohTrigger(RecalcTrigger,Trigger6M)),NA())</f>
        <v>-2.0542875849205444E-3</v>
      </c>
      <c r="Q173" s="145">
        <f>IFERROR(_xll.qlIndexFixing(ONIndex1Y,I173,TRUE,_xll.ohTrigger(RecalcTrigger,Trigger1Y)),NA())</f>
        <v>-6.7196717426387664E-4</v>
      </c>
    </row>
    <row r="174" spans="2:17" x14ac:dyDescent="0.2">
      <c r="B174" s="39" t="s">
        <v>17</v>
      </c>
      <c r="D174" s="42">
        <f>_xll.qlCalendarAdvance(Calendar,$D173,B174,"f",FALSE)</f>
        <v>42885</v>
      </c>
      <c r="E174" s="139">
        <f>_xll.qlInterestRateIndexValueDate(IndexON,D174)</f>
        <v>42885</v>
      </c>
      <c r="F174" s="155">
        <f>IFERROR(_xll.qlIndexFixing(IndexON,D174,TRUE,_xll.ohTrigger(RecalcTrigger,TriggerON)),NA())</f>
        <v>-4.172215864115536E-3</v>
      </c>
      <c r="H174" s="42">
        <f>_xll.qlCalendarAdvance(Calendar,$H173,B174,"f",FALSE)</f>
        <v>42885</v>
      </c>
      <c r="I174" s="139">
        <f>_xll.qlInterestRateIndexValueDate(Index1M,$H174)</f>
        <v>42887</v>
      </c>
      <c r="J174" s="144">
        <f>IFERROR(_xll.qlIndexFixing(Index1M,$H174,TRUE,_xll.ohTrigger(RecalcTrigger,Trigger1M)),NA())</f>
        <v>-4.4158370458173557E-3</v>
      </c>
      <c r="K174" s="44">
        <f>IFERROR(_xll.qlIndexFixing(Index3M,H174,TRUE,_xll.ohTrigger(RecalcTrigger,Trigger3M)),NA())</f>
        <v>-3.4422276127596772E-3</v>
      </c>
      <c r="L174" s="44">
        <f>IFERROR(_xll.qlIndexFixing(Index6M,$H174,TRUE,_xll.ohTrigger(RecalcTrigger,Trigger6M)),NA())</f>
        <v>-2.2515352291400973E-3</v>
      </c>
      <c r="M174" s="145">
        <f>IFERROR(_xll.qlIndexFixing(Index1Y,$H174,TRUE,_xll.ohTrigger(RecalcTrigger,Trigger1Y)),NA())</f>
        <v>-8.4118833120803852E-4</v>
      </c>
      <c r="N174" s="144">
        <f>IFERROR(_xll.qlIndexFixing(ONIndex1M,I174,TRUE,_xll.ohTrigger(RecalcTrigger,Trigger1M)),NA())</f>
        <v>-4.3850527876410084E-3</v>
      </c>
      <c r="O174" s="44">
        <f>IFERROR(_xll.qlIndexFixing(ONIndex3M,I174,TRUE,_xll.ohTrigger(RecalcTrigger,Trigger3M)),NA())</f>
        <v>-3.2183663441065491E-3</v>
      </c>
      <c r="P174" s="44">
        <f>IFERROR(_xll.qlIndexFixing(ONIndex6M,I174,TRUE,_xll.ohTrigger(RecalcTrigger,Trigger6M)),NA())</f>
        <v>-2.069632195462745E-3</v>
      </c>
      <c r="Q174" s="145">
        <f>IFERROR(_xll.qlIndexFixing(ONIndex1Y,I174,TRUE,_xll.ohTrigger(RecalcTrigger,Trigger1Y)),NA())</f>
        <v>-6.7387907789928647E-4</v>
      </c>
    </row>
    <row r="175" spans="2:17" x14ac:dyDescent="0.2">
      <c r="B175" s="39" t="s">
        <v>17</v>
      </c>
      <c r="D175" s="42">
        <f>_xll.qlCalendarAdvance(Calendar,$D174,B175,"f",FALSE)</f>
        <v>42886</v>
      </c>
      <c r="E175" s="139">
        <f>_xll.qlInterestRateIndexValueDate(IndexON,D175)</f>
        <v>42886</v>
      </c>
      <c r="F175" s="155">
        <f>IFERROR(_xll.qlIndexFixing(IndexON,D175,TRUE,_xll.ohTrigger(RecalcTrigger,TriggerON)),NA())</f>
        <v>-4.1758992113427595E-3</v>
      </c>
      <c r="H175" s="42">
        <f>_xll.qlCalendarAdvance(Calendar,$H174,B175,"f",FALSE)</f>
        <v>42886</v>
      </c>
      <c r="I175" s="139">
        <f>_xll.qlInterestRateIndexValueDate(Index1M,$H175)</f>
        <v>42888</v>
      </c>
      <c r="J175" s="144">
        <f>IFERROR(_xll.qlIndexFixing(Index1M,$H175,TRUE,_xll.ohTrigger(RecalcTrigger,Trigger1M)),NA())</f>
        <v>-4.4179270951713858E-3</v>
      </c>
      <c r="K175" s="44">
        <f>IFERROR(_xll.qlIndexFixing(Index3M,H175,TRUE,_xll.ohTrigger(RecalcTrigger,Trigger3M)),NA())</f>
        <v>-3.443761978128674E-3</v>
      </c>
      <c r="L175" s="44">
        <f>IFERROR(_xll.qlIndexFixing(Index6M,$H175,TRUE,_xll.ohTrigger(RecalcTrigger,Trigger6M)),NA())</f>
        <v>-2.253808522417378E-3</v>
      </c>
      <c r="M175" s="145">
        <f>IFERROR(_xll.qlIndexFixing(Index1Y,$H175,TRUE,_xll.ohTrigger(RecalcTrigger,Trigger1Y)),NA())</f>
        <v>-8.4369098698374909E-4</v>
      </c>
      <c r="N175" s="144">
        <f>IFERROR(_xll.qlIndexFixing(ONIndex1M,I175,TRUE,_xll.ohTrigger(RecalcTrigger,Trigger1M)),NA())</f>
        <v>-4.3920951050901991E-3</v>
      </c>
      <c r="O175" s="44">
        <f>IFERROR(_xll.qlIndexFixing(ONIndex3M,I175,TRUE,_xll.ohTrigger(RecalcTrigger,Trigger3M)),NA())</f>
        <v>-3.2200160763773411E-3</v>
      </c>
      <c r="P175" s="44">
        <f>IFERROR(_xll.qlIndexFixing(ONIndex6M,I175,TRUE,_xll.ohTrigger(RecalcTrigger,Trigger6M)),NA())</f>
        <v>-2.0774173820381492E-3</v>
      </c>
      <c r="Q175" s="145">
        <f>IFERROR(_xll.qlIndexFixing(ONIndex1Y,I175,TRUE,_xll.ohTrigger(RecalcTrigger,Trigger1Y)),NA())</f>
        <v>-6.7486712086672895E-4</v>
      </c>
    </row>
    <row r="176" spans="2:17" x14ac:dyDescent="0.2">
      <c r="B176" s="39" t="s">
        <v>17</v>
      </c>
      <c r="D176" s="42">
        <f>_xll.qlCalendarAdvance(Calendar,$D175,B176,"f",FALSE)</f>
        <v>42887</v>
      </c>
      <c r="E176" s="139">
        <f>_xll.qlInterestRateIndexValueDate(IndexON,D176)</f>
        <v>42887</v>
      </c>
      <c r="F176" s="155">
        <f>IFERROR(_xll.qlIndexFixing(IndexON,D176,TRUE,_xll.ohTrigger(RecalcTrigger,TriggerON)),NA())</f>
        <v>-4.1797327038262111E-3</v>
      </c>
      <c r="H176" s="42">
        <f>_xll.qlCalendarAdvance(Calendar,$H175,B176,"f",FALSE)</f>
        <v>42887</v>
      </c>
      <c r="I176" s="139">
        <f>_xll.qlInterestRateIndexValueDate(Index1M,$H176)</f>
        <v>42891</v>
      </c>
      <c r="J176" s="144">
        <f>IFERROR(_xll.qlIndexFixing(Index1M,$H176,TRUE,_xll.ohTrigger(RecalcTrigger,Trigger1M)),NA())</f>
        <v>-4.4215152463666918E-3</v>
      </c>
      <c r="K176" s="44">
        <f>IFERROR(_xll.qlIndexFixing(Index3M,H176,TRUE,_xll.ohTrigger(RecalcTrigger,Trigger3M)),NA())</f>
        <v>-3.4509041652014166E-3</v>
      </c>
      <c r="L176" s="44">
        <f>IFERROR(_xll.qlIndexFixing(Index6M,$H176,TRUE,_xll.ohTrigger(RecalcTrigger,Trigger6M)),NA())</f>
        <v>-2.2575361611218109E-3</v>
      </c>
      <c r="M176" s="145">
        <f>IFERROR(_xll.qlIndexFixing(Index1Y,$H176,TRUE,_xll.ohTrigger(RecalcTrigger,Trigger1Y)),NA())</f>
        <v>-8.4575165417827508E-4</v>
      </c>
      <c r="N176" s="144">
        <f>IFERROR(_xll.qlIndexFixing(ONIndex1M,I176,TRUE,_xll.ohTrigger(RecalcTrigger,Trigger1M)),NA())</f>
        <v>-4.3987039655490889E-3</v>
      </c>
      <c r="O176" s="44">
        <f>IFERROR(_xll.qlIndexFixing(ONIndex3M,I176,TRUE,_xll.ohTrigger(RecalcTrigger,Trigger3M)),NA())</f>
        <v>-3.2221455710779168E-3</v>
      </c>
      <c r="P176" s="44">
        <f>IFERROR(_xll.qlIndexFixing(ONIndex6M,I176,TRUE,_xll.ohTrigger(RecalcTrigger,Trigger6M)),NA())</f>
        <v>-2.0852734080278879E-3</v>
      </c>
      <c r="Q176" s="145">
        <f>IFERROR(_xll.qlIndexFixing(ONIndex1Y,I176,TRUE,_xll.ohTrigger(RecalcTrigger,Trigger1Y)),NA())</f>
        <v>-6.7587536463520337E-4</v>
      </c>
    </row>
    <row r="177" spans="2:17" x14ac:dyDescent="0.2">
      <c r="B177" s="39" t="s">
        <v>17</v>
      </c>
      <c r="D177" s="42">
        <f>_xll.qlCalendarAdvance(Calendar,$D176,B177,"f",FALSE)</f>
        <v>42888</v>
      </c>
      <c r="E177" s="139">
        <f>_xll.qlInterestRateIndexValueDate(IndexON,D177)</f>
        <v>42888</v>
      </c>
      <c r="F177" s="155">
        <f>IFERROR(_xll.qlIndexFixing(IndexON,D177,TRUE,_xll.ohTrigger(RecalcTrigger,TriggerON)),NA())</f>
        <v>-4.1878630880187728E-3</v>
      </c>
      <c r="H177" s="42">
        <f>_xll.qlCalendarAdvance(Calendar,$H176,B177,"f",FALSE)</f>
        <v>42888</v>
      </c>
      <c r="I177" s="139">
        <f>_xll.qlInterestRateIndexValueDate(Index1M,$H177)</f>
        <v>42892</v>
      </c>
      <c r="J177" s="144">
        <f>IFERROR(_xll.qlIndexFixing(Index1M,$H177,TRUE,_xll.ohTrigger(RecalcTrigger,Trigger1M)),NA())</f>
        <v>-4.4218000819764569E-3</v>
      </c>
      <c r="K177" s="44">
        <f>IFERROR(_xll.qlIndexFixing(Index3M,H177,TRUE,_xll.ohTrigger(RecalcTrigger,Trigger3M)),NA())</f>
        <v>-3.4530208841932405E-3</v>
      </c>
      <c r="L177" s="44">
        <f>IFERROR(_xll.qlIndexFixing(Index6M,$H177,TRUE,_xll.ohTrigger(RecalcTrigger,Trigger6M)),NA())</f>
        <v>-2.2590028587813104E-3</v>
      </c>
      <c r="M177" s="145">
        <f>IFERROR(_xll.qlIndexFixing(Index1Y,$H177,TRUE,_xll.ohTrigger(RecalcTrigger,Trigger1Y)),NA())</f>
        <v>-8.4684913486586392E-4</v>
      </c>
      <c r="N177" s="144">
        <f>IFERROR(_xll.qlIndexFixing(ONIndex1M,I177,TRUE,_xll.ohTrigger(RecalcTrigger,Trigger1M)),NA())</f>
        <v>-4.40487174527604E-3</v>
      </c>
      <c r="O177" s="44">
        <f>IFERROR(_xll.qlIndexFixing(ONIndex3M,I177,TRUE,_xll.ohTrigger(RecalcTrigger,Trigger3M)),NA())</f>
        <v>-3.2247623060666086E-3</v>
      </c>
      <c r="P177" s="44">
        <f>IFERROR(_xll.qlIndexFixing(ONIndex6M,I177,TRUE,_xll.ohTrigger(RecalcTrigger,Trigger6M)),NA())</f>
        <v>-2.0932000031281817E-3</v>
      </c>
      <c r="Q177" s="145">
        <f>IFERROR(_xll.qlIndexFixing(ONIndex1Y,I177,TRUE,_xll.ohTrigger(RecalcTrigger,Trigger1Y)),NA())</f>
        <v>-6.7690418922072837E-4</v>
      </c>
    </row>
    <row r="178" spans="2:17" x14ac:dyDescent="0.2">
      <c r="B178" s="39" t="s">
        <v>17</v>
      </c>
      <c r="D178" s="42">
        <f>_xll.qlCalendarAdvance(Calendar,$D177,B178,"f",FALSE)</f>
        <v>42891</v>
      </c>
      <c r="E178" s="139">
        <f>_xll.qlInterestRateIndexValueDate(IndexON,D178)</f>
        <v>42891</v>
      </c>
      <c r="F178" s="155">
        <f>IFERROR(_xll.qlIndexFixing(IndexON,D178,TRUE,_xll.ohTrigger(RecalcTrigger,TriggerON)),NA())</f>
        <v>-4.1966146591798648E-3</v>
      </c>
      <c r="H178" s="42">
        <f>_xll.qlCalendarAdvance(Calendar,$H177,B178,"f",FALSE)</f>
        <v>42891</v>
      </c>
      <c r="I178" s="139">
        <f>_xll.qlInterestRateIndexValueDate(Index1M,$H178)</f>
        <v>42893</v>
      </c>
      <c r="J178" s="144">
        <f>IFERROR(_xll.qlIndexFixing(Index1M,$H178,TRUE,_xll.ohTrigger(RecalcTrigger,Trigger1M)),NA())</f>
        <v>-4.4217660688987692E-3</v>
      </c>
      <c r="K178" s="44">
        <f>IFERROR(_xll.qlIndexFixing(Index3M,H178,TRUE,_xll.ohTrigger(RecalcTrigger,Trigger3M)),NA())</f>
        <v>-3.4551190384657375E-3</v>
      </c>
      <c r="L178" s="44">
        <f>IFERROR(_xll.qlIndexFixing(Index6M,$H178,TRUE,_xll.ohTrigger(RecalcTrigger,Trigger6M)),NA())</f>
        <v>-2.2604567486682625E-3</v>
      </c>
      <c r="M178" s="145">
        <f>IFERROR(_xll.qlIndexFixing(Index1Y,$H178,TRUE,_xll.ohTrigger(RecalcTrigger,Trigger1Y)),NA())</f>
        <v>-8.4793095437249791E-4</v>
      </c>
      <c r="N178" s="144">
        <f>IFERROR(_xll.qlIndexFixing(ONIndex1M,I178,TRUE,_xll.ohTrigger(RecalcTrigger,Trigger1M)),NA())</f>
        <v>-4.4156447539345223E-3</v>
      </c>
      <c r="O178" s="44">
        <f>IFERROR(_xll.qlIndexFixing(ONIndex3M,I178,TRUE,_xll.ohTrigger(RecalcTrigger,Trigger3M)),NA())</f>
        <v>-3.2316282871169832E-3</v>
      </c>
      <c r="P178" s="44">
        <f>IFERROR(_xll.qlIndexFixing(ONIndex6M,I178,TRUE,_xll.ohTrigger(RecalcTrigger,Trigger6M)),NA())</f>
        <v>-2.109274710559994E-3</v>
      </c>
      <c r="Q178" s="145">
        <f>IFERROR(_xll.qlIndexFixing(ONIndex1Y,I178,TRUE,_xll.ohTrigger(RecalcTrigger,Trigger1Y)),NA())</f>
        <v>-6.7903105974043143E-4</v>
      </c>
    </row>
    <row r="179" spans="2:17" x14ac:dyDescent="0.2">
      <c r="B179" s="39" t="s">
        <v>17</v>
      </c>
      <c r="D179" s="42">
        <f>_xll.qlCalendarAdvance(Calendar,$D178,B179,"f",FALSE)</f>
        <v>42892</v>
      </c>
      <c r="E179" s="139">
        <f>_xll.qlInterestRateIndexValueDate(IndexON,D179)</f>
        <v>42892</v>
      </c>
      <c r="F179" s="155">
        <f>IFERROR(_xll.qlIndexFixing(IndexON,D179,TRUE,_xll.ohTrigger(RecalcTrigger,TriggerON)),NA())</f>
        <v>-4.2012337780272802E-3</v>
      </c>
      <c r="H179" s="42">
        <f>_xll.qlCalendarAdvance(Calendar,$H178,B179,"f",FALSE)</f>
        <v>42892</v>
      </c>
      <c r="I179" s="139">
        <f>_xll.qlInterestRateIndexValueDate(Index1M,$H179)</f>
        <v>42894</v>
      </c>
      <c r="J179" s="144">
        <f>IFERROR(_xll.qlIndexFixing(Index1M,$H179,TRUE,_xll.ohTrigger(RecalcTrigger,Trigger1M)),NA())</f>
        <v>-4.4191962655784622E-3</v>
      </c>
      <c r="K179" s="44">
        <f>IFERROR(_xll.qlIndexFixing(Index3M,H179,TRUE,_xll.ohTrigger(RecalcTrigger,Trigger3M)),NA())</f>
        <v>-3.4571998204485405E-3</v>
      </c>
      <c r="L179" s="44">
        <f>IFERROR(_xll.qlIndexFixing(Index6M,$H179,TRUE,_xll.ohTrigger(RecalcTrigger,Trigger6M)),NA())</f>
        <v>-2.261898145162664E-3</v>
      </c>
      <c r="M179" s="145">
        <f>IFERROR(_xll.qlIndexFixing(Index1Y,$H179,TRUE,_xll.ohTrigger(RecalcTrigger,Trigger1Y)),NA())</f>
        <v>-8.4899796146142847E-4</v>
      </c>
      <c r="N179" s="144">
        <f>IFERROR(_xll.qlIndexFixing(ONIndex1M,I179,TRUE,_xll.ohTrigger(RecalcTrigger,Trigger1M)),NA())</f>
        <v>-4.4249795783946055E-3</v>
      </c>
      <c r="O179" s="44">
        <f>IFERROR(_xll.qlIndexFixing(ONIndex3M,I179,TRUE,_xll.ohTrigger(RecalcTrigger,Trigger3M)),NA())</f>
        <v>-3.2402511969165104E-3</v>
      </c>
      <c r="P179" s="44">
        <f>IFERROR(_xll.qlIndexFixing(ONIndex6M,I179,TRUE,_xll.ohTrigger(RecalcTrigger,Trigger6M)),NA())</f>
        <v>-2.1256066578079214E-3</v>
      </c>
      <c r="Q179" s="145">
        <f>IFERROR(_xll.qlIndexFixing(ONIndex1Y,I179,TRUE,_xll.ohTrigger(RecalcTrigger,Trigger1Y)),NA())</f>
        <v>-6.8123289361565753E-4</v>
      </c>
    </row>
    <row r="180" spans="2:17" x14ac:dyDescent="0.2">
      <c r="B180" s="39" t="s">
        <v>17</v>
      </c>
      <c r="D180" s="42">
        <f>_xll.qlCalendarAdvance(Calendar,$D179,B180,"f",FALSE)</f>
        <v>42893</v>
      </c>
      <c r="E180" s="139">
        <f>_xll.qlInterestRateIndexValueDate(IndexON,D180)</f>
        <v>42893</v>
      </c>
      <c r="F180" s="155">
        <f>IFERROR(_xll.qlIndexFixing(IndexON,D180,TRUE,_xll.ohTrigger(RecalcTrigger,TriggerON)),NA())</f>
        <v>-4.2059830132723519E-3</v>
      </c>
      <c r="H180" s="42">
        <f>_xll.qlCalendarAdvance(Calendar,$H179,B180,"f",FALSE)</f>
        <v>42893</v>
      </c>
      <c r="I180" s="139">
        <f>_xll.qlInterestRateIndexValueDate(Index1M,$H180)</f>
        <v>42895</v>
      </c>
      <c r="J180" s="144">
        <f>IFERROR(_xll.qlIndexFixing(Index1M,$H180,TRUE,_xll.ohTrigger(RecalcTrigger,Trigger1M)),NA())</f>
        <v>-4.4197124253956884E-3</v>
      </c>
      <c r="K180" s="44">
        <f>IFERROR(_xll.qlIndexFixing(Index3M,H180,TRUE,_xll.ohTrigger(RecalcTrigger,Trigger3M)),NA())</f>
        <v>-3.458316966905029E-3</v>
      </c>
      <c r="L180" s="44">
        <f>IFERROR(_xll.qlIndexFixing(Index6M,$H180,TRUE,_xll.ohTrigger(RecalcTrigger,Trigger6M)),NA())</f>
        <v>-2.264384651405312E-3</v>
      </c>
      <c r="M180" s="145">
        <f>IFERROR(_xll.qlIndexFixing(Index1Y,$H180,TRUE,_xll.ohTrigger(RecalcTrigger,Trigger1Y)),NA())</f>
        <v>-8.5116927015760531E-4</v>
      </c>
      <c r="N180" s="144">
        <f>IFERROR(_xll.qlIndexFixing(ONIndex1M,I180,TRUE,_xll.ohTrigger(RecalcTrigger,Trigger1M)),NA())</f>
        <v>-4.428827595979179E-3</v>
      </c>
      <c r="O180" s="44">
        <f>IFERROR(_xll.qlIndexFixing(ONIndex3M,I180,TRUE,_xll.ohTrigger(RecalcTrigger,Trigger3M)),NA())</f>
        <v>-3.2454162951456311E-3</v>
      </c>
      <c r="P180" s="44">
        <f>IFERROR(_xll.qlIndexFixing(ONIndex6M,I180,TRUE,_xll.ohTrigger(RecalcTrigger,Trigger6M)),NA())</f>
        <v>-2.1338820366700872E-3</v>
      </c>
      <c r="Q180" s="145">
        <f>IFERROR(_xll.qlIndexFixing(ONIndex1Y,I180,TRUE,_xll.ohTrigger(RecalcTrigger,Trigger1Y)),NA())</f>
        <v>-6.823703209279941E-4</v>
      </c>
    </row>
    <row r="181" spans="2:17" x14ac:dyDescent="0.2">
      <c r="B181" s="39" t="s">
        <v>17</v>
      </c>
      <c r="D181" s="42">
        <f>_xll.qlCalendarAdvance(Calendar,$D180,B181,"f",FALSE)</f>
        <v>42894</v>
      </c>
      <c r="E181" s="139">
        <f>_xll.qlInterestRateIndexValueDate(IndexON,D181)</f>
        <v>42894</v>
      </c>
      <c r="F181" s="155">
        <f>IFERROR(_xll.qlIndexFixing(IndexON,D181,TRUE,_xll.ohTrigger(RecalcTrigger,TriggerON)),NA())</f>
        <v>-4.2107276625857892E-3</v>
      </c>
      <c r="H181" s="42">
        <f>_xll.qlCalendarAdvance(Calendar,$H180,B181,"f",FALSE)</f>
        <v>42894</v>
      </c>
      <c r="I181" s="139">
        <f>_xll.qlInterestRateIndexValueDate(Index1M,$H181)</f>
        <v>42898</v>
      </c>
      <c r="J181" s="144">
        <f>IFERROR(_xll.qlIndexFixing(Index1M,$H181,TRUE,_xll.ohTrigger(RecalcTrigger,Trigger1M)),NA())</f>
        <v>-4.4179414108018733E-3</v>
      </c>
      <c r="K181" s="44">
        <f>IFERROR(_xll.qlIndexFixing(Index3M,H181,TRUE,_xll.ohTrigger(RecalcTrigger,Trigger3M)),NA())</f>
        <v>-3.465372893342227E-3</v>
      </c>
      <c r="L181" s="44">
        <f>IFERROR(_xll.qlIndexFixing(Index6M,$H181,TRUE,_xll.ohTrigger(RecalcTrigger,Trigger6M)),NA())</f>
        <v>-2.2675453087833241E-3</v>
      </c>
      <c r="M181" s="145">
        <f>IFERROR(_xll.qlIndexFixing(Index1Y,$H181,TRUE,_xll.ohTrigger(RecalcTrigger,Trigger1Y)),NA())</f>
        <v>-8.5313502776827432E-4</v>
      </c>
      <c r="N181" s="144">
        <f>IFERROR(_xll.qlIndexFixing(ONIndex1M,I181,TRUE,_xll.ohTrigger(RecalcTrigger,Trigger1M)),NA())</f>
        <v>-4.4321887893827849E-3</v>
      </c>
      <c r="O181" s="44">
        <f>IFERROR(_xll.qlIndexFixing(ONIndex3M,I181,TRUE,_xll.ohTrigger(RecalcTrigger,Trigger3M)),NA())</f>
        <v>-3.2511134983748136E-3</v>
      </c>
      <c r="P181" s="44">
        <f>IFERROR(_xll.qlIndexFixing(ONIndex6M,I181,TRUE,_xll.ohTrigger(RecalcTrigger,Trigger6M)),NA())</f>
        <v>-2.1422263604620184E-3</v>
      </c>
      <c r="Q181" s="145">
        <f>IFERROR(_xll.qlIndexFixing(ONIndex1Y,I181,TRUE,_xll.ohTrigger(RecalcTrigger,Trigger1Y)),NA())</f>
        <v>-6.8353060843406865E-4</v>
      </c>
    </row>
    <row r="182" spans="2:17" x14ac:dyDescent="0.2">
      <c r="B182" s="39" t="s">
        <v>17</v>
      </c>
      <c r="D182" s="42">
        <f>_xll.qlCalendarAdvance(Calendar,$D181,B182,"f",FALSE)</f>
        <v>42895</v>
      </c>
      <c r="E182" s="139">
        <f>_xll.qlInterestRateIndexValueDate(IndexON,D182)</f>
        <v>42895</v>
      </c>
      <c r="F182" s="155">
        <f>IFERROR(_xll.qlIndexFixing(IndexON,D182,TRUE,_xll.ohTrigger(RecalcTrigger,TriggerON)),NA())</f>
        <v>-4.2200353168198035E-3</v>
      </c>
      <c r="H182" s="42">
        <f>_xll.qlCalendarAdvance(Calendar,$H181,B182,"f",FALSE)</f>
        <v>42895</v>
      </c>
      <c r="I182" s="139">
        <f>_xll.qlInterestRateIndexValueDate(Index1M,$H182)</f>
        <v>42899</v>
      </c>
      <c r="J182" s="144">
        <f>IFERROR(_xll.qlIndexFixing(Index1M,$H182,TRUE,_xll.ohTrigger(RecalcTrigger,Trigger1M)),NA())</f>
        <v>-4.416678553754938E-3</v>
      </c>
      <c r="K182" s="44">
        <f>IFERROR(_xll.qlIndexFixing(Index3M,H182,TRUE,_xll.ohTrigger(RecalcTrigger,Trigger3M)),NA())</f>
        <v>-3.4673845195973638E-3</v>
      </c>
      <c r="L182" s="44">
        <f>IFERROR(_xll.qlIndexFixing(Index6M,$H182,TRUE,_xll.ohTrigger(RecalcTrigger,Trigger6M)),NA())</f>
        <v>-2.2689291779876908E-3</v>
      </c>
      <c r="M182" s="145">
        <f>IFERROR(_xll.qlIndexFixing(Index1Y,$H182,TRUE,_xll.ohTrigger(RecalcTrigger,Trigger1Y)),NA())</f>
        <v>-8.5414089108080678E-4</v>
      </c>
      <c r="N182" s="144">
        <f>IFERROR(_xll.qlIndexFixing(ONIndex1M,I182,TRUE,_xll.ohTrigger(RecalcTrigger,Trigger1M)),NA())</f>
        <v>-4.4350555349836895E-3</v>
      </c>
      <c r="O182" s="44">
        <f>IFERROR(_xll.qlIndexFixing(ONIndex3M,I182,TRUE,_xll.ohTrigger(RecalcTrigger,Trigger3M)),NA())</f>
        <v>-3.2573502844623903E-3</v>
      </c>
      <c r="P182" s="44">
        <f>IFERROR(_xll.qlIndexFixing(ONIndex6M,I182,TRUE,_xll.ohTrigger(RecalcTrigger,Trigger6M)),NA())</f>
        <v>-2.1506393580805749E-3</v>
      </c>
      <c r="Q182" s="145">
        <f>IFERROR(_xll.qlIndexFixing(ONIndex1Y,I182,TRUE,_xll.ohTrigger(RecalcTrigger,Trigger1Y)),NA())</f>
        <v>-6.8471413618986787E-4</v>
      </c>
    </row>
    <row r="183" spans="2:17" x14ac:dyDescent="0.2">
      <c r="B183" s="39" t="s">
        <v>17</v>
      </c>
      <c r="D183" s="42">
        <f>_xll.qlCalendarAdvance(Calendar,$D182,B183,"f",FALSE)</f>
        <v>42898</v>
      </c>
      <c r="E183" s="139">
        <f>_xll.qlInterestRateIndexValueDate(IndexON,D183)</f>
        <v>42898</v>
      </c>
      <c r="F183" s="155">
        <f>IFERROR(_xll.qlIndexFixing(IndexON,D183,TRUE,_xll.ohTrigger(RecalcTrigger,TriggerON)),NA())</f>
        <v>-4.2293052479758231E-3</v>
      </c>
      <c r="H183" s="42">
        <f>_xll.qlCalendarAdvance(Calendar,$H182,B183,"f",FALSE)</f>
        <v>42898</v>
      </c>
      <c r="I183" s="139">
        <f>_xll.qlInterestRateIndexValueDate(Index1M,$H183)</f>
        <v>42900</v>
      </c>
      <c r="J183" s="144">
        <f>IFERROR(_xll.qlIndexFixing(Index1M,$H183,TRUE,_xll.ohTrigger(RecalcTrigger,Trigger1M)),NA())</f>
        <v>-4.4153298411799824E-3</v>
      </c>
      <c r="K183" s="44">
        <f>IFERROR(_xll.qlIndexFixing(Index3M,H183,TRUE,_xll.ohTrigger(RecalcTrigger,Trigger3M)),NA())</f>
        <v>-3.4693858197108198E-3</v>
      </c>
      <c r="L183" s="44">
        <f>IFERROR(_xll.qlIndexFixing(Index6M,$H183,TRUE,_xll.ohTrigger(RecalcTrigger,Trigger6M)),NA())</f>
        <v>-2.2703025744662017E-3</v>
      </c>
      <c r="M183" s="145">
        <f>IFERROR(_xll.qlIndexFixing(Index1Y,$H183,TRUE,_xll.ohTrigger(RecalcTrigger,Trigger1Y)),NA())</f>
        <v>-8.5513714667367826E-4</v>
      </c>
      <c r="N183" s="144">
        <f>IFERROR(_xll.qlIndexFixing(ONIndex1M,I183,TRUE,_xll.ohTrigger(RecalcTrigger,Trigger1M)),NA())</f>
        <v>-4.4390480093481344E-3</v>
      </c>
      <c r="O183" s="44">
        <f>IFERROR(_xll.qlIndexFixing(ONIndex3M,I183,TRUE,_xll.ohTrigger(RecalcTrigger,Trigger3M)),NA())</f>
        <v>-3.2716301204160914E-3</v>
      </c>
      <c r="P183" s="44">
        <f>IFERROR(_xll.qlIndexFixing(ONIndex6M,I183,TRUE,_xll.ohTrigger(RecalcTrigger,Trigger6M)),NA())</f>
        <v>-2.1676798613290416E-3</v>
      </c>
      <c r="Q183" s="145">
        <f>IFERROR(_xll.qlIndexFixing(ONIndex1Y,I183,TRUE,_xll.ohTrigger(RecalcTrigger,Trigger1Y)),NA())</f>
        <v>-6.8715924718354415E-4</v>
      </c>
    </row>
    <row r="184" spans="2:17" x14ac:dyDescent="0.2">
      <c r="B184" s="39" t="s">
        <v>17</v>
      </c>
      <c r="D184" s="42">
        <f>_xll.qlCalendarAdvance(Calendar,$D183,B184,"f",FALSE)</f>
        <v>42899</v>
      </c>
      <c r="E184" s="139">
        <f>_xll.qlInterestRateIndexValueDate(IndexON,D184)</f>
        <v>42899</v>
      </c>
      <c r="F184" s="155">
        <f>IFERROR(_xll.qlIndexFixing(IndexON,D184,TRUE,_xll.ohTrigger(RecalcTrigger,TriggerON)),NA())</f>
        <v>-4.2338449039069914E-3</v>
      </c>
      <c r="H184" s="42">
        <f>_xll.qlCalendarAdvance(Calendar,$H183,B184,"f",FALSE)</f>
        <v>42899</v>
      </c>
      <c r="I184" s="139">
        <f>_xll.qlInterestRateIndexValueDate(Index1M,$H184)</f>
        <v>42901</v>
      </c>
      <c r="J184" s="144">
        <f>IFERROR(_xll.qlIndexFixing(Index1M,$H184,TRUE,_xll.ohTrigger(RecalcTrigger,Trigger1M)),NA())</f>
        <v>-4.4125910135106583E-3</v>
      </c>
      <c r="K184" s="44">
        <f>IFERROR(_xll.qlIndexFixing(Index3M,H184,TRUE,_xll.ohTrigger(RecalcTrigger,Trigger3M)),NA())</f>
        <v>-3.4713779499711385E-3</v>
      </c>
      <c r="L184" s="44">
        <f>IFERROR(_xll.qlIndexFixing(Index6M,$H184,TRUE,_xll.ohTrigger(RecalcTrigger,Trigger6M)),NA())</f>
        <v>-2.2716658573920939E-3</v>
      </c>
      <c r="M184" s="145">
        <f>IFERROR(_xll.qlIndexFixing(Index1Y,$H184,TRUE,_xll.ohTrigger(RecalcTrigger,Trigger1Y)),NA())</f>
        <v>-8.5612468068418934E-4</v>
      </c>
      <c r="N184" s="144">
        <f>IFERROR(_xll.qlIndexFixing(ONIndex1M,I184,TRUE,_xll.ohTrigger(RecalcTrigger,Trigger1M)),NA())</f>
        <v>-4.4414255604907638E-3</v>
      </c>
      <c r="O184" s="44">
        <f>IFERROR(_xll.qlIndexFixing(ONIndex3M,I184,TRUE,_xll.ohTrigger(RecalcTrigger,Trigger3M)),NA())</f>
        <v>-3.2878428054106124E-3</v>
      </c>
      <c r="P184" s="44">
        <f>IFERROR(_xll.qlIndexFixing(ONIndex6M,I184,TRUE,_xll.ohTrigger(RecalcTrigger,Trigger6M)),NA())</f>
        <v>-2.1849726758293997E-3</v>
      </c>
      <c r="Q184" s="145">
        <f>IFERROR(_xll.qlIndexFixing(ONIndex1Y,I184,TRUE,_xll.ohTrigger(RecalcTrigger,Trigger1Y)),NA())</f>
        <v>-6.8968824807225104E-4</v>
      </c>
    </row>
    <row r="185" spans="2:17" x14ac:dyDescent="0.2">
      <c r="B185" s="39" t="s">
        <v>17</v>
      </c>
      <c r="D185" s="42">
        <f>_xll.qlCalendarAdvance(Calendar,$D184,B185,"f",FALSE)</f>
        <v>42900</v>
      </c>
      <c r="E185" s="139">
        <f>_xll.qlInterestRateIndexValueDate(IndexON,D185)</f>
        <v>42900</v>
      </c>
      <c r="F185" s="155">
        <f>IFERROR(_xll.qlIndexFixing(IndexON,D185,TRUE,_xll.ohTrigger(RecalcTrigger,TriggerON)),NA())</f>
        <v>-4.2383408685076063E-3</v>
      </c>
      <c r="H185" s="42">
        <f>_xll.qlCalendarAdvance(Calendar,$H184,B185,"f",FALSE)</f>
        <v>42900</v>
      </c>
      <c r="I185" s="139">
        <f>_xll.qlInterestRateIndexValueDate(Index1M,$H185)</f>
        <v>42902</v>
      </c>
      <c r="J185" s="144">
        <f>IFERROR(_xll.qlIndexFixing(Index1M,$H185,TRUE,_xll.ohTrigger(RecalcTrigger,Trigger1M)),NA())</f>
        <v>-4.411920704620007E-3</v>
      </c>
      <c r="K185" s="44">
        <f>IFERROR(_xll.qlIndexFixing(Index3M,H185,TRUE,_xll.ohTrigger(RecalcTrigger,Trigger3M)),NA())</f>
        <v>-3.4727911001943973E-3</v>
      </c>
      <c r="L185" s="44">
        <f>IFERROR(_xll.qlIndexFixing(Index6M,$H185,TRUE,_xll.ohTrigger(RecalcTrigger,Trigger6M)),NA())</f>
        <v>-2.2744574982929266E-3</v>
      </c>
      <c r="M185" s="145">
        <f>IFERROR(_xll.qlIndexFixing(Index1Y,$H185,TRUE,_xll.ohTrigger(RecalcTrigger,Trigger1Y)),NA())</f>
        <v>-8.5810053965438204E-4</v>
      </c>
      <c r="N185" s="144">
        <f>IFERROR(_xll.qlIndexFixing(ONIndex1M,I185,TRUE,_xll.ohTrigger(RecalcTrigger,Trigger1M)),NA())</f>
        <v>-4.4417057081957978E-3</v>
      </c>
      <c r="O185" s="44">
        <f>IFERROR(_xll.qlIndexFixing(ONIndex3M,I185,TRUE,_xll.ohTrigger(RecalcTrigger,Trigger3M)),NA())</f>
        <v>-3.2968896673901682E-3</v>
      </c>
      <c r="P185" s="44">
        <f>IFERROR(_xll.qlIndexFixing(ONIndex6M,I185,TRUE,_xll.ohTrigger(RecalcTrigger,Trigger6M)),NA())</f>
        <v>-2.1937249836678774E-3</v>
      </c>
      <c r="Q185" s="145">
        <f>IFERROR(_xll.qlIndexFixing(ONIndex1Y,I185,TRUE,_xll.ohTrigger(RecalcTrigger,Trigger1Y)),NA())</f>
        <v>-6.9099367583813631E-4</v>
      </c>
    </row>
    <row r="186" spans="2:17" x14ac:dyDescent="0.2">
      <c r="B186" s="39" t="s">
        <v>17</v>
      </c>
      <c r="D186" s="42">
        <f>_xll.qlCalendarAdvance(Calendar,$D185,B186,"f",FALSE)</f>
        <v>42901</v>
      </c>
      <c r="E186" s="139">
        <f>_xll.qlInterestRateIndexValueDate(IndexON,D186)</f>
        <v>42901</v>
      </c>
      <c r="F186" s="155">
        <f>IFERROR(_xll.qlIndexFixing(IndexON,D186,TRUE,_xll.ohTrigger(RecalcTrigger,TriggerON)),NA())</f>
        <v>-4.242792244255611E-3</v>
      </c>
      <c r="H186" s="42">
        <f>_xll.qlCalendarAdvance(Calendar,$H185,B186,"f",FALSE)</f>
        <v>42901</v>
      </c>
      <c r="I186" s="139">
        <f>_xll.qlInterestRateIndexValueDate(Index1M,$H186)</f>
        <v>42905</v>
      </c>
      <c r="J186" s="144">
        <f>IFERROR(_xll.qlIndexFixing(Index1M,$H186,TRUE,_xll.ohTrigger(RecalcTrigger,Trigger1M)),NA())</f>
        <v>-4.4085554837276497E-3</v>
      </c>
      <c r="K186" s="44">
        <f>IFERROR(_xll.qlIndexFixing(Index3M,H186,TRUE,_xll.ohTrigger(RecalcTrigger,Trigger3M)),NA())</f>
        <v>-3.4792777175468824E-3</v>
      </c>
      <c r="L186" s="44">
        <f>IFERROR(_xll.qlIndexFixing(Index6M,$H186,TRUE,_xll.ohTrigger(RecalcTrigger,Trigger6M)),NA())</f>
        <v>-2.2770252610768743E-3</v>
      </c>
      <c r="M186" s="145">
        <f>IFERROR(_xll.qlIndexFixing(Index1Y,$H186,TRUE,_xll.ohTrigger(RecalcTrigger,Trigger1Y)),NA())</f>
        <v>-8.6000551051570973E-4</v>
      </c>
      <c r="N186" s="144">
        <f>IFERROR(_xll.qlIndexFixing(ONIndex1M,I186,TRUE,_xll.ohTrigger(RecalcTrigger,Trigger1M)),NA())</f>
        <v>-4.4414456647690059E-3</v>
      </c>
      <c r="O186" s="44">
        <f>IFERROR(_xll.qlIndexFixing(ONIndex3M,I186,TRUE,_xll.ohTrigger(RecalcTrigger,Trigger3M)),NA())</f>
        <v>-3.3065209770599679E-3</v>
      </c>
      <c r="P186" s="44">
        <f>IFERROR(_xll.qlIndexFixing(ONIndex6M,I186,TRUE,_xll.ohTrigger(RecalcTrigger,Trigger6M)),NA())</f>
        <v>-2.2025443413120627E-3</v>
      </c>
      <c r="Q186" s="145">
        <f>IFERROR(_xll.qlIndexFixing(ONIndex1Y,I186,TRUE,_xll.ohTrigger(RecalcTrigger,Trigger1Y)),NA())</f>
        <v>-6.9232462347024182E-4</v>
      </c>
    </row>
    <row r="187" spans="2:17" x14ac:dyDescent="0.2">
      <c r="B187" s="39" t="s">
        <v>17</v>
      </c>
      <c r="D187" s="42">
        <f>_xll.qlCalendarAdvance(Calendar,$D186,B187,"f",FALSE)</f>
        <v>42902</v>
      </c>
      <c r="E187" s="139">
        <f>_xll.qlInterestRateIndexValueDate(IndexON,D187)</f>
        <v>42902</v>
      </c>
      <c r="F187" s="155">
        <f>IFERROR(_xll.qlIndexFixing(IndexON,D187,TRUE,_xll.ohTrigger(RecalcTrigger,TriggerON)),NA())</f>
        <v>-4.2514916693825455E-3</v>
      </c>
      <c r="H187" s="42">
        <f>_xll.qlCalendarAdvance(Calendar,$H186,B187,"f",FALSE)</f>
        <v>42902</v>
      </c>
      <c r="I187" s="139">
        <f>_xll.qlInterestRateIndexValueDate(Index1M,$H187)</f>
        <v>42906</v>
      </c>
      <c r="J187" s="144">
        <f>IFERROR(_xll.qlIndexFixing(Index1M,$H187,TRUE,_xll.ohTrigger(RecalcTrigger,Trigger1M)),NA())</f>
        <v>-4.4074532269098299E-3</v>
      </c>
      <c r="K187" s="44">
        <f>IFERROR(_xll.qlIndexFixing(Index3M,H187,TRUE,_xll.ohTrigger(RecalcTrigger,Trigger3M)),NA())</f>
        <v>-3.4812411621685537E-3</v>
      </c>
      <c r="L187" s="44">
        <f>IFERROR(_xll.qlIndexFixing(Index6M,$H187,TRUE,_xll.ohTrigger(RecalcTrigger,Trigger6M)),NA())</f>
        <v>-2.2783435878594776E-3</v>
      </c>
      <c r="M187" s="145">
        <f>IFERROR(_xll.qlIndexFixing(Index1Y,$H187,TRUE,_xll.ohTrigger(RecalcTrigger,Trigger1Y)),NA())</f>
        <v>-8.6096291554537633E-4</v>
      </c>
      <c r="N187" s="144">
        <f>IFERROR(_xll.qlIndexFixing(ONIndex1M,I187,TRUE,_xll.ohTrigger(RecalcTrigger,Trigger1M)),NA())</f>
        <v>-4.440637806188974E-3</v>
      </c>
      <c r="O187" s="44">
        <f>IFERROR(_xll.qlIndexFixing(ONIndex3M,I187,TRUE,_xll.ohTrigger(RecalcTrigger,Trigger3M)),NA())</f>
        <v>-3.3167442118386958E-3</v>
      </c>
      <c r="P187" s="44">
        <f>IFERROR(_xll.qlIndexFixing(ONIndex6M,I187,TRUE,_xll.ohTrigger(RecalcTrigger,Trigger6M)),NA())</f>
        <v>-2.211430478138432E-3</v>
      </c>
      <c r="Q187" s="145">
        <f>IFERROR(_xll.qlIndexFixing(ONIndex1Y,I187,TRUE,_xll.ohTrigger(RecalcTrigger,Trigger1Y)),NA())</f>
        <v>-6.9368147062487395E-4</v>
      </c>
    </row>
    <row r="188" spans="2:17" x14ac:dyDescent="0.2">
      <c r="B188" s="39" t="s">
        <v>17</v>
      </c>
      <c r="D188" s="42">
        <f>_xll.qlCalendarAdvance(Calendar,$D187,B188,"f",FALSE)</f>
        <v>42905</v>
      </c>
      <c r="E188" s="139">
        <f>_xll.qlInterestRateIndexValueDate(IndexON,D188)</f>
        <v>42905</v>
      </c>
      <c r="F188" s="155">
        <f>IFERROR(_xll.qlIndexFixing(IndexON,D188,TRUE,_xll.ohTrigger(RecalcTrigger,TriggerON)),NA())</f>
        <v>-4.2601339096393076E-3</v>
      </c>
      <c r="H188" s="42">
        <f>_xll.qlCalendarAdvance(Calendar,$H187,B188,"f",FALSE)</f>
        <v>42905</v>
      </c>
      <c r="I188" s="139">
        <f>_xll.qlInterestRateIndexValueDate(Index1M,$H188)</f>
        <v>42907</v>
      </c>
      <c r="J188" s="144">
        <f>IFERROR(_xll.qlIndexFixing(Index1M,$H188,TRUE,_xll.ohTrigger(RecalcTrigger,Trigger1M)),NA())</f>
        <v>-4.4065238881505486E-3</v>
      </c>
      <c r="K188" s="44">
        <f>IFERROR(_xll.qlIndexFixing(Index3M,H188,TRUE,_xll.ohTrigger(RecalcTrigger,Trigger3M)),NA())</f>
        <v>-3.4832022662481172E-3</v>
      </c>
      <c r="L188" s="44">
        <f>IFERROR(_xll.qlIndexFixing(Index6M,$H188,TRUE,_xll.ohTrigger(RecalcTrigger,Trigger6M)),NA())</f>
        <v>-2.2796540905315413E-3</v>
      </c>
      <c r="M188" s="145">
        <f>IFERROR(_xll.qlIndexFixing(Index1Y,$H188,TRUE,_xll.ohTrigger(RecalcTrigger,Trigger1Y)),NA())</f>
        <v>-8.6191702794137048E-4</v>
      </c>
      <c r="N188" s="144">
        <f>IFERROR(_xll.qlIndexFixing(ONIndex1M,I188,TRUE,_xll.ohTrigger(RecalcTrigger,Trigger1M)),NA())</f>
        <v>-4.4371032295309476E-3</v>
      </c>
      <c r="O188" s="44">
        <f>IFERROR(_xll.qlIndexFixing(ONIndex3M,I188,TRUE,_xll.ohTrigger(RecalcTrigger,Trigger3M)),NA())</f>
        <v>-3.339170179881279E-3</v>
      </c>
      <c r="P188" s="44">
        <f>IFERROR(_xll.qlIndexFixing(ONIndex6M,I188,TRUE,_xll.ohTrigger(RecalcTrigger,Trigger6M)),NA())</f>
        <v>-2.229410189711345E-3</v>
      </c>
      <c r="Q188" s="145">
        <f>IFERROR(_xll.qlIndexFixing(ONIndex1Y,I188,TRUE,_xll.ohTrigger(RecalcTrigger,Trigger1Y)),NA())</f>
        <v>-6.9648204954031456E-4</v>
      </c>
    </row>
    <row r="189" spans="2:17" x14ac:dyDescent="0.2">
      <c r="B189" s="39" t="s">
        <v>17</v>
      </c>
      <c r="D189" s="42">
        <f>_xll.qlCalendarAdvance(Calendar,$D188,B189,"f",FALSE)</f>
        <v>42906</v>
      </c>
      <c r="E189" s="139">
        <f>_xll.qlInterestRateIndexValueDate(IndexON,D189)</f>
        <v>42906</v>
      </c>
      <c r="F189" s="155">
        <f>IFERROR(_xll.qlIndexFixing(IndexON,D189,TRUE,_xll.ohTrigger(RecalcTrigger,TriggerON)),NA())</f>
        <v>-4.2643488787730277E-3</v>
      </c>
      <c r="H189" s="42">
        <f>_xll.qlCalendarAdvance(Calendar,$H188,B189,"f",FALSE)</f>
        <v>42906</v>
      </c>
      <c r="I189" s="139">
        <f>_xll.qlInterestRateIndexValueDate(Index1M,$H189)</f>
        <v>42908</v>
      </c>
      <c r="J189" s="144">
        <f>IFERROR(_xll.qlIndexFixing(Index1M,$H189,TRUE,_xll.ohTrigger(RecalcTrigger,Trigger1M)),NA())</f>
        <v>-4.407237492705246E-3</v>
      </c>
      <c r="K189" s="44">
        <f>IFERROR(_xll.qlIndexFixing(Index3M,H189,TRUE,_xll.ohTrigger(RecalcTrigger,Trigger3M)),NA())</f>
        <v>-3.4851621499369357E-3</v>
      </c>
      <c r="L189" s="44">
        <f>IFERROR(_xll.qlIndexFixing(Index6M,$H189,TRUE,_xll.ohTrigger(RecalcTrigger,Trigger6M)),NA())</f>
        <v>-2.2809571730643477E-3</v>
      </c>
      <c r="M189" s="145">
        <f>IFERROR(_xll.qlIndexFixing(Index1Y,$H189,TRUE,_xll.ohTrigger(RecalcTrigger,Trigger1Y)),NA())</f>
        <v>-8.6286877121690309E-4</v>
      </c>
      <c r="N189" s="144">
        <f>IFERROR(_xll.qlIndexFixing(ONIndex1M,I189,TRUE,_xll.ohTrigger(RecalcTrigger,Trigger1M)),NA())</f>
        <v>-4.4317757429856997E-3</v>
      </c>
      <c r="O189" s="44">
        <f>IFERROR(_xll.qlIndexFixing(ONIndex3M,I189,TRUE,_xll.ohTrigger(RecalcTrigger,Trigger3M)),NA())</f>
        <v>-3.3637059518154544E-3</v>
      </c>
      <c r="P189" s="44">
        <f>IFERROR(_xll.qlIndexFixing(ONIndex6M,I189,TRUE,_xll.ohTrigger(RecalcTrigger,Trigger6M)),NA())</f>
        <v>-2.2476374047153413E-3</v>
      </c>
      <c r="Q189" s="145">
        <f>IFERROR(_xll.qlIndexFixing(ONIndex1Y,I189,TRUE,_xll.ohTrigger(RecalcTrigger,Trigger1Y)),NA())</f>
        <v>-6.993754548689779E-4</v>
      </c>
    </row>
    <row r="190" spans="2:17" x14ac:dyDescent="0.2">
      <c r="B190" s="39" t="s">
        <v>17</v>
      </c>
      <c r="D190" s="42">
        <f>_xll.qlCalendarAdvance(Calendar,$D189,B190,"f",FALSE)</f>
        <v>42907</v>
      </c>
      <c r="E190" s="139">
        <f>_xll.qlInterestRateIndexValueDate(IndexON,D190)</f>
        <v>42907</v>
      </c>
      <c r="F190" s="155">
        <f>IFERROR(_xll.qlIndexFixing(IndexON,D190,TRUE,_xll.ohTrigger(RecalcTrigger,TriggerON)),NA())</f>
        <v>-4.2685138741216377E-3</v>
      </c>
      <c r="H190" s="42">
        <f>_xll.qlCalendarAdvance(Calendar,$H189,B190,"f",FALSE)</f>
        <v>42907</v>
      </c>
      <c r="I190" s="139">
        <f>_xll.qlInterestRateIndexValueDate(Index1M,$H190)</f>
        <v>42909</v>
      </c>
      <c r="J190" s="144">
        <f>IFERROR(_xll.qlIndexFixing(Index1M,$H190,TRUE,_xll.ohTrigger(RecalcTrigger,Trigger1M)),NA())</f>
        <v>-4.4062144143551842E-3</v>
      </c>
      <c r="K190" s="44">
        <f>IFERROR(_xll.qlIndexFixing(Index3M,H190,TRUE,_xll.ohTrigger(RecalcTrigger,Trigger3M)),NA())</f>
        <v>-3.4876253214351375E-3</v>
      </c>
      <c r="L190" s="44">
        <f>IFERROR(_xll.qlIndexFixing(Index6M,$H190,TRUE,_xll.ohTrigger(RecalcTrigger,Trigger6M)),NA())</f>
        <v>-2.286177649233037E-3</v>
      </c>
      <c r="M190" s="145">
        <f>IFERROR(_xll.qlIndexFixing(Index1Y,$H190,TRUE,_xll.ohTrigger(RecalcTrigger,Trigger1Y)),NA())</f>
        <v>-8.6478961386542467E-4</v>
      </c>
      <c r="N190" s="144">
        <f>IFERROR(_xll.qlIndexFixing(ONIndex1M,I190,TRUE,_xll.ohTrigger(RecalcTrigger,Trigger1M)),NA())</f>
        <v>-4.4281144504365599E-3</v>
      </c>
      <c r="O190" s="44">
        <f>IFERROR(_xll.qlIndexFixing(ONIndex3M,I190,TRUE,_xll.ohTrigger(RecalcTrigger,Trigger3M)),NA())</f>
        <v>-3.3770009745381913E-3</v>
      </c>
      <c r="P190" s="44">
        <f>IFERROR(_xll.qlIndexFixing(ONIndex6M,I190,TRUE,_xll.ohTrigger(RecalcTrigger,Trigger6M)),NA())</f>
        <v>-2.2568533775002564E-3</v>
      </c>
      <c r="Q190" s="145">
        <f>IFERROR(_xll.qlIndexFixing(ONIndex1Y,I190,TRUE,_xll.ohTrigger(RecalcTrigger,Trigger1Y)),NA())</f>
        <v>-7.0086749935693859E-4</v>
      </c>
    </row>
    <row r="191" spans="2:17" x14ac:dyDescent="0.2">
      <c r="B191" s="39" t="s">
        <v>17</v>
      </c>
      <c r="D191" s="42">
        <f>_xll.qlCalendarAdvance(Calendar,$D190,B191,"f",FALSE)</f>
        <v>42908</v>
      </c>
      <c r="E191" s="139">
        <f>_xll.qlInterestRateIndexValueDate(IndexON,D191)</f>
        <v>42908</v>
      </c>
      <c r="F191" s="155">
        <f>IFERROR(_xll.qlIndexFixing(IndexON,D191,TRUE,_xll.ohTrigger(RecalcTrigger,TriggerON)),NA())</f>
        <v>-4.2726279980431769E-3</v>
      </c>
      <c r="H191" s="42">
        <f>_xll.qlCalendarAdvance(Calendar,$H190,B191,"f",FALSE)</f>
        <v>42908</v>
      </c>
      <c r="I191" s="139">
        <f>_xll.qlInterestRateIndexValueDate(Index1M,$H191)</f>
        <v>42912</v>
      </c>
      <c r="J191" s="144">
        <f>IFERROR(_xll.qlIndexFixing(Index1M,$H191,TRUE,_xll.ohTrigger(RecalcTrigger,Trigger1M)),NA())</f>
        <v>-4.4058569059650665E-3</v>
      </c>
      <c r="K191" s="44">
        <f>IFERROR(_xll.qlIndexFixing(Index3M,H191,TRUE,_xll.ohTrigger(RecalcTrigger,Trigger3M)),NA())</f>
        <v>-3.4930117030813712E-3</v>
      </c>
      <c r="L191" s="44">
        <f>IFERROR(_xll.qlIndexFixing(Index6M,$H191,TRUE,_xll.ohTrigger(RecalcTrigger,Trigger6M)),NA())</f>
        <v>-2.2871456971874748E-3</v>
      </c>
      <c r="M191" s="145">
        <f>IFERROR(_xll.qlIndexFixing(Index1Y,$H191,TRUE,_xll.ohTrigger(RecalcTrigger,Trigger1Y)),NA())</f>
        <v>-8.6667071026213616E-4</v>
      </c>
      <c r="N191" s="144">
        <f>IFERROR(_xll.qlIndexFixing(ONIndex1M,I191,TRUE,_xll.ohTrigger(RecalcTrigger,Trigger1M)),NA())</f>
        <v>-4.4238595994050556E-3</v>
      </c>
      <c r="O191" s="44">
        <f>IFERROR(_xll.qlIndexFixing(ONIndex3M,I191,TRUE,_xll.ohTrigger(RecalcTrigger,Trigger3M)),NA())</f>
        <v>-3.3909327872017059E-3</v>
      </c>
      <c r="P191" s="44">
        <f>IFERROR(_xll.qlIndexFixing(ONIndex6M,I191,TRUE,_xll.ohTrigger(RecalcTrigger,Trigger6M)),NA())</f>
        <v>-2.2661345055263737E-3</v>
      </c>
      <c r="Q191" s="145">
        <f>IFERROR(_xll.qlIndexFixing(ONIndex1Y,I191,TRUE,_xll.ohTrigger(RecalcTrigger,Trigger1Y)),NA())</f>
        <v>-7.0238772310382558E-4</v>
      </c>
    </row>
    <row r="192" spans="2:17" x14ac:dyDescent="0.2">
      <c r="B192" s="39" t="s">
        <v>17</v>
      </c>
      <c r="D192" s="42">
        <f>_xll.qlCalendarAdvance(Calendar,$D191,B192,"f",FALSE)</f>
        <v>42909</v>
      </c>
      <c r="E192" s="139">
        <f>_xll.qlInterestRateIndexValueDate(IndexON,D192)</f>
        <v>42909</v>
      </c>
      <c r="F192" s="155">
        <f>IFERROR(_xll.qlIndexFixing(IndexON,D192,TRUE,_xll.ohTrigger(RecalcTrigger,TriggerON)),NA())</f>
        <v>-4.2806312862486706E-3</v>
      </c>
      <c r="H192" s="42">
        <f>_xll.qlCalendarAdvance(Calendar,$H191,B192,"f",FALSE)</f>
        <v>42909</v>
      </c>
      <c r="I192" s="139">
        <f>_xll.qlInterestRateIndexValueDate(Index1M,$H192)</f>
        <v>42913</v>
      </c>
      <c r="J192" s="144">
        <f>IFERROR(_xll.qlIndexFixing(Index1M,$H192,TRUE,_xll.ohTrigger(RecalcTrigger,Trigger1M)),NA())</f>
        <v>-4.4068040055025293E-3</v>
      </c>
      <c r="K192" s="44">
        <f>IFERROR(_xll.qlIndexFixing(Index3M,H192,TRUE,_xll.ohTrigger(RecalcTrigger,Trigger3M)),NA())</f>
        <v>-3.4949821063701633E-3</v>
      </c>
      <c r="L192" s="44">
        <f>IFERROR(_xll.qlIndexFixing(Index6M,$H192,TRUE,_xll.ohTrigger(RecalcTrigger,Trigger6M)),NA())</f>
        <v>-2.287375870583635E-3</v>
      </c>
      <c r="M192" s="145">
        <f>IFERROR(_xll.qlIndexFixing(Index1Y,$H192,TRUE,_xll.ohTrigger(RecalcTrigger,Trigger1Y)),NA())</f>
        <v>-8.6762464751625665E-4</v>
      </c>
      <c r="N192" s="144">
        <f>IFERROR(_xll.qlIndexFixing(ONIndex1M,I192,TRUE,_xll.ohTrigger(RecalcTrigger,Trigger1M)),NA())</f>
        <v>-4.4190035659097404E-3</v>
      </c>
      <c r="O192" s="44">
        <f>IFERROR(_xll.qlIndexFixing(ONIndex3M,I192,TRUE,_xll.ohTrigger(RecalcTrigger,Trigger3M)),NA())</f>
        <v>-3.4055088671847145E-3</v>
      </c>
      <c r="P192" s="44">
        <f>IFERROR(_xll.qlIndexFixing(ONIndex6M,I192,TRUE,_xll.ohTrigger(RecalcTrigger,Trigger6M)),NA())</f>
        <v>-2.2754805180102977E-3</v>
      </c>
      <c r="Q192" s="145">
        <f>IFERROR(_xll.qlIndexFixing(ONIndex1Y,I192,TRUE,_xll.ohTrigger(RecalcTrigger,Trigger1Y)),NA())</f>
        <v>-7.0393650600575342E-4</v>
      </c>
    </row>
    <row r="193" spans="2:17" x14ac:dyDescent="0.2">
      <c r="B193" s="39" t="s">
        <v>17</v>
      </c>
      <c r="D193" s="42">
        <f>_xll.qlCalendarAdvance(Calendar,$D192,B193,"f",FALSE)</f>
        <v>42912</v>
      </c>
      <c r="E193" s="139">
        <f>_xll.qlInterestRateIndexValueDate(IndexON,D193)</f>
        <v>42912</v>
      </c>
      <c r="F193" s="155">
        <f>IFERROR(_xll.qlIndexFixing(IndexON,D193,TRUE,_xll.ohTrigger(RecalcTrigger,TriggerON)),NA())</f>
        <v>-4.2885578288176518E-3</v>
      </c>
      <c r="H193" s="42">
        <f>_xll.qlCalendarAdvance(Calendar,$H192,B193,"f",FALSE)</f>
        <v>42912</v>
      </c>
      <c r="I193" s="139">
        <f>_xll.qlInterestRateIndexValueDate(Index1M,$H193)</f>
        <v>42914</v>
      </c>
      <c r="J193" s="144">
        <f>IFERROR(_xll.qlIndexFixing(Index1M,$H193,TRUE,_xll.ohTrigger(RecalcTrigger,Trigger1M)),NA())</f>
        <v>-4.4082085766592449E-3</v>
      </c>
      <c r="K193" s="44">
        <f>IFERROR(_xll.qlIndexFixing(Index3M,H193,TRUE,_xll.ohTrigger(RecalcTrigger,Trigger3M)),NA())</f>
        <v>-3.4969579017509458E-3</v>
      </c>
      <c r="L193" s="44">
        <f>IFERROR(_xll.qlIndexFixing(Index6M,$H193,TRUE,_xll.ohTrigger(RecalcTrigger,Trigger6M)),NA())</f>
        <v>-2.2886432740392621E-3</v>
      </c>
      <c r="M193" s="145">
        <f>IFERROR(_xll.qlIndexFixing(Index1Y,$H193,TRUE,_xll.ohTrigger(RecalcTrigger,Trigger1Y)),NA())</f>
        <v>-8.685818688583376E-4</v>
      </c>
      <c r="N193" s="144">
        <f>IFERROR(_xll.qlIndexFixing(ONIndex1M,I193,TRUE,_xll.ohTrigger(RecalcTrigger,Trigger1M)),NA())</f>
        <v>-4.4088296321875831E-3</v>
      </c>
      <c r="O193" s="44">
        <f>IFERROR(_xll.qlIndexFixing(ONIndex3M,I193,TRUE,_xll.ohTrigger(RecalcTrigger,Trigger3M)),NA())</f>
        <v>-3.4350062513066604E-3</v>
      </c>
      <c r="P193" s="44">
        <f>IFERROR(_xll.qlIndexFixing(ONIndex6M,I193,TRUE,_xll.ohTrigger(RecalcTrigger,Trigger6M)),NA())</f>
        <v>-2.2934796339679764E-3</v>
      </c>
      <c r="Q193" s="145">
        <f>IFERROR(_xll.qlIndexFixing(ONIndex1Y,I193,TRUE,_xll.ohTrigger(RecalcTrigger,Trigger1Y)),NA())</f>
        <v>-7.0707105447986862E-4</v>
      </c>
    </row>
    <row r="194" spans="2:17" x14ac:dyDescent="0.2">
      <c r="B194" s="39" t="s">
        <v>17</v>
      </c>
      <c r="D194" s="42">
        <f>_xll.qlCalendarAdvance(Calendar,$D193,B194,"f",FALSE)</f>
        <v>42913</v>
      </c>
      <c r="E194" s="139">
        <f>_xll.qlInterestRateIndexValueDate(IndexON,D194)</f>
        <v>42913</v>
      </c>
      <c r="F194" s="155">
        <f>IFERROR(_xll.qlIndexFixing(IndexON,D194,TRUE,_xll.ohTrigger(RecalcTrigger,TriggerON)),NA())</f>
        <v>-4.2924041327729867E-3</v>
      </c>
      <c r="H194" s="42">
        <f>_xll.qlCalendarAdvance(Calendar,$H193,B194,"f",FALSE)</f>
        <v>42913</v>
      </c>
      <c r="I194" s="139">
        <f>_xll.qlInterestRateIndexValueDate(Index1M,$H194)</f>
        <v>42915</v>
      </c>
      <c r="J194" s="144">
        <f>IFERROR(_xll.qlIndexFixing(Index1M,$H194,TRUE,_xll.ohTrigger(RecalcTrigger,Trigger1M)),NA())</f>
        <v>-4.4155361564351958E-3</v>
      </c>
      <c r="K194" s="44">
        <f>IFERROR(_xll.qlIndexFixing(Index3M,H194,TRUE,_xll.ohTrigger(RecalcTrigger,Trigger3M)),NA())</f>
        <v>-3.4989401732370322E-3</v>
      </c>
      <c r="L194" s="44">
        <f>IFERROR(_xll.qlIndexFixing(Index6M,$H194,TRUE,_xll.ohTrigger(RecalcTrigger,Trigger6M)),NA())</f>
        <v>-2.2899062643360894E-3</v>
      </c>
      <c r="M194" s="145">
        <f>IFERROR(_xll.qlIndexFixing(Index1Y,$H194,TRUE,_xll.ohTrigger(RecalcTrigger,Trigger1Y)),NA())</f>
        <v>-8.6954333517793875E-4</v>
      </c>
      <c r="N194" s="144">
        <f>IFERROR(_xll.qlIndexFixing(ONIndex1M,I194,TRUE,_xll.ohTrigger(RecalcTrigger,Trigger1M)),NA())</f>
        <v>-4.4001755671896348E-3</v>
      </c>
      <c r="O194" s="44">
        <f>IFERROR(_xll.qlIndexFixing(ONIndex3M,I194,TRUE,_xll.ohTrigger(RecalcTrigger,Trigger3M)),NA())</f>
        <v>-3.4629303029909408E-3</v>
      </c>
      <c r="P194" s="44">
        <f>IFERROR(_xll.qlIndexFixing(ONIndex6M,I194,TRUE,_xll.ohTrigger(RecalcTrigger,Trigger6M)),NA())</f>
        <v>-2.309812834719871E-3</v>
      </c>
      <c r="Q194" s="145">
        <f>IFERROR(_xll.qlIndexFixing(ONIndex1Y,I194,TRUE,_xll.ohTrigger(RecalcTrigger,Trigger1Y)),NA())</f>
        <v>-7.1018188817717487E-4</v>
      </c>
    </row>
    <row r="195" spans="2:17" x14ac:dyDescent="0.2">
      <c r="B195" s="39" t="s">
        <v>17</v>
      </c>
      <c r="D195" s="42">
        <f>_xll.qlCalendarAdvance(Calendar,$D194,B195,"f",FALSE)</f>
        <v>42914</v>
      </c>
      <c r="E195" s="139">
        <f>_xll.qlInterestRateIndexValueDate(IndexON,D195)</f>
        <v>42914</v>
      </c>
      <c r="F195" s="155">
        <f>IFERROR(_xll.qlIndexFixing(IndexON,D195,TRUE,_xll.ohTrigger(RecalcTrigger,TriggerON)),NA())</f>
        <v>-4.2961941800889747E-3</v>
      </c>
      <c r="H195" s="42">
        <f>_xll.qlCalendarAdvance(Calendar,$H194,B195,"f",FALSE)</f>
        <v>42914</v>
      </c>
      <c r="I195" s="139">
        <f>_xll.qlInterestRateIndexValueDate(Index1M,$H195)</f>
        <v>42916</v>
      </c>
      <c r="J195" s="144">
        <f>IFERROR(_xll.qlIndexFixing(Index1M,$H195,TRUE,_xll.ohTrigger(RecalcTrigger,Trigger1M)),NA())</f>
        <v>-4.415478504558536E-3</v>
      </c>
      <c r="K195" s="44">
        <f>IFERROR(_xll.qlIndexFixing(Index3M,H195,TRUE,_xll.ohTrigger(RecalcTrigger,Trigger3M)),NA())</f>
        <v>-3.5000000000000903E-3</v>
      </c>
      <c r="L195" s="44">
        <f>IFERROR(_xll.qlIndexFixing(Index6M,$H195,TRUE,_xll.ohTrigger(RecalcTrigger,Trigger6M)),NA())</f>
        <v>-2.2900000012629272E-3</v>
      </c>
      <c r="M195" s="145">
        <f>IFERROR(_xll.qlIndexFixing(Index1Y,$H195,TRUE,_xll.ohTrigger(RecalcTrigger,Trigger1Y)),NA())</f>
        <v>-8.7000000017420213E-4</v>
      </c>
      <c r="N195" s="144">
        <f>IFERROR(_xll.qlIndexFixing(ONIndex1M,I195,TRUE,_xll.ohTrigger(RecalcTrigger,Trigger1M)),NA())</f>
        <v>-4.3966373627002397E-3</v>
      </c>
      <c r="O195" s="44">
        <f>IFERROR(_xll.qlIndexFixing(ONIndex3M,I195,TRUE,_xll.ohTrigger(RecalcTrigger,Trigger3M)),NA())</f>
        <v>-3.4759326155375803E-3</v>
      </c>
      <c r="P195" s="44">
        <f>IFERROR(_xll.qlIndexFixing(ONIndex6M,I195,TRUE,_xll.ohTrigger(RecalcTrigger,Trigger6M)),NA())</f>
        <v>-2.3170534038641222E-3</v>
      </c>
      <c r="Q195" s="145">
        <f>IFERROR(_xll.qlIndexFixing(ONIndex1Y,I195,TRUE,_xll.ohTrigger(RecalcTrigger,Trigger1Y)),NA())</f>
        <v>-7.1171968047067935E-4</v>
      </c>
    </row>
    <row r="196" spans="2:17" x14ac:dyDescent="0.2">
      <c r="B196" s="39" t="s">
        <v>17</v>
      </c>
      <c r="D196" s="42">
        <f>_xll.qlCalendarAdvance(Calendar,$D195,B196,"f",FALSE)</f>
        <v>42915</v>
      </c>
      <c r="E196" s="139">
        <f>_xll.qlInterestRateIndexValueDate(IndexON,D196)</f>
        <v>42915</v>
      </c>
      <c r="F196" s="155">
        <f>IFERROR(_xll.qlIndexFixing(IndexON,D196,TRUE,_xll.ohTrigger(RecalcTrigger,TriggerON)),NA())</f>
        <v>-4.2999270734034312E-3</v>
      </c>
      <c r="H196" s="42">
        <f>_xll.qlCalendarAdvance(Calendar,$H195,B196,"f",FALSE)</f>
        <v>42915</v>
      </c>
      <c r="I196" s="139">
        <f>_xll.qlInterestRateIndexValueDate(Index1M,$H196)</f>
        <v>42919</v>
      </c>
      <c r="J196" s="144">
        <f>IFERROR(_xll.qlIndexFixing(Index1M,$H196,TRUE,_xll.ohTrigger(RecalcTrigger,Trigger1M)),NA())</f>
        <v>-4.42714984182293E-3</v>
      </c>
      <c r="K196" s="44">
        <f>IFERROR(_xll.qlIndexFixing(Index3M,H196,TRUE,_xll.ohTrigger(RecalcTrigger,Trigger3M)),NA())</f>
        <v>-3.5068627374364955E-3</v>
      </c>
      <c r="L196" s="44">
        <f>IFERROR(_xll.qlIndexFixing(Index6M,$H196,TRUE,_xll.ohTrigger(RecalcTrigger,Trigger6M)),NA())</f>
        <v>-2.2961945161861425E-3</v>
      </c>
      <c r="M196" s="145">
        <f>IFERROR(_xll.qlIndexFixing(Index1Y,$H196,TRUE,_xll.ohTrigger(RecalcTrigger,Trigger1Y)),NA())</f>
        <v>-8.7343438137901764E-4</v>
      </c>
      <c r="N196" s="144">
        <f>IFERROR(_xll.qlIndexFixing(ONIndex1M,I196,TRUE,_xll.ohTrigger(RecalcTrigger,Trigger1M)),NA())</f>
        <v>-4.3936009014577948E-3</v>
      </c>
      <c r="O196" s="44">
        <f>IFERROR(_xll.qlIndexFixing(ONIndex3M,I196,TRUE,_xll.ohTrigger(RecalcTrigger,Trigger3M)),NA())</f>
        <v>-3.4883539615293557E-3</v>
      </c>
      <c r="P196" s="44">
        <f>IFERROR(_xll.qlIndexFixing(ONIndex6M,I196,TRUE,_xll.ohTrigger(RecalcTrigger,Trigger6M)),NA())</f>
        <v>-2.3237293864708519E-3</v>
      </c>
      <c r="Q196" s="145">
        <f>IFERROR(_xll.qlIndexFixing(ONIndex1Y,I196,TRUE,_xll.ohTrigger(RecalcTrigger,Trigger1Y)),NA())</f>
        <v>-7.1324703371455911E-4</v>
      </c>
    </row>
    <row r="197" spans="2:17" x14ac:dyDescent="0.2">
      <c r="B197" s="39" t="s">
        <v>17</v>
      </c>
      <c r="D197" s="42">
        <f>_xll.qlCalendarAdvance(Calendar,$D196,B197,"f",FALSE)</f>
        <v>42916</v>
      </c>
      <c r="E197" s="139">
        <f>_xll.qlInterestRateIndexValueDate(IndexON,D197)</f>
        <v>42916</v>
      </c>
      <c r="F197" s="155">
        <f>IFERROR(_xll.qlIndexFixing(IndexON,D197,TRUE,_xll.ohTrigger(RecalcTrigger,TriggerON)),NA())</f>
        <v>-4.3071463258126386E-3</v>
      </c>
      <c r="H197" s="42">
        <f>_xll.qlCalendarAdvance(Calendar,$H196,B197,"f",FALSE)</f>
        <v>42916</v>
      </c>
      <c r="I197" s="139">
        <f>_xll.qlInterestRateIndexValueDate(Index1M,$H197)</f>
        <v>42920</v>
      </c>
      <c r="J197" s="144">
        <f>IFERROR(_xll.qlIndexFixing(Index1M,$H197,TRUE,_xll.ohTrigger(RecalcTrigger,Trigger1M)),NA())</f>
        <v>-4.4320767875826927E-3</v>
      </c>
      <c r="K197" s="44">
        <f>IFERROR(_xll.qlIndexFixing(Index3M,H197,TRUE,_xll.ohTrigger(RecalcTrigger,Trigger3M)),NA())</f>
        <v>-3.508829299740801E-3</v>
      </c>
      <c r="L197" s="44">
        <f>IFERROR(_xll.qlIndexFixing(Index6M,$H197,TRUE,_xll.ohTrigger(RecalcTrigger,Trigger6M)),NA())</f>
        <v>-2.2974547896534667E-3</v>
      </c>
      <c r="M197" s="145">
        <f>IFERROR(_xll.qlIndexFixing(Index1Y,$H197,TRUE,_xll.ohTrigger(RecalcTrigger,Trigger1Y)),NA())</f>
        <v>-8.7441593397318018E-4</v>
      </c>
      <c r="N197" s="144">
        <f>IFERROR(_xll.qlIndexFixing(ONIndex1M,I197,TRUE,_xll.ohTrigger(RecalcTrigger,Trigger1M)),NA())</f>
        <v>-4.3910743490904736E-3</v>
      </c>
      <c r="O197" s="44">
        <f>IFERROR(_xll.qlIndexFixing(ONIndex3M,I197,TRUE,_xll.ohTrigger(RecalcTrigger,Trigger3M)),NA())</f>
        <v>-3.5001843603899019E-3</v>
      </c>
      <c r="P197" s="44">
        <f>IFERROR(_xll.qlIndexFixing(ONIndex6M,I197,TRUE,_xll.ohTrigger(RecalcTrigger,Trigger6M)),NA())</f>
        <v>-2.3298318816200592E-3</v>
      </c>
      <c r="Q197" s="145">
        <f>IFERROR(_xll.qlIndexFixing(ONIndex1Y,I197,TRUE,_xll.ohTrigger(RecalcTrigger,Trigger1Y)),NA())</f>
        <v>-7.1476376017898247E-4</v>
      </c>
    </row>
    <row r="198" spans="2:17" x14ac:dyDescent="0.2">
      <c r="B198" s="39" t="s">
        <v>17</v>
      </c>
      <c r="D198" s="42">
        <f>_xll.qlCalendarAdvance(Calendar,$D197,B198,"f",FALSE)</f>
        <v>42919</v>
      </c>
      <c r="E198" s="139">
        <f>_xll.qlInterestRateIndexValueDate(IndexON,D198)</f>
        <v>42919</v>
      </c>
      <c r="F198" s="155">
        <f>IFERROR(_xll.qlIndexFixing(IndexON,D198,TRUE,_xll.ohTrigger(RecalcTrigger,TriggerON)),NA())</f>
        <v>-4.3142691553255119E-3</v>
      </c>
      <c r="H198" s="42">
        <f>_xll.qlCalendarAdvance(Calendar,$H197,B198,"f",FALSE)</f>
        <v>42919</v>
      </c>
      <c r="I198" s="139">
        <f>_xll.qlInterestRateIndexValueDate(Index1M,$H198)</f>
        <v>42921</v>
      </c>
      <c r="J198" s="144">
        <f>IFERROR(_xll.qlIndexFixing(Index1M,$H198,TRUE,_xll.ohTrigger(RecalcTrigger,Trigger1M)),NA())</f>
        <v>-4.4459441912572924E-3</v>
      </c>
      <c r="K198" s="44">
        <f>IFERROR(_xll.qlIndexFixing(Index3M,H198,TRUE,_xll.ohTrigger(RecalcTrigger,Trigger3M)),NA())</f>
        <v>-3.5107897675723536E-3</v>
      </c>
      <c r="L198" s="44">
        <f>IFERROR(_xll.qlIndexFixing(Index6M,$H198,TRUE,_xll.ohTrigger(RecalcTrigger,Trigger6M)),NA())</f>
        <v>-2.298706799815968E-3</v>
      </c>
      <c r="M198" s="145">
        <f>IFERROR(_xll.qlIndexFixing(Index1Y,$H198,TRUE,_xll.ohTrigger(RecalcTrigger,Trigger1Y)),NA())</f>
        <v>-8.7539992773712964E-4</v>
      </c>
      <c r="N198" s="144">
        <f>IFERROR(_xll.qlIndexFixing(ONIndex1M,I198,TRUE,_xll.ohTrigger(RecalcTrigger,Trigger1M)),NA())</f>
        <v>-4.3877082881138563E-3</v>
      </c>
      <c r="O198" s="44">
        <f>IFERROR(_xll.qlIndexFixing(ONIndex3M,I198,TRUE,_xll.ohTrigger(RecalcTrigger,Trigger3M)),NA())</f>
        <v>-3.5217909764861943E-3</v>
      </c>
      <c r="P198" s="44">
        <f>IFERROR(_xll.qlIndexFixing(ONIndex6M,I198,TRUE,_xll.ohTrigger(RecalcTrigger,Trigger6M)),NA())</f>
        <v>-2.340065531813984E-3</v>
      </c>
      <c r="Q198" s="145">
        <f>IFERROR(_xll.qlIndexFixing(ONIndex1Y,I198,TRUE,_xll.ohTrigger(RecalcTrigger,Trigger1Y)),NA())</f>
        <v>-7.1775942224405753E-4</v>
      </c>
    </row>
    <row r="199" spans="2:17" x14ac:dyDescent="0.2">
      <c r="B199" s="39" t="s">
        <v>17</v>
      </c>
      <c r="D199" s="42">
        <f>_xll.qlCalendarAdvance(Calendar,$D198,B199,"f",FALSE)</f>
        <v>42920</v>
      </c>
      <c r="E199" s="139">
        <f>_xll.qlInterestRateIndexValueDate(IndexON,D199)</f>
        <v>42920</v>
      </c>
      <c r="F199" s="155">
        <f>IFERROR(_xll.qlIndexFixing(IndexON,D199,TRUE,_xll.ohTrigger(RecalcTrigger,TriggerON)),NA())</f>
        <v>-4.3177028154817165E-3</v>
      </c>
      <c r="H199" s="42">
        <f>_xll.qlCalendarAdvance(Calendar,$H198,B199,"f",FALSE)</f>
        <v>42920</v>
      </c>
      <c r="I199" s="139">
        <f>_xll.qlInterestRateIndexValueDate(Index1M,$H199)</f>
        <v>42922</v>
      </c>
      <c r="J199" s="144">
        <f>IFERROR(_xll.qlIndexFixing(Index1M,$H199,TRUE,_xll.ohTrigger(RecalcTrigger,Trigger1M)),NA())</f>
        <v>-4.4476341999795388E-3</v>
      </c>
      <c r="K199" s="44">
        <f>IFERROR(_xll.qlIndexFixing(Index3M,H199,TRUE,_xll.ohTrigger(RecalcTrigger,Trigger3M)),NA())</f>
        <v>-3.5127440692106979E-3</v>
      </c>
      <c r="L199" s="44">
        <f>IFERROR(_xll.qlIndexFixing(Index6M,$H199,TRUE,_xll.ohTrigger(RecalcTrigger,Trigger6M)),NA())</f>
        <v>-2.3027117647321468E-3</v>
      </c>
      <c r="M199" s="145">
        <f>IFERROR(_xll.qlIndexFixing(Index1Y,$H199,TRUE,_xll.ohTrigger(RecalcTrigger,Trigger1Y)),NA())</f>
        <v>-8.7638582043502063E-4</v>
      </c>
      <c r="N199" s="144">
        <f>IFERROR(_xll.qlIndexFixing(ONIndex1M,I199,TRUE,_xll.ohTrigger(RecalcTrigger,Trigger1M)),NA())</f>
        <v>-4.3862305345010455E-3</v>
      </c>
      <c r="O199" s="44">
        <f>IFERROR(_xll.qlIndexFixing(ONIndex3M,I199,TRUE,_xll.ohTrigger(RecalcTrigger,Trigger3M)),NA())</f>
        <v>-3.5413968668773776E-3</v>
      </c>
      <c r="P199" s="44">
        <f>IFERROR(_xll.qlIndexFixing(ONIndex6M,I199,TRUE,_xll.ohTrigger(RecalcTrigger,Trigger6M)),NA())</f>
        <v>-2.3483289708003952E-3</v>
      </c>
      <c r="Q199" s="145">
        <f>IFERROR(_xll.qlIndexFixing(ONIndex1Y,I199,TRUE,_xll.ohTrigger(RecalcTrigger,Trigger1Y)),NA())</f>
        <v>-7.2072064940087444E-4</v>
      </c>
    </row>
    <row r="200" spans="2:17" x14ac:dyDescent="0.2">
      <c r="B200" s="39" t="s">
        <v>17</v>
      </c>
      <c r="D200" s="42">
        <f>_xll.qlCalendarAdvance(Calendar,$D199,B200,"f",FALSE)</f>
        <v>42921</v>
      </c>
      <c r="E200" s="139">
        <f>_xll.qlInterestRateIndexValueDate(IndexON,D200)</f>
        <v>42921</v>
      </c>
      <c r="F200" s="155">
        <f>IFERROR(_xll.qlIndexFixing(IndexON,D200,TRUE,_xll.ohTrigger(RecalcTrigger,TriggerON)),NA())</f>
        <v>-4.3210739362642414E-3</v>
      </c>
      <c r="H200" s="42">
        <f>_xll.qlCalendarAdvance(Calendar,$H199,B200,"f",FALSE)</f>
        <v>42921</v>
      </c>
      <c r="I200" s="139">
        <f>_xll.qlInterestRateIndexValueDate(Index1M,$H200)</f>
        <v>42923</v>
      </c>
      <c r="J200" s="144">
        <f>IFERROR(_xll.qlIndexFixing(Index1M,$H200,TRUE,_xll.ohTrigger(RecalcTrigger,Trigger1M)),NA())</f>
        <v>-4.4495129839159089E-3</v>
      </c>
      <c r="K200" s="44">
        <f>IFERROR(_xll.qlIndexFixing(Index3M,H200,TRUE,_xll.ohTrigger(RecalcTrigger,Trigger3M)),NA())</f>
        <v>-3.5184627729024E-3</v>
      </c>
      <c r="L200" s="44">
        <f>IFERROR(_xll.qlIndexFixing(Index6M,$H200,TRUE,_xll.ohTrigger(RecalcTrigger,Trigger6M)),NA())</f>
        <v>-2.3025800712402752E-3</v>
      </c>
      <c r="M200" s="145">
        <f>IFERROR(_xll.qlIndexFixing(Index1Y,$H200,TRUE,_xll.ohTrigger(RecalcTrigger,Trigger1Y)),NA())</f>
        <v>-8.7846129042227822E-4</v>
      </c>
      <c r="N200" s="144">
        <f>IFERROR(_xll.qlIndexFixing(ONIndex1M,I200,TRUE,_xll.ohTrigger(RecalcTrigger,Trigger1M)),NA())</f>
        <v>-4.386376006575432E-3</v>
      </c>
      <c r="O200" s="44">
        <f>IFERROR(_xll.qlIndexFixing(ONIndex3M,I200,TRUE,_xll.ohTrigger(RecalcTrigger,Trigger3M)),NA())</f>
        <v>-3.5501228170797816E-3</v>
      </c>
      <c r="P200" s="44">
        <f>IFERROR(_xll.qlIndexFixing(ONIndex6M,I200,TRUE,_xll.ohTrigger(RecalcTrigger,Trigger6M)),NA())</f>
        <v>-2.3514305158212068E-3</v>
      </c>
      <c r="Q200" s="145">
        <f>IFERROR(_xll.qlIndexFixing(ONIndex1Y,I200,TRUE,_xll.ohTrigger(RecalcTrigger,Trigger1Y)),NA())</f>
        <v>-7.2218143021718362E-4</v>
      </c>
    </row>
    <row r="201" spans="2:17" x14ac:dyDescent="0.2">
      <c r="B201" s="39" t="s">
        <v>17</v>
      </c>
      <c r="D201" s="42">
        <f>_xll.qlCalendarAdvance(Calendar,$D200,B201,"f",FALSE)</f>
        <v>42922</v>
      </c>
      <c r="E201" s="139">
        <f>_xll.qlInterestRateIndexValueDate(IndexON,D201)</f>
        <v>42922</v>
      </c>
      <c r="F201" s="155">
        <f>IFERROR(_xll.qlIndexFixing(IndexON,D201,TRUE,_xll.ohTrigger(RecalcTrigger,TriggerON)),NA())</f>
        <v>-4.3243816204308061E-3</v>
      </c>
      <c r="H201" s="42">
        <f>_xll.qlCalendarAdvance(Calendar,$H200,B201,"f",FALSE)</f>
        <v>42922</v>
      </c>
      <c r="I201" s="139">
        <f>_xll.qlInterestRateIndexValueDate(Index1M,$H201)</f>
        <v>42926</v>
      </c>
      <c r="J201" s="144">
        <f>IFERROR(_xll.qlIndexFixing(Index1M,$H201,TRUE,_xll.ohTrigger(RecalcTrigger,Trigger1M)),NA())</f>
        <v>-4.4702241965060225E-3</v>
      </c>
      <c r="K201" s="44">
        <f>IFERROR(_xll.qlIndexFixing(Index3M,H201,TRUE,_xll.ohTrigger(RecalcTrigger,Trigger3M)),NA())</f>
        <v>-3.5204992258445252E-3</v>
      </c>
      <c r="L201" s="44">
        <f>IFERROR(_xll.qlIndexFixing(Index6M,$H201,TRUE,_xll.ohTrigger(RecalcTrigger,Trigger6M)),NA())</f>
        <v>-2.3048560852644189E-3</v>
      </c>
      <c r="M201" s="145">
        <f>IFERROR(_xll.qlIndexFixing(Index1Y,$H201,TRUE,_xll.ohTrigger(RecalcTrigger,Trigger1Y)),NA())</f>
        <v>-8.8033742602209859E-4</v>
      </c>
      <c r="N201" s="144">
        <f>IFERROR(_xll.qlIndexFixing(ONIndex1M,I201,TRUE,_xll.ohTrigger(RecalcTrigger,Trigger1M)),NA())</f>
        <v>-4.3870803796552948E-3</v>
      </c>
      <c r="O201" s="44">
        <f>IFERROR(_xll.qlIndexFixing(ONIndex3M,I201,TRUE,_xll.ohTrigger(RecalcTrigger,Trigger3M)),NA())</f>
        <v>-3.5581979352938831E-3</v>
      </c>
      <c r="P201" s="44">
        <f>IFERROR(_xll.qlIndexFixing(ONIndex6M,I201,TRUE,_xll.ohTrigger(RecalcTrigger,Trigger6M)),NA())</f>
        <v>-2.35390516846401E-3</v>
      </c>
      <c r="Q201" s="145">
        <f>IFERROR(_xll.qlIndexFixing(ONIndex1Y,I201,TRUE,_xll.ohTrigger(RecalcTrigger,Trigger1Y)),NA())</f>
        <v>-7.2363045935386339E-4</v>
      </c>
    </row>
    <row r="202" spans="2:17" x14ac:dyDescent="0.2">
      <c r="B202" s="39" t="s">
        <v>17</v>
      </c>
      <c r="D202" s="42">
        <f>_xll.qlCalendarAdvance(Calendar,$D201,B202,"f",FALSE)</f>
        <v>42923</v>
      </c>
      <c r="E202" s="139">
        <f>_xll.qlInterestRateIndexValueDate(IndexON,D202)</f>
        <v>42923</v>
      </c>
      <c r="F202" s="155">
        <f>IFERROR(_xll.qlIndexFixing(IndexON,D202,TRUE,_xll.ohTrigger(RecalcTrigger,TriggerON)),NA())</f>
        <v>-4.3307289464555865E-3</v>
      </c>
      <c r="H202" s="42">
        <f>_xll.qlCalendarAdvance(Calendar,$H201,B202,"f",FALSE)</f>
        <v>42923</v>
      </c>
      <c r="I202" s="139">
        <f>_xll.qlInterestRateIndexValueDate(Index1M,$H202)</f>
        <v>42927</v>
      </c>
      <c r="J202" s="144">
        <f>IFERROR(_xll.qlIndexFixing(Index1M,$H202,TRUE,_xll.ohTrigger(RecalcTrigger,Trigger1M)),NA())</f>
        <v>-4.4776936110097103E-3</v>
      </c>
      <c r="K202" s="44">
        <f>IFERROR(_xll.qlIndexFixing(Index3M,H202,TRUE,_xll.ohTrigger(RecalcTrigger,Trigger3M)),NA())</f>
        <v>-3.5224226671542293E-3</v>
      </c>
      <c r="L202" s="44">
        <f>IFERROR(_xll.qlIndexFixing(Index6M,$H202,TRUE,_xll.ohTrigger(RecalcTrigger,Trigger6M)),NA())</f>
        <v>-2.3060667576806507E-3</v>
      </c>
      <c r="M202" s="145">
        <f>IFERROR(_xll.qlIndexFixing(Index1Y,$H202,TRUE,_xll.ohTrigger(RecalcTrigger,Trigger1Y)),NA())</f>
        <v>-8.8132457002228432E-4</v>
      </c>
      <c r="N202" s="144">
        <f>IFERROR(_xll.qlIndexFixing(ONIndex1M,I202,TRUE,_xll.ohTrigger(RecalcTrigger,Trigger1M)),NA())</f>
        <v>-4.3883518191289994E-3</v>
      </c>
      <c r="O202" s="44">
        <f>IFERROR(_xll.qlIndexFixing(ONIndex3M,I202,TRUE,_xll.ohTrigger(RecalcTrigger,Trigger3M)),NA())</f>
        <v>-3.5656122403038282E-3</v>
      </c>
      <c r="P202" s="44">
        <f>IFERROR(_xll.qlIndexFixing(ONIndex6M,I202,TRUE,_xll.ohTrigger(RecalcTrigger,Trigger6M)),NA())</f>
        <v>-2.3557440276089636E-3</v>
      </c>
      <c r="Q202" s="145">
        <f>IFERROR(_xll.qlIndexFixing(ONIndex1Y,I202,TRUE,_xll.ohTrigger(RecalcTrigger,Trigger1Y)),NA())</f>
        <v>-7.2506754976053855E-4</v>
      </c>
    </row>
    <row r="203" spans="2:17" x14ac:dyDescent="0.2">
      <c r="B203" s="39" t="s">
        <v>17</v>
      </c>
      <c r="D203" s="42">
        <f>_xll.qlCalendarAdvance(Calendar,$D202,B203,"f",FALSE)</f>
        <v>42926</v>
      </c>
      <c r="E203" s="139">
        <f>_xll.qlInterestRateIndexValueDate(IndexON,D203)</f>
        <v>42926</v>
      </c>
      <c r="F203" s="155">
        <f>IFERROR(_xll.qlIndexFixing(IndexON,D203,TRUE,_xll.ohTrigger(RecalcTrigger,TriggerON)),NA())</f>
        <v>-4.3369600391773844E-3</v>
      </c>
      <c r="H203" s="42">
        <f>_xll.qlCalendarAdvance(Calendar,$H202,B203,"f",FALSE)</f>
        <v>42926</v>
      </c>
      <c r="I203" s="139">
        <f>_xll.qlInterestRateIndexValueDate(Index1M,$H203)</f>
        <v>42928</v>
      </c>
      <c r="J203" s="144">
        <f>IFERROR(_xll.qlIndexFixing(Index1M,$H203,TRUE,_xll.ohTrigger(RecalcTrigger,Trigger1M)),NA())</f>
        <v>-4.4943064541692517E-3</v>
      </c>
      <c r="K203" s="44">
        <f>IFERROR(_xll.qlIndexFixing(Index3M,H203,TRUE,_xll.ohTrigger(RecalcTrigger,Trigger3M)),NA())</f>
        <v>-3.5243401398274785E-3</v>
      </c>
      <c r="L203" s="44">
        <f>IFERROR(_xll.qlIndexFixing(Index6M,$H203,TRUE,_xll.ohTrigger(RecalcTrigger,Trigger6M)),NA())</f>
        <v>-2.3072721351919331E-3</v>
      </c>
      <c r="M203" s="145">
        <f>IFERROR(_xll.qlIndexFixing(Index1Y,$H203,TRUE,_xll.ohTrigger(RecalcTrigger,Trigger1Y)),NA())</f>
        <v>-8.8231029364260142E-4</v>
      </c>
      <c r="N203" s="144">
        <f>IFERROR(_xll.qlIndexFixing(ONIndex1M,I203,TRUE,_xll.ohTrigger(RecalcTrigger,Trigger1M)),NA())</f>
        <v>-4.3927721440084611E-3</v>
      </c>
      <c r="O203" s="44">
        <f>IFERROR(_xll.qlIndexFixing(ONIndex3M,I203,TRUE,_xll.ohTrigger(RecalcTrigger,Trigger3M)),NA())</f>
        <v>-3.5781526714373513E-3</v>
      </c>
      <c r="P203" s="44">
        <f>IFERROR(_xll.qlIndexFixing(ONIndex6M,I203,TRUE,_xll.ohTrigger(RecalcTrigger,Trigger6M)),NA())</f>
        <v>-2.3572424948392623E-3</v>
      </c>
      <c r="Q203" s="145">
        <f>IFERROR(_xll.qlIndexFixing(ONIndex1Y,I203,TRUE,_xll.ohTrigger(RecalcTrigger,Trigger1Y)),NA())</f>
        <v>-7.2789952434870742E-4</v>
      </c>
    </row>
    <row r="204" spans="2:17" x14ac:dyDescent="0.2">
      <c r="B204" s="39" t="s">
        <v>17</v>
      </c>
      <c r="D204" s="42">
        <f>_xll.qlCalendarAdvance(Calendar,$D203,B204,"f",FALSE)</f>
        <v>42927</v>
      </c>
      <c r="E204" s="139">
        <f>_xll.qlInterestRateIndexValueDate(IndexON,D204)</f>
        <v>42927</v>
      </c>
      <c r="F204" s="155">
        <f>IFERROR(_xll.qlIndexFixing(IndexON,D204,TRUE,_xll.ohTrigger(RecalcTrigger,TriggerON)),NA())</f>
        <v>-4.3399370767538414E-3</v>
      </c>
      <c r="H204" s="42">
        <f>_xll.qlCalendarAdvance(Calendar,$H203,B204,"f",FALSE)</f>
        <v>42927</v>
      </c>
      <c r="I204" s="139">
        <f>_xll.qlInterestRateIndexValueDate(Index1M,$H204)</f>
        <v>42929</v>
      </c>
      <c r="J204" s="144">
        <f>IFERROR(_xll.qlIndexFixing(Index1M,$H204,TRUE,_xll.ohTrigger(RecalcTrigger,Trigger1M)),NA())</f>
        <v>-4.4977120796213521E-3</v>
      </c>
      <c r="K204" s="44">
        <f>IFERROR(_xll.qlIndexFixing(Index3M,H204,TRUE,_xll.ohTrigger(RecalcTrigger,Trigger3M)),NA())</f>
        <v>-3.5262517814350978E-3</v>
      </c>
      <c r="L204" s="44">
        <f>IFERROR(_xll.qlIndexFixing(Index6M,$H204,TRUE,_xll.ohTrigger(RecalcTrigger,Trigger6M)),NA())</f>
        <v>-2.3113208208379978E-3</v>
      </c>
      <c r="M204" s="145">
        <f>IFERROR(_xll.qlIndexFixing(Index1Y,$H204,TRUE,_xll.ohTrigger(RecalcTrigger,Trigger1Y)),NA())</f>
        <v>-8.8329403268132365E-4</v>
      </c>
      <c r="N204" s="144">
        <f>IFERROR(_xll.qlIndexFixing(ONIndex1M,I204,TRUE,_xll.ohTrigger(RecalcTrigger,Trigger1M)),NA())</f>
        <v>-4.3992715485696721E-3</v>
      </c>
      <c r="O204" s="44">
        <f>IFERROR(_xll.qlIndexFixing(ONIndex3M,I204,TRUE,_xll.ohTrigger(RecalcTrigger,Trigger3M)),NA())</f>
        <v>-3.5884617139769759E-3</v>
      </c>
      <c r="P204" s="44">
        <f>IFERROR(_xll.qlIndexFixing(ONIndex6M,I204,TRUE,_xll.ohTrigger(RecalcTrigger,Trigger6M)),NA())</f>
        <v>-2.3565635121292061E-3</v>
      </c>
      <c r="Q204" s="145">
        <f>IFERROR(_xll.qlIndexFixing(ONIndex1Y,I204,TRUE,_xll.ohTrigger(RecalcTrigger,Trigger1Y)),NA())</f>
        <v>-7.306927711292488E-4</v>
      </c>
    </row>
    <row r="205" spans="2:17" x14ac:dyDescent="0.2">
      <c r="B205" s="39" t="s">
        <v>17</v>
      </c>
      <c r="D205" s="42">
        <f>_xll.qlCalendarAdvance(Calendar,$D204,B205,"f",FALSE)</f>
        <v>42928</v>
      </c>
      <c r="E205" s="139">
        <f>_xll.qlInterestRateIndexValueDate(IndexON,D205)</f>
        <v>42928</v>
      </c>
      <c r="F205" s="155">
        <f>IFERROR(_xll.qlIndexFixing(IndexON,D205,TRUE,_xll.ohTrigger(RecalcTrigger,TriggerON)),NA())</f>
        <v>-4.3428452925819983E-3</v>
      </c>
      <c r="H205" s="42">
        <f>_xll.qlCalendarAdvance(Calendar,$H204,B205,"f",FALSE)</f>
        <v>42928</v>
      </c>
      <c r="I205" s="139">
        <f>_xll.qlInterestRateIndexValueDate(Index1M,$H205)</f>
        <v>42930</v>
      </c>
      <c r="J205" s="144">
        <f>IFERROR(_xll.qlIndexFixing(Index1M,$H205,TRUE,_xll.ohTrigger(RecalcTrigger,Trigger1M)),NA())</f>
        <v>-4.501294700139183E-3</v>
      </c>
      <c r="K205" s="44">
        <f>IFERROR(_xll.qlIndexFixing(Index3M,H205,TRUE,_xll.ohTrigger(RecalcTrigger,Trigger3M)),NA())</f>
        <v>-3.5328086218975176E-3</v>
      </c>
      <c r="L205" s="44">
        <f>IFERROR(_xll.qlIndexFixing(Index6M,$H205,TRUE,_xll.ohTrigger(RecalcTrigger,Trigger6M)),NA())</f>
        <v>-2.311095818591014E-3</v>
      </c>
      <c r="M205" s="145">
        <f>IFERROR(_xll.qlIndexFixing(Index1Y,$H205,TRUE,_xll.ohTrigger(RecalcTrigger,Trigger1Y)),NA())</f>
        <v>-8.853574463271299E-4</v>
      </c>
      <c r="N205" s="144">
        <f>IFERROR(_xll.qlIndexFixing(ONIndex1M,I205,TRUE,_xll.ohTrigger(RecalcTrigger,Trigger1M)),NA())</f>
        <v>-4.403500800678195E-3</v>
      </c>
      <c r="O205" s="44">
        <f>IFERROR(_xll.qlIndexFixing(ONIndex3M,I205,TRUE,_xll.ohTrigger(RecalcTrigger,Trigger3M)),NA())</f>
        <v>-3.5924222413230567E-3</v>
      </c>
      <c r="P205" s="44">
        <f>IFERROR(_xll.qlIndexFixing(ONIndex6M,I205,TRUE,_xll.ohTrigger(RecalcTrigger,Trigger6M)),NA())</f>
        <v>-2.3550898909041607E-3</v>
      </c>
      <c r="Q205" s="145">
        <f>IFERROR(_xll.qlIndexFixing(ONIndex1Y,I205,TRUE,_xll.ohTrigger(RecalcTrigger,Trigger1Y)),NA())</f>
        <v>-7.3206735425657143E-4</v>
      </c>
    </row>
    <row r="206" spans="2:17" x14ac:dyDescent="0.2">
      <c r="B206" s="39" t="s">
        <v>17</v>
      </c>
      <c r="D206" s="42">
        <f>_xll.qlCalendarAdvance(Calendar,$D205,B206,"f",FALSE)</f>
        <v>42929</v>
      </c>
      <c r="E206" s="139">
        <f>_xll.qlInterestRateIndexValueDate(IndexON,D206)</f>
        <v>42929</v>
      </c>
      <c r="F206" s="155">
        <f>IFERROR(_xll.qlIndexFixing(IndexON,D206,TRUE,_xll.ohTrigger(RecalcTrigger,TriggerON)),NA())</f>
        <v>-4.345683788979926E-3</v>
      </c>
      <c r="H206" s="42">
        <f>_xll.qlCalendarAdvance(Calendar,$H205,B206,"f",FALSE)</f>
        <v>42929</v>
      </c>
      <c r="I206" s="139">
        <f>_xll.qlInterestRateIndexValueDate(Index1M,$H206)</f>
        <v>42933</v>
      </c>
      <c r="J206" s="144">
        <f>IFERROR(_xll.qlIndexFixing(Index1M,$H206,TRUE,_xll.ohTrigger(RecalcTrigger,Trigger1M)),NA())</f>
        <v>-4.5259019728451132E-3</v>
      </c>
      <c r="K206" s="44">
        <f>IFERROR(_xll.qlIndexFixing(Index3M,H206,TRUE,_xll.ohTrigger(RecalcTrigger,Trigger3M)),NA())</f>
        <v>-3.5338438352033636E-3</v>
      </c>
      <c r="L206" s="44">
        <f>IFERROR(_xll.qlIndexFixing(Index6M,$H206,TRUE,_xll.ohTrigger(RecalcTrigger,Trigger6M)),NA())</f>
        <v>-2.3132385856262988E-3</v>
      </c>
      <c r="M206" s="145">
        <f>IFERROR(_xll.qlIndexFixing(Index1Y,$H206,TRUE,_xll.ohTrigger(RecalcTrigger,Trigger1Y)),NA())</f>
        <v>-8.8719774913869872E-4</v>
      </c>
      <c r="N206" s="144">
        <f>IFERROR(_xll.qlIndexFixing(ONIndex1M,I206,TRUE,_xll.ohTrigger(RecalcTrigger,Trigger1M)),NA())</f>
        <v>-4.4083461111910083E-3</v>
      </c>
      <c r="O206" s="44">
        <f>IFERROR(_xll.qlIndexFixing(ONIndex3M,I206,TRUE,_xll.ohTrigger(RecalcTrigger,Trigger3M)),NA())</f>
        <v>-3.595662070807748E-3</v>
      </c>
      <c r="P206" s="44">
        <f>IFERROR(_xll.qlIndexFixing(ONIndex6M,I206,TRUE,_xll.ohTrigger(RecalcTrigger,Trigger6M)),NA())</f>
        <v>-2.3529270709810035E-3</v>
      </c>
      <c r="Q206" s="145">
        <f>IFERROR(_xll.qlIndexFixing(ONIndex1Y,I206,TRUE,_xll.ohTrigger(RecalcTrigger,Trigger1Y)),NA())</f>
        <v>-7.3342887355387631E-4</v>
      </c>
    </row>
    <row r="207" spans="2:17" x14ac:dyDescent="0.2">
      <c r="B207" s="39" t="s">
        <v>17</v>
      </c>
      <c r="D207" s="42">
        <f>_xll.qlCalendarAdvance(Calendar,$D206,B207,"f",FALSE)</f>
        <v>42930</v>
      </c>
      <c r="E207" s="139">
        <f>_xll.qlInterestRateIndexValueDate(IndexON,D207)</f>
        <v>42930</v>
      </c>
      <c r="F207" s="155">
        <f>IFERROR(_xll.qlIndexFixing(IndexON,D207,TRUE,_xll.ohTrigger(RecalcTrigger,TriggerON)),NA())</f>
        <v>-4.3510713067052009E-3</v>
      </c>
      <c r="H207" s="42">
        <f>_xll.qlCalendarAdvance(Calendar,$H206,B207,"f",FALSE)</f>
        <v>42930</v>
      </c>
      <c r="I207" s="139">
        <f>_xll.qlInterestRateIndexValueDate(Index1M,$H207)</f>
        <v>42934</v>
      </c>
      <c r="J207" s="144">
        <f>IFERROR(_xll.qlIndexFixing(Index1M,$H207,TRUE,_xll.ohTrigger(RecalcTrigger,Trigger1M)),NA())</f>
        <v>-4.5341492090423064E-3</v>
      </c>
      <c r="K207" s="44">
        <f>IFERROR(_xll.qlIndexFixing(Index3M,H207,TRUE,_xll.ohTrigger(RecalcTrigger,Trigger3M)),NA())</f>
        <v>-3.535729431588482E-3</v>
      </c>
      <c r="L207" s="44">
        <f>IFERROR(_xll.qlIndexFixing(Index6M,$H207,TRUE,_xll.ohTrigger(RecalcTrigger,Trigger6M)),NA())</f>
        <v>-2.3144239171338115E-3</v>
      </c>
      <c r="M207" s="145">
        <f>IFERROR(_xll.qlIndexFixing(Index1Y,$H207,TRUE,_xll.ohTrigger(RecalcTrigger,Trigger1Y)),NA())</f>
        <v>-8.8816299240209872E-4</v>
      </c>
      <c r="N207" s="144">
        <f>IFERROR(_xll.qlIndexFixing(ONIndex1M,I207,TRUE,_xll.ohTrigger(RecalcTrigger,Trigger1M)),NA())</f>
        <v>-4.4138156457362854E-3</v>
      </c>
      <c r="O207" s="44">
        <f>IFERROR(_xll.qlIndexFixing(ONIndex3M,I207,TRUE,_xll.ohTrigger(RecalcTrigger,Trigger3M)),NA())</f>
        <v>-3.5981712212551642E-3</v>
      </c>
      <c r="P207" s="44">
        <f>IFERROR(_xll.qlIndexFixing(ONIndex6M,I207,TRUE,_xll.ohTrigger(RecalcTrigger,Trigger6M)),NA())</f>
        <v>-2.3500661514397336E-3</v>
      </c>
      <c r="Q207" s="145">
        <f>IFERROR(_xll.qlIndexFixing(ONIndex1Y,I207,TRUE,_xll.ohTrigger(RecalcTrigger,Trigger1Y)),NA())</f>
        <v>-7.3477714157110796E-4</v>
      </c>
    </row>
    <row r="208" spans="2:17" x14ac:dyDescent="0.2">
      <c r="B208" s="39" t="s">
        <v>17</v>
      </c>
      <c r="D208" s="42">
        <f>_xll.qlCalendarAdvance(Calendar,$D207,B208,"f",FALSE)</f>
        <v>42933</v>
      </c>
      <c r="E208" s="139">
        <f>_xll.qlInterestRateIndexValueDate(IndexON,D208)</f>
        <v>42933</v>
      </c>
      <c r="F208" s="155">
        <f>IFERROR(_xll.qlIndexFixing(IndexON,D208,TRUE,_xll.ohTrigger(RecalcTrigger,TriggerON)),NA())</f>
        <v>-4.3563226301879254E-3</v>
      </c>
      <c r="H208" s="42">
        <f>_xll.qlCalendarAdvance(Calendar,$H207,B208,"f",FALSE)</f>
        <v>42933</v>
      </c>
      <c r="I208" s="139">
        <f>_xll.qlInterestRateIndexValueDate(Index1M,$H208)</f>
        <v>42935</v>
      </c>
      <c r="J208" s="144">
        <f>IFERROR(_xll.qlIndexFixing(Index1M,$H208,TRUE,_xll.ohTrigger(RecalcTrigger,Trigger1M)),NA())</f>
        <v>-4.5494318106076292E-3</v>
      </c>
      <c r="K208" s="44">
        <f>IFERROR(_xll.qlIndexFixing(Index3M,H208,TRUE,_xll.ohTrigger(RecalcTrigger,Trigger3M)),NA())</f>
        <v>-3.5376106502432486E-3</v>
      </c>
      <c r="L208" s="44">
        <f>IFERROR(_xll.qlIndexFixing(Index6M,$H208,TRUE,_xll.ohTrigger(RecalcTrigger,Trigger6M)),NA())</f>
        <v>-2.3156080825799457E-3</v>
      </c>
      <c r="M208" s="145">
        <f>IFERROR(_xll.qlIndexFixing(Index1Y,$H208,TRUE,_xll.ohTrigger(RecalcTrigger,Trigger1Y)),NA())</f>
        <v>-8.8912279997108352E-4</v>
      </c>
      <c r="N208" s="144">
        <f>IFERROR(_xll.qlIndexFixing(ONIndex1M,I208,TRUE,_xll.ohTrigger(RecalcTrigger,Trigger1M)),NA())</f>
        <v>-4.426821851595264E-3</v>
      </c>
      <c r="O208" s="44">
        <f>IFERROR(_xll.qlIndexFixing(ONIndex3M,I208,TRUE,_xll.ohTrigger(RecalcTrigger,Trigger3M)),NA())</f>
        <v>-3.6006680074862629E-3</v>
      </c>
      <c r="P208" s="44">
        <f>IFERROR(_xll.qlIndexFixing(ONIndex6M,I208,TRUE,_xll.ohTrigger(RecalcTrigger,Trigger6M)),NA())</f>
        <v>-2.3419575734706655E-3</v>
      </c>
      <c r="Q208" s="145">
        <f>IFERROR(_xll.qlIndexFixing(ONIndex1Y,I208,TRUE,_xll.ohTrigger(RecalcTrigger,Trigger1Y)),NA())</f>
        <v>-7.3742705851032042E-4</v>
      </c>
    </row>
    <row r="209" spans="2:17" x14ac:dyDescent="0.2">
      <c r="B209" s="39" t="s">
        <v>17</v>
      </c>
      <c r="D209" s="42">
        <f>_xll.qlCalendarAdvance(Calendar,$D208,B209,"f",FALSE)</f>
        <v>42934</v>
      </c>
      <c r="E209" s="139">
        <f>_xll.qlInterestRateIndexValueDate(IndexON,D209)</f>
        <v>42934</v>
      </c>
      <c r="F209" s="155">
        <f>IFERROR(_xll.qlIndexFixing(IndexON,D209,TRUE,_xll.ohTrigger(RecalcTrigger,TriggerON)),NA())</f>
        <v>-4.358799066843666E-3</v>
      </c>
      <c r="H209" s="42">
        <f>_xll.qlCalendarAdvance(Calendar,$H208,B209,"f",FALSE)</f>
        <v>42934</v>
      </c>
      <c r="I209" s="139">
        <f>_xll.qlInterestRateIndexValueDate(Index1M,$H209)</f>
        <v>42936</v>
      </c>
      <c r="J209" s="144">
        <f>IFERROR(_xll.qlIndexFixing(Index1M,$H209,TRUE,_xll.ohTrigger(RecalcTrigger,Trigger1M)),NA())</f>
        <v>-4.5538965030250678E-3</v>
      </c>
      <c r="K209" s="44">
        <f>IFERROR(_xll.qlIndexFixing(Index3M,H209,TRUE,_xll.ohTrigger(RecalcTrigger,Trigger3M)),NA())</f>
        <v>-3.5394878380349804E-3</v>
      </c>
      <c r="L209" s="44">
        <f>IFERROR(_xll.qlIndexFixing(Index6M,$H209,TRUE,_xll.ohTrigger(RecalcTrigger,Trigger6M)),NA())</f>
        <v>-2.3194436698447509E-3</v>
      </c>
      <c r="M209" s="145">
        <f>IFERROR(_xll.qlIndexFixing(Index1Y,$H209,TRUE,_xll.ohTrigger(RecalcTrigger,Trigger1Y)),NA())</f>
        <v>-8.900765856774981E-4</v>
      </c>
      <c r="N209" s="144">
        <f>IFERROR(_xll.qlIndexFixing(ONIndex1M,I209,TRUE,_xll.ohTrigger(RecalcTrigger,Trigger1M)),NA())</f>
        <v>-4.4420993302907164E-3</v>
      </c>
      <c r="O209" s="44">
        <f>IFERROR(_xll.qlIndexFixing(ONIndex3M,I209,TRUE,_xll.ohTrigger(RecalcTrigger,Trigger3M)),NA())</f>
        <v>-3.6007014166283824E-3</v>
      </c>
      <c r="P209" s="44">
        <f>IFERROR(_xll.qlIndexFixing(ONIndex6M,I209,TRUE,_xll.ohTrigger(RecalcTrigger,Trigger6M)),NA())</f>
        <v>-2.3314634589333139E-3</v>
      </c>
      <c r="Q209" s="145">
        <f>IFERROR(_xll.qlIndexFixing(ONIndex1Y,I209,TRUE,_xll.ohTrigger(RecalcTrigger,Trigger1Y)),NA())</f>
        <v>-7.4003395091892799E-4</v>
      </c>
    </row>
    <row r="210" spans="2:17" x14ac:dyDescent="0.2">
      <c r="B210" s="39" t="s">
        <v>17</v>
      </c>
      <c r="D210" s="42">
        <f>_xll.qlCalendarAdvance(Calendar,$D209,B210,"f",FALSE)</f>
        <v>42935</v>
      </c>
      <c r="E210" s="139">
        <f>_xll.qlInterestRateIndexValueDate(IndexON,D210)</f>
        <v>42935</v>
      </c>
      <c r="F210" s="155">
        <f>IFERROR(_xll.qlIndexFixing(IndexON,D210,TRUE,_xll.ohTrigger(RecalcTrigger,TriggerON)),NA())</f>
        <v>-4.3612003988968695E-3</v>
      </c>
      <c r="H210" s="42">
        <f>_xll.qlCalendarAdvance(Calendar,$H209,B210,"f",FALSE)</f>
        <v>42935</v>
      </c>
      <c r="I210" s="139">
        <f>_xll.qlInterestRateIndexValueDate(Index1M,$H210)</f>
        <v>42937</v>
      </c>
      <c r="J210" s="144">
        <f>IFERROR(_xll.qlIndexFixing(Index1M,$H210,TRUE,_xll.ohTrigger(RecalcTrigger,Trigger1M)),NA())</f>
        <v>-4.5584711299441159E-3</v>
      </c>
      <c r="K210" s="44">
        <f>IFERROR(_xll.qlIndexFixing(Index3M,H210,TRUE,_xll.ohTrigger(RecalcTrigger,Trigger3M)),NA())</f>
        <v>-3.5462069976166283E-3</v>
      </c>
      <c r="L210" s="44">
        <f>IFERROR(_xll.qlIndexFixing(Index6M,$H210,TRUE,_xll.ohTrigger(RecalcTrigger,Trigger6M)),NA())</f>
        <v>-2.3192932831746912E-3</v>
      </c>
      <c r="M210" s="145">
        <f>IFERROR(_xll.qlIndexFixing(Index1Y,$H210,TRUE,_xll.ohTrigger(RecalcTrigger,Trigger1Y)),NA())</f>
        <v>-8.9204145554745685E-4</v>
      </c>
      <c r="N210" s="144">
        <f>IFERROR(_xll.qlIndexFixing(ONIndex1M,I210,TRUE,_xll.ohTrigger(RecalcTrigger,Trigger1M)),NA())</f>
        <v>-4.4508124645847857E-3</v>
      </c>
      <c r="O210" s="44">
        <f>IFERROR(_xll.qlIndexFixing(ONIndex3M,I210,TRUE,_xll.ohTrigger(RecalcTrigger,Trigger3M)),NA())</f>
        <v>-3.5994074593670433E-3</v>
      </c>
      <c r="P210" s="44">
        <f>IFERROR(_xll.qlIndexFixing(ONIndex6M,I210,TRUE,_xll.ohTrigger(RecalcTrigger,Trigger6M)),NA())</f>
        <v>-2.3249785279011448E-3</v>
      </c>
      <c r="Q210" s="145">
        <f>IFERROR(_xll.qlIndexFixing(ONIndex1Y,I210,TRUE,_xll.ohTrigger(RecalcTrigger,Trigger1Y)),NA())</f>
        <v>-7.4131315030534495E-4</v>
      </c>
    </row>
    <row r="211" spans="2:17" x14ac:dyDescent="0.2">
      <c r="B211" s="39" t="s">
        <v>17</v>
      </c>
      <c r="D211" s="42">
        <f>_xll.qlCalendarAdvance(Calendar,$D210,B211,"f",FALSE)</f>
        <v>42936</v>
      </c>
      <c r="E211" s="139">
        <f>_xll.qlInterestRateIndexValueDate(IndexON,D211)</f>
        <v>42936</v>
      </c>
      <c r="F211" s="155">
        <f>IFERROR(_xll.qlIndexFixing(IndexON,D211,TRUE,_xll.ohTrigger(RecalcTrigger,TriggerON)),NA())</f>
        <v>-4.3635257288254792E-3</v>
      </c>
      <c r="H211" s="42">
        <f>_xll.qlCalendarAdvance(Calendar,$H210,B211,"f",FALSE)</f>
        <v>42936</v>
      </c>
      <c r="I211" s="139">
        <f>_xll.qlInterestRateIndexValueDate(Index1M,$H211)</f>
        <v>42940</v>
      </c>
      <c r="J211" s="144">
        <f>IFERROR(_xll.qlIndexFixing(Index1M,$H211,TRUE,_xll.ohTrigger(RecalcTrigger,Trigger1M)),NA())</f>
        <v>-4.5813052284039034E-3</v>
      </c>
      <c r="K211" s="44">
        <f>IFERROR(_xll.qlIndexFixing(Index3M,H211,TRUE,_xll.ohTrigger(RecalcTrigger,Trigger3M)),NA())</f>
        <v>-3.5469642644194916E-3</v>
      </c>
      <c r="L211" s="44">
        <f>IFERROR(_xll.qlIndexFixing(Index6M,$H211,TRUE,_xll.ohTrigger(RecalcTrigger,Trigger6M)),NA())</f>
        <v>-2.3215362075006793E-3</v>
      </c>
      <c r="M211" s="145">
        <f>IFERROR(_xll.qlIndexFixing(Index1Y,$H211,TRUE,_xll.ohTrigger(RecalcTrigger,Trigger1Y)),NA())</f>
        <v>-8.938196766679733E-4</v>
      </c>
      <c r="N211" s="144">
        <f>IFERROR(_xll.qlIndexFixing(ONIndex1M,I211,TRUE,_xll.ohTrigger(RecalcTrigger,Trigger1M)),NA())</f>
        <v>-4.4601988150017036E-3</v>
      </c>
      <c r="O211" s="44">
        <f>IFERROR(_xll.qlIndexFixing(ONIndex3M,I211,TRUE,_xll.ohTrigger(RecalcTrigger,Trigger3M)),NA())</f>
        <v>-3.5973229382113558E-3</v>
      </c>
      <c r="P211" s="44">
        <f>IFERROR(_xll.qlIndexFixing(ONIndex6M,I211,TRUE,_xll.ohTrigger(RecalcTrigger,Trigger6M)),NA())</f>
        <v>-2.3177420915709845E-3</v>
      </c>
      <c r="Q211" s="145">
        <f>IFERROR(_xll.qlIndexFixing(ONIndex1Y,I211,TRUE,_xll.ohTrigger(RecalcTrigger,Trigger1Y)),NA())</f>
        <v>-7.4257797347154764E-4</v>
      </c>
    </row>
    <row r="212" spans="2:17" x14ac:dyDescent="0.2">
      <c r="B212" s="39" t="s">
        <v>17</v>
      </c>
      <c r="D212" s="42">
        <f>_xll.qlCalendarAdvance(Calendar,$D211,B212,"f",FALSE)</f>
        <v>42937</v>
      </c>
      <c r="E212" s="139">
        <f>_xll.qlInterestRateIndexValueDate(IndexON,D212)</f>
        <v>42937</v>
      </c>
      <c r="F212" s="155">
        <f>IFERROR(_xll.qlIndexFixing(IndexON,D212,TRUE,_xll.ohTrigger(RecalcTrigger,TriggerON)),NA())</f>
        <v>-4.3678655650625231E-3</v>
      </c>
      <c r="H212" s="42">
        <f>_xll.qlCalendarAdvance(Calendar,$H211,B212,"f",FALSE)</f>
        <v>42937</v>
      </c>
      <c r="I212" s="139">
        <f>_xll.qlInterestRateIndexValueDate(Index1M,$H212)</f>
        <v>42941</v>
      </c>
      <c r="J212" s="144">
        <f>IFERROR(_xll.qlIndexFixing(Index1M,$H212,TRUE,_xll.ohTrigger(RecalcTrigger,Trigger1M)),NA())</f>
        <v>-4.5883905038940891E-3</v>
      </c>
      <c r="K212" s="44">
        <f>IFERROR(_xll.qlIndexFixing(Index3M,H212,TRUE,_xll.ohTrigger(RecalcTrigger,Trigger3M)),NA())</f>
        <v>-3.5488275473930572E-3</v>
      </c>
      <c r="L212" s="44">
        <f>IFERROR(_xll.qlIndexFixing(Index6M,$H212,TRUE,_xll.ohTrigger(RecalcTrigger,Trigger6M)),NA())</f>
        <v>-2.3227285812914703E-3</v>
      </c>
      <c r="M212" s="145">
        <f>IFERROR(_xll.qlIndexFixing(Index1Y,$H212,TRUE,_xll.ohTrigger(RecalcTrigger,Trigger1Y)),NA())</f>
        <v>-8.9473445069688303E-4</v>
      </c>
      <c r="N212" s="144">
        <f>IFERROR(_xll.qlIndexFixing(ONIndex1M,I212,TRUE,_xll.ohTrigger(RecalcTrigger,Trigger1M)),NA())</f>
        <v>-4.470266546490187E-3</v>
      </c>
      <c r="O212" s="44">
        <f>IFERROR(_xll.qlIndexFixing(ONIndex3M,I212,TRUE,_xll.ohTrigger(RecalcTrigger,Trigger3M)),NA())</f>
        <v>-3.5944378718255621E-3</v>
      </c>
      <c r="P212" s="44">
        <f>IFERROR(_xll.qlIndexFixing(ONIndex6M,I212,TRUE,_xll.ohTrigger(RecalcTrigger,Trigger6M)),NA())</f>
        <v>-2.3097452493425763E-3</v>
      </c>
      <c r="Q212" s="145">
        <f>IFERROR(_xll.qlIndexFixing(ONIndex1Y,I212,TRUE,_xll.ohTrigger(RecalcTrigger,Trigger1Y)),NA())</f>
        <v>-7.4382823316732072E-4</v>
      </c>
    </row>
    <row r="213" spans="2:17" x14ac:dyDescent="0.2">
      <c r="B213" s="39" t="s">
        <v>17</v>
      </c>
      <c r="D213" s="42">
        <f>_xll.qlCalendarAdvance(Calendar,$D212,B213,"f",FALSE)</f>
        <v>42940</v>
      </c>
      <c r="E213" s="139">
        <f>_xll.qlInterestRateIndexValueDate(IndexON,D213)</f>
        <v>42940</v>
      </c>
      <c r="F213" s="155">
        <f>IFERROR(_xll.qlIndexFixing(IndexON,D213,TRUE,_xll.ohTrigger(RecalcTrigger,TriggerON)),NA())</f>
        <v>-4.3720490782916954E-3</v>
      </c>
      <c r="H213" s="42">
        <f>_xll.qlCalendarAdvance(Calendar,$H212,B213,"f",FALSE)</f>
        <v>42940</v>
      </c>
      <c r="I213" s="139">
        <f>_xll.qlInterestRateIndexValueDate(Index1M,$H213)</f>
        <v>42942</v>
      </c>
      <c r="J213" s="144">
        <f>IFERROR(_xll.qlIndexFixing(Index1M,$H213,TRUE,_xll.ohTrigger(RecalcTrigger,Trigger1M)),NA())</f>
        <v>-4.5987346821554165E-3</v>
      </c>
      <c r="K213" s="44">
        <f>IFERROR(_xll.qlIndexFixing(Index3M,H213,TRUE,_xll.ohTrigger(RecalcTrigger,Trigger3M)),NA())</f>
        <v>-3.5506895085917591E-3</v>
      </c>
      <c r="L213" s="44">
        <f>IFERROR(_xll.qlIndexFixing(Index6M,$H213,TRUE,_xll.ohTrigger(RecalcTrigger,Trigger6M)),NA())</f>
        <v>-2.3239250782877336E-3</v>
      </c>
      <c r="M213" s="145">
        <f>IFERROR(_xll.qlIndexFixing(Index1Y,$H213,TRUE,_xll.ohTrigger(RecalcTrigger,Trigger1Y)),NA())</f>
        <v>-8.9563961995040671E-4</v>
      </c>
      <c r="N213" s="144">
        <f>IFERROR(_xll.qlIndexFixing(ONIndex1M,I213,TRUE,_xll.ohTrigger(RecalcTrigger,Trigger1M)),NA())</f>
        <v>-4.4926580396831284E-3</v>
      </c>
      <c r="O213" s="44">
        <f>IFERROR(_xll.qlIndexFixing(ONIndex3M,I213,TRUE,_xll.ohTrigger(RecalcTrigger,Trigger3M)),NA())</f>
        <v>-3.5859136318183715E-3</v>
      </c>
      <c r="P213" s="44">
        <f>IFERROR(_xll.qlIndexFixing(ONIndex6M,I213,TRUE,_xll.ohTrigger(RecalcTrigger,Trigger6M)),NA())</f>
        <v>-2.2911577918760528E-3</v>
      </c>
      <c r="Q213" s="145">
        <f>IFERROR(_xll.qlIndexFixing(ONIndex1Y,I213,TRUE,_xll.ohTrigger(RecalcTrigger,Trigger1Y)),NA())</f>
        <v>-7.4627772261859349E-4</v>
      </c>
    </row>
    <row r="214" spans="2:17" x14ac:dyDescent="0.2">
      <c r="B214" s="39" t="s">
        <v>17</v>
      </c>
      <c r="D214" s="42">
        <f>_xll.qlCalendarAdvance(Calendar,$D213,B214,"f",FALSE)</f>
        <v>42941</v>
      </c>
      <c r="E214" s="139">
        <f>_xll.qlInterestRateIndexValueDate(IndexON,D214)</f>
        <v>42941</v>
      </c>
      <c r="F214" s="155">
        <f>IFERROR(_xll.qlIndexFixing(IndexON,D214,TRUE,_xll.ohTrigger(RecalcTrigger,TriggerON)),NA())</f>
        <v>-4.3739809352061343E-3</v>
      </c>
      <c r="H214" s="42">
        <f>_xll.qlCalendarAdvance(Calendar,$H213,B214,"f",FALSE)</f>
        <v>42941</v>
      </c>
      <c r="I214" s="139">
        <f>_xll.qlInterestRateIndexValueDate(Index1M,$H214)</f>
        <v>42943</v>
      </c>
      <c r="J214" s="144">
        <f>IFERROR(_xll.qlIndexFixing(Index1M,$H214,TRUE,_xll.ohTrigger(RecalcTrigger,Trigger1M)),NA())</f>
        <v>-4.6031209580996157E-3</v>
      </c>
      <c r="K214" s="44">
        <f>IFERROR(_xll.qlIndexFixing(Index3M,H214,TRUE,_xll.ohTrigger(RecalcTrigger,Trigger3M)),NA())</f>
        <v>-3.5525507041746294E-3</v>
      </c>
      <c r="L214" s="44">
        <f>IFERROR(_xll.qlIndexFixing(Index6M,$H214,TRUE,_xll.ohTrigger(RecalcTrigger,Trigger6M)),NA())</f>
        <v>-2.3272798048131864E-3</v>
      </c>
      <c r="M214" s="145">
        <f>IFERROR(_xll.qlIndexFixing(Index1Y,$H214,TRUE,_xll.ohTrigger(RecalcTrigger,Trigger1Y)),NA())</f>
        <v>-8.965345762930847E-4</v>
      </c>
      <c r="N214" s="144">
        <f>IFERROR(_xll.qlIndexFixing(ONIndex1M,I214,TRUE,_xll.ohTrigger(RecalcTrigger,Trigger1M)),NA())</f>
        <v>-4.517313324603478E-3</v>
      </c>
      <c r="O214" s="44">
        <f>IFERROR(_xll.qlIndexFixing(ONIndex3M,I214,TRUE,_xll.ohTrigger(RecalcTrigger,Trigger3M)),NA())</f>
        <v>-3.5748437064953009E-3</v>
      </c>
      <c r="P214" s="44">
        <f>IFERROR(_xll.qlIndexFixing(ONIndex6M,I214,TRUE,_xll.ohTrigger(RecalcTrigger,Trigger6M)),NA())</f>
        <v>-2.2701994058627051E-3</v>
      </c>
      <c r="Q214" s="145">
        <f>IFERROR(_xll.qlIndexFixing(ONIndex1Y,I214,TRUE,_xll.ohTrigger(RecalcTrigger,Trigger1Y)),NA())</f>
        <v>-7.4867988612670189E-4</v>
      </c>
    </row>
    <row r="215" spans="2:17" x14ac:dyDescent="0.2">
      <c r="B215" s="39" t="s">
        <v>17</v>
      </c>
      <c r="D215" s="42">
        <f>_xll.qlCalendarAdvance(Calendar,$D214,B215,"f",FALSE)</f>
        <v>42942</v>
      </c>
      <c r="E215" s="139">
        <f>_xll.qlInterestRateIndexValueDate(IndexON,D215)</f>
        <v>42942</v>
      </c>
      <c r="F215" s="155">
        <f>IFERROR(_xll.qlIndexFixing(IndexON,D215,TRUE,_xll.ohTrigger(RecalcTrigger,TriggerON)),NA())</f>
        <v>-4.3758445452324324E-3</v>
      </c>
      <c r="H215" s="42">
        <f>_xll.qlCalendarAdvance(Calendar,$H214,B215,"f",FALSE)</f>
        <v>42942</v>
      </c>
      <c r="I215" s="139">
        <f>_xll.qlInterestRateIndexValueDate(Index1M,$H215)</f>
        <v>42944</v>
      </c>
      <c r="J215" s="144">
        <f>IFERROR(_xll.qlIndexFixing(Index1M,$H215,TRUE,_xll.ohTrigger(RecalcTrigger,Trigger1M)),NA())</f>
        <v>-4.6074637970338096E-3</v>
      </c>
      <c r="K215" s="44">
        <f>IFERROR(_xll.qlIndexFixing(Index3M,H215,TRUE,_xll.ohTrigger(RecalcTrigger,Trigger3M)),NA())</f>
        <v>-3.5587116145530113E-3</v>
      </c>
      <c r="L215" s="44">
        <f>IFERROR(_xll.qlIndexFixing(Index6M,$H215,TRUE,_xll.ohTrigger(RecalcTrigger,Trigger6M)),NA())</f>
        <v>-2.3273895186297217E-3</v>
      </c>
      <c r="M215" s="145">
        <f>IFERROR(_xll.qlIndexFixing(Index1Y,$H215,TRUE,_xll.ohTrigger(RecalcTrigger,Trigger1Y)),NA())</f>
        <v>-8.9831193821625376E-4</v>
      </c>
      <c r="N215" s="144">
        <f>IFERROR(_xll.qlIndexFixing(ONIndex1M,I215,TRUE,_xll.ohTrigger(RecalcTrigger,Trigger1M)),NA())</f>
        <v>-4.5296975580422227E-3</v>
      </c>
      <c r="O215" s="44">
        <f>IFERROR(_xll.qlIndexFixing(ONIndex3M,I215,TRUE,_xll.ohTrigger(RecalcTrigger,Trigger3M)),NA())</f>
        <v>-3.5687171763720826E-3</v>
      </c>
      <c r="P215" s="44">
        <f>IFERROR(_xll.qlIndexFixing(ONIndex6M,I215,TRUE,_xll.ohTrigger(RecalcTrigger,Trigger6M)),NA())</f>
        <v>-2.2596145088638053E-3</v>
      </c>
      <c r="Q215" s="145">
        <f>IFERROR(_xll.qlIndexFixing(ONIndex1Y,I215,TRUE,_xll.ohTrigger(RecalcTrigger,Trigger1Y)),NA())</f>
        <v>-7.4985451572029405E-4</v>
      </c>
    </row>
    <row r="216" spans="2:17" x14ac:dyDescent="0.2">
      <c r="B216" s="39" t="s">
        <v>17</v>
      </c>
      <c r="D216" s="42">
        <f>_xll.qlCalendarAdvance(Calendar,$D215,B216,"f",FALSE)</f>
        <v>42943</v>
      </c>
      <c r="E216" s="139">
        <f>_xll.qlInterestRateIndexValueDate(IndexON,D216)</f>
        <v>42943</v>
      </c>
      <c r="F216" s="155">
        <f>IFERROR(_xll.qlIndexFixing(IndexON,D216,TRUE,_xll.ohTrigger(RecalcTrigger,TriggerON)),NA())</f>
        <v>-4.3776919202853648E-3</v>
      </c>
      <c r="H216" s="42">
        <f>_xll.qlCalendarAdvance(Calendar,$H215,B216,"f",FALSE)</f>
        <v>42943</v>
      </c>
      <c r="I216" s="139">
        <f>_xll.qlInterestRateIndexValueDate(Index1M,$H216)</f>
        <v>42947</v>
      </c>
      <c r="J216" s="144">
        <f>IFERROR(_xll.qlIndexFixing(Index1M,$H216,TRUE,_xll.ohTrigger(RecalcTrigger,Trigger1M)),NA())</f>
        <v>-4.6223351068612611E-3</v>
      </c>
      <c r="K216" s="44">
        <f>IFERROR(_xll.qlIndexFixing(Index3M,H216,TRUE,_xll.ohTrigger(RecalcTrigger,Trigger3M)),NA())</f>
        <v>-3.5599999999996025E-3</v>
      </c>
      <c r="L216" s="44">
        <f>IFERROR(_xll.qlIndexFixing(Index6M,$H216,TRUE,_xll.ohTrigger(RecalcTrigger,Trigger6M)),NA())</f>
        <v>-2.3300000019944203E-3</v>
      </c>
      <c r="M216" s="145">
        <f>IFERROR(_xll.qlIndexFixing(Index1Y,$H216,TRUE,_xll.ohTrigger(RecalcTrigger,Trigger1Y)),NA())</f>
        <v>-8.9999999999133243E-4</v>
      </c>
      <c r="N216" s="144">
        <f>IFERROR(_xll.qlIndexFixing(ONIndex1M,I216,TRUE,_xll.ohTrigger(RecalcTrigger,Trigger1M)),NA())</f>
        <v>-4.5415847629026729E-3</v>
      </c>
      <c r="O216" s="44">
        <f>IFERROR(_xll.qlIndexFixing(ONIndex3M,I216,TRUE,_xll.ohTrigger(RecalcTrigger,Trigger3M)),NA())</f>
        <v>-3.5626520946552276E-3</v>
      </c>
      <c r="P216" s="44">
        <f>IFERROR(_xll.qlIndexFixing(ONIndex6M,I216,TRUE,_xll.ohTrigger(RecalcTrigger,Trigger6M)),NA())</f>
        <v>-2.2495794184251849E-3</v>
      </c>
      <c r="Q216" s="145">
        <f>IFERROR(_xll.qlIndexFixing(ONIndex1Y,I216,TRUE,_xll.ohTrigger(RecalcTrigger,Trigger1Y)),NA())</f>
        <v>-7.5101345670347541E-4</v>
      </c>
    </row>
    <row r="217" spans="2:17" x14ac:dyDescent="0.2">
      <c r="B217" s="39" t="s">
        <v>17</v>
      </c>
      <c r="D217" s="42">
        <f>_xll.qlCalendarAdvance(Calendar,$D216,B217,"f",FALSE)</f>
        <v>42944</v>
      </c>
      <c r="E217" s="139">
        <f>_xll.qlInterestRateIndexValueDate(IndexON,D217)</f>
        <v>42944</v>
      </c>
      <c r="F217" s="155">
        <f>IFERROR(_xll.qlIndexFixing(IndexON,D217,TRUE,_xll.ohTrigger(RecalcTrigger,TriggerON)),NA())</f>
        <v>-4.3813234739964457E-3</v>
      </c>
      <c r="H217" s="42">
        <f>_xll.qlCalendarAdvance(Calendar,$H216,B217,"f",FALSE)</f>
        <v>42944</v>
      </c>
      <c r="I217" s="139">
        <f>_xll.qlInterestRateIndexValueDate(Index1M,$H217)</f>
        <v>42948</v>
      </c>
      <c r="J217" s="144">
        <f>IFERROR(_xll.qlIndexFixing(Index1M,$H217,TRUE,_xll.ohTrigger(RecalcTrigger,Trigger1M)),NA())</f>
        <v>-4.6261852312740942E-3</v>
      </c>
      <c r="K217" s="44">
        <f>IFERROR(_xll.qlIndexFixing(Index3M,H217,TRUE,_xll.ohTrigger(RecalcTrigger,Trigger3M)),NA())</f>
        <v>-3.5618666703179204E-3</v>
      </c>
      <c r="L217" s="44">
        <f>IFERROR(_xll.qlIndexFixing(Index6M,$H217,TRUE,_xll.ohTrigger(RecalcTrigger,Trigger6M)),NA())</f>
        <v>-2.3312397448115212E-3</v>
      </c>
      <c r="M217" s="145">
        <f>IFERROR(_xll.qlIndexFixing(Index1Y,$H217,TRUE,_xll.ohTrigger(RecalcTrigger,Trigger1Y)),NA())</f>
        <v>-9.0083477340884639E-4</v>
      </c>
      <c r="N217" s="144">
        <f>IFERROR(_xll.qlIndexFixing(ONIndex1M,I217,TRUE,_xll.ohTrigger(RecalcTrigger,Trigger1M)),NA())</f>
        <v>-4.5529672672017796E-3</v>
      </c>
      <c r="O217" s="44">
        <f>IFERROR(_xll.qlIndexFixing(ONIndex3M,I217,TRUE,_xll.ohTrigger(RecalcTrigger,Trigger3M)),NA())</f>
        <v>-3.5566503758532875E-3</v>
      </c>
      <c r="P217" s="44">
        <f>IFERROR(_xll.qlIndexFixing(ONIndex6M,I217,TRUE,_xll.ohTrigger(RecalcTrigger,Trigger6M)),NA())</f>
        <v>-2.2401028289520397E-3</v>
      </c>
      <c r="Q217" s="145">
        <f>IFERROR(_xll.qlIndexFixing(ONIndex1Y,I217,TRUE,_xll.ohTrigger(RecalcTrigger,Trigger1Y)),NA())</f>
        <v>-7.5215652194593474E-4</v>
      </c>
    </row>
    <row r="218" spans="2:17" x14ac:dyDescent="0.2">
      <c r="B218" s="39" t="s">
        <v>17</v>
      </c>
      <c r="D218" s="42">
        <f>_xll.qlCalendarAdvance(Calendar,$D217,B218,"f",FALSE)</f>
        <v>42947</v>
      </c>
      <c r="E218" s="139">
        <f>_xll.qlInterestRateIndexValueDate(IndexON,D218)</f>
        <v>42947</v>
      </c>
      <c r="F218" s="155">
        <f>IFERROR(_xll.qlIndexFixing(IndexON,D218,TRUE,_xll.ohTrigger(RecalcTrigger,TriggerON)),NA())</f>
        <v>-4.3850525354027781E-3</v>
      </c>
      <c r="H218" s="42">
        <f>_xll.qlCalendarAdvance(Calendar,$H217,B218,"f",FALSE)</f>
        <v>42947</v>
      </c>
      <c r="I218" s="139">
        <f>_xll.qlInterestRateIndexValueDate(Index1M,$H218)</f>
        <v>42949</v>
      </c>
      <c r="J218" s="144">
        <f>IFERROR(_xll.qlIndexFixing(Index1M,$H218,TRUE,_xll.ohTrigger(RecalcTrigger,Trigger1M)),NA())</f>
        <v>-4.6291229108536515E-3</v>
      </c>
      <c r="K218" s="44">
        <f>IFERROR(_xll.qlIndexFixing(Index3M,H218,TRUE,_xll.ohTrigger(RecalcTrigger,Trigger3M)),NA())</f>
        <v>-3.5637360119602697E-3</v>
      </c>
      <c r="L218" s="44">
        <f>IFERROR(_xll.qlIndexFixing(Index6M,$H218,TRUE,_xll.ohTrigger(RecalcTrigger,Trigger6M)),NA())</f>
        <v>-2.3324889695890564E-3</v>
      </c>
      <c r="M218" s="145">
        <f>IFERROR(_xll.qlIndexFixing(Index1Y,$H218,TRUE,_xll.ohTrigger(RecalcTrigger,Trigger1Y)),NA())</f>
        <v>-9.0165630162033258E-4</v>
      </c>
      <c r="N218" s="144">
        <f>IFERROR(_xll.qlIndexFixing(ONIndex1M,I218,TRUE,_xll.ohTrigger(RecalcTrigger,Trigger1M)),NA())</f>
        <v>-4.5739534648614466E-3</v>
      </c>
      <c r="O218" s="44">
        <f>IFERROR(_xll.qlIndexFixing(ONIndex3M,I218,TRUE,_xll.ohTrigger(RecalcTrigger,Trigger3M)),NA())</f>
        <v>-3.5448328134979334E-3</v>
      </c>
      <c r="P218" s="44">
        <f>IFERROR(_xll.qlIndexFixing(ONIndex6M,I218,TRUE,_xll.ohTrigger(RecalcTrigger,Trigger6M)),NA())</f>
        <v>-2.2230410625523334E-3</v>
      </c>
      <c r="Q218" s="145">
        <f>IFERROR(_xll.qlIndexFixing(ONIndex1Y,I218,TRUE,_xll.ohTrigger(RecalcTrigger,Trigger1Y)),NA())</f>
        <v>-7.5438721444331946E-4</v>
      </c>
    </row>
    <row r="219" spans="2:17" x14ac:dyDescent="0.2">
      <c r="B219" s="39" t="s">
        <v>17</v>
      </c>
      <c r="D219" s="42">
        <f>_xll.qlCalendarAdvance(Calendar,$D218,B219,"f",FALSE)</f>
        <v>42948</v>
      </c>
      <c r="E219" s="139">
        <f>_xll.qlInterestRateIndexValueDate(IndexON,D219)</f>
        <v>42948</v>
      </c>
      <c r="F219" s="155">
        <f>IFERROR(_xll.qlIndexFixing(IndexON,D219,TRUE,_xll.ohTrigger(RecalcTrigger,TriggerON)),NA())</f>
        <v>-4.3868862016616106E-3</v>
      </c>
      <c r="H219" s="42">
        <f>_xll.qlCalendarAdvance(Calendar,$H218,B219,"f",FALSE)</f>
        <v>42948</v>
      </c>
      <c r="I219" s="139">
        <f>_xll.qlInterestRateIndexValueDate(Index1M,$H219)</f>
        <v>42950</v>
      </c>
      <c r="J219" s="144">
        <f>IFERROR(_xll.qlIndexFixing(Index1M,$H219,TRUE,_xll.ohTrigger(RecalcTrigger,Trigger1M)),NA())</f>
        <v>-4.6319169119860004E-3</v>
      </c>
      <c r="K219" s="44">
        <f>IFERROR(_xll.qlIndexFixing(Index3M,H219,TRUE,_xll.ohTrigger(RecalcTrigger,Trigger3M)),NA())</f>
        <v>-3.5656082302806453E-3</v>
      </c>
      <c r="L219" s="44">
        <f>IFERROR(_xll.qlIndexFixing(Index6M,$H219,TRUE,_xll.ohTrigger(RecalcTrigger,Trigger6M)),NA())</f>
        <v>-2.3351812972715797E-3</v>
      </c>
      <c r="M219" s="145">
        <f>IFERROR(_xll.qlIndexFixing(Index1Y,$H219,TRUE,_xll.ohTrigger(RecalcTrigger,Trigger1Y)),NA())</f>
        <v>-9.0246464067443599E-4</v>
      </c>
      <c r="N219" s="144">
        <f>IFERROR(_xll.qlIndexFixing(ONIndex1M,I219,TRUE,_xll.ohTrigger(RecalcTrigger,Trigger1M)),NA())</f>
        <v>-4.5932968372053296E-3</v>
      </c>
      <c r="O219" s="44">
        <f>IFERROR(_xll.qlIndexFixing(ONIndex3M,I219,TRUE,_xll.ohTrigger(RecalcTrigger,Trigger3M)),NA())</f>
        <v>-3.5333154150896107E-3</v>
      </c>
      <c r="P219" s="44">
        <f>IFERROR(_xll.qlIndexFixing(ONIndex6M,I219,TRUE,_xll.ohTrigger(RecalcTrigger,Trigger6M)),NA())</f>
        <v>-2.2079553631426663E-3</v>
      </c>
      <c r="Q219" s="145">
        <f>IFERROR(_xll.qlIndexFixing(ONIndex1Y,I219,TRUE,_xll.ohTrigger(RecalcTrigger,Trigger1Y)),NA())</f>
        <v>-7.5656627418929645E-4</v>
      </c>
    </row>
    <row r="220" spans="2:17" x14ac:dyDescent="0.2">
      <c r="B220" s="39" t="s">
        <v>17</v>
      </c>
      <c r="D220" s="42">
        <f>_xll.qlCalendarAdvance(Calendar,$D219,B220,"f",FALSE)</f>
        <v>42949</v>
      </c>
      <c r="E220" s="139">
        <f>_xll.qlInterestRateIndexValueDate(IndexON,D220)</f>
        <v>42949</v>
      </c>
      <c r="F220" s="155">
        <f>IFERROR(_xll.qlIndexFixing(IndexON,D220,TRUE,_xll.ohTrigger(RecalcTrigger,TriggerON)),NA())</f>
        <v>-4.3887175665613398E-3</v>
      </c>
      <c r="H220" s="42">
        <f>_xll.qlCalendarAdvance(Calendar,$H219,B220,"f",FALSE)</f>
        <v>42949</v>
      </c>
      <c r="I220" s="139">
        <f>_xll.qlInterestRateIndexValueDate(Index1M,$H220)</f>
        <v>42951</v>
      </c>
      <c r="J220" s="144">
        <f>IFERROR(_xll.qlIndexFixing(Index1M,$H220,TRUE,_xll.ohTrigger(RecalcTrigger,Trigger1M)),NA())</f>
        <v>-4.6345222881331635E-3</v>
      </c>
      <c r="K220" s="44">
        <f>IFERROR(_xll.qlIndexFixing(Index3M,H220,TRUE,_xll.ohTrigger(RecalcTrigger,Trigger3M)),NA())</f>
        <v>-3.5706756061950756E-3</v>
      </c>
      <c r="L220" s="44">
        <f>IFERROR(_xll.qlIndexFixing(Index6M,$H220,TRUE,_xll.ohTrigger(RecalcTrigger,Trigger6M)),NA())</f>
        <v>-2.3357097689104683E-3</v>
      </c>
      <c r="M220" s="145">
        <f>IFERROR(_xll.qlIndexFixing(Index1Y,$H220,TRUE,_xll.ohTrigger(RecalcTrigger,Trigger1Y)),NA())</f>
        <v>-9.0398458747655073E-4</v>
      </c>
      <c r="N220" s="144">
        <f>IFERROR(_xll.qlIndexFixing(ONIndex1M,I220,TRUE,_xll.ohTrigger(RecalcTrigger,Trigger1M)),NA())</f>
        <v>-4.6020407578328815E-3</v>
      </c>
      <c r="O220" s="44">
        <f>IFERROR(_xll.qlIndexFixing(ONIndex3M,I220,TRUE,_xll.ohTrigger(RecalcTrigger,Trigger3M)),NA())</f>
        <v>-3.5276592253330463E-3</v>
      </c>
      <c r="P220" s="44">
        <f>IFERROR(_xll.qlIndexFixing(ONIndex6M,I220,TRUE,_xll.ohTrigger(RecalcTrigger,Trigger6M)),NA())</f>
        <v>-2.2014016910176792E-3</v>
      </c>
      <c r="Q220" s="145">
        <f>IFERROR(_xll.qlIndexFixing(ONIndex1Y,I220,TRUE,_xll.ohTrigger(RecalcTrigger,Trigger1Y)),NA())</f>
        <v>-7.5762714789817664E-4</v>
      </c>
    </row>
    <row r="221" spans="2:17" x14ac:dyDescent="0.2">
      <c r="B221" s="39" t="s">
        <v>17</v>
      </c>
      <c r="D221" s="42">
        <f>_xll.qlCalendarAdvance(Calendar,$D220,B221,"f",FALSE)</f>
        <v>42950</v>
      </c>
      <c r="E221" s="139">
        <f>_xll.qlInterestRateIndexValueDate(IndexON,D221)</f>
        <v>42950</v>
      </c>
      <c r="F221" s="155">
        <f>IFERROR(_xll.qlIndexFixing(IndexON,D221,TRUE,_xll.ohTrigger(RecalcTrigger,TriggerON)),NA())</f>
        <v>-4.3905467767846318E-3</v>
      </c>
      <c r="H221" s="42">
        <f>_xll.qlCalendarAdvance(Calendar,$H220,B221,"f",FALSE)</f>
        <v>42950</v>
      </c>
      <c r="I221" s="139">
        <f>_xll.qlInterestRateIndexValueDate(Index1M,$H221)</f>
        <v>42954</v>
      </c>
      <c r="J221" s="144">
        <f>IFERROR(_xll.qlIndexFixing(Index1M,$H221,TRUE,_xll.ohTrigger(RecalcTrigger,Trigger1M)),NA())</f>
        <v>-4.6385387225233998E-3</v>
      </c>
      <c r="K221" s="44">
        <f>IFERROR(_xll.qlIndexFixing(Index3M,H221,TRUE,_xll.ohTrigger(RecalcTrigger,Trigger3M)),NA())</f>
        <v>-3.5731297941093737E-3</v>
      </c>
      <c r="L221" s="44">
        <f>IFERROR(_xll.qlIndexFixing(Index6M,$H221,TRUE,_xll.ohTrigger(RecalcTrigger,Trigger6M)),NA())</f>
        <v>-2.3388725323578771E-3</v>
      </c>
      <c r="M221" s="145">
        <f>IFERROR(_xll.qlIndexFixing(Index1Y,$H221,TRUE,_xll.ohTrigger(RecalcTrigger,Trigger1Y)),NA())</f>
        <v>-9.0556725864125362E-4</v>
      </c>
      <c r="N221" s="144">
        <f>IFERROR(_xll.qlIndexFixing(ONIndex1M,I221,TRUE,_xll.ohTrigger(RecalcTrigger,Trigger1M)),NA())</f>
        <v>-4.6102339458009567E-3</v>
      </c>
      <c r="O221" s="44">
        <f>IFERROR(_xll.qlIndexFixing(ONIndex3M,I221,TRUE,_xll.ohTrigger(RecalcTrigger,Trigger3M)),NA())</f>
        <v>-3.5220778845035383E-3</v>
      </c>
      <c r="P221" s="44">
        <f>IFERROR(_xll.qlIndexFixing(ONIndex6M,I221,TRUE,_xll.ohTrigger(RecalcTrigger,Trigger6M)),NA())</f>
        <v>-2.1954586852102054E-3</v>
      </c>
      <c r="Q221" s="145">
        <f>IFERROR(_xll.qlIndexFixing(ONIndex1Y,I221,TRUE,_xll.ohTrigger(RecalcTrigger,Trigger1Y)),NA())</f>
        <v>-7.5867102068638559E-4</v>
      </c>
    </row>
    <row r="222" spans="2:17" x14ac:dyDescent="0.2">
      <c r="B222" s="39" t="s">
        <v>17</v>
      </c>
      <c r="D222" s="42">
        <f>_xll.qlCalendarAdvance(Calendar,$D221,B222,"f",FALSE)</f>
        <v>42951</v>
      </c>
      <c r="E222" s="139">
        <f>_xll.qlInterestRateIndexValueDate(IndexON,D222)</f>
        <v>42951</v>
      </c>
      <c r="F222" s="155">
        <f>IFERROR(_xll.qlIndexFixing(IndexON,D222,TRUE,_xll.ohTrigger(RecalcTrigger,TriggerON)),NA())</f>
        <v>-4.3941451121076724E-3</v>
      </c>
      <c r="H222" s="42">
        <f>_xll.qlCalendarAdvance(Calendar,$H221,B222,"f",FALSE)</f>
        <v>42951</v>
      </c>
      <c r="I222" s="139">
        <f>_xll.qlInterestRateIndexValueDate(Index1M,$H222)</f>
        <v>42955</v>
      </c>
      <c r="J222" s="144">
        <f>IFERROR(_xll.qlIndexFixing(Index1M,$H222,TRUE,_xll.ohTrigger(RecalcTrigger,Trigger1M)),NA())</f>
        <v>-4.6390317164710006E-3</v>
      </c>
      <c r="K222" s="44">
        <f>IFERROR(_xll.qlIndexFixing(Index3M,H222,TRUE,_xll.ohTrigger(RecalcTrigger,Trigger3M)),NA())</f>
        <v>-3.5750192928220839E-3</v>
      </c>
      <c r="L222" s="44">
        <f>IFERROR(_xll.qlIndexFixing(Index6M,$H222,TRUE,_xll.ohTrigger(RecalcTrigger,Trigger6M)),NA())</f>
        <v>-2.3401754797893462E-3</v>
      </c>
      <c r="M222" s="145">
        <f>IFERROR(_xll.qlIndexFixing(Index1Y,$H222,TRUE,_xll.ohTrigger(RecalcTrigger,Trigger1Y)),NA())</f>
        <v>-9.0631052499908459E-4</v>
      </c>
      <c r="N222" s="144">
        <f>IFERROR(_xll.qlIndexFixing(ONIndex1M,I222,TRUE,_xll.ohTrigger(RecalcTrigger,Trigger1M)),NA())</f>
        <v>-4.6178687287667941E-3</v>
      </c>
      <c r="O222" s="44">
        <f>IFERROR(_xll.qlIndexFixing(ONIndex3M,I222,TRUE,_xll.ohTrigger(RecalcTrigger,Trigger3M)),NA())</f>
        <v>-3.516573306590054E-3</v>
      </c>
      <c r="P222" s="44">
        <f>IFERROR(_xll.qlIndexFixing(ONIndex6M,I222,TRUE,_xll.ohTrigger(RecalcTrigger,Trigger6M)),NA())</f>
        <v>-2.1901350396458241E-3</v>
      </c>
      <c r="Q222" s="145">
        <f>IFERROR(_xll.qlIndexFixing(ONIndex1Y,I222,TRUE,_xll.ohTrigger(RecalcTrigger,Trigger1Y)),NA())</f>
        <v>-7.5969770538364401E-4</v>
      </c>
    </row>
    <row r="223" spans="2:17" x14ac:dyDescent="0.2">
      <c r="B223" s="39" t="s">
        <v>17</v>
      </c>
      <c r="D223" s="42">
        <f>_xll.qlCalendarAdvance(Calendar,$D222,B223,"f",FALSE)</f>
        <v>42954</v>
      </c>
      <c r="E223" s="139">
        <f>_xll.qlInterestRateIndexValueDate(IndexON,D223)</f>
        <v>42954</v>
      </c>
      <c r="F223" s="155">
        <f>IFERROR(_xll.qlIndexFixing(IndexON,D223,TRUE,_xll.ohTrigger(RecalcTrigger,TriggerON)),NA())</f>
        <v>-4.3978450041270989E-3</v>
      </c>
      <c r="H223" s="42">
        <f>_xll.qlCalendarAdvance(Calendar,$H222,B223,"f",FALSE)</f>
        <v>42954</v>
      </c>
      <c r="I223" s="139">
        <f>_xll.qlInterestRateIndexValueDate(Index1M,$H223)</f>
        <v>42956</v>
      </c>
      <c r="J223" s="144">
        <f>IFERROR(_xll.qlIndexFixing(Index1M,$H223,TRUE,_xll.ohTrigger(RecalcTrigger,Trigger1M)),NA())</f>
        <v>-4.6367439421554383E-3</v>
      </c>
      <c r="K223" s="44">
        <f>IFERROR(_xll.qlIndexFixing(Index3M,H223,TRUE,_xll.ohTrigger(RecalcTrigger,Trigger3M)),NA())</f>
        <v>-3.5769127903530272E-3</v>
      </c>
      <c r="L223" s="44">
        <f>IFERROR(_xll.qlIndexFixing(Index6M,$H223,TRUE,_xll.ohTrigger(RecalcTrigger,Trigger6M)),NA())</f>
        <v>-2.341486656283464E-3</v>
      </c>
      <c r="M223" s="145">
        <f>IFERROR(_xll.qlIndexFixing(Index1Y,$H223,TRUE,_xll.ohTrigger(RecalcTrigger,Trigger1Y)),NA())</f>
        <v>-9.0704095791236186E-4</v>
      </c>
      <c r="N223" s="144">
        <f>IFERROR(_xll.qlIndexFixing(ONIndex1M,I223,TRUE,_xll.ohTrigger(RecalcTrigger,Trigger1M)),NA())</f>
        <v>-4.6311790068465086E-3</v>
      </c>
      <c r="O223" s="44">
        <f>IFERROR(_xll.qlIndexFixing(ONIndex3M,I223,TRUE,_xll.ohTrigger(RecalcTrigger,Trigger3M)),NA())</f>
        <v>-3.5057954588291196E-3</v>
      </c>
      <c r="P223" s="44">
        <f>IFERROR(_xll.qlIndexFixing(ONIndex6M,I223,TRUE,_xll.ohTrigger(RecalcTrigger,Trigger6M)),NA())</f>
        <v>-2.1815825340221195E-3</v>
      </c>
      <c r="Q223" s="145">
        <f>IFERROR(_xll.qlIndexFixing(ONIndex1Y,I223,TRUE,_xll.ohTrigger(RecalcTrigger,Trigger1Y)),NA())</f>
        <v>-7.6169123175429121E-4</v>
      </c>
    </row>
    <row r="224" spans="2:17" x14ac:dyDescent="0.2">
      <c r="B224" s="39" t="s">
        <v>17</v>
      </c>
      <c r="D224" s="42">
        <f>_xll.qlCalendarAdvance(Calendar,$D223,B224,"f",FALSE)</f>
        <v>42955</v>
      </c>
      <c r="E224" s="139">
        <f>_xll.qlInterestRateIndexValueDate(IndexON,D224)</f>
        <v>42955</v>
      </c>
      <c r="F224" s="155">
        <f>IFERROR(_xll.qlIndexFixing(IndexON,D224,TRUE,_xll.ohTrigger(RecalcTrigger,TriggerON)),NA())</f>
        <v>-4.3996656414480029E-3</v>
      </c>
      <c r="H224" s="42">
        <f>_xll.qlCalendarAdvance(Calendar,$H223,B224,"f",FALSE)</f>
        <v>42955</v>
      </c>
      <c r="I224" s="139">
        <f>_xll.qlInterestRateIndexValueDate(Index1M,$H224)</f>
        <v>42957</v>
      </c>
      <c r="J224" s="144">
        <f>IFERROR(_xll.qlIndexFixing(Index1M,$H224,TRUE,_xll.ohTrigger(RecalcTrigger,Trigger1M)),NA())</f>
        <v>-4.6376317700065617E-3</v>
      </c>
      <c r="K224" s="44">
        <f>IFERROR(_xll.qlIndexFixing(Index3M,H224,TRUE,_xll.ohTrigger(RecalcTrigger,Trigger3M)),NA())</f>
        <v>-3.5788104553907446E-3</v>
      </c>
      <c r="L224" s="44">
        <f>IFERROR(_xll.qlIndexFixing(Index6M,$H224,TRUE,_xll.ohTrigger(RecalcTrigger,Trigger6M)),NA())</f>
        <v>-2.3437430708507195E-3</v>
      </c>
      <c r="M224" s="145">
        <f>IFERROR(_xll.qlIndexFixing(Index1Y,$H224,TRUE,_xll.ohTrigger(RecalcTrigger,Trigger1Y)),NA())</f>
        <v>-9.0775861990553689E-4</v>
      </c>
      <c r="N224" s="144">
        <f>IFERROR(_xll.qlIndexFixing(ONIndex1M,I224,TRUE,_xll.ohTrigger(RecalcTrigger,Trigger1M)),NA())</f>
        <v>-4.6426703721857976E-3</v>
      </c>
      <c r="O224" s="44">
        <f>IFERROR(_xll.qlIndexFixing(ONIndex3M,I224,TRUE,_xll.ohTrigger(RecalcTrigger,Trigger3M)),NA())</f>
        <v>-3.4953609139076747E-3</v>
      </c>
      <c r="P224" s="44">
        <f>IFERROR(_xll.qlIndexFixing(ONIndex6M,I224,TRUE,_xll.ohTrigger(RecalcTrigger,Trigger6M)),NA())</f>
        <v>-2.1752079459647078E-3</v>
      </c>
      <c r="Q224" s="145">
        <f>IFERROR(_xll.qlIndexFixing(ONIndex1Y,I224,TRUE,_xll.ohTrigger(RecalcTrigger,Trigger1Y)),NA())</f>
        <v>-7.6362881270330973E-4</v>
      </c>
    </row>
    <row r="225" spans="2:17" x14ac:dyDescent="0.2">
      <c r="B225" s="39" t="s">
        <v>17</v>
      </c>
      <c r="D225" s="42">
        <f>_xll.qlCalendarAdvance(Calendar,$D224,B225,"f",FALSE)</f>
        <v>42956</v>
      </c>
      <c r="E225" s="139">
        <f>_xll.qlInterestRateIndexValueDate(IndexON,D225)</f>
        <v>42956</v>
      </c>
      <c r="F225" s="155">
        <f>IFERROR(_xll.qlIndexFixing(IndexON,D225,TRUE,_xll.ohTrigger(RecalcTrigger,TriggerON)),NA())</f>
        <v>-4.4014850045481779E-3</v>
      </c>
      <c r="H225" s="42">
        <f>_xll.qlCalendarAdvance(Calendar,$H224,B225,"f",FALSE)</f>
        <v>42956</v>
      </c>
      <c r="I225" s="139">
        <f>_xll.qlInterestRateIndexValueDate(Index1M,$H225)</f>
        <v>42958</v>
      </c>
      <c r="J225" s="144">
        <f>IFERROR(_xll.qlIndexFixing(Index1M,$H225,TRUE,_xll.ohTrigger(RecalcTrigger,Trigger1M)),NA())</f>
        <v>-4.6383287852248866E-3</v>
      </c>
      <c r="K225" s="44">
        <f>IFERROR(_xll.qlIndexFixing(Index3M,H225,TRUE,_xll.ohTrigger(RecalcTrigger,Trigger3M)),NA())</f>
        <v>-3.5828431209797341E-3</v>
      </c>
      <c r="L225" s="44">
        <f>IFERROR(_xll.qlIndexFixing(Index6M,$H225,TRUE,_xll.ohTrigger(RecalcTrigger,Trigger6M)),NA())</f>
        <v>-2.344587648320465E-3</v>
      </c>
      <c r="M225" s="145">
        <f>IFERROR(_xll.qlIndexFixing(Index1Y,$H225,TRUE,_xll.ohTrigger(RecalcTrigger,Trigger1Y)),NA())</f>
        <v>-9.0902180081400331E-4</v>
      </c>
      <c r="N225" s="144">
        <f>IFERROR(_xll.qlIndexFixing(ONIndex1M,I225,TRUE,_xll.ohTrigger(RecalcTrigger,Trigger1M)),NA())</f>
        <v>-4.6473980505945534E-3</v>
      </c>
      <c r="O225" s="44">
        <f>IFERROR(_xll.qlIndexFixing(ONIndex3M,I225,TRUE,_xll.ohTrigger(RecalcTrigger,Trigger3M)),NA())</f>
        <v>-3.4902688670834792E-3</v>
      </c>
      <c r="P225" s="44">
        <f>IFERROR(_xll.qlIndexFixing(ONIndex6M,I225,TRUE,_xll.ohTrigger(RecalcTrigger,Trigger6M)),NA())</f>
        <v>-2.1731115157352932E-3</v>
      </c>
      <c r="Q225" s="145">
        <f>IFERROR(_xll.qlIndexFixing(ONIndex1Y,I225,TRUE,_xll.ohTrigger(RecalcTrigger,Trigger1Y)),NA())</f>
        <v>-7.6456674419578263E-4</v>
      </c>
    </row>
    <row r="226" spans="2:17" x14ac:dyDescent="0.2">
      <c r="B226" s="39" t="s">
        <v>17</v>
      </c>
      <c r="D226" s="42">
        <f>_xll.qlCalendarAdvance(Calendar,$D225,B226,"f",FALSE)</f>
        <v>42957</v>
      </c>
      <c r="E226" s="139">
        <f>_xll.qlInterestRateIndexValueDate(IndexON,D226)</f>
        <v>42957</v>
      </c>
      <c r="F226" s="155">
        <f>IFERROR(_xll.qlIndexFixing(IndexON,D226,TRUE,_xll.ohTrigger(RecalcTrigger,TriggerON)),NA())</f>
        <v>-4.4033032397905458E-3</v>
      </c>
      <c r="H226" s="42">
        <f>_xll.qlCalendarAdvance(Calendar,$H225,B226,"f",FALSE)</f>
        <v>42957</v>
      </c>
      <c r="I226" s="139">
        <f>_xll.qlInterestRateIndexValueDate(Index1M,$H226)</f>
        <v>42961</v>
      </c>
      <c r="J226" s="144">
        <f>IFERROR(_xll.qlIndexFixing(Index1M,$H226,TRUE,_xll.ohTrigger(RecalcTrigger,Trigger1M)),NA())</f>
        <v>-4.6349051601665961E-3</v>
      </c>
      <c r="K226" s="44">
        <f>IFERROR(_xll.qlIndexFixing(Index3M,H226,TRUE,_xll.ohTrigger(RecalcTrigger,Trigger3M)),NA())</f>
        <v>-3.5864459811897685E-3</v>
      </c>
      <c r="L226" s="44">
        <f>IFERROR(_xll.qlIndexFixing(Index6M,$H226,TRUE,_xll.ohTrigger(RecalcTrigger,Trigger6M)),NA())</f>
        <v>-2.348156025280968E-3</v>
      </c>
      <c r="M226" s="145">
        <f>IFERROR(_xll.qlIndexFixing(Index1Y,$H226,TRUE,_xll.ohTrigger(RecalcTrigger,Trigger1Y)),NA())</f>
        <v>-9.1050284152994273E-4</v>
      </c>
      <c r="N226" s="144">
        <f>IFERROR(_xll.qlIndexFixing(ONIndex1M,I226,TRUE,_xll.ohTrigger(RecalcTrigger,Trigger1M)),NA())</f>
        <v>-4.6515212919828741E-3</v>
      </c>
      <c r="O226" s="44">
        <f>IFERROR(_xll.qlIndexFixing(ONIndex3M,I226,TRUE,_xll.ohTrigger(RecalcTrigger,Trigger3M)),NA())</f>
        <v>-3.4852650694672249E-3</v>
      </c>
      <c r="P226" s="44">
        <f>IFERROR(_xll.qlIndexFixing(ONIndex6M,I226,TRUE,_xll.ohTrigger(RecalcTrigger,Trigger6M)),NA())</f>
        <v>-2.1716866112608813E-3</v>
      </c>
      <c r="Q226" s="145">
        <f>IFERROR(_xll.qlIndexFixing(ONIndex1Y,I226,TRUE,_xll.ohTrigger(RecalcTrigger,Trigger1Y)),NA())</f>
        <v>-7.6548636285700411E-4</v>
      </c>
    </row>
    <row r="227" spans="2:17" x14ac:dyDescent="0.2">
      <c r="B227" s="39" t="s">
        <v>17</v>
      </c>
      <c r="D227" s="42">
        <f>_xll.qlCalendarAdvance(Calendar,$D226,B227,"f",FALSE)</f>
        <v>42958</v>
      </c>
      <c r="E227" s="139">
        <f>_xll.qlInterestRateIndexValueDate(IndexON,D227)</f>
        <v>42958</v>
      </c>
      <c r="F227" s="155">
        <f>IFERROR(_xll.qlIndexFixing(IndexON,D227,TRUE,_xll.ohTrigger(RecalcTrigger,TriggerON)),NA())</f>
        <v>-4.4068827384213805E-3</v>
      </c>
      <c r="H227" s="42">
        <f>_xll.qlCalendarAdvance(Calendar,$H226,B227,"f",FALSE)</f>
        <v>42958</v>
      </c>
      <c r="I227" s="139">
        <f>_xll.qlInterestRateIndexValueDate(Index1M,$H227)</f>
        <v>42962</v>
      </c>
      <c r="J227" s="144">
        <f>IFERROR(_xll.qlIndexFixing(Index1M,$H227,TRUE,_xll.ohTrigger(RecalcTrigger,Trigger1M)),NA())</f>
        <v>-4.6332854131616872E-3</v>
      </c>
      <c r="K227" s="44">
        <f>IFERROR(_xll.qlIndexFixing(Index3M,H227,TRUE,_xll.ohTrigger(RecalcTrigger,Trigger3M)),NA())</f>
        <v>-3.5883668308577883E-3</v>
      </c>
      <c r="L227" s="44">
        <f>IFERROR(_xll.qlIndexFixing(Index6M,$H227,TRUE,_xll.ohTrigger(RecalcTrigger,Trigger6M)),NA())</f>
        <v>-2.3495103117206991E-3</v>
      </c>
      <c r="M227" s="145">
        <f>IFERROR(_xll.qlIndexFixing(Index1Y,$H227,TRUE,_xll.ohTrigger(RecalcTrigger,Trigger1Y)),NA())</f>
        <v>-9.1115761915866228E-4</v>
      </c>
      <c r="N227" s="144">
        <f>IFERROR(_xll.qlIndexFixing(ONIndex1M,I227,TRUE,_xll.ohTrigger(RecalcTrigger,Trigger1M)),NA())</f>
        <v>-4.6550324242078389E-3</v>
      </c>
      <c r="O227" s="44">
        <f>IFERROR(_xll.qlIndexFixing(ONIndex3M,I227,TRUE,_xll.ohTrigger(RecalcTrigger,Trigger3M)),NA())</f>
        <v>-3.4803514353676235E-3</v>
      </c>
      <c r="P227" s="44">
        <f>IFERROR(_xll.qlIndexFixing(ONIndex6M,I227,TRUE,_xll.ohTrigger(RecalcTrigger,Trigger6M)),NA())</f>
        <v>-2.1709419264670515E-3</v>
      </c>
      <c r="Q227" s="145">
        <f>IFERROR(_xll.qlIndexFixing(ONIndex1Y,I227,TRUE,_xll.ohTrigger(RecalcTrigger,Trigger1Y)),NA())</f>
        <v>-7.6638748095714249E-4</v>
      </c>
    </row>
    <row r="228" spans="2:17" x14ac:dyDescent="0.2">
      <c r="B228" s="39" t="s">
        <v>17</v>
      </c>
      <c r="D228" s="42">
        <f>_xll.qlCalendarAdvance(Calendar,$D227,B228,"f",FALSE)</f>
        <v>42961</v>
      </c>
      <c r="E228" s="139">
        <f>_xll.qlInterestRateIndexValueDate(IndexON,D228)</f>
        <v>42961</v>
      </c>
      <c r="F228" s="155">
        <f>IFERROR(_xll.qlIndexFixing(IndexON,D228,TRUE,_xll.ohTrigger(RecalcTrigger,TriggerON)),NA())</f>
        <v>-4.4105678400319093E-3</v>
      </c>
      <c r="H228" s="42">
        <f>_xll.qlCalendarAdvance(Calendar,$H227,B228,"f",FALSE)</f>
        <v>42961</v>
      </c>
      <c r="I228" s="139">
        <f>_xll.qlInterestRateIndexValueDate(Index1M,$H228)</f>
        <v>42963</v>
      </c>
      <c r="J228" s="144">
        <f>IFERROR(_xll.qlIndexFixing(Index1M,$H228,TRUE,_xll.ohTrigger(RecalcTrigger,Trigger1M)),NA())</f>
        <v>-4.6288365449771848E-3</v>
      </c>
      <c r="K228" s="44">
        <f>IFERROR(_xll.qlIndexFixing(Index3M,H228,TRUE,_xll.ohTrigger(RecalcTrigger,Trigger3M)),NA())</f>
        <v>-3.5902927502035296E-3</v>
      </c>
      <c r="L228" s="44">
        <f>IFERROR(_xll.qlIndexFixing(Index6M,$H228,TRUE,_xll.ohTrigger(RecalcTrigger,Trigger6M)),NA())</f>
        <v>-2.3508705425556238E-3</v>
      </c>
      <c r="M228" s="145">
        <f>IFERROR(_xll.qlIndexFixing(Index1Y,$H228,TRUE,_xll.ohTrigger(RecalcTrigger,Trigger1Y)),NA())</f>
        <v>-9.1180002043899744E-4</v>
      </c>
      <c r="N228" s="144">
        <f>IFERROR(_xll.qlIndexFixing(ONIndex1M,I228,TRUE,_xll.ohTrigger(RecalcTrigger,Trigger1M)),NA())</f>
        <v>-4.6599156447157952E-3</v>
      </c>
      <c r="O228" s="44">
        <f>IFERROR(_xll.qlIndexFixing(ONIndex3M,I228,TRUE,_xll.ohTrigger(RecalcTrigger,Trigger3M)),NA())</f>
        <v>-3.4708008211481456E-3</v>
      </c>
      <c r="P228" s="44">
        <f>IFERROR(_xll.qlIndexFixing(ONIndex6M,I228,TRUE,_xll.ohTrigger(RecalcTrigger,Trigger6M)),NA())</f>
        <v>-2.1717503261875493E-3</v>
      </c>
      <c r="Q228" s="145">
        <f>IFERROR(_xll.qlIndexFixing(ONIndex1Y,I228,TRUE,_xll.ohTrigger(RecalcTrigger,Trigger1Y)),NA())</f>
        <v>-7.6812547245452834E-4</v>
      </c>
    </row>
    <row r="229" spans="2:17" x14ac:dyDescent="0.2">
      <c r="B229" s="39" t="s">
        <v>17</v>
      </c>
      <c r="D229" s="42">
        <f>_xll.qlCalendarAdvance(Calendar,$D228,B229,"f",FALSE)</f>
        <v>42962</v>
      </c>
      <c r="E229" s="139">
        <f>_xll.qlInterestRateIndexValueDate(IndexON,D229)</f>
        <v>42962</v>
      </c>
      <c r="F229" s="155">
        <f>IFERROR(_xll.qlIndexFixing(IndexON,D229,TRUE,_xll.ohTrigger(RecalcTrigger,TriggerON)),NA())</f>
        <v>-4.4123826386233134E-3</v>
      </c>
      <c r="H229" s="42">
        <f>_xll.qlCalendarAdvance(Calendar,$H228,B229,"f",FALSE)</f>
        <v>42962</v>
      </c>
      <c r="I229" s="139">
        <f>_xll.qlInterestRateIndexValueDate(Index1M,$H229)</f>
        <v>42964</v>
      </c>
      <c r="J229" s="144">
        <f>IFERROR(_xll.qlIndexFixing(Index1M,$H229,TRUE,_xll.ohTrigger(RecalcTrigger,Trigger1M)),NA())</f>
        <v>-4.6281874469467077E-3</v>
      </c>
      <c r="K229" s="44">
        <f>IFERROR(_xll.qlIndexFixing(Index3M,H229,TRUE,_xll.ohTrigger(RecalcTrigger,Trigger3M)),NA())</f>
        <v>-3.5922238712600722E-3</v>
      </c>
      <c r="L229" s="44">
        <f>IFERROR(_xll.qlIndexFixing(Index6M,$H229,TRUE,_xll.ohTrigger(RecalcTrigger,Trigger6M)),NA())</f>
        <v>-2.3529752898400163E-3</v>
      </c>
      <c r="M229" s="145">
        <f>IFERROR(_xll.qlIndexFixing(Index1Y,$H229,TRUE,_xll.ohTrigger(RecalcTrigger,Trigger1Y)),NA())</f>
        <v>-9.1243011437054872E-4</v>
      </c>
      <c r="N229" s="144">
        <f>IFERROR(_xll.qlIndexFixing(ONIndex1M,I229,TRUE,_xll.ohTrigger(RecalcTrigger,Trigger1M)),NA())</f>
        <v>-4.6628024214134811E-3</v>
      </c>
      <c r="O229" s="44">
        <f>IFERROR(_xll.qlIndexFixing(ONIndex3M,I229,TRUE,_xll.ohTrigger(RecalcTrigger,Trigger3M)),NA())</f>
        <v>-3.4616368213491455E-3</v>
      </c>
      <c r="P229" s="44">
        <f>IFERROR(_xll.qlIndexFixing(ONIndex6M,I229,TRUE,_xll.ohTrigger(RecalcTrigger,Trigger6M)),NA())</f>
        <v>-2.1749392704428772E-3</v>
      </c>
      <c r="Q229" s="145">
        <f>IFERROR(_xll.qlIndexFixing(ONIndex1Y,I229,TRUE,_xll.ohTrigger(RecalcTrigger,Trigger1Y)),NA())</f>
        <v>-7.6980319882569148E-4</v>
      </c>
    </row>
    <row r="230" spans="2:17" x14ac:dyDescent="0.2">
      <c r="B230" s="39" t="s">
        <v>17</v>
      </c>
      <c r="D230" s="42">
        <f>_xll.qlCalendarAdvance(Calendar,$D229,B230,"f",FALSE)</f>
        <v>42963</v>
      </c>
      <c r="E230" s="139">
        <f>_xll.qlInterestRateIndexValueDate(IndexON,D230)</f>
        <v>42963</v>
      </c>
      <c r="F230" s="155">
        <f>IFERROR(_xll.qlIndexFixing(IndexON,D230,TRUE,_xll.ohTrigger(RecalcTrigger,TriggerON)),NA())</f>
        <v>-4.4141971898525867E-3</v>
      </c>
      <c r="H230" s="42">
        <f>_xll.qlCalendarAdvance(Calendar,$H229,B230,"f",FALSE)</f>
        <v>42963</v>
      </c>
      <c r="I230" s="139">
        <f>_xll.qlInterestRateIndexValueDate(Index1M,$H230)</f>
        <v>42965</v>
      </c>
      <c r="J230" s="144">
        <f>IFERROR(_xll.qlIndexFixing(Index1M,$H230,TRUE,_xll.ohTrigger(RecalcTrigger,Trigger1M)),NA())</f>
        <v>-4.6273813149668285E-3</v>
      </c>
      <c r="K230" s="44">
        <f>IFERROR(_xll.qlIndexFixing(Index3M,H230,TRUE,_xll.ohTrigger(RecalcTrigger,Trigger3M)),NA())</f>
        <v>-3.5953242841053092E-3</v>
      </c>
      <c r="L230" s="44">
        <f>IFERROR(_xll.qlIndexFixing(Index6M,$H230,TRUE,_xll.ohTrigger(RecalcTrigger,Trigger6M)),NA())</f>
        <v>-2.3539734493541412E-3</v>
      </c>
      <c r="M230" s="145">
        <f>IFERROR(_xll.qlIndexFixing(Index1Y,$H230,TRUE,_xll.ohTrigger(RecalcTrigger,Trigger1Y)),NA())</f>
        <v>-9.1344476002607172E-4</v>
      </c>
      <c r="N230" s="144">
        <f>IFERROR(_xll.qlIndexFixing(ONIndex1M,I230,TRUE,_xll.ohTrigger(RecalcTrigger,Trigger1M)),NA())</f>
        <v>-4.6631379274764129E-3</v>
      </c>
      <c r="O230" s="44">
        <f>IFERROR(_xll.qlIndexFixing(ONIndex3M,I230,TRUE,_xll.ohTrigger(RecalcTrigger,Trigger3M)),NA())</f>
        <v>-3.4572027201029698E-3</v>
      </c>
      <c r="P230" s="44">
        <f>IFERROR(_xll.qlIndexFixing(ONIndex6M,I230,TRUE,_xll.ohTrigger(RecalcTrigger,Trigger6M)),NA())</f>
        <v>-2.1777260979316537E-3</v>
      </c>
      <c r="Q230" s="145">
        <f>IFERROR(_xll.qlIndexFixing(ONIndex1Y,I230,TRUE,_xll.ohTrigger(RecalcTrigger,Trigger1Y)),NA())</f>
        <v>-7.7060900232961416E-4</v>
      </c>
    </row>
    <row r="231" spans="2:17" x14ac:dyDescent="0.2">
      <c r="B231" s="39" t="s">
        <v>17</v>
      </c>
      <c r="D231" s="42">
        <f>_xll.qlCalendarAdvance(Calendar,$D230,B231,"f",FALSE)</f>
        <v>42964</v>
      </c>
      <c r="E231" s="139">
        <f>_xll.qlInterestRateIndexValueDate(IndexON,D231)</f>
        <v>42964</v>
      </c>
      <c r="F231" s="155">
        <f>IFERROR(_xll.qlIndexFixing(IndexON,D231,TRUE,_xll.ohTrigger(RecalcTrigger,TriggerON)),NA())</f>
        <v>-4.4160116406022354E-3</v>
      </c>
      <c r="H231" s="42">
        <f>_xll.qlCalendarAdvance(Calendar,$H230,B231,"f",FALSE)</f>
        <v>42964</v>
      </c>
      <c r="I231" s="139">
        <f>_xll.qlInterestRateIndexValueDate(Index1M,$H231)</f>
        <v>42968</v>
      </c>
      <c r="J231" s="144">
        <f>IFERROR(_xll.qlIndexFixing(Index1M,$H231,TRUE,_xll.ohTrigger(RecalcTrigger,Trigger1M)),NA())</f>
        <v>-4.6205149381564701E-3</v>
      </c>
      <c r="K231" s="44">
        <f>IFERROR(_xll.qlIndexFixing(Index3M,H231,TRUE,_xll.ohTrigger(RecalcTrigger,Trigger3M)),NA())</f>
        <v>-3.6000028298955734E-3</v>
      </c>
      <c r="L231" s="44">
        <f>IFERROR(_xll.qlIndexFixing(Index6M,$H231,TRUE,_xll.ohTrigger(RecalcTrigger,Trigger6M)),NA())</f>
        <v>-2.3577457545279675E-3</v>
      </c>
      <c r="M231" s="145">
        <f>IFERROR(_xll.qlIndexFixing(Index1Y,$H231,TRUE,_xll.ohTrigger(RecalcTrigger,Trigger1Y)),NA())</f>
        <v>-9.1482882899780499E-4</v>
      </c>
      <c r="N231" s="144">
        <f>IFERROR(_xll.qlIndexFixing(ONIndex1M,I231,TRUE,_xll.ohTrigger(RecalcTrigger,Trigger1M)),NA())</f>
        <v>-4.6628152920380472E-3</v>
      </c>
      <c r="O231" s="44">
        <f>IFERROR(_xll.qlIndexFixing(ONIndex3M,I231,TRUE,_xll.ohTrigger(RecalcTrigger,Trigger3M)),NA())</f>
        <v>-3.4528702684655244E-3</v>
      </c>
      <c r="P231" s="44">
        <f>IFERROR(_xll.qlIndexFixing(ONIndex6M,I231,TRUE,_xll.ohTrigger(RecalcTrigger,Trigger6M)),NA())</f>
        <v>-2.1812453105729546E-3</v>
      </c>
      <c r="Q231" s="145">
        <f>IFERROR(_xll.qlIndexFixing(ONIndex1Y,I231,TRUE,_xll.ohTrigger(RecalcTrigger,Trigger1Y)),NA())</f>
        <v>-7.7139518057212086E-4</v>
      </c>
    </row>
    <row r="232" spans="2:17" x14ac:dyDescent="0.2">
      <c r="B232" s="39" t="s">
        <v>17</v>
      </c>
      <c r="D232" s="42">
        <f>_xll.qlCalendarAdvance(Calendar,$D231,B232,"f",FALSE)</f>
        <v>42965</v>
      </c>
      <c r="E232" s="139">
        <f>_xll.qlInterestRateIndexValueDate(IndexON,D232)</f>
        <v>42965</v>
      </c>
      <c r="F232" s="155">
        <f>IFERROR(_xll.qlIndexFixing(IndexON,D232,TRUE,_xll.ohTrigger(RecalcTrigger,TriggerON)),NA())</f>
        <v>-4.4195866825047503E-3</v>
      </c>
      <c r="H232" s="42">
        <f>_xll.qlCalendarAdvance(Calendar,$H231,B232,"f",FALSE)</f>
        <v>42965</v>
      </c>
      <c r="I232" s="139">
        <f>_xll.qlInterestRateIndexValueDate(Index1M,$H232)</f>
        <v>42969</v>
      </c>
      <c r="J232" s="144">
        <f>IFERROR(_xll.qlIndexFixing(Index1M,$H232,TRUE,_xll.ohTrigger(RecalcTrigger,Trigger1M)),NA())</f>
        <v>-4.6181501067947689E-3</v>
      </c>
      <c r="K232" s="44">
        <f>IFERROR(_xll.qlIndexFixing(Index3M,H232,TRUE,_xll.ohTrigger(RecalcTrigger,Trigger3M)),NA())</f>
        <v>-3.6019617566585491E-3</v>
      </c>
      <c r="L232" s="44">
        <f>IFERROR(_xll.qlIndexFixing(Index6M,$H232,TRUE,_xll.ohTrigger(RecalcTrigger,Trigger6M)),NA())</f>
        <v>-2.359132292074918E-3</v>
      </c>
      <c r="M232" s="145">
        <f>IFERROR(_xll.qlIndexFixing(Index1Y,$H232,TRUE,_xll.ohTrigger(RecalcTrigger,Trigger1Y)),NA())</f>
        <v>-9.1539845357249195E-4</v>
      </c>
      <c r="N232" s="144">
        <f>IFERROR(_xll.qlIndexFixing(ONIndex1M,I232,TRUE,_xll.ohTrigger(RecalcTrigger,Trigger1M)),NA())</f>
        <v>-4.6618268430353993E-3</v>
      </c>
      <c r="O232" s="44">
        <f>IFERROR(_xll.qlIndexFixing(ONIndex3M,I232,TRUE,_xll.ohTrigger(RecalcTrigger,Trigger3M)),NA())</f>
        <v>-3.4486413807854888E-3</v>
      </c>
      <c r="P232" s="44">
        <f>IFERROR(_xll.qlIndexFixing(ONIndex6M,I232,TRUE,_xll.ohTrigger(RecalcTrigger,Trigger6M)),NA())</f>
        <v>-2.1855056022124231E-3</v>
      </c>
      <c r="Q232" s="145">
        <f>IFERROR(_xll.qlIndexFixing(ONIndex1Y,I232,TRUE,_xll.ohTrigger(RecalcTrigger,Trigger1Y)),NA())</f>
        <v>-7.7216154598325204E-4</v>
      </c>
    </row>
    <row r="233" spans="2:17" x14ac:dyDescent="0.2">
      <c r="B233" s="39" t="s">
        <v>17</v>
      </c>
      <c r="D233" s="42">
        <f>_xll.qlCalendarAdvance(Calendar,$D232,B233,"f",FALSE)</f>
        <v>42968</v>
      </c>
      <c r="E233" s="139">
        <f>_xll.qlInterestRateIndexValueDate(IndexON,D233)</f>
        <v>42968</v>
      </c>
      <c r="F233" s="155">
        <f>IFERROR(_xll.qlIndexFixing(IndexON,D233,TRUE,_xll.ohTrigger(RecalcTrigger,TriggerON)),NA())</f>
        <v>-4.4232713742964336E-3</v>
      </c>
      <c r="H233" s="42">
        <f>_xll.qlCalendarAdvance(Calendar,$H232,B233,"f",FALSE)</f>
        <v>42968</v>
      </c>
      <c r="I233" s="139">
        <f>_xll.qlInterestRateIndexValueDate(Index1M,$H233)</f>
        <v>42970</v>
      </c>
      <c r="J233" s="144">
        <f>IFERROR(_xll.qlIndexFixing(Index1M,$H233,TRUE,_xll.ohTrigger(RecalcTrigger,Trigger1M)),NA())</f>
        <v>-4.6142344525970909E-3</v>
      </c>
      <c r="K233" s="44">
        <f>IFERROR(_xll.qlIndexFixing(Index3M,H233,TRUE,_xll.ohTrigger(RecalcTrigger,Trigger3M)),NA())</f>
        <v>-3.6039265673309712E-3</v>
      </c>
      <c r="L233" s="44">
        <f>IFERROR(_xll.qlIndexFixing(Index6M,$H233,TRUE,_xll.ohTrigger(RecalcTrigger,Trigger6M)),NA())</f>
        <v>-2.3605214576125199E-3</v>
      </c>
      <c r="M233" s="145">
        <f>IFERROR(_xll.qlIndexFixing(Index1Y,$H233,TRUE,_xll.ohTrigger(RecalcTrigger,Trigger1Y)),NA())</f>
        <v>-9.1595620423009648E-4</v>
      </c>
      <c r="N233" s="144">
        <f>IFERROR(_xll.qlIndexFixing(ONIndex1M,I233,TRUE,_xll.ohTrigger(RecalcTrigger,Trigger1M)),NA())</f>
        <v>-4.6575319479824628E-3</v>
      </c>
      <c r="O233" s="44">
        <f>IFERROR(_xll.qlIndexFixing(ONIndex3M,I233,TRUE,_xll.ohTrigger(RecalcTrigger,Trigger3M)),NA())</f>
        <v>-3.4405055088759795E-3</v>
      </c>
      <c r="P233" s="44">
        <f>IFERROR(_xll.qlIndexFixing(ONIndex6M,I233,TRUE,_xll.ohTrigger(RecalcTrigger,Trigger6M)),NA())</f>
        <v>-2.1965265182588567E-3</v>
      </c>
      <c r="Q233" s="145">
        <f>IFERROR(_xll.qlIndexFixing(ONIndex1Y,I233,TRUE,_xll.ohTrigger(RecalcTrigger,Trigger1Y)),NA())</f>
        <v>-7.7362563427385567E-4</v>
      </c>
    </row>
    <row r="234" spans="2:17" x14ac:dyDescent="0.2">
      <c r="B234" s="39" t="s">
        <v>17</v>
      </c>
      <c r="D234" s="42">
        <f>_xll.qlCalendarAdvance(Calendar,$D233,B234,"f",FALSE)</f>
        <v>42969</v>
      </c>
      <c r="E234" s="139">
        <f>_xll.qlInterestRateIndexValueDate(IndexON,D234)</f>
        <v>42969</v>
      </c>
      <c r="F234" s="155">
        <f>IFERROR(_xll.qlIndexFixing(IndexON,D234,TRUE,_xll.ohTrigger(RecalcTrigger,TriggerON)),NA())</f>
        <v>-4.4250875239670862E-3</v>
      </c>
      <c r="H234" s="42">
        <f>_xll.qlCalendarAdvance(Calendar,$H233,B234,"f",FALSE)</f>
        <v>42969</v>
      </c>
      <c r="I234" s="139">
        <f>_xll.qlInterestRateIndexValueDate(Index1M,$H234)</f>
        <v>42971</v>
      </c>
      <c r="J234" s="144">
        <f>IFERROR(_xll.qlIndexFixing(Index1M,$H234,TRUE,_xll.ohTrigger(RecalcTrigger,Trigger1M)),NA())</f>
        <v>-4.6127760472615409E-3</v>
      </c>
      <c r="K234" s="44">
        <f>IFERROR(_xll.qlIndexFixing(Index3M,H234,TRUE,_xll.ohTrigger(RecalcTrigger,Trigger3M)),NA())</f>
        <v>-3.6058973572865487E-3</v>
      </c>
      <c r="L234" s="44">
        <f>IFERROR(_xll.qlIndexFixing(Index6M,$H234,TRUE,_xll.ohTrigger(RecalcTrigger,Trigger6M)),NA())</f>
        <v>-2.3627706549508762E-3</v>
      </c>
      <c r="M234" s="145">
        <f>IFERROR(_xll.qlIndexFixing(Index1Y,$H234,TRUE,_xll.ohTrigger(RecalcTrigger,Trigger1Y)),NA())</f>
        <v>-9.1650215644690125E-4</v>
      </c>
      <c r="N234" s="144">
        <f>IFERROR(_xll.qlIndexFixing(ONIndex1M,I234,TRUE,_xll.ohTrigger(RecalcTrigger,Trigger1M)),NA())</f>
        <v>-4.6510614707617748E-3</v>
      </c>
      <c r="O234" s="44">
        <f>IFERROR(_xll.qlIndexFixing(ONIndex3M,I234,TRUE,_xll.ohTrigger(RecalcTrigger,Trigger3M)),NA())</f>
        <v>-3.432799756053484E-3</v>
      </c>
      <c r="P234" s="44">
        <f>IFERROR(_xll.qlIndexFixing(ONIndex6M,I234,TRUE,_xll.ohTrigger(RecalcTrigger,Trigger6M)),NA())</f>
        <v>-2.2101314440980957E-3</v>
      </c>
      <c r="Q234" s="145">
        <f>IFERROR(_xll.qlIndexFixing(ONIndex1Y,I234,TRUE,_xll.ohTrigger(RecalcTrigger,Trigger1Y)),NA())</f>
        <v>-7.7502513023297581E-4</v>
      </c>
    </row>
    <row r="235" spans="2:17" x14ac:dyDescent="0.2">
      <c r="B235" s="39" t="s">
        <v>17</v>
      </c>
      <c r="D235" s="42">
        <f>_xll.qlCalendarAdvance(Calendar,$D234,B235,"f",FALSE)</f>
        <v>42970</v>
      </c>
      <c r="E235" s="139">
        <f>_xll.qlInterestRateIndexValueDate(IndexON,D235)</f>
        <v>42970</v>
      </c>
      <c r="F235" s="155">
        <f>IFERROR(_xll.qlIndexFixing(IndexON,D235,TRUE,_xll.ohTrigger(RecalcTrigger,TriggerON)),NA())</f>
        <v>-4.4269044537337265E-3</v>
      </c>
      <c r="H235" s="42">
        <f>_xll.qlCalendarAdvance(Calendar,$H234,B235,"f",FALSE)</f>
        <v>42970</v>
      </c>
      <c r="I235" s="139">
        <f>_xll.qlInterestRateIndexValueDate(Index1M,$H235)</f>
        <v>42972</v>
      </c>
      <c r="J235" s="144">
        <f>IFERROR(_xll.qlIndexFixing(Index1M,$H235,TRUE,_xll.ohTrigger(RecalcTrigger,Trigger1M)),NA())</f>
        <v>-4.6112534770410335E-3</v>
      </c>
      <c r="K235" s="44">
        <f>IFERROR(_xll.qlIndexFixing(Index3M,H235,TRUE,_xll.ohTrigger(RecalcTrigger,Trigger3M)),NA())</f>
        <v>-3.6081756164759275E-3</v>
      </c>
      <c r="L235" s="44">
        <f>IFERROR(_xll.qlIndexFixing(Index6M,$H235,TRUE,_xll.ohTrigger(RecalcTrigger,Trigger6M)),NA())</f>
        <v>-2.3637431943530872E-3</v>
      </c>
      <c r="M235" s="145">
        <f>IFERROR(_xll.qlIndexFixing(Index1Y,$H235,TRUE,_xll.ohTrigger(RecalcTrigger,Trigger1Y)),NA())</f>
        <v>-9.1727696877106713E-4</v>
      </c>
      <c r="N235" s="144">
        <f>IFERROR(_xll.qlIndexFixing(ONIndex1M,I235,TRUE,_xll.ohTrigger(RecalcTrigger,Trigger1M)),NA())</f>
        <v>-4.6466288731927818E-3</v>
      </c>
      <c r="O235" s="44">
        <f>IFERROR(_xll.qlIndexFixing(ONIndex3M,I235,TRUE,_xll.ohTrigger(RecalcTrigger,Trigger3M)),NA())</f>
        <v>-3.4291174031109151E-3</v>
      </c>
      <c r="P235" s="44">
        <f>IFERROR(_xll.qlIndexFixing(ONIndex6M,I235,TRUE,_xll.ohTrigger(RecalcTrigger,Trigger6M)),NA())</f>
        <v>-2.2182275438487054E-3</v>
      </c>
      <c r="Q235" s="145">
        <f>IFERROR(_xll.qlIndexFixing(ONIndex1Y,I235,TRUE,_xll.ohTrigger(RecalcTrigger,Trigger1Y)),NA())</f>
        <v>-7.756896196564611E-4</v>
      </c>
    </row>
    <row r="236" spans="2:17" x14ac:dyDescent="0.2">
      <c r="B236" s="39" t="s">
        <v>17</v>
      </c>
      <c r="D236" s="42">
        <f>_xll.qlCalendarAdvance(Calendar,$D235,B236,"f",FALSE)</f>
        <v>42971</v>
      </c>
      <c r="E236" s="139">
        <f>_xll.qlInterestRateIndexValueDate(IndexON,D236)</f>
        <v>42971</v>
      </c>
      <c r="F236" s="155">
        <f>IFERROR(_xll.qlIndexFixing(IndexON,D236,TRUE,_xll.ohTrigger(RecalcTrigger,TriggerON)),NA())</f>
        <v>-4.4287223099992445E-3</v>
      </c>
      <c r="H236" s="42">
        <f>_xll.qlCalendarAdvance(Calendar,$H235,B236,"f",FALSE)</f>
        <v>42971</v>
      </c>
      <c r="I236" s="139">
        <f>_xll.qlInterestRateIndexValueDate(Index1M,$H236)</f>
        <v>42975</v>
      </c>
      <c r="J236" s="144">
        <f>IFERROR(_xll.qlIndexFixing(Index1M,$H236,TRUE,_xll.ohTrigger(RecalcTrigger,Trigger1M)),NA())</f>
        <v>-4.6053114859031987E-3</v>
      </c>
      <c r="K236" s="44">
        <f>IFERROR(_xll.qlIndexFixing(Index3M,H236,TRUE,_xll.ohTrigger(RecalcTrigger,Trigger3M)),NA())</f>
        <v>-3.613842034007826E-3</v>
      </c>
      <c r="L236" s="44">
        <f>IFERROR(_xll.qlIndexFixing(Index6M,$H236,TRUE,_xll.ohTrigger(RecalcTrigger,Trigger6M)),NA())</f>
        <v>-2.3674864384148416E-3</v>
      </c>
      <c r="M236" s="145">
        <f>IFERROR(_xll.qlIndexFixing(Index1Y,$H236,TRUE,_xll.ohTrigger(RecalcTrigger,Trigger1Y)),NA())</f>
        <v>-9.1856952283249122E-4</v>
      </c>
      <c r="N236" s="144">
        <f>IFERROR(_xll.qlIndexFixing(ONIndex1M,I236,TRUE,_xll.ohTrigger(RecalcTrigger,Trigger1M)),NA())</f>
        <v>-4.6416400046345174E-3</v>
      </c>
      <c r="O236" s="44">
        <f>IFERROR(_xll.qlIndexFixing(ONIndex3M,I236,TRUE,_xll.ohTrigger(RecalcTrigger,Trigger3M)),NA())</f>
        <v>-3.4255501001778654E-3</v>
      </c>
      <c r="P236" s="44">
        <f>IFERROR(_xll.qlIndexFixing(ONIndex6M,I236,TRUE,_xll.ohTrigger(RecalcTrigger,Trigger6M)),NA())</f>
        <v>-2.2271168879495207E-3</v>
      </c>
      <c r="Q236" s="145">
        <f>IFERROR(_xll.qlIndexFixing(ONIndex1Y,I236,TRUE,_xll.ohTrigger(RecalcTrigger,Trigger1Y)),NA())</f>
        <v>-7.7633317130842983E-4</v>
      </c>
    </row>
    <row r="237" spans="2:17" x14ac:dyDescent="0.2">
      <c r="B237" s="39" t="s">
        <v>17</v>
      </c>
      <c r="D237" s="42">
        <f>_xll.qlCalendarAdvance(Calendar,$D236,B237,"f",FALSE)</f>
        <v>42972</v>
      </c>
      <c r="E237" s="139">
        <f>_xll.qlInterestRateIndexValueDate(IndexON,D237)</f>
        <v>42972</v>
      </c>
      <c r="F237" s="155">
        <f>IFERROR(_xll.qlIndexFixing(IndexON,D237,TRUE,_xll.ohTrigger(RecalcTrigger,TriggerON)),NA())</f>
        <v>-4.4323072740448666E-3</v>
      </c>
      <c r="H237" s="42">
        <f>_xll.qlCalendarAdvance(Calendar,$H236,B237,"f",FALSE)</f>
        <v>42972</v>
      </c>
      <c r="I237" s="139">
        <f>_xll.qlInterestRateIndexValueDate(Index1M,$H237)</f>
        <v>42976</v>
      </c>
      <c r="J237" s="144">
        <f>IFERROR(_xll.qlIndexFixing(Index1M,$H237,TRUE,_xll.ohTrigger(RecalcTrigger,Trigger1M)),NA())</f>
        <v>-4.6036925058396388E-3</v>
      </c>
      <c r="K237" s="44">
        <f>IFERROR(_xll.qlIndexFixing(Index3M,H237,TRUE,_xll.ohTrigger(RecalcTrigger,Trigger3M)),NA())</f>
        <v>-3.6158439676119329E-3</v>
      </c>
      <c r="L237" s="44">
        <f>IFERROR(_xll.qlIndexFixing(Index6M,$H237,TRUE,_xll.ohTrigger(RecalcTrigger,Trigger6M)),NA())</f>
        <v>-2.3683608417407738E-3</v>
      </c>
      <c r="M237" s="145">
        <f>IFERROR(_xll.qlIndexFixing(Index1Y,$H237,TRUE,_xll.ohTrigger(RecalcTrigger,Trigger1Y)),NA())</f>
        <v>-9.1905764738521415E-4</v>
      </c>
      <c r="N237" s="144">
        <f>IFERROR(_xll.qlIndexFixing(ONIndex1M,I237,TRUE,_xll.ohTrigger(RecalcTrigger,Trigger1M)),NA())</f>
        <v>-4.6367132089830676E-3</v>
      </c>
      <c r="O237" s="44">
        <f>IFERROR(_xll.qlIndexFixing(ONIndex3M,I237,TRUE,_xll.ohTrigger(RecalcTrigger,Trigger3M)),NA())</f>
        <v>-3.4221709939430411E-3</v>
      </c>
      <c r="P237" s="44">
        <f>IFERROR(_xll.qlIndexFixing(ONIndex6M,I237,TRUE,_xll.ohTrigger(RecalcTrigger,Trigger6M)),NA())</f>
        <v>-2.2366030836584727E-3</v>
      </c>
      <c r="Q237" s="145">
        <f>IFERROR(_xll.qlIndexFixing(ONIndex1Y,I237,TRUE,_xll.ohTrigger(RecalcTrigger,Trigger1Y)),NA())</f>
        <v>-7.769555980186027E-4</v>
      </c>
    </row>
    <row r="238" spans="2:17" x14ac:dyDescent="0.2">
      <c r="B238" s="39" t="s">
        <v>17</v>
      </c>
      <c r="D238" s="42">
        <f>_xll.qlCalendarAdvance(Calendar,$D237,B238,"f",FALSE)</f>
        <v>42975</v>
      </c>
      <c r="E238" s="139">
        <f>_xll.qlInterestRateIndexValueDate(IndexON,D238)</f>
        <v>42975</v>
      </c>
      <c r="F238" s="155">
        <f>IFERROR(_xll.qlIndexFixing(IndexON,D238,TRUE,_xll.ohTrigger(RecalcTrigger,TriggerON)),NA())</f>
        <v>-4.4360059376602479E-3</v>
      </c>
      <c r="H238" s="42">
        <f>_xll.qlCalendarAdvance(Calendar,$H237,B238,"f",FALSE)</f>
        <v>42975</v>
      </c>
      <c r="I238" s="139">
        <f>_xll.qlInterestRateIndexValueDate(Index1M,$H238)</f>
        <v>42977</v>
      </c>
      <c r="J238" s="144">
        <f>IFERROR(_xll.qlIndexFixing(Index1M,$H238,TRUE,_xll.ohTrigger(RecalcTrigger,Trigger1M)),NA())</f>
        <v>-4.6023206971406161E-3</v>
      </c>
      <c r="K238" s="44">
        <f>IFERROR(_xll.qlIndexFixing(Index3M,H238,TRUE,_xll.ohTrigger(RecalcTrigger,Trigger3M)),NA())</f>
        <v>-3.6178523427337944E-3</v>
      </c>
      <c r="L238" s="44">
        <f>IFERROR(_xll.qlIndexFixing(Index6M,$H238,TRUE,_xll.ohTrigger(RecalcTrigger,Trigger6M)),NA())</f>
        <v>-2.369200348374974E-3</v>
      </c>
      <c r="M238" s="145">
        <f>IFERROR(_xll.qlIndexFixing(Index1Y,$H238,TRUE,_xll.ohTrigger(RecalcTrigger,Trigger1Y)),NA())</f>
        <v>-9.1953444578980813E-4</v>
      </c>
      <c r="N238" s="144">
        <f>IFERROR(_xll.qlIndexFixing(ONIndex1M,I238,TRUE,_xll.ohTrigger(RecalcTrigger,Trigger1M)),NA())</f>
        <v>-4.6275398982587035E-3</v>
      </c>
      <c r="O238" s="44">
        <f>IFERROR(_xll.qlIndexFixing(ONIndex3M,I238,TRUE,_xll.ohTrigger(RecalcTrigger,Trigger3M)),NA())</f>
        <v>-3.41707554943671E-3</v>
      </c>
      <c r="P238" s="44">
        <f>IFERROR(_xll.qlIndexFixing(ONIndex6M,I238,TRUE,_xll.ohTrigger(RecalcTrigger,Trigger6M)),NA())</f>
        <v>-2.2545473319857123E-3</v>
      </c>
      <c r="Q238" s="145">
        <f>IFERROR(_xll.qlIndexFixing(ONIndex1Y,I238,TRUE,_xll.ohTrigger(RecalcTrigger,Trigger1Y)),NA())</f>
        <v>-7.7812741507532479E-4</v>
      </c>
    </row>
    <row r="239" spans="2:17" x14ac:dyDescent="0.2">
      <c r="B239" s="39" t="s">
        <v>17</v>
      </c>
      <c r="D239" s="42">
        <f>_xll.qlCalendarAdvance(Calendar,$D238,B239,"f",FALSE)</f>
        <v>42976</v>
      </c>
      <c r="E239" s="139">
        <f>_xll.qlInterestRateIndexValueDate(IndexON,D239)</f>
        <v>42976</v>
      </c>
      <c r="F239" s="155">
        <f>IFERROR(_xll.qlIndexFixing(IndexON,D239,TRUE,_xll.ohTrigger(RecalcTrigger,TriggerON)),NA())</f>
        <v>-4.4378306285786095E-3</v>
      </c>
      <c r="H239" s="42">
        <f>_xll.qlCalendarAdvance(Calendar,$H238,B239,"f",FALSE)</f>
        <v>42976</v>
      </c>
      <c r="I239" s="139">
        <f>_xll.qlInterestRateIndexValueDate(Index1M,$H239)</f>
        <v>42978</v>
      </c>
      <c r="J239" s="144">
        <f>IFERROR(_xll.qlIndexFixing(Index1M,$H239,TRUE,_xll.ohTrigger(RecalcTrigger,Trigger1M)),NA())</f>
        <v>-4.6010241819997135E-3</v>
      </c>
      <c r="K239" s="44">
        <f>IFERROR(_xll.qlIndexFixing(Index3M,H239,TRUE,_xll.ohTrigger(RecalcTrigger,Trigger3M)),NA())</f>
        <v>-3.6199999999997345E-3</v>
      </c>
      <c r="L239" s="44">
        <f>IFERROR(_xll.qlIndexFixing(Index6M,$H239,TRUE,_xll.ohTrigger(RecalcTrigger,Trigger6M)),NA())</f>
        <v>-2.3700000017219847E-3</v>
      </c>
      <c r="M239" s="145">
        <f>IFERROR(_xll.qlIndexFixing(Index1Y,$H239,TRUE,_xll.ohTrigger(RecalcTrigger,Trigger1Y)),NA())</f>
        <v>-9.200000000004426E-4</v>
      </c>
      <c r="N239" s="144">
        <f>IFERROR(_xll.qlIndexFixing(ONIndex1M,I239,TRUE,_xll.ohTrigger(RecalcTrigger,Trigger1M)),NA())</f>
        <v>-4.61924269095082E-3</v>
      </c>
      <c r="O239" s="44">
        <f>IFERROR(_xll.qlIndexFixing(ONIndex3M,I239,TRUE,_xll.ohTrigger(RecalcTrigger,Trigger3M)),NA())</f>
        <v>-3.4139168066493752E-3</v>
      </c>
      <c r="P239" s="44">
        <f>IFERROR(_xll.qlIndexFixing(ONIndex6M,I239,TRUE,_xll.ohTrigger(RecalcTrigger,Trigger6M)),NA())</f>
        <v>-2.2710682903070989E-3</v>
      </c>
      <c r="Q239" s="145">
        <f>IFERROR(_xll.qlIndexFixing(ONIndex1Y,I239,TRUE,_xll.ohTrigger(RecalcTrigger,Trigger1Y)),NA())</f>
        <v>-7.7923030432192064E-4</v>
      </c>
    </row>
    <row r="240" spans="2:17" x14ac:dyDescent="0.2">
      <c r="B240" s="39" t="s">
        <v>17</v>
      </c>
      <c r="D240" s="42">
        <f>_xll.qlCalendarAdvance(Calendar,$D239,B240,"f",FALSE)</f>
        <v>42977</v>
      </c>
      <c r="E240" s="139">
        <f>_xll.qlInterestRateIndexValueDate(IndexON,D240)</f>
        <v>42977</v>
      </c>
      <c r="F240" s="155">
        <f>IFERROR(_xll.qlIndexFixing(IndexON,D240,TRUE,_xll.ohTrigger(RecalcTrigger,TriggerON)),NA())</f>
        <v>-4.4396571267313334E-3</v>
      </c>
      <c r="H240" s="42">
        <f>_xll.qlCalendarAdvance(Calendar,$H239,B240,"f",FALSE)</f>
        <v>42977</v>
      </c>
      <c r="I240" s="139">
        <f>_xll.qlInterestRateIndexValueDate(Index1M,$H240)</f>
        <v>42979</v>
      </c>
      <c r="J240" s="144">
        <f>IFERROR(_xll.qlIndexFixing(Index1M,$H240,TRUE,_xll.ohTrigger(RecalcTrigger,Trigger1M)),NA())</f>
        <v>-4.6002946939458569E-3</v>
      </c>
      <c r="K240" s="44">
        <f>IFERROR(_xll.qlIndexFixing(Index3M,H240,TRUE,_xll.ohTrigger(RecalcTrigger,Trigger3M)),NA())</f>
        <v>-3.6220744570862836E-3</v>
      </c>
      <c r="L240" s="44">
        <f>IFERROR(_xll.qlIndexFixing(Index6M,$H240,TRUE,_xll.ohTrigger(RecalcTrigger,Trigger6M)),NA())</f>
        <v>-2.3712684601588352E-3</v>
      </c>
      <c r="M240" s="145">
        <f>IFERROR(_xll.qlIndexFixing(Index1Y,$H240,TRUE,_xll.ohTrigger(RecalcTrigger,Trigger1Y)),NA())</f>
        <v>-9.2054504803669261E-4</v>
      </c>
      <c r="N240" s="144">
        <f>IFERROR(_xll.qlIndexFixing(ONIndex1M,I240,TRUE,_xll.ohTrigger(RecalcTrigger,Trigger1M)),NA())</f>
        <v>-4.6154515955532105E-3</v>
      </c>
      <c r="O240" s="44">
        <f>IFERROR(_xll.qlIndexFixing(ONIndex3M,I240,TRUE,_xll.ohTrigger(RecalcTrigger,Trigger3M)),NA())</f>
        <v>-3.4132746396098312E-3</v>
      </c>
      <c r="P240" s="44">
        <f>IFERROR(_xll.qlIndexFixing(ONIndex6M,I240,TRUE,_xll.ohTrigger(RecalcTrigger,Trigger6M)),NA())</f>
        <v>-2.2785810581549271E-3</v>
      </c>
      <c r="Q240" s="145">
        <f>IFERROR(_xll.qlIndexFixing(ONIndex1Y,I240,TRUE,_xll.ohTrigger(RecalcTrigger,Trigger1Y)),NA())</f>
        <v>-7.7974429337324125E-4</v>
      </c>
    </row>
    <row r="241" spans="2:17" x14ac:dyDescent="0.2">
      <c r="B241" s="39" t="s">
        <v>17</v>
      </c>
      <c r="D241" s="42">
        <f>_xll.qlCalendarAdvance(Calendar,$D240,B241,"f",FALSE)</f>
        <v>42978</v>
      </c>
      <c r="E241" s="139">
        <f>_xll.qlInterestRateIndexValueDate(IndexON,D241)</f>
        <v>42978</v>
      </c>
      <c r="F241" s="155">
        <f>IFERROR(_xll.qlIndexFixing(IndexON,D241,TRUE,_xll.ohTrigger(RecalcTrigger,TriggerON)),NA())</f>
        <v>-4.4414855789609575E-3</v>
      </c>
      <c r="H241" s="42">
        <f>_xll.qlCalendarAdvance(Calendar,$H240,B241,"f",FALSE)</f>
        <v>42978</v>
      </c>
      <c r="I241" s="139">
        <f>_xll.qlInterestRateIndexValueDate(Index1M,$H241)</f>
        <v>42982</v>
      </c>
      <c r="J241" s="144">
        <f>IFERROR(_xll.qlIndexFixing(Index1M,$H241,TRUE,_xll.ohTrigger(RecalcTrigger,Trigger1M)),NA())</f>
        <v>-4.5985173773228638E-3</v>
      </c>
      <c r="K241" s="44">
        <f>IFERROR(_xll.qlIndexFixing(Index3M,H241,TRUE,_xll.ohTrigger(RecalcTrigger,Trigger3M)),NA())</f>
        <v>-3.6283019200056888E-3</v>
      </c>
      <c r="L241" s="44">
        <f>IFERROR(_xll.qlIndexFixing(Index6M,$H241,TRUE,_xll.ohTrigger(RecalcTrigger,Trigger6M)),NA())</f>
        <v>-2.3756015918957171E-3</v>
      </c>
      <c r="M241" s="145">
        <f>IFERROR(_xll.qlIndexFixing(Index1Y,$H241,TRUE,_xll.ohTrigger(RecalcTrigger,Trigger1Y)),NA())</f>
        <v>-9.2175361337758167E-4</v>
      </c>
      <c r="N241" s="144">
        <f>IFERROR(_xll.qlIndexFixing(ONIndex1M,I241,TRUE,_xll.ohTrigger(RecalcTrigger,Trigger1M)),NA())</f>
        <v>-4.611898061206432E-3</v>
      </c>
      <c r="O241" s="44">
        <f>IFERROR(_xll.qlIndexFixing(ONIndex3M,I241,TRUE,_xll.ohTrigger(RecalcTrigger,Trigger3M)),NA())</f>
        <v>-3.4132150291332763E-3</v>
      </c>
      <c r="P241" s="44">
        <f>IFERROR(_xll.qlIndexFixing(ONIndex6M,I241,TRUE,_xll.ohTrigger(RecalcTrigger,Trigger6M)),NA())</f>
        <v>-2.2856405027038562E-3</v>
      </c>
      <c r="Q241" s="145">
        <f>IFERROR(_xll.qlIndexFixing(ONIndex1Y,I241,TRUE,_xll.ohTrigger(RecalcTrigger,Trigger1Y)),NA())</f>
        <v>-7.80236032582593E-4</v>
      </c>
    </row>
    <row r="242" spans="2:17" x14ac:dyDescent="0.2">
      <c r="B242" s="39" t="s">
        <v>17</v>
      </c>
      <c r="D242" s="42">
        <f>_xll.qlCalendarAdvance(Calendar,$D241,B242,"f",FALSE)</f>
        <v>42979</v>
      </c>
      <c r="E242" s="139">
        <f>_xll.qlInterestRateIndexValueDate(IndexON,D242)</f>
        <v>42979</v>
      </c>
      <c r="F242" s="155">
        <f>IFERROR(_xll.qlIndexFixing(IndexON,D242,TRUE,_xll.ohTrigger(RecalcTrigger,TriggerON)),NA())</f>
        <v>-4.4450948427421366E-3</v>
      </c>
      <c r="H242" s="42">
        <f>_xll.qlCalendarAdvance(Calendar,$H241,B242,"f",FALSE)</f>
        <v>42979</v>
      </c>
      <c r="I242" s="139">
        <f>_xll.qlInterestRateIndexValueDate(Index1M,$H242)</f>
        <v>42983</v>
      </c>
      <c r="J242" s="144">
        <f>IFERROR(_xll.qlIndexFixing(Index1M,$H242,TRUE,_xll.ohTrigger(RecalcTrigger,Trigger1M)),NA())</f>
        <v>-4.5984757682346888E-3</v>
      </c>
      <c r="K242" s="44">
        <f>IFERROR(_xll.qlIndexFixing(Index3M,H242,TRUE,_xll.ohTrigger(RecalcTrigger,Trigger3M)),NA())</f>
        <v>-3.6303696845964495E-3</v>
      </c>
      <c r="L242" s="44">
        <f>IFERROR(_xll.qlIndexFixing(Index6M,$H242,TRUE,_xll.ohTrigger(RecalcTrigger,Trigger6M)),NA())</f>
        <v>-2.3761941142240121E-3</v>
      </c>
      <c r="M242" s="145">
        <f>IFERROR(_xll.qlIndexFixing(Index1Y,$H242,TRUE,_xll.ohTrigger(RecalcTrigger,Trigger1Y)),NA())</f>
        <v>-9.2216627975569179E-4</v>
      </c>
      <c r="N242" s="144">
        <f>IFERROR(_xll.qlIndexFixing(ONIndex1M,I242,TRUE,_xll.ohTrigger(RecalcTrigger,Trigger1M)),NA())</f>
        <v>-4.6085855613720028E-3</v>
      </c>
      <c r="O242" s="44">
        <f>IFERROR(_xll.qlIndexFixing(ONIndex3M,I242,TRUE,_xll.ohTrigger(RecalcTrigger,Trigger3M)),NA())</f>
        <v>-3.4137449775784035E-3</v>
      </c>
      <c r="P242" s="44">
        <f>IFERROR(_xll.qlIndexFixing(ONIndex6M,I242,TRUE,_xll.ohTrigger(RecalcTrigger,Trigger6M)),NA())</f>
        <v>-2.2922406694769748E-3</v>
      </c>
      <c r="Q242" s="145">
        <f>IFERROR(_xll.qlIndexFixing(ONIndex1Y,I242,TRUE,_xll.ohTrigger(RecalcTrigger,Trigger1Y)),NA())</f>
        <v>-7.8070533445995238E-4</v>
      </c>
    </row>
    <row r="243" spans="2:17" x14ac:dyDescent="0.2">
      <c r="B243" s="39" t="s">
        <v>17</v>
      </c>
      <c r="D243" s="42">
        <f>_xll.qlCalendarAdvance(Calendar,$D242,B243,"f",FALSE)</f>
        <v>42982</v>
      </c>
      <c r="E243" s="139">
        <f>_xll.qlInterestRateIndexValueDate(IndexON,D243)</f>
        <v>42982</v>
      </c>
      <c r="F243" s="155">
        <f>IFERROR(_xll.qlIndexFixing(IndexON,D243,TRUE,_xll.ohTrigger(RecalcTrigger,TriggerON)),NA())</f>
        <v>-4.44882186062312E-3</v>
      </c>
      <c r="H243" s="42">
        <f>_xll.qlCalendarAdvance(Calendar,$H242,B243,"f",FALSE)</f>
        <v>42982</v>
      </c>
      <c r="I243" s="139">
        <f>_xll.qlInterestRateIndexValueDate(Index1M,$H243)</f>
        <v>42984</v>
      </c>
      <c r="J243" s="144">
        <f>IFERROR(_xll.qlIndexFixing(Index1M,$H243,TRUE,_xll.ohTrigger(RecalcTrigger,Trigger1M)),NA())</f>
        <v>-4.5986558039676773E-3</v>
      </c>
      <c r="K243" s="44">
        <f>IFERROR(_xll.qlIndexFixing(Index3M,H243,TRUE,_xll.ohTrigger(RecalcTrigger,Trigger3M)),NA())</f>
        <v>-3.6324286031573674E-3</v>
      </c>
      <c r="L243" s="44">
        <f>IFERROR(_xll.qlIndexFixing(Index6M,$H243,TRUE,_xll.ohTrigger(RecalcTrigger,Trigger6M)),NA())</f>
        <v>-2.3773869880193339E-3</v>
      </c>
      <c r="M243" s="145">
        <f>IFERROR(_xll.qlIndexFixing(Index1Y,$H243,TRUE,_xll.ohTrigger(RecalcTrigger,Trigger1Y)),NA())</f>
        <v>-9.2256923763283977E-4</v>
      </c>
      <c r="N243" s="144">
        <f>IFERROR(_xll.qlIndexFixing(ONIndex1M,I243,TRUE,_xll.ohTrigger(RecalcTrigger,Trigger1M)),NA())</f>
        <v>-4.6027225297784469E-3</v>
      </c>
      <c r="O243" s="44">
        <f>IFERROR(_xll.qlIndexFixing(ONIndex3M,I243,TRUE,_xll.ohTrigger(RecalcTrigger,Trigger3M)),NA())</f>
        <v>-3.4167726537281951E-3</v>
      </c>
      <c r="P243" s="44">
        <f>IFERROR(_xll.qlIndexFixing(ONIndex6M,I243,TRUE,_xll.ohTrigger(RecalcTrigger,Trigger6M)),NA())</f>
        <v>-2.3038655579021849E-3</v>
      </c>
      <c r="Q243" s="145">
        <f>IFERROR(_xll.qlIndexFixing(ONIndex1Y,I243,TRUE,_xll.ohTrigger(RecalcTrigger,Trigger1Y)),NA())</f>
        <v>-7.8156651260208321E-4</v>
      </c>
    </row>
    <row r="244" spans="2:17" x14ac:dyDescent="0.2">
      <c r="B244" s="39" t="s">
        <v>17</v>
      </c>
      <c r="D244" s="42">
        <f>_xll.qlCalendarAdvance(Calendar,$D243,B244,"f",FALSE)</f>
        <v>42983</v>
      </c>
      <c r="E244" s="139">
        <f>_xll.qlInterestRateIndexValueDate(IndexON,D244)</f>
        <v>42983</v>
      </c>
      <c r="F244" s="155">
        <f>IFERROR(_xll.qlIndexFixing(IndexON,D244,TRUE,_xll.ohTrigger(RecalcTrigger,TriggerON)),NA())</f>
        <v>-4.4506622832773957E-3</v>
      </c>
      <c r="H244" s="42">
        <f>_xll.qlCalendarAdvance(Calendar,$H243,B244,"f",FALSE)</f>
        <v>42983</v>
      </c>
      <c r="I244" s="139">
        <f>_xll.qlInterestRateIndexValueDate(Index1M,$H244)</f>
        <v>42985</v>
      </c>
      <c r="J244" s="144">
        <f>IFERROR(_xll.qlIndexFixing(Index1M,$H244,TRUE,_xll.ohTrigger(RecalcTrigger,Trigger1M)),NA())</f>
        <v>-4.6007461793659554E-3</v>
      </c>
      <c r="K244" s="44">
        <f>IFERROR(_xll.qlIndexFixing(Index3M,H244,TRUE,_xll.ohTrigger(RecalcTrigger,Trigger3M)),NA())</f>
        <v>-3.6344757203645448E-3</v>
      </c>
      <c r="L244" s="44">
        <f>IFERROR(_xll.qlIndexFixing(Index6M,$H244,TRUE,_xll.ohTrigger(RecalcTrigger,Trigger6M)),NA())</f>
        <v>-2.3785638858305836E-3</v>
      </c>
      <c r="M244" s="145">
        <f>IFERROR(_xll.qlIndexFixing(Index1Y,$H244,TRUE,_xll.ohTrigger(RecalcTrigger,Trigger1Y)),NA())</f>
        <v>-9.2296278379080303E-4</v>
      </c>
      <c r="N244" s="144">
        <f>IFERROR(_xll.qlIndexFixing(ONIndex1M,I244,TRUE,_xll.ohTrigger(RecalcTrigger,Trigger1M)),NA())</f>
        <v>-4.5978153801051747E-3</v>
      </c>
      <c r="O244" s="44">
        <f>IFERROR(_xll.qlIndexFixing(ONIndex3M,I244,TRUE,_xll.ohTrigger(RecalcTrigger,Trigger3M)),NA())</f>
        <v>-3.4219004085089821E-3</v>
      </c>
      <c r="P244" s="44">
        <f>IFERROR(_xll.qlIndexFixing(ONIndex6M,I244,TRUE,_xll.ohTrigger(RecalcTrigger,Trigger6M)),NA())</f>
        <v>-2.3139294595209137E-3</v>
      </c>
      <c r="Q244" s="145">
        <f>IFERROR(_xll.qlIndexFixing(ONIndex1Y,I244,TRUE,_xll.ohTrigger(RecalcTrigger,Trigger1Y)),NA())</f>
        <v>-7.823544183693798E-4</v>
      </c>
    </row>
    <row r="245" spans="2:17" x14ac:dyDescent="0.2">
      <c r="B245" s="39" t="s">
        <v>17</v>
      </c>
      <c r="D245" s="42">
        <f>_xll.qlCalendarAdvance(Calendar,$D244,B245,"f",FALSE)</f>
        <v>42984</v>
      </c>
      <c r="E245" s="139">
        <f>_xll.qlInterestRateIndexValueDate(IndexON,D245)</f>
        <v>42984</v>
      </c>
      <c r="F245" s="155">
        <f>IFERROR(_xll.qlIndexFixing(IndexON,D245,TRUE,_xll.ohTrigger(RecalcTrigger,TriggerON)),NA())</f>
        <v>-4.4525055400645996E-3</v>
      </c>
      <c r="H245" s="42">
        <f>_xll.qlCalendarAdvance(Calendar,$H244,B245,"f",FALSE)</f>
        <v>42984</v>
      </c>
      <c r="I245" s="139">
        <f>_xll.qlInterestRateIndexValueDate(Index1M,$H245)</f>
        <v>42986</v>
      </c>
      <c r="J245" s="144">
        <f>IFERROR(_xll.qlIndexFixing(Index1M,$H245,TRUE,_xll.ohTrigger(RecalcTrigger,Trigger1M)),NA())</f>
        <v>-4.6005521906253202E-3</v>
      </c>
      <c r="K245" s="44">
        <f>IFERROR(_xll.qlIndexFixing(Index3M,H245,TRUE,_xll.ohTrigger(RecalcTrigger,Trigger3M)),NA())</f>
        <v>-3.6365080378138199E-3</v>
      </c>
      <c r="L245" s="44">
        <f>IFERROR(_xll.qlIndexFixing(Index6M,$H245,TRUE,_xll.ohTrigger(RecalcTrigger,Trigger6M)),NA())</f>
        <v>-2.3797245465207941E-3</v>
      </c>
      <c r="M245" s="145">
        <f>IFERROR(_xll.qlIndexFixing(Index1Y,$H245,TRUE,_xll.ohTrigger(RecalcTrigger,Trigger1Y)),NA())</f>
        <v>-9.2330815840216299E-4</v>
      </c>
      <c r="N245" s="144">
        <f>IFERROR(_xll.qlIndexFixing(ONIndex1M,I245,TRUE,_xll.ohTrigger(RecalcTrigger,Trigger1M)),NA())</f>
        <v>-4.5957601573132223E-3</v>
      </c>
      <c r="O245" s="44">
        <f>IFERROR(_xll.qlIndexFixing(ONIndex3M,I245,TRUE,_xll.ohTrigger(RecalcTrigger,Trigger3M)),NA())</f>
        <v>-3.4254831871827207E-3</v>
      </c>
      <c r="P245" s="44">
        <f>IFERROR(_xll.qlIndexFixing(ONIndex6M,I245,TRUE,_xll.ohTrigger(RecalcTrigger,Trigger6M)),NA())</f>
        <v>-2.3181439138664217E-3</v>
      </c>
      <c r="Q245" s="145">
        <f>IFERROR(_xll.qlIndexFixing(ONIndex1Y,I245,TRUE,_xll.ohTrigger(RecalcTrigger,Trigger1Y)),NA())</f>
        <v>-7.8270872119645674E-4</v>
      </c>
    </row>
    <row r="246" spans="2:17" x14ac:dyDescent="0.2">
      <c r="B246" s="39" t="s">
        <v>17</v>
      </c>
      <c r="D246" s="42">
        <f>_xll.qlCalendarAdvance(Calendar,$D245,B246,"f",FALSE)</f>
        <v>42985</v>
      </c>
      <c r="E246" s="139">
        <f>_xll.qlInterestRateIndexValueDate(IndexON,D246)</f>
        <v>42985</v>
      </c>
      <c r="F246" s="155">
        <f>IFERROR(_xll.qlIndexFixing(IndexON,D246,TRUE,_xll.ohTrigger(RecalcTrigger,TriggerON)),NA())</f>
        <v>-4.4543517779471742E-3</v>
      </c>
      <c r="H246" s="42">
        <f>_xll.qlCalendarAdvance(Calendar,$H245,B246,"f",FALSE)</f>
        <v>42985</v>
      </c>
      <c r="I246" s="139">
        <f>_xll.qlInterestRateIndexValueDate(Index1M,$H246)</f>
        <v>42989</v>
      </c>
      <c r="J246" s="144">
        <f>IFERROR(_xll.qlIndexFixing(Index1M,$H246,TRUE,_xll.ohTrigger(RecalcTrigger,Trigger1M)),NA())</f>
        <v>-4.602597733273317E-3</v>
      </c>
      <c r="K246" s="44">
        <f>IFERROR(_xll.qlIndexFixing(Index3M,H246,TRUE,_xll.ohTrigger(RecalcTrigger,Trigger3M)),NA())</f>
        <v>-3.6424855613436005E-3</v>
      </c>
      <c r="L246" s="44">
        <f>IFERROR(_xll.qlIndexFixing(Index6M,$H246,TRUE,_xll.ohTrigger(RecalcTrigger,Trigger6M)),NA())</f>
        <v>-2.3837986314050757E-3</v>
      </c>
      <c r="M246" s="145">
        <f>IFERROR(_xll.qlIndexFixing(Index1Y,$H246,TRUE,_xll.ohTrigger(RecalcTrigger,Trigger1Y)),NA())</f>
        <v>-9.2444885963992025E-4</v>
      </c>
      <c r="N246" s="144">
        <f>IFERROR(_xll.qlIndexFixing(ONIndex1M,I246,TRUE,_xll.ohTrigger(RecalcTrigger,Trigger1M)),NA())</f>
        <v>-4.5939668108418985E-3</v>
      </c>
      <c r="O246" s="44">
        <f>IFERROR(_xll.qlIndexFixing(ONIndex3M,I246,TRUE,_xll.ohTrigger(RecalcTrigger,Trigger3M)),NA())</f>
        <v>-3.4296975390901707E-3</v>
      </c>
      <c r="P246" s="44">
        <f>IFERROR(_xll.qlIndexFixing(ONIndex6M,I246,TRUE,_xll.ohTrigger(RecalcTrigger,Trigger6M)),NA())</f>
        <v>-2.3218633611765682E-3</v>
      </c>
      <c r="Q246" s="145">
        <f>IFERROR(_xll.qlIndexFixing(ONIndex1Y,I246,TRUE,_xll.ohTrigger(RecalcTrigger,Trigger1Y)),NA())</f>
        <v>-7.8303946175140027E-4</v>
      </c>
    </row>
    <row r="247" spans="2:17" x14ac:dyDescent="0.2">
      <c r="B247" s="39" t="s">
        <v>17</v>
      </c>
      <c r="D247" s="42">
        <f>_xll.qlCalendarAdvance(Calendar,$D246,B247,"f",FALSE)</f>
        <v>42986</v>
      </c>
      <c r="E247" s="139">
        <f>_xll.qlInterestRateIndexValueDate(IndexON,D247)</f>
        <v>42986</v>
      </c>
      <c r="F247" s="155">
        <f>IFERROR(_xll.qlIndexFixing(IndexON,D247,TRUE,_xll.ohTrigger(RecalcTrigger,TriggerON)),NA())</f>
        <v>-4.4579997181770636E-3</v>
      </c>
      <c r="H247" s="42">
        <f>_xll.qlCalendarAdvance(Calendar,$H246,B247,"f",FALSE)</f>
        <v>42986</v>
      </c>
      <c r="I247" s="139">
        <f>_xll.qlInterestRateIndexValueDate(Index1M,$H247)</f>
        <v>42990</v>
      </c>
      <c r="J247" s="144">
        <f>IFERROR(_xll.qlIndexFixing(Index1M,$H247,TRUE,_xll.ohTrigger(RecalcTrigger,Trigger1M)),NA())</f>
        <v>-4.603936242359552E-3</v>
      </c>
      <c r="K247" s="44">
        <f>IFERROR(_xll.qlIndexFixing(Index3M,H247,TRUE,_xll.ohTrigger(RecalcTrigger,Trigger3M)),NA())</f>
        <v>-3.6444278340844825E-3</v>
      </c>
      <c r="L247" s="44">
        <f>IFERROR(_xll.qlIndexFixing(Index6M,$H247,TRUE,_xll.ohTrigger(RecalcTrigger,Trigger6M)),NA())</f>
        <v>-2.3841999735698598E-3</v>
      </c>
      <c r="M247" s="145">
        <f>IFERROR(_xll.qlIndexFixing(Index1Y,$H247,TRUE,_xll.ohTrigger(RecalcTrigger,Trigger1Y)),NA())</f>
        <v>-9.2479987170492343E-4</v>
      </c>
      <c r="N247" s="144">
        <f>IFERROR(_xll.qlIndexFixing(ONIndex1M,I247,TRUE,_xll.ohTrigger(RecalcTrigger,Trigger1M)),NA())</f>
        <v>-4.5924388143525618E-3</v>
      </c>
      <c r="O247" s="44">
        <f>IFERROR(_xll.qlIndexFixing(ONIndex3M,I247,TRUE,_xll.ohTrigger(RecalcTrigger,Trigger3M)),NA())</f>
        <v>-3.4345504662303128E-3</v>
      </c>
      <c r="P247" s="44">
        <f>IFERROR(_xll.qlIndexFixing(ONIndex6M,I247,TRUE,_xll.ohTrigger(RecalcTrigger,Trigger6M)),NA())</f>
        <v>-2.3250818466946654E-3</v>
      </c>
      <c r="Q247" s="145">
        <f>IFERROR(_xll.qlIndexFixing(ONIndex1Y,I247,TRUE,_xll.ohTrigger(RecalcTrigger,Trigger1Y)),NA())</f>
        <v>-7.83346452704059E-4</v>
      </c>
    </row>
    <row r="248" spans="2:17" x14ac:dyDescent="0.2">
      <c r="B248" s="39" t="s">
        <v>17</v>
      </c>
      <c r="D248" s="42">
        <f>_xll.qlCalendarAdvance(Calendar,$D247,B248,"f",FALSE)</f>
        <v>42989</v>
      </c>
      <c r="E248" s="139">
        <f>_xll.qlInterestRateIndexValueDate(IndexON,D248)</f>
        <v>42989</v>
      </c>
      <c r="F248" s="155">
        <f>IFERROR(_xll.qlIndexFixing(IndexON,D248,TRUE,_xll.ohTrigger(RecalcTrigger,TriggerON)),NA())</f>
        <v>-4.4617694746040826E-3</v>
      </c>
      <c r="H248" s="42">
        <f>_xll.qlCalendarAdvance(Calendar,$H247,B248,"f",FALSE)</f>
        <v>42989</v>
      </c>
      <c r="I248" s="139">
        <f>_xll.qlInterestRateIndexValueDate(Index1M,$H248)</f>
        <v>42991</v>
      </c>
      <c r="J248" s="144">
        <f>IFERROR(_xll.qlIndexFixing(Index1M,$H248,TRUE,_xll.ohTrigger(RecalcTrigger,Trigger1M)),NA())</f>
        <v>-4.6054381693769741E-3</v>
      </c>
      <c r="K248" s="44">
        <f>IFERROR(_xll.qlIndexFixing(Index3M,H248,TRUE,_xll.ohTrigger(RecalcTrigger,Trigger3M)),NA())</f>
        <v>-3.646339668824234E-3</v>
      </c>
      <c r="L248" s="44">
        <f>IFERROR(_xll.qlIndexFixing(Index6M,$H248,TRUE,_xll.ohTrigger(RecalcTrigger,Trigger6M)),NA())</f>
        <v>-2.3852759098352458E-3</v>
      </c>
      <c r="M248" s="145">
        <f>IFERROR(_xll.qlIndexFixing(Index1Y,$H248,TRUE,_xll.ohTrigger(RecalcTrigger,Trigger1Y)),NA())</f>
        <v>-9.2514329640839296E-4</v>
      </c>
      <c r="N248" s="144">
        <f>IFERROR(_xll.qlIndexFixing(ONIndex1M,I248,TRUE,_xll.ohTrigger(RecalcTrigger,Trigger1M)),NA())</f>
        <v>-4.5902261593866456E-3</v>
      </c>
      <c r="O248" s="44">
        <f>IFERROR(_xll.qlIndexFixing(ONIndex3M,I248,TRUE,_xll.ohTrigger(RecalcTrigger,Trigger3M)),NA())</f>
        <v>-3.4463869233380962E-3</v>
      </c>
      <c r="P248" s="44">
        <f>IFERROR(_xll.qlIndexFixing(ONIndex6M,I248,TRUE,_xll.ohTrigger(RecalcTrigger,Trigger6M)),NA())</f>
        <v>-2.3298040931551967E-3</v>
      </c>
      <c r="Q248" s="145">
        <f>IFERROR(_xll.qlIndexFixing(ONIndex1Y,I248,TRUE,_xll.ohTrigger(RecalcTrigger,Trigger1Y)),NA())</f>
        <v>-7.8387862463724645E-4</v>
      </c>
    </row>
    <row r="249" spans="2:17" x14ac:dyDescent="0.2">
      <c r="B249" s="39" t="s">
        <v>17</v>
      </c>
      <c r="D249" s="42">
        <f>_xll.qlCalendarAdvance(Calendar,$D248,B249,"f",FALSE)</f>
        <v>42990</v>
      </c>
      <c r="E249" s="139">
        <f>_xll.qlInterestRateIndexValueDate(IndexON,D249)</f>
        <v>42990</v>
      </c>
      <c r="F249" s="155">
        <f>IFERROR(_xll.qlIndexFixing(IndexON,D249,TRUE,_xll.ohTrigger(RecalcTrigger,TriggerON)),NA())</f>
        <v>-4.4636328187630525E-3</v>
      </c>
      <c r="H249" s="42">
        <f>_xll.qlCalendarAdvance(Calendar,$H248,B249,"f",FALSE)</f>
        <v>42990</v>
      </c>
      <c r="I249" s="139">
        <f>_xll.qlInterestRateIndexValueDate(Index1M,$H249)</f>
        <v>42992</v>
      </c>
      <c r="J249" s="144">
        <f>IFERROR(_xll.qlIndexFixing(Index1M,$H249,TRUE,_xll.ohTrigger(RecalcTrigger,Trigger1M)),NA())</f>
        <v>-4.6095347233435224E-3</v>
      </c>
      <c r="K249" s="44">
        <f>IFERROR(_xll.qlIndexFixing(Index3M,H249,TRUE,_xll.ohTrigger(RecalcTrigger,Trigger3M)),NA())</f>
        <v>-3.6482178086678814E-3</v>
      </c>
      <c r="L249" s="44">
        <f>IFERROR(_xll.qlIndexFixing(Index6M,$H249,TRUE,_xll.ohTrigger(RecalcTrigger,Trigger6M)),NA())</f>
        <v>-2.3863342690966915E-3</v>
      </c>
      <c r="M249" s="145">
        <f>IFERROR(_xll.qlIndexFixing(Index1Y,$H249,TRUE,_xll.ohTrigger(RecalcTrigger,Trigger1Y)),NA())</f>
        <v>-9.2547944508857179E-4</v>
      </c>
      <c r="N249" s="144">
        <f>IFERROR(_xll.qlIndexFixing(ONIndex1M,I249,TRUE,_xll.ohTrigger(RecalcTrigger,Trigger1M)),NA())</f>
        <v>-4.589049799283984E-3</v>
      </c>
      <c r="O249" s="44">
        <f>IFERROR(_xll.qlIndexFixing(ONIndex3M,I249,TRUE,_xll.ohTrigger(RecalcTrigger,Trigger3M)),NA())</f>
        <v>-3.4604879761301888E-3</v>
      </c>
      <c r="P249" s="44">
        <f>IFERROR(_xll.qlIndexFixing(ONIndex6M,I249,TRUE,_xll.ohTrigger(RecalcTrigger,Trigger6M)),NA())</f>
        <v>-2.3328270744737978E-3</v>
      </c>
      <c r="Q249" s="145">
        <f>IFERROR(_xll.qlIndexFixing(ONIndex1Y,I249,TRUE,_xll.ohTrigger(RecalcTrigger,Trigger1Y)),NA())</f>
        <v>-7.8433316997195135E-4</v>
      </c>
    </row>
    <row r="250" spans="2:17" x14ac:dyDescent="0.2">
      <c r="B250" s="39" t="s">
        <v>17</v>
      </c>
      <c r="D250" s="42">
        <f>_xll.qlCalendarAdvance(Calendar,$D249,B250,"f",FALSE)</f>
        <v>42991</v>
      </c>
      <c r="E250" s="139">
        <f>_xll.qlInterestRateIndexValueDate(IndexON,D250)</f>
        <v>42991</v>
      </c>
      <c r="F250" s="155">
        <f>IFERROR(_xll.qlIndexFixing(IndexON,D250,TRUE,_xll.ohTrigger(RecalcTrigger,TriggerON)),NA())</f>
        <v>-4.4655000243931653E-3</v>
      </c>
      <c r="H250" s="42">
        <f>_xll.qlCalendarAdvance(Calendar,$H249,B250,"f",FALSE)</f>
        <v>42991</v>
      </c>
      <c r="I250" s="139">
        <f>_xll.qlInterestRateIndexValueDate(Index1M,$H250)</f>
        <v>42993</v>
      </c>
      <c r="J250" s="144">
        <f>IFERROR(_xll.qlIndexFixing(Index1M,$H250,TRUE,_xll.ohTrigger(RecalcTrigger,Trigger1M)),NA())</f>
        <v>-4.6101450148596356E-3</v>
      </c>
      <c r="K250" s="44">
        <f>IFERROR(_xll.qlIndexFixing(Index3M,H250,TRUE,_xll.ohTrigger(RecalcTrigger,Trigger3M)),NA())</f>
        <v>-3.6500589536445785E-3</v>
      </c>
      <c r="L250" s="44">
        <f>IFERROR(_xll.qlIndexFixing(Index6M,$H250,TRUE,_xll.ohTrigger(RecalcTrigger,Trigger6M)),NA())</f>
        <v>-2.387374865862353E-3</v>
      </c>
      <c r="M250" s="145">
        <f>IFERROR(_xll.qlIndexFixing(Index1Y,$H250,TRUE,_xll.ohTrigger(RecalcTrigger,Trigger1Y)),NA())</f>
        <v>-9.2566576943913133E-4</v>
      </c>
      <c r="N250" s="144">
        <f>IFERROR(_xll.qlIndexFixing(ONIndex1M,I250,TRUE,_xll.ohTrigger(RecalcTrigger,Trigger1M)),NA())</f>
        <v>-4.5889006565458246E-3</v>
      </c>
      <c r="O250" s="44">
        <f>IFERROR(_xll.qlIndexFixing(ONIndex3M,I250,TRUE,_xll.ohTrigger(RecalcTrigger,Trigger3M)),NA())</f>
        <v>-3.4686388154137049E-3</v>
      </c>
      <c r="P250" s="44">
        <f>IFERROR(_xll.qlIndexFixing(ONIndex6M,I250,TRUE,_xll.ohTrigger(RecalcTrigger,Trigger6M)),NA())</f>
        <v>-2.3334514286421637E-3</v>
      </c>
      <c r="Q250" s="145">
        <f>IFERROR(_xll.qlIndexFixing(ONIndex1Y,I250,TRUE,_xll.ohTrigger(RecalcTrigger,Trigger1Y)),NA())</f>
        <v>-7.845186004029614E-4</v>
      </c>
    </row>
    <row r="251" spans="2:17" x14ac:dyDescent="0.2">
      <c r="B251" s="39" t="s">
        <v>17</v>
      </c>
      <c r="D251" s="42">
        <f>_xll.qlCalendarAdvance(Calendar,$D250,B251,"f",FALSE)</f>
        <v>42992</v>
      </c>
      <c r="E251" s="139">
        <f>_xll.qlInterestRateIndexValueDate(IndexON,D251)</f>
        <v>42992</v>
      </c>
      <c r="F251" s="155">
        <f>IFERROR(_xll.qlIndexFixing(IndexON,D251,TRUE,_xll.ohTrigger(RecalcTrigger,TriggerON)),NA())</f>
        <v>-4.467371238296991E-3</v>
      </c>
      <c r="H251" s="42">
        <f>_xll.qlCalendarAdvance(Calendar,$H250,B251,"f",FALSE)</f>
        <v>42992</v>
      </c>
      <c r="I251" s="139">
        <f>_xll.qlInterestRateIndexValueDate(Index1M,$H251)</f>
        <v>42996</v>
      </c>
      <c r="J251" s="144">
        <f>IFERROR(_xll.qlIndexFixing(Index1M,$H251,TRUE,_xll.ohTrigger(RecalcTrigger,Trigger1M)),NA())</f>
        <v>-4.6150874076733572E-3</v>
      </c>
      <c r="K251" s="44">
        <f>IFERROR(_xll.qlIndexFixing(Index3M,H251,TRUE,_xll.ohTrigger(RecalcTrigger,Trigger3M)),NA())</f>
        <v>-3.6553267733915843E-3</v>
      </c>
      <c r="L251" s="44">
        <f>IFERROR(_xll.qlIndexFixing(Index6M,$H251,TRUE,_xll.ohTrigger(RecalcTrigger,Trigger6M)),NA())</f>
        <v>-2.3910192961977537E-3</v>
      </c>
      <c r="M251" s="145">
        <f>IFERROR(_xll.qlIndexFixing(Index1Y,$H251,TRUE,_xll.ohTrigger(RecalcTrigger,Trigger1Y)),NA())</f>
        <v>-9.2675757911776172E-4</v>
      </c>
      <c r="N251" s="144">
        <f>IFERROR(_xll.qlIndexFixing(ONIndex1M,I251,TRUE,_xll.ohTrigger(RecalcTrigger,Trigger1M)),NA())</f>
        <v>-4.5890377052781872E-3</v>
      </c>
      <c r="O251" s="44">
        <f>IFERROR(_xll.qlIndexFixing(ONIndex3M,I251,TRUE,_xll.ohTrigger(RecalcTrigger,Trigger3M)),NA())</f>
        <v>-3.4774702440421024E-3</v>
      </c>
      <c r="P251" s="44">
        <f>IFERROR(_xll.qlIndexFixing(ONIndex6M,I251,TRUE,_xll.ohTrigger(RecalcTrigger,Trigger6M)),NA())</f>
        <v>-2.3335390919188015E-3</v>
      </c>
      <c r="Q251" s="145">
        <f>IFERROR(_xll.qlIndexFixing(ONIndex1Y,I251,TRUE,_xll.ohTrigger(RecalcTrigger,Trigger1Y)),NA())</f>
        <v>-7.8467915629154561E-4</v>
      </c>
    </row>
    <row r="252" spans="2:17" x14ac:dyDescent="0.2">
      <c r="B252" s="39" t="s">
        <v>17</v>
      </c>
      <c r="D252" s="42">
        <f>_xll.qlCalendarAdvance(Calendar,$D251,B252,"f",FALSE)</f>
        <v>42993</v>
      </c>
      <c r="E252" s="139">
        <f>_xll.qlInterestRateIndexValueDate(IndexON,D252)</f>
        <v>42993</v>
      </c>
      <c r="F252" s="155">
        <f>IFERROR(_xll.qlIndexFixing(IndexON,D252,TRUE,_xll.ohTrigger(RecalcTrigger,TriggerON)),NA())</f>
        <v>-4.4710722299301509E-3</v>
      </c>
      <c r="H252" s="42">
        <f>_xll.qlCalendarAdvance(Calendar,$H251,B252,"f",FALSE)</f>
        <v>42993</v>
      </c>
      <c r="I252" s="139">
        <f>_xll.qlInterestRateIndexValueDate(Index1M,$H252)</f>
        <v>42997</v>
      </c>
      <c r="J252" s="144">
        <f>IFERROR(_xll.qlIndexFixing(Index1M,$H252,TRUE,_xll.ohTrigger(RecalcTrigger,Trigger1M)),NA())</f>
        <v>-4.6173812003851289E-3</v>
      </c>
      <c r="K252" s="44">
        <f>IFERROR(_xll.qlIndexFixing(Index3M,H252,TRUE,_xll.ohTrigger(RecalcTrigger,Trigger3M)),NA())</f>
        <v>-3.6569860775116235E-3</v>
      </c>
      <c r="L252" s="44">
        <f>IFERROR(_xll.qlIndexFixing(Index6M,$H252,TRUE,_xll.ohTrigger(RecalcTrigger,Trigger6M)),NA())</f>
        <v>-2.3913562963537261E-3</v>
      </c>
      <c r="M252" s="145">
        <f>IFERROR(_xll.qlIndexFixing(Index1Y,$H252,TRUE,_xll.ohTrigger(RecalcTrigger,Trigger1Y)),NA())</f>
        <v>-9.2706209053472033E-4</v>
      </c>
      <c r="N252" s="144">
        <f>IFERROR(_xll.qlIndexFixing(ONIndex1M,I252,TRUE,_xll.ohTrigger(RecalcTrigger,Trigger1M)),NA())</f>
        <v>-4.5894644191823986E-3</v>
      </c>
      <c r="O252" s="44">
        <f>IFERROR(_xll.qlIndexFixing(ONIndex3M,I252,TRUE,_xll.ohTrigger(RecalcTrigger,Trigger3M)),NA())</f>
        <v>-3.4869892644540101E-3</v>
      </c>
      <c r="P252" s="44">
        <f>IFERROR(_xll.qlIndexFixing(ONIndex6M,I252,TRUE,_xll.ohTrigger(RecalcTrigger,Trigger6M)),NA())</f>
        <v>-2.3330841096269594E-3</v>
      </c>
      <c r="Q252" s="145">
        <f>IFERROR(_xll.qlIndexFixing(ONIndex1Y,I252,TRUE,_xll.ohTrigger(RecalcTrigger,Trigger1Y)),NA())</f>
        <v>-7.8481465014768048E-4</v>
      </c>
    </row>
    <row r="253" spans="2:17" x14ac:dyDescent="0.2">
      <c r="B253" s="39" t="s">
        <v>17</v>
      </c>
      <c r="D253" s="42">
        <f>_xll.qlCalendarAdvance(Calendar,$D252,B253,"f",FALSE)</f>
        <v>42996</v>
      </c>
      <c r="E253" s="139">
        <f>_xll.qlInterestRateIndexValueDate(IndexON,D253)</f>
        <v>42996</v>
      </c>
      <c r="F253" s="155">
        <f>IFERROR(_xll.qlIndexFixing(IndexON,D253,TRUE,_xll.ohTrigger(RecalcTrigger,TriggerON)),NA())</f>
        <v>-4.4748991101428715E-3</v>
      </c>
      <c r="H253" s="42">
        <f>_xll.qlCalendarAdvance(Calendar,$H252,B253,"f",FALSE)</f>
        <v>42996</v>
      </c>
      <c r="I253" s="139">
        <f>_xll.qlInterestRateIndexValueDate(Index1M,$H253)</f>
        <v>42998</v>
      </c>
      <c r="J253" s="144">
        <f>IFERROR(_xll.qlIndexFixing(Index1M,$H253,TRUE,_xll.ohTrigger(RecalcTrigger,Trigger1M)),NA())</f>
        <v>-4.6197744354419257E-3</v>
      </c>
      <c r="K253" s="44">
        <f>IFERROR(_xll.qlIndexFixing(Index3M,H253,TRUE,_xll.ohTrigger(RecalcTrigger,Trigger3M)),NA())</f>
        <v>-3.6585912406603962E-3</v>
      </c>
      <c r="L253" s="44">
        <f>IFERROR(_xll.qlIndexFixing(Index6M,$H253,TRUE,_xll.ohTrigger(RecalcTrigger,Trigger6M)),NA())</f>
        <v>-2.3923056764822712E-3</v>
      </c>
      <c r="M253" s="145">
        <f>IFERROR(_xll.qlIndexFixing(Index1Y,$H253,TRUE,_xll.ohTrigger(RecalcTrigger,Trigger1Y)),NA())</f>
        <v>-9.2736123762735185E-4</v>
      </c>
      <c r="N253" s="144">
        <f>IFERROR(_xll.qlIndexFixing(ONIndex1M,I253,TRUE,_xll.ohTrigger(RecalcTrigger,Trigger1M)),NA())</f>
        <v>-4.5912422105232054E-3</v>
      </c>
      <c r="O253" s="44">
        <f>IFERROR(_xll.qlIndexFixing(ONIndex3M,I253,TRUE,_xll.ohTrigger(RecalcTrigger,Trigger3M)),NA())</f>
        <v>-3.5083200988461627E-3</v>
      </c>
      <c r="P253" s="44">
        <f>IFERROR(_xll.qlIndexFixing(ONIndex6M,I253,TRUE,_xll.ohTrigger(RecalcTrigger,Trigger6M)),NA())</f>
        <v>-2.3303204673252864E-3</v>
      </c>
      <c r="Q253" s="145">
        <f>IFERROR(_xll.qlIndexFixing(ONIndex1Y,I253,TRUE,_xll.ohTrigger(RecalcTrigger,Trigger1Y)),NA())</f>
        <v>-7.8499944893728468E-4</v>
      </c>
    </row>
    <row r="254" spans="2:17" x14ac:dyDescent="0.2">
      <c r="B254" s="39" t="s">
        <v>17</v>
      </c>
      <c r="D254" s="42">
        <f>_xll.qlCalendarAdvance(Calendar,$D253,B254,"f",FALSE)</f>
        <v>42997</v>
      </c>
      <c r="E254" s="139">
        <f>_xll.qlInterestRateIndexValueDate(IndexON,D254)</f>
        <v>42997</v>
      </c>
      <c r="F254" s="155">
        <f>IFERROR(_xll.qlIndexFixing(IndexON,D254,TRUE,_xll.ohTrigger(RecalcTrigger,TriggerON)),NA())</f>
        <v>-4.4767925662148045E-3</v>
      </c>
      <c r="H254" s="42">
        <f>_xll.qlCalendarAdvance(Calendar,$H253,B254,"f",FALSE)</f>
        <v>42997</v>
      </c>
      <c r="I254" s="139">
        <f>_xll.qlInterestRateIndexValueDate(Index1M,$H254)</f>
        <v>42999</v>
      </c>
      <c r="J254" s="144">
        <f>IFERROR(_xll.qlIndexFixing(Index1M,$H254,TRUE,_xll.ohTrigger(RecalcTrigger,Trigger1M)),NA())</f>
        <v>-4.624989812038599E-3</v>
      </c>
      <c r="K254" s="44">
        <f>IFERROR(_xll.qlIndexFixing(Index3M,H254,TRUE,_xll.ohTrigger(RecalcTrigger,Trigger3M)),NA())</f>
        <v>-3.6601387043674609E-3</v>
      </c>
      <c r="L254" s="44">
        <f>IFERROR(_xll.qlIndexFixing(Index6M,$H254,TRUE,_xll.ohTrigger(RecalcTrigger,Trigger6M)),NA())</f>
        <v>-2.3932364080942732E-3</v>
      </c>
      <c r="M254" s="145">
        <f>IFERROR(_xll.qlIndexFixing(Index1Y,$H254,TRUE,_xll.ohTrigger(RecalcTrigger,Trigger1Y)),NA())</f>
        <v>-9.2765534629080256E-4</v>
      </c>
      <c r="N254" s="144">
        <f>IFERROR(_xll.qlIndexFixing(ONIndex1M,I254,TRUE,_xll.ohTrigger(RecalcTrigger,Trigger1M)),NA())</f>
        <v>-4.5941373994651258E-3</v>
      </c>
      <c r="O254" s="44">
        <f>IFERROR(_xll.qlIndexFixing(ONIndex3M,I254,TRUE,_xll.ohTrigger(RecalcTrigger,Trigger3M)),NA())</f>
        <v>-3.5320813089123604E-3</v>
      </c>
      <c r="P254" s="44">
        <f>IFERROR(_xll.qlIndexFixing(ONIndex6M,I254,TRUE,_xll.ohTrigger(RecalcTrigger,Trigger6M)),NA())</f>
        <v>-2.3257186268432761E-3</v>
      </c>
      <c r="Q254" s="145">
        <f>IFERROR(_xll.qlIndexFixing(ONIndex1Y,I254,TRUE,_xll.ohTrigger(RecalcTrigger,Trigger1Y)),NA())</f>
        <v>-7.8510225652639321E-4</v>
      </c>
    </row>
    <row r="255" spans="2:17" x14ac:dyDescent="0.2">
      <c r="B255" s="39" t="s">
        <v>17</v>
      </c>
      <c r="D255" s="42">
        <f>_xll.qlCalendarAdvance(Calendar,$D254,B255,"f",FALSE)</f>
        <v>42998</v>
      </c>
      <c r="E255" s="139">
        <f>_xll.qlInterestRateIndexValueDate(IndexON,D255)</f>
        <v>42998</v>
      </c>
      <c r="F255" s="155">
        <f>IFERROR(_xll.qlIndexFixing(IndexON,D255,TRUE,_xll.ohTrigger(RecalcTrigger,TriggerON)),NA())</f>
        <v>-4.4786909105365424E-3</v>
      </c>
      <c r="H255" s="42">
        <f>_xll.qlCalendarAdvance(Calendar,$H254,B255,"f",FALSE)</f>
        <v>42998</v>
      </c>
      <c r="I255" s="139">
        <f>_xll.qlInterestRateIndexValueDate(Index1M,$H255)</f>
        <v>43000</v>
      </c>
      <c r="J255" s="144">
        <f>IFERROR(_xll.qlIndexFixing(Index1M,$H255,TRUE,_xll.ohTrigger(RecalcTrigger,Trigger1M)),NA())</f>
        <v>-4.6261947695539381E-3</v>
      </c>
      <c r="K255" s="44">
        <f>IFERROR(_xll.qlIndexFixing(Index3M,H255,TRUE,_xll.ohTrigger(RecalcTrigger,Trigger3M)),NA())</f>
        <v>-3.6616248670816721E-3</v>
      </c>
      <c r="L255" s="44">
        <f>IFERROR(_xll.qlIndexFixing(Index6M,$H255,TRUE,_xll.ohTrigger(RecalcTrigger,Trigger6M)),NA())</f>
        <v>-2.3941483813412481E-3</v>
      </c>
      <c r="M255" s="145">
        <f>IFERROR(_xll.qlIndexFixing(Index1Y,$H255,TRUE,_xll.ohTrigger(RecalcTrigger,Trigger1Y)),NA())</f>
        <v>-9.277244470476799E-4</v>
      </c>
      <c r="N255" s="144">
        <f>IFERROR(_xll.qlIndexFixing(ONIndex1M,I255,TRUE,_xll.ohTrigger(RecalcTrigger,Trigger1M)),NA())</f>
        <v>-4.5960645437492786E-3</v>
      </c>
      <c r="O255" s="44">
        <f>IFERROR(_xll.qlIndexFixing(ONIndex3M,I255,TRUE,_xll.ohTrigger(RecalcTrigger,Trigger3M)),NA())</f>
        <v>-3.5451433222233319E-3</v>
      </c>
      <c r="P255" s="44">
        <f>IFERROR(_xll.qlIndexFixing(ONIndex6M,I255,TRUE,_xll.ohTrigger(RecalcTrigger,Trigger6M)),NA())</f>
        <v>-2.3224610934802215E-3</v>
      </c>
      <c r="Q255" s="145">
        <f>IFERROR(_xll.qlIndexFixing(ONIndex1Y,I255,TRUE,_xll.ohTrigger(RecalcTrigger,Trigger1Y)),NA())</f>
        <v>-7.8510962842948118E-4</v>
      </c>
    </row>
    <row r="256" spans="2:17" x14ac:dyDescent="0.2">
      <c r="B256" s="39" t="s">
        <v>17</v>
      </c>
      <c r="D256" s="42">
        <f>_xll.qlCalendarAdvance(Calendar,$D255,B256,"f",FALSE)</f>
        <v>42999</v>
      </c>
      <c r="E256" s="139">
        <f>_xll.qlInterestRateIndexValueDate(IndexON,D256)</f>
        <v>42999</v>
      </c>
      <c r="F256" s="155">
        <f>IFERROR(_xll.qlIndexFixing(IndexON,D256,TRUE,_xll.ohTrigger(RecalcTrigger,TriggerON)),NA())</f>
        <v>-4.480594290670048E-3</v>
      </c>
      <c r="H256" s="42">
        <f>_xll.qlCalendarAdvance(Calendar,$H255,B256,"f",FALSE)</f>
        <v>42999</v>
      </c>
      <c r="I256" s="139">
        <f>_xll.qlInterestRateIndexValueDate(Index1M,$H256)</f>
        <v>43003</v>
      </c>
      <c r="J256" s="144">
        <f>IFERROR(_xll.qlIndexFixing(Index1M,$H256,TRUE,_xll.ohTrigger(RecalcTrigger,Trigger1M)),NA())</f>
        <v>-4.6328918381313144E-3</v>
      </c>
      <c r="K256" s="44">
        <f>IFERROR(_xll.qlIndexFixing(Index3M,H256,TRUE,_xll.ohTrigger(RecalcTrigger,Trigger3M)),NA())</f>
        <v>-3.6651534799143765E-3</v>
      </c>
      <c r="L256" s="44">
        <f>IFERROR(_xll.qlIndexFixing(Index6M,$H256,TRUE,_xll.ohTrigger(RecalcTrigger,Trigger6M)),NA())</f>
        <v>-2.3971964773144812E-3</v>
      </c>
      <c r="M256" s="145">
        <f>IFERROR(_xll.qlIndexFixing(Index1Y,$H256,TRUE,_xll.ohTrigger(RecalcTrigger,Trigger1Y)),NA())</f>
        <v>-9.2878798734714494E-4</v>
      </c>
      <c r="N256" s="144">
        <f>IFERROR(_xll.qlIndexFixing(ONIndex1M,I256,TRUE,_xll.ohTrigger(RecalcTrigger,Trigger1M)),NA())</f>
        <v>-4.5983021947337832E-3</v>
      </c>
      <c r="O256" s="44">
        <f>IFERROR(_xll.qlIndexFixing(ONIndex3M,I256,TRUE,_xll.ohTrigger(RecalcTrigger,Trigger3M)),NA())</f>
        <v>-3.5589349409903548E-3</v>
      </c>
      <c r="P256" s="44">
        <f>IFERROR(_xll.qlIndexFixing(ONIndex6M,I256,TRUE,_xll.ohTrigger(RecalcTrigger,Trigger6M)),NA())</f>
        <v>-2.318625185369072E-3</v>
      </c>
      <c r="Q256" s="145">
        <f>IFERROR(_xll.qlIndexFixing(ONIndex1Y,I256,TRUE,_xll.ohTrigger(RecalcTrigger,Trigger1Y)),NA())</f>
        <v>-7.8509081347988285E-4</v>
      </c>
    </row>
    <row r="257" spans="2:17" x14ac:dyDescent="0.2">
      <c r="B257" s="39" t="s">
        <v>17</v>
      </c>
      <c r="D257" s="42">
        <f>_xll.qlCalendarAdvance(Calendar,$D256,B257,"f",FALSE)</f>
        <v>43000</v>
      </c>
      <c r="E257" s="139">
        <f>_xll.qlInterestRateIndexValueDate(IndexON,D257)</f>
        <v>43000</v>
      </c>
      <c r="F257" s="155">
        <f>IFERROR(_xll.qlIndexFixing(IndexON,D257,TRUE,_xll.ohTrigger(RecalcTrigger,TriggerON)),NA())</f>
        <v>-4.4843627075685788E-3</v>
      </c>
      <c r="H257" s="42">
        <f>_xll.qlCalendarAdvance(Calendar,$H256,B257,"f",FALSE)</f>
        <v>43000</v>
      </c>
      <c r="I257" s="139">
        <f>_xll.qlInterestRateIndexValueDate(Index1M,$H257)</f>
        <v>43004</v>
      </c>
      <c r="J257" s="144">
        <f>IFERROR(_xll.qlIndexFixing(Index1M,$H257,TRUE,_xll.ohTrigger(RecalcTrigger,Trigger1M)),NA())</f>
        <v>-4.635675840240161E-3</v>
      </c>
      <c r="K257" s="44">
        <f>IFERROR(_xll.qlIndexFixing(Index3M,H257,TRUE,_xll.ohTrigger(RecalcTrigger,Trigger3M)),NA())</f>
        <v>-3.6666358911559586E-3</v>
      </c>
      <c r="L257" s="44">
        <f>IFERROR(_xll.qlIndexFixing(Index6M,$H257,TRUE,_xll.ohTrigger(RecalcTrigger,Trigger6M)),NA())</f>
        <v>-2.3976068718959635E-3</v>
      </c>
      <c r="M257" s="145">
        <f>IFERROR(_xll.qlIndexFixing(Index1Y,$H257,TRUE,_xll.ohTrigger(RecalcTrigger,Trigger1Y)),NA())</f>
        <v>-9.2906186508264908E-4</v>
      </c>
      <c r="N257" s="144">
        <f>IFERROR(_xll.qlIndexFixing(ONIndex1M,I257,TRUE,_xll.ohTrigger(RecalcTrigger,Trigger1M)),NA())</f>
        <v>-4.6008538264397103E-3</v>
      </c>
      <c r="O257" s="44">
        <f>IFERROR(_xll.qlIndexFixing(ONIndex3M,I257,TRUE,_xll.ohTrigger(RecalcTrigger,Trigger3M)),NA())</f>
        <v>-3.5734631674921857E-3</v>
      </c>
      <c r="P257" s="44">
        <f>IFERROR(_xll.qlIndexFixing(ONIndex6M,I257,TRUE,_xll.ohTrigger(RecalcTrigger,Trigger6M)),NA())</f>
        <v>-2.3142049475533E-3</v>
      </c>
      <c r="Q257" s="145">
        <f>IFERROR(_xll.qlIndexFixing(ONIndex1Y,I257,TRUE,_xll.ohTrigger(RecalcTrigger,Trigger1Y)),NA())</f>
        <v>-7.8504562434744685E-4</v>
      </c>
    </row>
    <row r="258" spans="2:17" x14ac:dyDescent="0.2">
      <c r="B258" s="39" t="s">
        <v>17</v>
      </c>
      <c r="D258" s="42">
        <f>_xll.qlCalendarAdvance(Calendar,$D257,B258,"f",FALSE)</f>
        <v>43003</v>
      </c>
      <c r="E258" s="139">
        <f>_xll.qlInterestRateIndexValueDate(IndexON,D258)</f>
        <v>43003</v>
      </c>
      <c r="F258" s="155">
        <f>IFERROR(_xll.qlIndexFixing(IndexON,D258,TRUE,_xll.ohTrigger(RecalcTrigger,TriggerON)),NA())</f>
        <v>-4.488261098418711E-3</v>
      </c>
      <c r="H258" s="42">
        <f>_xll.qlCalendarAdvance(Calendar,$H257,B258,"f",FALSE)</f>
        <v>43003</v>
      </c>
      <c r="I258" s="139">
        <f>_xll.qlInterestRateIndexValueDate(Index1M,$H258)</f>
        <v>43005</v>
      </c>
      <c r="J258" s="144">
        <f>IFERROR(_xll.qlIndexFixing(Index1M,$H258,TRUE,_xll.ohTrigger(RecalcTrigger,Trigger1M)),NA())</f>
        <v>-4.6384895607900489E-3</v>
      </c>
      <c r="K258" s="44">
        <f>IFERROR(_xll.qlIndexFixing(Index3M,H258,TRUE,_xll.ohTrigger(RecalcTrigger,Trigger3M)),NA())</f>
        <v>-3.6680070954727244E-3</v>
      </c>
      <c r="L258" s="44">
        <f>IFERROR(_xll.qlIndexFixing(Index6M,$H258,TRUE,_xll.ohTrigger(RecalcTrigger,Trigger6M)),NA())</f>
        <v>-2.3984237837850371E-3</v>
      </c>
      <c r="M258" s="145">
        <f>IFERROR(_xll.qlIndexFixing(Index1Y,$H258,TRUE,_xll.ohTrigger(RecalcTrigger,Trigger1Y)),NA())</f>
        <v>-9.2933270343428537E-4</v>
      </c>
      <c r="N258" s="144">
        <f>IFERROR(_xll.qlIndexFixing(ONIndex1M,I258,TRUE,_xll.ohTrigger(RecalcTrigger,Trigger1M)),NA())</f>
        <v>-4.6064775599186092E-3</v>
      </c>
      <c r="O258" s="44">
        <f>IFERROR(_xll.qlIndexFixing(ONIndex3M,I258,TRUE,_xll.ohTrigger(RecalcTrigger,Trigger3M)),NA())</f>
        <v>-3.6030155254529461E-3</v>
      </c>
      <c r="P258" s="44">
        <f>IFERROR(_xll.qlIndexFixing(ONIndex6M,I258,TRUE,_xll.ohTrigger(RecalcTrigger,Trigger6M)),NA())</f>
        <v>-2.3044814913264489E-3</v>
      </c>
      <c r="Q258" s="145">
        <f>IFERROR(_xll.qlIndexFixing(ONIndex1Y,I258,TRUE,_xll.ohTrigger(RecalcTrigger,Trigger1Y)),NA())</f>
        <v>-7.84827651840736E-4</v>
      </c>
    </row>
    <row r="259" spans="2:17" x14ac:dyDescent="0.2">
      <c r="B259" s="39" t="s">
        <v>17</v>
      </c>
      <c r="D259" s="42">
        <f>_xll.qlCalendarAdvance(Calendar,$D258,B259,"f",FALSE)</f>
        <v>43004</v>
      </c>
      <c r="E259" s="139">
        <f>_xll.qlInterestRateIndexValueDate(IndexON,D259)</f>
        <v>43004</v>
      </c>
      <c r="F259" s="155">
        <f>IFERROR(_xll.qlIndexFixing(IndexON,D259,TRUE,_xll.ohTrigger(RecalcTrigger,TriggerON)),NA())</f>
        <v>-4.4901918560524834E-3</v>
      </c>
      <c r="H259" s="42">
        <f>_xll.qlCalendarAdvance(Calendar,$H258,B259,"f",FALSE)</f>
        <v>43004</v>
      </c>
      <c r="I259" s="139">
        <f>_xll.qlInterestRateIndexValueDate(Index1M,$H259)</f>
        <v>43006</v>
      </c>
      <c r="J259" s="144">
        <f>IFERROR(_xll.qlIndexFixing(Index1M,$H259,TRUE,_xll.ohTrigger(RecalcTrigger,Trigger1M)),NA())</f>
        <v>-4.6440961846463957E-3</v>
      </c>
      <c r="K259" s="44">
        <f>IFERROR(_xll.qlIndexFixing(Index3M,H259,TRUE,_xll.ohTrigger(RecalcTrigger,Trigger3M)),NA())</f>
        <v>-3.6690474068618458E-3</v>
      </c>
      <c r="L259" s="44">
        <f>IFERROR(_xll.qlIndexFixing(Index6M,$H259,TRUE,_xll.ohTrigger(RecalcTrigger,Trigger6M)),NA())</f>
        <v>-2.3992215051374375E-3</v>
      </c>
      <c r="M259" s="145">
        <f>IFERROR(_xll.qlIndexFixing(Index1Y,$H259,TRUE,_xll.ohTrigger(RecalcTrigger,Trigger1Y)),NA())</f>
        <v>-9.2960084285508937E-4</v>
      </c>
      <c r="N259" s="144">
        <f>IFERROR(_xll.qlIndexFixing(ONIndex1M,I259,TRUE,_xll.ohTrigger(RecalcTrigger,Trigger1M)),NA())</f>
        <v>-4.612268183099566E-3</v>
      </c>
      <c r="O259" s="44">
        <f>IFERROR(_xll.qlIndexFixing(ONIndex3M,I259,TRUE,_xll.ohTrigger(RecalcTrigger,Trigger3M)),NA())</f>
        <v>-3.6309930304057048E-3</v>
      </c>
      <c r="P259" s="44">
        <f>IFERROR(_xll.qlIndexFixing(ONIndex6M,I259,TRUE,_xll.ohTrigger(RecalcTrigger,Trigger6M)),NA())</f>
        <v>-2.2951435980145263E-3</v>
      </c>
      <c r="Q259" s="145">
        <f>IFERROR(_xll.qlIndexFixing(ONIndex1Y,I259,TRUE,_xll.ohTrigger(RecalcTrigger,Trigger1Y)),NA())</f>
        <v>-7.8444441718339419E-4</v>
      </c>
    </row>
    <row r="260" spans="2:17" x14ac:dyDescent="0.2">
      <c r="B260" s="39" t="s">
        <v>17</v>
      </c>
      <c r="D260" s="42">
        <f>_xll.qlCalendarAdvance(Calendar,$D259,B260,"f",FALSE)</f>
        <v>43005</v>
      </c>
      <c r="E260" s="139">
        <f>_xll.qlInterestRateIndexValueDate(IndexON,D260)</f>
        <v>43005</v>
      </c>
      <c r="F260" s="155">
        <f>IFERROR(_xll.qlIndexFixing(IndexON,D260,TRUE,_xll.ohTrigger(RecalcTrigger,TriggerON)),NA())</f>
        <v>-4.4921285297139235E-3</v>
      </c>
      <c r="H260" s="42">
        <f>_xll.qlCalendarAdvance(Calendar,$H259,B260,"f",FALSE)</f>
        <v>43005</v>
      </c>
      <c r="I260" s="139">
        <f>_xll.qlInterestRateIndexValueDate(Index1M,$H260)</f>
        <v>43007</v>
      </c>
      <c r="J260" s="144">
        <f>IFERROR(_xll.qlIndexFixing(Index1M,$H260,TRUE,_xll.ohTrigger(RecalcTrigger,Trigger1M)),NA())</f>
        <v>-4.6469358160464158E-3</v>
      </c>
      <c r="K260" s="44">
        <f>IFERROR(_xll.qlIndexFixing(Index3M,H260,TRUE,_xll.ohTrigger(RecalcTrigger,Trigger3M)),NA())</f>
        <v>-3.670000000000282E-3</v>
      </c>
      <c r="L260" s="44">
        <f>IFERROR(_xll.qlIndexFixing(Index6M,$H260,TRUE,_xll.ohTrigger(RecalcTrigger,Trigger6M)),NA())</f>
        <v>-2.4000000017453892E-3</v>
      </c>
      <c r="M260" s="145">
        <f>IFERROR(_xll.qlIndexFixing(Index1Y,$H260,TRUE,_xll.ohTrigger(RecalcTrigger,Trigger1Y)),NA())</f>
        <v>-9.3000000061081777E-4</v>
      </c>
      <c r="N260" s="144">
        <f>IFERROR(_xll.qlIndexFixing(ONIndex1M,I260,TRUE,_xll.ohTrigger(RecalcTrigger,Trigger1M)),NA())</f>
        <v>-4.6151317781406576E-3</v>
      </c>
      <c r="O260" s="44">
        <f>IFERROR(_xll.qlIndexFixing(ONIndex3M,I260,TRUE,_xll.ohTrigger(RecalcTrigger,Trigger3M)),NA())</f>
        <v>-3.644014582042665E-3</v>
      </c>
      <c r="P260" s="44">
        <f>IFERROR(_xll.qlIndexFixing(ONIndex6M,I260,TRUE,_xll.ohTrigger(RecalcTrigger,Trigger6M)),NA())</f>
        <v>-2.2907115255055288E-3</v>
      </c>
      <c r="Q260" s="145">
        <f>IFERROR(_xll.qlIndexFixing(ONIndex1Y,I260,TRUE,_xll.ohTrigger(RecalcTrigger,Trigger1Y)),NA())</f>
        <v>-7.841644260331293E-4</v>
      </c>
    </row>
    <row r="261" spans="2:17" x14ac:dyDescent="0.2">
      <c r="B261" s="39" t="s">
        <v>17</v>
      </c>
      <c r="D261" s="42">
        <f>_xll.qlCalendarAdvance(Calendar,$D260,B261,"f",FALSE)</f>
        <v>43006</v>
      </c>
      <c r="E261" s="139">
        <f>_xll.qlInterestRateIndexValueDate(IndexON,D261)</f>
        <v>43006</v>
      </c>
      <c r="F261" s="155">
        <f>IFERROR(_xll.qlIndexFixing(IndexON,D261,TRUE,_xll.ohTrigger(RecalcTrigger,TriggerON)),NA())</f>
        <v>-4.4940712657259851E-3</v>
      </c>
      <c r="H261" s="42">
        <f>_xll.qlCalendarAdvance(Calendar,$H260,B261,"f",FALSE)</f>
        <v>43006</v>
      </c>
      <c r="I261" s="139">
        <f>_xll.qlInterestRateIndexValueDate(Index1M,$H261)</f>
        <v>43010</v>
      </c>
      <c r="J261" s="144">
        <f>IFERROR(_xll.qlIndexFixing(Index1M,$H261,TRUE,_xll.ohTrigger(RecalcTrigger,Trigger1M)),NA())</f>
        <v>-4.654065915061574E-3</v>
      </c>
      <c r="K261" s="44">
        <f>IFERROR(_xll.qlIndexFixing(Index3M,H261,TRUE,_xll.ohTrigger(RecalcTrigger,Trigger3M)),NA())</f>
        <v>-3.6724604519235695E-3</v>
      </c>
      <c r="L261" s="44">
        <f>IFERROR(_xll.qlIndexFixing(Index6M,$H261,TRUE,_xll.ohTrigger(RecalcTrigger,Trigger6M)),NA())</f>
        <v>-2.4023832173126741E-3</v>
      </c>
      <c r="M261" s="145">
        <f>IFERROR(_xll.qlIndexFixing(Index1Y,$H261,TRUE,_xll.ohTrigger(RecalcTrigger,Trigger1Y)),NA())</f>
        <v>-9.30650581296467E-4</v>
      </c>
      <c r="N261" s="144">
        <f>IFERROR(_xll.qlIndexFixing(ONIndex1M,I261,TRUE,_xll.ohTrigger(RecalcTrigger,Trigger1M)),NA())</f>
        <v>-4.6179939557955407E-3</v>
      </c>
      <c r="O261" s="44">
        <f>IFERROR(_xll.qlIndexFixing(ONIndex3M,I261,TRUE,_xll.ohTrigger(RecalcTrigger,Trigger3M)),NA())</f>
        <v>-3.6564557898666195E-3</v>
      </c>
      <c r="P261" s="44">
        <f>IFERROR(_xll.qlIndexFixing(ONIndex6M,I261,TRUE,_xll.ohTrigger(RecalcTrigger,Trigger6M)),NA())</f>
        <v>-2.2864291614821397E-3</v>
      </c>
      <c r="Q261" s="145">
        <f>IFERROR(_xll.qlIndexFixing(ONIndex1Y,I261,TRUE,_xll.ohTrigger(RecalcTrigger,Trigger1Y)),NA())</f>
        <v>-7.8383123911507369E-4</v>
      </c>
    </row>
    <row r="262" spans="2:17" x14ac:dyDescent="0.2">
      <c r="B262" s="39" t="s">
        <v>17</v>
      </c>
      <c r="D262" s="42">
        <f>_xll.qlCalendarAdvance(Calendar,$D261,B262,"f",FALSE)</f>
        <v>43007</v>
      </c>
      <c r="E262" s="139">
        <f>_xll.qlInterestRateIndexValueDate(IndexON,D262)</f>
        <v>43007</v>
      </c>
      <c r="F262" s="155">
        <f>IFERROR(_xll.qlIndexFixing(IndexON,D262,TRUE,_xll.ohTrigger(RecalcTrigger,TriggerON)),NA())</f>
        <v>-4.497921480699496E-3</v>
      </c>
      <c r="H262" s="42">
        <f>_xll.qlCalendarAdvance(Calendar,$H261,B262,"f",FALSE)</f>
        <v>43007</v>
      </c>
      <c r="I262" s="139">
        <f>_xll.qlInterestRateIndexValueDate(Index1M,$H262)</f>
        <v>43011</v>
      </c>
      <c r="J262" s="144">
        <f>IFERROR(_xll.qlIndexFixing(Index1M,$H262,TRUE,_xll.ohTrigger(RecalcTrigger,Trigger1M)),NA())</f>
        <v>-4.656900303045248E-3</v>
      </c>
      <c r="K262" s="44">
        <f>IFERROR(_xll.qlIndexFixing(Index3M,H262,TRUE,_xll.ohTrigger(RecalcTrigger,Trigger3M)),NA())</f>
        <v>-3.6731453106433045E-3</v>
      </c>
      <c r="L262" s="44">
        <f>IFERROR(_xll.qlIndexFixing(Index6M,$H262,TRUE,_xll.ohTrigger(RecalcTrigger,Trigger6M)),NA())</f>
        <v>-2.4029877659956203E-3</v>
      </c>
      <c r="M262" s="145">
        <f>IFERROR(_xll.qlIndexFixing(Index1Y,$H262,TRUE,_xll.ohTrigger(RecalcTrigger,Trigger1Y)),NA())</f>
        <v>-9.309079417736156E-4</v>
      </c>
      <c r="N262" s="144">
        <f>IFERROR(_xll.qlIndexFixing(ONIndex1M,I262,TRUE,_xll.ohTrigger(RecalcTrigger,Trigger1M)),NA())</f>
        <v>-4.6208546688220054E-3</v>
      </c>
      <c r="O262" s="44">
        <f>IFERROR(_xll.qlIndexFixing(ONIndex3M,I262,TRUE,_xll.ohTrigger(RecalcTrigger,Trigger3M)),NA())</f>
        <v>-3.6683094264189364E-3</v>
      </c>
      <c r="P262" s="44">
        <f>IFERROR(_xll.qlIndexFixing(ONIndex6M,I262,TRUE,_xll.ohTrigger(RecalcTrigger,Trigger6M)),NA())</f>
        <v>-2.2822986112203125E-3</v>
      </c>
      <c r="Q262" s="145">
        <f>IFERROR(_xll.qlIndexFixing(ONIndex1Y,I262,TRUE,_xll.ohTrigger(RecalcTrigger,Trigger1Y)),NA())</f>
        <v>-7.8344439983446534E-4</v>
      </c>
    </row>
    <row r="263" spans="2:17" x14ac:dyDescent="0.2">
      <c r="B263" s="39" t="s">
        <v>17</v>
      </c>
      <c r="D263" s="42">
        <f>_xll.qlCalendarAdvance(Calendar,$D262,B263,"f",FALSE)</f>
        <v>43010</v>
      </c>
      <c r="E263" s="139">
        <f>_xll.qlInterestRateIndexValueDate(IndexON,D263)</f>
        <v>43010</v>
      </c>
      <c r="F263" s="155">
        <f>IFERROR(_xll.qlIndexFixing(IndexON,D263,TRUE,_xll.ohTrigger(RecalcTrigger,TriggerON)),NA())</f>
        <v>-4.5019057698514331E-3</v>
      </c>
      <c r="H263" s="42">
        <f>_xll.qlCalendarAdvance(Calendar,$H262,B263,"f",FALSE)</f>
        <v>43010</v>
      </c>
      <c r="I263" s="139">
        <f>_xll.qlInterestRateIndexValueDate(Index1M,$H263)</f>
        <v>43012</v>
      </c>
      <c r="J263" s="144">
        <f>IFERROR(_xll.qlIndexFixing(Index1M,$H263,TRUE,_xll.ohTrigger(RecalcTrigger,Trigger1M)),NA())</f>
        <v>-4.662490425045347E-3</v>
      </c>
      <c r="K263" s="44">
        <f>IFERROR(_xll.qlIndexFixing(Index3M,H263,TRUE,_xll.ohTrigger(RecalcTrigger,Trigger3M)),NA())</f>
        <v>-3.6737600496799363E-3</v>
      </c>
      <c r="L263" s="44">
        <f>IFERROR(_xll.qlIndexFixing(Index6M,$H263,TRUE,_xll.ohTrigger(RecalcTrigger,Trigger6M)),NA())</f>
        <v>-2.4036378447216352E-3</v>
      </c>
      <c r="M263" s="145">
        <f>IFERROR(_xll.qlIndexFixing(Index1Y,$H263,TRUE,_xll.ohTrigger(RecalcTrigger,Trigger1Y)),NA())</f>
        <v>-9.3116353834864392E-4</v>
      </c>
      <c r="N263" s="144">
        <f>IFERROR(_xll.qlIndexFixing(ONIndex1M,I263,TRUE,_xll.ohTrigger(RecalcTrigger,Trigger1M)),NA())</f>
        <v>-4.6265115185306627E-3</v>
      </c>
      <c r="O263" s="44">
        <f>IFERROR(_xll.qlIndexFixing(ONIndex3M,I263,TRUE,_xll.ohTrigger(RecalcTrigger,Trigger3M)),NA())</f>
        <v>-3.6899841675808176E-3</v>
      </c>
      <c r="P263" s="44">
        <f>IFERROR(_xll.qlIndexFixing(ONIndex6M,I263,TRUE,_xll.ohTrigger(RecalcTrigger,Trigger6M)),NA())</f>
        <v>-2.2745397141221702E-3</v>
      </c>
      <c r="Q263" s="145">
        <f>IFERROR(_xll.qlIndexFixing(ONIndex1Y,I263,TRUE,_xll.ohTrigger(RecalcTrigger,Trigger1Y)),NA())</f>
        <v>-7.8248789645130046E-4</v>
      </c>
    </row>
    <row r="264" spans="2:17" x14ac:dyDescent="0.2">
      <c r="B264" s="39" t="s">
        <v>17</v>
      </c>
      <c r="D264" s="42">
        <f>_xll.qlCalendarAdvance(Calendar,$D263,B264,"f",FALSE)</f>
        <v>43011</v>
      </c>
      <c r="E264" s="139">
        <f>_xll.qlInterestRateIndexValueDate(IndexON,D264)</f>
        <v>43011</v>
      </c>
      <c r="F264" s="155">
        <f>IFERROR(_xll.qlIndexFixing(IndexON,D264,TRUE,_xll.ohTrigger(RecalcTrigger,TriggerON)),NA())</f>
        <v>-4.5038810196951218E-3</v>
      </c>
      <c r="H264" s="42">
        <f>_xll.qlCalendarAdvance(Calendar,$H263,B264,"f",FALSE)</f>
        <v>43011</v>
      </c>
      <c r="I264" s="139">
        <f>_xll.qlInterestRateIndexValueDate(Index1M,$H264)</f>
        <v>43013</v>
      </c>
      <c r="J264" s="144">
        <f>IFERROR(_xll.qlIndexFixing(Index1M,$H264,TRUE,_xll.ohTrigger(RecalcTrigger,Trigger1M)),NA())</f>
        <v>-4.6639407676270228E-3</v>
      </c>
      <c r="K264" s="44">
        <f>IFERROR(_xll.qlIndexFixing(Index3M,H264,TRUE,_xll.ohTrigger(RecalcTrigger,Trigger3M)),NA())</f>
        <v>-3.6743101640748428E-3</v>
      </c>
      <c r="L264" s="44">
        <f>IFERROR(_xll.qlIndexFixing(Index6M,$H264,TRUE,_xll.ohTrigger(RecalcTrigger,Trigger6M)),NA())</f>
        <v>-2.4042752606078621E-3</v>
      </c>
      <c r="M264" s="145">
        <f>IFERROR(_xll.qlIndexFixing(Index1Y,$H264,TRUE,_xll.ohTrigger(RecalcTrigger,Trigger1Y)),NA())</f>
        <v>-9.3141750667917413E-4</v>
      </c>
      <c r="N264" s="144">
        <f>IFERROR(_xll.qlIndexFixing(ONIndex1M,I264,TRUE,_xll.ohTrigger(RecalcTrigger,Trigger1M)),NA())</f>
        <v>-4.6322819310784524E-3</v>
      </c>
      <c r="O264" s="44">
        <f>IFERROR(_xll.qlIndexFixing(ONIndex3M,I264,TRUE,_xll.ohTrigger(RecalcTrigger,Trigger3M)),NA())</f>
        <v>-3.7097037073818839E-3</v>
      </c>
      <c r="P264" s="44">
        <f>IFERROR(_xll.qlIndexFixing(ONIndex6M,I264,TRUE,_xll.ohTrigger(RecalcTrigger,Trigger6M)),NA())</f>
        <v>-2.267336661061492E-3</v>
      </c>
      <c r="Q264" s="145">
        <f>IFERROR(_xll.qlIndexFixing(ONIndex1Y,I264,TRUE,_xll.ohTrigger(RecalcTrigger,Trigger1Y)),NA())</f>
        <v>-7.8135138807056137E-4</v>
      </c>
    </row>
    <row r="265" spans="2:17" x14ac:dyDescent="0.2">
      <c r="B265" s="39" t="s">
        <v>17</v>
      </c>
      <c r="D265" s="42">
        <f>_xll.qlCalendarAdvance(Calendar,$D264,B265,"f",FALSE)</f>
        <v>43012</v>
      </c>
      <c r="E265" s="139">
        <f>_xll.qlInterestRateIndexValueDate(IndexON,D265)</f>
        <v>43012</v>
      </c>
      <c r="F265" s="155">
        <f>IFERROR(_xll.qlIndexFixing(IndexON,D265,TRUE,_xll.ohTrigger(RecalcTrigger,TriggerON)),NA())</f>
        <v>-4.5058632121852682E-3</v>
      </c>
      <c r="H265" s="42">
        <f>_xll.qlCalendarAdvance(Calendar,$H264,B265,"f",FALSE)</f>
        <v>43012</v>
      </c>
      <c r="I265" s="139">
        <f>_xll.qlInterestRateIndexValueDate(Index1M,$H265)</f>
        <v>43014</v>
      </c>
      <c r="J265" s="144">
        <f>IFERROR(_xll.qlIndexFixing(Index1M,$H265,TRUE,_xll.ohTrigger(RecalcTrigger,Trigger1M)),NA())</f>
        <v>-4.665390525370434E-3</v>
      </c>
      <c r="K265" s="44">
        <f>IFERROR(_xll.qlIndexFixing(Index3M,H265,TRUE,_xll.ohTrigger(RecalcTrigger,Trigger3M)),NA())</f>
        <v>-3.6757518808652801E-3</v>
      </c>
      <c r="L265" s="44">
        <f>IFERROR(_xll.qlIndexFixing(Index6M,$H265,TRUE,_xll.ohTrigger(RecalcTrigger,Trigger6M)),NA())</f>
        <v>-2.4049009769551693E-3</v>
      </c>
      <c r="M265" s="145">
        <f>IFERROR(_xll.qlIndexFixing(Index1Y,$H265,TRUE,_xll.ohTrigger(RecalcTrigger,Trigger1Y)),NA())</f>
        <v>-9.3135272919064004E-4</v>
      </c>
      <c r="N265" s="144">
        <f>IFERROR(_xll.qlIndexFixing(ONIndex1M,I265,TRUE,_xll.ohTrigger(RecalcTrigger,Trigger1M)),NA())</f>
        <v>-4.6351346130890647E-3</v>
      </c>
      <c r="O265" s="44">
        <f>IFERROR(_xll.qlIndexFixing(ONIndex3M,I265,TRUE,_xll.ohTrigger(RecalcTrigger,Trigger3M)),NA())</f>
        <v>-3.7185110732984583E-3</v>
      </c>
      <c r="P265" s="44">
        <f>IFERROR(_xll.qlIndexFixing(ONIndex6M,I265,TRUE,_xll.ohTrigger(RecalcTrigger,Trigger6M)),NA())</f>
        <v>-2.2639967637827496E-3</v>
      </c>
      <c r="Q265" s="145">
        <f>IFERROR(_xll.qlIndexFixing(ONIndex1Y,I265,TRUE,_xll.ohTrigger(RecalcTrigger,Trigger1Y)),NA())</f>
        <v>-7.806894387352159E-4</v>
      </c>
    </row>
    <row r="266" spans="2:17" x14ac:dyDescent="0.2">
      <c r="B266" s="39" t="s">
        <v>17</v>
      </c>
      <c r="D266" s="42">
        <f>_xll.qlCalendarAdvance(Calendar,$D265,B266,"f",FALSE)</f>
        <v>43013</v>
      </c>
      <c r="E266" s="139">
        <f>_xll.qlInterestRateIndexValueDate(IndexON,D266)</f>
        <v>43013</v>
      </c>
      <c r="F266" s="155">
        <f>IFERROR(_xll.qlIndexFixing(IndexON,D266,TRUE,_xll.ohTrigger(RecalcTrigger,TriggerON)),NA())</f>
        <v>-4.5078524946839948E-3</v>
      </c>
      <c r="H266" s="42">
        <f>_xll.qlCalendarAdvance(Calendar,$H265,B266,"f",FALSE)</f>
        <v>43013</v>
      </c>
      <c r="I266" s="139">
        <f>_xll.qlInterestRateIndexValueDate(Index1M,$H266)</f>
        <v>43017</v>
      </c>
      <c r="J266" s="144">
        <f>IFERROR(_xll.qlIndexFixing(Index1M,$H266,TRUE,_xll.ohTrigger(RecalcTrigger,Trigger1M)),NA())</f>
        <v>-4.6738603440955205E-3</v>
      </c>
      <c r="K266" s="44">
        <f>IFERROR(_xll.qlIndexFixing(Index3M,H266,TRUE,_xll.ohTrigger(RecalcTrigger,Trigger3M)),NA())</f>
        <v>-3.6759766725508423E-3</v>
      </c>
      <c r="L266" s="44">
        <f>IFERROR(_xll.qlIndexFixing(Index6M,$H266,TRUE,_xll.ohTrigger(RecalcTrigger,Trigger6M)),NA())</f>
        <v>-2.4067176071728524E-3</v>
      </c>
      <c r="M266" s="145">
        <f>IFERROR(_xll.qlIndexFixing(Index1Y,$H266,TRUE,_xll.ohTrigger(RecalcTrigger,Trigger1Y)),NA())</f>
        <v>-9.3241985521288248E-4</v>
      </c>
      <c r="N266" s="144">
        <f>IFERROR(_xll.qlIndexFixing(ONIndex1M,I266,TRUE,_xll.ohTrigger(RecalcTrigger,Trigger1M)),NA())</f>
        <v>-4.6379855470579656E-3</v>
      </c>
      <c r="O266" s="44">
        <f>IFERROR(_xll.qlIndexFixing(ONIndex3M,I266,TRUE,_xll.ohTrigger(RecalcTrigger,Trigger3M)),NA())</f>
        <v>-3.7266875024322133E-3</v>
      </c>
      <c r="P266" s="44">
        <f>IFERROR(_xll.qlIndexFixing(ONIndex6M,I266,TRUE,_xll.ohTrigger(RecalcTrigger,Trigger6M)),NA())</f>
        <v>-2.2608213138397559E-3</v>
      </c>
      <c r="Q266" s="145">
        <f>IFERROR(_xll.qlIndexFixing(ONIndex1Y,I266,TRUE,_xll.ohTrigger(RecalcTrigger,Trigger1Y)),NA())</f>
        <v>-7.79971097868426E-4</v>
      </c>
    </row>
    <row r="267" spans="2:17" x14ac:dyDescent="0.2">
      <c r="B267" s="39" t="s">
        <v>17</v>
      </c>
      <c r="D267" s="42">
        <f>_xll.qlCalendarAdvance(Calendar,$D266,B267,"f",FALSE)</f>
        <v>43014</v>
      </c>
      <c r="E267" s="139">
        <f>_xll.qlInterestRateIndexValueDate(IndexON,D267)</f>
        <v>43014</v>
      </c>
      <c r="F267" s="155">
        <f>IFERROR(_xll.qlIndexFixing(IndexON,D267,TRUE,_xll.ohTrigger(RecalcTrigger,TriggerON)),NA())</f>
        <v>-4.511798878730211E-3</v>
      </c>
      <c r="H267" s="42">
        <f>_xll.qlCalendarAdvance(Calendar,$H266,B267,"f",FALSE)</f>
        <v>43014</v>
      </c>
      <c r="I267" s="139">
        <f>_xll.qlInterestRateIndexValueDate(Index1M,$H267)</f>
        <v>43018</v>
      </c>
      <c r="J267" s="144">
        <f>IFERROR(_xll.qlIndexFixing(Index1M,$H267,TRUE,_xll.ohTrigger(RecalcTrigger,Trigger1M)),NA())</f>
        <v>-4.6766788626134521E-3</v>
      </c>
      <c r="K267" s="44">
        <f>IFERROR(_xll.qlIndexFixing(Index3M,H267,TRUE,_xll.ohTrigger(RecalcTrigger,Trigger3M)),NA())</f>
        <v>-3.6762884858586252E-3</v>
      </c>
      <c r="L267" s="44">
        <f>IFERROR(_xll.qlIndexFixing(Index6M,$H267,TRUE,_xll.ohTrigger(RecalcTrigger,Trigger6M)),NA())</f>
        <v>-2.4073062189091275E-3</v>
      </c>
      <c r="M267" s="145">
        <f>IFERROR(_xll.qlIndexFixing(Index1Y,$H267,TRUE,_xll.ohTrigger(RecalcTrigger,Trigger1Y)),NA())</f>
        <v>-9.3266776168850424E-4</v>
      </c>
      <c r="N267" s="144">
        <f>IFERROR(_xll.qlIndexFixing(ONIndex1M,I267,TRUE,_xll.ohTrigger(RecalcTrigger,Trigger1M)),NA())</f>
        <v>-4.6408346860227212E-3</v>
      </c>
      <c r="O267" s="44">
        <f>IFERROR(_xll.qlIndexFixing(ONIndex3M,I267,TRUE,_xll.ohTrigger(RecalcTrigger,Trigger3M)),NA())</f>
        <v>-3.7342257669648049E-3</v>
      </c>
      <c r="P267" s="44">
        <f>IFERROR(_xll.qlIndexFixing(ONIndex6M,I267,TRUE,_xll.ohTrigger(RecalcTrigger,Trigger6M)),NA())</f>
        <v>-2.2578124166283686E-3</v>
      </c>
      <c r="Q267" s="145">
        <f>IFERROR(_xll.qlIndexFixing(ONIndex1Y,I267,TRUE,_xll.ohTrigger(RecalcTrigger,Trigger1Y)),NA())</f>
        <v>-7.7919590875552558E-4</v>
      </c>
    </row>
    <row r="268" spans="2:17" x14ac:dyDescent="0.2">
      <c r="B268" s="39" t="s">
        <v>17</v>
      </c>
      <c r="D268" s="42">
        <f>_xll.qlCalendarAdvance(Calendar,$D267,B268,"f",FALSE)</f>
        <v>43017</v>
      </c>
      <c r="E268" s="139">
        <f>_xll.qlInterestRateIndexValueDate(IndexON,D268)</f>
        <v>43017</v>
      </c>
      <c r="F268" s="155">
        <f>IFERROR(_xll.qlIndexFixing(IndexON,D268,TRUE,_xll.ohTrigger(RecalcTrigger,TriggerON)),NA())</f>
        <v>-4.5158834556602301E-3</v>
      </c>
      <c r="H268" s="42">
        <f>_xll.qlCalendarAdvance(Calendar,$H267,B268,"f",FALSE)</f>
        <v>43017</v>
      </c>
      <c r="I268" s="139">
        <f>_xll.qlInterestRateIndexValueDate(Index1M,$H268)</f>
        <v>43019</v>
      </c>
      <c r="J268" s="144">
        <f>IFERROR(_xll.qlIndexFixing(Index1M,$H268,TRUE,_xll.ohTrigger(RecalcTrigger,Trigger1M)),NA())</f>
        <v>-4.6822339798170314E-3</v>
      </c>
      <c r="K268" s="44">
        <f>IFERROR(_xll.qlIndexFixing(Index3M,H268,TRUE,_xll.ohTrigger(RecalcTrigger,Trigger3M)),NA())</f>
        <v>-3.6765700826905646E-3</v>
      </c>
      <c r="L268" s="44">
        <f>IFERROR(_xll.qlIndexFixing(Index6M,$H268,TRUE,_xll.ohTrigger(RecalcTrigger,Trigger6M)),NA())</f>
        <v>-2.4078879930140621E-3</v>
      </c>
      <c r="M268" s="145">
        <f>IFERROR(_xll.qlIndexFixing(Index1Y,$H268,TRUE,_xll.ohTrigger(RecalcTrigger,Trigger1Y)),NA())</f>
        <v>-9.3291488056652244E-4</v>
      </c>
      <c r="N268" s="144">
        <f>IFERROR(_xll.qlIndexFixing(ONIndex1M,I268,TRUE,_xll.ohTrigger(RecalcTrigger,Trigger1M)),NA())</f>
        <v>-4.6464667716206165E-3</v>
      </c>
      <c r="O268" s="44">
        <f>IFERROR(_xll.qlIndexFixing(ONIndex3M,I268,TRUE,_xll.ohTrigger(RecalcTrigger,Trigger3M)),NA())</f>
        <v>-3.7470999404654037E-3</v>
      </c>
      <c r="P268" s="44">
        <f>IFERROR(_xll.qlIndexFixing(ONIndex6M,I268,TRUE,_xll.ohTrigger(RecalcTrigger,Trigger6M)),NA())</f>
        <v>-2.2523462337886713E-3</v>
      </c>
      <c r="Q268" s="145">
        <f>IFERROR(_xll.qlIndexFixing(ONIndex1Y,I268,TRUE,_xll.ohTrigger(RecalcTrigger,Trigger1Y)),NA())</f>
        <v>-7.7745207482493583E-4</v>
      </c>
    </row>
    <row r="269" spans="2:17" x14ac:dyDescent="0.2">
      <c r="B269" s="39" t="s">
        <v>17</v>
      </c>
      <c r="D269" s="42">
        <f>_xll.qlCalendarAdvance(Calendar,$D268,B269,"f",FALSE)</f>
        <v>43018</v>
      </c>
      <c r="E269" s="139">
        <f>_xll.qlInterestRateIndexValueDate(IndexON,D269)</f>
        <v>43018</v>
      </c>
      <c r="F269" s="155">
        <f>IFERROR(_xll.qlIndexFixing(IndexON,D269,TRUE,_xll.ohTrigger(RecalcTrigger,TriggerON)),NA())</f>
        <v>-4.5179103875225834E-3</v>
      </c>
      <c r="H269" s="42">
        <f>_xll.qlCalendarAdvance(Calendar,$H268,B269,"f",FALSE)</f>
        <v>43018</v>
      </c>
      <c r="I269" s="139">
        <f>_xll.qlInterestRateIndexValueDate(Index1M,$H269)</f>
        <v>43020</v>
      </c>
      <c r="J269" s="144">
        <f>IFERROR(_xll.qlIndexFixing(Index1M,$H269,TRUE,_xll.ohTrigger(RecalcTrigger,Trigger1M)),NA())</f>
        <v>-4.6836770845265496E-3</v>
      </c>
      <c r="K269" s="44">
        <f>IFERROR(_xll.qlIndexFixing(Index3M,H269,TRUE,_xll.ohTrigger(RecalcTrigger,Trigger3M)),NA())</f>
        <v>-3.6768274373963714E-3</v>
      </c>
      <c r="L269" s="44">
        <f>IFERROR(_xll.qlIndexFixing(Index6M,$H269,TRUE,_xll.ohTrigger(RecalcTrigger,Trigger6M)),NA())</f>
        <v>-2.4084639109506994E-3</v>
      </c>
      <c r="M269" s="145">
        <f>IFERROR(_xll.qlIndexFixing(Index1Y,$H269,TRUE,_xll.ohTrigger(RecalcTrigger,Trigger1Y)),NA())</f>
        <v>-9.3316135640549394E-4</v>
      </c>
      <c r="N269" s="144">
        <f>IFERROR(_xll.qlIndexFixing(ONIndex1M,I269,TRUE,_xll.ohTrigger(RecalcTrigger,Trigger1M)),NA())</f>
        <v>-4.652212346436535E-3</v>
      </c>
      <c r="O269" s="44">
        <f>IFERROR(_xll.qlIndexFixing(ONIndex3M,I269,TRUE,_xll.ohTrigger(RecalcTrigger,Trigger3M)),NA())</f>
        <v>-3.757852628312186E-3</v>
      </c>
      <c r="P269" s="44">
        <f>IFERROR(_xll.qlIndexFixing(ONIndex6M,I269,TRUE,_xll.ohTrigger(RecalcTrigger,Trigger6M)),NA())</f>
        <v>-2.2474844664133187E-3</v>
      </c>
      <c r="Q269" s="145">
        <f>IFERROR(_xll.qlIndexFixing(ONIndex1Y,I269,TRUE,_xll.ohTrigger(RecalcTrigger,Trigger1Y)),NA())</f>
        <v>-7.7551753950633184E-4</v>
      </c>
    </row>
    <row r="270" spans="2:17" x14ac:dyDescent="0.2">
      <c r="B270" s="39" t="s">
        <v>17</v>
      </c>
      <c r="D270" s="42">
        <f>_xll.qlCalendarAdvance(Calendar,$D269,B270,"f",FALSE)</f>
        <v>43019</v>
      </c>
      <c r="E270" s="139">
        <f>_xll.qlInterestRateIndexValueDate(IndexON,D270)</f>
        <v>43019</v>
      </c>
      <c r="F270" s="155">
        <f>IFERROR(_xll.qlIndexFixing(IndexON,D270,TRUE,_xll.ohTrigger(RecalcTrigger,TriggerON)),NA())</f>
        <v>-4.519945289289673E-3</v>
      </c>
      <c r="H270" s="42">
        <f>_xll.qlCalendarAdvance(Calendar,$H269,B270,"f",FALSE)</f>
        <v>43019</v>
      </c>
      <c r="I270" s="139">
        <f>_xll.qlInterestRateIndexValueDate(Index1M,$H270)</f>
        <v>43021</v>
      </c>
      <c r="J270" s="144">
        <f>IFERROR(_xll.qlIndexFixing(Index1M,$H270,TRUE,_xll.ohTrigger(RecalcTrigger,Trigger1M)),NA())</f>
        <v>-4.685119494229035E-3</v>
      </c>
      <c r="K270" s="44">
        <f>IFERROR(_xll.qlIndexFixing(Index3M,H270,TRUE,_xll.ohTrigger(RecalcTrigger,Trigger3M)),NA())</f>
        <v>-3.6788591943815604E-3</v>
      </c>
      <c r="L270" s="44">
        <f>IFERROR(_xll.qlIndexFixing(Index6M,$H270,TRUE,_xll.ohTrigger(RecalcTrigger,Trigger6M)),NA())</f>
        <v>-2.4090349572082324E-3</v>
      </c>
      <c r="M270" s="145">
        <f>IFERROR(_xll.qlIndexFixing(Index1Y,$H270,TRUE,_xll.ohTrigger(RecalcTrigger,Trigger1Y)),NA())</f>
        <v>-9.3304434385555162E-4</v>
      </c>
      <c r="N270" s="144">
        <f>IFERROR(_xll.qlIndexFixing(ONIndex1M,I270,TRUE,_xll.ohTrigger(RecalcTrigger,Trigger1M)),NA())</f>
        <v>-4.6550518015875397E-3</v>
      </c>
      <c r="O270" s="44">
        <f>IFERROR(_xll.qlIndexFixing(ONIndex3M,I270,TRUE,_xll.ohTrigger(RecalcTrigger,Trigger3M)),NA())</f>
        <v>-3.7620916563207984E-3</v>
      </c>
      <c r="P270" s="44">
        <f>IFERROR(_xll.qlIndexFixing(ONIndex6M,I270,TRUE,_xll.ohTrigger(RecalcTrigger,Trigger6M)),NA())</f>
        <v>-2.2453399162358778E-3</v>
      </c>
      <c r="Q270" s="145">
        <f>IFERROR(_xll.qlIndexFixing(ONIndex1Y,I270,TRUE,_xll.ohTrigger(RecalcTrigger,Trigger1Y)),NA())</f>
        <v>-7.7445126120068153E-4</v>
      </c>
    </row>
    <row r="271" spans="2:17" x14ac:dyDescent="0.2">
      <c r="B271" s="39" t="s">
        <v>17</v>
      </c>
      <c r="D271" s="42">
        <f>_xll.qlCalendarAdvance(Calendar,$D270,B271,"f",FALSE)</f>
        <v>43020</v>
      </c>
      <c r="E271" s="139">
        <f>_xll.qlInterestRateIndexValueDate(IndexON,D271)</f>
        <v>43020</v>
      </c>
      <c r="F271" s="155">
        <f>IFERROR(_xll.qlIndexFixing(IndexON,D271,TRUE,_xll.ohTrigger(RecalcTrigger,TriggerON)),NA())</f>
        <v>-4.5219883081637491E-3</v>
      </c>
      <c r="H271" s="42">
        <f>_xll.qlCalendarAdvance(Calendar,$H270,B271,"f",FALSE)</f>
        <v>43020</v>
      </c>
      <c r="I271" s="139">
        <f>_xll.qlInterestRateIndexValueDate(Index1M,$H271)</f>
        <v>43024</v>
      </c>
      <c r="J271" s="144">
        <f>IFERROR(_xll.qlIndexFixing(Index1M,$H271,TRUE,_xll.ohTrigger(RecalcTrigger,Trigger1M)),NA())</f>
        <v>-4.693536748780462E-3</v>
      </c>
      <c r="K271" s="44">
        <f>IFERROR(_xll.qlIndexFixing(Index3M,H271,TRUE,_xll.ohTrigger(RecalcTrigger,Trigger3M)),NA())</f>
        <v>-3.6777363186722644E-3</v>
      </c>
      <c r="L271" s="44">
        <f>IFERROR(_xll.qlIndexFixing(Index6M,$H271,TRUE,_xll.ohTrigger(RecalcTrigger,Trigger6M)),NA())</f>
        <v>-2.4107287562196108E-3</v>
      </c>
      <c r="M271" s="145">
        <f>IFERROR(_xll.qlIndexFixing(Index1Y,$H271,TRUE,_xll.ohTrigger(RecalcTrigger,Trigger1Y)),NA())</f>
        <v>-9.3414376502964306E-4</v>
      </c>
      <c r="N271" s="144">
        <f>IFERROR(_xll.qlIndexFixing(ONIndex1M,I271,TRUE,_xll.ohTrigger(RecalcTrigger,Trigger1M)),NA())</f>
        <v>-4.6578891784010423E-3</v>
      </c>
      <c r="O271" s="44">
        <f>IFERROR(_xll.qlIndexFixing(ONIndex3M,I271,TRUE,_xll.ohTrigger(RecalcTrigger,Trigger3M)),NA())</f>
        <v>-3.7656491540172254E-3</v>
      </c>
      <c r="P271" s="44">
        <f>IFERROR(_xll.qlIndexFixing(ONIndex6M,I271,TRUE,_xll.ohTrigger(RecalcTrigger,Trigger6M)),NA())</f>
        <v>-2.243374552204358E-3</v>
      </c>
      <c r="Q271" s="145">
        <f>IFERROR(_xll.qlIndexFixing(ONIndex1Y,I271,TRUE,_xll.ohTrigger(RecalcTrigger,Trigger1Y)),NA())</f>
        <v>-7.7332539559993307E-4</v>
      </c>
    </row>
    <row r="272" spans="2:17" x14ac:dyDescent="0.2">
      <c r="B272" s="39" t="s">
        <v>17</v>
      </c>
      <c r="D272" s="42">
        <f>_xll.qlCalendarAdvance(Calendar,$D271,B272,"f",FALSE)</f>
        <v>43021</v>
      </c>
      <c r="E272" s="139">
        <f>_xll.qlInterestRateIndexValueDate(IndexON,D272)</f>
        <v>43021</v>
      </c>
      <c r="F272" s="155">
        <f>IFERROR(_xll.qlIndexFixing(IndexON,D272,TRUE,_xll.ohTrigger(RecalcTrigger,TriggerON)),NA())</f>
        <v>-4.5260452312678723E-3</v>
      </c>
      <c r="H272" s="42">
        <f>_xll.qlCalendarAdvance(Calendar,$H271,B272,"f",FALSE)</f>
        <v>43021</v>
      </c>
      <c r="I272" s="139">
        <f>_xll.qlInterestRateIndexValueDate(Index1M,$H272)</f>
        <v>43025</v>
      </c>
      <c r="J272" s="144">
        <f>IFERROR(_xll.qlIndexFixing(Index1M,$H272,TRUE,_xll.ohTrigger(RecalcTrigger,Trigger1M)),NA())</f>
        <v>-4.6963370851406793E-3</v>
      </c>
      <c r="K272" s="44">
        <f>IFERROR(_xll.qlIndexFixing(Index3M,H272,TRUE,_xll.ohTrigger(RecalcTrigger,Trigger3M)),NA())</f>
        <v>-3.6779644746954688E-3</v>
      </c>
      <c r="L272" s="44">
        <f>IFERROR(_xll.qlIndexFixing(Index6M,$H272,TRUE,_xll.ohTrigger(RecalcTrigger,Trigger6M)),NA())</f>
        <v>-2.4112902212075201E-3</v>
      </c>
      <c r="M272" s="145">
        <f>IFERROR(_xll.qlIndexFixing(Index1Y,$H272,TRUE,_xll.ohTrigger(RecalcTrigger,Trigger1Y)),NA())</f>
        <v>-9.3438923854370659E-4</v>
      </c>
      <c r="N272" s="144">
        <f>IFERROR(_xll.qlIndexFixing(ONIndex1M,I272,TRUE,_xll.ohTrigger(RecalcTrigger,Trigger1M)),NA())</f>
        <v>-4.6607244295149286E-3</v>
      </c>
      <c r="O272" s="44">
        <f>IFERROR(_xll.qlIndexFixing(ONIndex3M,I272,TRUE,_xll.ohTrigger(RecalcTrigger,Trigger3M)),NA())</f>
        <v>-3.7685178940627395E-3</v>
      </c>
      <c r="P272" s="44">
        <f>IFERROR(_xll.qlIndexFixing(ONIndex6M,I272,TRUE,_xll.ohTrigger(RecalcTrigger,Trigger6M)),NA())</f>
        <v>-2.2415904796746489E-3</v>
      </c>
      <c r="Q272" s="145">
        <f>IFERROR(_xll.qlIndexFixing(ONIndex1Y,I272,TRUE,_xll.ohTrigger(RecalcTrigger,Trigger1Y)),NA())</f>
        <v>-7.7213948574961222E-4</v>
      </c>
    </row>
    <row r="273" spans="2:17" x14ac:dyDescent="0.2">
      <c r="B273" s="39" t="s">
        <v>17</v>
      </c>
      <c r="D273" s="42">
        <f>_xll.qlCalendarAdvance(Calendar,$D272,B273,"f",FALSE)</f>
        <v>43024</v>
      </c>
      <c r="E273" s="139">
        <f>_xll.qlInterestRateIndexValueDate(IndexON,D273)</f>
        <v>43024</v>
      </c>
      <c r="F273" s="155">
        <f>IFERROR(_xll.qlIndexFixing(IndexON,D273,TRUE,_xll.ohTrigger(RecalcTrigger,TriggerON)),NA())</f>
        <v>-4.5302444864248059E-3</v>
      </c>
      <c r="H273" s="42">
        <f>_xll.qlCalendarAdvance(Calendar,$H272,B273,"f",FALSE)</f>
        <v>43024</v>
      </c>
      <c r="I273" s="139">
        <f>_xll.qlInterestRateIndexValueDate(Index1M,$H273)</f>
        <v>43026</v>
      </c>
      <c r="J273" s="144">
        <f>IFERROR(_xll.qlIndexFixing(Index1M,$H273,TRUE,_xll.ohTrigger(RecalcTrigger,Trigger1M)),NA())</f>
        <v>-4.7018525732722694E-3</v>
      </c>
      <c r="K273" s="44">
        <f>IFERROR(_xll.qlIndexFixing(Index3M,H273,TRUE,_xll.ohTrigger(RecalcTrigger,Trigger3M)),NA())</f>
        <v>-3.6782056727031227E-3</v>
      </c>
      <c r="L273" s="44">
        <f>IFERROR(_xll.qlIndexFixing(Index6M,$H273,TRUE,_xll.ohTrigger(RecalcTrigger,Trigger6M)),NA())</f>
        <v>-2.4118517823754162E-3</v>
      </c>
      <c r="M273" s="145">
        <f>IFERROR(_xll.qlIndexFixing(Index1Y,$H273,TRUE,_xll.ohTrigger(RecalcTrigger,Trigger1Y)),NA())</f>
        <v>-9.3463496306772263E-4</v>
      </c>
      <c r="N273" s="144">
        <f>IFERROR(_xll.qlIndexFixing(ONIndex1M,I273,TRUE,_xll.ohTrigger(RecalcTrigger,Trigger1M)),NA())</f>
        <v>-4.6663271239166804E-3</v>
      </c>
      <c r="O273" s="44">
        <f>IFERROR(_xll.qlIndexFixing(ONIndex3M,I273,TRUE,_xll.ohTrigger(RecalcTrigger,Trigger3M)),NA())</f>
        <v>-3.771883856171776E-3</v>
      </c>
      <c r="P273" s="44">
        <f>IFERROR(_xll.qlIndexFixing(ONIndex6M,I273,TRUE,_xll.ohTrigger(RecalcTrigger,Trigger6M)),NA())</f>
        <v>-2.2386232469484568E-3</v>
      </c>
      <c r="Q273" s="145">
        <f>IFERROR(_xll.qlIndexFixing(ONIndex1Y,I273,TRUE,_xll.ohTrigger(RecalcTrigger,Trigger1Y)),NA())</f>
        <v>-7.6956359181146183E-4</v>
      </c>
    </row>
    <row r="274" spans="2:17" x14ac:dyDescent="0.2">
      <c r="B274" s="39" t="s">
        <v>17</v>
      </c>
      <c r="D274" s="42">
        <f>_xll.qlCalendarAdvance(Calendar,$D273,B274,"f",FALSE)</f>
        <v>43025</v>
      </c>
      <c r="E274" s="139">
        <f>_xll.qlInterestRateIndexValueDate(IndexON,D274)</f>
        <v>43025</v>
      </c>
      <c r="F274" s="155">
        <f>IFERROR(_xll.qlIndexFixing(IndexON,D274,TRUE,_xll.ohTrigger(RecalcTrigger,TriggerON)),NA())</f>
        <v>-4.5323302903943485E-3</v>
      </c>
      <c r="H274" s="42">
        <f>_xll.qlCalendarAdvance(Calendar,$H273,B274,"f",FALSE)</f>
        <v>43025</v>
      </c>
      <c r="I274" s="139">
        <f>_xll.qlInterestRateIndexValueDate(Index1M,$H274)</f>
        <v>43027</v>
      </c>
      <c r="J274" s="144">
        <f>IFERROR(_xll.qlIndexFixing(Index1M,$H274,TRUE,_xll.ohTrigger(RecalcTrigger,Trigger1M)),NA())</f>
        <v>-4.7032872832251937E-3</v>
      </c>
      <c r="K274" s="44">
        <f>IFERROR(_xll.qlIndexFixing(Index3M,H274,TRUE,_xll.ohTrigger(RecalcTrigger,Trigger3M)),NA())</f>
        <v>-3.6784663663784649E-3</v>
      </c>
      <c r="L274" s="44">
        <f>IFERROR(_xll.qlIndexFixing(Index6M,$H274,TRUE,_xll.ohTrigger(RecalcTrigger,Trigger6M)),NA())</f>
        <v>-2.4124144423755467E-3</v>
      </c>
      <c r="M274" s="145">
        <f>IFERROR(_xll.qlIndexFixing(Index1Y,$H274,TRUE,_xll.ohTrigger(RecalcTrigger,Trigger1Y)),NA())</f>
        <v>-9.3488109205943097E-4</v>
      </c>
      <c r="N274" s="144">
        <f>IFERROR(_xll.qlIndexFixing(ONIndex1M,I274,TRUE,_xll.ohTrigger(RecalcTrigger,Trigger1M)),NA())</f>
        <v>-4.6720432334090845E-3</v>
      </c>
      <c r="O274" s="44">
        <f>IFERROR(_xll.qlIndexFixing(ONIndex3M,I274,TRUE,_xll.ohTrigger(RecalcTrigger,Trigger3M)),NA())</f>
        <v>-3.7729607234471274E-3</v>
      </c>
      <c r="P274" s="44">
        <f>IFERROR(_xll.qlIndexFixing(ONIndex6M,I274,TRUE,_xll.ohTrigger(RecalcTrigger,Trigger6M)),NA())</f>
        <v>-2.2363092167276832E-3</v>
      </c>
      <c r="Q274" s="145">
        <f>IFERROR(_xll.qlIndexFixing(ONIndex1Y,I274,TRUE,_xll.ohTrigger(RecalcTrigger,Trigger1Y)),NA())</f>
        <v>-7.6678627579429559E-4</v>
      </c>
    </row>
    <row r="275" spans="2:17" x14ac:dyDescent="0.2">
      <c r="B275" s="39" t="s">
        <v>17</v>
      </c>
      <c r="D275" s="42">
        <f>_xll.qlCalendarAdvance(Calendar,$D274,B275,"f",FALSE)</f>
        <v>43026</v>
      </c>
      <c r="E275" s="139">
        <f>_xll.qlInterestRateIndexValueDate(IndexON,D275)</f>
        <v>43026</v>
      </c>
      <c r="F275" s="155">
        <f>IFERROR(_xll.qlIndexFixing(IndexON,D275,TRUE,_xll.ohTrigger(RecalcTrigger,TriggerON)),NA())</f>
        <v>-4.5344250916867779E-3</v>
      </c>
      <c r="H275" s="42">
        <f>_xll.qlCalendarAdvance(Calendar,$H274,B275,"f",FALSE)</f>
        <v>43026</v>
      </c>
      <c r="I275" s="139">
        <f>_xll.qlInterestRateIndexValueDate(Index1M,$H275)</f>
        <v>43028</v>
      </c>
      <c r="J275" s="144">
        <f>IFERROR(_xll.qlIndexFixing(Index1M,$H275,TRUE,_xll.ohTrigger(RecalcTrigger,Trigger1M)),NA())</f>
        <v>-4.7047211879758964E-3</v>
      </c>
      <c r="K275" s="44">
        <f>IFERROR(_xll.qlIndexFixing(Index3M,H275,TRUE,_xll.ohTrigger(RecalcTrigger,Trigger3M)),NA())</f>
        <v>-3.6813124413360779E-3</v>
      </c>
      <c r="L275" s="44">
        <f>IFERROR(_xll.qlIndexFixing(Index6M,$H275,TRUE,_xll.ohTrigger(RecalcTrigger,Trigger6M)),NA())</f>
        <v>-2.4129792068896027E-3</v>
      </c>
      <c r="M275" s="145">
        <f>IFERROR(_xll.qlIndexFixing(Index1Y,$H275,TRUE,_xll.ohTrigger(RecalcTrigger,Trigger1Y)),NA())</f>
        <v>-9.3471819762362283E-4</v>
      </c>
      <c r="N275" s="144">
        <f>IFERROR(_xll.qlIndexFixing(ONIndex1M,I275,TRUE,_xll.ohTrigger(RecalcTrigger,Trigger1M)),NA())</f>
        <v>-4.6748671481111614E-3</v>
      </c>
      <c r="O275" s="44">
        <f>IFERROR(_xll.qlIndexFixing(ONIndex3M,I275,TRUE,_xll.ohTrigger(RecalcTrigger,Trigger3M)),NA())</f>
        <v>-3.7722772599213528E-3</v>
      </c>
      <c r="P275" s="44">
        <f>IFERROR(_xll.qlIndexFixing(ONIndex6M,I275,TRUE,_xll.ohTrigger(RecalcTrigger,Trigger6M)),NA())</f>
        <v>-2.2354631852827822E-3</v>
      </c>
      <c r="Q275" s="145">
        <f>IFERROR(_xll.qlIndexFixing(ONIndex1Y,I275,TRUE,_xll.ohTrigger(RecalcTrigger,Trigger1Y)),NA())</f>
        <v>-7.6529329781305222E-4</v>
      </c>
    </row>
    <row r="276" spans="2:17" x14ac:dyDescent="0.2">
      <c r="B276" s="39" t="s">
        <v>17</v>
      </c>
      <c r="D276" s="42">
        <f>_xll.qlCalendarAdvance(Calendar,$D275,B276,"f",FALSE)</f>
        <v>43027</v>
      </c>
      <c r="E276" s="139">
        <f>_xll.qlInterestRateIndexValueDate(IndexON,D276)</f>
        <v>43027</v>
      </c>
      <c r="F276" s="155">
        <f>IFERROR(_xll.qlIndexFixing(IndexON,D276,TRUE,_xll.ohTrigger(RecalcTrigger,TriggerON)),NA())</f>
        <v>-4.536529037064696E-3</v>
      </c>
      <c r="H276" s="42">
        <f>_xll.qlCalendarAdvance(Calendar,$H275,B276,"f",FALSE)</f>
        <v>43027</v>
      </c>
      <c r="I276" s="139">
        <f>_xll.qlInterestRateIndexValueDate(Index1M,$H276)</f>
        <v>43031</v>
      </c>
      <c r="J276" s="144">
        <f>IFERROR(_xll.qlIndexFixing(Index1M,$H276,TRUE,_xll.ohTrigger(RecalcTrigger,Trigger1M)),NA())</f>
        <v>-4.7130789403073978E-3</v>
      </c>
      <c r="K276" s="44">
        <f>IFERROR(_xll.qlIndexFixing(Index3M,H276,TRUE,_xll.ohTrigger(RecalcTrigger,Trigger3M)),NA())</f>
        <v>-3.6798355680696215E-3</v>
      </c>
      <c r="L276" s="44">
        <f>IFERROR(_xll.qlIndexFixing(Index6M,$H276,TRUE,_xll.ohTrigger(RecalcTrigger,Trigger6M)),NA())</f>
        <v>-2.4146962297262615E-3</v>
      </c>
      <c r="M276" s="145">
        <f>IFERROR(_xll.qlIndexFixing(Index1Y,$H276,TRUE,_xll.ohTrigger(RecalcTrigger,Trigger1Y)),NA())</f>
        <v>-9.3587276637491766E-4</v>
      </c>
      <c r="N276" s="144">
        <f>IFERROR(_xll.qlIndexFixing(ONIndex1M,I276,TRUE,_xll.ohTrigger(RecalcTrigger,Trigger1M)),NA())</f>
        <v>-4.6776886538602014E-3</v>
      </c>
      <c r="O276" s="44">
        <f>IFERROR(_xll.qlIndexFixing(ONIndex3M,I276,TRUE,_xll.ohTrigger(RecalcTrigger,Trigger3M)),NA())</f>
        <v>-3.7708616726339628E-3</v>
      </c>
      <c r="P276" s="44">
        <f>IFERROR(_xll.qlIndexFixing(ONIndex6M,I276,TRUE,_xll.ohTrigger(RecalcTrigger,Trigger6M)),NA())</f>
        <v>-2.2348110789138786E-3</v>
      </c>
      <c r="Q276" s="145">
        <f>IFERROR(_xll.qlIndexFixing(ONIndex1Y,I276,TRUE,_xll.ohTrigger(RecalcTrigger,Trigger1Y)),NA())</f>
        <v>-7.6373753653324883E-4</v>
      </c>
    </row>
    <row r="277" spans="2:17" x14ac:dyDescent="0.2">
      <c r="B277" s="39" t="s">
        <v>17</v>
      </c>
      <c r="D277" s="42">
        <f>_xll.qlCalendarAdvance(Calendar,$D276,B277,"f",FALSE)</f>
        <v>43028</v>
      </c>
      <c r="E277" s="139">
        <f>_xll.qlInterestRateIndexValueDate(IndexON,D277)</f>
        <v>43028</v>
      </c>
      <c r="F277" s="155">
        <f>IFERROR(_xll.qlIndexFixing(IndexON,D277,TRUE,_xll.ohTrigger(RecalcTrigger,TriggerON)),NA())</f>
        <v>-4.5407108677464336E-3</v>
      </c>
      <c r="H277" s="42">
        <f>_xll.qlCalendarAdvance(Calendar,$H276,B277,"f",FALSE)</f>
        <v>43028</v>
      </c>
      <c r="I277" s="139">
        <f>_xll.qlInterestRateIndexValueDate(Index1M,$H277)</f>
        <v>43032</v>
      </c>
      <c r="J277" s="144">
        <f>IFERROR(_xll.qlIndexFixing(Index1M,$H277,TRUE,_xll.ohTrigger(RecalcTrigger,Trigger1M)),NA())</f>
        <v>-4.7158587818282409E-3</v>
      </c>
      <c r="K277" s="44">
        <f>IFERROR(_xll.qlIndexFixing(Index3M,H277,TRUE,_xll.ohTrigger(RecalcTrigger,Trigger3M)),NA())</f>
        <v>-3.6802929419683761E-3</v>
      </c>
      <c r="L277" s="44">
        <f>IFERROR(_xll.qlIndexFixing(Index6M,$H277,TRUE,_xll.ohTrigger(RecalcTrigger,Trigger6M)),NA())</f>
        <v>-2.415279529642322E-3</v>
      </c>
      <c r="M277" s="145">
        <f>IFERROR(_xll.qlIndexFixing(Index1Y,$H277,TRUE,_xll.ohTrigger(RecalcTrigger,Trigger1Y)),NA())</f>
        <v>-9.3612326408286394E-4</v>
      </c>
      <c r="N277" s="144">
        <f>IFERROR(_xll.qlIndexFixing(ONIndex1M,I277,TRUE,_xll.ohTrigger(RecalcTrigger,Trigger1M)),NA())</f>
        <v>-4.6805077034539622E-3</v>
      </c>
      <c r="O277" s="44">
        <f>IFERROR(_xll.qlIndexFixing(ONIndex3M,I277,TRUE,_xll.ohTrigger(RecalcTrigger,Trigger3M)),NA())</f>
        <v>-3.7687067342062619E-3</v>
      </c>
      <c r="P277" s="44">
        <f>IFERROR(_xll.qlIndexFixing(ONIndex6M,I277,TRUE,_xll.ohTrigger(RecalcTrigger,Trigger6M)),NA())</f>
        <v>-2.2343550028969261E-3</v>
      </c>
      <c r="Q277" s="145">
        <f>IFERROR(_xll.qlIndexFixing(ONIndex1Y,I277,TRUE,_xll.ohTrigger(RecalcTrigger,Trigger1Y)),NA())</f>
        <v>-7.6211853532015539E-4</v>
      </c>
    </row>
    <row r="278" spans="2:17" x14ac:dyDescent="0.2">
      <c r="B278" s="39" t="s">
        <v>17</v>
      </c>
      <c r="D278" s="42">
        <f>_xll.qlCalendarAdvance(Calendar,$D277,B278,"f",FALSE)</f>
        <v>43031</v>
      </c>
      <c r="E278" s="139">
        <f>_xll.qlInterestRateIndexValueDate(IndexON,D278)</f>
        <v>43031</v>
      </c>
      <c r="F278" s="155">
        <f>IFERROR(_xll.qlIndexFixing(IndexON,D278,TRUE,_xll.ohTrigger(RecalcTrigger,TriggerON)),NA())</f>
        <v>-4.5450391929646727E-3</v>
      </c>
      <c r="H278" s="42">
        <f>_xll.qlCalendarAdvance(Calendar,$H277,B278,"f",FALSE)</f>
        <v>43031</v>
      </c>
      <c r="I278" s="139">
        <f>_xll.qlInterestRateIndexValueDate(Index1M,$H278)</f>
        <v>43033</v>
      </c>
      <c r="J278" s="144">
        <f>IFERROR(_xll.qlIndexFixing(Index1M,$H278,TRUE,_xll.ohTrigger(RecalcTrigger,Trigger1M)),NA())</f>
        <v>-4.7213300171046095E-3</v>
      </c>
      <c r="K278" s="44">
        <f>IFERROR(_xll.qlIndexFixing(Index3M,H278,TRUE,_xll.ohTrigger(RecalcTrigger,Trigger3M)),NA())</f>
        <v>-3.6808099716048714E-3</v>
      </c>
      <c r="L278" s="44">
        <f>IFERROR(_xll.qlIndexFixing(Index6M,$H278,TRUE,_xll.ohTrigger(RecalcTrigger,Trigger6M)),NA())</f>
        <v>-2.4158700078833499E-3</v>
      </c>
      <c r="M278" s="145">
        <f>IFERROR(_xll.qlIndexFixing(Index1Y,$H278,TRUE,_xll.ohTrigger(RecalcTrigger,Trigger1Y)),NA())</f>
        <v>-9.3637511370938742E-4</v>
      </c>
      <c r="N278" s="144">
        <f>IFERROR(_xll.qlIndexFixing(ONIndex1M,I278,TRUE,_xll.ohTrigger(RecalcTrigger,Trigger1M)),NA())</f>
        <v>-4.6860763801070959E-3</v>
      </c>
      <c r="O278" s="44">
        <f>IFERROR(_xll.qlIndexFixing(ONIndex3M,I278,TRUE,_xll.ohTrigger(RecalcTrigger,Trigger3M)),NA())</f>
        <v>-3.7618569040898109E-3</v>
      </c>
      <c r="P278" s="44">
        <f>IFERROR(_xll.qlIndexFixing(ONIndex6M,I278,TRUE,_xll.ohTrigger(RecalcTrigger,Trigger6M)),NA())</f>
        <v>-2.234092948758537E-3</v>
      </c>
      <c r="Q278" s="145">
        <f>IFERROR(_xll.qlIndexFixing(ONIndex1Y,I278,TRUE,_xll.ohTrigger(RecalcTrigger,Trigger1Y)),NA())</f>
        <v>-7.5866585202088999E-4</v>
      </c>
    </row>
    <row r="279" spans="2:17" x14ac:dyDescent="0.2">
      <c r="B279" s="39" t="s">
        <v>17</v>
      </c>
      <c r="D279" s="42">
        <f>_xll.qlCalendarAdvance(Calendar,$D278,B279,"f",FALSE)</f>
        <v>43032</v>
      </c>
      <c r="E279" s="139">
        <f>_xll.qlInterestRateIndexValueDate(IndexON,D279)</f>
        <v>43032</v>
      </c>
      <c r="F279" s="155">
        <f>IFERROR(_xll.qlIndexFixing(IndexON,D279,TRUE,_xll.ohTrigger(RecalcTrigger,TriggerON)),NA())</f>
        <v>-4.5471910594496734E-3</v>
      </c>
      <c r="H279" s="42">
        <f>_xll.qlCalendarAdvance(Calendar,$H278,B279,"f",FALSE)</f>
        <v>43032</v>
      </c>
      <c r="I279" s="139">
        <f>_xll.qlInterestRateIndexValueDate(Index1M,$H279)</f>
        <v>43034</v>
      </c>
      <c r="J279" s="144">
        <f>IFERROR(_xll.qlIndexFixing(Index1M,$H279,TRUE,_xll.ohTrigger(RecalcTrigger,Trigger1M)),NA())</f>
        <v>-4.722755175199933E-3</v>
      </c>
      <c r="K279" s="44">
        <f>IFERROR(_xll.qlIndexFixing(Index3M,H279,TRUE,_xll.ohTrigger(RecalcTrigger,Trigger3M)),NA())</f>
        <v>-3.6813935899819754E-3</v>
      </c>
      <c r="L279" s="44">
        <f>IFERROR(_xll.qlIndexFixing(Index6M,$H279,TRUE,_xll.ohTrigger(RecalcTrigger,Trigger6M)),NA())</f>
        <v>-2.4164686882907965E-3</v>
      </c>
      <c r="M279" s="145">
        <f>IFERROR(_xll.qlIndexFixing(Index1Y,$H279,TRUE,_xll.ohTrigger(RecalcTrigger,Trigger1Y)),NA())</f>
        <v>-9.3662847761305284E-4</v>
      </c>
      <c r="N279" s="144">
        <f>IFERROR(_xll.qlIndexFixing(ONIndex1M,I279,TRUE,_xll.ohTrigger(RecalcTrigger,Trigger1M)),NA())</f>
        <v>-4.6917583961114673E-3</v>
      </c>
      <c r="O279" s="44">
        <f>IFERROR(_xll.qlIndexFixing(ONIndex3M,I279,TRUE,_xll.ohTrigger(RecalcTrigger,Trigger3M)),NA())</f>
        <v>-3.752548914124354E-3</v>
      </c>
      <c r="P279" s="44">
        <f>IFERROR(_xll.qlIndexFixing(ONIndex6M,I279,TRUE,_xll.ohTrigger(RecalcTrigger,Trigger6M)),NA())</f>
        <v>-2.234533113782966E-3</v>
      </c>
      <c r="Q279" s="145">
        <f>IFERROR(_xll.qlIndexFixing(ONIndex1Y,I279,TRUE,_xll.ohTrigger(RecalcTrigger,Trigger1Y)),NA())</f>
        <v>-7.5500100131797865E-4</v>
      </c>
    </row>
    <row r="280" spans="2:17" x14ac:dyDescent="0.2">
      <c r="B280" s="39" t="s">
        <v>17</v>
      </c>
      <c r="D280" s="42">
        <f>_xll.qlCalendarAdvance(Calendar,$D279,B280,"f",FALSE)</f>
        <v>43033</v>
      </c>
      <c r="E280" s="139">
        <f>_xll.qlInterestRateIndexValueDate(IndexON,D280)</f>
        <v>43033</v>
      </c>
      <c r="F280" s="155">
        <f>IFERROR(_xll.qlIndexFixing(IndexON,D280,TRUE,_xll.ohTrigger(RecalcTrigger,TriggerON)),NA())</f>
        <v>-4.549352950276031E-3</v>
      </c>
      <c r="H280" s="42">
        <f>_xll.qlCalendarAdvance(Calendar,$H279,B280,"f",FALSE)</f>
        <v>43033</v>
      </c>
      <c r="I280" s="139">
        <f>_xll.qlInterestRateIndexValueDate(Index1M,$H280)</f>
        <v>43035</v>
      </c>
      <c r="J280" s="144">
        <f>IFERROR(_xll.qlIndexFixing(Index1M,$H280,TRUE,_xll.ohTrigger(RecalcTrigger,Trigger1M)),NA())</f>
        <v>-4.7241794178639E-3</v>
      </c>
      <c r="K280" s="44">
        <f>IFERROR(_xll.qlIndexFixing(Index3M,H280,TRUE,_xll.ohTrigger(RecalcTrigger,Trigger3M)),NA())</f>
        <v>-3.6852483829444577E-3</v>
      </c>
      <c r="L280" s="44">
        <f>IFERROR(_xll.qlIndexFixing(Index6M,$H280,TRUE,_xll.ohTrigger(RecalcTrigger,Trigger6M)),NA())</f>
        <v>-2.4170765977362162E-3</v>
      </c>
      <c r="M280" s="145">
        <f>IFERROR(_xll.qlIndexFixing(Index1Y,$H280,TRUE,_xll.ohTrigger(RecalcTrigger,Trigger1Y)),NA())</f>
        <v>-9.3642622087060238E-4</v>
      </c>
      <c r="N280" s="144">
        <f>IFERROR(_xll.qlIndexFixing(ONIndex1M,I280,TRUE,_xll.ohTrigger(RecalcTrigger,Trigger1M)),NA())</f>
        <v>-4.6945644567353284E-3</v>
      </c>
      <c r="O280" s="44">
        <f>IFERROR(_xll.qlIndexFixing(ONIndex3M,I280,TRUE,_xll.ohTrigger(RecalcTrigger,Trigger3M)),NA())</f>
        <v>-3.7467320506534563E-3</v>
      </c>
      <c r="P280" s="44">
        <f>IFERROR(_xll.qlIndexFixing(ONIndex6M,I280,TRUE,_xll.ohTrigger(RecalcTrigger,Trigger6M)),NA())</f>
        <v>-2.2350740492793619E-3</v>
      </c>
      <c r="Q280" s="145">
        <f>IFERROR(_xll.qlIndexFixing(ONIndex1Y,I280,TRUE,_xll.ohTrigger(RecalcTrigger,Trigger1Y)),NA())</f>
        <v>-7.5309076051244261E-4</v>
      </c>
    </row>
    <row r="281" spans="2:17" x14ac:dyDescent="0.2">
      <c r="B281" s="39" t="s">
        <v>17</v>
      </c>
      <c r="D281" s="42">
        <f>_xll.qlCalendarAdvance(Calendar,$D280,B281,"f",FALSE)</f>
        <v>43034</v>
      </c>
      <c r="E281" s="139">
        <f>_xll.qlInterestRateIndexValueDate(IndexON,D281)</f>
        <v>43034</v>
      </c>
      <c r="F281" s="155">
        <f>IFERROR(_xll.qlIndexFixing(IndexON,D281,TRUE,_xll.ohTrigger(RecalcTrigger,TriggerON)),NA())</f>
        <v>-4.5515250120864437E-3</v>
      </c>
      <c r="H281" s="42">
        <f>_xll.qlCalendarAdvance(Calendar,$H280,B281,"f",FALSE)</f>
        <v>43034</v>
      </c>
      <c r="I281" s="139">
        <f>_xll.qlInterestRateIndexValueDate(Index1M,$H281)</f>
        <v>43038</v>
      </c>
      <c r="J281" s="144">
        <f>IFERROR(_xll.qlIndexFixing(Index1M,$H281,TRUE,_xll.ohTrigger(RecalcTrigger,Trigger1M)),NA())</f>
        <v>-4.7324707299691779E-3</v>
      </c>
      <c r="K281" s="44">
        <f>IFERROR(_xll.qlIndexFixing(Index3M,H281,TRUE,_xll.ohTrigger(RecalcTrigger,Trigger3M)),NA())</f>
        <v>-3.6845350072860885E-3</v>
      </c>
      <c r="L281" s="44">
        <f>IFERROR(_xll.qlIndexFixing(Index6M,$H281,TRUE,_xll.ohTrigger(RecalcTrigger,Trigger6M)),NA())</f>
        <v>-2.4189660144052711E-3</v>
      </c>
      <c r="M281" s="145">
        <f>IFERROR(_xll.qlIndexFixing(Index1Y,$H281,TRUE,_xll.ohTrigger(RecalcTrigger,Trigger1Y)),NA())</f>
        <v>-9.3766036767039943E-4</v>
      </c>
      <c r="N281" s="144">
        <f>IFERROR(_xll.qlIndexFixing(ONIndex1M,I281,TRUE,_xll.ohTrigger(RecalcTrigger,Trigger1M)),NA())</f>
        <v>-4.6973677778705536E-3</v>
      </c>
      <c r="O281" s="44">
        <f>IFERROR(_xll.qlIndexFixing(ONIndex3M,I281,TRUE,_xll.ohTrigger(RecalcTrigger,Trigger3M)),NA())</f>
        <v>-3.7408515887760174E-3</v>
      </c>
      <c r="P281" s="44">
        <f>IFERROR(_xll.qlIndexFixing(ONIndex6M,I281,TRUE,_xll.ohTrigger(RecalcTrigger,Trigger6M)),NA())</f>
        <v>-2.2357497327085696E-3</v>
      </c>
      <c r="Q281" s="145">
        <f>IFERROR(_xll.qlIndexFixing(ONIndex1Y,I281,TRUE,_xll.ohTrigger(RecalcTrigger,Trigger1Y)),NA())</f>
        <v>-7.5127422011433964E-4</v>
      </c>
    </row>
    <row r="282" spans="2:17" x14ac:dyDescent="0.2">
      <c r="B282" s="39" t="s">
        <v>17</v>
      </c>
      <c r="D282" s="42">
        <f>_xll.qlCalendarAdvance(Calendar,$D281,B282,"f",FALSE)</f>
        <v>43035</v>
      </c>
      <c r="E282" s="139">
        <f>_xll.qlInterestRateIndexValueDate(IndexON,D282)</f>
        <v>43035</v>
      </c>
      <c r="F282" s="155">
        <f>IFERROR(_xll.qlIndexFixing(IndexON,D282,TRUE,_xll.ohTrigger(RecalcTrigger,TriggerON)),NA())</f>
        <v>-4.5558461176131715E-3</v>
      </c>
      <c r="H282" s="42">
        <f>_xll.qlCalendarAdvance(Calendar,$H281,B282,"f",FALSE)</f>
        <v>43035</v>
      </c>
      <c r="I282" s="139">
        <f>_xll.qlInterestRateIndexValueDate(Index1M,$H282)</f>
        <v>43039</v>
      </c>
      <c r="J282" s="144">
        <f>IFERROR(_xll.qlIndexFixing(Index1M,$H282,TRUE,_xll.ohTrigger(RecalcTrigger,Trigger1M)),NA())</f>
        <v>-4.7338895029467309E-3</v>
      </c>
      <c r="K282" s="44">
        <f>IFERROR(_xll.qlIndexFixing(Index3M,H282,TRUE,_xll.ohTrigger(RecalcTrigger,Trigger3M)),NA())</f>
        <v>-3.6855579607523704E-3</v>
      </c>
      <c r="L282" s="44">
        <f>IFERROR(_xll.qlIndexFixing(Index6M,$H282,TRUE,_xll.ohTrigger(RecalcTrigger,Trigger6M)),NA())</f>
        <v>-2.4200000017350091E-3</v>
      </c>
      <c r="M282" s="145">
        <f>IFERROR(_xll.qlIndexFixing(Index1Y,$H282,TRUE,_xll.ohTrigger(RecalcTrigger,Trigger1Y)),NA())</f>
        <v>-9.3792378283810522E-4</v>
      </c>
      <c r="N282" s="144">
        <f>IFERROR(_xll.qlIndexFixing(ONIndex1M,I282,TRUE,_xll.ohTrigger(RecalcTrigger,Trigger1M)),NA())</f>
        <v>-4.7001683123548688E-3</v>
      </c>
      <c r="O282" s="44">
        <f>IFERROR(_xll.qlIndexFixing(ONIndex3M,I282,TRUE,_xll.ohTrigger(RecalcTrigger,Trigger3M)),NA())</f>
        <v>-3.7350514852985128E-3</v>
      </c>
      <c r="P282" s="44">
        <f>IFERROR(_xll.qlIndexFixing(ONIndex6M,I282,TRUE,_xll.ohTrigger(RecalcTrigger,Trigger6M)),NA())</f>
        <v>-2.2365467300966557E-3</v>
      </c>
      <c r="Q282" s="145">
        <f>IFERROR(_xll.qlIndexFixing(ONIndex1Y,I282,TRUE,_xll.ohTrigger(RecalcTrigger,Trigger1Y)),NA())</f>
        <v>-7.4958449403528249E-4</v>
      </c>
    </row>
    <row r="283" spans="2:17" x14ac:dyDescent="0.2">
      <c r="B283" s="39" t="s">
        <v>17</v>
      </c>
      <c r="D283" s="42">
        <f>_xll.qlCalendarAdvance(Calendar,$D282,B283,"f",FALSE)</f>
        <v>43038</v>
      </c>
      <c r="E283" s="139">
        <f>_xll.qlInterestRateIndexValueDate(IndexON,D283)</f>
        <v>43038</v>
      </c>
      <c r="F283" s="155">
        <f>IFERROR(_xll.qlIndexFixing(IndexON,D283,TRUE,_xll.ohTrigger(RecalcTrigger,TriggerON)),NA())</f>
        <v>-4.5603179062991828E-3</v>
      </c>
      <c r="H283" s="42">
        <f>_xll.qlCalendarAdvance(Calendar,$H282,B283,"f",FALSE)</f>
        <v>43038</v>
      </c>
      <c r="I283" s="139">
        <f>_xll.qlInterestRateIndexValueDate(Index1M,$H283)</f>
        <v>43040</v>
      </c>
      <c r="J283" s="144">
        <f>IFERROR(_xll.qlIndexFixing(Index1M,$H283,TRUE,_xll.ohTrigger(RecalcTrigger,Trigger1M)),NA())</f>
        <v>-4.7366449755767981E-3</v>
      </c>
      <c r="K283" s="44">
        <f>IFERROR(_xll.qlIndexFixing(Index3M,H283,TRUE,_xll.ohTrigger(RecalcTrigger,Trigger3M)),NA())</f>
        <v>-3.6866889831998076E-3</v>
      </c>
      <c r="L283" s="44">
        <f>IFERROR(_xll.qlIndexFixing(Index6M,$H283,TRUE,_xll.ohTrigger(RecalcTrigger,Trigger6M)),NA())</f>
        <v>-2.420287461154439E-3</v>
      </c>
      <c r="M283" s="145">
        <f>IFERROR(_xll.qlIndexFixing(Index1Y,$H283,TRUE,_xll.ohTrigger(RecalcTrigger,Trigger1Y)),NA())</f>
        <v>-9.3818962607221639E-4</v>
      </c>
      <c r="N283" s="144">
        <f>IFERROR(_xll.qlIndexFixing(ONIndex1M,I283,TRUE,_xll.ohTrigger(RecalcTrigger,Trigger1M)),NA())</f>
        <v>-4.7056983448667822E-3</v>
      </c>
      <c r="O283" s="44">
        <f>IFERROR(_xll.qlIndexFixing(ONIndex3M,I283,TRUE,_xll.ohTrigger(RecalcTrigger,Trigger3M)),NA())</f>
        <v>-3.7236877832524939E-3</v>
      </c>
      <c r="P283" s="44">
        <f>IFERROR(_xll.qlIndexFixing(ONIndex6M,I283,TRUE,_xll.ohTrigger(RecalcTrigger,Trigger6M)),NA())</f>
        <v>-2.2385372621425148E-3</v>
      </c>
      <c r="Q283" s="145">
        <f>IFERROR(_xll.qlIndexFixing(ONIndex1Y,I283,TRUE,_xll.ohTrigger(RecalcTrigger,Trigger1Y)),NA())</f>
        <v>-7.4663353926140985E-4</v>
      </c>
    </row>
    <row r="284" spans="2:17" x14ac:dyDescent="0.2">
      <c r="B284" s="39" t="s">
        <v>17</v>
      </c>
      <c r="D284" s="42">
        <f>_xll.qlCalendarAdvance(Calendar,$D283,B284,"f",FALSE)</f>
        <v>43039</v>
      </c>
      <c r="E284" s="139">
        <f>_xll.qlInterestRateIndexValueDate(IndexON,D284)</f>
        <v>43039</v>
      </c>
      <c r="F284" s="155">
        <f>IFERROR(_xll.qlIndexFixing(IndexON,D284,TRUE,_xll.ohTrigger(RecalcTrigger,TriggerON)),NA())</f>
        <v>-4.5625430251883259E-3</v>
      </c>
      <c r="H284" s="42">
        <f>_xll.qlCalendarAdvance(Calendar,$H283,B284,"f",FALSE)</f>
        <v>43039</v>
      </c>
      <c r="I284" s="139">
        <f>_xll.qlInterestRateIndexValueDate(Index1M,$H284)</f>
        <v>43041</v>
      </c>
      <c r="J284" s="144">
        <f>IFERROR(_xll.qlIndexFixing(Index1M,$H284,TRUE,_xll.ohTrigger(RecalcTrigger,Trigger1M)),NA())</f>
        <v>-4.7420645720351595E-3</v>
      </c>
      <c r="K284" s="44">
        <f>IFERROR(_xll.qlIndexFixing(Index3M,H284,TRUE,_xll.ohTrigger(RecalcTrigger,Trigger3M)),NA())</f>
        <v>-3.6879276776637651E-3</v>
      </c>
      <c r="L284" s="44">
        <f>IFERROR(_xll.qlIndexFixing(Index6M,$H284,TRUE,_xll.ohTrigger(RecalcTrigger,Trigger6M)),NA())</f>
        <v>-2.4213220440325233E-3</v>
      </c>
      <c r="M284" s="145">
        <f>IFERROR(_xll.qlIndexFixing(Index1Y,$H284,TRUE,_xll.ohTrigger(RecalcTrigger,Trigger1Y)),NA())</f>
        <v>-9.3845763156880633E-4</v>
      </c>
      <c r="N284" s="144">
        <f>IFERROR(_xll.qlIndexFixing(ONIndex1M,I284,TRUE,_xll.ohTrigger(RecalcTrigger,Trigger1M)),NA())</f>
        <v>-4.7113416389787943E-3</v>
      </c>
      <c r="O284" s="44">
        <f>IFERROR(_xll.qlIndexFixing(ONIndex3M,I284,TRUE,_xll.ohTrigger(RecalcTrigger,Trigger3M)),NA())</f>
        <v>-3.7126832974765378E-3</v>
      </c>
      <c r="P284" s="44">
        <f>IFERROR(_xll.qlIndexFixing(ONIndex6M,I284,TRUE,_xll.ohTrigger(RecalcTrigger,Trigger6M)),NA())</f>
        <v>-2.240972167832922E-3</v>
      </c>
      <c r="Q284" s="145">
        <f>IFERROR(_xll.qlIndexFixing(ONIndex1Y,I284,TRUE,_xll.ohTrigger(RecalcTrigger,Trigger1Y)),NA())</f>
        <v>-7.4412305921089938E-4</v>
      </c>
    </row>
    <row r="285" spans="2:17" x14ac:dyDescent="0.2">
      <c r="B285" s="39" t="s">
        <v>17</v>
      </c>
      <c r="D285" s="42">
        <f>_xll.qlCalendarAdvance(Calendar,$D284,B285,"f",FALSE)</f>
        <v>43040</v>
      </c>
      <c r="E285" s="139">
        <f>_xll.qlInterestRateIndexValueDate(IndexON,D285)</f>
        <v>43040</v>
      </c>
      <c r="F285" s="155">
        <f>IFERROR(_xll.qlIndexFixing(IndexON,D285,TRUE,_xll.ohTrigger(RecalcTrigger,TriggerON)),NA())</f>
        <v>-4.5647791955172323E-3</v>
      </c>
      <c r="H285" s="42">
        <f>_xll.qlCalendarAdvance(Calendar,$H284,B285,"f",FALSE)</f>
        <v>43040</v>
      </c>
      <c r="I285" s="139">
        <f>_xll.qlInterestRateIndexValueDate(Index1M,$H285)</f>
        <v>43042</v>
      </c>
      <c r="J285" s="144">
        <f>IFERROR(_xll.qlIndexFixing(Index1M,$H285,TRUE,_xll.ohTrigger(RecalcTrigger,Trigger1M)),NA())</f>
        <v>-4.7434779952413367E-3</v>
      </c>
      <c r="K285" s="44">
        <f>IFERROR(_xll.qlIndexFixing(Index3M,H285,TRUE,_xll.ohTrigger(RecalcTrigger,Trigger3M)),NA())</f>
        <v>-3.6929233695817509E-3</v>
      </c>
      <c r="L285" s="44">
        <f>IFERROR(_xll.qlIndexFixing(Index6M,$H285,TRUE,_xll.ohTrigger(RecalcTrigger,Trigger6M)),NA())</f>
        <v>-2.4219989968779056E-3</v>
      </c>
      <c r="M285" s="145">
        <f>IFERROR(_xll.qlIndexFixing(Index1Y,$H285,TRUE,_xll.ohTrigger(RecalcTrigger,Trigger1Y)),NA())</f>
        <v>-9.3822103047954818E-4</v>
      </c>
      <c r="N285" s="144">
        <f>IFERROR(_xll.qlIndexFixing(ONIndex1M,I285,TRUE,_xll.ohTrigger(RecalcTrigger,Trigger1M)),NA())</f>
        <v>-4.7141275317752473E-3</v>
      </c>
      <c r="O285" s="44">
        <f>IFERROR(_xll.qlIndexFixing(ONIndex3M,I285,TRUE,_xll.ohTrigger(RecalcTrigger,Trigger3M)),NA())</f>
        <v>-3.7073064675352541E-3</v>
      </c>
      <c r="P285" s="44">
        <f>IFERROR(_xll.qlIndexFixing(ONIndex6M,I285,TRUE,_xll.ohTrigger(RecalcTrigger,Trigger6M)),NA())</f>
        <v>-2.242393966231937E-3</v>
      </c>
      <c r="Q285" s="145">
        <f>IFERROR(_xll.qlIndexFixing(ONIndex1Y,I285,TRUE,_xll.ohTrigger(RecalcTrigger,Trigger1Y)),NA())</f>
        <v>-7.4308939965295195E-4</v>
      </c>
    </row>
    <row r="286" spans="2:17" x14ac:dyDescent="0.2">
      <c r="B286" s="39" t="s">
        <v>17</v>
      </c>
      <c r="D286" s="42">
        <f>_xll.qlCalendarAdvance(Calendar,$D285,B286,"f",FALSE)</f>
        <v>43041</v>
      </c>
      <c r="E286" s="139">
        <f>_xll.qlInterestRateIndexValueDate(IndexON,D286)</f>
        <v>43041</v>
      </c>
      <c r="F286" s="155">
        <f>IFERROR(_xll.qlIndexFixing(IndexON,D286,TRUE,_xll.ohTrigger(RecalcTrigger,TriggerON)),NA())</f>
        <v>-4.5670265642883123E-3</v>
      </c>
      <c r="H286" s="42">
        <f>_xll.qlCalendarAdvance(Calendar,$H285,B286,"f",FALSE)</f>
        <v>43041</v>
      </c>
      <c r="I286" s="139">
        <f>_xll.qlInterestRateIndexValueDate(Index1M,$H286)</f>
        <v>43045</v>
      </c>
      <c r="J286" s="144">
        <f>IFERROR(_xll.qlIndexFixing(Index1M,$H286,TRUE,_xll.ohTrigger(RecalcTrigger,Trigger1M)),NA())</f>
        <v>-4.7503693353974086E-3</v>
      </c>
      <c r="K286" s="44">
        <f>IFERROR(_xll.qlIndexFixing(Index3M,H286,TRUE,_xll.ohTrigger(RecalcTrigger,Trigger3M)),NA())</f>
        <v>-3.693919386684875E-3</v>
      </c>
      <c r="L286" s="44">
        <f>IFERROR(_xll.qlIndexFixing(Index6M,$H286,TRUE,_xll.ohTrigger(RecalcTrigger,Trigger6M)),NA())</f>
        <v>-2.4237640574740595E-3</v>
      </c>
      <c r="M286" s="145">
        <f>IFERROR(_xll.qlIndexFixing(Index1Y,$H286,TRUE,_xll.ohTrigger(RecalcTrigger,Trigger1Y)),NA())</f>
        <v>-9.3954408793422756E-4</v>
      </c>
      <c r="N286" s="144">
        <f>IFERROR(_xll.qlIndexFixing(ONIndex1M,I286,TRUE,_xll.ohTrigger(RecalcTrigger,Trigger1M)),NA())</f>
        <v>-4.7169103545474655E-3</v>
      </c>
      <c r="O286" s="44">
        <f>IFERROR(_xll.qlIndexFixing(ONIndex3M,I286,TRUE,_xll.ohTrigger(RecalcTrigger,Trigger3M)),NA())</f>
        <v>-3.7020185886404988E-3</v>
      </c>
      <c r="P286" s="44">
        <f>IFERROR(_xll.qlIndexFixing(ONIndex6M,I286,TRUE,_xll.ohTrigger(RecalcTrigger,Trigger6M)),NA())</f>
        <v>-2.2439443715160934E-3</v>
      </c>
      <c r="Q286" s="145">
        <f>IFERROR(_xll.qlIndexFixing(ONIndex1Y,I286,TRUE,_xll.ohTrigger(RecalcTrigger,Trigger1Y)),NA())</f>
        <v>-7.4219135241637701E-4</v>
      </c>
    </row>
    <row r="287" spans="2:17" x14ac:dyDescent="0.2">
      <c r="B287" s="39" t="s">
        <v>17</v>
      </c>
      <c r="D287" s="42">
        <f>_xll.qlCalendarAdvance(Calendar,$D286,B287,"f",FALSE)</f>
        <v>43042</v>
      </c>
      <c r="E287" s="139">
        <f>_xll.qlInterestRateIndexValueDate(IndexON,D287)</f>
        <v>43042</v>
      </c>
      <c r="F287" s="155">
        <f>IFERROR(_xll.qlIndexFixing(IndexON,D287,TRUE,_xll.ohTrigger(RecalcTrigger,TriggerON)),NA())</f>
        <v>-4.5715013102087809E-3</v>
      </c>
      <c r="H287" s="42">
        <f>_xll.qlCalendarAdvance(Calendar,$H286,B287,"f",FALSE)</f>
        <v>43042</v>
      </c>
      <c r="I287" s="139">
        <f>_xll.qlInterestRateIndexValueDate(Index1M,$H287)</f>
        <v>43046</v>
      </c>
      <c r="J287" s="144">
        <f>IFERROR(_xll.qlIndexFixing(Index1M,$H287,TRUE,_xll.ohTrigger(RecalcTrigger,Trigger1M)),NA())</f>
        <v>-4.7531032763123982E-3</v>
      </c>
      <c r="K287" s="44">
        <f>IFERROR(_xll.qlIndexFixing(Index3M,H287,TRUE,_xll.ohTrigger(RecalcTrigger,Trigger3M)),NA())</f>
        <v>-3.6956663757643604E-3</v>
      </c>
      <c r="L287" s="44">
        <f>IFERROR(_xll.qlIndexFixing(Index6M,$H287,TRUE,_xll.ohTrigger(RecalcTrigger,Trigger6M)),NA())</f>
        <v>-2.4247890515412315E-3</v>
      </c>
      <c r="M287" s="145">
        <f>IFERROR(_xll.qlIndexFixing(Index1Y,$H287,TRUE,_xll.ohTrigger(RecalcTrigger,Trigger1Y)),NA())</f>
        <v>-9.3981747863696146E-4</v>
      </c>
      <c r="N287" s="144">
        <f>IFERROR(_xll.qlIndexFixing(ONIndex1M,I287,TRUE,_xll.ohTrigger(RecalcTrigger,Trigger1M)),NA())</f>
        <v>-4.7196900601331748E-3</v>
      </c>
      <c r="O287" s="44">
        <f>IFERROR(_xll.qlIndexFixing(ONIndex3M,I287,TRUE,_xll.ohTrigger(RecalcTrigger,Trigger3M)),NA())</f>
        <v>-3.696821092686875E-3</v>
      </c>
      <c r="P287" s="44">
        <f>IFERROR(_xll.qlIndexFixing(ONIndex6M,I287,TRUE,_xll.ohTrigger(RecalcTrigger,Trigger6M)),NA())</f>
        <v>-2.2456245985535972E-3</v>
      </c>
      <c r="Q287" s="145">
        <f>IFERROR(_xll.qlIndexFixing(ONIndex1Y,I287,TRUE,_xll.ohTrigger(RecalcTrigger,Trigger1Y)),NA())</f>
        <v>-7.414303837682823E-4</v>
      </c>
    </row>
    <row r="288" spans="2:17" x14ac:dyDescent="0.2">
      <c r="B288" s="39" t="s">
        <v>17</v>
      </c>
      <c r="D288" s="42">
        <f>_xll.qlCalendarAdvance(Calendar,$D287,B288,"f",FALSE)</f>
        <v>43045</v>
      </c>
      <c r="E288" s="139">
        <f>_xll.qlInterestRateIndexValueDate(IndexON,D288)</f>
        <v>43045</v>
      </c>
      <c r="F288" s="155">
        <f>IFERROR(_xll.qlIndexFixing(IndexON,D288,TRUE,_xll.ohTrigger(RecalcTrigger,TriggerON)),NA())</f>
        <v>-4.5761309571679121E-3</v>
      </c>
      <c r="H288" s="42">
        <f>_xll.qlCalendarAdvance(Calendar,$H287,B288,"f",FALSE)</f>
        <v>43045</v>
      </c>
      <c r="I288" s="139">
        <f>_xll.qlInterestRateIndexValueDate(Index1M,$H288)</f>
        <v>43047</v>
      </c>
      <c r="J288" s="144">
        <f>IFERROR(_xll.qlIndexFixing(Index1M,$H288,TRUE,_xll.ohTrigger(RecalcTrigger,Trigger1M)),NA())</f>
        <v>-4.7558334634181243E-3</v>
      </c>
      <c r="K288" s="44">
        <f>IFERROR(_xll.qlIndexFixing(Index3M,H288,TRUE,_xll.ohTrigger(RecalcTrigger,Trigger3M)),NA())</f>
        <v>-3.6975088317013085E-3</v>
      </c>
      <c r="L288" s="44">
        <f>IFERROR(_xll.qlIndexFixing(Index6M,$H288,TRUE,_xll.ohTrigger(RecalcTrigger,Trigger6M)),NA())</f>
        <v>-2.4255018949365932E-3</v>
      </c>
      <c r="M288" s="145">
        <f>IFERROR(_xll.qlIndexFixing(Index1Y,$H288,TRUE,_xll.ohTrigger(RecalcTrigger,Trigger1Y)),NA())</f>
        <v>-9.4009083322173746E-4</v>
      </c>
      <c r="N288" s="144">
        <f>IFERROR(_xll.qlIndexFixing(ONIndex1M,I288,TRUE,_xll.ohTrigger(RecalcTrigger,Trigger1M)),NA())</f>
        <v>-4.7251768229505942E-3</v>
      </c>
      <c r="O288" s="44">
        <f>IFERROR(_xll.qlIndexFixing(ONIndex3M,I288,TRUE,_xll.ohTrigger(RecalcTrigger,Trigger3M)),NA())</f>
        <v>-3.6866967830428976E-3</v>
      </c>
      <c r="P288" s="44">
        <f>IFERROR(_xll.qlIndexFixing(ONIndex6M,I288,TRUE,_xll.ohTrigger(RecalcTrigger,Trigger6M)),NA())</f>
        <v>-2.2494098147207708E-3</v>
      </c>
      <c r="Q288" s="145">
        <f>IFERROR(_xll.qlIndexFixing(ONIndex1Y,I288,TRUE,_xll.ohTrigger(RecalcTrigger,Trigger1Y)),NA())</f>
        <v>-7.4037118459990836E-4</v>
      </c>
    </row>
    <row r="289" spans="2:17" x14ac:dyDescent="0.2">
      <c r="B289" s="39" t="s">
        <v>17</v>
      </c>
      <c r="D289" s="42">
        <f>_xll.qlCalendarAdvance(Calendar,$D288,B289,"f",FALSE)</f>
        <v>43046</v>
      </c>
      <c r="E289" s="139">
        <f>_xll.qlInterestRateIndexValueDate(IndexON,D289)</f>
        <v>43046</v>
      </c>
      <c r="F289" s="155">
        <f>IFERROR(_xll.qlIndexFixing(IndexON,D289,TRUE,_xll.ohTrigger(RecalcTrigger,TriggerON)),NA())</f>
        <v>-4.5784365185097542E-3</v>
      </c>
      <c r="H289" s="42">
        <f>_xll.qlCalendarAdvance(Calendar,$H288,B289,"f",FALSE)</f>
        <v>43046</v>
      </c>
      <c r="I289" s="139">
        <f>_xll.qlInterestRateIndexValueDate(Index1M,$H289)</f>
        <v>43048</v>
      </c>
      <c r="J289" s="144">
        <f>IFERROR(_xll.qlIndexFixing(Index1M,$H289,TRUE,_xll.ohTrigger(RecalcTrigger,Trigger1M)),NA())</f>
        <v>-4.7611992854101892E-3</v>
      </c>
      <c r="K289" s="44">
        <f>IFERROR(_xll.qlIndexFixing(Index3M,H289,TRUE,_xll.ohTrigger(RecalcTrigger,Trigger3M)),NA())</f>
        <v>-3.6994446308210053E-3</v>
      </c>
      <c r="L289" s="44">
        <f>IFERROR(_xll.qlIndexFixing(Index6M,$H289,TRUE,_xll.ohTrigger(RecalcTrigger,Trigger6M)),NA())</f>
        <v>-2.4262187445067943E-3</v>
      </c>
      <c r="M289" s="145">
        <f>IFERROR(_xll.qlIndexFixing(Index1Y,$H289,TRUE,_xll.ohTrigger(RecalcTrigger,Trigger1Y)),NA())</f>
        <v>-9.4036377132289872E-4</v>
      </c>
      <c r="N289" s="144">
        <f>IFERROR(_xll.qlIndexFixing(ONIndex1M,I289,TRUE,_xll.ohTrigger(RecalcTrigger,Trigger1M)),NA())</f>
        <v>-4.7307767660864641E-3</v>
      </c>
      <c r="O289" s="44">
        <f>IFERROR(_xll.qlIndexFixing(ONIndex3M,I289,TRUE,_xll.ohTrigger(RecalcTrigger,Trigger3M)),NA())</f>
        <v>-3.6769635820510516E-3</v>
      </c>
      <c r="P289" s="44">
        <f>IFERROR(_xll.qlIndexFixing(ONIndex6M,I289,TRUE,_xll.ohTrigger(RecalcTrigger,Trigger6M)),NA())</f>
        <v>-2.2536680358697936E-3</v>
      </c>
      <c r="Q289" s="145">
        <f>IFERROR(_xll.qlIndexFixing(ONIndex1Y,I289,TRUE,_xll.ohTrigger(RecalcTrigger,Trigger1Y)),NA())</f>
        <v>-7.3978662292084607E-4</v>
      </c>
    </row>
    <row r="290" spans="2:17" x14ac:dyDescent="0.2">
      <c r="B290" s="39" t="s">
        <v>17</v>
      </c>
      <c r="D290" s="42">
        <f>_xll.qlCalendarAdvance(Calendar,$D289,B290,"f",FALSE)</f>
        <v>43047</v>
      </c>
      <c r="E290" s="139">
        <f>_xll.qlInterestRateIndexValueDate(IndexON,D290)</f>
        <v>43047</v>
      </c>
      <c r="F290" s="155">
        <f>IFERROR(_xll.qlIndexFixing(IndexON,D290,TRUE,_xll.ohTrigger(RecalcTrigger,TriggerON)),NA())</f>
        <v>-4.5807541586695422E-3</v>
      </c>
      <c r="H290" s="42">
        <f>_xll.qlCalendarAdvance(Calendar,$H289,B290,"f",FALSE)</f>
        <v>43047</v>
      </c>
      <c r="I290" s="139">
        <f>_xll.qlInterestRateIndexValueDate(Index1M,$H290)</f>
        <v>43049</v>
      </c>
      <c r="J290" s="144">
        <f>IFERROR(_xll.qlIndexFixing(Index1M,$H290,TRUE,_xll.ohTrigger(RecalcTrigger,Trigger1M)),NA())</f>
        <v>-4.762600731564798E-3</v>
      </c>
      <c r="K290" s="44">
        <f>IFERROR(_xll.qlIndexFixing(Index3M,H290,TRUE,_xll.ohTrigger(RecalcTrigger,Trigger3M)),NA())</f>
        <v>-3.7053629358031067E-3</v>
      </c>
      <c r="L290" s="44">
        <f>IFERROR(_xll.qlIndexFixing(Index6M,$H290,TRUE,_xll.ohTrigger(RecalcTrigger,Trigger6M)),NA())</f>
        <v>-2.4269385207560047E-3</v>
      </c>
      <c r="M290" s="145">
        <f>IFERROR(_xll.qlIndexFixing(Index1Y,$H290,TRUE,_xll.ohTrigger(RecalcTrigger,Trigger1Y)),NA())</f>
        <v>-9.4007912829880671E-4</v>
      </c>
      <c r="N290" s="144">
        <f>IFERROR(_xll.qlIndexFixing(ONIndex1M,I290,TRUE,_xll.ohTrigger(RecalcTrigger,Trigger1M)),NA())</f>
        <v>-4.7335401774661889E-3</v>
      </c>
      <c r="O290" s="44">
        <f>IFERROR(_xll.qlIndexFixing(ONIndex3M,I290,TRUE,_xll.ohTrigger(RecalcTrigger,Trigger3M)),NA())</f>
        <v>-3.6722394831789629E-3</v>
      </c>
      <c r="P290" s="44">
        <f>IFERROR(_xll.qlIndexFixing(ONIndex6M,I290,TRUE,_xll.ohTrigger(RecalcTrigger,Trigger6M)),NA())</f>
        <v>-2.256015604449324E-3</v>
      </c>
      <c r="Q290" s="145">
        <f>IFERROR(_xll.qlIndexFixing(ONIndex1Y,I290,TRUE,_xll.ohTrigger(RecalcTrigger,Trigger1Y)),NA())</f>
        <v>-7.397330428604576E-4</v>
      </c>
    </row>
    <row r="291" spans="2:17" x14ac:dyDescent="0.2">
      <c r="B291" s="39" t="s">
        <v>17</v>
      </c>
      <c r="D291" s="42">
        <f>_xll.qlCalendarAdvance(Calendar,$D290,B291,"f",FALSE)</f>
        <v>43048</v>
      </c>
      <c r="E291" s="139">
        <f>_xll.qlInterestRateIndexValueDate(IndexON,D291)</f>
        <v>43048</v>
      </c>
      <c r="F291" s="155">
        <f>IFERROR(_xll.qlIndexFixing(IndexON,D291,TRUE,_xll.ohTrigger(RecalcTrigger,TriggerON)),NA())</f>
        <v>-4.58308402436991E-3</v>
      </c>
      <c r="H291" s="42">
        <f>_xll.qlCalendarAdvance(Calendar,$H290,B291,"f",FALSE)</f>
        <v>43048</v>
      </c>
      <c r="I291" s="139">
        <f>_xll.qlInterestRateIndexValueDate(Index1M,$H291)</f>
        <v>43052</v>
      </c>
      <c r="J291" s="144">
        <f>IFERROR(_xll.qlIndexFixing(Index1M,$H291,TRUE,_xll.ohTrigger(RecalcTrigger,Trigger1M)),NA())</f>
        <v>-4.769426439875879E-3</v>
      </c>
      <c r="K291" s="44">
        <f>IFERROR(_xll.qlIndexFixing(Index3M,H291,TRUE,_xll.ohTrigger(RecalcTrigger,Trigger3M)),NA())</f>
        <v>-3.7080778908439647E-3</v>
      </c>
      <c r="L291" s="44">
        <f>IFERROR(_xll.qlIndexFixing(Index6M,$H291,TRUE,_xll.ohTrigger(RecalcTrigger,Trigger6M)),NA())</f>
        <v>-2.4288419469701982E-3</v>
      </c>
      <c r="M291" s="145">
        <f>IFERROR(_xll.qlIndexFixing(Index1Y,$H291,TRUE,_xll.ohTrigger(RecalcTrigger,Trigger1Y)),NA())</f>
        <v>-9.4144361188737186E-4</v>
      </c>
      <c r="N291" s="144">
        <f>IFERROR(_xll.qlIndexFixing(ONIndex1M,I291,TRUE,_xll.ohTrigger(RecalcTrigger,Trigger1M)),NA())</f>
        <v>-4.736300188206144E-3</v>
      </c>
      <c r="O291" s="44">
        <f>IFERROR(_xll.qlIndexFixing(ONIndex3M,I291,TRUE,_xll.ohTrigger(RecalcTrigger,Trigger3M)),NA())</f>
        <v>-3.6676143596947597E-3</v>
      </c>
      <c r="P291" s="44">
        <f>IFERROR(_xll.qlIndexFixing(ONIndex6M,I291,TRUE,_xll.ohTrigger(RecalcTrigger,Trigger6M)),NA())</f>
        <v>-2.2585002876684968E-3</v>
      </c>
      <c r="Q291" s="145">
        <f>IFERROR(_xll.qlIndexFixing(ONIndex1Y,I291,TRUE,_xll.ohTrigger(RecalcTrigger,Trigger1Y)),NA())</f>
        <v>-7.3982533931093997E-4</v>
      </c>
    </row>
    <row r="292" spans="2:17" x14ac:dyDescent="0.2">
      <c r="B292" s="39" t="s">
        <v>17</v>
      </c>
      <c r="D292" s="42">
        <f>_xll.qlCalendarAdvance(Calendar,$D291,B292,"f",FALSE)</f>
        <v>43049</v>
      </c>
      <c r="E292" s="139">
        <f>_xll.qlInterestRateIndexValueDate(IndexON,D292)</f>
        <v>43049</v>
      </c>
      <c r="F292" s="155">
        <f>IFERROR(_xll.qlIndexFixing(IndexON,D292,TRUE,_xll.ohTrigger(RecalcTrigger,TriggerON)),NA())</f>
        <v>-4.5877267749672157E-3</v>
      </c>
      <c r="H292" s="42">
        <f>_xll.qlCalendarAdvance(Calendar,$H291,B292,"f",FALSE)</f>
        <v>43049</v>
      </c>
      <c r="I292" s="139">
        <f>_xll.qlInterestRateIndexValueDate(Index1M,$H292)</f>
        <v>43053</v>
      </c>
      <c r="J292" s="144">
        <f>IFERROR(_xll.qlIndexFixing(Index1M,$H292,TRUE,_xll.ohTrigger(RecalcTrigger,Trigger1M)),NA())</f>
        <v>-4.7721331129735312E-3</v>
      </c>
      <c r="K292" s="44">
        <f>IFERROR(_xll.qlIndexFixing(Index3M,H292,TRUE,_xll.ohTrigger(RecalcTrigger,Trigger3M)),NA())</f>
        <v>-3.7104476559806959E-3</v>
      </c>
      <c r="L292" s="44">
        <f>IFERROR(_xll.qlIndexFixing(Index6M,$H292,TRUE,_xll.ohTrigger(RecalcTrigger,Trigger6M)),NA())</f>
        <v>-2.4298249697973355E-3</v>
      </c>
      <c r="M292" s="145">
        <f>IFERROR(_xll.qlIndexFixing(Index1Y,$H292,TRUE,_xll.ohTrigger(RecalcTrigger,Trigger1Y)),NA())</f>
        <v>-9.4170862239537577E-4</v>
      </c>
      <c r="N292" s="144">
        <f>IFERROR(_xll.qlIndexFixing(ONIndex1M,I292,TRUE,_xll.ohTrigger(RecalcTrigger,Trigger1M)),NA())</f>
        <v>-4.7390567513039272E-3</v>
      </c>
      <c r="O292" s="44">
        <f>IFERROR(_xll.qlIndexFixing(ONIndex3M,I292,TRUE,_xll.ohTrigger(RecalcTrigger,Trigger3M)),NA())</f>
        <v>-3.6630896441325334E-3</v>
      </c>
      <c r="P292" s="44">
        <f>IFERROR(_xll.qlIndexFixing(ONIndex6M,I292,TRUE,_xll.ohTrigger(RecalcTrigger,Trigger6M)),NA())</f>
        <v>-2.2611233009950382E-3</v>
      </c>
      <c r="Q292" s="145">
        <f>IFERROR(_xll.qlIndexFixing(ONIndex1Y,I292,TRUE,_xll.ohTrigger(RecalcTrigger,Trigger1Y)),NA())</f>
        <v>-7.4006497885914513E-4</v>
      </c>
    </row>
    <row r="293" spans="2:17" x14ac:dyDescent="0.2">
      <c r="B293" s="39" t="s">
        <v>17</v>
      </c>
      <c r="D293" s="42">
        <f>_xll.qlCalendarAdvance(Calendar,$D292,B293,"f",FALSE)</f>
        <v>43052</v>
      </c>
      <c r="E293" s="139">
        <f>_xll.qlInterestRateIndexValueDate(IndexON,D293)</f>
        <v>43052</v>
      </c>
      <c r="F293" s="155">
        <f>IFERROR(_xll.qlIndexFixing(IndexON,D293,TRUE,_xll.ohTrigger(RecalcTrigger,TriggerON)),NA())</f>
        <v>-4.5925286763104367E-3</v>
      </c>
      <c r="H293" s="42">
        <f>_xll.qlCalendarAdvance(Calendar,$H292,B293,"f",FALSE)</f>
        <v>43052</v>
      </c>
      <c r="I293" s="139">
        <f>_xll.qlInterestRateIndexValueDate(Index1M,$H293)</f>
        <v>43054</v>
      </c>
      <c r="J293" s="144">
        <f>IFERROR(_xll.qlIndexFixing(Index1M,$H293,TRUE,_xll.ohTrigger(RecalcTrigger,Trigger1M)),NA())</f>
        <v>-4.774835701880864E-3</v>
      </c>
      <c r="K293" s="44">
        <f>IFERROR(_xll.qlIndexFixing(Index3M,H293,TRUE,_xll.ohTrigger(RecalcTrigger,Trigger3M)),NA())</f>
        <v>-3.7128974853956782E-3</v>
      </c>
      <c r="L293" s="44">
        <f>IFERROR(_xll.qlIndexFixing(Index6M,$H293,TRUE,_xll.ohTrigger(RecalcTrigger,Trigger6M)),NA())</f>
        <v>-2.430542854188384E-3</v>
      </c>
      <c r="M293" s="145">
        <f>IFERROR(_xll.qlIndexFixing(Index1Y,$H293,TRUE,_xll.ohTrigger(RecalcTrigger,Trigger1Y)),NA())</f>
        <v>-9.4197085041111575E-4</v>
      </c>
      <c r="N293" s="144">
        <f>IFERROR(_xll.qlIndexFixing(ONIndex1M,I293,TRUE,_xll.ohTrigger(RecalcTrigger,Trigger1M)),NA())</f>
        <v>-4.7444956190467735E-3</v>
      </c>
      <c r="O293" s="44">
        <f>IFERROR(_xll.qlIndexFixing(ONIndex3M,I293,TRUE,_xll.ohTrigger(RecalcTrigger,Trigger3M)),NA())</f>
        <v>-3.6543449700277009E-3</v>
      </c>
      <c r="P293" s="44">
        <f>IFERROR(_xll.qlIndexFixing(ONIndex6M,I293,TRUE,_xll.ohTrigger(RecalcTrigger,Trigger6M)),NA())</f>
        <v>-2.2668222313626529E-3</v>
      </c>
      <c r="Q293" s="145">
        <f>IFERROR(_xll.qlIndexFixing(ONIndex1Y,I293,TRUE,_xll.ohTrigger(RecalcTrigger,Trigger1Y)),NA())</f>
        <v>-7.4104120785012384E-4</v>
      </c>
    </row>
    <row r="294" spans="2:17" x14ac:dyDescent="0.2">
      <c r="B294" s="39" t="s">
        <v>17</v>
      </c>
      <c r="D294" s="42">
        <f>_xll.qlCalendarAdvance(Calendar,$D293,B294,"f",FALSE)</f>
        <v>43053</v>
      </c>
      <c r="E294" s="139">
        <f>_xll.qlInterestRateIndexValueDate(IndexON,D294)</f>
        <v>43053</v>
      </c>
      <c r="F294" s="155">
        <f>IFERROR(_xll.qlIndexFixing(IndexON,D294,TRUE,_xll.ohTrigger(RecalcTrigger,TriggerON)),NA())</f>
        <v>-4.5949218702734385E-3</v>
      </c>
      <c r="H294" s="42">
        <f>_xll.qlCalendarAdvance(Calendar,$H293,B294,"f",FALSE)</f>
        <v>43053</v>
      </c>
      <c r="I294" s="139">
        <f>_xll.qlInterestRateIndexValueDate(Index1M,$H294)</f>
        <v>43055</v>
      </c>
      <c r="J294" s="144">
        <f>IFERROR(_xll.qlIndexFixing(Index1M,$H294,TRUE,_xll.ohTrigger(RecalcTrigger,Trigger1M)),NA())</f>
        <v>-4.7801431271167483E-3</v>
      </c>
      <c r="K294" s="44">
        <f>IFERROR(_xll.qlIndexFixing(Index3M,H294,TRUE,_xll.ohTrigger(RecalcTrigger,Trigger3M)),NA())</f>
        <v>-3.7154250764755937E-3</v>
      </c>
      <c r="L294" s="44">
        <f>IFERROR(_xll.qlIndexFixing(Index6M,$H294,TRUE,_xll.ohTrigger(RecalcTrigger,Trigger6M)),NA())</f>
        <v>-2.4312569886012045E-3</v>
      </c>
      <c r="M294" s="145">
        <f>IFERROR(_xll.qlIndexFixing(Index1Y,$H294,TRUE,_xll.ohTrigger(RecalcTrigger,Trigger1Y)),NA())</f>
        <v>-9.422298876321588E-4</v>
      </c>
      <c r="N294" s="144">
        <f>IFERROR(_xll.qlIndexFixing(ONIndex1M,I294,TRUE,_xll.ohTrigger(RecalcTrigger,Trigger1M)),NA())</f>
        <v>-4.7500475818296195E-3</v>
      </c>
      <c r="O294" s="44">
        <f>IFERROR(_xll.qlIndexFixing(ONIndex3M,I294,TRUE,_xll.ohTrigger(RecalcTrigger,Trigger3M)),NA())</f>
        <v>-3.6460235008739517E-3</v>
      </c>
      <c r="P294" s="44">
        <f>IFERROR(_xll.qlIndexFixing(ONIndex6M,I294,TRUE,_xll.ohTrigger(RecalcTrigger,Trigger6M)),NA())</f>
        <v>-2.2730229636502841E-3</v>
      </c>
      <c r="Q294" s="145">
        <f>IFERROR(_xll.qlIndexFixing(ONIndex1Y,I294,TRUE,_xll.ohTrigger(RecalcTrigger,Trigger1Y)),NA())</f>
        <v>-7.4252629437054907E-4</v>
      </c>
    </row>
    <row r="295" spans="2:17" x14ac:dyDescent="0.2">
      <c r="B295" s="39" t="s">
        <v>17</v>
      </c>
      <c r="D295" s="42">
        <f>_xll.qlCalendarAdvance(Calendar,$D294,B295,"f",FALSE)</f>
        <v>43054</v>
      </c>
      <c r="E295" s="139">
        <f>_xll.qlInterestRateIndexValueDate(IndexON,D295)</f>
        <v>43054</v>
      </c>
      <c r="F295" s="155">
        <f>IFERROR(_xll.qlIndexFixing(IndexON,D295,TRUE,_xll.ohTrigger(RecalcTrigger,TriggerON)),NA())</f>
        <v>-4.5973281703126645E-3</v>
      </c>
      <c r="H295" s="42">
        <f>_xll.qlCalendarAdvance(Calendar,$H294,B295,"f",FALSE)</f>
        <v>43054</v>
      </c>
      <c r="I295" s="139">
        <f>_xll.qlInterestRateIndexValueDate(Index1M,$H295)</f>
        <v>43056</v>
      </c>
      <c r="J295" s="144">
        <f>IFERROR(_xll.qlIndexFixing(Index1M,$H295,TRUE,_xll.ohTrigger(RecalcTrigger,Trigger1M)),NA())</f>
        <v>-4.7815314383824149E-3</v>
      </c>
      <c r="K295" s="44">
        <f>IFERROR(_xll.qlIndexFixing(Index3M,H295,TRUE,_xll.ohTrigger(RecalcTrigger,Trigger3M)),NA())</f>
        <v>-3.7219522454018973E-3</v>
      </c>
      <c r="L295" s="44">
        <f>IFERROR(_xll.qlIndexFixing(Index6M,$H295,TRUE,_xll.ohTrigger(RecalcTrigger,Trigger6M)),NA())</f>
        <v>-2.4319662269808324E-3</v>
      </c>
      <c r="M295" s="145">
        <f>IFERROR(_xll.qlIndexFixing(Index1Y,$H295,TRUE,_xll.ohTrigger(RecalcTrigger,Trigger1Y)),NA())</f>
        <v>-9.4187760876690042E-4</v>
      </c>
      <c r="N295" s="144">
        <f>IFERROR(_xll.qlIndexFixing(ONIndex1M,I295,TRUE,_xll.ohTrigger(RecalcTrigger,Trigger1M)),NA())</f>
        <v>-4.7527861980034558E-3</v>
      </c>
      <c r="O295" s="44">
        <f>IFERROR(_xll.qlIndexFixing(ONIndex3M,I295,TRUE,_xll.ohTrigger(RecalcTrigger,Trigger3M)),NA())</f>
        <v>-3.6420223053390544E-3</v>
      </c>
      <c r="P295" s="44">
        <f>IFERROR(_xll.qlIndexFixing(ONIndex6M,I295,TRUE,_xll.ohTrigger(RecalcTrigger,Trigger6M)),NA())</f>
        <v>-2.2763558588101418E-3</v>
      </c>
      <c r="Q295" s="145">
        <f>IFERROR(_xll.qlIndexFixing(ONIndex1Y,I295,TRUE,_xll.ohTrigger(RecalcTrigger,Trigger1Y)),NA())</f>
        <v>-7.4352464425331277E-4</v>
      </c>
    </row>
    <row r="296" spans="2:17" x14ac:dyDescent="0.2">
      <c r="B296" s="39" t="s">
        <v>17</v>
      </c>
      <c r="D296" s="42">
        <f>_xll.qlCalendarAdvance(Calendar,$D295,B296,"f",FALSE)</f>
        <v>43055</v>
      </c>
      <c r="E296" s="139">
        <f>_xll.qlInterestRateIndexValueDate(IndexON,D296)</f>
        <v>43055</v>
      </c>
      <c r="F296" s="155">
        <f>IFERROR(_xll.qlIndexFixing(IndexON,D296,TRUE,_xll.ohTrigger(RecalcTrigger,TriggerON)),NA())</f>
        <v>-4.5997477228709727E-3</v>
      </c>
      <c r="H296" s="42">
        <f>_xll.qlCalendarAdvance(Calendar,$H295,B296,"f",FALSE)</f>
        <v>43055</v>
      </c>
      <c r="I296" s="139">
        <f>_xll.qlInterestRateIndexValueDate(Index1M,$H296)</f>
        <v>43059</v>
      </c>
      <c r="J296" s="144">
        <f>IFERROR(_xll.qlIndexFixing(Index1M,$H296,TRUE,_xll.ohTrigger(RecalcTrigger,Trigger1M)),NA())</f>
        <v>-4.7882857316587923E-3</v>
      </c>
      <c r="K296" s="44">
        <f>IFERROR(_xll.qlIndexFixing(Index3M,H296,TRUE,_xll.ohTrigger(RecalcTrigger,Trigger3M)),NA())</f>
        <v>-3.7262661103931245E-3</v>
      </c>
      <c r="L296" s="44">
        <f>IFERROR(_xll.qlIndexFixing(Index6M,$H296,TRUE,_xll.ohTrigger(RecalcTrigger,Trigger6M)),NA())</f>
        <v>-2.4338271724685429E-3</v>
      </c>
      <c r="M296" s="145">
        <f>IFERROR(_xll.qlIndexFixing(Index1Y,$H296,TRUE,_xll.ohTrigger(RecalcTrigger,Trigger1Y)),NA())</f>
        <v>-9.4322582280002864E-4</v>
      </c>
      <c r="N296" s="144">
        <f>IFERROR(_xll.qlIndexFixing(ONIndex1M,I296,TRUE,_xll.ohTrigger(RecalcTrigger,Trigger1M)),NA())</f>
        <v>-4.7555210831218275E-3</v>
      </c>
      <c r="O296" s="44">
        <f>IFERROR(_xll.qlIndexFixing(ONIndex3M,I296,TRUE,_xll.ohTrigger(RecalcTrigger,Trigger3M)),NA())</f>
        <v>-3.6381301099730479E-3</v>
      </c>
      <c r="P296" s="44">
        <f>IFERROR(_xll.qlIndexFixing(ONIndex6M,I296,TRUE,_xll.ohTrigger(RecalcTrigger,Trigger6M)),NA())</f>
        <v>-2.2798343766439189E-3</v>
      </c>
      <c r="Q296" s="145">
        <f>IFERROR(_xll.qlIndexFixing(ONIndex1Y,I296,TRUE,_xll.ohTrigger(RecalcTrigger,Trigger1Y)),NA())</f>
        <v>-7.4467913523612594E-4</v>
      </c>
    </row>
    <row r="297" spans="2:17" x14ac:dyDescent="0.2">
      <c r="B297" s="39" t="s">
        <v>17</v>
      </c>
      <c r="D297" s="42">
        <f>_xll.qlCalendarAdvance(Calendar,$D296,B297,"f",FALSE)</f>
        <v>43056</v>
      </c>
      <c r="E297" s="139">
        <f>_xll.qlInterestRateIndexValueDate(IndexON,D297)</f>
        <v>43056</v>
      </c>
      <c r="F297" s="155">
        <f>IFERROR(_xll.qlIndexFixing(IndexON,D297,TRUE,_xll.ohTrigger(RecalcTrigger,TriggerON)),NA())</f>
        <v>-4.6045728412957843E-3</v>
      </c>
      <c r="H297" s="42">
        <f>_xll.qlCalendarAdvance(Calendar,$H296,B297,"f",FALSE)</f>
        <v>43056</v>
      </c>
      <c r="I297" s="139">
        <f>_xll.qlInterestRateIndexValueDate(Index1M,$H297)</f>
        <v>43060</v>
      </c>
      <c r="J297" s="144">
        <f>IFERROR(_xll.qlIndexFixing(Index1M,$H297,TRUE,_xll.ohTrigger(RecalcTrigger,Trigger1M)),NA())</f>
        <v>-4.7909628242850388E-3</v>
      </c>
      <c r="K297" s="44">
        <f>IFERROR(_xll.qlIndexFixing(Index3M,H297,TRUE,_xll.ohTrigger(RecalcTrigger,Trigger3M)),NA())</f>
        <v>-3.729147075869741E-3</v>
      </c>
      <c r="L297" s="44">
        <f>IFERROR(_xll.qlIndexFixing(Index6M,$H297,TRUE,_xll.ohTrigger(RecalcTrigger,Trigger6M)),NA())</f>
        <v>-2.4347309662877178E-3</v>
      </c>
      <c r="M297" s="145">
        <f>IFERROR(_xll.qlIndexFixing(Index1Y,$H297,TRUE,_xll.ohTrigger(RecalcTrigger,Trigger1Y)),NA())</f>
        <v>-9.434626417996172E-4</v>
      </c>
      <c r="N297" s="144">
        <f>IFERROR(_xll.qlIndexFixing(ONIndex1M,I297,TRUE,_xll.ohTrigger(RecalcTrigger,Trigger1M)),NA())</f>
        <v>-4.7582521899025565E-3</v>
      </c>
      <c r="O297" s="44">
        <f>IFERROR(_xll.qlIndexFixing(ONIndex3M,I297,TRUE,_xll.ohTrigger(RecalcTrigger,Trigger3M)),NA())</f>
        <v>-3.6343483473100235E-3</v>
      </c>
      <c r="P297" s="44">
        <f>IFERROR(_xll.qlIndexFixing(ONIndex6M,I297,TRUE,_xll.ohTrigger(RecalcTrigger,Trigger6M)),NA())</f>
        <v>-2.2834597326193418E-3</v>
      </c>
      <c r="Q297" s="145">
        <f>IFERROR(_xll.qlIndexFixing(ONIndex1Y,I297,TRUE,_xll.ohTrigger(RecalcTrigger,Trigger1Y)),NA())</f>
        <v>-7.4599123350616026E-4</v>
      </c>
    </row>
    <row r="298" spans="2:17" x14ac:dyDescent="0.2">
      <c r="B298" s="39" t="s">
        <v>17</v>
      </c>
      <c r="D298" s="42">
        <f>_xll.qlCalendarAdvance(Calendar,$D297,B298,"f",FALSE)</f>
        <v>43059</v>
      </c>
      <c r="E298" s="139">
        <f>_xll.qlInterestRateIndexValueDate(IndexON,D298)</f>
        <v>43059</v>
      </c>
      <c r="F298" s="155">
        <f>IFERROR(_xll.qlIndexFixing(IndexON,D298,TRUE,_xll.ohTrigger(RecalcTrigger,TriggerON)),NA())</f>
        <v>-4.6095613943863967E-3</v>
      </c>
      <c r="H298" s="42">
        <f>_xll.qlCalendarAdvance(Calendar,$H297,B298,"f",FALSE)</f>
        <v>43059</v>
      </c>
      <c r="I298" s="139">
        <f>_xll.qlInterestRateIndexValueDate(Index1M,$H298)</f>
        <v>43061</v>
      </c>
      <c r="J298" s="144">
        <f>IFERROR(_xll.qlIndexFixing(Index1M,$H298,TRUE,_xll.ohTrigger(RecalcTrigger,Trigger1M)),NA())</f>
        <v>-4.7936355023399102E-3</v>
      </c>
      <c r="K298" s="44">
        <f>IFERROR(_xll.qlIndexFixing(Index3M,H298,TRUE,_xll.ohTrigger(RecalcTrigger,Trigger3M)),NA())</f>
        <v>-3.7320914505273067E-3</v>
      </c>
      <c r="L298" s="44">
        <f>IFERROR(_xll.qlIndexFixing(Index6M,$H298,TRUE,_xll.ohTrigger(RecalcTrigger,Trigger6M)),NA())</f>
        <v>-2.4353982008953937E-3</v>
      </c>
      <c r="M298" s="145">
        <f>IFERROR(_xll.qlIndexFixing(Index1Y,$H298,TRUE,_xll.ohTrigger(RecalcTrigger,Trigger1Y)),NA())</f>
        <v>-9.4369373636786589E-4</v>
      </c>
      <c r="N298" s="144">
        <f>IFERROR(_xll.qlIndexFixing(ONIndex1M,I298,TRUE,_xll.ohTrigger(RecalcTrigger,Trigger1M)),NA())</f>
        <v>-4.7636385379368207E-3</v>
      </c>
      <c r="O298" s="44">
        <f>IFERROR(_xll.qlIndexFixing(ONIndex3M,I298,TRUE,_xll.ohTrigger(RecalcTrigger,Trigger3M)),NA())</f>
        <v>-3.6271235448603889E-3</v>
      </c>
      <c r="P298" s="44">
        <f>IFERROR(_xll.qlIndexFixing(ONIndex6M,I298,TRUE,_xll.ohTrigger(RecalcTrigger,Trigger6M)),NA())</f>
        <v>-2.2911913998724387E-3</v>
      </c>
      <c r="Q298" s="145">
        <f>IFERROR(_xll.qlIndexFixing(ONIndex1Y,I298,TRUE,_xll.ohTrigger(RecalcTrigger,Trigger1Y)),NA())</f>
        <v>-7.4914656090552256E-4</v>
      </c>
    </row>
    <row r="299" spans="2:17" x14ac:dyDescent="0.2">
      <c r="B299" s="39" t="s">
        <v>17</v>
      </c>
      <c r="D299" s="42">
        <f>_xll.qlCalendarAdvance(Calendar,$D298,B299,"f",FALSE)</f>
        <v>43060</v>
      </c>
      <c r="E299" s="139">
        <f>_xll.qlInterestRateIndexValueDate(IndexON,D299)</f>
        <v>43060</v>
      </c>
      <c r="F299" s="155">
        <f>IFERROR(_xll.qlIndexFixing(IndexON,D299,TRUE,_xll.ohTrigger(RecalcTrigger,TriggerON)),NA())</f>
        <v>-4.6120494112988908E-3</v>
      </c>
      <c r="H299" s="42">
        <f>_xll.qlCalendarAdvance(Calendar,$H298,B299,"f",FALSE)</f>
        <v>43060</v>
      </c>
      <c r="I299" s="139">
        <f>_xll.qlInterestRateIndexValueDate(Index1M,$H299)</f>
        <v>43062</v>
      </c>
      <c r="J299" s="144">
        <f>IFERROR(_xll.qlIndexFixing(Index1M,$H299,TRUE,_xll.ohTrigger(RecalcTrigger,Trigger1M)),NA())</f>
        <v>-4.8014493819717946E-3</v>
      </c>
      <c r="K299" s="44">
        <f>IFERROR(_xll.qlIndexFixing(Index3M,H299,TRUE,_xll.ohTrigger(RecalcTrigger,Trigger3M)),NA())</f>
        <v>-3.7350967528308444E-3</v>
      </c>
      <c r="L299" s="44">
        <f>IFERROR(_xll.qlIndexFixing(Index6M,$H299,TRUE,_xll.ohTrigger(RecalcTrigger,Trigger6M)),NA())</f>
        <v>-2.4360534634697601E-3</v>
      </c>
      <c r="M299" s="145">
        <f>IFERROR(_xll.qlIndexFixing(Index1Y,$H299,TRUE,_xll.ohTrigger(RecalcTrigger,Trigger1Y)),NA())</f>
        <v>-9.4391867026238994E-4</v>
      </c>
      <c r="N299" s="144">
        <f>IFERROR(_xll.qlIndexFixing(ONIndex1M,I299,TRUE,_xll.ohTrigger(RecalcTrigger,Trigger1M)),NA())</f>
        <v>-4.7691378904435311E-3</v>
      </c>
      <c r="O299" s="44">
        <f>IFERROR(_xll.qlIndexFixing(ONIndex3M,I299,TRUE,_xll.ohTrigger(RecalcTrigger,Trigger3M)),NA())</f>
        <v>-3.6203542615398376E-3</v>
      </c>
      <c r="P299" s="44">
        <f>IFERROR(_xll.qlIndexFixing(ONIndex6M,I299,TRUE,_xll.ohTrigger(RecalcTrigger,Trigger6M)),NA())</f>
        <v>-2.2994538464127245E-3</v>
      </c>
      <c r="Q299" s="145">
        <f>IFERROR(_xll.qlIndexFixing(ONIndex1Y,I299,TRUE,_xll.ohTrigger(RecalcTrigger,Trigger1Y)),NA())</f>
        <v>-7.5284502759842553E-4</v>
      </c>
    </row>
    <row r="300" spans="2:17" x14ac:dyDescent="0.2">
      <c r="B300" s="39" t="s">
        <v>17</v>
      </c>
      <c r="D300" s="42">
        <f>_xll.qlCalendarAdvance(Calendar,$D299,B300,"f",FALSE)</f>
        <v>43061</v>
      </c>
      <c r="E300" s="139">
        <f>_xll.qlInterestRateIndexValueDate(IndexON,D300)</f>
        <v>43061</v>
      </c>
      <c r="F300" s="155">
        <f>IFERROR(_xll.qlIndexFixing(IndexON,D300,TRUE,_xll.ohTrigger(RecalcTrigger,TriggerON)),NA())</f>
        <v>-4.6145515611062393E-3</v>
      </c>
      <c r="H300" s="42">
        <f>_xll.qlCalendarAdvance(Calendar,$H299,B300,"f",FALSE)</f>
        <v>43061</v>
      </c>
      <c r="I300" s="139">
        <f>_xll.qlInterestRateIndexValueDate(Index1M,$H300)</f>
        <v>43063</v>
      </c>
      <c r="J300" s="144">
        <f>IFERROR(_xll.qlIndexFixing(Index1M,$H300,TRUE,_xll.ohTrigger(RecalcTrigger,Trigger1M)),NA())</f>
        <v>-4.8028218684515915E-3</v>
      </c>
      <c r="K300" s="44">
        <f>IFERROR(_xll.qlIndexFixing(Index3M,H300,TRUE,_xll.ohTrigger(RecalcTrigger,Trigger3M)),NA())</f>
        <v>-3.7419201821361986E-3</v>
      </c>
      <c r="L300" s="44">
        <f>IFERROR(_xll.qlIndexFixing(Index6M,$H300,TRUE,_xll.ohTrigger(RecalcTrigger,Trigger6M)),NA())</f>
        <v>-2.4366955413987067E-3</v>
      </c>
      <c r="M300" s="145">
        <f>IFERROR(_xll.qlIndexFixing(Index1Y,$H300,TRUE,_xll.ohTrigger(RecalcTrigger,Trigger1Y)),NA())</f>
        <v>-9.4347856406406063E-4</v>
      </c>
      <c r="N300" s="144">
        <f>IFERROR(_xll.qlIndexFixing(ONIndex1M,I300,TRUE,_xll.ohTrigger(RecalcTrigger,Trigger1M)),NA())</f>
        <v>-4.7718493977022547E-3</v>
      </c>
      <c r="O300" s="44">
        <f>IFERROR(_xll.qlIndexFixing(ONIndex3M,I300,TRUE,_xll.ohTrigger(RecalcTrigger,Trigger3M)),NA())</f>
        <v>-3.6171461421297124E-3</v>
      </c>
      <c r="P300" s="44">
        <f>IFERROR(_xll.qlIndexFixing(ONIndex6M,I300,TRUE,_xll.ohTrigger(RecalcTrigger,Trigger6M)),NA())</f>
        <v>-2.3038316243528811E-3</v>
      </c>
      <c r="Q300" s="145">
        <f>IFERROR(_xll.qlIndexFixing(ONIndex1Y,I300,TRUE,_xll.ohTrigger(RecalcTrigger,Trigger1Y)),NA())</f>
        <v>-7.5496715794987068E-4</v>
      </c>
    </row>
    <row r="301" spans="2:17" x14ac:dyDescent="0.2">
      <c r="B301" s="39" t="s">
        <v>17</v>
      </c>
      <c r="D301" s="42">
        <f>_xll.qlCalendarAdvance(Calendar,$D300,B301,"f",FALSE)</f>
        <v>43062</v>
      </c>
      <c r="E301" s="139">
        <f>_xll.qlInterestRateIndexValueDate(IndexON,D301)</f>
        <v>43062</v>
      </c>
      <c r="F301" s="155">
        <f>IFERROR(_xll.qlIndexFixing(IndexON,D301,TRUE,_xll.ohTrigger(RecalcTrigger,TriggerON)),NA())</f>
        <v>-4.6170679908508205E-3</v>
      </c>
      <c r="H301" s="42">
        <f>_xll.qlCalendarAdvance(Calendar,$H300,B301,"f",FALSE)</f>
        <v>43062</v>
      </c>
      <c r="I301" s="139">
        <f>_xll.qlInterestRateIndexValueDate(Index1M,$H301)</f>
        <v>43066</v>
      </c>
      <c r="J301" s="144">
        <f>IFERROR(_xll.qlIndexFixing(Index1M,$H301,TRUE,_xll.ohTrigger(RecalcTrigger,Trigger1M)),NA())</f>
        <v>-4.8069310221849904E-3</v>
      </c>
      <c r="K301" s="44">
        <f>IFERROR(_xll.qlIndexFixing(Index3M,H301,TRUE,_xll.ohTrigger(RecalcTrigger,Trigger3M)),NA())</f>
        <v>-3.7476767132681109E-3</v>
      </c>
      <c r="L301" s="44">
        <f>IFERROR(_xll.qlIndexFixing(Index6M,$H301,TRUE,_xll.ohTrigger(RecalcTrigger,Trigger6M)),NA())</f>
        <v>-2.4383246003931249E-3</v>
      </c>
      <c r="M301" s="145">
        <f>IFERROR(_xll.qlIndexFixing(Index1Y,$H301,TRUE,_xll.ohTrigger(RecalcTrigger,Trigger1Y)),NA())</f>
        <v>-9.4474793457484147E-4</v>
      </c>
      <c r="N301" s="144">
        <f>IFERROR(_xll.qlIndexFixing(ONIndex1M,I301,TRUE,_xll.ohTrigger(RecalcTrigger,Trigger1M)),NA())</f>
        <v>-4.7745568434498509E-3</v>
      </c>
      <c r="O301" s="44">
        <f>IFERROR(_xll.qlIndexFixing(ONIndex3M,I301,TRUE,_xll.ohTrigger(RecalcTrigger,Trigger3M)),NA())</f>
        <v>-3.6140570476295153E-3</v>
      </c>
      <c r="P301" s="44">
        <f>IFERROR(_xll.qlIndexFixing(ONIndex6M,I301,TRUE,_xll.ohTrigger(RecalcTrigger,Trigger6M)),NA())</f>
        <v>-2.3083635331211383E-3</v>
      </c>
      <c r="Q301" s="145">
        <f>IFERROR(_xll.qlIndexFixing(ONIndex1Y,I301,TRUE,_xll.ohTrigger(RecalcTrigger,Trigger1Y)),NA())</f>
        <v>-7.5725569379070379E-4</v>
      </c>
    </row>
    <row r="302" spans="2:17" x14ac:dyDescent="0.2">
      <c r="B302" s="39" t="s">
        <v>17</v>
      </c>
      <c r="D302" s="42">
        <f>_xll.qlCalendarAdvance(Calendar,$D301,B302,"f",FALSE)</f>
        <v>43063</v>
      </c>
      <c r="E302" s="139">
        <f>_xll.qlInterestRateIndexValueDate(IndexON,D302)</f>
        <v>43063</v>
      </c>
      <c r="F302" s="155">
        <f>IFERROR(_xll.qlIndexFixing(IndexON,D302,TRUE,_xll.ohTrigger(RecalcTrigger,TriggerON)),NA())</f>
        <v>-4.6220898384286002E-3</v>
      </c>
      <c r="H302" s="42">
        <f>_xll.qlCalendarAdvance(Calendar,$H301,B302,"f",FALSE)</f>
        <v>43063</v>
      </c>
      <c r="I302" s="139">
        <f>_xll.qlInterestRateIndexValueDate(Index1M,$H302)</f>
        <v>43067</v>
      </c>
      <c r="J302" s="144">
        <f>IFERROR(_xll.qlIndexFixing(Index1M,$H302,TRUE,_xll.ohTrigger(RecalcTrigger,Trigger1M)),NA())</f>
        <v>-4.8095762216897597E-3</v>
      </c>
      <c r="K302" s="44">
        <f>IFERROR(_xll.qlIndexFixing(Index3M,H302,TRUE,_xll.ohTrigger(RecalcTrigger,Trigger3M)),NA())</f>
        <v>-3.7509485362597762E-3</v>
      </c>
      <c r="L302" s="44">
        <f>IFERROR(_xll.qlIndexFixing(Index6M,$H302,TRUE,_xll.ohTrigger(RecalcTrigger,Trigger6M)),NA())</f>
        <v>-2.4391074216138118E-3</v>
      </c>
      <c r="M302" s="145">
        <f>IFERROR(_xll.qlIndexFixing(Index1Y,$H302,TRUE,_xll.ohTrigger(RecalcTrigger,Trigger1Y)),NA())</f>
        <v>-9.4493538177933942E-4</v>
      </c>
      <c r="N302" s="144">
        <f>IFERROR(_xll.qlIndexFixing(ONIndex1M,I302,TRUE,_xll.ohTrigger(RecalcTrigger,Trigger1M)),NA())</f>
        <v>-4.7772601803641734E-3</v>
      </c>
      <c r="O302" s="44">
        <f>IFERROR(_xll.qlIndexFixing(ONIndex3M,I302,TRUE,_xll.ohTrigger(RecalcTrigger,Trigger3M)),NA())</f>
        <v>-3.6111176910313958E-3</v>
      </c>
      <c r="P302" s="44">
        <f>IFERROR(_xll.qlIndexFixing(ONIndex6M,I302,TRUE,_xll.ohTrigger(RecalcTrigger,Trigger6M)),NA())</f>
        <v>-2.3130452110065036E-3</v>
      </c>
      <c r="Q302" s="145">
        <f>IFERROR(_xll.qlIndexFixing(ONIndex1Y,I302,TRUE,_xll.ohTrigger(RecalcTrigger,Trigger1Y)),NA())</f>
        <v>-7.5963209582585733E-4</v>
      </c>
    </row>
    <row r="303" spans="2:17" x14ac:dyDescent="0.2">
      <c r="B303" s="39" t="s">
        <v>17</v>
      </c>
      <c r="D303" s="42">
        <f>_xll.qlCalendarAdvance(Calendar,$D302,B303,"f",FALSE)</f>
        <v>43066</v>
      </c>
      <c r="E303" s="139">
        <f>_xll.qlInterestRateIndexValueDate(IndexON,D303)</f>
        <v>43066</v>
      </c>
      <c r="F303" s="155">
        <f>IFERROR(_xll.qlIndexFixing(IndexON,D303,TRUE,_xll.ohTrigger(RecalcTrigger,TriggerON)),NA())</f>
        <v>-4.6272794423751762E-3</v>
      </c>
      <c r="H303" s="42">
        <f>_xll.qlCalendarAdvance(Calendar,$H302,B303,"f",FALSE)</f>
        <v>43066</v>
      </c>
      <c r="I303" s="139">
        <f>_xll.qlInterestRateIndexValueDate(Index1M,$H303)</f>
        <v>43068</v>
      </c>
      <c r="J303" s="144">
        <f>IFERROR(_xll.qlIndexFixing(Index1M,$H303,TRUE,_xll.ohTrigger(RecalcTrigger,Trigger1M)),NA())</f>
        <v>-4.812216676251424E-3</v>
      </c>
      <c r="K303" s="44">
        <f>IFERROR(_xll.qlIndexFixing(Index3M,H303,TRUE,_xll.ohTrigger(RecalcTrigger,Trigger3M)),NA())</f>
        <v>-3.7524565955280699E-3</v>
      </c>
      <c r="L303" s="44">
        <f>IFERROR(_xll.qlIndexFixing(Index6M,$H303,TRUE,_xll.ohTrigger(RecalcTrigger,Trigger6M)),NA())</f>
        <v>-2.4396650543325972E-3</v>
      </c>
      <c r="M303" s="145">
        <f>IFERROR(_xll.qlIndexFixing(Index1Y,$H303,TRUE,_xll.ohTrigger(RecalcTrigger,Trigger1Y)),NA())</f>
        <v>-9.4511396704208164E-4</v>
      </c>
      <c r="N303" s="144">
        <f>IFERROR(_xll.qlIndexFixing(ONIndex1M,I303,TRUE,_xll.ohTrigger(RecalcTrigger,Trigger1M)),NA())</f>
        <v>-4.7825893843356226E-3</v>
      </c>
      <c r="O303" s="44">
        <f>IFERROR(_xll.qlIndexFixing(ONIndex3M,I303,TRUE,_xll.ohTrigger(RecalcTrigger,Trigger3M)),NA())</f>
        <v>-3.6061429852907168E-3</v>
      </c>
      <c r="P303" s="44">
        <f>IFERROR(_xll.qlIndexFixing(ONIndex6M,I303,TRUE,_xll.ohTrigger(RecalcTrigger,Trigger6M)),NA())</f>
        <v>-2.3228162507304972E-3</v>
      </c>
      <c r="Q303" s="145">
        <f>IFERROR(_xll.qlIndexFixing(ONIndex1Y,I303,TRUE,_xll.ohTrigger(RecalcTrigger,Trigger1Y)),NA())</f>
        <v>-7.6349809416065284E-4</v>
      </c>
    </row>
    <row r="304" spans="2:17" x14ac:dyDescent="0.2">
      <c r="B304" s="39" t="s">
        <v>17</v>
      </c>
      <c r="D304" s="42">
        <f>_xll.qlCalendarAdvance(Calendar,$D303,B304,"f",FALSE)</f>
        <v>43067</v>
      </c>
      <c r="E304" s="139">
        <f>_xll.qlInterestRateIndexValueDate(IndexON,D304)</f>
        <v>43067</v>
      </c>
      <c r="F304" s="155">
        <f>IFERROR(_xll.qlIndexFixing(IndexON,D304,TRUE,_xll.ohTrigger(RecalcTrigger,TriggerON)),NA())</f>
        <v>-4.6298694721258471E-3</v>
      </c>
      <c r="H304" s="42">
        <f>_xll.qlCalendarAdvance(Calendar,$H303,B304,"f",FALSE)</f>
        <v>43067</v>
      </c>
      <c r="I304" s="139">
        <f>_xll.qlInterestRateIndexValueDate(Index1M,$H304)</f>
        <v>43069</v>
      </c>
      <c r="J304" s="144">
        <f>IFERROR(_xll.qlIndexFixing(Index1M,$H304,TRUE,_xll.ohTrigger(RecalcTrigger,Trigger1M)),NA())</f>
        <v>-4.8135791320282201E-3</v>
      </c>
      <c r="K304" s="44">
        <f>IFERROR(_xll.qlIndexFixing(Index3M,H304,TRUE,_xll.ohTrigger(RecalcTrigger,Trigger3M)),NA())</f>
        <v>-3.7540320551876505E-3</v>
      </c>
      <c r="L304" s="44">
        <f>IFERROR(_xll.qlIndexFixing(Index6M,$H304,TRUE,_xll.ohTrigger(RecalcTrigger,Trigger6M)),NA())</f>
        <v>-2.4400000017769062E-3</v>
      </c>
      <c r="M304" s="145">
        <f>IFERROR(_xll.qlIndexFixing(Index1Y,$H304,TRUE,_xll.ohTrigger(RecalcTrigger,Trigger1Y)),NA())</f>
        <v>-9.4528322618127921E-4</v>
      </c>
      <c r="N304" s="144">
        <f>IFERROR(_xll.qlIndexFixing(ONIndex1M,I304,TRUE,_xll.ohTrigger(RecalcTrigger,Trigger1M)),NA())</f>
        <v>-4.7880314960435655E-3</v>
      </c>
      <c r="O304" s="44">
        <f>IFERROR(_xll.qlIndexFixing(ONIndex3M,I304,TRUE,_xll.ohTrigger(RecalcTrigger,Trigger3M)),NA())</f>
        <v>-3.6022543345426428E-3</v>
      </c>
      <c r="P304" s="44">
        <f>IFERROR(_xll.qlIndexFixing(ONIndex6M,I304,TRUE,_xll.ohTrigger(RecalcTrigger,Trigger6M)),NA())</f>
        <v>-2.333033345314206E-3</v>
      </c>
      <c r="Q304" s="145">
        <f>IFERROR(_xll.qlIndexFixing(ONIndex1Y,I304,TRUE,_xll.ohTrigger(RecalcTrigger,Trigger1Y)),NA())</f>
        <v>-7.6630773055086365E-4</v>
      </c>
    </row>
    <row r="305" spans="2:17" x14ac:dyDescent="0.2">
      <c r="B305" s="39" t="s">
        <v>17</v>
      </c>
      <c r="D305" s="42">
        <f>_xll.qlCalendarAdvance(Calendar,$D304,B305,"f",FALSE)</f>
        <v>43068</v>
      </c>
      <c r="E305" s="139">
        <f>_xll.qlInterestRateIndexValueDate(IndexON,D305)</f>
        <v>43068</v>
      </c>
      <c r="F305" s="155">
        <f>IFERROR(_xll.qlIndexFixing(IndexON,D305,TRUE,_xll.ohTrigger(RecalcTrigger,TriggerON)),NA())</f>
        <v>-4.632474662189523E-3</v>
      </c>
      <c r="H305" s="42">
        <f>_xll.qlCalendarAdvance(Calendar,$H304,B305,"f",FALSE)</f>
        <v>43068</v>
      </c>
      <c r="I305" s="139">
        <f>_xll.qlInterestRateIndexValueDate(Index1M,$H305)</f>
        <v>43070</v>
      </c>
      <c r="J305" s="144">
        <f>IFERROR(_xll.qlIndexFixing(Index1M,$H305,TRUE,_xll.ohTrigger(RecalcTrigger,Trigger1M)),NA())</f>
        <v>-4.8200190655554864E-3</v>
      </c>
      <c r="K305" s="44">
        <f>IFERROR(_xll.qlIndexFixing(Index3M,H305,TRUE,_xll.ohTrigger(RecalcTrigger,Trigger3M)),NA())</f>
        <v>-3.7574900869006278E-3</v>
      </c>
      <c r="L305" s="44">
        <f>IFERROR(_xll.qlIndexFixing(Index6M,$H305,TRUE,_xll.ohTrigger(RecalcTrigger,Trigger6M)),NA())</f>
        <v>-2.4405160575471105E-3</v>
      </c>
      <c r="M305" s="145">
        <f>IFERROR(_xll.qlIndexFixing(Index1Y,$H305,TRUE,_xll.ohTrigger(RecalcTrigger,Trigger1Y)),NA())</f>
        <v>-9.447347735761681E-4</v>
      </c>
      <c r="N305" s="144">
        <f>IFERROR(_xll.qlIndexFixing(ONIndex1M,I305,TRUE,_xll.ohTrigger(RecalcTrigger,Trigger1M)),NA())</f>
        <v>-4.7907135808378243E-3</v>
      </c>
      <c r="O305" s="44">
        <f>IFERROR(_xll.qlIndexFixing(ONIndex3M,I305,TRUE,_xll.ohTrigger(RecalcTrigger,Trigger3M)),NA())</f>
        <v>-3.6008065458936755E-3</v>
      </c>
      <c r="P305" s="44">
        <f>IFERROR(_xll.qlIndexFixing(ONIndex6M,I305,TRUE,_xll.ohTrigger(RecalcTrigger,Trigger6M)),NA())</f>
        <v>-2.3383446933955554E-3</v>
      </c>
      <c r="Q305" s="145">
        <f>IFERROR(_xll.qlIndexFixing(ONIndex1Y,I305,TRUE,_xll.ohTrigger(RecalcTrigger,Trigger1Y)),NA())</f>
        <v>-7.6717436267692563E-4</v>
      </c>
    </row>
    <row r="306" spans="2:17" x14ac:dyDescent="0.2">
      <c r="B306" s="39" t="s">
        <v>17</v>
      </c>
      <c r="D306" s="42">
        <f>_xll.qlCalendarAdvance(Calendar,$D305,B306,"f",FALSE)</f>
        <v>43069</v>
      </c>
      <c r="E306" s="139">
        <f>_xll.qlInterestRateIndexValueDate(IndexON,D306)</f>
        <v>43069</v>
      </c>
      <c r="F306" s="155">
        <f>IFERROR(_xll.qlIndexFixing(IndexON,D306,TRUE,_xll.ohTrigger(RecalcTrigger,TriggerON)),NA())</f>
        <v>-4.6350951590090617E-3</v>
      </c>
      <c r="H306" s="42">
        <f>_xll.qlCalendarAdvance(Calendar,$H305,B306,"f",FALSE)</f>
        <v>43069</v>
      </c>
      <c r="I306" s="139">
        <f>_xll.qlInterestRateIndexValueDate(Index1M,$H306)</f>
        <v>43073</v>
      </c>
      <c r="J306" s="144">
        <f>IFERROR(_xll.qlIndexFixing(Index1M,$H306,TRUE,_xll.ohTrigger(RecalcTrigger,Trigger1M)),NA())</f>
        <v>-4.8266070526003712E-3</v>
      </c>
      <c r="K306" s="44">
        <f>IFERROR(_xll.qlIndexFixing(Index3M,H306,TRUE,_xll.ohTrigger(RecalcTrigger,Trigger3M)),NA())</f>
        <v>-3.7697669693775677E-3</v>
      </c>
      <c r="L306" s="44">
        <f>IFERROR(_xll.qlIndexFixing(Index6M,$H306,TRUE,_xll.ohTrigger(RecalcTrigger,Trigger6M)),NA())</f>
        <v>-2.4419404345195246E-3</v>
      </c>
      <c r="M306" s="145">
        <f>IFERROR(_xll.qlIndexFixing(Index1Y,$H306,TRUE,_xll.ohTrigger(RecalcTrigger,Trigger1Y)),NA())</f>
        <v>-9.4587169158513696E-4</v>
      </c>
      <c r="N306" s="144">
        <f>IFERROR(_xll.qlIndexFixing(ONIndex1M,I306,TRUE,_xll.ohTrigger(RecalcTrigger,Trigger1M)),NA())</f>
        <v>-4.7933912735453887E-3</v>
      </c>
      <c r="O306" s="44">
        <f>IFERROR(_xll.qlIndexFixing(ONIndex3M,I306,TRUE,_xll.ohTrigger(RecalcTrigger,Trigger3M)),NA())</f>
        <v>-3.5996721331699177E-3</v>
      </c>
      <c r="P306" s="44">
        <f>IFERROR(_xll.qlIndexFixing(ONIndex6M,I306,TRUE,_xll.ohTrigger(RecalcTrigger,Trigger6M)),NA())</f>
        <v>-2.3437835713835398E-3</v>
      </c>
      <c r="Q306" s="145">
        <f>IFERROR(_xll.qlIndexFixing(ONIndex1Y,I306,TRUE,_xll.ohTrigger(RecalcTrigger,Trigger1Y)),NA())</f>
        <v>-7.6771402347297624E-4</v>
      </c>
    </row>
    <row r="307" spans="2:17" x14ac:dyDescent="0.2">
      <c r="B307" s="39" t="s">
        <v>17</v>
      </c>
      <c r="D307" s="42">
        <f>_xll.qlCalendarAdvance(Calendar,$D306,B307,"f",FALSE)</f>
        <v>43070</v>
      </c>
      <c r="E307" s="139">
        <f>_xll.qlInterestRateIndexValueDate(IndexON,D307)</f>
        <v>43070</v>
      </c>
      <c r="F307" s="155">
        <f>IFERROR(_xll.qlIndexFixing(IndexON,D307,TRUE,_xll.ohTrigger(RecalcTrigger,TriggerON)),NA())</f>
        <v>-4.6403280955731319E-3</v>
      </c>
      <c r="H307" s="42">
        <f>_xll.qlCalendarAdvance(Calendar,$H306,B307,"f",FALSE)</f>
        <v>43070</v>
      </c>
      <c r="I307" s="139">
        <f>_xll.qlInterestRateIndexValueDate(Index1M,$H307)</f>
        <v>43074</v>
      </c>
      <c r="J307" s="144">
        <f>IFERROR(_xll.qlIndexFixing(Index1M,$H307,TRUE,_xll.ohTrigger(RecalcTrigger,Trigger1M)),NA())</f>
        <v>-4.8292153596442688E-3</v>
      </c>
      <c r="K307" s="44">
        <f>IFERROR(_xll.qlIndexFixing(Index3M,H307,TRUE,_xll.ohTrigger(RecalcTrigger,Trigger3M)),NA())</f>
        <v>-3.7716659611537473E-3</v>
      </c>
      <c r="L307" s="44">
        <f>IFERROR(_xll.qlIndexFixing(Index6M,$H307,TRUE,_xll.ohTrigger(RecalcTrigger,Trigger6M)),NA())</f>
        <v>-2.4423772081686411E-3</v>
      </c>
      <c r="M307" s="145">
        <f>IFERROR(_xll.qlIndexFixing(Index1Y,$H307,TRUE,_xll.ohTrigger(RecalcTrigger,Trigger1Y)),NA())</f>
        <v>-9.4600073362903665E-4</v>
      </c>
      <c r="N307" s="144">
        <f>IFERROR(_xll.qlIndexFixing(ONIndex1M,I307,TRUE,_xll.ohTrigger(RecalcTrigger,Trigger1M)),NA())</f>
        <v>-4.7960645269640167E-3</v>
      </c>
      <c r="O307" s="44">
        <f>IFERROR(_xll.qlIndexFixing(ONIndex3M,I307,TRUE,_xll.ohTrigger(RecalcTrigger,Trigger3M)),NA())</f>
        <v>-3.5988541742693059E-3</v>
      </c>
      <c r="P307" s="44">
        <f>IFERROR(_xll.qlIndexFixing(ONIndex6M,I307,TRUE,_xll.ohTrigger(RecalcTrigger,Trigger6M)),NA())</f>
        <v>-2.3493508808769548E-3</v>
      </c>
      <c r="Q307" s="145">
        <f>IFERROR(_xll.qlIndexFixing(ONIndex1Y,I307,TRUE,_xll.ohTrigger(RecalcTrigger,Trigger1Y)),NA())</f>
        <v>-7.6792368228328911E-4</v>
      </c>
    </row>
    <row r="308" spans="2:17" x14ac:dyDescent="0.2">
      <c r="B308" s="39" t="s">
        <v>17</v>
      </c>
      <c r="D308" s="42">
        <f>_xll.qlCalendarAdvance(Calendar,$D307,B308,"f",FALSE)</f>
        <v>43073</v>
      </c>
      <c r="E308" s="139">
        <f>_xll.qlInterestRateIndexValueDate(IndexON,D308)</f>
        <v>43073</v>
      </c>
      <c r="F308" s="155">
        <f>IFERROR(_xll.qlIndexFixing(IndexON,D308,TRUE,_xll.ohTrigger(RecalcTrigger,TriggerON)),NA())</f>
        <v>-4.6457331510163513E-3</v>
      </c>
      <c r="H308" s="42">
        <f>_xll.qlCalendarAdvance(Calendar,$H307,B308,"f",FALSE)</f>
        <v>43073</v>
      </c>
      <c r="I308" s="139">
        <f>_xll.qlInterestRateIndexValueDate(Index1M,$H308)</f>
        <v>43075</v>
      </c>
      <c r="J308" s="144">
        <f>IFERROR(_xll.qlIndexFixing(Index1M,$H308,TRUE,_xll.ohTrigger(RecalcTrigger,Trigger1M)),NA())</f>
        <v>-4.8343240068827635E-3</v>
      </c>
      <c r="K308" s="44">
        <f>IFERROR(_xll.qlIndexFixing(Index3M,H308,TRUE,_xll.ohTrigger(RecalcTrigger,Trigger3M)),NA())</f>
        <v>-3.7752717807024716E-3</v>
      </c>
      <c r="L308" s="44">
        <f>IFERROR(_xll.qlIndexFixing(Index6M,$H308,TRUE,_xll.ohTrigger(RecalcTrigger,Trigger6M)),NA())</f>
        <v>-2.4427966093277177E-3</v>
      </c>
      <c r="M308" s="145">
        <f>IFERROR(_xll.qlIndexFixing(Index1Y,$H308,TRUE,_xll.ohTrigger(RecalcTrigger,Trigger1Y)),NA())</f>
        <v>-9.4612428963205457E-4</v>
      </c>
      <c r="N308" s="144">
        <f>IFERROR(_xll.qlIndexFixing(ONIndex1M,I308,TRUE,_xll.ohTrigger(RecalcTrigger,Trigger1M)),NA())</f>
        <v>-4.8013319629847118E-3</v>
      </c>
      <c r="O308" s="44">
        <f>IFERROR(_xll.qlIndexFixing(ONIndex3M,I308,TRUE,_xll.ohTrigger(RecalcTrigger,Trigger3M)),NA())</f>
        <v>-3.5982525262179266E-3</v>
      </c>
      <c r="P308" s="44">
        <f>IFERROR(_xll.qlIndexFixing(ONIndex6M,I308,TRUE,_xll.ohTrigger(RecalcTrigger,Trigger6M)),NA())</f>
        <v>-2.3609026325521754E-3</v>
      </c>
      <c r="Q308" s="145">
        <f>IFERROR(_xll.qlIndexFixing(ONIndex1Y,I308,TRUE,_xll.ohTrigger(RecalcTrigger,Trigger1Y)),NA())</f>
        <v>-7.6722620591329616E-4</v>
      </c>
    </row>
    <row r="309" spans="2:17" x14ac:dyDescent="0.2">
      <c r="B309" s="39" t="s">
        <v>17</v>
      </c>
      <c r="D309" s="42">
        <f>_xll.qlCalendarAdvance(Calendar,$D308,B309,"f",FALSE)</f>
        <v>43074</v>
      </c>
      <c r="E309" s="139">
        <f>_xll.qlInterestRateIndexValueDate(IndexON,D309)</f>
        <v>43074</v>
      </c>
      <c r="F309" s="155">
        <f>IFERROR(_xll.qlIndexFixing(IndexON,D309,TRUE,_xll.ohTrigger(RecalcTrigger,TriggerON)),NA())</f>
        <v>-4.6484323837736596E-3</v>
      </c>
      <c r="H309" s="42">
        <f>_xll.qlCalendarAdvance(Calendar,$H308,B309,"f",FALSE)</f>
        <v>43074</v>
      </c>
      <c r="I309" s="139">
        <f>_xll.qlInterestRateIndexValueDate(Index1M,$H309)</f>
        <v>43076</v>
      </c>
      <c r="J309" s="144">
        <f>IFERROR(_xll.qlIndexFixing(Index1M,$H309,TRUE,_xll.ohTrigger(RecalcTrigger,Trigger1M)),NA())</f>
        <v>-4.8356675415954509E-3</v>
      </c>
      <c r="K309" s="44">
        <f>IFERROR(_xll.qlIndexFixing(Index3M,H309,TRUE,_xll.ohTrigger(RecalcTrigger,Trigger3M)),NA())</f>
        <v>-3.778892550959867E-3</v>
      </c>
      <c r="L309" s="44">
        <f>IFERROR(_xll.qlIndexFixing(Index6M,$H309,TRUE,_xll.ohTrigger(RecalcTrigger,Trigger6M)),NA())</f>
        <v>-2.4431996287776181E-3</v>
      </c>
      <c r="M309" s="145">
        <f>IFERROR(_xll.qlIndexFixing(Index1Y,$H309,TRUE,_xll.ohTrigger(RecalcTrigger,Trigger1Y)),NA())</f>
        <v>-9.4624324598772448E-4</v>
      </c>
      <c r="N309" s="144">
        <f>IFERROR(_xll.qlIndexFixing(ONIndex1M,I309,TRUE,_xll.ohTrigger(RecalcTrigger,Trigger1M)),NA())</f>
        <v>-4.8067122030248655E-3</v>
      </c>
      <c r="O309" s="44">
        <f>IFERROR(_xll.qlIndexFixing(ONIndex3M,I309,TRUE,_xll.ohTrigger(RecalcTrigger,Trigger3M)),NA())</f>
        <v>-3.5988084340976556E-3</v>
      </c>
      <c r="P309" s="44">
        <f>IFERROR(_xll.qlIndexFixing(ONIndex6M,I309,TRUE,_xll.ohTrigger(RecalcTrigger,Trigger6M)),NA())</f>
        <v>-2.3729224757129685E-3</v>
      </c>
      <c r="Q309" s="145">
        <f>IFERROR(_xll.qlIndexFixing(ONIndex1Y,I309,TRUE,_xll.ohTrigger(RecalcTrigger,Trigger1Y)),NA())</f>
        <v>-7.6540168874927872E-4</v>
      </c>
    </row>
    <row r="310" spans="2:17" x14ac:dyDescent="0.2">
      <c r="B310" s="39" t="s">
        <v>17</v>
      </c>
      <c r="D310" s="42">
        <f>_xll.qlCalendarAdvance(Calendar,$D309,B310,"f",FALSE)</f>
        <v>43075</v>
      </c>
      <c r="E310" s="139">
        <f>_xll.qlInterestRateIndexValueDate(IndexON,D310)</f>
        <v>43075</v>
      </c>
      <c r="F310" s="155">
        <f>IFERROR(_xll.qlIndexFixing(IndexON,D310,TRUE,_xll.ohTrigger(RecalcTrigger,TriggerON)),NA())</f>
        <v>-4.6511478039024112E-3</v>
      </c>
      <c r="H310" s="42">
        <f>_xll.qlCalendarAdvance(Calendar,$H309,B310,"f",FALSE)</f>
        <v>43075</v>
      </c>
      <c r="I310" s="139">
        <f>_xll.qlInterestRateIndexValueDate(Index1M,$H310)</f>
        <v>43077</v>
      </c>
      <c r="J310" s="144">
        <f>IFERROR(_xll.qlIndexFixing(Index1M,$H310,TRUE,_xll.ohTrigger(RecalcTrigger,Trigger1M)),NA())</f>
        <v>-4.8370094987783673E-3</v>
      </c>
      <c r="K310" s="44">
        <f>IFERROR(_xll.qlIndexFixing(Index3M,H310,TRUE,_xll.ohTrigger(RecalcTrigger,Trigger3M)),NA())</f>
        <v>-3.7825232994137536E-3</v>
      </c>
      <c r="L310" s="44">
        <f>IFERROR(_xll.qlIndexFixing(Index6M,$H310,TRUE,_xll.ohTrigger(RecalcTrigger,Trigger6M)),NA())</f>
        <v>-2.4435872630888616E-3</v>
      </c>
      <c r="M310" s="145">
        <f>IFERROR(_xll.qlIndexFixing(Index1Y,$H310,TRUE,_xll.ohTrigger(RecalcTrigger,Trigger1Y)),NA())</f>
        <v>-9.4560195058397201E-4</v>
      </c>
      <c r="N310" s="144">
        <f>IFERROR(_xll.qlIndexFixing(ONIndex1M,I310,TRUE,_xll.ohTrigger(RecalcTrigger,Trigger1M)),NA())</f>
        <v>-4.8093625517253713E-3</v>
      </c>
      <c r="O310" s="44">
        <f>IFERROR(_xll.qlIndexFixing(ONIndex3M,I310,TRUE,_xll.ohTrigger(RecalcTrigger,Trigger3M)),NA())</f>
        <v>-3.5996189121823008E-3</v>
      </c>
      <c r="P310" s="44">
        <f>IFERROR(_xll.qlIndexFixing(ONIndex6M,I310,TRUE,_xll.ohTrigger(RecalcTrigger,Trigger6M)),NA())</f>
        <v>-2.3791454732302597E-3</v>
      </c>
      <c r="Q310" s="145">
        <f>IFERROR(_xll.qlIndexFixing(ONIndex1Y,I310,TRUE,_xll.ohTrigger(RecalcTrigger,Trigger1Y)),NA())</f>
        <v>-7.6391588087254547E-4</v>
      </c>
    </row>
    <row r="311" spans="2:17" x14ac:dyDescent="0.2">
      <c r="B311" s="39" t="s">
        <v>17</v>
      </c>
      <c r="D311" s="42">
        <f>_xll.qlCalendarAdvance(Calendar,$D310,B311,"f",FALSE)</f>
        <v>43076</v>
      </c>
      <c r="E311" s="139">
        <f>_xll.qlInterestRateIndexValueDate(IndexON,D311)</f>
        <v>43076</v>
      </c>
      <c r="F311" s="155">
        <f>IFERROR(_xll.qlIndexFixing(IndexON,D311,TRUE,_xll.ohTrigger(RecalcTrigger,TriggerON)),NA())</f>
        <v>-4.6538795580453041E-3</v>
      </c>
      <c r="H311" s="42">
        <f>_xll.qlCalendarAdvance(Calendar,$H310,B311,"f",FALSE)</f>
        <v>43076</v>
      </c>
      <c r="I311" s="139">
        <f>_xll.qlInterestRateIndexValueDate(Index1M,$H311)</f>
        <v>43080</v>
      </c>
      <c r="J311" s="144">
        <f>IFERROR(_xll.qlIndexFixing(Index1M,$H311,TRUE,_xll.ohTrigger(RecalcTrigger,Trigger1M)),NA())</f>
        <v>-4.8447564738050078E-3</v>
      </c>
      <c r="K311" s="44">
        <f>IFERROR(_xll.qlIndexFixing(Index3M,H311,TRUE,_xll.ohTrigger(RecalcTrigger,Trigger3M)),NA())</f>
        <v>-3.7948291062255965E-3</v>
      </c>
      <c r="L311" s="44">
        <f>IFERROR(_xll.qlIndexFixing(Index6M,$H311,TRUE,_xll.ohTrigger(RecalcTrigger,Trigger6M)),NA())</f>
        <v>-2.4446679076203029E-3</v>
      </c>
      <c r="M311" s="145">
        <f>IFERROR(_xll.qlIndexFixing(Index1Y,$H311,TRUE,_xll.ohTrigger(RecalcTrigger,Trigger1Y)),NA())</f>
        <v>-9.4669109388698298E-4</v>
      </c>
      <c r="N311" s="144">
        <f>IFERROR(_xll.qlIndexFixing(ONIndex1M,I311,TRUE,_xll.ohTrigger(RecalcTrigger,Trigger1M)),NA())</f>
        <v>-4.8120081775637757E-3</v>
      </c>
      <c r="O311" s="44">
        <f>IFERROR(_xll.qlIndexFixing(ONIndex3M,I311,TRUE,_xll.ohTrigger(RecalcTrigger,Trigger3M)),NA())</f>
        <v>-3.6007643111979348E-3</v>
      </c>
      <c r="P311" s="44">
        <f>IFERROR(_xll.qlIndexFixing(ONIndex6M,I311,TRUE,_xll.ohTrigger(RecalcTrigger,Trigger6M)),NA())</f>
        <v>-2.385502314323773E-3</v>
      </c>
      <c r="Q311" s="145">
        <f>IFERROR(_xll.qlIndexFixing(ONIndex1Y,I311,TRUE,_xll.ohTrigger(RecalcTrigger,Trigger1Y)),NA())</f>
        <v>-7.6208188831472512E-4</v>
      </c>
    </row>
    <row r="312" spans="2:17" x14ac:dyDescent="0.2">
      <c r="B312" s="39" t="s">
        <v>17</v>
      </c>
      <c r="D312" s="42">
        <f>_xll.qlCalendarAdvance(Calendar,$D311,B312,"f",FALSE)</f>
        <v>43077</v>
      </c>
      <c r="E312" s="139">
        <f>_xll.qlInterestRateIndexValueDate(IndexON,D312)</f>
        <v>43077</v>
      </c>
      <c r="F312" s="155">
        <f>IFERROR(_xll.qlIndexFixing(IndexON,D312,TRUE,_xll.ohTrigger(RecalcTrigger,TriggerON)),NA())</f>
        <v>-4.6593379420567516E-3</v>
      </c>
      <c r="H312" s="42">
        <f>_xll.qlCalendarAdvance(Calendar,$H311,B312,"f",FALSE)</f>
        <v>43077</v>
      </c>
      <c r="I312" s="139">
        <f>_xll.qlInterestRateIndexValueDate(Index1M,$H312)</f>
        <v>43081</v>
      </c>
      <c r="J312" s="144">
        <f>IFERROR(_xll.qlIndexFixing(Index1M,$H312,TRUE,_xll.ohTrigger(RecalcTrigger,Trigger1M)),NA())</f>
        <v>-4.8473280976569387E-3</v>
      </c>
      <c r="K312" s="44">
        <f>IFERROR(_xll.qlIndexFixing(Index3M,H312,TRUE,_xll.ohTrigger(RecalcTrigger,Trigger3M)),NA())</f>
        <v>-3.7970450715767434E-3</v>
      </c>
      <c r="L312" s="44">
        <f>IFERROR(_xll.qlIndexFixing(Index6M,$H312,TRUE,_xll.ohTrigger(RecalcTrigger,Trigger6M)),NA())</f>
        <v>-2.445004082731129E-3</v>
      </c>
      <c r="M312" s="145">
        <f>IFERROR(_xll.qlIndexFixing(Index1Y,$H312,TRUE,_xll.ohTrigger(RecalcTrigger,Trigger1Y)),NA())</f>
        <v>-9.468006389843597E-4</v>
      </c>
      <c r="N312" s="144">
        <f>IFERROR(_xll.qlIndexFixing(ONIndex1M,I312,TRUE,_xll.ohTrigger(RecalcTrigger,Trigger1M)),NA())</f>
        <v>-4.814649033777485E-3</v>
      </c>
      <c r="O312" s="44">
        <f>IFERROR(_xll.qlIndexFixing(ONIndex3M,I312,TRUE,_xll.ohTrigger(RecalcTrigger,Trigger3M)),NA())</f>
        <v>-3.6022477091224303E-3</v>
      </c>
      <c r="P312" s="44">
        <f>IFERROR(_xll.qlIndexFixing(ONIndex6M,I312,TRUE,_xll.ohTrigger(RecalcTrigger,Trigger6M)),NA())</f>
        <v>-2.3919939007122082E-3</v>
      </c>
      <c r="Q312" s="145">
        <f>IFERROR(_xll.qlIndexFixing(ONIndex1Y,I312,TRUE,_xll.ohTrigger(RecalcTrigger,Trigger1Y)),NA())</f>
        <v>-7.5989668061993143E-4</v>
      </c>
    </row>
    <row r="313" spans="2:17" x14ac:dyDescent="0.2">
      <c r="B313" s="39" t="s">
        <v>17</v>
      </c>
      <c r="D313" s="42">
        <f>_xll.qlCalendarAdvance(Calendar,$D312,B313,"f",FALSE)</f>
        <v>43080</v>
      </c>
      <c r="E313" s="139">
        <f>_xll.qlInterestRateIndexValueDate(IndexON,D313)</f>
        <v>43080</v>
      </c>
      <c r="F313" s="155">
        <f>IFERROR(_xll.qlIndexFixing(IndexON,D313,TRUE,_xll.ohTrigger(RecalcTrigger,TriggerON)),NA())</f>
        <v>-4.664972850889626E-3</v>
      </c>
      <c r="H313" s="42">
        <f>_xll.qlCalendarAdvance(Calendar,$H312,B313,"f",FALSE)</f>
        <v>43080</v>
      </c>
      <c r="I313" s="139">
        <f>_xll.qlInterestRateIndexValueDate(Index1M,$H313)</f>
        <v>43082</v>
      </c>
      <c r="J313" s="144">
        <f>IFERROR(_xll.qlIndexFixing(Index1M,$H313,TRUE,_xll.ohTrigger(RecalcTrigger,Trigger1M)),NA())</f>
        <v>-4.8523601399280188E-3</v>
      </c>
      <c r="K313" s="44">
        <f>IFERROR(_xll.qlIndexFixing(Index3M,H313,TRUE,_xll.ohTrigger(RecalcTrigger,Trigger3M)),NA())</f>
        <v>-3.8006495699685061E-3</v>
      </c>
      <c r="L313" s="44">
        <f>IFERROR(_xll.qlIndexFixing(Index6M,$H313,TRUE,_xll.ohTrigger(RecalcTrigger,Trigger6M)),NA())</f>
        <v>-2.4453299423040802E-3</v>
      </c>
      <c r="M313" s="145">
        <f>IFERROR(_xll.qlIndexFixing(Index1Y,$H313,TRUE,_xll.ohTrigger(RecalcTrigger,Trigger1Y)),NA())</f>
        <v>-9.4691107743923399E-4</v>
      </c>
      <c r="N313" s="144">
        <f>IFERROR(_xll.qlIndexFixing(ONIndex1M,I313,TRUE,_xll.ohTrigger(RecalcTrigger,Trigger1M)),NA())</f>
        <v>-4.8198500786655885E-3</v>
      </c>
      <c r="O313" s="44">
        <f>IFERROR(_xll.qlIndexFixing(ONIndex3M,I313,TRUE,_xll.ohTrigger(RecalcTrigger,Trigger3M)),NA())</f>
        <v>-3.606320429749843E-3</v>
      </c>
      <c r="P313" s="44">
        <f>IFERROR(_xll.qlIndexFixing(ONIndex6M,I313,TRUE,_xll.ohTrigger(RecalcTrigger,Trigger6M)),NA())</f>
        <v>-2.4054146625207551E-3</v>
      </c>
      <c r="Q313" s="145">
        <f>IFERROR(_xll.qlIndexFixing(ONIndex1Y,I313,TRUE,_xll.ohTrigger(RecalcTrigger,Trigger1Y)),NA())</f>
        <v>-7.5433881491893118E-4</v>
      </c>
    </row>
    <row r="314" spans="2:17" x14ac:dyDescent="0.2">
      <c r="B314" s="39" t="s">
        <v>17</v>
      </c>
      <c r="D314" s="42">
        <f>_xll.qlCalendarAdvance(Calendar,$D313,B314,"f",FALSE)</f>
        <v>43081</v>
      </c>
      <c r="E314" s="139">
        <f>_xll.qlInterestRateIndexValueDate(IndexON,D314)</f>
        <v>43081</v>
      </c>
      <c r="F314" s="155">
        <f>IFERROR(_xll.qlIndexFixing(IndexON,D314,TRUE,_xll.ohTrigger(RecalcTrigger,TriggerON)),NA())</f>
        <v>-4.6677884767820643E-3</v>
      </c>
      <c r="H314" s="42">
        <f>_xll.qlCalendarAdvance(Calendar,$H313,B314,"f",FALSE)</f>
        <v>43081</v>
      </c>
      <c r="I314" s="139">
        <f>_xll.qlInterestRateIndexValueDate(Index1M,$H314)</f>
        <v>43083</v>
      </c>
      <c r="J314" s="144">
        <f>IFERROR(_xll.qlIndexFixing(Index1M,$H314,TRUE,_xll.ohTrigger(RecalcTrigger,Trigger1M)),NA())</f>
        <v>-4.853686016465103E-3</v>
      </c>
      <c r="K314" s="44">
        <f>IFERROR(_xll.qlIndexFixing(Index3M,H314,TRUE,_xll.ohTrigger(RecalcTrigger,Trigger3M)),NA())</f>
        <v>-3.8042332794732125E-3</v>
      </c>
      <c r="L314" s="44">
        <f>IFERROR(_xll.qlIndexFixing(Index6M,$H314,TRUE,_xll.ohTrigger(RecalcTrigger,Trigger6M)),NA())</f>
        <v>-2.4456465176122461E-3</v>
      </c>
      <c r="M314" s="145">
        <f>IFERROR(_xll.qlIndexFixing(Index1Y,$H314,TRUE,_xll.ohTrigger(RecalcTrigger,Trigger1Y)),NA())</f>
        <v>-9.4702335385895707E-4</v>
      </c>
      <c r="N314" s="144">
        <f>IFERROR(_xll.qlIndexFixing(ONIndex1M,I314,TRUE,_xll.ohTrigger(RecalcTrigger,Trigger1M)),NA())</f>
        <v>-4.8251638157026377E-3</v>
      </c>
      <c r="O314" s="44">
        <f>IFERROR(_xll.qlIndexFixing(ONIndex3M,I314,TRUE,_xll.ohTrigger(RecalcTrigger,Trigger3M)),NA())</f>
        <v>-3.6116228459892596E-3</v>
      </c>
      <c r="P314" s="44">
        <f>IFERROR(_xll.qlIndexFixing(ONIndex6M,I314,TRUE,_xll.ohTrigger(RecalcTrigger,Trigger6M)),NA())</f>
        <v>-2.4193257401439183E-3</v>
      </c>
      <c r="Q314" s="145">
        <f>IFERROR(_xll.qlIndexFixing(ONIndex1Y,I314,TRUE,_xll.ohTrigger(RecalcTrigger,Trigger1Y)),NA())</f>
        <v>-7.4758308863387413E-4</v>
      </c>
    </row>
    <row r="315" spans="2:17" x14ac:dyDescent="0.2">
      <c r="B315" s="39" t="s">
        <v>17</v>
      </c>
      <c r="D315" s="42">
        <f>_xll.qlCalendarAdvance(Calendar,$D314,B315,"f",FALSE)</f>
        <v>43082</v>
      </c>
      <c r="E315" s="139">
        <f>_xll.qlInterestRateIndexValueDate(IndexON,D315)</f>
        <v>43082</v>
      </c>
      <c r="F315" s="155">
        <f>IFERROR(_xll.qlIndexFixing(IndexON,D315,TRUE,_xll.ohTrigger(RecalcTrigger,TriggerON)),NA())</f>
        <v>-4.6706213171843203E-3</v>
      </c>
      <c r="H315" s="42">
        <f>_xll.qlCalendarAdvance(Calendar,$H314,B315,"f",FALSE)</f>
        <v>43082</v>
      </c>
      <c r="I315" s="139">
        <f>_xll.qlInterestRateIndexValueDate(Index1M,$H315)</f>
        <v>43084</v>
      </c>
      <c r="J315" s="144">
        <f>IFERROR(_xll.qlIndexFixing(Index1M,$H315,TRUE,_xll.ohTrigger(RecalcTrigger,Trigger1M)),NA())</f>
        <v>-4.8550102049994513E-3</v>
      </c>
      <c r="K315" s="44">
        <f>IFERROR(_xll.qlIndexFixing(Index3M,H315,TRUE,_xll.ohTrigger(RecalcTrigger,Trigger3M)),NA())</f>
        <v>-3.8077909169107471E-3</v>
      </c>
      <c r="L315" s="44">
        <f>IFERROR(_xll.qlIndexFixing(Index6M,$H315,TRUE,_xll.ohTrigger(RecalcTrigger,Trigger6M)),NA())</f>
        <v>-2.4459548457146361E-3</v>
      </c>
      <c r="M315" s="145">
        <f>IFERROR(_xll.qlIndexFixing(Index1Y,$H315,TRUE,_xll.ohTrigger(RecalcTrigger,Trigger1Y)),NA())</f>
        <v>-9.463333768667824E-4</v>
      </c>
      <c r="N315" s="144">
        <f>IFERROR(_xll.qlIndexFixing(ONIndex1M,I315,TRUE,_xll.ohTrigger(RecalcTrigger,Trigger1M)),NA())</f>
        <v>-4.8277801143603583E-3</v>
      </c>
      <c r="O315" s="44">
        <f>IFERROR(_xll.qlIndexFixing(ONIndex3M,I315,TRUE,_xll.ohTrigger(RecalcTrigger,Trigger3M)),NA())</f>
        <v>-3.6148424058479733E-3</v>
      </c>
      <c r="P315" s="44">
        <f>IFERROR(_xll.qlIndexFixing(ONIndex6M,I315,TRUE,_xll.ohTrigger(RecalcTrigger,Trigger6M)),NA())</f>
        <v>-2.4265045830640375E-3</v>
      </c>
      <c r="Q315" s="145">
        <f>IFERROR(_xll.qlIndexFixing(ONIndex1Y,I315,TRUE,_xll.ohTrigger(RecalcTrigger,Trigger1Y)),NA())</f>
        <v>-7.4359634797627194E-4</v>
      </c>
    </row>
    <row r="316" spans="2:17" x14ac:dyDescent="0.2">
      <c r="B316" s="39" t="s">
        <v>17</v>
      </c>
      <c r="D316" s="42">
        <f>_xll.qlCalendarAdvance(Calendar,$D315,B316,"f",FALSE)</f>
        <v>43083</v>
      </c>
      <c r="E316" s="139">
        <f>_xll.qlInterestRateIndexValueDate(IndexON,D316)</f>
        <v>43083</v>
      </c>
      <c r="F316" s="155">
        <f>IFERROR(_xll.qlIndexFixing(IndexON,D316,TRUE,_xll.ohTrigger(RecalcTrigger,TriggerON)),NA())</f>
        <v>-4.6734715187790599E-3</v>
      </c>
      <c r="H316" s="42">
        <f>_xll.qlCalendarAdvance(Calendar,$H315,B316,"f",FALSE)</f>
        <v>43083</v>
      </c>
      <c r="I316" s="139">
        <f>_xll.qlInterestRateIndexValueDate(Index1M,$H316)</f>
        <v>43087</v>
      </c>
      <c r="J316" s="144">
        <f>IFERROR(_xll.qlIndexFixing(Index1M,$H316,TRUE,_xll.ohTrigger(RecalcTrigger,Trigger1M)),NA())</f>
        <v>-4.862642174932901E-3</v>
      </c>
      <c r="K316" s="44">
        <f>IFERROR(_xll.qlIndexFixing(Index3M,H316,TRUE,_xll.ohTrigger(RecalcTrigger,Trigger3M)),NA())</f>
        <v>-3.8193075809369813E-3</v>
      </c>
      <c r="L316" s="44">
        <f>IFERROR(_xll.qlIndexFixing(Index6M,$H316,TRUE,_xll.ohTrigger(RecalcTrigger,Trigger6M)),NA())</f>
        <v>-2.4468408041287406E-3</v>
      </c>
      <c r="M316" s="145">
        <f>IFERROR(_xll.qlIndexFixing(Index1Y,$H316,TRUE,_xll.ohTrigger(RecalcTrigger,Trigger1Y)),NA())</f>
        <v>-9.4751002240715755E-4</v>
      </c>
      <c r="N316" s="144">
        <f>IFERROR(_xll.qlIndexFixing(ONIndex1M,I316,TRUE,_xll.ohTrigger(RecalcTrigger,Trigger1M)),NA())</f>
        <v>-4.8303913600600268E-3</v>
      </c>
      <c r="O316" s="44">
        <f>IFERROR(_xll.qlIndexFixing(ONIndex3M,I316,TRUE,_xll.ohTrigger(RecalcTrigger,Trigger3M)),NA())</f>
        <v>-3.6184184314835832E-3</v>
      </c>
      <c r="P316" s="44">
        <f>IFERROR(_xll.qlIndexFixing(ONIndex6M,I316,TRUE,_xll.ohTrigger(RecalcTrigger,Trigger6M)),NA())</f>
        <v>-2.43382358334987E-3</v>
      </c>
      <c r="Q316" s="145">
        <f>IFERROR(_xll.qlIndexFixing(ONIndex1Y,I316,TRUE,_xll.ohTrigger(RecalcTrigger,Trigger1Y)),NA())</f>
        <v>-7.3924020948634706E-4</v>
      </c>
    </row>
    <row r="317" spans="2:17" x14ac:dyDescent="0.2">
      <c r="B317" s="39" t="s">
        <v>17</v>
      </c>
      <c r="D317" s="42">
        <f>_xll.qlCalendarAdvance(Calendar,$D316,B317,"f",FALSE)</f>
        <v>43084</v>
      </c>
      <c r="E317" s="139">
        <f>_xll.qlInterestRateIndexValueDate(IndexON,D317)</f>
        <v>43084</v>
      </c>
      <c r="F317" s="155">
        <f>IFERROR(_xll.qlIndexFixing(IndexON,D317,TRUE,_xll.ohTrigger(RecalcTrigger,TriggerON)),NA())</f>
        <v>-4.6791697069936689E-3</v>
      </c>
      <c r="H317" s="42">
        <f>_xll.qlCalendarAdvance(Calendar,$H316,B317,"f",FALSE)</f>
        <v>43084</v>
      </c>
      <c r="I317" s="139">
        <f>_xll.qlInterestRateIndexValueDate(Index1M,$H317)</f>
        <v>43088</v>
      </c>
      <c r="J317" s="144">
        <f>IFERROR(_xll.qlIndexFixing(Index1M,$H317,TRUE,_xll.ohTrigger(RecalcTrigger,Trigger1M)),NA())</f>
        <v>-4.8651748030195049E-3</v>
      </c>
      <c r="K317" s="44">
        <f>IFERROR(_xll.qlIndexFixing(Index3M,H317,TRUE,_xll.ohTrigger(RecalcTrigger,Trigger3M)),NA())</f>
        <v>-3.8216535290231946E-3</v>
      </c>
      <c r="L317" s="44">
        <f>IFERROR(_xll.qlIndexFixing(Index6M,$H317,TRUE,_xll.ohTrigger(RecalcTrigger,Trigger6M)),NA())</f>
        <v>-2.4471266296757074E-3</v>
      </c>
      <c r="M317" s="145">
        <f>IFERROR(_xll.qlIndexFixing(Index1Y,$H317,TRUE,_xll.ohTrigger(RecalcTrigger,Trigger1Y)),NA())</f>
        <v>-9.4764594883245097E-4</v>
      </c>
      <c r="N317" s="144">
        <f>IFERROR(_xll.qlIndexFixing(ONIndex1M,I317,TRUE,_xll.ohTrigger(RecalcTrigger,Trigger1M)),NA())</f>
        <v>-4.8329975051997209E-3</v>
      </c>
      <c r="O317" s="44">
        <f>IFERROR(_xll.qlIndexFixing(ONIndex3M,I317,TRUE,_xll.ohTrigger(RecalcTrigger,Trigger3M)),NA())</f>
        <v>-3.6223540011937061E-3</v>
      </c>
      <c r="P317" s="44">
        <f>IFERROR(_xll.qlIndexFixing(ONIndex6M,I317,TRUE,_xll.ohTrigger(RecalcTrigger,Trigger6M)),NA())</f>
        <v>-2.4412836426801476E-3</v>
      </c>
      <c r="Q317" s="145">
        <f>IFERROR(_xll.qlIndexFixing(ONIndex1Y,I317,TRUE,_xll.ohTrigger(RecalcTrigger,Trigger1Y)),NA())</f>
        <v>-7.3451164234850097E-4</v>
      </c>
    </row>
    <row r="318" spans="2:17" x14ac:dyDescent="0.2">
      <c r="B318" s="39" t="s">
        <v>17</v>
      </c>
      <c r="D318" s="42">
        <f>_xll.qlCalendarAdvance(Calendar,$D317,B318,"f",FALSE)</f>
        <v>43087</v>
      </c>
      <c r="E318" s="139">
        <f>_xll.qlInterestRateIndexValueDate(IndexON,D318)</f>
        <v>43087</v>
      </c>
      <c r="F318" s="155">
        <f>IFERROR(_xll.qlIndexFixing(IndexON,D318,TRUE,_xll.ohTrigger(RecalcTrigger,TriggerON)),NA())</f>
        <v>-4.6850488729743844E-3</v>
      </c>
      <c r="H318" s="42">
        <f>_xll.qlCalendarAdvance(Calendar,$H317,B318,"f",FALSE)</f>
        <v>43087</v>
      </c>
      <c r="I318" s="139">
        <f>_xll.qlInterestRateIndexValueDate(Index1M,$H318)</f>
        <v>43089</v>
      </c>
      <c r="J318" s="144">
        <f>IFERROR(_xll.qlIndexFixing(Index1M,$H318,TRUE,_xll.ohTrigger(RecalcTrigger,Trigger1M)),NA())</f>
        <v>-4.8701256207175159E-3</v>
      </c>
      <c r="K318" s="44">
        <f>IFERROR(_xll.qlIndexFixing(Index3M,H318,TRUE,_xll.ohTrigger(RecalcTrigger,Trigger3M)),NA())</f>
        <v>-3.8250000050652488E-3</v>
      </c>
      <c r="L318" s="44">
        <f>IFERROR(_xll.qlIndexFixing(Index6M,$H318,TRUE,_xll.ohTrigger(RecalcTrigger,Trigger6M)),NA())</f>
        <v>-2.4474094800759523E-3</v>
      </c>
      <c r="M318" s="145">
        <f>IFERROR(_xll.qlIndexFixing(Index1Y,$H318,TRUE,_xll.ohTrigger(RecalcTrigger,Trigger1Y)),NA())</f>
        <v>-9.4778955550782419E-4</v>
      </c>
      <c r="N318" s="144">
        <f>IFERROR(_xll.qlIndexFixing(ONIndex1M,I318,TRUE,_xll.ohTrigger(RecalcTrigger,Trigger1M)),NA())</f>
        <v>-4.8406493949535445E-3</v>
      </c>
      <c r="O318" s="44">
        <f>IFERROR(_xll.qlIndexFixing(ONIndex3M,I318,TRUE,_xll.ohTrigger(RecalcTrigger,Trigger3M)),NA())</f>
        <v>-3.6366471308175718E-3</v>
      </c>
      <c r="P318" s="44">
        <f>IFERROR(_xll.qlIndexFixing(ONIndex6M,I318,TRUE,_xll.ohTrigger(RecalcTrigger,Trigger6M)),NA())</f>
        <v>-2.4646301148516514E-3</v>
      </c>
      <c r="Q318" s="145">
        <f>IFERROR(_xll.qlIndexFixing(ONIndex1Y,I318,TRUE,_xll.ohTrigger(RecalcTrigger,Trigger1Y)),NA())</f>
        <v>-7.1767365408081929E-4</v>
      </c>
    </row>
    <row r="319" spans="2:17" x14ac:dyDescent="0.2">
      <c r="B319" s="39" t="s">
        <v>17</v>
      </c>
      <c r="D319" s="42">
        <f>_xll.qlCalendarAdvance(Calendar,$D318,B319,"f",FALSE)</f>
        <v>43088</v>
      </c>
      <c r="E319" s="139">
        <f>_xll.qlInterestRateIndexValueDate(IndexON,D319)</f>
        <v>43088</v>
      </c>
      <c r="F319" s="155">
        <f>IFERROR(_xll.qlIndexFixing(IndexON,D319,TRUE,_xll.ohTrigger(RecalcTrigger,TriggerON)),NA())</f>
        <v>-4.6879880819306052E-3</v>
      </c>
      <c r="H319" s="42">
        <f>_xll.qlCalendarAdvance(Calendar,$H318,B319,"f",FALSE)</f>
        <v>43088</v>
      </c>
      <c r="I319" s="139">
        <f>_xll.qlInterestRateIndexValueDate(Index1M,$H319)</f>
        <v>43090</v>
      </c>
      <c r="J319" s="144">
        <f>IFERROR(_xll.qlIndexFixing(Index1M,$H319,TRUE,_xll.ohTrigger(RecalcTrigger,Trigger1M)),NA())</f>
        <v>-4.8714326800475272E-3</v>
      </c>
      <c r="K319" s="44">
        <f>IFERROR(_xll.qlIndexFixing(Index3M,H319,TRUE,_xll.ohTrigger(RecalcTrigger,Trigger3M)),NA())</f>
        <v>-3.8282880845392775E-3</v>
      </c>
      <c r="L319" s="44">
        <f>IFERROR(_xll.qlIndexFixing(Index6M,$H319,TRUE,_xll.ohTrigger(RecalcTrigger,Trigger6M)),NA())</f>
        <v>-2.4476904270941294E-3</v>
      </c>
      <c r="M319" s="145">
        <f>IFERROR(_xll.qlIndexFixing(Index1Y,$H319,TRUE,_xll.ohTrigger(RecalcTrigger,Trigger1Y)),NA())</f>
        <v>-9.4794184525291269E-4</v>
      </c>
      <c r="N319" s="144">
        <f>IFERROR(_xll.qlIndexFixing(ONIndex1M,I319,TRUE,_xll.ohTrigger(RecalcTrigger,Trigger1M)),NA())</f>
        <v>-4.8485246248697322E-3</v>
      </c>
      <c r="O319" s="44">
        <f>IFERROR(_xll.qlIndexFixing(ONIndex3M,I319,TRUE,_xll.ohTrigger(RecalcTrigger,Trigger3M)),NA())</f>
        <v>-3.6536901977113345E-3</v>
      </c>
      <c r="P319" s="44">
        <f>IFERROR(_xll.qlIndexFixing(ONIndex6M,I319,TRUE,_xll.ohTrigger(RecalcTrigger,Trigger6M)),NA())</f>
        <v>-2.4890567501900662E-3</v>
      </c>
      <c r="Q319" s="145">
        <f>IFERROR(_xll.qlIndexFixing(ONIndex1Y,I319,TRUE,_xll.ohTrigger(RecalcTrigger,Trigger1Y)),NA())</f>
        <v>-6.981495359825729E-4</v>
      </c>
    </row>
    <row r="320" spans="2:17" x14ac:dyDescent="0.2">
      <c r="B320" s="39" t="s">
        <v>17</v>
      </c>
      <c r="D320" s="42">
        <f>_xll.qlCalendarAdvance(Calendar,$D319,B320,"f",FALSE)</f>
        <v>43089</v>
      </c>
      <c r="E320" s="139">
        <f>_xll.qlInterestRateIndexValueDate(IndexON,D320)</f>
        <v>43089</v>
      </c>
      <c r="F320" s="155">
        <f>IFERROR(_xll.qlIndexFixing(IndexON,D320,TRUE,_xll.ohTrigger(RecalcTrigger,TriggerON)),NA())</f>
        <v>-4.6909455326549221E-3</v>
      </c>
      <c r="H320" s="42">
        <f>_xll.qlCalendarAdvance(Calendar,$H319,B320,"f",FALSE)</f>
        <v>43089</v>
      </c>
      <c r="I320" s="139">
        <f>_xll.qlInterestRateIndexValueDate(Index1M,$H320)</f>
        <v>43091</v>
      </c>
      <c r="J320" s="144">
        <f>IFERROR(_xll.qlIndexFixing(Index1M,$H320,TRUE,_xll.ohTrigger(RecalcTrigger,Trigger1M)),NA())</f>
        <v>-4.8727379408709847E-3</v>
      </c>
      <c r="K320" s="44">
        <f>IFERROR(_xll.qlIndexFixing(Index3M,H320,TRUE,_xll.ohTrigger(RecalcTrigger,Trigger3M)),NA())</f>
        <v>-3.8315137111148978E-3</v>
      </c>
      <c r="L320" s="44">
        <f>IFERROR(_xll.qlIndexFixing(Index6M,$H320,TRUE,_xll.ohTrigger(RecalcTrigger,Trigger6M)),NA())</f>
        <v>-2.4479705482808155E-3</v>
      </c>
      <c r="M320" s="145">
        <f>IFERROR(_xll.qlIndexFixing(Index1Y,$H320,TRUE,_xll.ohTrigger(RecalcTrigger,Trigger1Y)),NA())</f>
        <v>-9.4724846379465018E-4</v>
      </c>
      <c r="N320" s="144">
        <f>IFERROR(_xll.qlIndexFixing(ONIndex1M,I320,TRUE,_xll.ohTrigger(RecalcTrigger,Trigger1M)),NA())</f>
        <v>-4.8510937455059633E-3</v>
      </c>
      <c r="O320" s="44">
        <f>IFERROR(_xll.qlIndexFixing(ONIndex3M,I320,TRUE,_xll.ohTrigger(RecalcTrigger,Trigger3M)),NA())</f>
        <v>-3.6602287536879885E-3</v>
      </c>
      <c r="P320" s="44">
        <f>IFERROR(_xll.qlIndexFixing(ONIndex6M,I320,TRUE,_xll.ohTrigger(RecalcTrigger,Trigger6M)),NA())</f>
        <v>-2.4975294783891044E-3</v>
      </c>
      <c r="Q320" s="145">
        <f>IFERROR(_xll.qlIndexFixing(ONIndex1Y,I320,TRUE,_xll.ohTrigger(RecalcTrigger,Trigger1Y)),NA())</f>
        <v>-6.907291163438245E-4</v>
      </c>
    </row>
    <row r="321" spans="2:17" x14ac:dyDescent="0.2">
      <c r="B321" s="39" t="s">
        <v>17</v>
      </c>
      <c r="D321" s="42">
        <f>_xll.qlCalendarAdvance(Calendar,$D320,B321,"f",FALSE)</f>
        <v>43090</v>
      </c>
      <c r="E321" s="139">
        <f>_xll.qlInterestRateIndexValueDate(IndexON,D321)</f>
        <v>43090</v>
      </c>
      <c r="F321" s="155">
        <f>IFERROR(_xll.qlIndexFixing(IndexON,D321,TRUE,_xll.ohTrigger(RecalcTrigger,TriggerON)),NA())</f>
        <v>-4.6939213718699691E-3</v>
      </c>
      <c r="H321" s="42">
        <f>_xll.qlCalendarAdvance(Calendar,$H320,B321,"f",FALSE)</f>
        <v>43090</v>
      </c>
      <c r="I321" s="139">
        <f>_xll.qlInterestRateIndexValueDate(Index1M,$H321)</f>
        <v>43096</v>
      </c>
      <c r="J321" s="144">
        <f>IFERROR(_xll.qlIndexFixing(Index1M,$H321,TRUE,_xll.ohTrigger(RecalcTrigger,Trigger1M)),NA())</f>
        <v>-4.8876042618362092E-3</v>
      </c>
      <c r="K321" s="44">
        <f>IFERROR(_xll.qlIndexFixing(Index3M,H321,TRUE,_xll.ohTrigger(RecalcTrigger,Trigger3M)),NA())</f>
        <v>-3.8465716218256674E-3</v>
      </c>
      <c r="L321" s="44">
        <f>IFERROR(_xll.qlIndexFixing(Index6M,$H321,TRUE,_xll.ohTrigger(RecalcTrigger,Trigger6M)),NA())</f>
        <v>-2.4493968859406658E-3</v>
      </c>
      <c r="M321" s="145">
        <f>IFERROR(_xll.qlIndexFixing(Index1Y,$H321,TRUE,_xll.ohTrigger(RecalcTrigger,Trigger1Y)),NA())</f>
        <v>-9.4909513391047283E-4</v>
      </c>
      <c r="N321" s="144">
        <f>IFERROR(_xll.qlIndexFixing(ONIndex1M,I321,TRUE,_xll.ohTrigger(RecalcTrigger,Trigger1M)),NA())</f>
        <v>-4.8573906670901223E-3</v>
      </c>
      <c r="O321" s="44">
        <f>IFERROR(_xll.qlIndexFixing(ONIndex3M,I321,TRUE,_xll.ohTrigger(RecalcTrigger,Trigger3M)),NA())</f>
        <v>-3.6772272613194712E-3</v>
      </c>
      <c r="P321" s="44">
        <f>IFERROR(_xll.qlIndexFixing(ONIndex6M,I321,TRUE,_xll.ohTrigger(RecalcTrigger,Trigger6M)),NA())</f>
        <v>-2.5177650314822664E-3</v>
      </c>
      <c r="Q321" s="145">
        <f>IFERROR(_xll.qlIndexFixing(ONIndex1Y,I321,TRUE,_xll.ohTrigger(RecalcTrigger,Trigger1Y)),NA())</f>
        <v>-6.7287646681513102E-4</v>
      </c>
    </row>
    <row r="322" spans="2:17" x14ac:dyDescent="0.2">
      <c r="B322" s="39" t="s">
        <v>17</v>
      </c>
      <c r="D322" s="42">
        <f>_xll.qlCalendarAdvance(Calendar,$D321,B322,"f",FALSE)</f>
        <v>43091</v>
      </c>
      <c r="E322" s="139">
        <f>_xll.qlInterestRateIndexValueDate(IndexON,D322)</f>
        <v>43091</v>
      </c>
      <c r="F322" s="155">
        <f>IFERROR(_xll.qlIndexFixing(IndexON,D322,TRUE,_xll.ohTrigger(RecalcTrigger,TriggerON)),NA())</f>
        <v>-4.7028567864941806E-3</v>
      </c>
      <c r="H322" s="42">
        <f>_xll.qlCalendarAdvance(Calendar,$H321,B322,"f",FALSE)</f>
        <v>43091</v>
      </c>
      <c r="I322" s="139">
        <f>_xll.qlInterestRateIndexValueDate(Index1M,$H322)</f>
        <v>43097</v>
      </c>
      <c r="J322" s="144">
        <f>IFERROR(_xll.qlIndexFixing(Index1M,$H322,TRUE,_xll.ohTrigger(RecalcTrigger,Trigger1M)),NA())</f>
        <v>-4.8888913446865079E-3</v>
      </c>
      <c r="K322" s="44">
        <f>IFERROR(_xll.qlIndexFixing(Index3M,H322,TRUE,_xll.ohTrigger(RecalcTrigger,Trigger3M)),NA())</f>
        <v>-3.8493420441434445E-3</v>
      </c>
      <c r="L322" s="44">
        <f>IFERROR(_xll.qlIndexFixing(Index6M,$H322,TRUE,_xll.ohTrigger(RecalcTrigger,Trigger6M)),NA())</f>
        <v>-2.4496950046420394E-3</v>
      </c>
      <c r="M322" s="145">
        <f>IFERROR(_xll.qlIndexFixing(Index1Y,$H322,TRUE,_xll.ohTrigger(RecalcTrigger,Trigger1Y)),NA())</f>
        <v>-9.4933698262763535E-4</v>
      </c>
      <c r="N322" s="144">
        <f>IFERROR(_xll.qlIndexFixing(ONIndex1M,I322,TRUE,_xll.ohTrigger(RecalcTrigger,Trigger1M)),NA())</f>
        <v>-4.8638562327729673E-3</v>
      </c>
      <c r="O322" s="44">
        <f>IFERROR(_xll.qlIndexFixing(ONIndex3M,I322,TRUE,_xll.ohTrigger(RecalcTrigger,Trigger3M)),NA())</f>
        <v>-3.6940585852640595E-3</v>
      </c>
      <c r="P322" s="44">
        <f>IFERROR(_xll.qlIndexFixing(ONIndex6M,I322,TRUE,_xll.ohTrigger(RecalcTrigger,Trigger6M)),NA())</f>
        <v>-2.5357606216003248E-3</v>
      </c>
      <c r="Q322" s="145">
        <f>IFERROR(_xll.qlIndexFixing(ONIndex1Y,I322,TRUE,_xll.ohTrigger(RecalcTrigger,Trigger1Y)),NA())</f>
        <v>-6.5785616913949241E-4</v>
      </c>
    </row>
    <row r="323" spans="2:17" x14ac:dyDescent="0.2">
      <c r="B323" s="39" t="s">
        <v>17</v>
      </c>
      <c r="D323" s="42">
        <f>_xll.qlCalendarAdvance(Calendar,$D322,B323,"f",FALSE)</f>
        <v>43096</v>
      </c>
      <c r="E323" s="139">
        <f>_xll.qlInterestRateIndexValueDate(IndexON,D323)</f>
        <v>43096</v>
      </c>
      <c r="F323" s="155">
        <f>IFERROR(_xll.qlIndexFixing(IndexON,D323,TRUE,_xll.ohTrigger(RecalcTrigger,TriggerON)),NA())</f>
        <v>-4.7121707812136648E-3</v>
      </c>
      <c r="H323" s="42">
        <f>_xll.qlCalendarAdvance(Calendar,$H322,B323,"f",FALSE)</f>
        <v>43096</v>
      </c>
      <c r="I323" s="139">
        <f>_xll.qlInterestRateIndexValueDate(Index1M,$H323)</f>
        <v>43098</v>
      </c>
      <c r="J323" s="144">
        <f>IFERROR(_xll.qlIndexFixing(Index1M,$H323,TRUE,_xll.ohTrigger(RecalcTrigger,Trigger1M)),NA())</f>
        <v>-4.8925432091782226E-3</v>
      </c>
      <c r="K323" s="44">
        <f>IFERROR(_xll.qlIndexFixing(Index3M,H323,TRUE,_xll.ohTrigger(RecalcTrigger,Trigger3M)),NA())</f>
        <v>-3.852022898168439E-3</v>
      </c>
      <c r="L323" s="44">
        <f>IFERROR(_xll.qlIndexFixing(Index6M,$H323,TRUE,_xll.ohTrigger(RecalcTrigger,Trigger6M)),NA())</f>
        <v>-2.4500000023361728E-3</v>
      </c>
      <c r="M323" s="145">
        <f>IFERROR(_xll.qlIndexFixing(Index1Y,$H323,TRUE,_xll.ohTrigger(RecalcTrigger,Trigger1Y)),NA())</f>
        <v>-9.486864808039892E-4</v>
      </c>
      <c r="N323" s="144">
        <f>IFERROR(_xll.qlIndexFixing(ONIndex1M,I323,TRUE,_xll.ohTrigger(RecalcTrigger,Trigger1M)),NA())</f>
        <v>-4.866391776587875E-3</v>
      </c>
      <c r="O323" s="44">
        <f>IFERROR(_xll.qlIndexFixing(ONIndex3M,I323,TRUE,_xll.ohTrigger(RecalcTrigger,Trigger3M)),NA())</f>
        <v>-3.7006231389646871E-3</v>
      </c>
      <c r="P323" s="44">
        <f>IFERROR(_xll.qlIndexFixing(ONIndex6M,I323,TRUE,_xll.ohTrigger(RecalcTrigger,Trigger6M)),NA())</f>
        <v>-2.5419741318266631E-3</v>
      </c>
      <c r="Q323" s="145">
        <f>IFERROR(_xll.qlIndexFixing(ONIndex1Y,I323,TRUE,_xll.ohTrigger(RecalcTrigger,Trigger1Y)),NA())</f>
        <v>-6.5305862094078293E-4</v>
      </c>
    </row>
    <row r="324" spans="2:17" x14ac:dyDescent="0.2">
      <c r="B324" s="39" t="s">
        <v>17</v>
      </c>
      <c r="D324" s="42">
        <f>_xll.qlCalendarAdvance(Calendar,$D323,B324,"f",FALSE)</f>
        <v>43097</v>
      </c>
      <c r="E324" s="139">
        <f>_xll.qlInterestRateIndexValueDate(IndexON,D324)</f>
        <v>43097</v>
      </c>
      <c r="F324" s="155">
        <f>IFERROR(_xll.qlIndexFixing(IndexON,D324,TRUE,_xll.ohTrigger(RecalcTrigger,TriggerON)),NA())</f>
        <v>-4.7152794480576077E-3</v>
      </c>
      <c r="H324" s="42">
        <f>_xll.qlCalendarAdvance(Calendar,$H323,B324,"f",FALSE)</f>
        <v>43097</v>
      </c>
      <c r="I324" s="139">
        <f>_xll.qlInterestRateIndexValueDate(Index1M,$H324)</f>
        <v>43102</v>
      </c>
      <c r="J324" s="144">
        <f>IFERROR(_xll.qlIndexFixing(Index1M,$H324,TRUE,_xll.ohTrigger(RecalcTrigger,Trigger1M)),NA())</f>
        <v>-4.9000053640845288E-3</v>
      </c>
      <c r="K324" s="44">
        <f>IFERROR(_xll.qlIndexFixing(Index3M,H324,TRUE,_xll.ohTrigger(RecalcTrigger,Trigger3M)),NA())</f>
        <v>-3.8621418266065227E-3</v>
      </c>
      <c r="L324" s="44">
        <f>IFERROR(_xll.qlIndexFixing(Index6M,$H324,TRUE,_xll.ohTrigger(RecalcTrigger,Trigger6M)),NA())</f>
        <v>-2.4505450171017672E-3</v>
      </c>
      <c r="M324" s="145">
        <f>IFERROR(_xll.qlIndexFixing(Index1Y,$H324,TRUE,_xll.ohTrigger(RecalcTrigger,Trigger1Y)),NA())</f>
        <v>-9.5079347300656926E-4</v>
      </c>
      <c r="N324" s="144">
        <f>IFERROR(_xll.qlIndexFixing(ONIndex1M,I324,TRUE,_xll.ohTrigger(RecalcTrigger,Trigger1M)),NA())</f>
        <v>-4.8689215588915147E-3</v>
      </c>
      <c r="O324" s="44">
        <f>IFERROR(_xll.qlIndexFixing(ONIndex3M,I324,TRUE,_xll.ohTrigger(RecalcTrigger,Trigger3M)),NA())</f>
        <v>-3.7071133600052875E-3</v>
      </c>
      <c r="P324" s="44">
        <f>IFERROR(_xll.qlIndexFixing(ONIndex6M,I324,TRUE,_xll.ohTrigger(RecalcTrigger,Trigger6M)),NA())</f>
        <v>-2.5476926202294692E-3</v>
      </c>
      <c r="Q324" s="145">
        <f>IFERROR(_xll.qlIndexFixing(ONIndex1Y,I324,TRUE,_xll.ohTrigger(RecalcTrigger,Trigger1Y)),NA())</f>
        <v>-6.488765498913196E-4</v>
      </c>
    </row>
    <row r="325" spans="2:17" x14ac:dyDescent="0.2">
      <c r="B325" s="39" t="s">
        <v>17</v>
      </c>
      <c r="D325" s="42">
        <f>_xll.qlCalendarAdvance(Calendar,$D324,B325,"f",FALSE)</f>
        <v>43098</v>
      </c>
      <c r="E325" s="139">
        <f>_xll.qlInterestRateIndexValueDate(IndexON,D325)</f>
        <v>43098</v>
      </c>
      <c r="F325" s="155">
        <f>IFERROR(_xll.qlIndexFixing(IndexON,D325,TRUE,_xll.ohTrigger(RecalcTrigger,TriggerON)),NA())</f>
        <v>-4.7229485235522617E-3</v>
      </c>
      <c r="H325" s="42">
        <f>_xll.qlCalendarAdvance(Calendar,$H324,B325,"f",FALSE)</f>
        <v>43098</v>
      </c>
      <c r="I325" s="139">
        <f>_xll.qlInterestRateIndexValueDate(Index1M,$H325)</f>
        <v>43103</v>
      </c>
      <c r="J325" s="144">
        <f>IFERROR(_xll.qlIndexFixing(Index1M,$H325,TRUE,_xll.ohTrigger(RecalcTrigger,Trigger1M)),NA())</f>
        <v>-4.9047798759598912E-3</v>
      </c>
      <c r="K325" s="44">
        <f>IFERROR(_xll.qlIndexFixing(Index3M,H325,TRUE,_xll.ohTrigger(RecalcTrigger,Trigger3M)),NA())</f>
        <v>-3.8640490682424478E-3</v>
      </c>
      <c r="L325" s="44">
        <f>IFERROR(_xll.qlIndexFixing(Index6M,$H325,TRUE,_xll.ohTrigger(RecalcTrigger,Trigger6M)),NA())</f>
        <v>-2.4508423486302262E-3</v>
      </c>
      <c r="M325" s="145">
        <f>IFERROR(_xll.qlIndexFixing(Index1Y,$H325,TRUE,_xll.ohTrigger(RecalcTrigger,Trigger1Y)),NA())</f>
        <v>-9.5112565547385579E-4</v>
      </c>
      <c r="N325" s="144">
        <f>IFERROR(_xll.qlIndexFixing(ONIndex1M,I325,TRUE,_xll.ohTrigger(RecalcTrigger,Trigger1M)),NA())</f>
        <v>-4.8738956956873025E-3</v>
      </c>
      <c r="O325" s="44">
        <f>IFERROR(_xll.qlIndexFixing(ONIndex3M,I325,TRUE,_xll.ohTrigger(RecalcTrigger,Trigger3M)),NA())</f>
        <v>-3.7198029805596278E-3</v>
      </c>
      <c r="P325" s="44">
        <f>IFERROR(_xll.qlIndexFixing(ONIndex6M,I325,TRUE,_xll.ohTrigger(RecalcTrigger,Trigger6M)),NA())</f>
        <v>-2.557438667412093E-3</v>
      </c>
      <c r="Q325" s="145">
        <f>IFERROR(_xll.qlIndexFixing(ONIndex1Y,I325,TRUE,_xll.ohTrigger(RecalcTrigger,Trigger1Y)),NA())</f>
        <v>-6.4259089257667767E-4</v>
      </c>
    </row>
    <row r="326" spans="2:17" x14ac:dyDescent="0.2">
      <c r="B326" s="39" t="s">
        <v>17</v>
      </c>
      <c r="D326" s="42">
        <f>_xll.qlCalendarAdvance(Calendar,$D325,B326,"f",FALSE)</f>
        <v>43102</v>
      </c>
      <c r="E326" s="139">
        <f>_xll.qlInterestRateIndexValueDate(IndexON,D326)</f>
        <v>43102</v>
      </c>
      <c r="F326" s="155">
        <f>IFERROR(_xll.qlIndexFixing(IndexON,D326,TRUE,_xll.ohTrigger(RecalcTrigger,TriggerON)),NA())</f>
        <v>-4.7307055413403631E-3</v>
      </c>
      <c r="H326" s="42">
        <f>_xll.qlCalendarAdvance(Calendar,$H325,B326,"f",FALSE)</f>
        <v>43102</v>
      </c>
      <c r="I326" s="139">
        <f>_xll.qlInterestRateIndexValueDate(Index1M,$H326)</f>
        <v>43104</v>
      </c>
      <c r="J326" s="144">
        <f>IFERROR(_xll.qlIndexFixing(Index1M,$H326,TRUE,_xll.ohTrigger(RecalcTrigger,Trigger1M)),NA())</f>
        <v>-4.9060458227907777E-3</v>
      </c>
      <c r="K326" s="44">
        <f>IFERROR(_xll.qlIndexFixing(Index3M,H326,TRUE,_xll.ohTrigger(RecalcTrigger,Trigger3M)),NA())</f>
        <v>-3.8661853525283618E-3</v>
      </c>
      <c r="L326" s="44">
        <f>IFERROR(_xll.qlIndexFixing(Index6M,$H326,TRUE,_xll.ohTrigger(RecalcTrigger,Trigger6M)),NA())</f>
        <v>-2.4511476159777587E-3</v>
      </c>
      <c r="M326" s="145">
        <f>IFERROR(_xll.qlIndexFixing(Index1Y,$H326,TRUE,_xll.ohTrigger(RecalcTrigger,Trigger1Y)),NA())</f>
        <v>-9.5146761580349761E-4</v>
      </c>
      <c r="N326" s="144">
        <f>IFERROR(_xll.qlIndexFixing(ONIndex1M,I326,TRUE,_xll.ohTrigger(RecalcTrigger,Trigger1M)),NA())</f>
        <v>-4.8789821299477509E-3</v>
      </c>
      <c r="O326" s="44">
        <f>IFERROR(_xll.qlIndexFixing(ONIndex3M,I326,TRUE,_xll.ohTrigger(RecalcTrigger,Trigger3M)),NA())</f>
        <v>-3.7323124802757235E-3</v>
      </c>
      <c r="P326" s="44">
        <f>IFERROR(_xll.qlIndexFixing(ONIndex6M,I326,TRUE,_xll.ohTrigger(RecalcTrigger,Trigger6M)),NA())</f>
        <v>-2.5655255997625304E-3</v>
      </c>
      <c r="Q326" s="145">
        <f>IFERROR(_xll.qlIndexFixing(ONIndex1Y,I326,TRUE,_xll.ohTrigger(RecalcTrigger,Trigger1Y)),NA())</f>
        <v>-6.3841520234309002E-4</v>
      </c>
    </row>
    <row r="327" spans="2:17" x14ac:dyDescent="0.2">
      <c r="B327" s="39" t="s">
        <v>17</v>
      </c>
      <c r="D327" s="42">
        <f>_xll.qlCalendarAdvance(Calendar,$D326,B327,"f",FALSE)</f>
        <v>43103</v>
      </c>
      <c r="E327" s="139">
        <f>_xll.qlInterestRateIndexValueDate(IndexON,D327)</f>
        <v>43103</v>
      </c>
      <c r="F327" s="155">
        <f>IFERROR(_xll.qlIndexFixing(IndexON,D327,TRUE,_xll.ohTrigger(RecalcTrigger,TriggerON)),NA())</f>
        <v>-4.7337286033011239E-3</v>
      </c>
      <c r="H327" s="42">
        <f>_xll.qlCalendarAdvance(Calendar,$H326,B327,"f",FALSE)</f>
        <v>43103</v>
      </c>
      <c r="I327" s="139">
        <f>_xll.qlInterestRateIndexValueDate(Index1M,$H327)</f>
        <v>43105</v>
      </c>
      <c r="J327" s="144">
        <f>IFERROR(_xll.qlIndexFixing(Index1M,$H327,TRUE,_xll.ohTrigger(RecalcTrigger,Trigger1M)),NA())</f>
        <v>-4.9073097499858203E-3</v>
      </c>
      <c r="K327" s="44">
        <f>IFERROR(_xll.qlIndexFixing(Index3M,H327,TRUE,_xll.ohTrigger(RecalcTrigger,Trigger3M)),NA())</f>
        <v>-3.8682345541967145E-3</v>
      </c>
      <c r="L327" s="44">
        <f>IFERROR(_xll.qlIndexFixing(Index6M,$H327,TRUE,_xll.ohTrigger(RecalcTrigger,Trigger6M)),NA())</f>
        <v>-2.4514601468463466E-3</v>
      </c>
      <c r="M327" s="145">
        <f>IFERROR(_xll.qlIndexFixing(Index1Y,$H327,TRUE,_xll.ohTrigger(RecalcTrigger,Trigger1Y)),NA())</f>
        <v>-9.5084955352601802E-4</v>
      </c>
      <c r="N327" s="144">
        <f>IFERROR(_xll.qlIndexFixing(ONIndex1M,I327,TRUE,_xll.ohTrigger(RecalcTrigger,Trigger1M)),NA())</f>
        <v>-4.8814823969811627E-3</v>
      </c>
      <c r="O327" s="44">
        <f>IFERROR(_xll.qlIndexFixing(ONIndex3M,I327,TRUE,_xll.ohTrigger(RecalcTrigger,Trigger3M)),NA())</f>
        <v>-3.7384172100374258E-3</v>
      </c>
      <c r="P327" s="44">
        <f>IFERROR(_xll.qlIndexFixing(ONIndex6M,I327,TRUE,_xll.ohTrigger(RecalcTrigger,Trigger6M)),NA())</f>
        <v>-2.5687009115360482E-3</v>
      </c>
      <c r="Q327" s="145">
        <f>IFERROR(_xll.qlIndexFixing(ONIndex1Y,I327,TRUE,_xll.ohTrigger(RecalcTrigger,Trigger1Y)),NA())</f>
        <v>-6.3739464074785701E-4</v>
      </c>
    </row>
    <row r="328" spans="2:17" x14ac:dyDescent="0.2">
      <c r="B328" s="39" t="s">
        <v>17</v>
      </c>
      <c r="D328" s="42">
        <f>_xll.qlCalendarAdvance(Calendar,$D327,B328,"f",FALSE)</f>
        <v>43104</v>
      </c>
      <c r="E328" s="139">
        <f>_xll.qlInterestRateIndexValueDate(IndexON,D328)</f>
        <v>43104</v>
      </c>
      <c r="F328" s="155">
        <f>IFERROR(_xll.qlIndexFixing(IndexON,D328,TRUE,_xll.ohTrigger(RecalcTrigger,TriggerON)),NA())</f>
        <v>-4.7367300238132515E-3</v>
      </c>
      <c r="H328" s="42">
        <f>_xll.qlCalendarAdvance(Calendar,$H327,B328,"f",FALSE)</f>
        <v>43104</v>
      </c>
      <c r="I328" s="139">
        <f>_xll.qlInterestRateIndexValueDate(Index1M,$H328)</f>
        <v>43108</v>
      </c>
      <c r="J328" s="144">
        <f>IFERROR(_xll.qlIndexFixing(Index1M,$H328,TRUE,_xll.ohTrigger(RecalcTrigger,Trigger1M)),NA())</f>
        <v>-4.9145550786428554E-3</v>
      </c>
      <c r="K328" s="44">
        <f>IFERROR(_xll.qlIndexFixing(Index3M,H328,TRUE,_xll.ohTrigger(RecalcTrigger,Trigger3M)),NA())</f>
        <v>-3.8739691499944454E-3</v>
      </c>
      <c r="L328" s="44">
        <f>IFERROR(_xll.qlIndexFixing(Index6M,$H328,TRUE,_xll.ohTrigger(RecalcTrigger,Trigger6M)),NA())</f>
        <v>-2.4533717134640524E-3</v>
      </c>
      <c r="M328" s="145">
        <f>IFERROR(_xll.qlIndexFixing(Index1Y,$H328,TRUE,_xll.ohTrigger(RecalcTrigger,Trigger1Y)),NA())</f>
        <v>-9.5289915485539966E-4</v>
      </c>
      <c r="N328" s="144">
        <f>IFERROR(_xll.qlIndexFixing(ONIndex1M,I328,TRUE,_xll.ohTrigger(RecalcTrigger,Trigger1M)),NA())</f>
        <v>-4.8839766193697898E-3</v>
      </c>
      <c r="O328" s="44">
        <f>IFERROR(_xll.qlIndexFixing(ONIndex3M,I328,TRUE,_xll.ohTrigger(RecalcTrigger,Trigger3M)),NA())</f>
        <v>-3.7444420762833275E-3</v>
      </c>
      <c r="P328" s="44">
        <f>IFERROR(_xll.qlIndexFixing(ONIndex6M,I328,TRUE,_xll.ohTrigger(RecalcTrigger,Trigger6M)),NA())</f>
        <v>-2.5713539741056834E-3</v>
      </c>
      <c r="Q328" s="145">
        <f>IFERROR(_xll.qlIndexFixing(ONIndex1Y,I328,TRUE,_xll.ohTrigger(RecalcTrigger,Trigger1Y)),NA())</f>
        <v>-6.3702320590497408E-4</v>
      </c>
    </row>
    <row r="329" spans="2:17" x14ac:dyDescent="0.2">
      <c r="B329" s="39" t="s">
        <v>17</v>
      </c>
      <c r="D329" s="42">
        <f>_xll.qlCalendarAdvance(Calendar,$D328,B329,"f",FALSE)</f>
        <v>43105</v>
      </c>
      <c r="E329" s="139">
        <f>_xll.qlInterestRateIndexValueDate(IndexON,D329)</f>
        <v>43105</v>
      </c>
      <c r="F329" s="155">
        <f>IFERROR(_xll.qlIndexFixing(IndexON,D329,TRUE,_xll.ohTrigger(RecalcTrigger,TriggerON)),NA())</f>
        <v>-4.7425972225001445E-3</v>
      </c>
      <c r="H329" s="42">
        <f>_xll.qlCalendarAdvance(Calendar,$H328,B329,"f",FALSE)</f>
        <v>43105</v>
      </c>
      <c r="I329" s="139">
        <f>_xll.qlInterestRateIndexValueDate(Index1M,$H329)</f>
        <v>43109</v>
      </c>
      <c r="J329" s="144">
        <f>IFERROR(_xll.qlIndexFixing(Index1M,$H329,TRUE,_xll.ohTrigger(RecalcTrigger,Trigger1M)),NA())</f>
        <v>-4.9169568441248352E-3</v>
      </c>
      <c r="K329" s="44">
        <f>IFERROR(_xll.qlIndexFixing(Index3M,H329,TRUE,_xll.ohTrigger(RecalcTrigger,Trigger3M)),NA())</f>
        <v>-3.8755832932357848E-3</v>
      </c>
      <c r="L329" s="44">
        <f>IFERROR(_xll.qlIndexFixing(Index6M,$H329,TRUE,_xll.ohTrigger(RecalcTrigger,Trigger6M)),NA())</f>
        <v>-2.452769558297437E-3</v>
      </c>
      <c r="M329" s="145">
        <f>IFERROR(_xll.qlIndexFixing(Index1Y,$H329,TRUE,_xll.ohTrigger(RecalcTrigger,Trigger1Y)),NA())</f>
        <v>-9.5326430972754743E-4</v>
      </c>
      <c r="N329" s="144">
        <f>IFERROR(_xll.qlIndexFixing(ONIndex1M,I329,TRUE,_xll.ohTrigger(RecalcTrigger,Trigger1M)),NA())</f>
        <v>-4.8864647497914859E-3</v>
      </c>
      <c r="O329" s="44">
        <f>IFERROR(_xll.qlIndexFixing(ONIndex3M,I329,TRUE,_xll.ohTrigger(RecalcTrigger,Trigger3M)),NA())</f>
        <v>-3.750386156751162E-3</v>
      </c>
      <c r="P329" s="44">
        <f>IFERROR(_xll.qlIndexFixing(ONIndex6M,I329,TRUE,_xll.ohTrigger(RecalcTrigger,Trigger6M)),NA())</f>
        <v>-2.5734802495813724E-3</v>
      </c>
      <c r="Q329" s="145">
        <f>IFERROR(_xll.qlIndexFixing(ONIndex1Y,I329,TRUE,_xll.ohTrigger(RecalcTrigger,Trigger1Y)),NA())</f>
        <v>-6.373065058884464E-4</v>
      </c>
    </row>
    <row r="330" spans="2:17" x14ac:dyDescent="0.2">
      <c r="B330" s="39" t="s">
        <v>17</v>
      </c>
      <c r="D330" s="42">
        <f>_xll.qlCalendarAdvance(Calendar,$D329,B330,"f",FALSE)</f>
        <v>43108</v>
      </c>
      <c r="E330" s="139">
        <f>_xll.qlInterestRateIndexValueDate(IndexON,D330)</f>
        <v>43108</v>
      </c>
      <c r="F330" s="155">
        <f>IFERROR(_xll.qlIndexFixing(IndexON,D330,TRUE,_xll.ohTrigger(RecalcTrigger,TriggerON)),NA())</f>
        <v>-4.7485151949722137E-3</v>
      </c>
      <c r="H330" s="42">
        <f>_xll.qlCalendarAdvance(Calendar,$H329,B330,"f",FALSE)</f>
        <v>43108</v>
      </c>
      <c r="I330" s="139">
        <f>_xll.qlInterestRateIndexValueDate(Index1M,$H330)</f>
        <v>43110</v>
      </c>
      <c r="J330" s="144">
        <f>IFERROR(_xll.qlIndexFixing(Index1M,$H330,TRUE,_xll.ohTrigger(RecalcTrigger,Trigger1M)),NA())</f>
        <v>-4.9216362758479227E-3</v>
      </c>
      <c r="K330" s="44">
        <f>IFERROR(_xll.qlIndexFixing(Index3M,H330,TRUE,_xll.ohTrigger(RecalcTrigger,Trigger3M)),NA())</f>
        <v>-3.8772142705525425E-3</v>
      </c>
      <c r="L330" s="44">
        <f>IFERROR(_xll.qlIndexFixing(Index6M,$H330,TRUE,_xll.ohTrigger(RecalcTrigger,Trigger6M)),NA())</f>
        <v>-2.4531084210324362E-3</v>
      </c>
      <c r="M330" s="145">
        <f>IFERROR(_xll.qlIndexFixing(Index1Y,$H330,TRUE,_xll.ohTrigger(RecalcTrigger,Trigger1Y)),NA())</f>
        <v>-9.5362885727443654E-4</v>
      </c>
      <c r="N330" s="144">
        <f>IFERROR(_xll.qlIndexFixing(ONIndex1M,I330,TRUE,_xll.ohTrigger(RecalcTrigger,Trigger1M)),NA())</f>
        <v>-4.8913540072703654E-3</v>
      </c>
      <c r="O330" s="44">
        <f>IFERROR(_xll.qlIndexFixing(ONIndex3M,I330,TRUE,_xll.ohTrigger(RecalcTrigger,Trigger3M)),NA())</f>
        <v>-3.7619611102401862E-3</v>
      </c>
      <c r="P330" s="44">
        <f>IFERROR(_xll.qlIndexFixing(ONIndex6M,I330,TRUE,_xll.ohTrigger(RecalcTrigger,Trigger6M)),NA())</f>
        <v>-2.5759357222465695E-3</v>
      </c>
      <c r="Q330" s="145">
        <f>IFERROR(_xll.qlIndexFixing(ONIndex1Y,I330,TRUE,_xll.ohTrigger(RecalcTrigger,Trigger1Y)),NA())</f>
        <v>-6.4008245830304844E-4</v>
      </c>
    </row>
    <row r="331" spans="2:17" x14ac:dyDescent="0.2">
      <c r="B331" s="39" t="s">
        <v>17</v>
      </c>
      <c r="D331" s="42">
        <f>_xll.qlCalendarAdvance(Calendar,$D330,B331,"f",FALSE)</f>
        <v>43109</v>
      </c>
      <c r="E331" s="139">
        <f>_xll.qlInterestRateIndexValueDate(IndexON,D331)</f>
        <v>43109</v>
      </c>
      <c r="F331" s="155">
        <f>IFERROR(_xll.qlIndexFixing(IndexON,D331,TRUE,_xll.ohTrigger(RecalcTrigger,TriggerON)),NA())</f>
        <v>-4.7514053366182196E-3</v>
      </c>
      <c r="H331" s="42">
        <f>_xll.qlCalendarAdvance(Calendar,$H330,B331,"f",FALSE)</f>
        <v>43109</v>
      </c>
      <c r="I331" s="139">
        <f>_xll.qlInterestRateIndexValueDate(Index1M,$H331)</f>
        <v>43111</v>
      </c>
      <c r="J331" s="144">
        <f>IFERROR(_xll.qlIndexFixing(Index1M,$H331,TRUE,_xll.ohTrigger(RecalcTrigger,Trigger1M)),NA())</f>
        <v>-4.9228799268639933E-3</v>
      </c>
      <c r="K331" s="44">
        <f>IFERROR(_xll.qlIndexFixing(Index3M,H331,TRUE,_xll.ohTrigger(RecalcTrigger,Trigger3M)),NA())</f>
        <v>-3.8787651366090081E-3</v>
      </c>
      <c r="L331" s="44">
        <f>IFERROR(_xll.qlIndexFixing(Index6M,$H331,TRUE,_xll.ohTrigger(RecalcTrigger,Trigger6M)),NA())</f>
        <v>-2.4534505727424943E-3</v>
      </c>
      <c r="M331" s="145">
        <f>IFERROR(_xll.qlIndexFixing(Index1Y,$H331,TRUE,_xll.ohTrigger(RecalcTrigger,Trigger1Y)),NA())</f>
        <v>-9.539910129912492E-4</v>
      </c>
      <c r="N331" s="144">
        <f>IFERROR(_xll.qlIndexFixing(ONIndex1M,I331,TRUE,_xll.ohTrigger(RecalcTrigger,Trigger1M)),NA())</f>
        <v>-4.8963554078040872E-3</v>
      </c>
      <c r="O331" s="44">
        <f>IFERROR(_xll.qlIndexFixing(ONIndex3M,I331,TRUE,_xll.ohTrigger(RecalcTrigger,Trigger3M)),NA())</f>
        <v>-3.7733361853087288E-3</v>
      </c>
      <c r="P331" s="44">
        <f>IFERROR(_xll.qlIndexFixing(ONIndex6M,I331,TRUE,_xll.ohTrigger(RecalcTrigger,Trigger6M)),NA())</f>
        <v>-2.5766267228233275E-3</v>
      </c>
      <c r="Q331" s="145">
        <f>IFERROR(_xll.qlIndexFixing(ONIndex1Y,I331,TRUE,_xll.ohTrigger(RecalcTrigger,Trigger1Y)),NA())</f>
        <v>-6.4509921868349807E-4</v>
      </c>
    </row>
    <row r="332" spans="2:17" x14ac:dyDescent="0.2">
      <c r="B332" s="39" t="s">
        <v>17</v>
      </c>
      <c r="D332" s="42">
        <f>_xll.qlCalendarAdvance(Calendar,$D331,B332,"f",FALSE)</f>
        <v>43110</v>
      </c>
      <c r="E332" s="139">
        <f>_xll.qlInterestRateIndexValueDate(IndexON,D332)</f>
        <v>43110</v>
      </c>
      <c r="F332" s="155">
        <f>IFERROR(_xll.qlIndexFixing(IndexON,D332,TRUE,_xll.ohTrigger(RecalcTrigger,TriggerON)),NA())</f>
        <v>-4.7542726085580966E-3</v>
      </c>
      <c r="H332" s="42">
        <f>_xll.qlCalendarAdvance(Calendar,$H331,B332,"f",FALSE)</f>
        <v>43110</v>
      </c>
      <c r="I332" s="139">
        <f>_xll.qlInterestRateIndexValueDate(Index1M,$H332)</f>
        <v>43112</v>
      </c>
      <c r="J332" s="144">
        <f>IFERROR(_xll.qlIndexFixing(Index1M,$H332,TRUE,_xll.ohTrigger(RecalcTrigger,Trigger1M)),NA())</f>
        <v>-4.9241214476236994E-3</v>
      </c>
      <c r="K332" s="44">
        <f>IFERROR(_xll.qlIndexFixing(Index3M,H332,TRUE,_xll.ohTrigger(RecalcTrigger,Trigger3M)),NA())</f>
        <v>-3.8802371012347514E-3</v>
      </c>
      <c r="L332" s="44">
        <f>IFERROR(_xll.qlIndexFixing(Index6M,$H332,TRUE,_xll.ohTrigger(RecalcTrigger,Trigger6M)),NA())</f>
        <v>-2.4537953608777746E-3</v>
      </c>
      <c r="M332" s="145">
        <f>IFERROR(_xll.qlIndexFixing(Index1Y,$H332,TRUE,_xll.ohTrigger(RecalcTrigger,Trigger1Y)),NA())</f>
        <v>-9.5331966198090705E-4</v>
      </c>
      <c r="N332" s="144">
        <f>IFERROR(_xll.qlIndexFixing(ONIndex1M,I332,TRUE,_xll.ohTrigger(RecalcTrigger,Trigger1M)),NA())</f>
        <v>-4.8988123701976249E-3</v>
      </c>
      <c r="O332" s="44">
        <f>IFERROR(_xll.qlIndexFixing(ONIndex3M,I332,TRUE,_xll.ohTrigger(RecalcTrigger,Trigger3M)),NA())</f>
        <v>-3.7788625097867623E-3</v>
      </c>
      <c r="P332" s="44">
        <f>IFERROR(_xll.qlIndexFixing(ONIndex6M,I332,TRUE,_xll.ohTrigger(RecalcTrigger,Trigger6M)),NA())</f>
        <v>-2.5760509941585852E-3</v>
      </c>
      <c r="Q332" s="145">
        <f>IFERROR(_xll.qlIndexFixing(ONIndex1Y,I332,TRUE,_xll.ohTrigger(RecalcTrigger,Trigger1Y)),NA())</f>
        <v>-6.4874031622697004E-4</v>
      </c>
    </row>
    <row r="333" spans="2:17" x14ac:dyDescent="0.2">
      <c r="B333" s="39" t="s">
        <v>17</v>
      </c>
      <c r="D333" s="42">
        <f>_xll.qlCalendarAdvance(Calendar,$D332,B333,"f",FALSE)</f>
        <v>43111</v>
      </c>
      <c r="E333" s="139">
        <f>_xll.qlInterestRateIndexValueDate(IndexON,D333)</f>
        <v>43111</v>
      </c>
      <c r="F333" s="155">
        <f>IFERROR(_xll.qlIndexFixing(IndexON,D333,TRUE,_xll.ohTrigger(RecalcTrigger,TriggerON)),NA())</f>
        <v>-4.7571168057558566E-3</v>
      </c>
      <c r="H333" s="42">
        <f>_xll.qlCalendarAdvance(Calendar,$H332,B333,"f",FALSE)</f>
        <v>43111</v>
      </c>
      <c r="I333" s="139">
        <f>_xll.qlInterestRateIndexValueDate(Index1M,$H333)</f>
        <v>43115</v>
      </c>
      <c r="J333" s="144">
        <f>IFERROR(_xll.qlIndexFixing(Index1M,$H333,TRUE,_xll.ohTrigger(RecalcTrigger,Trigger1M)),NA())</f>
        <v>-4.9312240206360099E-3</v>
      </c>
      <c r="K333" s="44">
        <f>IFERROR(_xll.qlIndexFixing(Index3M,H333,TRUE,_xll.ohTrigger(RecalcTrigger,Trigger3M)),NA())</f>
        <v>-3.884089306697867E-3</v>
      </c>
      <c r="L333" s="44">
        <f>IFERROR(_xll.qlIndexFixing(Index6M,$H333,TRUE,_xll.ohTrigger(RecalcTrigger,Trigger6M)),NA())</f>
        <v>-2.4558376956113253E-3</v>
      </c>
      <c r="M333" s="145">
        <f>IFERROR(_xll.qlIndexFixing(Index1Y,$H333,TRUE,_xll.ohTrigger(RecalcTrigger,Trigger1Y)),NA())</f>
        <v>-9.5537949106951515E-4</v>
      </c>
      <c r="N333" s="144">
        <f>IFERROR(_xll.qlIndexFixing(ONIndex1M,I333,TRUE,_xll.ohTrigger(RecalcTrigger,Trigger1M)),NA())</f>
        <v>-4.9012629575306832E-3</v>
      </c>
      <c r="O333" s="44">
        <f>IFERROR(_xll.qlIndexFixing(ONIndex3M,I333,TRUE,_xll.ohTrigger(RecalcTrigger,Trigger3M)),NA())</f>
        <v>-3.7843025176309553E-3</v>
      </c>
      <c r="P333" s="44">
        <f>IFERROR(_xll.qlIndexFixing(ONIndex6M,I333,TRUE,_xll.ohTrigger(RecalcTrigger,Trigger6M)),NA())</f>
        <v>-2.5749212509396102E-3</v>
      </c>
      <c r="Q333" s="145">
        <f>IFERROR(_xll.qlIndexFixing(ONIndex1Y,I333,TRUE,_xll.ohTrigger(RecalcTrigger,Trigger1Y)),NA())</f>
        <v>-6.5306979796009301E-4</v>
      </c>
    </row>
    <row r="334" spans="2:17" x14ac:dyDescent="0.2">
      <c r="B334" s="39" t="s">
        <v>17</v>
      </c>
      <c r="D334" s="42">
        <f>_xll.qlCalendarAdvance(Calendar,$D333,B334,"f",FALSE)</f>
        <v>43112</v>
      </c>
      <c r="E334" s="139">
        <f>_xll.qlInterestRateIndexValueDate(IndexON,D334)</f>
        <v>43112</v>
      </c>
      <c r="F334" s="155">
        <f>IFERROR(_xll.qlIndexFixing(IndexON,D334,TRUE,_xll.ohTrigger(RecalcTrigger,TriggerON)),NA())</f>
        <v>-4.7626642522047291E-3</v>
      </c>
      <c r="H334" s="42">
        <f>_xll.qlCalendarAdvance(Calendar,$H333,B334,"f",FALSE)</f>
        <v>43112</v>
      </c>
      <c r="I334" s="139">
        <f>_xll.qlInterestRateIndexValueDate(Index1M,$H334)</f>
        <v>43116</v>
      </c>
      <c r="J334" s="144">
        <f>IFERROR(_xll.qlIndexFixing(Index1M,$H334,TRUE,_xll.ohTrigger(RecalcTrigger,Trigger1M)),NA())</f>
        <v>-4.9335775401752654E-3</v>
      </c>
      <c r="K334" s="44">
        <f>IFERROR(_xll.qlIndexFixing(Index3M,H334,TRUE,_xll.ohTrigger(RecalcTrigger,Trigger3M)),NA())</f>
        <v>-3.8853606213016256E-3</v>
      </c>
      <c r="L334" s="44">
        <f>IFERROR(_xll.qlIndexFixing(Index6M,$H334,TRUE,_xll.ohTrigger(RecalcTrigger,Trigger6M)),NA())</f>
        <v>-2.455187925427415E-3</v>
      </c>
      <c r="M334" s="145">
        <f>IFERROR(_xll.qlIndexFixing(Index1Y,$H334,TRUE,_xll.ohTrigger(RecalcTrigger,Trigger1Y)),NA())</f>
        <v>-9.5570238367050076E-4</v>
      </c>
      <c r="N334" s="144">
        <f>IFERROR(_xll.qlIndexFixing(ONIndex1M,I334,TRUE,_xll.ohTrigger(RecalcTrigger,Trigger1M)),NA())</f>
        <v>-4.9037071222812756E-3</v>
      </c>
      <c r="O334" s="44">
        <f>IFERROR(_xll.qlIndexFixing(ONIndex3M,I334,TRUE,_xll.ohTrigger(RecalcTrigger,Trigger3M)),NA())</f>
        <v>-3.7896552867389133E-3</v>
      </c>
      <c r="P334" s="44">
        <f>IFERROR(_xll.qlIndexFixing(ONIndex6M,I334,TRUE,_xll.ohTrigger(RecalcTrigger,Trigger6M)),NA())</f>
        <v>-2.5732329550764987E-3</v>
      </c>
      <c r="Q334" s="145">
        <f>IFERROR(_xll.qlIndexFixing(ONIndex1Y,I334,TRUE,_xll.ohTrigger(RecalcTrigger,Trigger1Y)),NA())</f>
        <v>-6.5809327207677626E-4</v>
      </c>
    </row>
    <row r="335" spans="2:17" x14ac:dyDescent="0.2">
      <c r="B335" s="39" t="s">
        <v>17</v>
      </c>
      <c r="D335" s="42">
        <f>_xll.qlCalendarAdvance(Calendar,$D334,B335,"f",FALSE)</f>
        <v>43115</v>
      </c>
      <c r="E335" s="139">
        <f>_xll.qlInterestRateIndexValueDate(IndexON,D335)</f>
        <v>43115</v>
      </c>
      <c r="F335" s="155">
        <f>IFERROR(_xll.qlIndexFixing(IndexON,D335,TRUE,_xll.ohTrigger(RecalcTrigger,TriggerON)),NA())</f>
        <v>-4.768258755718513E-3</v>
      </c>
      <c r="H335" s="42">
        <f>_xll.qlCalendarAdvance(Calendar,$H334,B335,"f",FALSE)</f>
        <v>43115</v>
      </c>
      <c r="I335" s="139">
        <f>_xll.qlInterestRateIndexValueDate(Index1M,$H335)</f>
        <v>43117</v>
      </c>
      <c r="J335" s="144">
        <f>IFERROR(_xll.qlIndexFixing(Index1M,$H335,TRUE,_xll.ohTrigger(RecalcTrigger,Trigger1M)),NA())</f>
        <v>-4.9381572743262781E-3</v>
      </c>
      <c r="K335" s="44">
        <f>IFERROR(_xll.qlIndexFixing(Index3M,H335,TRUE,_xll.ohTrigger(RecalcTrigger,Trigger3M)),NA())</f>
        <v>-3.8864567055227894E-3</v>
      </c>
      <c r="L335" s="44">
        <f>IFERROR(_xll.qlIndexFixing(Index6M,$H335,TRUE,_xll.ohTrigger(RecalcTrigger,Trigger6M)),NA())</f>
        <v>-2.4555362061925269E-3</v>
      </c>
      <c r="M335" s="145">
        <f>IFERROR(_xll.qlIndexFixing(Index1Y,$H335,TRUE,_xll.ohTrigger(RecalcTrigger,Trigger1Y)),NA())</f>
        <v>-9.560118555750418E-4</v>
      </c>
      <c r="N335" s="144">
        <f>IFERROR(_xll.qlIndexFixing(ONIndex1M,I335,TRUE,_xll.ohTrigger(RecalcTrigger,Trigger1M)),NA())</f>
        <v>-4.9085068798460085E-3</v>
      </c>
      <c r="O335" s="44">
        <f>IFERROR(_xll.qlIndexFixing(ONIndex3M,I335,TRUE,_xll.ohTrigger(RecalcTrigger,Trigger3M)),NA())</f>
        <v>-3.8000253081538204E-3</v>
      </c>
      <c r="P335" s="44">
        <f>IFERROR(_xll.qlIndexFixing(ONIndex6M,I335,TRUE,_xll.ohTrigger(RecalcTrigger,Trigger6M)),NA())</f>
        <v>-2.5679535139389031E-3</v>
      </c>
      <c r="Q335" s="145">
        <f>IFERROR(_xll.qlIndexFixing(ONIndex1Y,I335,TRUE,_xll.ohTrigger(RecalcTrigger,Trigger1Y)),NA())</f>
        <v>-6.7048032035721405E-4</v>
      </c>
    </row>
    <row r="336" spans="2:17" x14ac:dyDescent="0.2">
      <c r="B336" s="39" t="s">
        <v>17</v>
      </c>
      <c r="D336" s="42">
        <f>_xll.qlCalendarAdvance(Calendar,$D335,B336,"f",FALSE)</f>
        <v>43116</v>
      </c>
      <c r="E336" s="139">
        <f>_xll.qlInterestRateIndexValueDate(IndexON,D336)</f>
        <v>43116</v>
      </c>
      <c r="F336" s="155">
        <f>IFERROR(_xll.qlIndexFixing(IndexON,D336,TRUE,_xll.ohTrigger(RecalcTrigger,TriggerON)),NA())</f>
        <v>-4.7709845100207815E-3</v>
      </c>
      <c r="H336" s="42">
        <f>_xll.qlCalendarAdvance(Calendar,$H335,B336,"f",FALSE)</f>
        <v>43116</v>
      </c>
      <c r="I336" s="139">
        <f>_xll.qlInterestRateIndexValueDate(Index1M,$H336)</f>
        <v>43118</v>
      </c>
      <c r="J336" s="144">
        <f>IFERROR(_xll.qlIndexFixing(Index1M,$H336,TRUE,_xll.ohTrigger(RecalcTrigger,Trigger1M)),NA())</f>
        <v>-4.9393774694697634E-3</v>
      </c>
      <c r="K336" s="44">
        <f>IFERROR(_xll.qlIndexFixing(Index3M,H336,TRUE,_xll.ohTrigger(RecalcTrigger,Trigger3M)),NA())</f>
        <v>-3.8874814348894837E-3</v>
      </c>
      <c r="L336" s="44">
        <f>IFERROR(_xll.qlIndexFixing(Index6M,$H336,TRUE,_xll.ohTrigger(RecalcTrigger,Trigger6M)),NA())</f>
        <v>-2.4558832673336789E-3</v>
      </c>
      <c r="M336" s="145">
        <f>IFERROR(_xll.qlIndexFixing(Index1Y,$H336,TRUE,_xll.ohTrigger(RecalcTrigger,Trigger1Y)),NA())</f>
        <v>-9.5630601499756068E-4</v>
      </c>
      <c r="N336" s="144">
        <f>IFERROR(_xll.qlIndexFixing(ONIndex1M,I336,TRUE,_xll.ohTrigger(RecalcTrigger,Trigger1M)),NA())</f>
        <v>-4.9134186125332491E-3</v>
      </c>
      <c r="O336" s="44">
        <f>IFERROR(_xll.qlIndexFixing(ONIndex3M,I336,TRUE,_xll.ohTrigger(RecalcTrigger,Trigger3M)),NA())</f>
        <v>-3.8101755402353277E-3</v>
      </c>
      <c r="P336" s="44">
        <f>IFERROR(_xll.qlIndexFixing(ONIndex6M,I336,TRUE,_xll.ohTrigger(RecalcTrigger,Trigger6M)),NA())</f>
        <v>-2.5608034871416052E-3</v>
      </c>
      <c r="Q336" s="145">
        <f>IFERROR(_xll.qlIndexFixing(ONIndex1Y,I336,TRUE,_xll.ohTrigger(RecalcTrigger,Trigger1Y)),NA())</f>
        <v>-6.8523925589758505E-4</v>
      </c>
    </row>
    <row r="337" spans="2:17" x14ac:dyDescent="0.2">
      <c r="B337" s="39" t="s">
        <v>17</v>
      </c>
      <c r="D337" s="42">
        <f>_xll.qlCalendarAdvance(Calendar,$D336,B337,"f",FALSE)</f>
        <v>43117</v>
      </c>
      <c r="E337" s="139">
        <f>_xll.qlInterestRateIndexValueDate(IndexON,D337)</f>
        <v>43117</v>
      </c>
      <c r="F337" s="155">
        <f>IFERROR(_xll.qlIndexFixing(IndexON,D337,TRUE,_xll.ohTrigger(RecalcTrigger,TriggerON)),NA())</f>
        <v>-4.7736859614033733E-3</v>
      </c>
      <c r="H337" s="42">
        <f>_xll.qlCalendarAdvance(Calendar,$H336,B337,"f",FALSE)</f>
        <v>43117</v>
      </c>
      <c r="I337" s="139">
        <f>_xll.qlInterestRateIndexValueDate(Index1M,$H337)</f>
        <v>43119</v>
      </c>
      <c r="J337" s="144">
        <f>IFERROR(_xll.qlIndexFixing(Index1M,$H337,TRUE,_xll.ohTrigger(RecalcTrigger,Trigger1M)),NA())</f>
        <v>-4.9405954236998954E-3</v>
      </c>
      <c r="K337" s="44">
        <f>IFERROR(_xll.qlIndexFixing(Index3M,H337,TRUE,_xll.ohTrigger(RecalcTrigger,Trigger3M)),NA())</f>
        <v>-3.8884361151043656E-3</v>
      </c>
      <c r="L337" s="44">
        <f>IFERROR(_xll.qlIndexFixing(Index6M,$H337,TRUE,_xll.ohTrigger(RecalcTrigger,Trigger6M)),NA())</f>
        <v>-2.4562284760518646E-3</v>
      </c>
      <c r="M337" s="145">
        <f>IFERROR(_xll.qlIndexFixing(Index1Y,$H337,TRUE,_xll.ohTrigger(RecalcTrigger,Trigger1Y)),NA())</f>
        <v>-9.5549330241084362E-4</v>
      </c>
      <c r="N337" s="144">
        <f>IFERROR(_xll.qlIndexFixing(ONIndex1M,I337,TRUE,_xll.ohTrigger(RecalcTrigger,Trigger1M)),NA())</f>
        <v>-4.9158299568174968E-3</v>
      </c>
      <c r="O337" s="44">
        <f>IFERROR(_xll.qlIndexFixing(ONIndex3M,I337,TRUE,_xll.ohTrigger(RecalcTrigger,Trigger3M)),NA())</f>
        <v>-3.8150782886026136E-3</v>
      </c>
      <c r="P337" s="44">
        <f>IFERROR(_xll.qlIndexFixing(ONIndex6M,I337,TRUE,_xll.ohTrigger(RecalcTrigger,Trigger6M)),NA())</f>
        <v>-2.5562543593471432E-3</v>
      </c>
      <c r="Q337" s="145">
        <f>IFERROR(_xll.qlIndexFixing(ONIndex1Y,I337,TRUE,_xll.ohTrigger(RecalcTrigger,Trigger1Y)),NA())</f>
        <v>-6.9381681472080459E-4</v>
      </c>
    </row>
    <row r="338" spans="2:17" x14ac:dyDescent="0.2">
      <c r="B338" s="39" t="s">
        <v>17</v>
      </c>
      <c r="D338" s="42">
        <f>_xll.qlCalendarAdvance(Calendar,$D337,B338,"f",FALSE)</f>
        <v>43118</v>
      </c>
      <c r="E338" s="139">
        <f>_xll.qlInterestRateIndexValueDate(IndexON,D338)</f>
        <v>43118</v>
      </c>
      <c r="F338" s="155">
        <f>IFERROR(_xll.qlIndexFixing(IndexON,D338,TRUE,_xll.ohTrigger(RecalcTrigger,TriggerON)),NA())</f>
        <v>-4.7763629054697887E-3</v>
      </c>
      <c r="H338" s="42">
        <f>_xll.qlCalendarAdvance(Calendar,$H337,B338,"f",FALSE)</f>
        <v>43118</v>
      </c>
      <c r="I338" s="139">
        <f>_xll.qlInterestRateIndexValueDate(Index1M,$H338)</f>
        <v>43122</v>
      </c>
      <c r="J338" s="144">
        <f>IFERROR(_xll.qlIndexFixing(Index1M,$H338,TRUE,_xll.ohTrigger(RecalcTrigger,Trigger1M)),NA())</f>
        <v>-4.9475483034930948E-3</v>
      </c>
      <c r="K338" s="44">
        <f>IFERROR(_xll.qlIndexFixing(Index3M,H338,TRUE,_xll.ohTrigger(RecalcTrigger,Trigger3M)),NA())</f>
        <v>-3.8906456378725381E-3</v>
      </c>
      <c r="L338" s="44">
        <f>IFERROR(_xll.qlIndexFixing(Index6M,$H338,TRUE,_xll.ohTrigger(RecalcTrigger,Trigger6M)),NA())</f>
        <v>-2.4581280156302384E-3</v>
      </c>
      <c r="M338" s="145">
        <f>IFERROR(_xll.qlIndexFixing(Index1Y,$H338,TRUE,_xll.ohTrigger(RecalcTrigger,Trigger1Y)),NA())</f>
        <v>-9.5729115572326857E-4</v>
      </c>
      <c r="N338" s="144">
        <f>IFERROR(_xll.qlIndexFixing(ONIndex1M,I338,TRUE,_xll.ohTrigger(RecalcTrigger,Trigger1M)),NA())</f>
        <v>-4.918234595305826E-3</v>
      </c>
      <c r="O338" s="44">
        <f>IFERROR(_xll.qlIndexFixing(ONIndex3M,I338,TRUE,_xll.ohTrigger(RecalcTrigger,Trigger3M)),NA())</f>
        <v>-3.819888267178051E-3</v>
      </c>
      <c r="P338" s="44">
        <f>IFERROR(_xll.qlIndexFixing(ONIndex6M,I338,TRUE,_xll.ohTrigger(RecalcTrigger,Trigger6M)),NA())</f>
        <v>-2.5511194512084501E-3</v>
      </c>
      <c r="Q338" s="145">
        <f>IFERROR(_xll.qlIndexFixing(ONIndex1Y,I338,TRUE,_xll.ohTrigger(RecalcTrigger,Trigger1Y)),NA())</f>
        <v>-7.0312201505107197E-4</v>
      </c>
    </row>
    <row r="339" spans="2:17" x14ac:dyDescent="0.2">
      <c r="B339" s="39" t="s">
        <v>17</v>
      </c>
      <c r="D339" s="42">
        <f>_xll.qlCalendarAdvance(Calendar,$D338,B339,"f",FALSE)</f>
        <v>43119</v>
      </c>
      <c r="E339" s="139">
        <f>_xll.qlInterestRateIndexValueDate(IndexON,D339)</f>
        <v>43119</v>
      </c>
      <c r="F339" s="155">
        <f>IFERROR(_xll.qlIndexFixing(IndexON,D339,TRUE,_xll.ohTrigger(RecalcTrigger,TriggerON)),NA())</f>
        <v>-4.7815705677312081E-3</v>
      </c>
      <c r="H339" s="42">
        <f>_xll.qlCalendarAdvance(Calendar,$H338,B339,"f",FALSE)</f>
        <v>43119</v>
      </c>
      <c r="I339" s="139">
        <f>_xll.qlInterestRateIndexValueDate(Index1M,$H339)</f>
        <v>43123</v>
      </c>
      <c r="J339" s="144">
        <f>IFERROR(_xll.qlIndexFixing(Index1M,$H339,TRUE,_xll.ohTrigger(RecalcTrigger,Trigger1M)),NA())</f>
        <v>-4.9498512645794425E-3</v>
      </c>
      <c r="K339" s="44">
        <f>IFERROR(_xll.qlIndexFixing(Index3M,H339,TRUE,_xll.ohTrigger(RecalcTrigger,Trigger3M)),NA())</f>
        <v>-3.8915809378643473E-3</v>
      </c>
      <c r="L339" s="44">
        <f>IFERROR(_xll.qlIndexFixing(Index6M,$H339,TRUE,_xll.ohTrigger(RecalcTrigger,Trigger6M)),NA())</f>
        <v>-2.4575782294289977E-3</v>
      </c>
      <c r="M339" s="145">
        <f>IFERROR(_xll.qlIndexFixing(Index1Y,$H339,TRUE,_xll.ohTrigger(RecalcTrigger,Trigger1Y)),NA())</f>
        <v>-9.5747983951416143E-4</v>
      </c>
      <c r="N339" s="144">
        <f>IFERROR(_xll.qlIndexFixing(ONIndex1M,I339,TRUE,_xll.ohTrigger(RecalcTrigger,Trigger1M)),NA())</f>
        <v>-4.9206324807560264E-3</v>
      </c>
      <c r="O339" s="44">
        <f>IFERROR(_xll.qlIndexFixing(ONIndex3M,I339,TRUE,_xll.ohTrigger(RecalcTrigger,Trigger3M)),NA())</f>
        <v>-3.8246045541789897E-3</v>
      </c>
      <c r="P339" s="44">
        <f>IFERROR(_xll.qlIndexFixing(ONIndex6M,I339,TRUE,_xll.ohTrigger(RecalcTrigger,Trigger6M)),NA())</f>
        <v>-2.5453942248354622E-3</v>
      </c>
      <c r="Q339" s="145">
        <f>IFERROR(_xll.qlIndexFixing(ONIndex1Y,I339,TRUE,_xll.ohTrigger(RecalcTrigger,Trigger1Y)),NA())</f>
        <v>-7.1316046500236041E-4</v>
      </c>
    </row>
    <row r="340" spans="2:17" x14ac:dyDescent="0.2">
      <c r="B340" s="39" t="s">
        <v>17</v>
      </c>
      <c r="D340" s="42">
        <f>_xll.qlCalendarAdvance(Calendar,$D339,B340,"f",FALSE)</f>
        <v>43122</v>
      </c>
      <c r="E340" s="139">
        <f>_xll.qlInterestRateIndexValueDate(IndexON,D340)</f>
        <v>43122</v>
      </c>
      <c r="F340" s="155">
        <f>IFERROR(_xll.qlIndexFixing(IndexON,D340,TRUE,_xll.ohTrigger(RecalcTrigger,TriggerON)),NA())</f>
        <v>-4.7868215134094783E-3</v>
      </c>
      <c r="H340" s="42">
        <f>_xll.qlCalendarAdvance(Calendar,$H339,B340,"f",FALSE)</f>
        <v>43122</v>
      </c>
      <c r="I340" s="139">
        <f>_xll.qlInterestRateIndexValueDate(Index1M,$H340)</f>
        <v>43124</v>
      </c>
      <c r="J340" s="144">
        <f>IFERROR(_xll.qlIndexFixing(Index1M,$H340,TRUE,_xll.ohTrigger(RecalcTrigger,Trigger1M)),NA())</f>
        <v>-4.9543266842851227E-3</v>
      </c>
      <c r="K340" s="44">
        <f>IFERROR(_xll.qlIndexFixing(Index3M,H340,TRUE,_xll.ohTrigger(RecalcTrigger,Trigger3M)),NA())</f>
        <v>-3.8922054372463322E-3</v>
      </c>
      <c r="L340" s="44">
        <f>IFERROR(_xll.qlIndexFixing(Index6M,$H340,TRUE,_xll.ohTrigger(RecalcTrigger,Trigger6M)),NA())</f>
        <v>-2.4579047827731418E-3</v>
      </c>
      <c r="M340" s="145">
        <f>IFERROR(_xll.qlIndexFixing(Index1Y,$H340,TRUE,_xll.ohTrigger(RecalcTrigger,Trigger1Y)),NA())</f>
        <v>-9.5764153824144606E-4</v>
      </c>
      <c r="N340" s="144">
        <f>IFERROR(_xll.qlIndexFixing(ONIndex1M,I340,TRUE,_xll.ohTrigger(RecalcTrigger,Trigger1M)),NA())</f>
        <v>-4.9253381182357003E-3</v>
      </c>
      <c r="O340" s="44">
        <f>IFERROR(_xll.qlIndexFixing(ONIndex3M,I340,TRUE,_xll.ohTrigger(RecalcTrigger,Trigger3M)),NA())</f>
        <v>-3.8336793876636577E-3</v>
      </c>
      <c r="P340" s="44">
        <f>IFERROR(_xll.qlIndexFixing(ONIndex6M,I340,TRUE,_xll.ohTrigger(RecalcTrigger,Trigger6M)),NA())</f>
        <v>-2.5319355470632132E-3</v>
      </c>
      <c r="Q340" s="145">
        <f>IFERROR(_xll.qlIndexFixing(ONIndex1Y,I340,TRUE,_xll.ohTrigger(RecalcTrigger,Trigger1Y)),NA())</f>
        <v>-7.3570806790712595E-4</v>
      </c>
    </row>
    <row r="341" spans="2:17" x14ac:dyDescent="0.2">
      <c r="B341" s="39" t="s">
        <v>17</v>
      </c>
      <c r="D341" s="42">
        <f>_xll.qlCalendarAdvance(Calendar,$D340,B341,"f",FALSE)</f>
        <v>43123</v>
      </c>
      <c r="E341" s="139">
        <f>_xll.qlInterestRateIndexValueDate(IndexON,D341)</f>
        <v>43123</v>
      </c>
      <c r="F341" s="155">
        <f>IFERROR(_xll.qlIndexFixing(IndexON,D341,TRUE,_xll.ohTrigger(RecalcTrigger,TriggerON)),NA())</f>
        <v>-4.789372849951512E-3</v>
      </c>
      <c r="H341" s="42">
        <f>_xll.qlCalendarAdvance(Calendar,$H340,B341,"f",FALSE)</f>
        <v>43123</v>
      </c>
      <c r="I341" s="139">
        <f>_xll.qlInterestRateIndexValueDate(Index1M,$H341)</f>
        <v>43125</v>
      </c>
      <c r="J341" s="144">
        <f>IFERROR(_xll.qlIndexFixing(Index1M,$H341,TRUE,_xll.ohTrigger(RecalcTrigger,Trigger1M)),NA())</f>
        <v>-4.9555222632353957E-3</v>
      </c>
      <c r="K341" s="44">
        <f>IFERROR(_xll.qlIndexFixing(Index3M,H341,TRUE,_xll.ohTrigger(RecalcTrigger,Trigger3M)),NA())</f>
        <v>-3.8927680093343575E-3</v>
      </c>
      <c r="L341" s="44">
        <f>IFERROR(_xll.qlIndexFixing(Index6M,$H341,TRUE,_xll.ohTrigger(RecalcTrigger,Trigger6M)),NA())</f>
        <v>-2.4582257461408488E-3</v>
      </c>
      <c r="M341" s="145">
        <f>IFERROR(_xll.qlIndexFixing(Index1Y,$H341,TRUE,_xll.ohTrigger(RecalcTrigger,Trigger1Y)),NA())</f>
        <v>-9.5777425282608309E-4</v>
      </c>
      <c r="N341" s="144">
        <f>IFERROR(_xll.qlIndexFixing(ONIndex1M,I341,TRUE,_xll.ohTrigger(RecalcTrigger,Trigger1M)),NA())</f>
        <v>-4.9301555486103155E-3</v>
      </c>
      <c r="O341" s="44">
        <f>IFERROR(_xll.qlIndexFixing(ONIndex3M,I341,TRUE,_xll.ohTrigger(RecalcTrigger,Trigger3M)),NA())</f>
        <v>-3.8425143493059366E-3</v>
      </c>
      <c r="P341" s="44">
        <f>IFERROR(_xll.qlIndexFixing(ONIndex6M,I341,TRUE,_xll.ohTrigger(RecalcTrigger,Trigger6M)),NA())</f>
        <v>-2.5164993776405353E-3</v>
      </c>
      <c r="Q341" s="145">
        <f>IFERROR(_xll.qlIndexFixing(ONIndex1Y,I341,TRUE,_xll.ohTrigger(RecalcTrigger,Trigger1Y)),NA())</f>
        <v>-7.607589248559421E-4</v>
      </c>
    </row>
    <row r="342" spans="2:17" x14ac:dyDescent="0.2">
      <c r="B342" s="39" t="s">
        <v>17</v>
      </c>
      <c r="D342" s="42">
        <f>_xll.qlCalendarAdvance(Calendar,$D341,B342,"f",FALSE)</f>
        <v>43124</v>
      </c>
      <c r="E342" s="139">
        <f>_xll.qlInterestRateIndexValueDate(IndexON,D342)</f>
        <v>43124</v>
      </c>
      <c r="F342" s="155">
        <f>IFERROR(_xll.qlIndexFixing(IndexON,D342,TRUE,_xll.ohTrigger(RecalcTrigger,TriggerON)),NA())</f>
        <v>-4.7918984508799056E-3</v>
      </c>
      <c r="H342" s="42">
        <f>_xll.qlCalendarAdvance(Calendar,$H341,B342,"f",FALSE)</f>
        <v>43124</v>
      </c>
      <c r="I342" s="139">
        <f>_xll.qlInterestRateIndexValueDate(Index1M,$H342)</f>
        <v>43126</v>
      </c>
      <c r="J342" s="144">
        <f>IFERROR(_xll.qlIndexFixing(Index1M,$H342,TRUE,_xll.ohTrigger(RecalcTrigger,Trigger1M)),NA())</f>
        <v>-4.9567154905760802E-3</v>
      </c>
      <c r="K342" s="44">
        <f>IFERROR(_xll.qlIndexFixing(Index3M,H342,TRUE,_xll.ohTrigger(RecalcTrigger,Trigger3M)),NA())</f>
        <v>-3.8932700557148259E-3</v>
      </c>
      <c r="L342" s="44">
        <f>IFERROR(_xll.qlIndexFixing(Index6M,$H342,TRUE,_xll.ohTrigger(RecalcTrigger,Trigger6M)),NA())</f>
        <v>-2.4585405064815134E-3</v>
      </c>
      <c r="M342" s="145">
        <f>IFERROR(_xll.qlIndexFixing(Index1Y,$H342,TRUE,_xll.ohTrigger(RecalcTrigger,Trigger1Y)),NA())</f>
        <v>-9.5673037401828415E-4</v>
      </c>
      <c r="N342" s="144">
        <f>IFERROR(_xll.qlIndexFixing(ONIndex1M,I342,TRUE,_xll.ohTrigger(RecalcTrigger,Trigger1M)),NA())</f>
        <v>-4.9325189609561448E-3</v>
      </c>
      <c r="O342" s="44">
        <f>IFERROR(_xll.qlIndexFixing(ONIndex3M,I342,TRUE,_xll.ohTrigger(RecalcTrigger,Trigger3M)),NA())</f>
        <v>-3.846748350575524E-3</v>
      </c>
      <c r="P342" s="44">
        <f>IFERROR(_xll.qlIndexFixing(ONIndex6M,I342,TRUE,_xll.ohTrigger(RecalcTrigger,Trigger6M)),NA())</f>
        <v>-2.5077544905061089E-3</v>
      </c>
      <c r="Q342" s="145">
        <f>IFERROR(_xll.qlIndexFixing(ONIndex1Y,I342,TRUE,_xll.ohTrigger(RecalcTrigger,Trigger1Y)),NA())</f>
        <v>-7.7454774546126259E-4</v>
      </c>
    </row>
    <row r="343" spans="2:17" x14ac:dyDescent="0.2">
      <c r="B343" s="39" t="s">
        <v>17</v>
      </c>
      <c r="D343" s="42">
        <f>_xll.qlCalendarAdvance(Calendar,$D342,B343,"f",FALSE)</f>
        <v>43125</v>
      </c>
      <c r="E343" s="139">
        <f>_xll.qlInterestRateIndexValueDate(IndexON,D343)</f>
        <v>43125</v>
      </c>
      <c r="F343" s="155">
        <f>IFERROR(_xll.qlIndexFixing(IndexON,D343,TRUE,_xll.ohTrigger(RecalcTrigger,TriggerON)),NA())</f>
        <v>-4.794398111358511E-3</v>
      </c>
      <c r="H343" s="42">
        <f>_xll.qlCalendarAdvance(Calendar,$H342,B343,"f",FALSE)</f>
        <v>43125</v>
      </c>
      <c r="I343" s="139">
        <f>_xll.qlInterestRateIndexValueDate(Index1M,$H343)</f>
        <v>43129</v>
      </c>
      <c r="J343" s="144">
        <f>IFERROR(_xll.qlIndexFixing(Index1M,$H343,TRUE,_xll.ohTrigger(RecalcTrigger,Trigger1M)),NA())</f>
        <v>-4.9624375091390505E-3</v>
      </c>
      <c r="K343" s="44">
        <f>IFERROR(_xll.qlIndexFixing(Index3M,H343,TRUE,_xll.ohTrigger(RecalcTrigger,Trigger3M)),NA())</f>
        <v>-3.8940868963731139E-3</v>
      </c>
      <c r="L343" s="44">
        <f>IFERROR(_xll.qlIndexFixing(Index6M,$H343,TRUE,_xll.ohTrigger(RecalcTrigger,Trigger6M)),NA())</f>
        <v>-2.460020200790444E-3</v>
      </c>
      <c r="M343" s="145">
        <f>IFERROR(_xll.qlIndexFixing(Index1Y,$H343,TRUE,_xll.ohTrigger(RecalcTrigger,Trigger1Y)),NA())</f>
        <v>-9.5797475161702274E-4</v>
      </c>
      <c r="N343" s="144">
        <f>IFERROR(_xll.qlIndexFixing(ONIndex1M,I343,TRUE,_xll.ohTrigger(RecalcTrigger,Trigger1M)),NA())</f>
        <v>-4.9348753369304887E-3</v>
      </c>
      <c r="O343" s="44">
        <f>IFERROR(_xll.qlIndexFixing(ONIndex3M,I343,TRUE,_xll.ohTrigger(RecalcTrigger,Trigger3M)),NA())</f>
        <v>-3.8508831290551271E-3</v>
      </c>
      <c r="P343" s="44">
        <f>IFERROR(_xll.qlIndexFixing(ONIndex6M,I343,TRUE,_xll.ohTrigger(RecalcTrigger,Trigger6M)),NA())</f>
        <v>-2.4985826247192477E-3</v>
      </c>
      <c r="Q343" s="145">
        <f>IFERROR(_xll.qlIndexFixing(ONIndex1Y,I343,TRUE,_xll.ohTrigger(RecalcTrigger,Trigger1Y)),NA())</f>
        <v>-7.8899888634520465E-4</v>
      </c>
    </row>
    <row r="344" spans="2:17" x14ac:dyDescent="0.2">
      <c r="B344" s="39" t="s">
        <v>17</v>
      </c>
      <c r="D344" s="42">
        <f>_xll.qlCalendarAdvance(Calendar,$D343,B344,"f",FALSE)</f>
        <v>43126</v>
      </c>
      <c r="E344" s="139">
        <f>_xll.qlInterestRateIndexValueDate(IndexON,D344)</f>
        <v>43126</v>
      </c>
      <c r="F344" s="155">
        <f>IFERROR(_xll.qlIndexFixing(IndexON,D344,TRUE,_xll.ohTrigger(RecalcTrigger,TriggerON)),NA())</f>
        <v>-4.7992459600942894E-3</v>
      </c>
      <c r="H344" s="42">
        <f>_xll.qlCalendarAdvance(Calendar,$H343,B344,"f",FALSE)</f>
        <v>43126</v>
      </c>
      <c r="I344" s="139">
        <f>_xll.qlInterestRateIndexValueDate(Index1M,$H344)</f>
        <v>43130</v>
      </c>
      <c r="J344" s="144">
        <f>IFERROR(_xll.qlIndexFixing(Index1M,$H344,TRUE,_xll.ohTrigger(RecalcTrigger,Trigger1M)),NA())</f>
        <v>-4.9636186563364786E-3</v>
      </c>
      <c r="K344" s="44">
        <f>IFERROR(_xll.qlIndexFixing(Index3M,H344,TRUE,_xll.ohTrigger(RecalcTrigger,Trigger3M)),NA())</f>
        <v>-3.8947014953580883E-3</v>
      </c>
      <c r="L344" s="44">
        <f>IFERROR(_xll.qlIndexFixing(Index6M,$H344,TRUE,_xll.ohTrigger(RecalcTrigger,Trigger6M)),NA())</f>
        <v>-2.4597253552985842E-3</v>
      </c>
      <c r="M344" s="145">
        <f>IFERROR(_xll.qlIndexFixing(Index1Y,$H344,TRUE,_xll.ohTrigger(RecalcTrigger,Trigger1Y)),NA())</f>
        <v>-9.5793202275164539E-4</v>
      </c>
      <c r="N344" s="144">
        <f>IFERROR(_xll.qlIndexFixing(ONIndex1M,I344,TRUE,_xll.ohTrigger(RecalcTrigger,Trigger1M)),NA())</f>
        <v>-4.9372246295309452E-3</v>
      </c>
      <c r="O344" s="44">
        <f>IFERROR(_xll.qlIndexFixing(ONIndex3M,I344,TRUE,_xll.ohTrigger(RecalcTrigger,Trigger3M)),NA())</f>
        <v>-3.8549177632019038E-3</v>
      </c>
      <c r="P344" s="44">
        <f>IFERROR(_xll.qlIndexFixing(ONIndex6M,I344,TRUE,_xll.ohTrigger(RecalcTrigger,Trigger6M)),NA())</f>
        <v>-2.489744630382873E-3</v>
      </c>
      <c r="Q344" s="145">
        <f>IFERROR(_xll.qlIndexFixing(ONIndex1Y,I344,TRUE,_xll.ohTrigger(RecalcTrigger,Trigger1Y)),NA())</f>
        <v>-8.0345804389647668E-4</v>
      </c>
    </row>
    <row r="345" spans="2:17" x14ac:dyDescent="0.2">
      <c r="B345" s="39" t="s">
        <v>17</v>
      </c>
      <c r="D345" s="42">
        <f>_xll.qlCalendarAdvance(Calendar,$D344,B345,"f",FALSE)</f>
        <v>43129</v>
      </c>
      <c r="E345" s="139">
        <f>_xll.qlInterestRateIndexValueDate(IndexON,D345)</f>
        <v>43129</v>
      </c>
      <c r="F345" s="155">
        <f>IFERROR(_xll.qlIndexFixing(IndexON,D345,TRUE,_xll.ohTrigger(RecalcTrigger,TriggerON)),NA())</f>
        <v>-4.804133256648413E-3</v>
      </c>
      <c r="H345" s="42">
        <f>_xll.qlCalendarAdvance(Calendar,$H344,B345,"f",FALSE)</f>
        <v>43129</v>
      </c>
      <c r="I345" s="139">
        <f>_xll.qlInterestRateIndexValueDate(Index1M,$H345)</f>
        <v>43131</v>
      </c>
      <c r="J345" s="144">
        <f>IFERROR(_xll.qlIndexFixing(Index1M,$H345,TRUE,_xll.ohTrigger(RecalcTrigger,Trigger1M)),NA())</f>
        <v>-4.964797384624361E-3</v>
      </c>
      <c r="K345" s="44">
        <f>IFERROR(_xll.qlIndexFixing(Index3M,H345,TRUE,_xll.ohTrigger(RecalcTrigger,Trigger3M)),NA())</f>
        <v>-3.8952819174303756E-3</v>
      </c>
      <c r="L345" s="44">
        <f>IFERROR(_xll.qlIndexFixing(Index6M,$H345,TRUE,_xll.ohTrigger(RecalcTrigger,Trigger6M)),NA())</f>
        <v>-2.4600000034834418E-3</v>
      </c>
      <c r="M345" s="145">
        <f>IFERROR(_xll.qlIndexFixing(Index1Y,$H345,TRUE,_xll.ohTrigger(RecalcTrigger,Trigger1Y)),NA())</f>
        <v>-9.5784799332833544E-4</v>
      </c>
      <c r="N345" s="144">
        <f>IFERROR(_xll.qlIndexFixing(ONIndex1M,I345,TRUE,_xll.ohTrigger(RecalcTrigger,Trigger1M)),NA())</f>
        <v>-4.9418315271809732E-3</v>
      </c>
      <c r="O345" s="44">
        <f>IFERROR(_xll.qlIndexFixing(ONIndex3M,I345,TRUE,_xll.ohTrigger(RecalcTrigger,Trigger3M)),NA())</f>
        <v>-3.8626071621994384E-3</v>
      </c>
      <c r="P345" s="44">
        <f>IFERROR(_xll.qlIndexFixing(ONIndex6M,I345,TRUE,_xll.ohTrigger(RecalcTrigger,Trigger6M)),NA())</f>
        <v>-2.473821248529795E-3</v>
      </c>
      <c r="Q345" s="145">
        <f>IFERROR(_xll.qlIndexFixing(ONIndex1Y,I345,TRUE,_xll.ohTrigger(RecalcTrigger,Trigger1Y)),NA())</f>
        <v>-8.3164431751825418E-4</v>
      </c>
    </row>
    <row r="346" spans="2:17" x14ac:dyDescent="0.2">
      <c r="B346" s="39" t="s">
        <v>17</v>
      </c>
      <c r="D346" s="42">
        <f>_xll.qlCalendarAdvance(Calendar,$D345,B346,"f",FALSE)</f>
        <v>43130</v>
      </c>
      <c r="E346" s="139">
        <f>_xll.qlInterestRateIndexValueDate(IndexON,D346)</f>
        <v>43130</v>
      </c>
      <c r="F346" s="155">
        <f>IFERROR(_xll.qlIndexFixing(IndexON,D346,TRUE,_xll.ohTrigger(RecalcTrigger,TriggerON)),NA())</f>
        <v>-4.8065001453334588E-3</v>
      </c>
      <c r="H346" s="42">
        <f>_xll.qlCalendarAdvance(Calendar,$H345,B346,"f",FALSE)</f>
        <v>43130</v>
      </c>
      <c r="I346" s="139">
        <f>_xll.qlInterestRateIndexValueDate(Index1M,$H346)</f>
        <v>43132</v>
      </c>
      <c r="J346" s="144">
        <f>IFERROR(_xll.qlIndexFixing(Index1M,$H346,TRUE,_xll.ohTrigger(RecalcTrigger,Trigger1M)),NA())</f>
        <v>-4.9670440508202997E-3</v>
      </c>
      <c r="K346" s="44">
        <f>IFERROR(_xll.qlIndexFixing(Index3M,H346,TRUE,_xll.ohTrigger(RecalcTrigger,Trigger3M)),NA())</f>
        <v>-3.8950915090709692E-3</v>
      </c>
      <c r="L346" s="44">
        <f>IFERROR(_xll.qlIndexFixing(Index6M,$H346,TRUE,_xll.ohTrigger(RecalcTrigger,Trigger6M)),NA())</f>
        <v>-2.4602648143618607E-3</v>
      </c>
      <c r="M346" s="145">
        <f>IFERROR(_xll.qlIndexFixing(Index1Y,$H346,TRUE,_xll.ohTrigger(RecalcTrigger,Trigger1Y)),NA())</f>
        <v>-9.5772084318630378E-4</v>
      </c>
      <c r="N346" s="144">
        <f>IFERROR(_xll.qlIndexFixing(ONIndex1M,I346,TRUE,_xll.ohTrigger(RecalcTrigger,Trigger1M)),NA())</f>
        <v>-4.946550020270557E-3</v>
      </c>
      <c r="O346" s="44">
        <f>IFERROR(_xll.qlIndexFixing(ONIndex3M,I346,TRUE,_xll.ohTrigger(RecalcTrigger,Trigger3M)),NA())</f>
        <v>-3.8700364163313239E-3</v>
      </c>
      <c r="P346" s="44">
        <f>IFERROR(_xll.qlIndexFixing(ONIndex6M,I346,TRUE,_xll.ohTrigger(RecalcTrigger,Trigger6M)),NA())</f>
        <v>-2.4597255478031599E-3</v>
      </c>
      <c r="Q346" s="145">
        <f>IFERROR(_xll.qlIndexFixing(ONIndex1Y,I346,TRUE,_xll.ohTrigger(RecalcTrigger,Trigger1Y)),NA())</f>
        <v>-8.5909200373546213E-4</v>
      </c>
    </row>
    <row r="347" spans="2:17" x14ac:dyDescent="0.2">
      <c r="B347" s="39" t="s">
        <v>17</v>
      </c>
      <c r="D347" s="42">
        <f>_xll.qlCalendarAdvance(Calendar,$D346,B347,"f",FALSE)</f>
        <v>43131</v>
      </c>
      <c r="E347" s="139">
        <f>_xll.qlInterestRateIndexValueDate(IndexON,D347)</f>
        <v>43131</v>
      </c>
      <c r="F347" s="155">
        <f>IFERROR(_xll.qlIndexFixing(IndexON,D347,TRUE,_xll.ohTrigger(RecalcTrigger,TriggerON)),NA())</f>
        <v>-4.8088398654311248E-3</v>
      </c>
      <c r="H347" s="42">
        <f>_xll.qlCalendarAdvance(Calendar,$H346,B347,"f",FALSE)</f>
        <v>43131</v>
      </c>
      <c r="I347" s="139">
        <f>_xll.qlInterestRateIndexValueDate(Index1M,$H347)</f>
        <v>43133</v>
      </c>
      <c r="J347" s="144">
        <f>IFERROR(_xll.qlIndexFixing(Index1M,$H347,TRUE,_xll.ohTrigger(RecalcTrigger,Trigger1M)),NA())</f>
        <v>-4.9692829513709692E-3</v>
      </c>
      <c r="K347" s="44">
        <f>IFERROR(_xll.qlIndexFixing(Index3M,H347,TRUE,_xll.ohTrigger(RecalcTrigger,Trigger3M)),NA())</f>
        <v>-3.8955846138030619E-3</v>
      </c>
      <c r="L347" s="44">
        <f>IFERROR(_xll.qlIndexFixing(Index6M,$H347,TRUE,_xll.ohTrigger(RecalcTrigger,Trigger6M)),NA())</f>
        <v>-2.4605191137023409E-3</v>
      </c>
      <c r="M347" s="145">
        <f>IFERROR(_xll.qlIndexFixing(Index1Y,$H347,TRUE,_xll.ohTrigger(RecalcTrigger,Trigger1Y)),NA())</f>
        <v>-9.5635711030973196E-4</v>
      </c>
      <c r="N347" s="144">
        <f>IFERROR(_xll.qlIndexFixing(ONIndex1M,I347,TRUE,_xll.ohTrigger(RecalcTrigger,Trigger1M)),NA())</f>
        <v>-4.9488631868888078E-3</v>
      </c>
      <c r="O347" s="44">
        <f>IFERROR(_xll.qlIndexFixing(ONIndex3M,I347,TRUE,_xll.ohTrigger(RecalcTrigger,Trigger3M)),NA())</f>
        <v>-3.8735564998360061E-3</v>
      </c>
      <c r="P347" s="44">
        <f>IFERROR(_xll.qlIndexFixing(ONIndex6M,I347,TRUE,_xll.ohTrigger(RecalcTrigger,Trigger6M)),NA())</f>
        <v>-2.4535780764312065E-3</v>
      </c>
      <c r="Q347" s="145">
        <f>IFERROR(_xll.qlIndexFixing(ONIndex1Y,I347,TRUE,_xll.ohTrigger(RecalcTrigger,Trigger1Y)),NA())</f>
        <v>-8.724375169499865E-4</v>
      </c>
    </row>
    <row r="348" spans="2:17" x14ac:dyDescent="0.2">
      <c r="B348" s="39" t="s">
        <v>17</v>
      </c>
      <c r="D348" s="42">
        <f>_xll.qlCalendarAdvance(Calendar,$D347,B348,"f",FALSE)</f>
        <v>43132</v>
      </c>
      <c r="E348" s="139">
        <f>_xll.qlInterestRateIndexValueDate(IndexON,D348)</f>
        <v>43132</v>
      </c>
      <c r="F348" s="155">
        <f>IFERROR(_xll.qlIndexFixing(IndexON,D348,TRUE,_xll.ohTrigger(RecalcTrigger,TriggerON)),NA())</f>
        <v>-4.8111522123850392E-3</v>
      </c>
      <c r="H348" s="42">
        <f>_xll.qlCalendarAdvance(Calendar,$H347,B348,"f",FALSE)</f>
        <v>43132</v>
      </c>
      <c r="I348" s="139">
        <f>_xll.qlInterestRateIndexValueDate(Index1M,$H348)</f>
        <v>43136</v>
      </c>
      <c r="J348" s="144">
        <f>IFERROR(_xll.qlIndexFixing(Index1M,$H348,TRUE,_xll.ohTrigger(RecalcTrigger,Trigger1M)),NA())</f>
        <v>-4.9759525871660515E-3</v>
      </c>
      <c r="K348" s="44">
        <f>IFERROR(_xll.qlIndexFixing(Index3M,H348,TRUE,_xll.ohTrigger(RecalcTrigger,Trigger3M)),NA())</f>
        <v>-3.894894362561093E-3</v>
      </c>
      <c r="L348" s="44">
        <f>IFERROR(_xll.qlIndexFixing(Index6M,$H348,TRUE,_xll.ohTrigger(RecalcTrigger,Trigger6M)),NA())</f>
        <v>-2.4613910032492414E-3</v>
      </c>
      <c r="M348" s="145">
        <f>IFERROR(_xll.qlIndexFixing(Index1Y,$H348,TRUE,_xll.ohTrigger(RecalcTrigger,Trigger1Y)),NA())</f>
        <v>-9.5678666488052374E-4</v>
      </c>
      <c r="N348" s="144">
        <f>IFERROR(_xll.qlIndexFixing(ONIndex1M,I348,TRUE,_xll.ohTrigger(RecalcTrigger,Trigger1M)),NA())</f>
        <v>-4.9511689868397823E-3</v>
      </c>
      <c r="O348" s="44">
        <f>IFERROR(_xll.qlIndexFixing(ONIndex3M,I348,TRUE,_xll.ohTrigger(RecalcTrigger,Trigger3M)),NA())</f>
        <v>-3.8769709073926961E-3</v>
      </c>
      <c r="P348" s="44">
        <f>IFERROR(_xll.qlIndexFixing(ONIndex6M,I348,TRUE,_xll.ohTrigger(RecalcTrigger,Trigger6M)),NA())</f>
        <v>-2.4479831550650033E-3</v>
      </c>
      <c r="Q348" s="145">
        <f>IFERROR(_xll.qlIndexFixing(ONIndex1Y,I348,TRUE,_xll.ohTrigger(RecalcTrigger,Trigger1Y)),NA())</f>
        <v>-8.8555291599679009E-4</v>
      </c>
    </row>
    <row r="349" spans="2:17" x14ac:dyDescent="0.2">
      <c r="B349" s="39" t="s">
        <v>17</v>
      </c>
      <c r="D349" s="42">
        <f>_xll.qlCalendarAdvance(Calendar,$D348,B349,"f",FALSE)</f>
        <v>43133</v>
      </c>
      <c r="E349" s="139">
        <f>_xll.qlInterestRateIndexValueDate(IndexON,D349)</f>
        <v>43133</v>
      </c>
      <c r="F349" s="155">
        <f>IFERROR(_xll.qlIndexFixing(IndexON,D349,TRUE,_xll.ohTrigger(RecalcTrigger,TriggerON)),NA())</f>
        <v>-4.8156202200821951E-3</v>
      </c>
      <c r="H349" s="42">
        <f>_xll.qlCalendarAdvance(Calendar,$H348,B349,"f",FALSE)</f>
        <v>43133</v>
      </c>
      <c r="I349" s="139">
        <f>_xll.qlInterestRateIndexValueDate(Index1M,$H349)</f>
        <v>43137</v>
      </c>
      <c r="J349" s="144">
        <f>IFERROR(_xll.qlIndexFixing(Index1M,$H349,TRUE,_xll.ohTrigger(RecalcTrigger,Trigger1M)),NA())</f>
        <v>-4.9781599531588984E-3</v>
      </c>
      <c r="K349" s="44">
        <f>IFERROR(_xll.qlIndexFixing(Index3M,H349,TRUE,_xll.ohTrigger(RecalcTrigger,Trigger3M)),NA())</f>
        <v>-3.8952124358910822E-3</v>
      </c>
      <c r="L349" s="44">
        <f>IFERROR(_xll.qlIndexFixing(Index6M,$H349,TRUE,_xll.ohTrigger(RecalcTrigger,Trigger6M)),NA())</f>
        <v>-2.4614170224669194E-3</v>
      </c>
      <c r="M349" s="145">
        <f>IFERROR(_xll.qlIndexFixing(Index1Y,$H349,TRUE,_xll.ohTrigger(RecalcTrigger,Trigger1Y)),NA())</f>
        <v>-9.564497207222506E-4</v>
      </c>
      <c r="N349" s="144">
        <f>IFERROR(_xll.qlIndexFixing(ONIndex1M,I349,TRUE,_xll.ohTrigger(RecalcTrigger,Trigger1M)),NA())</f>
        <v>-4.9534673728413026E-3</v>
      </c>
      <c r="O349" s="44">
        <f>IFERROR(_xll.qlIndexFixing(ONIndex3M,I349,TRUE,_xll.ohTrigger(RecalcTrigger,Trigger3M)),NA())</f>
        <v>-3.8802787176184239E-3</v>
      </c>
      <c r="P349" s="44">
        <f>IFERROR(_xll.qlIndexFixing(ONIndex6M,I349,TRUE,_xll.ohTrigger(RecalcTrigger,Trigger6M)),NA())</f>
        <v>-2.4429455988528304E-3</v>
      </c>
      <c r="Q349" s="145">
        <f>IFERROR(_xll.qlIndexFixing(ONIndex1Y,I349,TRUE,_xll.ohTrigger(RecalcTrigger,Trigger1Y)),NA())</f>
        <v>-8.984357387253894E-4</v>
      </c>
    </row>
    <row r="350" spans="2:17" x14ac:dyDescent="0.2">
      <c r="B350" s="39" t="s">
        <v>17</v>
      </c>
      <c r="D350" s="42">
        <f>_xll.qlCalendarAdvance(Calendar,$D349,B350,"f",FALSE)</f>
        <v>43136</v>
      </c>
      <c r="E350" s="139">
        <f>_xll.qlInterestRateIndexValueDate(IndexON,D350)</f>
        <v>43136</v>
      </c>
      <c r="F350" s="155">
        <f>IFERROR(_xll.qlIndexFixing(IndexON,D350,TRUE,_xll.ohTrigger(RecalcTrigger,TriggerON)),NA())</f>
        <v>-4.8201237741984926E-3</v>
      </c>
      <c r="H350" s="42">
        <f>_xll.qlCalendarAdvance(Calendar,$H349,B350,"f",FALSE)</f>
        <v>43136</v>
      </c>
      <c r="I350" s="139">
        <f>_xll.qlInterestRateIndexValueDate(Index1M,$H350)</f>
        <v>43138</v>
      </c>
      <c r="J350" s="144">
        <f>IFERROR(_xll.qlIndexFixing(Index1M,$H350,TRUE,_xll.ohTrigger(RecalcTrigger,Trigger1M)),NA())</f>
        <v>-4.9803593175252415E-3</v>
      </c>
      <c r="K350" s="44">
        <f>IFERROR(_xll.qlIndexFixing(Index3M,H350,TRUE,_xll.ohTrigger(RecalcTrigger,Trigger3M)),NA())</f>
        <v>-3.8954976760997334E-3</v>
      </c>
      <c r="L350" s="44">
        <f>IFERROR(_xll.qlIndexFixing(Index6M,$H350,TRUE,_xll.ohTrigger(RecalcTrigger,Trigger6M)),NA())</f>
        <v>-2.4616080321236298E-3</v>
      </c>
      <c r="M350" s="145">
        <f>IFERROR(_xll.qlIndexFixing(Index1Y,$H350,TRUE,_xll.ohTrigger(RecalcTrigger,Trigger1Y)),NA())</f>
        <v>-9.5607263831705945E-4</v>
      </c>
      <c r="N350" s="144">
        <f>IFERROR(_xll.qlIndexFixing(ONIndex1M,I350,TRUE,_xll.ohTrigger(RecalcTrigger,Trigger1M)),NA())</f>
        <v>-4.9579709115565862E-3</v>
      </c>
      <c r="O350" s="44">
        <f>IFERROR(_xll.qlIndexFixing(ONIndex3M,I350,TRUE,_xll.ohTrigger(RecalcTrigger,Trigger3M)),NA())</f>
        <v>-3.8864924449111271E-3</v>
      </c>
      <c r="P350" s="44">
        <f>IFERROR(_xll.qlIndexFixing(ONIndex6M,I350,TRUE,_xll.ohTrigger(RecalcTrigger,Trigger6M)),NA())</f>
        <v>-2.4347359782028732E-3</v>
      </c>
      <c r="Q350" s="145">
        <f>IFERROR(_xll.qlIndexFixing(ONIndex1Y,I350,TRUE,_xll.ohTrigger(RecalcTrigger,Trigger1Y)),NA())</f>
        <v>-9.2341145304875027E-4</v>
      </c>
    </row>
    <row r="351" spans="2:17" x14ac:dyDescent="0.2">
      <c r="B351" s="39" t="s">
        <v>17</v>
      </c>
      <c r="D351" s="42">
        <f>_xll.qlCalendarAdvance(Calendar,$D350,B351,"f",FALSE)</f>
        <v>43137</v>
      </c>
      <c r="E351" s="139">
        <f>_xll.qlInterestRateIndexValueDate(IndexON,D351)</f>
        <v>43137</v>
      </c>
      <c r="F351" s="155">
        <f>IFERROR(_xll.qlIndexFixing(IndexON,D351,TRUE,_xll.ohTrigger(RecalcTrigger,TriggerON)),NA())</f>
        <v>-4.8222961847699253E-3</v>
      </c>
      <c r="H351" s="42">
        <f>_xll.qlCalendarAdvance(Calendar,$H350,B351,"f",FALSE)</f>
        <v>43137</v>
      </c>
      <c r="I351" s="139">
        <f>_xll.qlInterestRateIndexValueDate(Index1M,$H351)</f>
        <v>43139</v>
      </c>
      <c r="J351" s="144">
        <f>IFERROR(_xll.qlIndexFixing(Index1M,$H351,TRUE,_xll.ohTrigger(RecalcTrigger,Trigger1M)),NA())</f>
        <v>-4.9825506330656933E-3</v>
      </c>
      <c r="K351" s="44">
        <f>IFERROR(_xll.qlIndexFixing(Index3M,H351,TRUE,_xll.ohTrigger(RecalcTrigger,Trigger3M)),NA())</f>
        <v>-3.895348160100601E-3</v>
      </c>
      <c r="L351" s="44">
        <f>IFERROR(_xll.qlIndexFixing(Index6M,$H351,TRUE,_xll.ohTrigger(RecalcTrigger,Trigger6M)),NA())</f>
        <v>-2.4617841557767499E-3</v>
      </c>
      <c r="M351" s="145">
        <f>IFERROR(_xll.qlIndexFixing(Index1Y,$H351,TRUE,_xll.ohTrigger(RecalcTrigger,Trigger1Y)),NA())</f>
        <v>-9.5565604028077225E-4</v>
      </c>
      <c r="N351" s="144">
        <f>IFERROR(_xll.qlIndexFixing(ONIndex1M,I351,TRUE,_xll.ohTrigger(RecalcTrigger,Trigger1M)),NA())</f>
        <v>-4.9625858317492444E-3</v>
      </c>
      <c r="O351" s="44">
        <f>IFERROR(_xll.qlIndexFixing(ONIndex3M,I351,TRUE,_xll.ohTrigger(RecalcTrigger,Trigger3M)),NA())</f>
        <v>-3.8924255457217782E-3</v>
      </c>
      <c r="P351" s="44">
        <f>IFERROR(_xll.qlIndexFixing(ONIndex6M,I351,TRUE,_xll.ohTrigger(RecalcTrigger,Trigger6M)),NA())</f>
        <v>-2.4284653252726329E-3</v>
      </c>
      <c r="Q351" s="145">
        <f>IFERROR(_xll.qlIndexFixing(ONIndex1Y,I351,TRUE,_xll.ohTrigger(RecalcTrigger,Trigger1Y)),NA())</f>
        <v>-9.4759203216110421E-4</v>
      </c>
    </row>
    <row r="352" spans="2:17" x14ac:dyDescent="0.2">
      <c r="B352" s="39" t="s">
        <v>17</v>
      </c>
      <c r="D352" s="42">
        <f>_xll.qlCalendarAdvance(Calendar,$D351,B352,"f",FALSE)</f>
        <v>43138</v>
      </c>
      <c r="E352" s="139">
        <f>_xll.qlInterestRateIndexValueDate(IndexON,D352)</f>
        <v>43138</v>
      </c>
      <c r="F352" s="155">
        <f>IFERROR(_xll.qlIndexFixing(IndexON,D352,TRUE,_xll.ohTrigger(RecalcTrigger,TriggerON)),NA())</f>
        <v>-4.8244399939001426E-3</v>
      </c>
      <c r="H352" s="42">
        <f>_xll.qlCalendarAdvance(Calendar,$H351,B352,"f",FALSE)</f>
        <v>43138</v>
      </c>
      <c r="I352" s="139">
        <f>_xll.qlInterestRateIndexValueDate(Index1M,$H352)</f>
        <v>43140</v>
      </c>
      <c r="J352" s="144">
        <f>IFERROR(_xll.qlIndexFixing(Index1M,$H352,TRUE,_xll.ohTrigger(RecalcTrigger,Trigger1M)),NA())</f>
        <v>-4.984733852580866E-3</v>
      </c>
      <c r="K352" s="44">
        <f>IFERROR(_xll.qlIndexFixing(Index3M,H352,TRUE,_xll.ohTrigger(RecalcTrigger,Trigger3M)),NA())</f>
        <v>-3.8951583204828678E-3</v>
      </c>
      <c r="L352" s="44">
        <f>IFERROR(_xll.qlIndexFixing(Index6M,$H352,TRUE,_xll.ohTrigger(RecalcTrigger,Trigger6M)),NA())</f>
        <v>-2.4619446235159569E-3</v>
      </c>
      <c r="M352" s="145">
        <f>IFERROR(_xll.qlIndexFixing(Index1Y,$H352,TRUE,_xll.ohTrigger(RecalcTrigger,Trigger1Y)),NA())</f>
        <v>-9.5396961945033265E-4</v>
      </c>
      <c r="N352" s="144">
        <f>IFERROR(_xll.qlIndexFixing(ONIndex1M,I352,TRUE,_xll.ohTrigger(RecalcTrigger,Trigger1M)),NA())</f>
        <v>-4.9648464390505964E-3</v>
      </c>
      <c r="O352" s="44">
        <f>IFERROR(_xll.qlIndexFixing(ONIndex3M,I352,TRUE,_xll.ohTrigger(RecalcTrigger,Trigger3M)),NA())</f>
        <v>-3.8951865402747643E-3</v>
      </c>
      <c r="P352" s="44">
        <f>IFERROR(_xll.qlIndexFixing(ONIndex6M,I352,TRUE,_xll.ohTrigger(RecalcTrigger,Trigger6M)),NA())</f>
        <v>-2.4262868204960597E-3</v>
      </c>
      <c r="Q352" s="145">
        <f>IFERROR(_xll.qlIndexFixing(ONIndex1Y,I352,TRUE,_xll.ohTrigger(RecalcTrigger,Trigger1Y)),NA())</f>
        <v>-9.5927504691672993E-4</v>
      </c>
    </row>
    <row r="353" spans="2:17" x14ac:dyDescent="0.2">
      <c r="B353" s="39" t="s">
        <v>17</v>
      </c>
      <c r="D353" s="42">
        <f>_xll.qlCalendarAdvance(Calendar,$D352,B353,"f",FALSE)</f>
        <v>43139</v>
      </c>
      <c r="E353" s="139">
        <f>_xll.qlInterestRateIndexValueDate(IndexON,D353)</f>
        <v>43139</v>
      </c>
      <c r="F353" s="155">
        <f>IFERROR(_xll.qlIndexFixing(IndexON,D353,TRUE,_xll.ohTrigger(RecalcTrigger,TriggerON)),NA())</f>
        <v>-4.8265549969528365E-3</v>
      </c>
      <c r="H353" s="42">
        <f>_xll.qlCalendarAdvance(Calendar,$H352,B353,"f",FALSE)</f>
        <v>43139</v>
      </c>
      <c r="I353" s="139">
        <f>_xll.qlInterestRateIndexValueDate(Index1M,$H353)</f>
        <v>43143</v>
      </c>
      <c r="J353" s="144">
        <f>IFERROR(_xll.qlIndexFixing(Index1M,$H353,TRUE,_xll.ohTrigger(RecalcTrigger,Trigger1M)),NA())</f>
        <v>-4.9912344630436457E-3</v>
      </c>
      <c r="K353" s="44">
        <f>IFERROR(_xll.qlIndexFixing(Index3M,H353,TRUE,_xll.ohTrigger(RecalcTrigger,Trigger3M)),NA())</f>
        <v>-3.8935818476564196E-3</v>
      </c>
      <c r="L353" s="44">
        <f>IFERROR(_xll.qlIndexFixing(Index6M,$H353,TRUE,_xll.ohTrigger(RecalcTrigger,Trigger6M)),NA())</f>
        <v>-2.4622110773561052E-3</v>
      </c>
      <c r="M353" s="145">
        <f>IFERROR(_xll.qlIndexFixing(Index1Y,$H353,TRUE,_xll.ohTrigger(RecalcTrigger,Trigger1Y)),NA())</f>
        <v>-9.536071806310522E-4</v>
      </c>
      <c r="N353" s="144">
        <f>IFERROR(_xll.qlIndexFixing(ONIndex1M,I353,TRUE,_xll.ohTrigger(RecalcTrigger,Trigger1M)),NA())</f>
        <v>-4.9670993493489135E-3</v>
      </c>
      <c r="O353" s="44">
        <f>IFERROR(_xll.qlIndexFixing(ONIndex3M,I353,TRUE,_xll.ohTrigger(RecalcTrigger,Trigger3M)),NA())</f>
        <v>-3.8978354061214304E-3</v>
      </c>
      <c r="P353" s="44">
        <f>IFERROR(_xll.qlIndexFixing(ONIndex6M,I353,TRUE,_xll.ohTrigger(RecalcTrigger,Trigger6M)),NA())</f>
        <v>-2.424694571243613E-3</v>
      </c>
      <c r="Q353" s="145">
        <f>IFERROR(_xll.qlIndexFixing(ONIndex1Y,I353,TRUE,_xll.ohTrigger(RecalcTrigger,Trigger1Y)),NA())</f>
        <v>-9.707107145295879E-4</v>
      </c>
    </row>
    <row r="354" spans="2:17" x14ac:dyDescent="0.2">
      <c r="B354" s="39" t="s">
        <v>17</v>
      </c>
      <c r="D354" s="42">
        <f>_xll.qlCalendarAdvance(Calendar,$D353,B354,"f",FALSE)</f>
        <v>43140</v>
      </c>
      <c r="E354" s="139">
        <f>_xll.qlInterestRateIndexValueDate(IndexON,D354)</f>
        <v>43140</v>
      </c>
      <c r="F354" s="155">
        <f>IFERROR(_xll.qlIndexFixing(IndexON,D354,TRUE,_xll.ohTrigger(RecalcTrigger,TriggerON)),NA())</f>
        <v>-4.8306231387229559E-3</v>
      </c>
      <c r="H354" s="42">
        <f>_xll.qlCalendarAdvance(Calendar,$H353,B354,"f",FALSE)</f>
        <v>43140</v>
      </c>
      <c r="I354" s="139">
        <f>_xll.qlInterestRateIndexValueDate(Index1M,$H354)</f>
        <v>43144</v>
      </c>
      <c r="J354" s="144">
        <f>IFERROR(_xll.qlIndexFixing(Index1M,$H354,TRUE,_xll.ohTrigger(RecalcTrigger,Trigger1M)),NA())</f>
        <v>-4.9933848265095093E-3</v>
      </c>
      <c r="K354" s="44">
        <f>IFERROR(_xll.qlIndexFixing(Index3M,H354,TRUE,_xll.ohTrigger(RecalcTrigger,Trigger3M)),NA())</f>
        <v>-3.8936367945980876E-3</v>
      </c>
      <c r="L354" s="44">
        <f>IFERROR(_xll.qlIndexFixing(Index6M,$H354,TRUE,_xll.ohTrigger(RecalcTrigger,Trigger6M)),NA())</f>
        <v>-2.4624141287733917E-3</v>
      </c>
      <c r="M354" s="145">
        <f>IFERROR(_xll.qlIndexFixing(Index1Y,$H354,TRUE,_xll.ohTrigger(RecalcTrigger,Trigger1Y)),NA())</f>
        <v>-9.5300258016820687E-4</v>
      </c>
      <c r="N354" s="144">
        <f>IFERROR(_xll.qlIndexFixing(ONIndex1M,I354,TRUE,_xll.ohTrigger(RecalcTrigger,Trigger1M)),NA())</f>
        <v>-4.9693445148024651E-3</v>
      </c>
      <c r="O354" s="44">
        <f>IFERROR(_xll.qlIndexFixing(ONIndex3M,I354,TRUE,_xll.ohTrigger(RecalcTrigger,Trigger3M)),NA())</f>
        <v>-3.9003712216789665E-3</v>
      </c>
      <c r="P354" s="44">
        <f>IFERROR(_xll.qlIndexFixing(ONIndex6M,I354,TRUE,_xll.ohTrigger(RecalcTrigger,Trigger6M)),NA())</f>
        <v>-2.4236933925037007E-3</v>
      </c>
      <c r="Q354" s="145">
        <f>IFERROR(_xll.qlIndexFixing(ONIndex1Y,I354,TRUE,_xll.ohTrigger(RecalcTrigger,Trigger1Y)),NA())</f>
        <v>-9.8189657324887492E-4</v>
      </c>
    </row>
    <row r="355" spans="2:17" x14ac:dyDescent="0.2">
      <c r="B355" s="39" t="s">
        <v>17</v>
      </c>
      <c r="D355" s="42">
        <f>_xll.qlCalendarAdvance(Calendar,$D354,B355,"f",FALSE)</f>
        <v>43143</v>
      </c>
      <c r="E355" s="139">
        <f>_xll.qlInterestRateIndexValueDate(IndexON,D355)</f>
        <v>43143</v>
      </c>
      <c r="F355" s="155">
        <f>IFERROR(_xll.qlIndexFixing(IndexON,D355,TRUE,_xll.ohTrigger(RecalcTrigger,TriggerON)),NA())</f>
        <v>-4.8347228546230525E-3</v>
      </c>
      <c r="H355" s="42">
        <f>_xll.qlCalendarAdvance(Calendar,$H354,B355,"f",FALSE)</f>
        <v>43143</v>
      </c>
      <c r="I355" s="139">
        <f>_xll.qlInterestRateIndexValueDate(Index1M,$H355)</f>
        <v>43145</v>
      </c>
      <c r="J355" s="144">
        <f>IFERROR(_xll.qlIndexFixing(Index1M,$H355,TRUE,_xll.ohTrigger(RecalcTrigger,Trigger1M)),NA())</f>
        <v>-4.9955268579788504E-3</v>
      </c>
      <c r="K355" s="44">
        <f>IFERROR(_xll.qlIndexFixing(Index3M,H355,TRUE,_xll.ohTrigger(RecalcTrigger,Trigger3M)),NA())</f>
        <v>-3.8936615109975213E-3</v>
      </c>
      <c r="L355" s="44">
        <f>IFERROR(_xll.qlIndexFixing(Index6M,$H355,TRUE,_xll.ohTrigger(RecalcTrigger,Trigger6M)),NA())</f>
        <v>-2.4624843599337265E-3</v>
      </c>
      <c r="M355" s="145">
        <f>IFERROR(_xll.qlIndexFixing(Index1Y,$H355,TRUE,_xll.ohTrigger(RecalcTrigger,Trigger1Y)),NA())</f>
        <v>-9.5236234166654022E-4</v>
      </c>
      <c r="N355" s="144">
        <f>IFERROR(_xll.qlIndexFixing(ONIndex1M,I355,TRUE,_xll.ohTrigger(RecalcTrigger,Trigger1M)),NA())</f>
        <v>-4.9737400762372985E-3</v>
      </c>
      <c r="O355" s="44">
        <f>IFERROR(_xll.qlIndexFixing(ONIndex3M,I355,TRUE,_xll.ohTrigger(RecalcTrigger,Trigger3M)),NA())</f>
        <v>-3.9050190485090397E-3</v>
      </c>
      <c r="P355" s="44">
        <f>IFERROR(_xll.qlIndexFixing(ONIndex6M,I355,TRUE,_xll.ohTrigger(RecalcTrigger,Trigger6M)),NA())</f>
        <v>-2.4236690286594254E-3</v>
      </c>
      <c r="Q355" s="145">
        <f>IFERROR(_xll.qlIndexFixing(ONIndex1Y,I355,TRUE,_xll.ohTrigger(RecalcTrigger,Trigger1Y)),NA())</f>
        <v>-1.0034204884323827E-3</v>
      </c>
    </row>
    <row r="356" spans="2:17" x14ac:dyDescent="0.2">
      <c r="B356" s="39" t="s">
        <v>17</v>
      </c>
      <c r="D356" s="42">
        <f>_xll.qlCalendarAdvance(Calendar,$D355,B356,"f",FALSE)</f>
        <v>43144</v>
      </c>
      <c r="E356" s="139">
        <f>_xll.qlInterestRateIndexValueDate(IndexON,D356)</f>
        <v>43144</v>
      </c>
      <c r="F356" s="155">
        <f>IFERROR(_xll.qlIndexFixing(IndexON,D356,TRUE,_xll.ohTrigger(RecalcTrigger,TriggerON)),NA())</f>
        <v>-4.8366907568642148E-3</v>
      </c>
      <c r="H356" s="42">
        <f>_xll.qlCalendarAdvance(Calendar,$H355,B356,"f",FALSE)</f>
        <v>43144</v>
      </c>
      <c r="I356" s="139">
        <f>_xll.qlInterestRateIndexValueDate(Index1M,$H356)</f>
        <v>43146</v>
      </c>
      <c r="J356" s="144">
        <f>IFERROR(_xll.qlIndexFixing(Index1M,$H356,TRUE,_xll.ohTrigger(RecalcTrigger,Trigger1M)),NA())</f>
        <v>-4.9976605102465743E-3</v>
      </c>
      <c r="K356" s="44">
        <f>IFERROR(_xll.qlIndexFixing(Index3M,H356,TRUE,_xll.ohTrigger(RecalcTrigger,Trigger3M)),NA())</f>
        <v>-3.8932642693754529E-3</v>
      </c>
      <c r="L356" s="44">
        <f>IFERROR(_xll.qlIndexFixing(Index6M,$H356,TRUE,_xll.ohTrigger(RecalcTrigger,Trigger6M)),NA())</f>
        <v>-2.4625340707055787E-3</v>
      </c>
      <c r="M356" s="145">
        <f>IFERROR(_xll.qlIndexFixing(Index1Y,$H356,TRUE,_xll.ohTrigger(RecalcTrigger,Trigger1Y)),NA())</f>
        <v>-9.5168713504354351E-4</v>
      </c>
      <c r="N356" s="144">
        <f>IFERROR(_xll.qlIndexFixing(ONIndex1M,I356,TRUE,_xll.ohTrigger(RecalcTrigger,Trigger1M)),NA())</f>
        <v>-4.9782467871617442E-3</v>
      </c>
      <c r="O356" s="44">
        <f>IFERROR(_xll.qlIndexFixing(ONIndex3M,I356,TRUE,_xll.ohTrigger(RecalcTrigger,Trigger3M)),NA())</f>
        <v>-3.9093655409683237E-3</v>
      </c>
      <c r="P356" s="44">
        <f>IFERROR(_xll.qlIndexFixing(ONIndex6M,I356,TRUE,_xll.ohTrigger(RecalcTrigger,Trigger6M)),NA())</f>
        <v>-2.4256956856749667E-3</v>
      </c>
      <c r="Q356" s="145">
        <f>IFERROR(_xll.qlIndexFixing(ONIndex1Y,I356,TRUE,_xll.ohTrigger(RecalcTrigger,Trigger1Y)),NA())</f>
        <v>-1.024092682455624E-3</v>
      </c>
    </row>
    <row r="357" spans="2:17" x14ac:dyDescent="0.2">
      <c r="B357" s="39" t="s">
        <v>17</v>
      </c>
      <c r="D357" s="42">
        <f>_xll.qlCalendarAdvance(Calendar,$D356,B357,"f",FALSE)</f>
        <v>43145</v>
      </c>
      <c r="E357" s="139">
        <f>_xll.qlInterestRateIndexValueDate(IndexON,D357)</f>
        <v>43145</v>
      </c>
      <c r="F357" s="155">
        <f>IFERROR(_xll.qlIndexFixing(IndexON,D357,TRUE,_xll.ohTrigger(RecalcTrigger,TriggerON)),NA())</f>
        <v>-4.8386286249701982E-3</v>
      </c>
      <c r="H357" s="42">
        <f>_xll.qlCalendarAdvance(Calendar,$H356,B357,"f",FALSE)</f>
        <v>43145</v>
      </c>
      <c r="I357" s="139">
        <f>_xll.qlInterestRateIndexValueDate(Index1M,$H357)</f>
        <v>43147</v>
      </c>
      <c r="J357" s="144">
        <f>IFERROR(_xll.qlIndexFixing(Index1M,$H357,TRUE,_xll.ohTrigger(RecalcTrigger,Trigger1M)),NA())</f>
        <v>-4.999785736120429E-3</v>
      </c>
      <c r="K357" s="44">
        <f>IFERROR(_xll.qlIndexFixing(Index3M,H357,TRUE,_xll.ohTrigger(RecalcTrigger,Trigger3M)),NA())</f>
        <v>-3.8928383466886704E-3</v>
      </c>
      <c r="L357" s="44">
        <f>IFERROR(_xll.qlIndexFixing(Index6M,$H357,TRUE,_xll.ohTrigger(RecalcTrigger,Trigger6M)),NA())</f>
        <v>-2.4625624095084855E-3</v>
      </c>
      <c r="M357" s="145">
        <f>IFERROR(_xll.qlIndexFixing(Index1Y,$H357,TRUE,_xll.ohTrigger(RecalcTrigger,Trigger1Y)),NA())</f>
        <v>-9.4971871852784194E-4</v>
      </c>
      <c r="N357" s="144">
        <f>IFERROR(_xll.qlIndexFixing(ONIndex1M,I357,TRUE,_xll.ohTrigger(RecalcTrigger,Trigger1M)),NA())</f>
        <v>-4.9804525217966855E-3</v>
      </c>
      <c r="O357" s="44">
        <f>IFERROR(_xll.qlIndexFixing(ONIndex3M,I357,TRUE,_xll.ohTrigger(RecalcTrigger,Trigger3M)),NA())</f>
        <v>-3.9113222758624389E-3</v>
      </c>
      <c r="P357" s="44">
        <f>IFERROR(_xll.qlIndexFixing(ONIndex6M,I357,TRUE,_xll.ohTrigger(RecalcTrigger,Trigger6M)),NA())</f>
        <v>-2.4277220862822801E-3</v>
      </c>
      <c r="Q357" s="145">
        <f>IFERROR(_xll.qlIndexFixing(ONIndex1Y,I357,TRUE,_xll.ohTrigger(RecalcTrigger,Trigger1Y)),NA())</f>
        <v>-1.0339925692059992E-3</v>
      </c>
    </row>
    <row r="358" spans="2:17" x14ac:dyDescent="0.2">
      <c r="B358" s="39" t="s">
        <v>17</v>
      </c>
      <c r="D358" s="42">
        <f>_xll.qlCalendarAdvance(Calendar,$D357,B358,"f",FALSE)</f>
        <v>43146</v>
      </c>
      <c r="E358" s="139">
        <f>_xll.qlInterestRateIndexValueDate(IndexON,D358)</f>
        <v>43146</v>
      </c>
      <c r="F358" s="155">
        <f>IFERROR(_xll.qlIndexFixing(IndexON,D358,TRUE,_xll.ohTrigger(RecalcTrigger,TriggerON)),NA())</f>
        <v>-4.8405362539050145E-3</v>
      </c>
      <c r="H358" s="42">
        <f>_xll.qlCalendarAdvance(Calendar,$H357,B358,"f",FALSE)</f>
        <v>43146</v>
      </c>
      <c r="I358" s="139">
        <f>_xll.qlInterestRateIndexValueDate(Index1M,$H358)</f>
        <v>43150</v>
      </c>
      <c r="J358" s="144">
        <f>IFERROR(_xll.qlIndexFixing(Index1M,$H358,TRUE,_xll.ohTrigger(RecalcTrigger,Trigger1M)),NA())</f>
        <v>-5.0061103834134601E-3</v>
      </c>
      <c r="K358" s="44">
        <f>IFERROR(_xll.qlIndexFixing(Index3M,H358,TRUE,_xll.ohTrigger(RecalcTrigger,Trigger3M)),NA())</f>
        <v>-3.8906956967623184E-3</v>
      </c>
      <c r="L358" s="44">
        <f>IFERROR(_xll.qlIndexFixing(Index6M,$H358,TRUE,_xll.ohTrigger(RecalcTrigger,Trigger6M)),NA())</f>
        <v>-2.4622261870190765E-3</v>
      </c>
      <c r="M358" s="145">
        <f>IFERROR(_xll.qlIndexFixing(Index1Y,$H358,TRUE,_xll.ohTrigger(RecalcTrigger,Trigger1Y)),NA())</f>
        <v>-9.4865026223114239E-4</v>
      </c>
      <c r="N358" s="144">
        <f>IFERROR(_xll.qlIndexFixing(ONIndex1M,I358,TRUE,_xll.ohTrigger(RecalcTrigger,Trigger1M)),NA())</f>
        <v>-4.9826502284133767E-3</v>
      </c>
      <c r="O358" s="44">
        <f>IFERROR(_xll.qlIndexFixing(ONIndex3M,I358,TRUE,_xll.ohTrigger(RecalcTrigger,Trigger3M)),NA())</f>
        <v>-3.9131604292119704E-3</v>
      </c>
      <c r="P358" s="44">
        <f>IFERROR(_xll.qlIndexFixing(ONIndex6M,I358,TRUE,_xll.ohTrigger(RecalcTrigger,Trigger6M)),NA())</f>
        <v>-2.4303684478121923E-3</v>
      </c>
      <c r="Q358" s="145">
        <f>IFERROR(_xll.qlIndexFixing(ONIndex1Y,I358,TRUE,_xll.ohTrigger(RecalcTrigger,Trigger1Y)),NA())</f>
        <v>-1.0436278759984319E-3</v>
      </c>
    </row>
    <row r="359" spans="2:17" x14ac:dyDescent="0.2">
      <c r="B359" s="39" t="s">
        <v>17</v>
      </c>
      <c r="D359" s="42">
        <f>_xll.qlCalendarAdvance(Calendar,$D358,B359,"f",FALSE)</f>
        <v>43147</v>
      </c>
      <c r="E359" s="139">
        <f>_xll.qlInterestRateIndexValueDate(IndexON,D359)</f>
        <v>43147</v>
      </c>
      <c r="F359" s="155">
        <f>IFERROR(_xll.qlIndexFixing(IndexON,D359,TRUE,_xll.ohTrigger(RecalcTrigger,TriggerON)),NA())</f>
        <v>-4.8441845068980527E-3</v>
      </c>
      <c r="H359" s="42">
        <f>_xll.qlCalendarAdvance(Calendar,$H358,B359,"f",FALSE)</f>
        <v>43147</v>
      </c>
      <c r="I359" s="139">
        <f>_xll.qlInterestRateIndexValueDate(Index1M,$H359)</f>
        <v>43151</v>
      </c>
      <c r="J359" s="144">
        <f>IFERROR(_xll.qlIndexFixing(Index1M,$H359,TRUE,_xll.ohTrigger(RecalcTrigger,Trigger1M)),NA())</f>
        <v>-5.0082014317493718E-3</v>
      </c>
      <c r="K359" s="44">
        <f>IFERROR(_xll.qlIndexFixing(Index3M,H359,TRUE,_xll.ohTrigger(RecalcTrigger,Trigger3M)),NA())</f>
        <v>-3.8905305026761816E-3</v>
      </c>
      <c r="L359" s="44">
        <f>IFERROR(_xll.qlIndexFixing(Index6M,$H359,TRUE,_xll.ohTrigger(RecalcTrigger,Trigger6M)),NA())</f>
        <v>-2.4624446050523505E-3</v>
      </c>
      <c r="M359" s="145">
        <f>IFERROR(_xll.qlIndexFixing(Index1Y,$H359,TRUE,_xll.ohTrigger(RecalcTrigger,Trigger1Y)),NA())</f>
        <v>-9.4781050031141436E-4</v>
      </c>
      <c r="N359" s="144">
        <f>IFERROR(_xll.qlIndexFixing(ONIndex1M,I359,TRUE,_xll.ohTrigger(RecalcTrigger,Trigger1M)),NA())</f>
        <v>-4.9848398600493837E-3</v>
      </c>
      <c r="O359" s="44">
        <f>IFERROR(_xll.qlIndexFixing(ONIndex3M,I359,TRUE,_xll.ohTrigger(RecalcTrigger,Trigger3M)),NA())</f>
        <v>-3.9148790789145238E-3</v>
      </c>
      <c r="P359" s="44">
        <f>IFERROR(_xll.qlIndexFixing(ONIndex6M,I359,TRUE,_xll.ohTrigger(RecalcTrigger,Trigger6M)),NA())</f>
        <v>-2.4336395856527915E-3</v>
      </c>
      <c r="Q359" s="145">
        <f>IFERROR(_xll.qlIndexFixing(ONIndex1Y,I359,TRUE,_xll.ohTrigger(RecalcTrigger,Trigger1Y)),NA())</f>
        <v>-1.0529961412020228E-3</v>
      </c>
    </row>
    <row r="360" spans="2:17" x14ac:dyDescent="0.2">
      <c r="B360" s="39" t="s">
        <v>17</v>
      </c>
      <c r="D360" s="42">
        <f>_xll.qlCalendarAdvance(Calendar,$D359,B360,"f",FALSE)</f>
        <v>43150</v>
      </c>
      <c r="E360" s="139">
        <f>_xll.qlInterestRateIndexValueDate(IndexON,D360)</f>
        <v>43150</v>
      </c>
      <c r="F360" s="155">
        <f>IFERROR(_xll.qlIndexFixing(IndexON,D360,TRUE,_xll.ohTrigger(RecalcTrigger,TriggerON)),NA())</f>
        <v>-4.8478602866053322E-3</v>
      </c>
      <c r="H360" s="42">
        <f>_xll.qlCalendarAdvance(Calendar,$H359,B360,"f",FALSE)</f>
        <v>43150</v>
      </c>
      <c r="I360" s="139">
        <f>_xll.qlInterestRateIndexValueDate(Index1M,$H360)</f>
        <v>43152</v>
      </c>
      <c r="J360" s="144">
        <f>IFERROR(_xll.qlIndexFixing(Index1M,$H360,TRUE,_xll.ohTrigger(RecalcTrigger,Trigger1M)),NA())</f>
        <v>-5.0102838177101816E-3</v>
      </c>
      <c r="K360" s="44">
        <f>IFERROR(_xll.qlIndexFixing(Index3M,H360,TRUE,_xll.ohTrigger(RecalcTrigger,Trigger3M)),NA())</f>
        <v>-3.8903391549425337E-3</v>
      </c>
      <c r="L360" s="44">
        <f>IFERROR(_xll.qlIndexFixing(Index6M,$H360,TRUE,_xll.ohTrigger(RecalcTrigger,Trigger6M)),NA())</f>
        <v>-2.4623529019332192E-3</v>
      </c>
      <c r="M360" s="145">
        <f>IFERROR(_xll.qlIndexFixing(Index1Y,$H360,TRUE,_xll.ohTrigger(RecalcTrigger,Trigger1Y)),NA())</f>
        <v>-9.4693993170845447E-4</v>
      </c>
      <c r="N360" s="144">
        <f>IFERROR(_xll.qlIndexFixing(ONIndex1M,I360,TRUE,_xll.ohTrigger(RecalcTrigger,Trigger1M)),NA())</f>
        <v>-4.9891228259513198E-3</v>
      </c>
      <c r="O360" s="44">
        <f>IFERROR(_xll.qlIndexFixing(ONIndex3M,I360,TRUE,_xll.ohTrigger(RecalcTrigger,Trigger3M)),NA())</f>
        <v>-3.91787078534378E-3</v>
      </c>
      <c r="P360" s="44">
        <f>IFERROR(_xll.qlIndexFixing(ONIndex6M,I360,TRUE,_xll.ohTrigger(RecalcTrigger,Trigger6M)),NA())</f>
        <v>-2.4422719546723926E-3</v>
      </c>
      <c r="Q360" s="145">
        <f>IFERROR(_xll.qlIndexFixing(ONIndex1Y,I360,TRUE,_xll.ohTrigger(RecalcTrigger,Trigger1Y)),NA())</f>
        <v>-1.0708270381876162E-3</v>
      </c>
    </row>
    <row r="361" spans="2:17" x14ac:dyDescent="0.2">
      <c r="B361" s="39" t="s">
        <v>17</v>
      </c>
      <c r="D361" s="42">
        <f>_xll.qlCalendarAdvance(Calendar,$D360,B361,"f",FALSE)</f>
        <v>43151</v>
      </c>
      <c r="E361" s="139">
        <f>_xll.qlInterestRateIndexValueDate(IndexON,D361)</f>
        <v>43151</v>
      </c>
      <c r="F361" s="155">
        <f>IFERROR(_xll.qlIndexFixing(IndexON,D361,TRUE,_xll.ohTrigger(RecalcTrigger,TriggerON)),NA())</f>
        <v>-4.8496136504594389E-3</v>
      </c>
      <c r="H361" s="42">
        <f>_xll.qlCalendarAdvance(Calendar,$H360,B361,"f",FALSE)</f>
        <v>43151</v>
      </c>
      <c r="I361" s="139">
        <f>_xll.qlInterestRateIndexValueDate(Index1M,$H361)</f>
        <v>43153</v>
      </c>
      <c r="J361" s="144">
        <f>IFERROR(_xll.qlIndexFixing(Index1M,$H361,TRUE,_xll.ohTrigger(RecalcTrigger,Trigger1M)),NA())</f>
        <v>-5.0123574940979278E-3</v>
      </c>
      <c r="K361" s="44">
        <f>IFERROR(_xll.qlIndexFixing(Index3M,H361,TRUE,_xll.ohTrigger(RecalcTrigger,Trigger3M)),NA())</f>
        <v>-3.8897777224465345E-3</v>
      </c>
      <c r="L361" s="44">
        <f>IFERROR(_xll.qlIndexFixing(Index6M,$H361,TRUE,_xll.ohTrigger(RecalcTrigger,Trigger6M)),NA())</f>
        <v>-2.4622344723404569E-3</v>
      </c>
      <c r="M361" s="145">
        <f>IFERROR(_xll.qlIndexFixing(Index1Y,$H361,TRUE,_xll.ohTrigger(RecalcTrigger,Trigger1Y)),NA())</f>
        <v>-9.4603927365314027E-4</v>
      </c>
      <c r="N361" s="144">
        <f>IFERROR(_xll.qlIndexFixing(ONIndex1M,I361,TRUE,_xll.ohTrigger(RecalcTrigger,Trigger1M)),NA())</f>
        <v>-4.9935166912229434E-3</v>
      </c>
      <c r="O361" s="44">
        <f>IFERROR(_xll.qlIndexFixing(ONIndex3M,I361,TRUE,_xll.ohTrigger(RecalcTrigger,Trigger3M)),NA())</f>
        <v>-3.9205402058417604E-3</v>
      </c>
      <c r="P361" s="44">
        <f>IFERROR(_xll.qlIndexFixing(ONIndex6M,I361,TRUE,_xll.ohTrigger(RecalcTrigger,Trigger6M)),NA())</f>
        <v>-2.4530681987711134E-3</v>
      </c>
      <c r="Q361" s="145">
        <f>IFERROR(_xll.qlIndexFixing(ONIndex1Y,I361,TRUE,_xll.ohTrigger(RecalcTrigger,Trigger1Y)),NA())</f>
        <v>-1.087749548194239E-3</v>
      </c>
    </row>
    <row r="362" spans="2:17" x14ac:dyDescent="0.2">
      <c r="B362" s="39" t="s">
        <v>17</v>
      </c>
      <c r="D362" s="42">
        <f>_xll.qlCalendarAdvance(Calendar,$D361,B362,"f",FALSE)</f>
        <v>43152</v>
      </c>
      <c r="E362" s="139">
        <f>_xll.qlInterestRateIndexValueDate(IndexON,D362)</f>
        <v>43152</v>
      </c>
      <c r="F362" s="155">
        <f>IFERROR(_xll.qlIndexFixing(IndexON,D362,TRUE,_xll.ohTrigger(RecalcTrigger,TriggerON)),NA())</f>
        <v>-4.8513355471246911E-3</v>
      </c>
      <c r="H362" s="42">
        <f>_xll.qlCalendarAdvance(Calendar,$H361,B362,"f",FALSE)</f>
        <v>43152</v>
      </c>
      <c r="I362" s="139">
        <f>_xll.qlInterestRateIndexValueDate(Index1M,$H362)</f>
        <v>43154</v>
      </c>
      <c r="J362" s="144">
        <f>IFERROR(_xll.qlIndexFixing(Index1M,$H362,TRUE,_xll.ohTrigger(RecalcTrigger,Trigger1M)),NA())</f>
        <v>-5.0144224137203619E-3</v>
      </c>
      <c r="K362" s="44">
        <f>IFERROR(_xll.qlIndexFixing(Index3M,H362,TRUE,_xll.ohTrigger(RecalcTrigger,Trigger3M)),NA())</f>
        <v>-3.8891999304089485E-3</v>
      </c>
      <c r="L362" s="44">
        <f>IFERROR(_xll.qlIndexFixing(Index6M,$H362,TRUE,_xll.ohTrigger(RecalcTrigger,Trigger6M)),NA())</f>
        <v>-2.46208838301816E-3</v>
      </c>
      <c r="M362" s="145">
        <f>IFERROR(_xll.qlIndexFixing(Index1Y,$H362,TRUE,_xll.ohTrigger(RecalcTrigger,Trigger1Y)),NA())</f>
        <v>-9.4383064588084088E-4</v>
      </c>
      <c r="N362" s="144">
        <f>IFERROR(_xll.qlIndexFixing(ONIndex1M,I362,TRUE,_xll.ohTrigger(RecalcTrigger,Trigger1M)),NA())</f>
        <v>-4.9956652391225376E-3</v>
      </c>
      <c r="O362" s="44">
        <f>IFERROR(_xll.qlIndexFixing(ONIndex3M,I362,TRUE,_xll.ohTrigger(RecalcTrigger,Trigger3M)),NA())</f>
        <v>-3.9216475101699899E-3</v>
      </c>
      <c r="P362" s="44">
        <f>IFERROR(_xll.qlIndexFixing(ONIndex6M,I362,TRUE,_xll.ohTrigger(RecalcTrigger,Trigger6M)),NA())</f>
        <v>-2.4595354427914273E-3</v>
      </c>
      <c r="Q362" s="145">
        <f>IFERROR(_xll.qlIndexFixing(ONIndex1Y,I362,TRUE,_xll.ohTrigger(RecalcTrigger,Trigger1Y)),NA())</f>
        <v>-1.0957456773530438E-3</v>
      </c>
    </row>
    <row r="363" spans="2:17" x14ac:dyDescent="0.2">
      <c r="B363" s="39" t="s">
        <v>17</v>
      </c>
      <c r="D363" s="42">
        <f>_xll.qlCalendarAdvance(Calendar,$D362,B363,"f",FALSE)</f>
        <v>43153</v>
      </c>
      <c r="E363" s="139">
        <f>_xll.qlInterestRateIndexValueDate(IndexON,D363)</f>
        <v>43153</v>
      </c>
      <c r="F363" s="155">
        <f>IFERROR(_xll.qlIndexFixing(IndexON,D363,TRUE,_xll.ohTrigger(RecalcTrigger,TriggerON)),NA())</f>
        <v>-4.8530257718848446E-3</v>
      </c>
      <c r="H363" s="42">
        <f>_xll.qlCalendarAdvance(Calendar,$H362,B363,"f",FALSE)</f>
        <v>43153</v>
      </c>
      <c r="I363" s="139">
        <f>_xll.qlInterestRateIndexValueDate(Index1M,$H363)</f>
        <v>43157</v>
      </c>
      <c r="J363" s="144">
        <f>IFERROR(_xll.qlIndexFixing(Index1M,$H363,TRUE,_xll.ohTrigger(RecalcTrigger,Trigger1M)),NA())</f>
        <v>-5.0205641600290351E-3</v>
      </c>
      <c r="K363" s="44">
        <f>IFERROR(_xll.qlIndexFixing(Index3M,H363,TRUE,_xll.ohTrigger(RecalcTrigger,Trigger3M)),NA())</f>
        <v>-3.8868147914561881E-3</v>
      </c>
      <c r="L363" s="44">
        <f>IFERROR(_xll.qlIndexFixing(Index6M,$H363,TRUE,_xll.ohTrigger(RecalcTrigger,Trigger6M)),NA())</f>
        <v>-2.4611469500915584E-3</v>
      </c>
      <c r="M363" s="145">
        <f>IFERROR(_xll.qlIndexFixing(Index1Y,$H363,TRUE,_xll.ohTrigger(RecalcTrigger,Trigger1Y)),NA())</f>
        <v>-9.4215032814494134E-4</v>
      </c>
      <c r="N363" s="144">
        <f>IFERROR(_xll.qlIndexFixing(ONIndex1M,I363,TRUE,_xll.ohTrigger(RecalcTrigger,Trigger1M)),NA())</f>
        <v>-4.9978054286281548E-3</v>
      </c>
      <c r="O363" s="44">
        <f>IFERROR(_xll.qlIndexFixing(ONIndex3M,I363,TRUE,_xll.ohTrigger(RecalcTrigger,Trigger3M)),NA())</f>
        <v>-3.9226297799554999E-3</v>
      </c>
      <c r="P363" s="44">
        <f>IFERROR(_xll.qlIndexFixing(ONIndex6M,I363,TRUE,_xll.ohTrigger(RecalcTrigger,Trigger6M)),NA())</f>
        <v>-2.4664665357709836E-3</v>
      </c>
      <c r="Q363" s="145">
        <f>IFERROR(_xll.qlIndexFixing(ONIndex1Y,I363,TRUE,_xll.ohTrigger(RecalcTrigger,Trigger1Y)),NA())</f>
        <v>-1.1034298257106556E-3</v>
      </c>
    </row>
    <row r="364" spans="2:17" x14ac:dyDescent="0.2">
      <c r="B364" s="39" t="s">
        <v>17</v>
      </c>
      <c r="D364" s="42">
        <f>_xll.qlCalendarAdvance(Calendar,$D363,B364,"f",FALSE)</f>
        <v>43154</v>
      </c>
      <c r="E364" s="139">
        <f>_xll.qlInterestRateIndexValueDate(IndexON,D364)</f>
        <v>43154</v>
      </c>
      <c r="F364" s="155">
        <f>IFERROR(_xll.qlIndexFixing(IndexON,D364,TRUE,_xll.ohTrigger(RecalcTrigger,TriggerON)),NA())</f>
        <v>-4.8562341154756439E-3</v>
      </c>
      <c r="H364" s="42">
        <f>_xll.qlCalendarAdvance(Calendar,$H363,B364,"f",FALSE)</f>
        <v>43154</v>
      </c>
      <c r="I364" s="139">
        <f>_xll.qlInterestRateIndexValueDate(Index1M,$H364)</f>
        <v>43158</v>
      </c>
      <c r="J364" s="144">
        <f>IFERROR(_xll.qlIndexFixing(Index1M,$H364,TRUE,_xll.ohTrigger(RecalcTrigger,Trigger1M)),NA())</f>
        <v>-5.0225935806234656E-3</v>
      </c>
      <c r="K364" s="44">
        <f>IFERROR(_xll.qlIndexFixing(Index3M,H364,TRUE,_xll.ohTrigger(RecalcTrigger,Trigger3M)),NA())</f>
        <v>-3.8864823899364964E-3</v>
      </c>
      <c r="L364" s="44">
        <f>IFERROR(_xll.qlIndexFixing(Index6M,$H364,TRUE,_xll.ohTrigger(RecalcTrigger,Trigger6M)),NA())</f>
        <v>-2.4612083549434382E-3</v>
      </c>
      <c r="M364" s="145">
        <f>IFERROR(_xll.qlIndexFixing(Index1Y,$H364,TRUE,_xll.ohTrigger(RecalcTrigger,Trigger1Y)),NA())</f>
        <v>-9.4111021791083629E-4</v>
      </c>
      <c r="N364" s="144">
        <f>IFERROR(_xll.qlIndexFixing(ONIndex1M,I364,TRUE,_xll.ohTrigger(RecalcTrigger,Trigger1M)),NA())</f>
        <v>-4.9999372126574571E-3</v>
      </c>
      <c r="O364" s="44">
        <f>IFERROR(_xll.qlIndexFixing(ONIndex3M,I364,TRUE,_xll.ohTrigger(RecalcTrigger,Trigger3M)),NA())</f>
        <v>-3.9234860932158E-3</v>
      </c>
      <c r="P364" s="44">
        <f>IFERROR(_xll.qlIndexFixing(ONIndex6M,I364,TRUE,_xll.ohTrigger(RecalcTrigger,Trigger6M)),NA())</f>
        <v>-2.473104086400113E-3</v>
      </c>
      <c r="Q364" s="145">
        <f>IFERROR(_xll.qlIndexFixing(ONIndex1Y,I364,TRUE,_xll.ohTrigger(RecalcTrigger,Trigger1Y)),NA())</f>
        <v>-1.1106097962088057E-3</v>
      </c>
    </row>
    <row r="365" spans="2:17" x14ac:dyDescent="0.2">
      <c r="B365" s="39" t="s">
        <v>17</v>
      </c>
      <c r="D365" s="42">
        <f>_xll.qlCalendarAdvance(Calendar,$D364,B365,"f",FALSE)</f>
        <v>43157</v>
      </c>
      <c r="E365" s="139">
        <f>_xll.qlInterestRateIndexValueDate(IndexON,D365)</f>
        <v>43157</v>
      </c>
      <c r="F365" s="155">
        <f>IFERROR(_xll.qlIndexFixing(IndexON,D365,TRUE,_xll.ohTrigger(RecalcTrigger,TriggerON)),NA())</f>
        <v>-4.8594658589484752E-3</v>
      </c>
      <c r="H365" s="42">
        <f>_xll.qlCalendarAdvance(Calendar,$H364,B365,"f",FALSE)</f>
        <v>43157</v>
      </c>
      <c r="I365" s="139">
        <f>_xll.qlInterestRateIndexValueDate(Index1M,$H365)</f>
        <v>43159</v>
      </c>
      <c r="J365" s="144">
        <f>IFERROR(_xll.qlIndexFixing(Index1M,$H365,TRUE,_xll.ohTrigger(RecalcTrigger,Trigger1M)),NA())</f>
        <v>-5.025564227125209E-3</v>
      </c>
      <c r="K365" s="44">
        <f>IFERROR(_xll.qlIndexFixing(Index3M,H365,TRUE,_xll.ohTrigger(RecalcTrigger,Trigger3M)),NA())</f>
        <v>-3.8853645718900619E-3</v>
      </c>
      <c r="L365" s="44">
        <f>IFERROR(_xll.qlIndexFixing(Index6M,$H365,TRUE,_xll.ohTrigger(RecalcTrigger,Trigger6M)),NA())</f>
        <v>-2.4600000000004332E-3</v>
      </c>
      <c r="M365" s="145">
        <f>IFERROR(_xll.qlIndexFixing(Index1Y,$H365,TRUE,_xll.ohTrigger(RecalcTrigger,Trigger1Y)),NA())</f>
        <v>-9.4004446358374508E-4</v>
      </c>
      <c r="N365" s="144">
        <f>IFERROR(_xll.qlIndexFixing(ONIndex1M,I365,TRUE,_xll.ohTrigger(RecalcTrigger,Trigger1M)),NA())</f>
        <v>-5.0041029656000546E-3</v>
      </c>
      <c r="O365" s="44">
        <f>IFERROR(_xll.qlIndexFixing(ONIndex3M,I365,TRUE,_xll.ohTrigger(RecalcTrigger,Trigger3M)),NA())</f>
        <v>-3.9247314670065592E-3</v>
      </c>
      <c r="P365" s="44">
        <f>IFERROR(_xll.qlIndexFixing(ONIndex6M,I365,TRUE,_xll.ohTrigger(RecalcTrigger,Trigger6M)),NA())</f>
        <v>-2.4847333032962382E-3</v>
      </c>
      <c r="Q365" s="145">
        <f>IFERROR(_xll.qlIndexFixing(ONIndex1Y,I365,TRUE,_xll.ohTrigger(RecalcTrigger,Trigger1Y)),NA())</f>
        <v>-1.1230485222979425E-3</v>
      </c>
    </row>
    <row r="366" spans="2:17" x14ac:dyDescent="0.2">
      <c r="B366" s="39" t="s">
        <v>17</v>
      </c>
      <c r="D366" s="42">
        <f>_xll.qlCalendarAdvance(Calendar,$D365,B366,"f",FALSE)</f>
        <v>43158</v>
      </c>
      <c r="E366" s="139">
        <f>_xll.qlInterestRateIndexValueDate(IndexON,D366)</f>
        <v>43158</v>
      </c>
      <c r="F366" s="155">
        <f>IFERROR(_xll.qlIndexFixing(IndexON,D366,TRUE,_xll.ohTrigger(RecalcTrigger,TriggerON)),NA())</f>
        <v>-4.860994654038997E-3</v>
      </c>
      <c r="H366" s="42">
        <f>_xll.qlCalendarAdvance(Calendar,$H365,B366,"f",FALSE)</f>
        <v>43158</v>
      </c>
      <c r="I366" s="139">
        <f>_xll.qlInterestRateIndexValueDate(Index1M,$H366)</f>
        <v>43160</v>
      </c>
      <c r="J366" s="144">
        <f>IFERROR(_xll.qlIndexFixing(Index1M,$H366,TRUE,_xll.ohTrigger(RecalcTrigger,Trigger1M)),NA())</f>
        <v>-5.0313212046033074E-3</v>
      </c>
      <c r="K366" s="44">
        <f>IFERROR(_xll.qlIndexFixing(Index3M,H366,TRUE,_xll.ohTrigger(RecalcTrigger,Trigger3M)),NA())</f>
        <v>-3.8847676074478354E-3</v>
      </c>
      <c r="L366" s="44">
        <f>IFERROR(_xll.qlIndexFixing(Index6M,$H366,TRUE,_xll.ohTrigger(RecalcTrigger,Trigger6M)),NA())</f>
        <v>-2.4592017617746311E-3</v>
      </c>
      <c r="M366" s="145">
        <f>IFERROR(_xll.qlIndexFixing(Index1Y,$H366,TRUE,_xll.ohTrigger(RecalcTrigger,Trigger1Y)),NA())</f>
        <v>-9.3895391229501923E-4</v>
      </c>
      <c r="N366" s="144">
        <f>IFERROR(_xll.qlIndexFixing(ONIndex1M,I366,TRUE,_xll.ohTrigger(RecalcTrigger,Trigger1M)),NA())</f>
        <v>-5.0083793478883365E-3</v>
      </c>
      <c r="O366" s="44">
        <f>IFERROR(_xll.qlIndexFixing(ONIndex3M,I366,TRUE,_xll.ohTrigger(RecalcTrigger,Trigger3M)),NA())</f>
        <v>-3.9256333438331126E-3</v>
      </c>
      <c r="P366" s="44">
        <f>IFERROR(_xll.qlIndexFixing(ONIndex6M,I366,TRUE,_xll.ohTrigger(RecalcTrigger,Trigger6M)),NA())</f>
        <v>-2.4947481027792762E-3</v>
      </c>
      <c r="Q366" s="145">
        <f>IFERROR(_xll.qlIndexFixing(ONIndex1Y,I366,TRUE,_xll.ohTrigger(RecalcTrigger,Trigger1Y)),NA())</f>
        <v>-1.1335532594580755E-3</v>
      </c>
    </row>
    <row r="367" spans="2:17" x14ac:dyDescent="0.2">
      <c r="B367" s="39" t="s">
        <v>17</v>
      </c>
      <c r="D367" s="42">
        <f>_xll.qlCalendarAdvance(Calendar,$D366,B367,"f",FALSE)</f>
        <v>43159</v>
      </c>
      <c r="E367" s="139">
        <f>_xll.qlInterestRateIndexValueDate(IndexON,D367)</f>
        <v>43159</v>
      </c>
      <c r="F367" s="155">
        <f>IFERROR(_xll.qlIndexFixing(IndexON,D367,TRUE,_xll.ohTrigger(RecalcTrigger,TriggerON)),NA())</f>
        <v>-4.8624905491667647E-3</v>
      </c>
      <c r="H367" s="42">
        <f>_xll.qlCalendarAdvance(Calendar,$H366,B367,"f",FALSE)</f>
        <v>43159</v>
      </c>
      <c r="I367" s="139">
        <f>_xll.qlInterestRateIndexValueDate(Index1M,$H367)</f>
        <v>43161</v>
      </c>
      <c r="J367" s="144">
        <f>IFERROR(_xll.qlIndexFixing(Index1M,$H367,TRUE,_xll.ohTrigger(RecalcTrigger,Trigger1M)),NA())</f>
        <v>-5.0323718475278612E-3</v>
      </c>
      <c r="K367" s="44">
        <f>IFERROR(_xll.qlIndexFixing(Index3M,H367,TRUE,_xll.ohTrigger(RecalcTrigger,Trigger3M)),NA())</f>
        <v>-3.8837738207704261E-3</v>
      </c>
      <c r="L367" s="44">
        <f>IFERROR(_xll.qlIndexFixing(Index6M,$H367,TRUE,_xll.ohTrigger(RecalcTrigger,Trigger6M)),NA())</f>
        <v>-2.4591435077346937E-3</v>
      </c>
      <c r="M367" s="145">
        <f>IFERROR(_xll.qlIndexFixing(Index1Y,$H367,TRUE,_xll.ohTrigger(RecalcTrigger,Trigger1Y)),NA())</f>
        <v>-9.3654862443581517E-4</v>
      </c>
      <c r="N367" s="144">
        <f>IFERROR(_xll.qlIndexFixing(ONIndex1M,I367,TRUE,_xll.ohTrigger(RecalcTrigger,Trigger1M)),NA())</f>
        <v>-5.0104683955431994E-3</v>
      </c>
      <c r="O367" s="44">
        <f>IFERROR(_xll.qlIndexFixing(ONIndex3M,I367,TRUE,_xll.ohTrigger(RecalcTrigger,Trigger3M)),NA())</f>
        <v>-3.9258460467284095E-3</v>
      </c>
      <c r="P367" s="44">
        <f>IFERROR(_xll.qlIndexFixing(ONIndex6M,I367,TRUE,_xll.ohTrigger(RecalcTrigger,Trigger6M)),NA())</f>
        <v>-2.498912577664214E-3</v>
      </c>
      <c r="Q367" s="145">
        <f>IFERROR(_xll.qlIndexFixing(ONIndex1Y,I367,TRUE,_xll.ohTrigger(RecalcTrigger,Trigger1Y)),NA())</f>
        <v>-1.1378217362301157E-3</v>
      </c>
    </row>
    <row r="368" spans="2:17" x14ac:dyDescent="0.2">
      <c r="B368" s="39" t="s">
        <v>17</v>
      </c>
      <c r="D368" s="42">
        <f>_xll.qlCalendarAdvance(Calendar,$D367,B368,"f",FALSE)</f>
        <v>43160</v>
      </c>
      <c r="E368" s="139">
        <f>_xll.qlInterestRateIndexValueDate(IndexON,D368)</f>
        <v>43160</v>
      </c>
      <c r="F368" s="155">
        <f>IFERROR(_xll.qlIndexFixing(IndexON,D368,TRUE,_xll.ohTrigger(RecalcTrigger,TriggerON)),NA())</f>
        <v>-4.8639533396555024E-3</v>
      </c>
      <c r="H368" s="42">
        <f>_xll.qlCalendarAdvance(Calendar,$H367,B368,"f",FALSE)</f>
        <v>43160</v>
      </c>
      <c r="I368" s="139">
        <f>_xll.qlInterestRateIndexValueDate(Index1M,$H368)</f>
        <v>43164</v>
      </c>
      <c r="J368" s="144">
        <f>IFERROR(_xll.qlIndexFixing(Index1M,$H368,TRUE,_xll.ohTrigger(RecalcTrigger,Trigger1M)),NA())</f>
        <v>-5.0373496565190735E-3</v>
      </c>
      <c r="K368" s="44">
        <f>IFERROR(_xll.qlIndexFixing(Index3M,H368,TRUE,_xll.ohTrigger(RecalcTrigger,Trigger3M)),NA())</f>
        <v>-3.8823802025618774E-3</v>
      </c>
      <c r="L368" s="44">
        <f>IFERROR(_xll.qlIndexFixing(Index6M,$H368,TRUE,_xll.ohTrigger(RecalcTrigger,Trigger6M)),NA())</f>
        <v>-2.4583196432762331E-3</v>
      </c>
      <c r="M368" s="145">
        <f>IFERROR(_xll.qlIndexFixing(Index1Y,$H368,TRUE,_xll.ohTrigger(RecalcTrigger,Trigger1Y)),NA())</f>
        <v>-9.3437314947478016E-4</v>
      </c>
      <c r="N368" s="144">
        <f>IFERROR(_xll.qlIndexFixing(ONIndex1M,I368,TRUE,_xll.ohTrigger(RecalcTrigger,Trigger1M)),NA())</f>
        <v>-5.0125487542684866E-3</v>
      </c>
      <c r="O368" s="44">
        <f>IFERROR(_xll.qlIndexFixing(ONIndex3M,I368,TRUE,_xll.ohTrigger(RecalcTrigger,Trigger3M)),NA())</f>
        <v>-3.9259272620029151E-3</v>
      </c>
      <c r="P368" s="44">
        <f>IFERROR(_xll.qlIndexFixing(ONIndex6M,I368,TRUE,_xll.ohTrigger(RecalcTrigger,Trigger6M)),NA())</f>
        <v>-2.5025704478309763E-3</v>
      </c>
      <c r="Q368" s="145">
        <f>IFERROR(_xll.qlIndexFixing(ONIndex1Y,I368,TRUE,_xll.ohTrigger(RecalcTrigger,Trigger1Y)),NA())</f>
        <v>-1.1414939440079763E-3</v>
      </c>
    </row>
    <row r="369" spans="2:17" x14ac:dyDescent="0.2">
      <c r="B369" s="39" t="s">
        <v>17</v>
      </c>
      <c r="D369" s="42">
        <f>_xll.qlCalendarAdvance(Calendar,$D368,B369,"f",FALSE)</f>
        <v>43161</v>
      </c>
      <c r="E369" s="139">
        <f>_xll.qlInterestRateIndexValueDate(IndexON,D369)</f>
        <v>43161</v>
      </c>
      <c r="F369" s="155">
        <f>IFERROR(_xll.qlIndexFixing(IndexON,D369,TRUE,_xll.ohTrigger(RecalcTrigger,TriggerON)),NA())</f>
        <v>-4.8667017553238878E-3</v>
      </c>
      <c r="H369" s="42">
        <f>_xll.qlCalendarAdvance(Calendar,$H368,B369,"f",FALSE)</f>
        <v>43161</v>
      </c>
      <c r="I369" s="139">
        <f>_xll.qlInterestRateIndexValueDate(Index1M,$H369)</f>
        <v>43165</v>
      </c>
      <c r="J369" s="144">
        <f>IFERROR(_xll.qlIndexFixing(Index1M,$H369,TRUE,_xll.ohTrigger(RecalcTrigger,Trigger1M)),NA())</f>
        <v>-5.0393007043765406E-3</v>
      </c>
      <c r="K369" s="44">
        <f>IFERROR(_xll.qlIndexFixing(Index3M,H369,TRUE,_xll.ohTrigger(RecalcTrigger,Trigger3M)),NA())</f>
        <v>-3.8817928671029136E-3</v>
      </c>
      <c r="L369" s="44">
        <f>IFERROR(_xll.qlIndexFixing(Index6M,$H369,TRUE,_xll.ohTrigger(RecalcTrigger,Trigger6M)),NA())</f>
        <v>-2.4579303974124312E-3</v>
      </c>
      <c r="M369" s="145">
        <f>IFERROR(_xll.qlIndexFixing(Index1Y,$H369,TRUE,_xll.ohTrigger(RecalcTrigger,Trigger1Y)),NA())</f>
        <v>-9.3318122308333094E-4</v>
      </c>
      <c r="N369" s="144">
        <f>IFERROR(_xll.qlIndexFixing(ONIndex1M,I369,TRUE,_xll.ohTrigger(RecalcTrigger,Trigger1M)),NA())</f>
        <v>-5.0146203769019237E-3</v>
      </c>
      <c r="O369" s="44">
        <f>IFERROR(_xll.qlIndexFixing(ONIndex3M,I369,TRUE,_xll.ohTrigger(RecalcTrigger,Trigger3M)),NA())</f>
        <v>-3.9258760675142668E-3</v>
      </c>
      <c r="P369" s="44">
        <f>IFERROR(_xll.qlIndexFixing(ONIndex6M,I369,TRUE,_xll.ohTrigger(RecalcTrigger,Trigger6M)),NA())</f>
        <v>-2.5057177164367062E-3</v>
      </c>
      <c r="Q369" s="145">
        <f>IFERROR(_xll.qlIndexFixing(ONIndex1Y,I369,TRUE,_xll.ohTrigger(RecalcTrigger,Trigger1Y)),NA())</f>
        <v>-1.1445652256369954E-3</v>
      </c>
    </row>
    <row r="370" spans="2:17" x14ac:dyDescent="0.2">
      <c r="B370" s="39" t="s">
        <v>17</v>
      </c>
      <c r="D370" s="42">
        <f>_xll.qlCalendarAdvance(Calendar,$D369,B370,"f",FALSE)</f>
        <v>43164</v>
      </c>
      <c r="E370" s="139">
        <f>_xll.qlInterestRateIndexValueDate(IndexON,D370)</f>
        <v>43164</v>
      </c>
      <c r="F370" s="155">
        <f>IFERROR(_xll.qlIndexFixing(IndexON,D370,TRUE,_xll.ohTrigger(RecalcTrigger,TriggerON)),NA())</f>
        <v>-4.8694693601758487E-3</v>
      </c>
      <c r="H370" s="42">
        <f>_xll.qlCalendarAdvance(Calendar,$H369,B370,"f",FALSE)</f>
        <v>43164</v>
      </c>
      <c r="I370" s="139">
        <f>_xll.qlInterestRateIndexValueDate(Index1M,$H370)</f>
        <v>43166</v>
      </c>
      <c r="J370" s="144">
        <f>IFERROR(_xll.qlIndexFixing(Index1M,$H370,TRUE,_xll.ohTrigger(RecalcTrigger,Trigger1M)),NA())</f>
        <v>-5.0430533145668323E-3</v>
      </c>
      <c r="K370" s="44">
        <f>IFERROR(_xll.qlIndexFixing(Index3M,H370,TRUE,_xll.ohTrigger(RecalcTrigger,Trigger3M)),NA())</f>
        <v>-3.8812131458831893E-3</v>
      </c>
      <c r="L370" s="44">
        <f>IFERROR(_xll.qlIndexFixing(Index6M,$H370,TRUE,_xll.ohTrigger(RecalcTrigger,Trigger6M)),NA())</f>
        <v>-2.4575282757004157E-3</v>
      </c>
      <c r="M370" s="145">
        <f>IFERROR(_xll.qlIndexFixing(Index1Y,$H370,TRUE,_xll.ohTrigger(RecalcTrigger,Trigger1Y)),NA())</f>
        <v>-9.3197380862187725E-4</v>
      </c>
      <c r="N370" s="144">
        <f>IFERROR(_xll.qlIndexFixing(ONIndex1M,I370,TRUE,_xll.ohTrigger(RecalcTrigger,Trigger1M)),NA())</f>
        <v>-5.018664300018294E-3</v>
      </c>
      <c r="O370" s="44">
        <f>IFERROR(_xll.qlIndexFixing(ONIndex3M,I370,TRUE,_xll.ohTrigger(RecalcTrigger,Trigger3M)),NA())</f>
        <v>-3.9252849043824867E-3</v>
      </c>
      <c r="P370" s="44">
        <f>IFERROR(_xll.qlIndexFixing(ONIndex6M,I370,TRUE,_xll.ohTrigger(RecalcTrigger,Trigger6M)),NA())</f>
        <v>-2.5102727625503363E-3</v>
      </c>
      <c r="Q370" s="145">
        <f>IFERROR(_xll.qlIndexFixing(ONIndex1Y,I370,TRUE,_xll.ohTrigger(RecalcTrigger,Trigger1Y)),NA())</f>
        <v>-1.1486777527558445E-3</v>
      </c>
    </row>
    <row r="371" spans="2:17" x14ac:dyDescent="0.2">
      <c r="B371" s="39" t="s">
        <v>17</v>
      </c>
      <c r="D371" s="42">
        <f>_xll.qlCalendarAdvance(Calendar,$D370,B371,"f",FALSE)</f>
        <v>43165</v>
      </c>
      <c r="E371" s="139">
        <f>_xll.qlInterestRateIndexValueDate(IndexON,D371)</f>
        <v>43165</v>
      </c>
      <c r="F371" s="155">
        <f>IFERROR(_xll.qlIndexFixing(IndexON,D371,TRUE,_xll.ohTrigger(RecalcTrigger,TriggerON)),NA())</f>
        <v>-4.8707635564859686E-3</v>
      </c>
      <c r="H371" s="42">
        <f>_xll.qlCalendarAdvance(Calendar,$H370,B371,"f",FALSE)</f>
        <v>43165</v>
      </c>
      <c r="I371" s="139">
        <f>_xll.qlInterestRateIndexValueDate(Index1M,$H371)</f>
        <v>43167</v>
      </c>
      <c r="J371" s="144">
        <f>IFERROR(_xll.qlIndexFixing(Index1M,$H371,TRUE,_xll.ohTrigger(RecalcTrigger,Trigger1M)),NA())</f>
        <v>-5.0440768145235126E-3</v>
      </c>
      <c r="K371" s="44">
        <f>IFERROR(_xll.qlIndexFixing(Index3M,H371,TRUE,_xll.ohTrigger(RecalcTrigger,Trigger3M)),NA())</f>
        <v>-3.8806429663309208E-3</v>
      </c>
      <c r="L371" s="44">
        <f>IFERROR(_xll.qlIndexFixing(Index6M,$H371,TRUE,_xll.ohTrigger(RecalcTrigger,Trigger6M)),NA())</f>
        <v>-2.4567778427547222E-3</v>
      </c>
      <c r="M371" s="145">
        <f>IFERROR(_xll.qlIndexFixing(Index1Y,$H371,TRUE,_xll.ohTrigger(RecalcTrigger,Trigger1Y)),NA())</f>
        <v>-9.307525315484336E-4</v>
      </c>
      <c r="N371" s="144">
        <f>IFERROR(_xll.qlIndexFixing(ONIndex1M,I371,TRUE,_xll.ohTrigger(RecalcTrigger,Trigger1M)),NA())</f>
        <v>-5.0228185615930343E-3</v>
      </c>
      <c r="O371" s="44">
        <f>IFERROR(_xll.qlIndexFixing(ONIndex3M,I371,TRUE,_xll.ohTrigger(RecalcTrigger,Trigger3M)),NA())</f>
        <v>-3.924328758233564E-3</v>
      </c>
      <c r="P371" s="44">
        <f>IFERROR(_xll.qlIndexFixing(ONIndex6M,I371,TRUE,_xll.ohTrigger(RecalcTrigger,Trigger6M)),NA())</f>
        <v>-2.5131208471851352E-3</v>
      </c>
      <c r="Q371" s="145">
        <f>IFERROR(_xll.qlIndexFixing(ONIndex1Y,I371,TRUE,_xll.ohTrigger(RecalcTrigger,Trigger1Y)),NA())</f>
        <v>-1.1507479551653432E-3</v>
      </c>
    </row>
    <row r="372" spans="2:17" x14ac:dyDescent="0.2">
      <c r="B372" s="39" t="s">
        <v>17</v>
      </c>
      <c r="D372" s="42">
        <f>_xll.qlCalendarAdvance(Calendar,$D371,B372,"f",FALSE)</f>
        <v>43166</v>
      </c>
      <c r="E372" s="139">
        <f>_xll.qlInterestRateIndexValueDate(IndexON,D372)</f>
        <v>43166</v>
      </c>
      <c r="F372" s="155">
        <f>IFERROR(_xll.qlIndexFixing(IndexON,D372,TRUE,_xll.ohTrigger(RecalcTrigger,TriggerON)),NA())</f>
        <v>-4.8720234198196266E-3</v>
      </c>
      <c r="H372" s="42">
        <f>_xll.qlCalendarAdvance(Calendar,$H371,B372,"f",FALSE)</f>
        <v>43166</v>
      </c>
      <c r="I372" s="139">
        <f>_xll.qlInterestRateIndexValueDate(Index1M,$H372)</f>
        <v>43168</v>
      </c>
      <c r="J372" s="144">
        <f>IFERROR(_xll.qlIndexFixing(Index1M,$H372,TRUE,_xll.ohTrigger(RecalcTrigger,Trigger1M)),NA())</f>
        <v>-5.0450972978772195E-3</v>
      </c>
      <c r="K372" s="44">
        <f>IFERROR(_xll.qlIndexFixing(Index3M,H372,TRUE,_xll.ohTrigger(RecalcTrigger,Trigger3M)),NA())</f>
        <v>-3.8799157536425271E-3</v>
      </c>
      <c r="L372" s="44">
        <f>IFERROR(_xll.qlIndexFixing(Index6M,$H372,TRUE,_xll.ohTrigger(RecalcTrigger,Trigger6M)),NA())</f>
        <v>-2.4565304011519022E-3</v>
      </c>
      <c r="M372" s="145">
        <f>IFERROR(_xll.qlIndexFixing(Index1Y,$H372,TRUE,_xll.ohTrigger(RecalcTrigger,Trigger1Y)),NA())</f>
        <v>-9.2822009563720822E-4</v>
      </c>
      <c r="N372" s="144">
        <f>IFERROR(_xll.qlIndexFixing(ONIndex1M,I372,TRUE,_xll.ohTrigger(RecalcTrigger,Trigger1M)),NA())</f>
        <v>-5.0248457952140058E-3</v>
      </c>
      <c r="O372" s="44">
        <f>IFERROR(_xll.qlIndexFixing(ONIndex3M,I372,TRUE,_xll.ohTrigger(RecalcTrigger,Trigger3M)),NA())</f>
        <v>-3.9236016885491054E-3</v>
      </c>
      <c r="P372" s="44">
        <f>IFERROR(_xll.qlIndexFixing(ONIndex6M,I372,TRUE,_xll.ohTrigger(RecalcTrigger,Trigger6M)),NA())</f>
        <v>-2.5136551609383773E-3</v>
      </c>
      <c r="Q372" s="145">
        <f>IFERROR(_xll.qlIndexFixing(ONIndex1Y,I372,TRUE,_xll.ohTrigger(RecalcTrigger,Trigger1Y)),NA())</f>
        <v>-1.1507447540859417E-3</v>
      </c>
    </row>
    <row r="373" spans="2:17" x14ac:dyDescent="0.2">
      <c r="B373" s="39" t="s">
        <v>17</v>
      </c>
      <c r="D373" s="42">
        <f>_xll.qlCalendarAdvance(Calendar,$D372,B373,"f",FALSE)</f>
        <v>43167</v>
      </c>
      <c r="E373" s="139">
        <f>_xll.qlInterestRateIndexValueDate(IndexON,D373)</f>
        <v>43167</v>
      </c>
      <c r="F373" s="155">
        <f>IFERROR(_xll.qlIndexFixing(IndexON,D373,TRUE,_xll.ohTrigger(RecalcTrigger,TriggerON)),NA())</f>
        <v>-4.873248745660419E-3</v>
      </c>
      <c r="H373" s="42">
        <f>_xll.qlCalendarAdvance(Calendar,$H372,B373,"f",FALSE)</f>
        <v>43167</v>
      </c>
      <c r="I373" s="139">
        <f>_xll.qlInterestRateIndexValueDate(Index1M,$H373)</f>
        <v>43171</v>
      </c>
      <c r="J373" s="144">
        <f>IFERROR(_xll.qlIndexFixing(Index1M,$H373,TRUE,_xll.ohTrigger(RecalcTrigger,Trigger1M)),NA())</f>
        <v>-5.0508080752250054E-3</v>
      </c>
      <c r="K373" s="44">
        <f>IFERROR(_xll.qlIndexFixing(Index3M,H373,TRUE,_xll.ohTrigger(RecalcTrigger,Trigger3M)),NA())</f>
        <v>-3.8784966825102509E-3</v>
      </c>
      <c r="L373" s="44">
        <f>IFERROR(_xll.qlIndexFixing(Index6M,$H373,TRUE,_xll.ohTrigger(RecalcTrigger,Trigger6M)),NA())</f>
        <v>-2.455399147162592E-3</v>
      </c>
      <c r="M373" s="145">
        <f>IFERROR(_xll.qlIndexFixing(Index1Y,$H373,TRUE,_xll.ohTrigger(RecalcTrigger,Trigger1Y)),NA())</f>
        <v>-9.2576175348156316E-4</v>
      </c>
      <c r="N373" s="144">
        <f>IFERROR(_xll.qlIndexFixing(ONIndex1M,I373,TRUE,_xll.ohTrigger(RecalcTrigger,Trigger1M)),NA())</f>
        <v>-5.0268640095696426E-3</v>
      </c>
      <c r="O373" s="44">
        <f>IFERROR(_xll.qlIndexFixing(ONIndex3M,I373,TRUE,_xll.ohTrigger(RecalcTrigger,Trigger3M)),NA())</f>
        <v>-3.9227366782856876E-3</v>
      </c>
      <c r="P373" s="44">
        <f>IFERROR(_xll.qlIndexFixing(ONIndex6M,I373,TRUE,_xll.ohTrigger(RecalcTrigger,Trigger6M)),NA())</f>
        <v>-2.5136548940318804E-3</v>
      </c>
      <c r="Q373" s="145">
        <f>IFERROR(_xll.qlIndexFixing(ONIndex1Y,I373,TRUE,_xll.ohTrigger(RecalcTrigger,Trigger1Y)),NA())</f>
        <v>-1.1501126859680966E-3</v>
      </c>
    </row>
    <row r="374" spans="2:17" x14ac:dyDescent="0.2">
      <c r="B374" s="39" t="s">
        <v>17</v>
      </c>
      <c r="D374" s="42">
        <f>_xll.qlCalendarAdvance(Calendar,$D373,B374,"f",FALSE)</f>
        <v>43168</v>
      </c>
      <c r="E374" s="139">
        <f>_xll.qlInterestRateIndexValueDate(IndexON,D374)</f>
        <v>43168</v>
      </c>
      <c r="F374" s="155">
        <f>IFERROR(_xll.qlIndexFixing(IndexON,D374,TRUE,_xll.ohTrigger(RecalcTrigger,TriggerON)),NA())</f>
        <v>-4.8755172173109429E-3</v>
      </c>
      <c r="H374" s="42">
        <f>_xll.qlCalendarAdvance(Calendar,$H373,B374,"f",FALSE)</f>
        <v>43168</v>
      </c>
      <c r="I374" s="139">
        <f>_xll.qlInterestRateIndexValueDate(Index1M,$H374)</f>
        <v>43172</v>
      </c>
      <c r="J374" s="144">
        <f>IFERROR(_xll.qlIndexFixing(Index1M,$H374,TRUE,_xll.ohTrigger(RecalcTrigger,Trigger1M)),NA())</f>
        <v>-5.0526923771794744E-3</v>
      </c>
      <c r="K374" s="44">
        <f>IFERROR(_xll.qlIndexFixing(Index3M,H374,TRUE,_xll.ohTrigger(RecalcTrigger,Trigger3M)),NA())</f>
        <v>-3.8780035918741028E-3</v>
      </c>
      <c r="L374" s="44">
        <f>IFERROR(_xll.qlIndexFixing(Index6M,$H374,TRUE,_xll.ohTrigger(RecalcTrigger,Trigger6M)),NA())</f>
        <v>-2.4549647920646162E-3</v>
      </c>
      <c r="M374" s="145">
        <f>IFERROR(_xll.qlIndexFixing(Index1Y,$H374,TRUE,_xll.ohTrigger(RecalcTrigger,Trigger1Y)),NA())</f>
        <v>-9.2449599240117578E-4</v>
      </c>
      <c r="N374" s="144">
        <f>IFERROR(_xll.qlIndexFixing(ONIndex1M,I374,TRUE,_xll.ohTrigger(RecalcTrigger,Trigger1M)),NA())</f>
        <v>-5.0288731570580225E-3</v>
      </c>
      <c r="O374" s="44">
        <f>IFERROR(_xll.qlIndexFixing(ONIndex3M,I374,TRUE,_xll.ohTrigger(RecalcTrigger,Trigger3M)),NA())</f>
        <v>-3.9217328053808842E-3</v>
      </c>
      <c r="P374" s="44">
        <f>IFERROR(_xll.qlIndexFixing(ONIndex6M,I374,TRUE,_xll.ohTrigger(RecalcTrigger,Trigger6M)),NA())</f>
        <v>-2.513116049942532E-3</v>
      </c>
      <c r="Q374" s="145">
        <f>IFERROR(_xll.qlIndexFixing(ONIndex1Y,I374,TRUE,_xll.ohTrigger(RecalcTrigger,Trigger1Y)),NA())</f>
        <v>-1.1488470938569861E-3</v>
      </c>
    </row>
    <row r="375" spans="2:17" x14ac:dyDescent="0.2">
      <c r="B375" s="39" t="s">
        <v>17</v>
      </c>
      <c r="D375" s="42">
        <f>_xll.qlCalendarAdvance(Calendar,$D374,B375,"f",FALSE)</f>
        <v>43171</v>
      </c>
      <c r="E375" s="139">
        <f>_xll.qlInterestRateIndexValueDate(IndexON,D375)</f>
        <v>43171</v>
      </c>
      <c r="F375" s="155">
        <f>IFERROR(_xll.qlIndexFixing(IndexON,D375,TRUE,_xll.ohTrigger(RecalcTrigger,TriggerON)),NA())</f>
        <v>-4.8778005789307244E-3</v>
      </c>
      <c r="H375" s="42">
        <f>_xll.qlCalendarAdvance(Calendar,$H374,B375,"f",FALSE)</f>
        <v>43171</v>
      </c>
      <c r="I375" s="139">
        <f>_xll.qlInterestRateIndexValueDate(Index1M,$H375)</f>
        <v>43173</v>
      </c>
      <c r="J375" s="144">
        <f>IFERROR(_xll.qlIndexFixing(Index1M,$H375,TRUE,_xll.ohTrigger(RecalcTrigger,Trigger1M)),NA())</f>
        <v>-5.0563083705650932E-3</v>
      </c>
      <c r="K375" s="44">
        <f>IFERROR(_xll.qlIndexFixing(Index3M,H375,TRUE,_xll.ohTrigger(RecalcTrigger,Trigger3M)),NA())</f>
        <v>-3.87753188897345E-3</v>
      </c>
      <c r="L375" s="44">
        <f>IFERROR(_xll.qlIndexFixing(Index6M,$H375,TRUE,_xll.ohTrigger(RecalcTrigger,Trigger6M)),NA())</f>
        <v>-2.454532735724563E-3</v>
      </c>
      <c r="M375" s="145">
        <f>IFERROR(_xll.qlIndexFixing(Index1Y,$H375,TRUE,_xll.ohTrigger(RecalcTrigger,Trigger1Y)),NA())</f>
        <v>-9.2322638976642614E-4</v>
      </c>
      <c r="N375" s="144">
        <f>IFERROR(_xll.qlIndexFixing(ONIndex1M,I375,TRUE,_xll.ohTrigger(RecalcTrigger,Trigger1M)),NA())</f>
        <v>-5.0327906340941198E-3</v>
      </c>
      <c r="O375" s="44">
        <f>IFERROR(_xll.qlIndexFixing(ONIndex3M,I375,TRUE,_xll.ohTrigger(RecalcTrigger,Trigger3M)),NA())</f>
        <v>-3.9192149072642124E-3</v>
      </c>
      <c r="P375" s="44">
        <f>IFERROR(_xll.qlIndexFixing(ONIndex6M,I375,TRUE,_xll.ohTrigger(RecalcTrigger,Trigger6M)),NA())</f>
        <v>-2.5102056180337229E-3</v>
      </c>
      <c r="Q375" s="145">
        <f>IFERROR(_xll.qlIndexFixing(ONIndex1Y,I375,TRUE,_xll.ohTrigger(RecalcTrigger,Trigger1Y)),NA())</f>
        <v>-1.144177242564659E-3</v>
      </c>
    </row>
    <row r="376" spans="2:17" x14ac:dyDescent="0.2">
      <c r="B376" s="39" t="s">
        <v>17</v>
      </c>
      <c r="D376" s="42">
        <f>_xll.qlCalendarAdvance(Calendar,$D375,B376,"f",FALSE)</f>
        <v>43172</v>
      </c>
      <c r="E376" s="139">
        <f>_xll.qlInterestRateIndexValueDate(IndexON,D376)</f>
        <v>43172</v>
      </c>
      <c r="F376" s="155">
        <f>IFERROR(_xll.qlIndexFixing(IndexON,D376,TRUE,_xll.ohTrigger(RecalcTrigger,TriggerON)),NA())</f>
        <v>-4.8788501460839129E-3</v>
      </c>
      <c r="H376" s="42">
        <f>_xll.qlCalendarAdvance(Calendar,$H375,B376,"f",FALSE)</f>
        <v>43172</v>
      </c>
      <c r="I376" s="139">
        <f>_xll.qlInterestRateIndexValueDate(Index1M,$H376)</f>
        <v>43174</v>
      </c>
      <c r="J376" s="144">
        <f>IFERROR(_xll.qlIndexFixing(Index1M,$H376,TRUE,_xll.ohTrigger(RecalcTrigger,Trigger1M)),NA())</f>
        <v>-5.0572991244979271E-3</v>
      </c>
      <c r="K376" s="44">
        <f>IFERROR(_xll.qlIndexFixing(Index3M,H376,TRUE,_xll.ohTrigger(RecalcTrigger,Trigger3M)),NA())</f>
        <v>-3.8770835950679744E-3</v>
      </c>
      <c r="L376" s="44">
        <f>IFERROR(_xll.qlIndexFixing(Index6M,$H376,TRUE,_xll.ohTrigger(RecalcTrigger,Trigger6M)),NA())</f>
        <v>-2.4538765349162292E-3</v>
      </c>
      <c r="M376" s="145">
        <f>IFERROR(_xll.qlIndexFixing(Index1Y,$H376,TRUE,_xll.ohTrigger(RecalcTrigger,Trigger1Y)),NA())</f>
        <v>-9.2195466047282747E-4</v>
      </c>
      <c r="N376" s="144">
        <f>IFERROR(_xll.qlIndexFixing(ONIndex1M,I376,TRUE,_xll.ohTrigger(RecalcTrigger,Trigger1M)),NA())</f>
        <v>-5.0368181364923714E-3</v>
      </c>
      <c r="O376" s="44">
        <f>IFERROR(_xll.qlIndexFixing(ONIndex3M,I376,TRUE,_xll.ohTrigger(RecalcTrigger,Trigger3M)),NA())</f>
        <v>-3.9163102518147141E-3</v>
      </c>
      <c r="P376" s="44">
        <f>IFERROR(_xll.qlIndexFixing(ONIndex6M,I376,TRUE,_xll.ohTrigger(RecalcTrigger,Trigger6M)),NA())</f>
        <v>-2.505494969615718E-3</v>
      </c>
      <c r="Q376" s="145">
        <f>IFERROR(_xll.qlIndexFixing(ONIndex1Y,I376,TRUE,_xll.ohTrigger(RecalcTrigger,Trigger1Y)),NA())</f>
        <v>-1.1373563493410899E-3</v>
      </c>
    </row>
    <row r="377" spans="2:17" x14ac:dyDescent="0.2">
      <c r="B377" s="39" t="s">
        <v>17</v>
      </c>
      <c r="D377" s="42">
        <f>_xll.qlCalendarAdvance(Calendar,$D376,B377,"f",FALSE)</f>
        <v>43173</v>
      </c>
      <c r="E377" s="139">
        <f>_xll.qlInterestRateIndexValueDate(IndexON,D377)</f>
        <v>43173</v>
      </c>
      <c r="F377" s="155">
        <f>IFERROR(_xll.qlIndexFixing(IndexON,D377,TRUE,_xll.ohTrigger(RecalcTrigger,TriggerON)),NA())</f>
        <v>-4.8798639477665162E-3</v>
      </c>
      <c r="H377" s="42">
        <f>_xll.qlCalendarAdvance(Calendar,$H376,B377,"f",FALSE)</f>
        <v>43173</v>
      </c>
      <c r="I377" s="139">
        <f>_xll.qlInterestRateIndexValueDate(Index1M,$H377)</f>
        <v>43175</v>
      </c>
      <c r="J377" s="144">
        <f>IFERROR(_xll.qlIndexFixing(Index1M,$H377,TRUE,_xll.ohTrigger(RecalcTrigger,Trigger1M)),NA())</f>
        <v>-5.0582867508637778E-3</v>
      </c>
      <c r="K377" s="44">
        <f>IFERROR(_xll.qlIndexFixing(Index3M,H377,TRUE,_xll.ohTrigger(RecalcTrigger,Trigger3M)),NA())</f>
        <v>-3.8767536943702338E-3</v>
      </c>
      <c r="L377" s="44">
        <f>IFERROR(_xll.qlIndexFixing(Index6M,$H377,TRUE,_xll.ohTrigger(RecalcTrigger,Trigger6M)),NA())</f>
        <v>-2.4535734494180558E-3</v>
      </c>
      <c r="M377" s="145">
        <f>IFERROR(_xll.qlIndexFixing(Index1Y,$H377,TRUE,_xll.ohTrigger(RecalcTrigger,Trigger1Y)),NA())</f>
        <v>-9.1937815484796864E-4</v>
      </c>
      <c r="N377" s="144">
        <f>IFERROR(_xll.qlIndexFixing(ONIndex1M,I377,TRUE,_xll.ohTrigger(RecalcTrigger,Trigger1M)),NA())</f>
        <v>-5.0387812426500034E-3</v>
      </c>
      <c r="O377" s="44">
        <f>IFERROR(_xll.qlIndexFixing(ONIndex3M,I377,TRUE,_xll.ohTrigger(RecalcTrigger,Trigger3M)),NA())</f>
        <v>-3.9146258580302629E-3</v>
      </c>
      <c r="P377" s="44">
        <f>IFERROR(_xll.qlIndexFixing(ONIndex6M,I377,TRUE,_xll.ohTrigger(RecalcTrigger,Trigger6M)),NA())</f>
        <v>-2.502203290686289E-3</v>
      </c>
      <c r="Q377" s="145">
        <f>IFERROR(_xll.qlIndexFixing(ONIndex1Y,I377,TRUE,_xll.ohTrigger(RecalcTrigger,Trigger1Y)),NA())</f>
        <v>-1.1328532846999195E-3</v>
      </c>
    </row>
    <row r="378" spans="2:17" x14ac:dyDescent="0.2">
      <c r="B378" s="39" t="s">
        <v>17</v>
      </c>
      <c r="D378" s="42">
        <f>_xll.qlCalendarAdvance(Calendar,$D377,B378,"f",FALSE)</f>
        <v>43174</v>
      </c>
      <c r="E378" s="139">
        <f>_xll.qlInterestRateIndexValueDate(IndexON,D378)</f>
        <v>43174</v>
      </c>
      <c r="F378" s="155">
        <f>IFERROR(_xll.qlIndexFixing(IndexON,D378,TRUE,_xll.ohTrigger(RecalcTrigger,TriggerON)),NA())</f>
        <v>-4.8808417787027381E-3</v>
      </c>
      <c r="H378" s="42">
        <f>_xll.qlCalendarAdvance(Calendar,$H377,B378,"f",FALSE)</f>
        <v>43174</v>
      </c>
      <c r="I378" s="139">
        <f>_xll.qlInterestRateIndexValueDate(Index1M,$H378)</f>
        <v>43178</v>
      </c>
      <c r="J378" s="144">
        <f>IFERROR(_xll.qlIndexFixing(Index1M,$H378,TRUE,_xll.ohTrigger(RecalcTrigger,Trigger1M)),NA())</f>
        <v>-5.0637923352083291E-3</v>
      </c>
      <c r="K378" s="44">
        <f>IFERROR(_xll.qlIndexFixing(Index3M,H378,TRUE,_xll.ohTrigger(RecalcTrigger,Trigger3M)),NA())</f>
        <v>-3.8755654038122194E-3</v>
      </c>
      <c r="L378" s="44">
        <f>IFERROR(_xll.qlIndexFixing(Index6M,$H378,TRUE,_xll.ohTrigger(RecalcTrigger,Trigger6M)),NA())</f>
        <v>-2.4524859466367806E-3</v>
      </c>
      <c r="M378" s="145">
        <f>IFERROR(_xll.qlIndexFixing(Index1Y,$H378,TRUE,_xll.ohTrigger(RecalcTrigger,Trigger1Y)),NA())</f>
        <v>-9.1688122183726582E-4</v>
      </c>
      <c r="N378" s="144">
        <f>IFERROR(_xll.qlIndexFixing(ONIndex1M,I378,TRUE,_xll.ohTrigger(RecalcTrigger,Trigger1M)),NA())</f>
        <v>-5.0407349986070216E-3</v>
      </c>
      <c r="O378" s="44">
        <f>IFERROR(_xll.qlIndexFixing(ONIndex3M,I378,TRUE,_xll.ohTrigger(RecalcTrigger,Trigger3M)),NA())</f>
        <v>-3.9129355793932064E-3</v>
      </c>
      <c r="P378" s="44">
        <f>IFERROR(_xll.qlIndexFixing(ONIndex6M,I378,TRUE,_xll.ohTrigger(RecalcTrigger,Trigger6M)),NA())</f>
        <v>-2.4983490552754617E-3</v>
      </c>
      <c r="Q378" s="145">
        <f>IFERROR(_xll.qlIndexFixing(ONIndex1Y,I378,TRUE,_xll.ohTrigger(RecalcTrigger,Trigger1Y)),NA())</f>
        <v>-1.1276887551758819E-3</v>
      </c>
    </row>
    <row r="379" spans="2:17" x14ac:dyDescent="0.2">
      <c r="B379" s="39" t="s">
        <v>17</v>
      </c>
      <c r="D379" s="42">
        <f>_xll.qlCalendarAdvance(Calendar,$D378,B379,"f",FALSE)</f>
        <v>43175</v>
      </c>
      <c r="E379" s="139">
        <f>_xll.qlInterestRateIndexValueDate(IndexON,D379)</f>
        <v>43175</v>
      </c>
      <c r="F379" s="155">
        <f>IFERROR(_xll.qlIndexFixing(IndexON,D379,TRUE,_xll.ohTrigger(RecalcTrigger,TriggerON)),NA())</f>
        <v>-4.882610292158418E-3</v>
      </c>
      <c r="H379" s="42">
        <f>_xll.qlCalendarAdvance(Calendar,$H378,B379,"f",FALSE)</f>
        <v>43175</v>
      </c>
      <c r="I379" s="139">
        <f>_xll.qlInterestRateIndexValueDate(Index1M,$H379)</f>
        <v>43179</v>
      </c>
      <c r="J379" s="144">
        <f>IFERROR(_xll.qlIndexFixing(Index1M,$H379,TRUE,_xll.ohTrigger(RecalcTrigger,Trigger1M)),NA())</f>
        <v>-5.0656075787908744E-3</v>
      </c>
      <c r="K379" s="44">
        <f>IFERROR(_xll.qlIndexFixing(Index3M,H379,TRUE,_xll.ohTrigger(RecalcTrigger,Trigger3M)),NA())</f>
        <v>-3.8752649429751392E-3</v>
      </c>
      <c r="L379" s="44">
        <f>IFERROR(_xll.qlIndexFixing(Index6M,$H379,TRUE,_xll.ohTrigger(RecalcTrigger,Trigger6M)),NA())</f>
        <v>-2.4521153406487084E-3</v>
      </c>
      <c r="M379" s="145">
        <f>IFERROR(_xll.qlIndexFixing(Index1Y,$H379,TRUE,_xll.ohTrigger(RecalcTrigger,Trigger1Y)),NA())</f>
        <v>-9.1562502989786488E-4</v>
      </c>
      <c r="N379" s="144">
        <f>IFERROR(_xll.qlIndexFixing(ONIndex1M,I379,TRUE,_xll.ohTrigger(RecalcTrigger,Trigger1M)),NA())</f>
        <v>-5.0426793576008322E-3</v>
      </c>
      <c r="O379" s="44">
        <f>IFERROR(_xll.qlIndexFixing(ONIndex3M,I379,TRUE,_xll.ohTrigger(RecalcTrigger,Trigger3M)),NA())</f>
        <v>-3.911267245242378E-3</v>
      </c>
      <c r="P379" s="44">
        <f>IFERROR(_xll.qlIndexFixing(ONIndex6M,I379,TRUE,_xll.ohTrigger(RecalcTrigger,Trigger6M)),NA())</f>
        <v>-2.4939282663405393E-3</v>
      </c>
      <c r="Q379" s="145">
        <f>IFERROR(_xll.qlIndexFixing(ONIndex1Y,I379,TRUE,_xll.ohTrigger(RecalcTrigger,Trigger1Y)),NA())</f>
        <v>-1.1218581034544428E-3</v>
      </c>
    </row>
    <row r="380" spans="2:17" x14ac:dyDescent="0.2">
      <c r="B380" s="39" t="s">
        <v>17</v>
      </c>
      <c r="D380" s="42">
        <f>_xll.qlCalendarAdvance(Calendar,$D379,B380,"f",FALSE)</f>
        <v>43178</v>
      </c>
      <c r="E380" s="139">
        <f>_xll.qlInterestRateIndexValueDate(IndexON,D380)</f>
        <v>43178</v>
      </c>
      <c r="F380" s="155">
        <f>IFERROR(_xll.qlIndexFixing(IndexON,D380,TRUE,_xll.ohTrigger(RecalcTrigger,TriggerON)),NA())</f>
        <v>-4.8843893038164055E-3</v>
      </c>
      <c r="H380" s="42">
        <f>_xll.qlCalendarAdvance(Calendar,$H379,B380,"f",FALSE)</f>
        <v>43178</v>
      </c>
      <c r="I380" s="139">
        <f>_xll.qlInterestRateIndexValueDate(Index1M,$H380)</f>
        <v>43180</v>
      </c>
      <c r="J380" s="144">
        <f>IFERROR(_xll.qlIndexFixing(Index1M,$H380,TRUE,_xll.ohTrigger(RecalcTrigger,Trigger1M)),NA())</f>
        <v>-5.0690823429940099E-3</v>
      </c>
      <c r="K380" s="44">
        <f>IFERROR(_xll.qlIndexFixing(Index3M,H380,TRUE,_xll.ohTrigger(RecalcTrigger,Trigger3M)),NA())</f>
        <v>-3.875000000281703E-3</v>
      </c>
      <c r="L380" s="44">
        <f>IFERROR(_xll.qlIndexFixing(Index6M,$H380,TRUE,_xll.ohTrigger(RecalcTrigger,Trigger6M)),NA())</f>
        <v>-2.4517630867255044E-3</v>
      </c>
      <c r="M380" s="145">
        <f>IFERROR(_xll.qlIndexFixing(Index1Y,$H380,TRUE,_xll.ohTrigger(RecalcTrigger,Trigger1Y)),NA())</f>
        <v>-9.1437726900281977E-4</v>
      </c>
      <c r="N380" s="144">
        <f>IFERROR(_xll.qlIndexFixing(ONIndex1M,I380,TRUE,_xll.ohTrigger(RecalcTrigger,Trigger1M)),NA())</f>
        <v>-5.0464657726090323E-3</v>
      </c>
      <c r="O380" s="44">
        <f>IFERROR(_xll.qlIndexFixing(ONIndex3M,I380,TRUE,_xll.ohTrigger(RecalcTrigger,Trigger3M)),NA())</f>
        <v>-3.9079628638738484E-3</v>
      </c>
      <c r="P380" s="44">
        <f>IFERROR(_xll.qlIndexFixing(ONIndex6M,I380,TRUE,_xll.ohTrigger(RecalcTrigger,Trigger6M)),NA())</f>
        <v>-2.4831610666486981E-3</v>
      </c>
      <c r="Q380" s="145">
        <f>IFERROR(_xll.qlIndexFixing(ONIndex1Y,I380,TRUE,_xll.ohTrigger(RecalcTrigger,Trigger1Y)),NA())</f>
        <v>-1.1079496993993132E-3</v>
      </c>
    </row>
    <row r="381" spans="2:17" x14ac:dyDescent="0.2">
      <c r="B381" s="39" t="s">
        <v>17</v>
      </c>
      <c r="D381" s="42">
        <f>_xll.qlCalendarAdvance(Calendar,$D380,B381,"f",FALSE)</f>
        <v>43179</v>
      </c>
      <c r="E381" s="139">
        <f>_xll.qlInterestRateIndexValueDate(IndexON,D381)</f>
        <v>43179</v>
      </c>
      <c r="F381" s="155">
        <f>IFERROR(_xll.qlIndexFixing(IndexON,D381,TRUE,_xll.ohTrigger(RecalcTrigger,TriggerON)),NA())</f>
        <v>-4.8851842119557176E-3</v>
      </c>
      <c r="H381" s="42">
        <f>_xll.qlCalendarAdvance(Calendar,$H380,B381,"f",FALSE)</f>
        <v>43179</v>
      </c>
      <c r="I381" s="139">
        <f>_xll.qlInterestRateIndexValueDate(Index1M,$H381)</f>
        <v>43181</v>
      </c>
      <c r="J381" s="144">
        <f>IFERROR(_xll.qlIndexFixing(Index1M,$H381,TRUE,_xll.ohTrigger(RecalcTrigger,Trigger1M)),NA())</f>
        <v>-5.0700391884055118E-3</v>
      </c>
      <c r="K381" s="44">
        <f>IFERROR(_xll.qlIndexFixing(Index3M,H381,TRUE,_xll.ohTrigger(RecalcTrigger,Trigger3M)),NA())</f>
        <v>-3.8747710516842311E-3</v>
      </c>
      <c r="L381" s="44">
        <f>IFERROR(_xll.qlIndexFixing(Index6M,$H381,TRUE,_xll.ohTrigger(RecalcTrigger,Trigger6M)),NA())</f>
        <v>-2.45124300459682E-3</v>
      </c>
      <c r="M381" s="145">
        <f>IFERROR(_xll.qlIndexFixing(Index1Y,$H381,TRUE,_xll.ohTrigger(RecalcTrigger,Trigger1Y)),NA())</f>
        <v>-9.1313974348996034E-4</v>
      </c>
      <c r="N381" s="144">
        <f>IFERROR(_xll.qlIndexFixing(ONIndex1M,I381,TRUE,_xll.ohTrigger(RecalcTrigger,Trigger1M)),NA())</f>
        <v>-5.0503618770614267E-3</v>
      </c>
      <c r="O381" s="44">
        <f>IFERROR(_xll.qlIndexFixing(ONIndex3M,I381,TRUE,_xll.ohTrigger(RecalcTrigger,Trigger3M)),NA())</f>
        <v>-3.9048196026225668E-3</v>
      </c>
      <c r="P381" s="44">
        <f>IFERROR(_xll.qlIndexFixing(ONIndex6M,I381,TRUE,_xll.ohTrigger(RecalcTrigger,Trigger6M)),NA())</f>
        <v>-2.4704996465763074E-3</v>
      </c>
      <c r="Q381" s="145">
        <f>IFERROR(_xll.qlIndexFixing(ONIndex1Y,I381,TRUE,_xll.ohTrigger(RecalcTrigger,Trigger1Y)),NA())</f>
        <v>-1.0917811396149446E-3</v>
      </c>
    </row>
    <row r="382" spans="2:17" x14ac:dyDescent="0.2">
      <c r="B382" s="39" t="s">
        <v>17</v>
      </c>
      <c r="D382" s="42">
        <f>_xll.qlCalendarAdvance(Calendar,$D381,B382,"f",FALSE)</f>
        <v>43180</v>
      </c>
      <c r="E382" s="139">
        <f>_xll.qlInterestRateIndexValueDate(IndexON,D382)</f>
        <v>43180</v>
      </c>
      <c r="F382" s="155">
        <f>IFERROR(_xll.qlIndexFixing(IndexON,D382,TRUE,_xll.ohTrigger(RecalcTrigger,TriggerON)),NA())</f>
        <v>-4.8859419212510247E-3</v>
      </c>
      <c r="H382" s="42">
        <f>_xll.qlCalendarAdvance(Calendar,$H381,B382,"f",FALSE)</f>
        <v>43180</v>
      </c>
      <c r="I382" s="139">
        <f>_xll.qlInterestRateIndexValueDate(Index1M,$H382)</f>
        <v>43182</v>
      </c>
      <c r="J382" s="144">
        <f>IFERROR(_xll.qlIndexFixing(Index1M,$H382,TRUE,_xll.ohTrigger(RecalcTrigger,Trigger1M)),NA())</f>
        <v>-5.0709927952326843E-3</v>
      </c>
      <c r="K382" s="44">
        <f>IFERROR(_xll.qlIndexFixing(Index3M,H382,TRUE,_xll.ohTrigger(RecalcTrigger,Trigger3M)),NA())</f>
        <v>-3.8749474923550462E-3</v>
      </c>
      <c r="L382" s="44">
        <f>IFERROR(_xll.qlIndexFixing(Index6M,$H382,TRUE,_xll.ohTrigger(RecalcTrigger,Trigger6M)),NA())</f>
        <v>-2.4510292531501237E-3</v>
      </c>
      <c r="M382" s="145">
        <f>IFERROR(_xll.qlIndexFixing(Index1Y,$H382,TRUE,_xll.ohTrigger(RecalcTrigger,Trigger1Y)),NA())</f>
        <v>-9.1060346010593388E-4</v>
      </c>
      <c r="N382" s="144">
        <f>IFERROR(_xll.qlIndexFixing(ONIndex1M,I382,TRUE,_xll.ohTrigger(RecalcTrigger,Trigger1M)),NA())</f>
        <v>-5.0522585418466548E-3</v>
      </c>
      <c r="O382" s="44">
        <f>IFERROR(_xll.qlIndexFixing(ONIndex3M,I382,TRUE,_xll.ohTrigger(RecalcTrigger,Trigger3M)),NA())</f>
        <v>-3.903265678233403E-3</v>
      </c>
      <c r="P382" s="44">
        <f>IFERROR(_xll.qlIndexFixing(ONIndex6M,I382,TRUE,_xll.ohTrigger(RecalcTrigger,Trigger6M)),NA())</f>
        <v>-2.4631861425339352E-3</v>
      </c>
      <c r="Q382" s="145">
        <f>IFERROR(_xll.qlIndexFixing(ONIndex1Y,I382,TRUE,_xll.ohTrigger(RecalcTrigger,Trigger1Y)),NA())</f>
        <v>-1.0825500247424458E-3</v>
      </c>
    </row>
    <row r="383" spans="2:17" x14ac:dyDescent="0.2">
      <c r="B383" s="39" t="s">
        <v>17</v>
      </c>
      <c r="D383" s="42">
        <f>_xll.qlCalendarAdvance(Calendar,$D382,B383,"f",FALSE)</f>
        <v>43181</v>
      </c>
      <c r="E383" s="139">
        <f>_xll.qlInterestRateIndexValueDate(IndexON,D383)</f>
        <v>43181</v>
      </c>
      <c r="F383" s="155">
        <f>IFERROR(_xll.qlIndexFixing(IndexON,D383,TRUE,_xll.ohTrigger(RecalcTrigger,TriggerON)),NA())</f>
        <v>-4.8866622273457949E-3</v>
      </c>
      <c r="H383" s="42">
        <f>_xll.qlCalendarAdvance(Calendar,$H382,B383,"f",FALSE)</f>
        <v>43181</v>
      </c>
      <c r="I383" s="139">
        <f>_xll.qlInterestRateIndexValueDate(Index1M,$H383)</f>
        <v>43185</v>
      </c>
      <c r="J383" s="144">
        <f>IFERROR(_xll.qlIndexFixing(Index1M,$H383,TRUE,_xll.ohTrigger(RecalcTrigger,Trigger1M)),NA())</f>
        <v>-5.0762862491569097E-3</v>
      </c>
      <c r="K383" s="44">
        <f>IFERROR(_xll.qlIndexFixing(Index3M,H383,TRUE,_xll.ohTrigger(RecalcTrigger,Trigger3M)),NA())</f>
        <v>-3.8742064766292637E-3</v>
      </c>
      <c r="L383" s="44">
        <f>IFERROR(_xll.qlIndexFixing(Index6M,$H383,TRUE,_xll.ohTrigger(RecalcTrigger,Trigger6M)),NA())</f>
        <v>-2.4503605027387243E-3</v>
      </c>
      <c r="M383" s="145">
        <f>IFERROR(_xll.qlIndexFixing(Index1Y,$H383,TRUE,_xll.ohTrigger(RecalcTrigger,Trigger1Y)),NA())</f>
        <v>-9.0832852925166324E-4</v>
      </c>
      <c r="N383" s="144">
        <f>IFERROR(_xll.qlIndexFixing(ONIndex1M,I383,TRUE,_xll.ohTrigger(RecalcTrigger,Trigger1M)),NA())</f>
        <v>-5.0541455261754464E-3</v>
      </c>
      <c r="O383" s="44">
        <f>IFERROR(_xll.qlIndexFixing(ONIndex3M,I383,TRUE,_xll.ohTrigger(RecalcTrigger,Trigger3M)),NA())</f>
        <v>-3.9017355733905745E-3</v>
      </c>
      <c r="P383" s="44">
        <f>IFERROR(_xll.qlIndexFixing(ONIndex6M,I383,TRUE,_xll.ohTrigger(RecalcTrigger,Trigger6M)),NA())</f>
        <v>-2.4552821056689211E-3</v>
      </c>
      <c r="Q383" s="145">
        <f>IFERROR(_xll.qlIndexFixing(ONIndex1Y,I383,TRUE,_xll.ohTrigger(RecalcTrigger,Trigger1Y)),NA())</f>
        <v>-1.0726248467030075E-3</v>
      </c>
    </row>
    <row r="384" spans="2:17" x14ac:dyDescent="0.2">
      <c r="B384" s="39" t="s">
        <v>17</v>
      </c>
      <c r="D384" s="42">
        <f>_xll.qlCalendarAdvance(Calendar,$D383,B384,"f",FALSE)</f>
        <v>43182</v>
      </c>
      <c r="E384" s="139">
        <f>_xll.qlInterestRateIndexValueDate(IndexON,D384)</f>
        <v>43182</v>
      </c>
      <c r="F384" s="155">
        <f>IFERROR(_xll.qlIndexFixing(IndexON,D384,TRUE,_xll.ohTrigger(RecalcTrigger,TriggerON)),NA())</f>
        <v>-4.8879107706678582E-3</v>
      </c>
      <c r="H384" s="42">
        <f>_xll.qlCalendarAdvance(Calendar,$H383,B384,"f",FALSE)</f>
        <v>43182</v>
      </c>
      <c r="I384" s="139">
        <f>_xll.qlInterestRateIndexValueDate(Index1M,$H384)</f>
        <v>43186</v>
      </c>
      <c r="J384" s="144">
        <f>IFERROR(_xll.qlIndexFixing(Index1M,$H384,TRUE,_xll.ohTrigger(RecalcTrigger,Trigger1M)),NA())</f>
        <v>-5.0780301218947364E-3</v>
      </c>
      <c r="K384" s="44">
        <f>IFERROR(_xll.qlIndexFixing(Index3M,H384,TRUE,_xll.ohTrigger(RecalcTrigger,Trigger3M)),NA())</f>
        <v>-3.8741505756250032E-3</v>
      </c>
      <c r="L384" s="44">
        <f>IFERROR(_xll.qlIndexFixing(Index6M,$H384,TRUE,_xll.ohTrigger(RecalcTrigger,Trigger6M)),NA())</f>
        <v>-2.4501686550412135E-3</v>
      </c>
      <c r="M384" s="145">
        <f>IFERROR(_xll.qlIndexFixing(Index1Y,$H384,TRUE,_xll.ohTrigger(RecalcTrigger,Trigger1Y)),NA())</f>
        <v>-9.0716969294135489E-4</v>
      </c>
      <c r="N384" s="144">
        <f>IFERROR(_xll.qlIndexFixing(ONIndex1M,I384,TRUE,_xll.ohTrigger(RecalcTrigger,Trigger1M)),NA())</f>
        <v>-5.0595958289605392E-3</v>
      </c>
      <c r="O384" s="44">
        <f>IFERROR(_xll.qlIndexFixing(ONIndex3M,I384,TRUE,_xll.ohTrigger(RecalcTrigger,Trigger3M)),NA())</f>
        <v>-3.8972319883976425E-3</v>
      </c>
      <c r="P384" s="44">
        <f>IFERROR(_xll.qlIndexFixing(ONIndex6M,I384,TRUE,_xll.ohTrigger(RecalcTrigger,Trigger6M)),NA())</f>
        <v>-2.4311596290047532E-3</v>
      </c>
      <c r="Q384" s="145">
        <f>IFERROR(_xll.qlIndexFixing(ONIndex1Y,I384,TRUE,_xll.ohTrigger(RecalcTrigger,Trigger1Y)),NA())</f>
        <v>-1.043267611787968E-3</v>
      </c>
    </row>
    <row r="385" spans="2:17" x14ac:dyDescent="0.2">
      <c r="B385" s="39" t="s">
        <v>17</v>
      </c>
      <c r="D385" s="42">
        <f>_xll.qlCalendarAdvance(Calendar,$D384,B385,"f",FALSE)</f>
        <v>43185</v>
      </c>
      <c r="E385" s="139">
        <f>_xll.qlInterestRateIndexValueDate(IndexON,D385)</f>
        <v>43185</v>
      </c>
      <c r="F385" s="155">
        <f>IFERROR(_xll.qlIndexFixing(IndexON,D385,TRUE,_xll.ohTrigger(RecalcTrigger,TriggerON)),NA())</f>
        <v>-4.8891653235960675E-3</v>
      </c>
      <c r="H385" s="42">
        <f>_xll.qlCalendarAdvance(Calendar,$H384,B385,"f",FALSE)</f>
        <v>43185</v>
      </c>
      <c r="I385" s="139">
        <f>_xll.qlInterestRateIndexValueDate(Index1M,$H385)</f>
        <v>43187</v>
      </c>
      <c r="J385" s="144">
        <f>IFERROR(_xll.qlIndexFixing(Index1M,$H385,TRUE,_xll.ohTrigger(RecalcTrigger,Trigger1M)),NA())</f>
        <v>-5.0813590451095148E-3</v>
      </c>
      <c r="K385" s="44">
        <f>IFERROR(_xll.qlIndexFixing(Index3M,H385,TRUE,_xll.ohTrigger(RecalcTrigger,Trigger3M)),NA())</f>
        <v>-3.874127728881376E-3</v>
      </c>
      <c r="L385" s="44">
        <f>IFERROR(_xll.qlIndexFixing(Index6M,$H385,TRUE,_xll.ohTrigger(RecalcTrigger,Trigger6M)),NA())</f>
        <v>-2.45001209137831E-3</v>
      </c>
      <c r="M385" s="145">
        <f>IFERROR(_xll.qlIndexFixing(Index1Y,$H385,TRUE,_xll.ohTrigger(RecalcTrigger,Trigger1Y)),NA())</f>
        <v>-9.06032186368694E-4</v>
      </c>
      <c r="N385" s="144">
        <f>IFERROR(_xll.qlIndexFixing(ONIndex1M,I385,TRUE,_xll.ohTrigger(RecalcTrigger,Trigger1M)),NA())</f>
        <v>-5.0652614972390708E-3</v>
      </c>
      <c r="O385" s="44">
        <f>IFERROR(_xll.qlIndexFixing(ONIndex3M,I385,TRUE,_xll.ohTrigger(RecalcTrigger,Trigger3M)),NA())</f>
        <v>-3.8930726568864316E-3</v>
      </c>
      <c r="P385" s="44">
        <f>IFERROR(_xll.qlIndexFixing(ONIndex6M,I385,TRUE,_xll.ohTrigger(RecalcTrigger,Trigger6M)),NA())</f>
        <v>-2.4091690080885186E-3</v>
      </c>
      <c r="Q385" s="145">
        <f>IFERROR(_xll.qlIndexFixing(ONIndex1Y,I385,TRUE,_xll.ohTrigger(RecalcTrigger,Trigger1Y)),NA())</f>
        <v>-1.0177883430051438E-3</v>
      </c>
    </row>
    <row r="386" spans="2:17" x14ac:dyDescent="0.2">
      <c r="B386" s="39" t="s">
        <v>17</v>
      </c>
      <c r="D386" s="42">
        <f>_xll.qlCalendarAdvance(Calendar,$D385,B386,"f",FALSE)</f>
        <v>43186</v>
      </c>
      <c r="E386" s="139">
        <f>_xll.qlInterestRateIndexValueDate(IndexON,D386)</f>
        <v>43186</v>
      </c>
      <c r="F386" s="155">
        <f>IFERROR(_xll.qlIndexFixing(IndexON,D386,TRUE,_xll.ohTrigger(RecalcTrigger,TriggerON)),NA())</f>
        <v>-4.8896955423050059E-3</v>
      </c>
      <c r="H386" s="42">
        <f>_xll.qlCalendarAdvance(Calendar,$H385,B386,"f",FALSE)</f>
        <v>43186</v>
      </c>
      <c r="I386" s="139">
        <f>_xll.qlInterestRateIndexValueDate(Index1M,$H386)</f>
        <v>43188</v>
      </c>
      <c r="J386" s="144">
        <f>IFERROR(_xll.qlIndexFixing(Index1M,$H386,TRUE,_xll.ohTrigger(RecalcTrigger,Trigger1M)),NA())</f>
        <v>-5.0822808192070579E-3</v>
      </c>
      <c r="K386" s="44">
        <f>IFERROR(_xll.qlIndexFixing(Index3M,H386,TRUE,_xll.ohTrigger(RecalcTrigger,Trigger3M)),NA())</f>
        <v>-3.8741374059674651E-3</v>
      </c>
      <c r="L386" s="44">
        <f>IFERROR(_xll.qlIndexFixing(Index6M,$H386,TRUE,_xll.ohTrigger(RecalcTrigger,Trigger6M)),NA())</f>
        <v>-2.4500000030447753E-3</v>
      </c>
      <c r="M386" s="145">
        <f>IFERROR(_xll.qlIndexFixing(Index1Y,$H386,TRUE,_xll.ohTrigger(RecalcTrigger,Trigger1Y)),NA())</f>
        <v>-9.0491790331032279E-4</v>
      </c>
      <c r="N386" s="144">
        <f>IFERROR(_xll.qlIndexFixing(ONIndex1M,I386,TRUE,_xll.ohTrigger(RecalcTrigger,Trigger1M)),NA())</f>
        <v>-5.0670793960705396E-3</v>
      </c>
      <c r="O386" s="44">
        <f>IFERROR(_xll.qlIndexFixing(ONIndex3M,I386,TRUE,_xll.ohTrigger(RecalcTrigger,Trigger3M)),NA())</f>
        <v>-3.8917180399877793E-3</v>
      </c>
      <c r="P386" s="44">
        <f>IFERROR(_xll.qlIndexFixing(ONIndex6M,I386,TRUE,_xll.ohTrigger(RecalcTrigger,Trigger6M)),NA())</f>
        <v>-2.4025792583826089E-3</v>
      </c>
      <c r="Q386" s="145">
        <f>IFERROR(_xll.qlIndexFixing(ONIndex1Y,I386,TRUE,_xll.ohTrigger(RecalcTrigger,Trigger1Y)),NA())</f>
        <v>-1.0106742208337849E-3</v>
      </c>
    </row>
    <row r="387" spans="2:17" x14ac:dyDescent="0.2">
      <c r="B387" s="39" t="s">
        <v>17</v>
      </c>
      <c r="D387" s="42">
        <f>_xll.qlCalendarAdvance(Calendar,$D386,B387,"f",FALSE)</f>
        <v>43187</v>
      </c>
      <c r="E387" s="139">
        <f>_xll.qlInterestRateIndexValueDate(IndexON,D387)</f>
        <v>43187</v>
      </c>
      <c r="F387" s="155">
        <f>IFERROR(_xll.qlIndexFixing(IndexON,D387,TRUE,_xll.ohTrigger(RecalcTrigger,TriggerON)),NA())</f>
        <v>-4.8901871293560717E-3</v>
      </c>
      <c r="H387" s="42">
        <f>_xll.qlCalendarAdvance(Calendar,$H386,B387,"f",FALSE)</f>
        <v>43187</v>
      </c>
      <c r="I387" s="139">
        <f>_xll.qlInterestRateIndexValueDate(Index1M,$H387)</f>
        <v>43193</v>
      </c>
      <c r="J387" s="144">
        <f>IFERROR(_xll.qlIndexFixing(Index1M,$H387,TRUE,_xll.ohTrigger(RecalcTrigger,Trigger1M)),NA())</f>
        <v>-5.0891732108682142E-3</v>
      </c>
      <c r="K387" s="44">
        <f>IFERROR(_xll.qlIndexFixing(Index3M,H387,TRUE,_xll.ohTrigger(RecalcTrigger,Trigger3M)),NA())</f>
        <v>-3.8743131054111211E-3</v>
      </c>
      <c r="L387" s="44">
        <f>IFERROR(_xll.qlIndexFixing(Index6M,$H387,TRUE,_xll.ohTrigger(RecalcTrigger,Trigger6M)),NA())</f>
        <v>-2.4500087441959662E-3</v>
      </c>
      <c r="M387" s="145">
        <f>IFERROR(_xll.qlIndexFixing(Index1Y,$H387,TRUE,_xll.ohTrigger(RecalcTrigger,Trigger1Y)),NA())</f>
        <v>-8.9968882377032262E-4</v>
      </c>
      <c r="N387" s="144">
        <f>IFERROR(_xll.qlIndexFixing(ONIndex1M,I387,TRUE,_xll.ohTrigger(RecalcTrigger,Trigger1M)),NA())</f>
        <v>-5.0688872366277948E-3</v>
      </c>
      <c r="O387" s="44">
        <f>IFERROR(_xll.qlIndexFixing(ONIndex3M,I387,TRUE,_xll.ohTrigger(RecalcTrigger,Trigger3M)),NA())</f>
        <v>-3.8903897427156053E-3</v>
      </c>
      <c r="P387" s="44">
        <f>IFERROR(_xll.qlIndexFixing(ONIndex6M,I387,TRUE,_xll.ohTrigger(RecalcTrigger,Trigger6M)),NA())</f>
        <v>-2.3963168529883561E-3</v>
      </c>
      <c r="Q387" s="145">
        <f>IFERROR(_xll.qlIndexFixing(ONIndex1Y,I387,TRUE,_xll.ohTrigger(RecalcTrigger,Trigger1Y)),NA())</f>
        <v>-1.0041613043076936E-3</v>
      </c>
    </row>
    <row r="388" spans="2:17" x14ac:dyDescent="0.2">
      <c r="B388" s="39" t="s">
        <v>17</v>
      </c>
      <c r="D388" s="42">
        <f>_xll.qlCalendarAdvance(Calendar,$D387,B388,"f",FALSE)</f>
        <v>43188</v>
      </c>
      <c r="E388" s="139">
        <f>_xll.qlInterestRateIndexValueDate(IndexON,D388)</f>
        <v>43188</v>
      </c>
      <c r="F388" s="155">
        <f>IFERROR(_xll.qlIndexFixing(IndexON,D388,TRUE,_xll.ohTrigger(RecalcTrigger,TriggerON)),NA())</f>
        <v>-4.8914194561167079E-3</v>
      </c>
      <c r="H388" s="42">
        <f>_xll.qlCalendarAdvance(Calendar,$H387,B388,"f",FALSE)</f>
        <v>43188</v>
      </c>
      <c r="I388" s="139">
        <f>_xll.qlInterestRateIndexValueDate(Index1M,$H388)</f>
        <v>43194</v>
      </c>
      <c r="J388" s="144">
        <f>IFERROR(_xll.qlIndexFixing(Index1M,$H388,TRUE,_xll.ohTrigger(RecalcTrigger,Trigger1M)),NA())</f>
        <v>-5.0908381922090129E-3</v>
      </c>
      <c r="K388" s="44">
        <f>IFERROR(_xll.qlIndexFixing(Index3M,H388,TRUE,_xll.ohTrigger(RecalcTrigger,Trigger3M)),NA())</f>
        <v>-3.87449422782577E-3</v>
      </c>
      <c r="L388" s="44">
        <f>IFERROR(_xll.qlIndexFixing(Index6M,$H388,TRUE,_xll.ohTrigger(RecalcTrigger,Trigger6M)),NA())</f>
        <v>-2.4501149715741169E-3</v>
      </c>
      <c r="M388" s="145">
        <f>IFERROR(_xll.qlIndexFixing(Index1Y,$H388,TRUE,_xll.ohTrigger(RecalcTrigger,Trigger1Y)),NA())</f>
        <v>-8.9870085161790521E-4</v>
      </c>
      <c r="N388" s="144">
        <f>IFERROR(_xll.qlIndexFixing(ONIndex1M,I388,TRUE,_xll.ohTrigger(RecalcTrigger,Trigger1M)),NA())</f>
        <v>-5.0723976824151862E-3</v>
      </c>
      <c r="O388" s="44">
        <f>IFERROR(_xll.qlIndexFixing(ONIndex3M,I388,TRUE,_xll.ohTrigger(RecalcTrigger,Trigger3M)),NA())</f>
        <v>-3.8877804574077857E-3</v>
      </c>
      <c r="P388" s="44">
        <f>IFERROR(_xll.qlIndexFixing(ONIndex6M,I388,TRUE,_xll.ohTrigger(RecalcTrigger,Trigger6M)),NA())</f>
        <v>-2.3848806788073773E-3</v>
      </c>
      <c r="Q388" s="145">
        <f>IFERROR(_xll.qlIndexFixing(ONIndex1Y,I388,TRUE,_xll.ohTrigger(RecalcTrigger,Trigger1Y)),NA())</f>
        <v>-9.9316013894235056E-4</v>
      </c>
    </row>
    <row r="389" spans="2:17" x14ac:dyDescent="0.2">
      <c r="B389" s="39" t="s">
        <v>17</v>
      </c>
      <c r="D389" s="42">
        <f>_xll.qlCalendarAdvance(Calendar,$D388,B389,"f",FALSE)</f>
        <v>43193</v>
      </c>
      <c r="E389" s="139">
        <f>_xll.qlInterestRateIndexValueDate(IndexON,D389)</f>
        <v>43193</v>
      </c>
      <c r="F389" s="155">
        <f>IFERROR(_xll.qlIndexFixing(IndexON,D389,TRUE,_xll.ohTrigger(RecalcTrigger,TriggerON)),NA())</f>
        <v>-4.8929126478869378E-3</v>
      </c>
      <c r="H389" s="42">
        <f>_xll.qlCalendarAdvance(Calendar,$H388,B389,"f",FALSE)</f>
        <v>43193</v>
      </c>
      <c r="I389" s="139">
        <f>_xll.qlInterestRateIndexValueDate(Index1M,$H389)</f>
        <v>43195</v>
      </c>
      <c r="J389" s="144">
        <f>IFERROR(_xll.qlIndexFixing(Index1M,$H389,TRUE,_xll.ohTrigger(RecalcTrigger,Trigger1M)),NA())</f>
        <v>-5.0940078298895852E-3</v>
      </c>
      <c r="K389" s="44">
        <f>IFERROR(_xll.qlIndexFixing(Index3M,H389,TRUE,_xll.ohTrigger(RecalcTrigger,Trigger3M)),NA())</f>
        <v>-3.8747046194569199E-3</v>
      </c>
      <c r="L389" s="44">
        <f>IFERROR(_xll.qlIndexFixing(Index6M,$H389,TRUE,_xll.ohTrigger(RecalcTrigger,Trigger6M)),NA())</f>
        <v>-2.450251871753397E-3</v>
      </c>
      <c r="M389" s="145">
        <f>IFERROR(_xll.qlIndexFixing(Index1Y,$H389,TRUE,_xll.ohTrigger(RecalcTrigger,Trigger1Y)),NA())</f>
        <v>-8.977283668460713E-4</v>
      </c>
      <c r="N389" s="144">
        <f>IFERROR(_xll.qlIndexFixing(ONIndex1M,I389,TRUE,_xll.ohTrigger(RecalcTrigger,Trigger1M)),NA())</f>
        <v>-5.0760170721098063E-3</v>
      </c>
      <c r="O389" s="44">
        <f>IFERROR(_xll.qlIndexFixing(ONIndex3M,I389,TRUE,_xll.ohTrigger(RecalcTrigger,Trigger3M)),NA())</f>
        <v>-3.8853460029297793E-3</v>
      </c>
      <c r="P389" s="44">
        <f>IFERROR(_xll.qlIndexFixing(ONIndex6M,I389,TRUE,_xll.ohTrigger(RecalcTrigger,Trigger6M)),NA())</f>
        <v>-2.3745938252917043E-3</v>
      </c>
      <c r="Q389" s="145">
        <f>IFERROR(_xll.qlIndexFixing(ONIndex1Y,I389,TRUE,_xll.ohTrigger(RecalcTrigger,Trigger1Y)),NA())</f>
        <v>-9.842152504591084E-4</v>
      </c>
    </row>
    <row r="390" spans="2:17" x14ac:dyDescent="0.2">
      <c r="B390" s="39" t="s">
        <v>17</v>
      </c>
      <c r="D390" s="42">
        <f>_xll.qlCalendarAdvance(Calendar,$D389,B390,"f",FALSE)</f>
        <v>43194</v>
      </c>
      <c r="E390" s="139">
        <f>_xll.qlInterestRateIndexValueDate(IndexON,D390)</f>
        <v>43194</v>
      </c>
      <c r="F390" s="155">
        <f>IFERROR(_xll.qlIndexFixing(IndexON,D390,TRUE,_xll.ohTrigger(RecalcTrigger,TriggerON)),NA())</f>
        <v>-4.893366939930921E-3</v>
      </c>
      <c r="H390" s="42">
        <f>_xll.qlCalendarAdvance(Calendar,$H389,B390,"f",FALSE)</f>
        <v>43194</v>
      </c>
      <c r="I390" s="139">
        <f>_xll.qlInterestRateIndexValueDate(Index1M,$H390)</f>
        <v>43196</v>
      </c>
      <c r="J390" s="144">
        <f>IFERROR(_xll.qlIndexFixing(Index1M,$H390,TRUE,_xll.ohTrigger(RecalcTrigger,Trigger1M)),NA())</f>
        <v>-5.0948899088909183E-3</v>
      </c>
      <c r="K390" s="44">
        <f>IFERROR(_xll.qlIndexFixing(Index3M,H390,TRUE,_xll.ohTrigger(RecalcTrigger,Trigger3M)),NA())</f>
        <v>-3.8749437041895908E-3</v>
      </c>
      <c r="L390" s="44">
        <f>IFERROR(_xll.qlIndexFixing(Index6M,$H390,TRUE,_xll.ohTrigger(RecalcTrigger,Trigger6M)),NA())</f>
        <v>-2.4501124864944527E-3</v>
      </c>
      <c r="M390" s="145">
        <f>IFERROR(_xll.qlIndexFixing(Index1Y,$H390,TRUE,_xll.ohTrigger(RecalcTrigger,Trigger1Y)),NA())</f>
        <v>-8.954312035230667E-4</v>
      </c>
      <c r="N390" s="144">
        <f>IFERROR(_xll.qlIndexFixing(ONIndex1M,I390,TRUE,_xll.ohTrigger(RecalcTrigger,Trigger1M)),NA())</f>
        <v>-5.0777739132623623E-3</v>
      </c>
      <c r="O390" s="44">
        <f>IFERROR(_xll.qlIndexFixing(ONIndex3M,I390,TRUE,_xll.ohTrigger(RecalcTrigger,Trigger3M)),NA())</f>
        <v>-3.8841539928791136E-3</v>
      </c>
      <c r="P390" s="44">
        <f>IFERROR(_xll.qlIndexFixing(ONIndex6M,I390,TRUE,_xll.ohTrigger(RecalcTrigger,Trigger6M)),NA())</f>
        <v>-2.370008003529378E-3</v>
      </c>
      <c r="Q390" s="145">
        <f>IFERROR(_xll.qlIndexFixing(ONIndex1Y,I390,TRUE,_xll.ohTrigger(RecalcTrigger,Trigger1Y)),NA())</f>
        <v>-9.8077852919153941E-4</v>
      </c>
    </row>
    <row r="391" spans="2:17" x14ac:dyDescent="0.2">
      <c r="B391" s="39" t="s">
        <v>17</v>
      </c>
      <c r="D391" s="42">
        <f>_xll.qlCalendarAdvance(Calendar,$D390,B391,"f",FALSE)</f>
        <v>43195</v>
      </c>
      <c r="E391" s="139">
        <f>_xll.qlInterestRateIndexValueDate(IndexON,D391)</f>
        <v>43195</v>
      </c>
      <c r="F391" s="155">
        <f>IFERROR(_xll.qlIndexFixing(IndexON,D391,TRUE,_xll.ohTrigger(RecalcTrigger,TriggerON)),NA())</f>
        <v>-4.8938217652683136E-3</v>
      </c>
      <c r="H391" s="42">
        <f>_xll.qlCalendarAdvance(Calendar,$H390,B391,"f",FALSE)</f>
        <v>43195</v>
      </c>
      <c r="I391" s="139">
        <f>_xll.qlInterestRateIndexValueDate(Index1M,$H391)</f>
        <v>43199</v>
      </c>
      <c r="J391" s="144">
        <f>IFERROR(_xll.qlIndexFixing(Index1M,$H391,TRUE,_xll.ohTrigger(RecalcTrigger,Trigger1M)),NA())</f>
        <v>-5.099001074484466E-3</v>
      </c>
      <c r="K391" s="44">
        <f>IFERROR(_xll.qlIndexFixing(Index3M,H391,TRUE,_xll.ohTrigger(RecalcTrigger,Trigger3M)),NA())</f>
        <v>-3.875827277761262E-3</v>
      </c>
      <c r="L391" s="44">
        <f>IFERROR(_xll.qlIndexFixing(Index6M,$H391,TRUE,_xll.ohTrigger(RecalcTrigger,Trigger6M)),NA())</f>
        <v>-2.4510698034370918E-3</v>
      </c>
      <c r="M391" s="145">
        <f>IFERROR(_xll.qlIndexFixing(Index1Y,$H391,TRUE,_xll.ohTrigger(RecalcTrigger,Trigger1Y)),NA())</f>
        <v>-8.939600792377629E-4</v>
      </c>
      <c r="N391" s="144">
        <f>IFERROR(_xll.qlIndexFixing(ONIndex1M,I391,TRUE,_xll.ohTrigger(RecalcTrigger,Trigger1M)),NA())</f>
        <v>-5.0795204128073479E-3</v>
      </c>
      <c r="O391" s="44">
        <f>IFERROR(_xll.qlIndexFixing(ONIndex3M,I391,TRUE,_xll.ohTrigger(RecalcTrigger,Trigger3M)),NA())</f>
        <v>-3.8829901779147136E-3</v>
      </c>
      <c r="P391" s="44">
        <f>IFERROR(_xll.qlIndexFixing(ONIndex6M,I391,TRUE,_xll.ohTrigger(RecalcTrigger,Trigger6M)),NA())</f>
        <v>-2.3657654707642806E-3</v>
      </c>
      <c r="Q391" s="145">
        <f>IFERROR(_xll.qlIndexFixing(ONIndex1Y,I391,TRUE,_xll.ohTrigger(RecalcTrigger,Trigger1Y)),NA())</f>
        <v>-9.7797108071784322E-4</v>
      </c>
    </row>
    <row r="392" spans="2:17" x14ac:dyDescent="0.2">
      <c r="B392" s="39" t="s">
        <v>17</v>
      </c>
      <c r="D392" s="42">
        <f>_xll.qlCalendarAdvance(Calendar,$D391,B392,"f",FALSE)</f>
        <v>43196</v>
      </c>
      <c r="E392" s="139">
        <f>_xll.qlInterestRateIndexValueDate(IndexON,D392)</f>
        <v>43196</v>
      </c>
      <c r="F392" s="155">
        <f>IFERROR(_xll.qlIndexFixing(IndexON,D392,TRUE,_xll.ohTrigger(RecalcTrigger,TriggerON)),NA())</f>
        <v>-4.8946670438620998E-3</v>
      </c>
      <c r="H392" s="42">
        <f>_xll.qlCalendarAdvance(Calendar,$H391,B392,"f",FALSE)</f>
        <v>43196</v>
      </c>
      <c r="I392" s="139">
        <f>_xll.qlInterestRateIndexValueDate(Index1M,$H392)</f>
        <v>43200</v>
      </c>
      <c r="J392" s="144">
        <f>IFERROR(_xll.qlIndexFixing(Index1M,$H392,TRUE,_xll.ohTrigger(RecalcTrigger,Trigger1M)),NA())</f>
        <v>-5.1006009156973064E-3</v>
      </c>
      <c r="K392" s="44">
        <f>IFERROR(_xll.qlIndexFixing(Index3M,H392,TRUE,_xll.ohTrigger(RecalcTrigger,Trigger3M)),NA())</f>
        <v>-3.8761752696523893E-3</v>
      </c>
      <c r="L392" s="44">
        <f>IFERROR(_xll.qlIndexFixing(Index6M,$H392,TRUE,_xll.ohTrigger(RecalcTrigger,Trigger6M)),NA())</f>
        <v>-2.451332643382092E-3</v>
      </c>
      <c r="M392" s="145">
        <f>IFERROR(_xll.qlIndexFixing(Index1Y,$H392,TRUE,_xll.ohTrigger(RecalcTrigger,Trigger1Y)),NA())</f>
        <v>-8.9304000271791368E-4</v>
      </c>
      <c r="N392" s="144">
        <f>IFERROR(_xll.qlIndexFixing(ONIndex1M,I392,TRUE,_xll.ohTrigger(RecalcTrigger,Trigger1M)),NA())</f>
        <v>-5.0812565236624252E-3</v>
      </c>
      <c r="O392" s="44">
        <f>IFERROR(_xll.qlIndexFixing(ONIndex3M,I392,TRUE,_xll.ohTrigger(RecalcTrigger,Trigger3M)),NA())</f>
        <v>-3.8818548704266931E-3</v>
      </c>
      <c r="P392" s="44">
        <f>IFERROR(_xll.qlIndexFixing(ONIndex6M,I392,TRUE,_xll.ohTrigger(RecalcTrigger,Trigger6M)),NA())</f>
        <v>-2.3618688841109403E-3</v>
      </c>
      <c r="Q392" s="145">
        <f>IFERROR(_xll.qlIndexFixing(ONIndex1Y,I392,TRUE,_xll.ohTrigger(RecalcTrigger,Trigger1Y)),NA())</f>
        <v>-9.7579758261634453E-4</v>
      </c>
    </row>
    <row r="393" spans="2:17" x14ac:dyDescent="0.2">
      <c r="B393" s="39" t="s">
        <v>17</v>
      </c>
      <c r="D393" s="42">
        <f>_xll.qlCalendarAdvance(Calendar,$D392,B393,"f",FALSE)</f>
        <v>43199</v>
      </c>
      <c r="E393" s="139">
        <f>_xll.qlInterestRateIndexValueDate(IndexON,D393)</f>
        <v>43199</v>
      </c>
      <c r="F393" s="155">
        <f>IFERROR(_xll.qlIndexFixing(IndexON,D393,TRUE,_xll.ohTrigger(RecalcTrigger,TriggerON)),NA())</f>
        <v>-4.8956480034689775E-3</v>
      </c>
      <c r="H393" s="42">
        <f>_xll.qlCalendarAdvance(Calendar,$H392,B393,"f",FALSE)</f>
        <v>43199</v>
      </c>
      <c r="I393" s="139">
        <f>_xll.qlInterestRateIndexValueDate(Index1M,$H393)</f>
        <v>43201</v>
      </c>
      <c r="J393" s="144">
        <f>IFERROR(_xll.qlIndexFixing(Index1M,$H393,TRUE,_xll.ohTrigger(RecalcTrigger,Trigger1M)),NA())</f>
        <v>-5.1021897350427281E-3</v>
      </c>
      <c r="K393" s="44">
        <f>IFERROR(_xll.qlIndexFixing(Index3M,H393,TRUE,_xll.ohTrigger(RecalcTrigger,Trigger3M)),NA())</f>
        <v>-3.8765489960059895E-3</v>
      </c>
      <c r="L393" s="44">
        <f>IFERROR(_xll.qlIndexFixing(Index6M,$H393,TRUE,_xll.ohTrigger(RecalcTrigger,Trigger6M)),NA())</f>
        <v>-2.4516150852672723E-3</v>
      </c>
      <c r="M393" s="145">
        <f>IFERROR(_xll.qlIndexFixing(Index1Y,$H393,TRUE,_xll.ohTrigger(RecalcTrigger,Trigger1Y)),NA())</f>
        <v>-8.9212531259470827E-4</v>
      </c>
      <c r="N393" s="144">
        <f>IFERROR(_xll.qlIndexFixing(ONIndex1M,I393,TRUE,_xll.ohTrigger(RecalcTrigger,Trigger1M)),NA())</f>
        <v>-5.0846220634692685E-3</v>
      </c>
      <c r="O393" s="44">
        <f>IFERROR(_xll.qlIndexFixing(ONIndex3M,I393,TRUE,_xll.ohTrigger(RecalcTrigger,Trigger3M)),NA())</f>
        <v>-3.8796390325801511E-3</v>
      </c>
      <c r="P393" s="44">
        <f>IFERROR(_xll.qlIndexFixing(ONIndex6M,I393,TRUE,_xll.ohTrigger(RecalcTrigger,Trigger6M)),NA())</f>
        <v>-2.3552267433935015E-3</v>
      </c>
      <c r="Q393" s="145">
        <f>IFERROR(_xll.qlIndexFixing(ONIndex1Y,I393,TRUE,_xll.ohTrigger(RecalcTrigger,Trigger1Y)),NA())</f>
        <v>-9.7358451071727359E-4</v>
      </c>
    </row>
    <row r="394" spans="2:17" x14ac:dyDescent="0.2">
      <c r="B394" s="39" t="s">
        <v>17</v>
      </c>
      <c r="D394" s="42">
        <f>_xll.qlCalendarAdvance(Calendar,$D393,B394,"f",FALSE)</f>
        <v>43200</v>
      </c>
      <c r="E394" s="139">
        <f>_xll.qlInterestRateIndexValueDate(IndexON,D394)</f>
        <v>43200</v>
      </c>
      <c r="F394" s="155">
        <f>IFERROR(_xll.qlIndexFixing(IndexON,D394,TRUE,_xll.ohTrigger(RecalcTrigger,TriggerON)),NA())</f>
        <v>-4.8961066978314705E-3</v>
      </c>
      <c r="H394" s="42">
        <f>_xll.qlCalendarAdvance(Calendar,$H393,B394,"f",FALSE)</f>
        <v>43200</v>
      </c>
      <c r="I394" s="139">
        <f>_xll.qlInterestRateIndexValueDate(Index1M,$H394)</f>
        <v>43202</v>
      </c>
      <c r="J394" s="144">
        <f>IFERROR(_xll.qlIndexFixing(Index1M,$H394,TRUE,_xll.ohTrigger(RecalcTrigger,Trigger1M)),NA())</f>
        <v>-5.1052040334188808E-3</v>
      </c>
      <c r="K394" s="44">
        <f>IFERROR(_xll.qlIndexFixing(Index3M,H394,TRUE,_xll.ohTrigger(RecalcTrigger,Trigger3M)),NA())</f>
        <v>-3.8769478494880996E-3</v>
      </c>
      <c r="L394" s="44">
        <f>IFERROR(_xll.qlIndexFixing(Index6M,$H394,TRUE,_xll.ohTrigger(RecalcTrigger,Trigger6M)),NA())</f>
        <v>-2.4519152333686181E-3</v>
      </c>
      <c r="M394" s="145">
        <f>IFERROR(_xll.qlIndexFixing(Index1Y,$H394,TRUE,_xll.ohTrigger(RecalcTrigger,Trigger1Y)),NA())</f>
        <v>-8.9121428060874803E-4</v>
      </c>
      <c r="N394" s="144">
        <f>IFERROR(_xll.qlIndexFixing(ONIndex1M,I394,TRUE,_xll.ohTrigger(RecalcTrigger,Trigger1M)),NA())</f>
        <v>-5.0880961351795762E-3</v>
      </c>
      <c r="O394" s="44">
        <f>IFERROR(_xll.qlIndexFixing(ONIndex3M,I394,TRUE,_xll.ohTrigger(RecalcTrigger,Trigger3M)),NA())</f>
        <v>-3.8776049667177404E-3</v>
      </c>
      <c r="P394" s="44">
        <f>IFERROR(_xll.qlIndexFixing(ONIndex6M,I394,TRUE,_xll.ohTrigger(RecalcTrigger,Trigger6M)),NA())</f>
        <v>-2.3497951481399326E-3</v>
      </c>
      <c r="Q394" s="145">
        <f>IFERROR(_xll.qlIndexFixing(ONIndex1Y,I394,TRUE,_xll.ohTrigger(RecalcTrigger,Trigger1Y)),NA())</f>
        <v>-9.7353665121424626E-4</v>
      </c>
    </row>
    <row r="395" spans="2:17" x14ac:dyDescent="0.2">
      <c r="B395" s="39" t="s">
        <v>17</v>
      </c>
      <c r="D395" s="42">
        <f>_xll.qlCalendarAdvance(Calendar,$D394,B395,"f",FALSE)</f>
        <v>43201</v>
      </c>
      <c r="E395" s="139">
        <f>_xll.qlInterestRateIndexValueDate(IndexON,D395)</f>
        <v>43201</v>
      </c>
      <c r="F395" s="155">
        <f>IFERROR(_xll.qlIndexFixing(IndexON,D395,TRUE,_xll.ohTrigger(RecalcTrigger,TriggerON)),NA())</f>
        <v>-4.8965664063826964E-3</v>
      </c>
      <c r="H395" s="42">
        <f>_xll.qlCalendarAdvance(Calendar,$H394,B395,"f",FALSE)</f>
        <v>43201</v>
      </c>
      <c r="I395" s="139">
        <f>_xll.qlInterestRateIndexValueDate(Index1M,$H395)</f>
        <v>43203</v>
      </c>
      <c r="J395" s="144">
        <f>IFERROR(_xll.qlIndexFixing(Index1M,$H395,TRUE,_xll.ohTrigger(RecalcTrigger,Trigger1M)),NA())</f>
        <v>-5.1060486035753123E-3</v>
      </c>
      <c r="K395" s="44">
        <f>IFERROR(_xll.qlIndexFixing(Index3M,H395,TRUE,_xll.ohTrigger(RecalcTrigger,Trigger3M)),NA())</f>
        <v>-3.8773712175583712E-3</v>
      </c>
      <c r="L395" s="44">
        <f>IFERROR(_xll.qlIndexFixing(Index6M,$H395,TRUE,_xll.ohTrigger(RecalcTrigger,Trigger6M)),NA())</f>
        <v>-2.4518311032875472E-3</v>
      </c>
      <c r="M395" s="145">
        <f>IFERROR(_xll.qlIndexFixing(Index1Y,$H395,TRUE,_xll.ohTrigger(RecalcTrigger,Trigger1Y)),NA())</f>
        <v>-8.8894589184094466E-4</v>
      </c>
      <c r="N395" s="144">
        <f>IFERROR(_xll.qlIndexFixing(ONIndex1M,I395,TRUE,_xll.ohTrigger(RecalcTrigger,Trigger1M)),NA())</f>
        <v>-5.0897795939919277E-3</v>
      </c>
      <c r="O395" s="44">
        <f>IFERROR(_xll.qlIndexFixing(ONIndex3M,I395,TRUE,_xll.ohTrigger(RecalcTrigger,Trigger3M)),NA())</f>
        <v>-3.8766168851012139E-3</v>
      </c>
      <c r="P395" s="44">
        <f>IFERROR(_xll.qlIndexFixing(ONIndex6M,I395,TRUE,_xll.ohTrigger(RecalcTrigger,Trigger6M)),NA())</f>
        <v>-2.347668153679372E-3</v>
      </c>
      <c r="Q395" s="145">
        <f>IFERROR(_xll.qlIndexFixing(ONIndex1Y,I395,TRUE,_xll.ohTrigger(RecalcTrigger,Trigger1Y)),NA())</f>
        <v>-9.7460307264540802E-4</v>
      </c>
    </row>
    <row r="396" spans="2:17" x14ac:dyDescent="0.2">
      <c r="B396" s="39" t="s">
        <v>17</v>
      </c>
      <c r="D396" s="42">
        <f>_xll.qlCalendarAdvance(Calendar,$D395,B396,"f",FALSE)</f>
        <v>43202</v>
      </c>
      <c r="E396" s="139">
        <f>_xll.qlInterestRateIndexValueDate(IndexON,D396)</f>
        <v>43202</v>
      </c>
      <c r="F396" s="155">
        <f>IFERROR(_xll.qlIndexFixing(IndexON,D396,TRUE,_xll.ohTrigger(RecalcTrigger,TriggerON)),NA())</f>
        <v>-4.8970272092985212E-3</v>
      </c>
      <c r="H396" s="42">
        <f>_xll.qlCalendarAdvance(Calendar,$H395,B396,"f",FALSE)</f>
        <v>43202</v>
      </c>
      <c r="I396" s="139">
        <f>_xll.qlInterestRateIndexValueDate(Index1M,$H396)</f>
        <v>43206</v>
      </c>
      <c r="J396" s="144">
        <f>IFERROR(_xll.qlIndexFixing(Index1M,$H396,TRUE,_xll.ohTrigger(RecalcTrigger,Trigger1M)),NA())</f>
        <v>-5.1099668519678509E-3</v>
      </c>
      <c r="K396" s="44">
        <f>IFERROR(_xll.qlIndexFixing(Index3M,H396,TRUE,_xll.ohTrigger(RecalcTrigger,Trigger3M)),NA())</f>
        <v>-3.8787822058674202E-3</v>
      </c>
      <c r="L396" s="44">
        <f>IFERROR(_xll.qlIndexFixing(Index6M,$H396,TRUE,_xll.ohTrigger(RecalcTrigger,Trigger6M)),NA())</f>
        <v>-2.45325446765056E-3</v>
      </c>
      <c r="M396" s="145">
        <f>IFERROR(_xll.qlIndexFixing(Index1Y,$H396,TRUE,_xll.ohTrigger(RecalcTrigger,Trigger1Y)),NA())</f>
        <v>-8.8757172124984021E-4</v>
      </c>
      <c r="N396" s="144">
        <f>IFERROR(_xll.qlIndexFixing(ONIndex1M,I396,TRUE,_xll.ohTrigger(RecalcTrigger,Trigger1M)),NA())</f>
        <v>-5.0914523807410461E-3</v>
      </c>
      <c r="O396" s="44">
        <f>IFERROR(_xll.qlIndexFixing(ONIndex3M,I396,TRUE,_xll.ohTrigger(RecalcTrigger,Trigger3M)),NA())</f>
        <v>-3.8756591862210144E-3</v>
      </c>
      <c r="P396" s="44">
        <f>IFERROR(_xll.qlIndexFixing(ONIndex6M,I396,TRUE,_xll.ohTrigger(RecalcTrigger,Trigger6M)),NA())</f>
        <v>-2.3459030496564282E-3</v>
      </c>
      <c r="Q396" s="145">
        <f>IFERROR(_xll.qlIndexFixing(ONIndex1Y,I396,TRUE,_xll.ohTrigger(RecalcTrigger,Trigger1Y)),NA())</f>
        <v>-9.763315115574045E-4</v>
      </c>
    </row>
    <row r="397" spans="2:17" x14ac:dyDescent="0.2">
      <c r="B397" s="39" t="s">
        <v>17</v>
      </c>
      <c r="D397" s="42">
        <f>_xll.qlCalendarAdvance(Calendar,$D396,B397,"f",FALSE)</f>
        <v>43203</v>
      </c>
      <c r="E397" s="139">
        <f>_xll.qlInterestRateIndexValueDate(IndexON,D397)</f>
        <v>43203</v>
      </c>
      <c r="F397" s="155">
        <f>IFERROR(_xll.qlIndexFixing(IndexON,D397,TRUE,_xll.ohTrigger(RecalcTrigger,TriggerON)),NA())</f>
        <v>-4.89788622522358E-3</v>
      </c>
      <c r="H397" s="42">
        <f>_xll.qlCalendarAdvance(Calendar,$H396,B397,"f",FALSE)</f>
        <v>43203</v>
      </c>
      <c r="I397" s="139">
        <f>_xll.qlInterestRateIndexValueDate(Index1M,$H397)</f>
        <v>43207</v>
      </c>
      <c r="J397" s="144">
        <f>IFERROR(_xll.qlIndexFixing(Index1M,$H397,TRUE,_xll.ohTrigger(RecalcTrigger,Trigger1M)),NA())</f>
        <v>-5.1114885490308737E-3</v>
      </c>
      <c r="K397" s="44">
        <f>IFERROR(_xll.qlIndexFixing(Index3M,H397,TRUE,_xll.ohTrigger(RecalcTrigger,Trigger3M)),NA())</f>
        <v>-3.8792974028461252E-3</v>
      </c>
      <c r="L397" s="44">
        <f>IFERROR(_xll.qlIndexFixing(Index6M,$H397,TRUE,_xll.ohTrigger(RecalcTrigger,Trigger6M)),NA())</f>
        <v>-2.4536142051740455E-3</v>
      </c>
      <c r="M397" s="145">
        <f>IFERROR(_xll.qlIndexFixing(Index1Y,$H397,TRUE,_xll.ohTrigger(RecalcTrigger,Trigger1Y)),NA())</f>
        <v>-8.8665260845596674E-4</v>
      </c>
      <c r="N397" s="144">
        <f>IFERROR(_xll.qlIndexFixing(ONIndex1M,I397,TRUE,_xll.ohTrigger(RecalcTrigger,Trigger1M)),NA())</f>
        <v>-5.0931144481847213E-3</v>
      </c>
      <c r="O397" s="44">
        <f>IFERROR(_xll.qlIndexFixing(ONIndex3M,I397,TRUE,_xll.ohTrigger(RecalcTrigger,Trigger3M)),NA())</f>
        <v>-3.8747321824672554E-3</v>
      </c>
      <c r="P397" s="44">
        <f>IFERROR(_xll.qlIndexFixing(ONIndex6M,I397,TRUE,_xll.ohTrigger(RecalcTrigger,Trigger6M)),NA())</f>
        <v>-2.3445024937052139E-3</v>
      </c>
      <c r="Q397" s="145">
        <f>IFERROR(_xll.qlIndexFixing(ONIndex1Y,I397,TRUE,_xll.ohTrigger(RecalcTrigger,Trigger1Y)),NA())</f>
        <v>-9.7872664560849643E-4</v>
      </c>
    </row>
    <row r="398" spans="2:17" x14ac:dyDescent="0.2">
      <c r="B398" s="39" t="s">
        <v>17</v>
      </c>
      <c r="D398" s="42">
        <f>_xll.qlCalendarAdvance(Calendar,$D397,B398,"f",FALSE)</f>
        <v>43206</v>
      </c>
      <c r="E398" s="139">
        <f>_xll.qlInterestRateIndexValueDate(IndexON,D398)</f>
        <v>43206</v>
      </c>
      <c r="F398" s="155">
        <f>IFERROR(_xll.qlIndexFixing(IndexON,D398,TRUE,_xll.ohTrigger(RecalcTrigger,TriggerON)),NA())</f>
        <v>-4.8988829670459921E-3</v>
      </c>
      <c r="H398" s="42">
        <f>_xll.qlCalendarAdvance(Calendar,$H397,B398,"f",FALSE)</f>
        <v>43206</v>
      </c>
      <c r="I398" s="139">
        <f>_xll.qlInterestRateIndexValueDate(Index1M,$H398)</f>
        <v>43208</v>
      </c>
      <c r="J398" s="144">
        <f>IFERROR(_xll.qlIndexFixing(Index1M,$H398,TRUE,_xll.ohTrigger(RecalcTrigger,Trigger1M)),NA())</f>
        <v>-5.1129988938680704E-3</v>
      </c>
      <c r="K398" s="44">
        <f>IFERROR(_xll.qlIndexFixing(Index3M,H398,TRUE,_xll.ohTrigger(RecalcTrigger,Trigger3M)),NA())</f>
        <v>-3.8798339736774083E-3</v>
      </c>
      <c r="L398" s="44">
        <f>IFERROR(_xll.qlIndexFixing(Index6M,$H398,TRUE,_xll.ohTrigger(RecalcTrigger,Trigger6M)),NA())</f>
        <v>-2.4539799710949846E-3</v>
      </c>
      <c r="M398" s="145">
        <f>IFERROR(_xll.qlIndexFixing(Index1Y,$H398,TRUE,_xll.ohTrigger(RecalcTrigger,Trigger1Y)),NA())</f>
        <v>-8.857265156784885E-4</v>
      </c>
      <c r="N398" s="144">
        <f>IFERROR(_xll.qlIndexFixing(ONIndex1M,I398,TRUE,_xll.ohTrigger(RecalcTrigger,Trigger1M)),NA())</f>
        <v>-5.0963304683948607E-3</v>
      </c>
      <c r="O398" s="44">
        <f>IFERROR(_xll.qlIndexFixing(ONIndex3M,I398,TRUE,_xll.ohTrigger(RecalcTrigger,Trigger3M)),NA())</f>
        <v>-3.8729403890203074E-3</v>
      </c>
      <c r="P398" s="44">
        <f>IFERROR(_xll.qlIndexFixing(ONIndex6M,I398,TRUE,_xll.ohTrigger(RecalcTrigger,Trigger6M)),NA())</f>
        <v>-2.3429145802777995E-3</v>
      </c>
      <c r="Q398" s="145">
        <f>IFERROR(_xll.qlIndexFixing(ONIndex1Y,I398,TRUE,_xll.ohTrigger(RecalcTrigger,Trigger1Y)),NA())</f>
        <v>-9.8575992073079988E-4</v>
      </c>
    </row>
    <row r="399" spans="2:17" x14ac:dyDescent="0.2">
      <c r="B399" s="39" t="s">
        <v>17</v>
      </c>
      <c r="D399" s="42">
        <f>_xll.qlCalendarAdvance(Calendar,$D398,B399,"f",FALSE)</f>
        <v>43207</v>
      </c>
      <c r="E399" s="139">
        <f>_xll.qlInterestRateIndexValueDate(IndexON,D399)</f>
        <v>43207</v>
      </c>
      <c r="F399" s="155">
        <f>IFERROR(_xll.qlIndexFixing(IndexON,D399,TRUE,_xll.ohTrigger(RecalcTrigger,TriggerON)),NA())</f>
        <v>-4.8993504438232804E-3</v>
      </c>
      <c r="H399" s="42">
        <f>_xll.qlCalendarAdvance(Calendar,$H398,B399,"f",FALSE)</f>
        <v>43207</v>
      </c>
      <c r="I399" s="139">
        <f>_xll.qlInterestRateIndexValueDate(Index1M,$H399)</f>
        <v>43209</v>
      </c>
      <c r="J399" s="144">
        <f>IFERROR(_xll.qlIndexFixing(Index1M,$H399,TRUE,_xll.ohTrigger(RecalcTrigger,Trigger1M)),NA())</f>
        <v>-5.1158532427694747E-3</v>
      </c>
      <c r="K399" s="44">
        <f>IFERROR(_xll.qlIndexFixing(Index3M,H399,TRUE,_xll.ohTrigger(RecalcTrigger,Trigger3M)),NA())</f>
        <v>-3.8803912746058909E-3</v>
      </c>
      <c r="L399" s="44">
        <f>IFERROR(_xll.qlIndexFixing(Index6M,$H399,TRUE,_xll.ohTrigger(RecalcTrigger,Trigger6M)),NA())</f>
        <v>-2.454349768533994E-3</v>
      </c>
      <c r="M399" s="145">
        <f>IFERROR(_xll.qlIndexFixing(Index1Y,$H399,TRUE,_xll.ohTrigger(RecalcTrigger,Trigger1Y)),NA())</f>
        <v>-8.8203506996670374E-4</v>
      </c>
      <c r="N399" s="144">
        <f>IFERROR(_xll.qlIndexFixing(ONIndex1M,I399,TRUE,_xll.ohTrigger(RecalcTrigger,Trigger1M)),NA())</f>
        <v>-5.0996545809800509E-3</v>
      </c>
      <c r="O399" s="44">
        <f>IFERROR(_xll.qlIndexFixing(ONIndex3M,I399,TRUE,_xll.ohTrigger(RecalcTrigger,Trigger3M)),NA())</f>
        <v>-3.8713373715548727E-3</v>
      </c>
      <c r="P399" s="44">
        <f>IFERROR(_xll.qlIndexFixing(ONIndex6M,I399,TRUE,_xll.ohTrigger(RecalcTrigger,Trigger6M)),NA())</f>
        <v>-2.3425988965053435E-3</v>
      </c>
      <c r="Q399" s="145">
        <f>IFERROR(_xll.qlIndexFixing(ONIndex1Y,I399,TRUE,_xll.ohTrigger(RecalcTrigger,Trigger1Y)),NA())</f>
        <v>-9.9506768960644365E-4</v>
      </c>
    </row>
    <row r="400" spans="2:17" x14ac:dyDescent="0.2">
      <c r="B400" s="39" t="s">
        <v>17</v>
      </c>
      <c r="D400" s="42">
        <f>_xll.qlCalendarAdvance(Calendar,$D399,B400,"f",FALSE)</f>
        <v>43208</v>
      </c>
      <c r="E400" s="139">
        <f>_xll.qlInterestRateIndexValueDate(IndexON,D400)</f>
        <v>43208</v>
      </c>
      <c r="F400" s="155">
        <f>IFERROR(_xll.qlIndexFixing(IndexON,D400,TRUE,_xll.ohTrigger(RecalcTrigger,TriggerON)),NA())</f>
        <v>-4.8998194956206831E-3</v>
      </c>
      <c r="H400" s="42">
        <f>_xll.qlCalendarAdvance(Calendar,$H399,B400,"f",FALSE)</f>
        <v>43208</v>
      </c>
      <c r="I400" s="139">
        <f>_xll.qlInterestRateIndexValueDate(Index1M,$H400)</f>
        <v>43210</v>
      </c>
      <c r="J400" s="144">
        <f>IFERROR(_xll.qlIndexFixing(Index1M,$H400,TRUE,_xll.ohTrigger(RecalcTrigger,Trigger1M)),NA())</f>
        <v>-5.1166591404115625E-3</v>
      </c>
      <c r="K400" s="44">
        <f>IFERROR(_xll.qlIndexFixing(Index3M,H400,TRUE,_xll.ohTrigger(RecalcTrigger,Trigger3M)),NA())</f>
        <v>-3.8809686566755185E-3</v>
      </c>
      <c r="L400" s="44">
        <f>IFERROR(_xll.qlIndexFixing(Index6M,$H400,TRUE,_xll.ohTrigger(RecalcTrigger,Trigger6M)),NA())</f>
        <v>-2.4542171311985809E-3</v>
      </c>
      <c r="M400" s="145">
        <f>IFERROR(_xll.qlIndexFixing(Index1Y,$H400,TRUE,_xll.ohTrigger(RecalcTrigger,Trigger1Y)),NA())</f>
        <v>-8.8177471838767009E-4</v>
      </c>
      <c r="N400" s="144">
        <f>IFERROR(_xll.qlIndexFixing(ONIndex1M,I400,TRUE,_xll.ohTrigger(RecalcTrigger,Trigger1M)),NA())</f>
        <v>-5.1012623437829419E-3</v>
      </c>
      <c r="O400" s="44">
        <f>IFERROR(_xll.qlIndexFixing(ONIndex3M,I400,TRUE,_xll.ohTrigger(RecalcTrigger,Trigger3M)),NA())</f>
        <v>-3.8705685323225936E-3</v>
      </c>
      <c r="P400" s="44">
        <f>IFERROR(_xll.qlIndexFixing(ONIndex6M,I400,TRUE,_xll.ohTrigger(RecalcTrigger,Trigger6M)),NA())</f>
        <v>-2.3430609408681136E-3</v>
      </c>
      <c r="Q400" s="145">
        <f>IFERROR(_xll.qlIndexFixing(ONIndex1Y,I400,TRUE,_xll.ohTrigger(RecalcTrigger,Trigger1Y)),NA())</f>
        <v>-1.0008664664651334E-3</v>
      </c>
    </row>
    <row r="401" spans="2:17" x14ac:dyDescent="0.2">
      <c r="B401" s="39" t="s">
        <v>17</v>
      </c>
      <c r="D401" s="42">
        <f>_xll.qlCalendarAdvance(Calendar,$D400,B401,"f",FALSE)</f>
        <v>43209</v>
      </c>
      <c r="E401" s="139">
        <f>_xll.qlInterestRateIndexValueDate(IndexON,D401)</f>
        <v>43209</v>
      </c>
      <c r="F401" s="155">
        <f>IFERROR(_xll.qlIndexFixing(IndexON,D401,TRUE,_xll.ohTrigger(RecalcTrigger,TriggerON)),NA())</f>
        <v>-4.900290202654034E-3</v>
      </c>
      <c r="H401" s="42">
        <f>_xll.qlCalendarAdvance(Calendar,$H400,B401,"f",FALSE)</f>
        <v>43209</v>
      </c>
      <c r="I401" s="139">
        <f>_xll.qlInterestRateIndexValueDate(Index1M,$H401)</f>
        <v>43213</v>
      </c>
      <c r="J401" s="144">
        <f>IFERROR(_xll.qlIndexFixing(Index1M,$H401,TRUE,_xll.ohTrigger(RecalcTrigger,Trigger1M)),NA())</f>
        <v>-5.1203786828639686E-3</v>
      </c>
      <c r="K401" s="44">
        <f>IFERROR(_xll.qlIndexFixing(Index3M,H401,TRUE,_xll.ohTrigger(RecalcTrigger,Trigger3M)),NA())</f>
        <v>-3.8828147221030757E-3</v>
      </c>
      <c r="L401" s="44">
        <f>IFERROR(_xll.qlIndexFixing(Index6M,$H401,TRUE,_xll.ohTrigger(RecalcTrigger,Trigger6M)),NA())</f>
        <v>-2.4558288300948715E-3</v>
      </c>
      <c r="M401" s="145">
        <f>IFERROR(_xll.qlIndexFixing(Index1Y,$H401,TRUE,_xll.ohTrigger(RecalcTrigger,Trigger1Y)),NA())</f>
        <v>-8.8092728201507968E-4</v>
      </c>
      <c r="N401" s="144">
        <f>IFERROR(_xll.qlIndexFixing(ONIndex1M,I401,TRUE,_xll.ohTrigger(RecalcTrigger,Trigger1M)),NA())</f>
        <v>-5.1028591040669369E-3</v>
      </c>
      <c r="O401" s="44">
        <f>IFERROR(_xll.qlIndexFixing(ONIndex3M,I401,TRUE,_xll.ohTrigger(RecalcTrigger,Trigger3M)),NA())</f>
        <v>-3.8698322636365745E-3</v>
      </c>
      <c r="P401" s="44">
        <f>IFERROR(_xll.qlIndexFixing(ONIndex6M,I401,TRUE,_xll.ohTrigger(RecalcTrigger,Trigger6M)),NA())</f>
        <v>-2.3439034773886647E-3</v>
      </c>
      <c r="Q401" s="145">
        <f>IFERROR(_xll.qlIndexFixing(ONIndex1Y,I401,TRUE,_xll.ohTrigger(RecalcTrigger,Trigger1Y)),NA())</f>
        <v>-1.0073600053317477E-3</v>
      </c>
    </row>
    <row r="402" spans="2:17" x14ac:dyDescent="0.2">
      <c r="B402" s="39" t="s">
        <v>17</v>
      </c>
      <c r="D402" s="42">
        <f>_xll.qlCalendarAdvance(Calendar,$D401,B402,"f",FALSE)</f>
        <v>43210</v>
      </c>
      <c r="E402" s="139">
        <f>_xll.qlInterestRateIndexValueDate(IndexON,D402)</f>
        <v>43210</v>
      </c>
      <c r="F402" s="155">
        <f>IFERROR(_xll.qlIndexFixing(IndexON,D402,TRUE,_xll.ohTrigger(RecalcTrigger,TriggerON)),NA())</f>
        <v>-4.9011708074564453E-3</v>
      </c>
      <c r="H402" s="42">
        <f>_xll.qlCalendarAdvance(Calendar,$H401,B402,"f",FALSE)</f>
        <v>43210</v>
      </c>
      <c r="I402" s="139">
        <f>_xll.qlInterestRateIndexValueDate(Index1M,$H402)</f>
        <v>43214</v>
      </c>
      <c r="J402" s="144">
        <f>IFERROR(_xll.qlIndexFixing(Index1M,$H402,TRUE,_xll.ohTrigger(RecalcTrigger,Trigger1M)),NA())</f>
        <v>-5.1218199232643258E-3</v>
      </c>
      <c r="K402" s="44">
        <f>IFERROR(_xll.qlIndexFixing(Index3M,H402,TRUE,_xll.ohTrigger(RecalcTrigger,Trigger3M)),NA())</f>
        <v>-3.8834658351030757E-3</v>
      </c>
      <c r="L402" s="44">
        <f>IFERROR(_xll.qlIndexFixing(Index6M,$H402,TRUE,_xll.ohTrigger(RecalcTrigger,Trigger6M)),NA())</f>
        <v>-2.4561883261546777E-3</v>
      </c>
      <c r="M402" s="145">
        <f>IFERROR(_xll.qlIndexFixing(Index1Y,$H402,TRUE,_xll.ohTrigger(RecalcTrigger,Trigger1Y)),NA())</f>
        <v>-8.7992068826240049E-4</v>
      </c>
      <c r="N402" s="144">
        <f>IFERROR(_xll.qlIndexFixing(ONIndex1M,I402,TRUE,_xll.ohTrigger(RecalcTrigger,Trigger1M)),NA())</f>
        <v>-5.1044448145098897E-3</v>
      </c>
      <c r="O402" s="44">
        <f>IFERROR(_xll.qlIndexFixing(ONIndex3M,I402,TRUE,_xll.ohTrigger(RecalcTrigger,Trigger3M)),NA())</f>
        <v>-3.8691288779268973E-3</v>
      </c>
      <c r="P402" s="44">
        <f>IFERROR(_xll.qlIndexFixing(ONIndex6M,I402,TRUE,_xll.ohTrigger(RecalcTrigger,Trigger6M)),NA())</f>
        <v>-2.3451291635012694E-3</v>
      </c>
      <c r="Q402" s="145">
        <f>IFERROR(_xll.qlIndexFixing(ONIndex1Y,I402,TRUE,_xll.ohTrigger(RecalcTrigger,Trigger1Y)),NA())</f>
        <v>-1.0145529840244194E-3</v>
      </c>
    </row>
    <row r="403" spans="2:17" x14ac:dyDescent="0.2">
      <c r="B403" s="39" t="s">
        <v>17</v>
      </c>
      <c r="D403" s="42">
        <f>_xll.qlCalendarAdvance(Calendar,$D402,B403,"f",FALSE)</f>
        <v>43213</v>
      </c>
      <c r="E403" s="139">
        <f>_xll.qlInterestRateIndexValueDate(IndexON,D403)</f>
        <v>43213</v>
      </c>
      <c r="F403" s="155">
        <f>IFERROR(_xll.qlIndexFixing(IndexON,D403,TRUE,_xll.ohTrigger(RecalcTrigger,TriggerON)),NA())</f>
        <v>-4.902191186904048E-3</v>
      </c>
      <c r="H403" s="42">
        <f>_xll.qlCalendarAdvance(Calendar,$H402,B403,"f",FALSE)</f>
        <v>43213</v>
      </c>
      <c r="I403" s="139">
        <f>_xll.qlInterestRateIndexValueDate(Index1M,$H403)</f>
        <v>43215</v>
      </c>
      <c r="J403" s="144">
        <f>IFERROR(_xll.qlIndexFixing(Index1M,$H403,TRUE,_xll.ohTrigger(RecalcTrigger,Trigger1M)),NA())</f>
        <v>-5.1232494810804496E-3</v>
      </c>
      <c r="K403" s="44">
        <f>IFERROR(_xll.qlIndexFixing(Index3M,H403,TRUE,_xll.ohTrigger(RecalcTrigger,Trigger3M)),NA())</f>
        <v>-3.8841337064169333E-3</v>
      </c>
      <c r="L403" s="44">
        <f>IFERROR(_xll.qlIndexFixing(Index6M,$H403,TRUE,_xll.ohTrigger(RecalcTrigger,Trigger6M)),NA())</f>
        <v>-2.4565395689927711E-3</v>
      </c>
      <c r="M403" s="145">
        <f>IFERROR(_xll.qlIndexFixing(Index1Y,$H403,TRUE,_xll.ohTrigger(RecalcTrigger,Trigger1Y)),NA())</f>
        <v>-8.7889412145911064E-4</v>
      </c>
      <c r="N403" s="144">
        <f>IFERROR(_xll.qlIndexFixing(ONIndex1M,I403,TRUE,_xll.ohTrigger(RecalcTrigger,Trigger1M)),NA())</f>
        <v>-5.1075067020400766E-3</v>
      </c>
      <c r="O403" s="44">
        <f>IFERROR(_xll.qlIndexFixing(ONIndex3M,I403,TRUE,_xll.ohTrigger(RecalcTrigger,Trigger3M)),NA())</f>
        <v>-3.8677917235130366E-3</v>
      </c>
      <c r="P403" s="44">
        <f>IFERROR(_xll.qlIndexFixing(ONIndex6M,I403,TRUE,_xll.ohTrigger(RecalcTrigger,Trigger6M)),NA())</f>
        <v>-2.3488556621842349E-3</v>
      </c>
      <c r="Q403" s="145">
        <f>IFERROR(_xll.qlIndexFixing(ONIndex1Y,I403,TRUE,_xll.ohTrigger(RecalcTrigger,Trigger1Y)),NA())</f>
        <v>-1.031290841471133E-3</v>
      </c>
    </row>
    <row r="404" spans="2:17" x14ac:dyDescent="0.2">
      <c r="B404" s="39" t="s">
        <v>17</v>
      </c>
      <c r="D404" s="42">
        <f>_xll.qlCalendarAdvance(Calendar,$D403,B404,"f",FALSE)</f>
        <v>43214</v>
      </c>
      <c r="E404" s="139">
        <f>_xll.qlInterestRateIndexValueDate(IndexON,D404)</f>
        <v>43214</v>
      </c>
      <c r="F404" s="155">
        <f>IFERROR(_xll.qlIndexFixing(IndexON,D404,TRUE,_xll.ohTrigger(RecalcTrigger,TriggerON)),NA())</f>
        <v>-4.9026713724753535E-3</v>
      </c>
      <c r="H404" s="42">
        <f>_xll.qlCalendarAdvance(Calendar,$H403,B404,"f",FALSE)</f>
        <v>43214</v>
      </c>
      <c r="I404" s="139">
        <f>_xll.qlInterestRateIndexValueDate(Index1M,$H404)</f>
        <v>43216</v>
      </c>
      <c r="J404" s="144">
        <f>IFERROR(_xll.qlIndexFixing(Index1M,$H404,TRUE,_xll.ohTrigger(RecalcTrigger,Trigger1M)),NA())</f>
        <v>-5.1259392708834228E-3</v>
      </c>
      <c r="K404" s="44">
        <f>IFERROR(_xll.qlIndexFixing(Index3M,H404,TRUE,_xll.ohTrigger(RecalcTrigger,Trigger3M)),NA())</f>
        <v>-3.8848176558709288E-3</v>
      </c>
      <c r="L404" s="44">
        <f>IFERROR(_xll.qlIndexFixing(Index6M,$H404,TRUE,_xll.ohTrigger(RecalcTrigger,Trigger6M)),NA())</f>
        <v>-2.4568804605774579E-3</v>
      </c>
      <c r="M404" s="145">
        <f>IFERROR(_xll.qlIndexFixing(Index1Y,$H404,TRUE,_xll.ohTrigger(RecalcTrigger,Trigger1Y)),NA())</f>
        <v>-8.7784567428882306E-4</v>
      </c>
      <c r="N404" s="144">
        <f>IFERROR(_xll.qlIndexFixing(ONIndex1M,I404,TRUE,_xll.ohTrigger(RecalcTrigger,Trigger1M)),NA())</f>
        <v>-5.1114048031752901E-3</v>
      </c>
      <c r="O404" s="44">
        <f>IFERROR(_xll.qlIndexFixing(ONIndex3M,I404,TRUE,_xll.ohTrigger(RecalcTrigger,Trigger3M)),NA())</f>
        <v>-3.8663625123702694E-3</v>
      </c>
      <c r="P404" s="44">
        <f>IFERROR(_xll.qlIndexFixing(ONIndex6M,I404,TRUE,_xll.ohTrigger(RecalcTrigger,Trigger6M)),NA())</f>
        <v>-2.3551940427113394E-3</v>
      </c>
      <c r="Q404" s="145">
        <f>IFERROR(_xll.qlIndexFixing(ONIndex1Y,I404,TRUE,_xll.ohTrigger(RecalcTrigger,Trigger1Y)),NA())</f>
        <v>-1.0549869849918458E-3</v>
      </c>
    </row>
    <row r="405" spans="2:17" x14ac:dyDescent="0.2">
      <c r="B405" s="39" t="s">
        <v>17</v>
      </c>
      <c r="D405" s="42">
        <f>_xll.qlCalendarAdvance(Calendar,$D404,B405,"f",FALSE)</f>
        <v>43215</v>
      </c>
      <c r="E405" s="139">
        <f>_xll.qlInterestRateIndexValueDate(IndexON,D405)</f>
        <v>43215</v>
      </c>
      <c r="F405" s="155">
        <f>IFERROR(_xll.qlIndexFixing(IndexON,D405,TRUE,_xll.ohTrigger(RecalcTrigger,TriggerON)),NA())</f>
        <v>-4.9031536942578668E-3</v>
      </c>
      <c r="H405" s="42">
        <f>_xll.qlCalendarAdvance(Calendar,$H404,B405,"f",FALSE)</f>
        <v>43215</v>
      </c>
      <c r="I405" s="139">
        <f>_xll.qlInterestRateIndexValueDate(Index1M,$H405)</f>
        <v>43217</v>
      </c>
      <c r="J405" s="144">
        <f>IFERROR(_xll.qlIndexFixing(Index1M,$H405,TRUE,_xll.ohTrigger(RecalcTrigger,Trigger1M)),NA())</f>
        <v>-5.1267053320669031E-3</v>
      </c>
      <c r="K405" s="44">
        <f>IFERROR(_xll.qlIndexFixing(Index3M,H405,TRUE,_xll.ohTrigger(RecalcTrigger,Trigger3M)),NA())</f>
        <v>-3.8855169980924241E-3</v>
      </c>
      <c r="L405" s="44">
        <f>IFERROR(_xll.qlIndexFixing(Index6M,$H405,TRUE,_xll.ohTrigger(RecalcTrigger,Trigger6M)),NA())</f>
        <v>-2.4565979919164548E-3</v>
      </c>
      <c r="M405" s="145">
        <f>IFERROR(_xll.qlIndexFixing(Index1Y,$H405,TRUE,_xll.ohTrigger(RecalcTrigger,Trigger1Y)),NA())</f>
        <v>-8.7537426160616267E-4</v>
      </c>
      <c r="N405" s="144">
        <f>IFERROR(_xll.qlIndexFixing(ONIndex1M,I405,TRUE,_xll.ohTrigger(RecalcTrigger,Trigger1M)),NA())</f>
        <v>-5.1137243871002269E-3</v>
      </c>
      <c r="O405" s="44">
        <f>IFERROR(_xll.qlIndexFixing(ONIndex3M,I405,TRUE,_xll.ohTrigger(RecalcTrigger,Trigger3M)),NA())</f>
        <v>-3.8656166091310951E-3</v>
      </c>
      <c r="P405" s="44">
        <f>IFERROR(_xll.qlIndexFixing(ONIndex6M,I405,TRUE,_xll.ohTrigger(RecalcTrigger,Trigger6M)),NA())</f>
        <v>-2.3592237793357285E-3</v>
      </c>
      <c r="Q405" s="145">
        <f>IFERROR(_xll.qlIndexFixing(ONIndex1Y,I405,TRUE,_xll.ohTrigger(RecalcTrigger,Trigger1Y)),NA())</f>
        <v>-1.0688303285233403E-3</v>
      </c>
    </row>
    <row r="406" spans="2:17" x14ac:dyDescent="0.2">
      <c r="B406" s="39" t="s">
        <v>17</v>
      </c>
      <c r="D406" s="42">
        <f>_xll.qlCalendarAdvance(Calendar,$D405,B406,"f",FALSE)</f>
        <v>43216</v>
      </c>
      <c r="E406" s="139">
        <f>_xll.qlInterestRateIndexValueDate(IndexON,D406)</f>
        <v>43216</v>
      </c>
      <c r="F406" s="155">
        <f>IFERROR(_xll.qlIndexFixing(IndexON,D406,TRUE,_xll.ohTrigger(RecalcTrigger,TriggerON)),NA())</f>
        <v>-4.9036382321876459E-3</v>
      </c>
      <c r="H406" s="42">
        <f>_xll.qlCalendarAdvance(Calendar,$H405,B406,"f",FALSE)</f>
        <v>43216</v>
      </c>
      <c r="I406" s="139">
        <f>_xll.qlInterestRateIndexValueDate(Index1M,$H406)</f>
        <v>43220</v>
      </c>
      <c r="J406" s="144">
        <f>IFERROR(_xll.qlIndexFixing(Index1M,$H406,TRUE,_xll.ohTrigger(RecalcTrigger,Trigger1M)),NA())</f>
        <v>-5.1308340726073254E-3</v>
      </c>
      <c r="K406" s="44">
        <f>IFERROR(_xll.qlIndexFixing(Index3M,H406,TRUE,_xll.ohTrigger(RecalcTrigger,Trigger3M)),NA())</f>
        <v>-3.8881760944565603E-3</v>
      </c>
      <c r="L406" s="44">
        <f>IFERROR(_xll.qlIndexFixing(Index6M,$H406,TRUE,_xll.ohTrigger(RecalcTrigger,Trigger6M)),NA())</f>
        <v>-2.4577716186218808E-3</v>
      </c>
      <c r="M406" s="145">
        <f>IFERROR(_xll.qlIndexFixing(Index1Y,$H406,TRUE,_xll.ohTrigger(RecalcTrigger,Trigger1Y)),NA())</f>
        <v>-8.7339448788853393E-4</v>
      </c>
      <c r="N406" s="144">
        <f>IFERROR(_xll.qlIndexFixing(ONIndex1M,I406,TRUE,_xll.ohTrigger(RecalcTrigger,Trigger1M)),NA())</f>
        <v>-5.1152314268332333E-3</v>
      </c>
      <c r="O406" s="44">
        <f>IFERROR(_xll.qlIndexFixing(ONIndex3M,I406,TRUE,_xll.ohTrigger(RecalcTrigger,Trigger3M)),NA())</f>
        <v>-3.8651521555754798E-3</v>
      </c>
      <c r="P406" s="44">
        <f>IFERROR(_xll.qlIndexFixing(ONIndex6M,I406,TRUE,_xll.ohTrigger(RecalcTrigger,Trigger6M)),NA())</f>
        <v>-2.361821628751315E-3</v>
      </c>
      <c r="Q406" s="145">
        <f>IFERROR(_xll.qlIndexFixing(ONIndex1Y,I406,TRUE,_xll.ohTrigger(RecalcTrigger,Trigger1Y)),NA())</f>
        <v>-1.0774044435013508E-3</v>
      </c>
    </row>
    <row r="407" spans="2:17" x14ac:dyDescent="0.2">
      <c r="B407" s="39" t="s">
        <v>17</v>
      </c>
      <c r="D407" s="42">
        <f>_xll.qlCalendarAdvance(Calendar,$D406,B407,"f",FALSE)</f>
        <v>43217</v>
      </c>
      <c r="E407" s="139">
        <f>_xll.qlInterestRateIndexValueDate(IndexON,D407)</f>
        <v>43217</v>
      </c>
      <c r="F407" s="155">
        <f>IFERROR(_xll.qlIndexFixing(IndexON,D407,TRUE,_xll.ohTrigger(RecalcTrigger,TriggerON)),NA())</f>
        <v>-4.904548276574161E-3</v>
      </c>
      <c r="H407" s="42">
        <f>_xll.qlCalendarAdvance(Calendar,$H406,B407,"f",FALSE)</f>
        <v>43217</v>
      </c>
      <c r="I407" s="139">
        <f>_xll.qlInterestRateIndexValueDate(Index1M,$H407)</f>
        <v>43222</v>
      </c>
      <c r="J407" s="144">
        <f>IFERROR(_xll.qlIndexFixing(Index1M,$H407,TRUE,_xll.ohTrigger(RecalcTrigger,Trigger1M)),NA())</f>
        <v>-5.1347169647049514E-3</v>
      </c>
      <c r="K407" s="44">
        <f>IFERROR(_xll.qlIndexFixing(Index3M,H407,TRUE,_xll.ohTrigger(RecalcTrigger,Trigger3M)),NA())</f>
        <v>-3.8896909398756642E-3</v>
      </c>
      <c r="L407" s="44">
        <f>IFERROR(_xll.qlIndexFixing(Index6M,$H407,TRUE,_xll.ohTrigger(RecalcTrigger,Trigger6M)),NA())</f>
        <v>-2.4582516199247164E-3</v>
      </c>
      <c r="M407" s="145">
        <f>IFERROR(_xll.qlIndexFixing(Index1Y,$H407,TRUE,_xll.ohTrigger(RecalcTrigger,Trigger1Y)),NA())</f>
        <v>-8.7099148630144952E-4</v>
      </c>
      <c r="N407" s="144">
        <f>IFERROR(_xll.qlIndexFixing(ONIndex1M,I407,TRUE,_xll.ohTrigger(RecalcTrigger,Trigger1M)),NA())</f>
        <v>-5.118134569292998E-3</v>
      </c>
      <c r="O407" s="44">
        <f>IFERROR(_xll.qlIndexFixing(ONIndex3M,I407,TRUE,_xll.ohTrigger(RecalcTrigger,Trigger3M)),NA())</f>
        <v>-3.8643002326432807E-3</v>
      </c>
      <c r="P407" s="44">
        <f>IFERROR(_xll.qlIndexFixing(ONIndex6M,I407,TRUE,_xll.ohTrigger(RecalcTrigger,Trigger6M)),NA())</f>
        <v>-2.3667900402468689E-3</v>
      </c>
      <c r="Q407" s="145">
        <f>IFERROR(_xll.qlIndexFixing(ONIndex1Y,I407,TRUE,_xll.ohTrigger(RecalcTrigger,Trigger1Y)),NA())</f>
        <v>-1.0928936369225539E-3</v>
      </c>
    </row>
    <row r="408" spans="2:17" x14ac:dyDescent="0.2">
      <c r="B408" s="39" t="s">
        <v>17</v>
      </c>
      <c r="D408" s="42">
        <f>_xll.qlCalendarAdvance(Calendar,$D407,B408,"f",FALSE)</f>
        <v>43220</v>
      </c>
      <c r="E408" s="139">
        <f>_xll.qlInterestRateIndexValueDate(IndexON,D408)</f>
        <v>43220</v>
      </c>
      <c r="F408" s="155">
        <f>IFERROR(_xll.qlIndexFixing(IndexON,D408,TRUE,_xll.ohTrigger(RecalcTrigger,TriggerON)),NA())</f>
        <v>-4.905815133127156E-3</v>
      </c>
      <c r="H408" s="42">
        <f>_xll.qlCalendarAdvance(Calendar,$H407,B408,"f",FALSE)</f>
        <v>43220</v>
      </c>
      <c r="I408" s="139">
        <f>_xll.qlInterestRateIndexValueDate(Index1M,$H408)</f>
        <v>43223</v>
      </c>
      <c r="J408" s="144">
        <f>IFERROR(_xll.qlIndexFixing(Index1M,$H408,TRUE,_xll.ohTrigger(RecalcTrigger,Trigger1M)),NA())</f>
        <v>-5.1354459306852951E-3</v>
      </c>
      <c r="K408" s="44">
        <f>IFERROR(_xll.qlIndexFixing(Index3M,H408,TRUE,_xll.ohTrigger(RecalcTrigger,Trigger3M)),NA())</f>
        <v>-3.8904647927891526E-3</v>
      </c>
      <c r="L408" s="44">
        <f>IFERROR(_xll.qlIndexFixing(Index6M,$H408,TRUE,_xll.ohTrigger(RecalcTrigger,Trigger6M)),NA())</f>
        <v>-2.4577585563744981E-3</v>
      </c>
      <c r="M408" s="145">
        <f>IFERROR(_xll.qlIndexFixing(Index1Y,$H408,TRUE,_xll.ohTrigger(RecalcTrigger,Trigger1Y)),NA())</f>
        <v>-8.6974588300970594E-4</v>
      </c>
      <c r="N408" s="144">
        <f>IFERROR(_xll.qlIndexFixing(ONIndex1M,I408,TRUE,_xll.ohTrigger(RecalcTrigger,Trigger1M)),NA())</f>
        <v>-5.121144838153846E-3</v>
      </c>
      <c r="O408" s="44">
        <f>IFERROR(_xll.qlIndexFixing(ONIndex3M,I408,TRUE,_xll.ohTrigger(RecalcTrigger,Trigger3M)),NA())</f>
        <v>-3.8636512992962224E-3</v>
      </c>
      <c r="P408" s="44">
        <f>IFERROR(_xll.qlIndexFixing(ONIndex6M,I408,TRUE,_xll.ohTrigger(RecalcTrigger,Trigger6M)),NA())</f>
        <v>-2.3715753059772027E-3</v>
      </c>
      <c r="Q408" s="145">
        <f>IFERROR(_xll.qlIndexFixing(ONIndex1Y,I408,TRUE,_xll.ohTrigger(RecalcTrigger,Trigger1Y)),NA())</f>
        <v>-1.1067154528410228E-3</v>
      </c>
    </row>
    <row r="409" spans="2:17" x14ac:dyDescent="0.2">
      <c r="B409" s="39" t="s">
        <v>17</v>
      </c>
      <c r="D409" s="42">
        <f>_xll.qlCalendarAdvance(Calendar,$D408,B409,"f",FALSE)</f>
        <v>43222</v>
      </c>
      <c r="E409" s="139">
        <f>_xll.qlInterestRateIndexValueDate(IndexON,D409)</f>
        <v>43222</v>
      </c>
      <c r="F409" s="155">
        <f>IFERROR(_xll.qlIndexFixing(IndexON,D409,TRUE,_xll.ohTrigger(RecalcTrigger,TriggerON)),NA())</f>
        <v>-4.9065964890671054E-3</v>
      </c>
      <c r="H409" s="42">
        <f>_xll.qlCalendarAdvance(Calendar,$H408,B409,"f",FALSE)</f>
        <v>43222</v>
      </c>
      <c r="I409" s="139">
        <f>_xll.qlInterestRateIndexValueDate(Index1M,$H409)</f>
        <v>43224</v>
      </c>
      <c r="J409" s="144">
        <f>IFERROR(_xll.qlIndexFixing(Index1M,$H409,TRUE,_xll.ohTrigger(RecalcTrigger,Trigger1M)),NA())</f>
        <v>-5.1361709911866517E-3</v>
      </c>
      <c r="K409" s="44">
        <f>IFERROR(_xll.qlIndexFixing(Index3M,H409,TRUE,_xll.ohTrigger(RecalcTrigger,Trigger3M)),NA())</f>
        <v>-3.8921587373718963E-3</v>
      </c>
      <c r="L409" s="44">
        <f>IFERROR(_xll.qlIndexFixing(Index6M,$H409,TRUE,_xll.ohTrigger(RecalcTrigger,Trigger6M)),NA())</f>
        <v>-2.4582932622788148E-3</v>
      </c>
      <c r="M409" s="145">
        <f>IFERROR(_xll.qlIndexFixing(Index1Y,$H409,TRUE,_xll.ohTrigger(RecalcTrigger,Trigger1Y)),NA())</f>
        <v>-8.6706112017969511E-4</v>
      </c>
      <c r="N409" s="144">
        <f>IFERROR(_xll.qlIndexFixing(ONIndex1M,I409,TRUE,_xll.ohTrigger(RecalcTrigger,Trigger1M)),NA())</f>
        <v>-5.1225942678501113E-3</v>
      </c>
      <c r="O409" s="44">
        <f>IFERROR(_xll.qlIndexFixing(ONIndex3M,I409,TRUE,_xll.ohTrigger(RecalcTrigger,Trigger3M)),NA())</f>
        <v>-3.8633668873622184E-3</v>
      </c>
      <c r="P409" s="44">
        <f>IFERROR(_xll.qlIndexFixing(ONIndex6M,I409,TRUE,_xll.ohTrigger(RecalcTrigger,Trigger6M)),NA())</f>
        <v>-2.3738517555260685E-3</v>
      </c>
      <c r="Q409" s="145">
        <f>IFERROR(_xll.qlIndexFixing(ONIndex1Y,I409,TRUE,_xll.ohTrigger(RecalcTrigger,Trigger1Y)),NA())</f>
        <v>-1.1127785481468422E-3</v>
      </c>
    </row>
    <row r="410" spans="2:17" x14ac:dyDescent="0.2">
      <c r="B410" s="39" t="s">
        <v>17</v>
      </c>
      <c r="D410" s="42">
        <f>_xll.qlCalendarAdvance(Calendar,$D409,B410,"f",FALSE)</f>
        <v>43223</v>
      </c>
      <c r="E410" s="139">
        <f>_xll.qlInterestRateIndexValueDate(IndexON,D410)</f>
        <v>43223</v>
      </c>
      <c r="F410" s="155">
        <f>IFERROR(_xll.qlIndexFixing(IndexON,D410,TRUE,_xll.ohTrigger(RecalcTrigger,TriggerON)),NA())</f>
        <v>-4.9070987844723746E-3</v>
      </c>
      <c r="H410" s="42">
        <f>_xll.qlCalendarAdvance(Calendar,$H409,B410,"f",FALSE)</f>
        <v>43223</v>
      </c>
      <c r="I410" s="139">
        <f>_xll.qlInterestRateIndexValueDate(Index1M,$H410)</f>
        <v>43227</v>
      </c>
      <c r="J410" s="144">
        <f>IFERROR(_xll.qlIndexFixing(Index1M,$H410,TRUE,_xll.ohTrigger(RecalcTrigger,Trigger1M)),NA())</f>
        <v>-5.1400459767474644E-3</v>
      </c>
      <c r="K410" s="44">
        <f>IFERROR(_xll.qlIndexFixing(Index3M,H410,TRUE,_xll.ohTrigger(RecalcTrigger,Trigger3M)),NA())</f>
        <v>-3.8936529796905909E-3</v>
      </c>
      <c r="L410" s="44">
        <f>IFERROR(_xll.qlIndexFixing(Index6M,$H410,TRUE,_xll.ohTrigger(RecalcTrigger,Trigger6M)),NA())</f>
        <v>-2.4591014587399059E-3</v>
      </c>
      <c r="M410" s="145">
        <f>IFERROR(_xll.qlIndexFixing(Index1Y,$H410,TRUE,_xll.ohTrigger(RecalcTrigger,Trigger1Y)),NA())</f>
        <v>-8.6450081900499493E-4</v>
      </c>
      <c r="N410" s="144">
        <f>IFERROR(_xll.qlIndexFixing(ONIndex1M,I410,TRUE,_xll.ohTrigger(RecalcTrigger,Trigger1M)),NA())</f>
        <v>-5.1240320341161549E-3</v>
      </c>
      <c r="O410" s="44">
        <f>IFERROR(_xll.qlIndexFixing(ONIndex3M,I410,TRUE,_xll.ohTrigger(RecalcTrigger,Trigger3M)),NA())</f>
        <v>-3.863119421594341E-3</v>
      </c>
      <c r="P410" s="44">
        <f>IFERROR(_xll.qlIndexFixing(ONIndex6M,I410,TRUE,_xll.ohTrigger(RecalcTrigger,Trigger6M)),NA())</f>
        <v>-2.3760624013924314E-3</v>
      </c>
      <c r="Q410" s="145">
        <f>IFERROR(_xll.qlIndexFixing(ONIndex1Y,I410,TRUE,_xll.ohTrigger(RecalcTrigger,Trigger1Y)),NA())</f>
        <v>-1.1183284631144375E-3</v>
      </c>
    </row>
    <row r="411" spans="2:17" x14ac:dyDescent="0.2">
      <c r="B411" s="39" t="s">
        <v>17</v>
      </c>
      <c r="D411" s="42">
        <f>_xll.qlCalendarAdvance(Calendar,$D410,B411,"f",FALSE)</f>
        <v>43224</v>
      </c>
      <c r="E411" s="139">
        <f>_xll.qlInterestRateIndexValueDate(IndexON,D411)</f>
        <v>43224</v>
      </c>
      <c r="F411" s="155">
        <f>IFERROR(_xll.qlIndexFixing(IndexON,D411,TRUE,_xll.ohTrigger(RecalcTrigger,TriggerON)),NA())</f>
        <v>-4.9080461185235791E-3</v>
      </c>
      <c r="H411" s="42">
        <f>_xll.qlCalendarAdvance(Calendar,$H410,B411,"f",FALSE)</f>
        <v>43224</v>
      </c>
      <c r="I411" s="139">
        <f>_xll.qlInterestRateIndexValueDate(Index1M,$H411)</f>
        <v>43228</v>
      </c>
      <c r="J411" s="144">
        <f>IFERROR(_xll.qlIndexFixing(Index1M,$H411,TRUE,_xll.ohTrigger(RecalcTrigger,Trigger1M)),NA())</f>
        <v>-5.1413130624483423E-3</v>
      </c>
      <c r="K411" s="44">
        <f>IFERROR(_xll.qlIndexFixing(Index3M,H411,TRUE,_xll.ohTrigger(RecalcTrigger,Trigger3M)),NA())</f>
        <v>-3.8944695774673806E-3</v>
      </c>
      <c r="L411" s="44">
        <f>IFERROR(_xll.qlIndexFixing(Index6M,$H411,TRUE,_xll.ohTrigger(RecalcTrigger,Trigger6M)),NA())</f>
        <v>-2.4592139959668346E-3</v>
      </c>
      <c r="M411" s="145">
        <f>IFERROR(_xll.qlIndexFixing(Index1Y,$H411,TRUE,_xll.ohTrigger(RecalcTrigger,Trigger1Y)),NA())</f>
        <v>-8.6313071196643225E-4</v>
      </c>
      <c r="N411" s="144">
        <f>IFERROR(_xll.qlIndexFixing(ONIndex1M,I411,TRUE,_xll.ohTrigger(RecalcTrigger,Trigger1M)),NA())</f>
        <v>-5.1254580894699586E-3</v>
      </c>
      <c r="O411" s="44">
        <f>IFERROR(_xll.qlIndexFixing(ONIndex3M,I411,TRUE,_xll.ohTrigger(RecalcTrigger,Trigger3M)),NA())</f>
        <v>-3.8629092140229915E-3</v>
      </c>
      <c r="P411" s="44">
        <f>IFERROR(_xll.qlIndexFixing(ONIndex6M,I411,TRUE,_xll.ohTrigger(RecalcTrigger,Trigger6M)),NA())</f>
        <v>-2.3782067354627401E-3</v>
      </c>
      <c r="Q411" s="145">
        <f>IFERROR(_xll.qlIndexFixing(ONIndex1Y,I411,TRUE,_xll.ohTrigger(RecalcTrigger,Trigger1Y)),NA())</f>
        <v>-1.12336153855086E-3</v>
      </c>
    </row>
    <row r="412" spans="2:17" x14ac:dyDescent="0.2">
      <c r="B412" s="39" t="s">
        <v>17</v>
      </c>
      <c r="D412" s="42">
        <f>_xll.qlCalendarAdvance(Calendar,$D411,B412,"f",FALSE)</f>
        <v>43227</v>
      </c>
      <c r="E412" s="139">
        <f>_xll.qlInterestRateIndexValueDate(IndexON,D412)</f>
        <v>43227</v>
      </c>
      <c r="F412" s="155">
        <f>IFERROR(_xll.qlIndexFixing(IndexON,D412,TRUE,_xll.ohTrigger(RecalcTrigger,TriggerON)),NA())</f>
        <v>-4.9091373414356099E-3</v>
      </c>
      <c r="H412" s="42">
        <f>_xll.qlCalendarAdvance(Calendar,$H411,B412,"f",FALSE)</f>
        <v>43227</v>
      </c>
      <c r="I412" s="139">
        <f>_xll.qlInterestRateIndexValueDate(Index1M,$H412)</f>
        <v>43229</v>
      </c>
      <c r="J412" s="144">
        <f>IFERROR(_xll.qlIndexFixing(Index1M,$H412,TRUE,_xll.ohTrigger(RecalcTrigger,Trigger1M)),NA())</f>
        <v>-5.1436701229900066E-3</v>
      </c>
      <c r="K412" s="44">
        <f>IFERROR(_xll.qlIndexFixing(Index3M,H412,TRUE,_xll.ohTrigger(RecalcTrigger,Trigger3M)),NA())</f>
        <v>-3.8952925205519274E-3</v>
      </c>
      <c r="L412" s="44">
        <f>IFERROR(_xll.qlIndexFixing(Index6M,$H412,TRUE,_xll.ohTrigger(RecalcTrigger,Trigger6M)),NA())</f>
        <v>-2.4593081620689241E-3</v>
      </c>
      <c r="M412" s="145">
        <f>IFERROR(_xll.qlIndexFixing(Index1Y,$H412,TRUE,_xll.ohTrigger(RecalcTrigger,Trigger1Y)),NA())</f>
        <v>-8.6173983233315665E-4</v>
      </c>
      <c r="N412" s="144">
        <f>IFERROR(_xll.qlIndexFixing(ONIndex1M,I412,TRUE,_xll.ohTrigger(RecalcTrigger,Trigger1M)),NA())</f>
        <v>-5.1281978750017387E-3</v>
      </c>
      <c r="O412" s="44">
        <f>IFERROR(_xll.qlIndexFixing(ONIndex3M,I412,TRUE,_xll.ohTrigger(RecalcTrigger,Trigger3M)),NA())</f>
        <v>-3.8625731131425312E-3</v>
      </c>
      <c r="P412" s="44">
        <f>IFERROR(_xll.qlIndexFixing(ONIndex6M,I412,TRUE,_xll.ohTrigger(RecalcTrigger,Trigger6M)),NA())</f>
        <v>-2.3822560610309296E-3</v>
      </c>
      <c r="Q412" s="145">
        <f>IFERROR(_xll.qlIndexFixing(ONIndex1Y,I412,TRUE,_xll.ohTrigger(RecalcTrigger,Trigger1Y)),NA())</f>
        <v>-1.1316830398522271E-3</v>
      </c>
    </row>
    <row r="413" spans="2:17" x14ac:dyDescent="0.2">
      <c r="B413" s="39" t="s">
        <v>17</v>
      </c>
      <c r="D413" s="42">
        <f>_xll.qlCalendarAdvance(Calendar,$D412,B413,"f",FALSE)</f>
        <v>43228</v>
      </c>
      <c r="E413" s="139">
        <f>_xll.qlInterestRateIndexValueDate(IndexON,D413)</f>
        <v>43228</v>
      </c>
      <c r="F413" s="155">
        <f>IFERROR(_xll.qlIndexFixing(IndexON,D413,TRUE,_xll.ohTrigger(RecalcTrigger,TriggerON)),NA())</f>
        <v>-4.9096547250915279E-3</v>
      </c>
      <c r="H413" s="42">
        <f>_xll.qlCalendarAdvance(Calendar,$H412,B413,"f",FALSE)</f>
        <v>43228</v>
      </c>
      <c r="I413" s="139">
        <f>_xll.qlInterestRateIndexValueDate(Index1M,$H413)</f>
        <v>43230</v>
      </c>
      <c r="J413" s="144">
        <f>IFERROR(_xll.qlIndexFixing(Index1M,$H413,TRUE,_xll.ohTrigger(RecalcTrigger,Trigger1M)),NA())</f>
        <v>-5.1443570350734324E-3</v>
      </c>
      <c r="K413" s="44">
        <f>IFERROR(_xll.qlIndexFixing(Index3M,H413,TRUE,_xll.ohTrigger(RecalcTrigger,Trigger3M)),NA())</f>
        <v>-3.8961210623792483E-3</v>
      </c>
      <c r="L413" s="44">
        <f>IFERROR(_xll.qlIndexFixing(Index6M,$H413,TRUE,_xll.ohTrigger(RecalcTrigger,Trigger6M)),NA())</f>
        <v>-2.4585887919960402E-3</v>
      </c>
      <c r="M413" s="145">
        <f>IFERROR(_xll.qlIndexFixing(Index1Y,$H413,TRUE,_xll.ohTrigger(RecalcTrigger,Trigger1Y)),NA())</f>
        <v>-8.6032957959183184E-4</v>
      </c>
      <c r="N413" s="144">
        <f>IFERROR(_xll.qlIndexFixing(ONIndex1M,I413,TRUE,_xll.ohTrigger(RecalcTrigger,Trigger1M)),NA())</f>
        <v>-5.1310442579977078E-3</v>
      </c>
      <c r="O413" s="44">
        <f>IFERROR(_xll.qlIndexFixing(ONIndex3M,I413,TRUE,_xll.ohTrigger(RecalcTrigger,Trigger3M)),NA())</f>
        <v>-3.8624472199000337E-3</v>
      </c>
      <c r="P413" s="44">
        <f>IFERROR(_xll.qlIndexFixing(ONIndex6M,I413,TRUE,_xll.ohTrigger(RecalcTrigger,Trigger6M)),NA())</f>
        <v>-2.3861107973077722E-3</v>
      </c>
      <c r="Q413" s="145">
        <f>IFERROR(_xll.qlIndexFixing(ONIndex1Y,I413,TRUE,_xll.ohTrigger(RecalcTrigger,Trigger1Y)),NA())</f>
        <v>-1.1382522695591035E-3</v>
      </c>
    </row>
    <row r="414" spans="2:17" x14ac:dyDescent="0.2">
      <c r="B414" s="39" t="s">
        <v>17</v>
      </c>
      <c r="D414" s="42">
        <f>_xll.qlCalendarAdvance(Calendar,$D413,B414,"f",FALSE)</f>
        <v>43229</v>
      </c>
      <c r="E414" s="139">
        <f>_xll.qlInterestRateIndexValueDate(IndexON,D414)</f>
        <v>43229</v>
      </c>
      <c r="F414" s="155">
        <f>IFERROR(_xll.qlIndexFixing(IndexON,D414,TRUE,_xll.ohTrigger(RecalcTrigger,TriggerON)),NA())</f>
        <v>-4.9101753667013526E-3</v>
      </c>
      <c r="H414" s="42">
        <f>_xll.qlCalendarAdvance(Calendar,$H413,B414,"f",FALSE)</f>
        <v>43229</v>
      </c>
      <c r="I414" s="139">
        <f>_xll.qlInterestRateIndexValueDate(Index1M,$H414)</f>
        <v>43231</v>
      </c>
      <c r="J414" s="144">
        <f>IFERROR(_xll.qlIndexFixing(Index1M,$H414,TRUE,_xll.ohTrigger(RecalcTrigger,Trigger1M)),NA())</f>
        <v>-5.1450399303864724E-3</v>
      </c>
      <c r="K414" s="44">
        <f>IFERROR(_xll.qlIndexFixing(Index3M,H414,TRUE,_xll.ohTrigger(RecalcTrigger,Trigger3M)),NA())</f>
        <v>-3.8977852336735319E-3</v>
      </c>
      <c r="L414" s="44">
        <f>IFERROR(_xll.qlIndexFixing(Index6M,$H414,TRUE,_xll.ohTrigger(RecalcTrigger,Trigger6M)),NA())</f>
        <v>-2.4590395343333459E-3</v>
      </c>
      <c r="M414" s="145">
        <f>IFERROR(_xll.qlIndexFixing(Index1Y,$H414,TRUE,_xll.ohTrigger(RecalcTrigger,Trigger1Y)),NA())</f>
        <v>-8.5748386302538339E-4</v>
      </c>
      <c r="N414" s="144">
        <f>IFERROR(_xll.qlIndexFixing(ONIndex1M,I414,TRUE,_xll.ohTrigger(RecalcTrigger,Trigger1M)),NA())</f>
        <v>-5.1324110508366161E-3</v>
      </c>
      <c r="O414" s="44">
        <f>IFERROR(_xll.qlIndexFixing(ONIndex3M,I414,TRUE,_xll.ohTrigger(RecalcTrigger,Trigger3M)),NA())</f>
        <v>-3.8624279928800576E-3</v>
      </c>
      <c r="P414" s="44">
        <f>IFERROR(_xll.qlIndexFixing(ONIndex6M,I414,TRUE,_xll.ohTrigger(RecalcTrigger,Trigger6M)),NA())</f>
        <v>-2.3879159543716E-3</v>
      </c>
      <c r="Q414" s="145">
        <f>IFERROR(_xll.qlIndexFixing(ONIndex1Y,I414,TRUE,_xll.ohTrigger(RecalcTrigger,Trigger1Y)),NA())</f>
        <v>-1.1406462652407967E-3</v>
      </c>
    </row>
    <row r="415" spans="2:17" x14ac:dyDescent="0.2">
      <c r="B415" s="39" t="s">
        <v>17</v>
      </c>
      <c r="D415" s="42">
        <f>_xll.qlCalendarAdvance(Calendar,$D414,B415,"f",FALSE)</f>
        <v>43230</v>
      </c>
      <c r="E415" s="139">
        <f>_xll.qlInterestRateIndexValueDate(IndexON,D415)</f>
        <v>43230</v>
      </c>
      <c r="F415" s="155">
        <f>IFERROR(_xll.qlIndexFixing(IndexON,D415,TRUE,_xll.ohTrigger(RecalcTrigger,TriggerON)),NA())</f>
        <v>-4.9106993465608539E-3</v>
      </c>
      <c r="H415" s="42">
        <f>_xll.qlCalendarAdvance(Calendar,$H414,B415,"f",FALSE)</f>
        <v>43230</v>
      </c>
      <c r="I415" s="139">
        <f>_xll.qlInterestRateIndexValueDate(Index1M,$H415)</f>
        <v>43234</v>
      </c>
      <c r="J415" s="144">
        <f>IFERROR(_xll.qlIndexFixing(Index1M,$H415,TRUE,_xll.ohTrigger(RecalcTrigger,Trigger1M)),NA())</f>
        <v>-5.1486542235015895E-3</v>
      </c>
      <c r="K415" s="44">
        <f>IFERROR(_xll.qlIndexFixing(Index3M,H415,TRUE,_xll.ohTrigger(RecalcTrigger,Trigger3M)),NA())</f>
        <v>-3.8994761058401251E-3</v>
      </c>
      <c r="L415" s="44">
        <f>IFERROR(_xll.qlIndexFixing(Index6M,$H415,TRUE,_xll.ohTrigger(RecalcTrigger,Trigger6M)),NA())</f>
        <v>-2.4595153063022121E-3</v>
      </c>
      <c r="M415" s="145">
        <f>IFERROR(_xll.qlIndexFixing(Index1Y,$H415,TRUE,_xll.ohTrigger(RecalcTrigger,Trigger1Y)),NA())</f>
        <v>-8.5452317884827619E-4</v>
      </c>
      <c r="N415" s="144">
        <f>IFERROR(_xll.qlIndexFixing(ONIndex1M,I415,TRUE,_xll.ohTrigger(RecalcTrigger,Trigger1M)),NA())</f>
        <v>-5.1337658494299276E-3</v>
      </c>
      <c r="O415" s="44">
        <f>IFERROR(_xll.qlIndexFixing(ONIndex3M,I415,TRUE,_xll.ohTrigger(RecalcTrigger,Trigger3M)),NA())</f>
        <v>-3.8624478995563649E-3</v>
      </c>
      <c r="P415" s="44">
        <f>IFERROR(_xll.qlIndexFixing(ONIndex6M,I415,TRUE,_xll.ohTrigger(RecalcTrigger,Trigger6M)),NA())</f>
        <v>-2.3896517522770111E-3</v>
      </c>
      <c r="Q415" s="145">
        <f>IFERROR(_xll.qlIndexFixing(ONIndex1Y,I415,TRUE,_xll.ohTrigger(RecalcTrigger,Trigger1Y)),NA())</f>
        <v>-1.1425014682320267E-3</v>
      </c>
    </row>
    <row r="416" spans="2:17" x14ac:dyDescent="0.2">
      <c r="B416" s="39" t="s">
        <v>17</v>
      </c>
      <c r="D416" s="42">
        <f>_xll.qlCalendarAdvance(Calendar,$D415,B416,"f",FALSE)</f>
        <v>43231</v>
      </c>
      <c r="E416" s="139">
        <f>_xll.qlInterestRateIndexValueDate(IndexON,D416)</f>
        <v>43231</v>
      </c>
      <c r="F416" s="155">
        <f>IFERROR(_xll.qlIndexFixing(IndexON,D416,TRUE,_xll.ohTrigger(RecalcTrigger,TriggerON)),NA())</f>
        <v>-4.9116918192781966E-3</v>
      </c>
      <c r="H416" s="42">
        <f>_xll.qlCalendarAdvance(Calendar,$H415,B416,"f",FALSE)</f>
        <v>43231</v>
      </c>
      <c r="I416" s="139">
        <f>_xll.qlInterestRateIndexValueDate(Index1M,$H416)</f>
        <v>43235</v>
      </c>
      <c r="J416" s="144">
        <f>IFERROR(_xll.qlIndexFixing(Index1M,$H416,TRUE,_xll.ohTrigger(RecalcTrigger,Trigger1M)),NA())</f>
        <v>-5.1498337510095145E-3</v>
      </c>
      <c r="K416" s="44">
        <f>IFERROR(_xll.qlIndexFixing(Index3M,H416,TRUE,_xll.ohTrigger(RecalcTrigger,Trigger3M)),NA())</f>
        <v>-3.9003212628918598E-3</v>
      </c>
      <c r="L416" s="44">
        <f>IFERROR(_xll.qlIndexFixing(Index6M,$H416,TRUE,_xll.ohTrigger(RecalcTrigger,Trigger6M)),NA())</f>
        <v>-2.4595064133167339E-3</v>
      </c>
      <c r="M416" s="145">
        <f>IFERROR(_xll.qlIndexFixing(Index1Y,$H416,TRUE,_xll.ohTrigger(RecalcTrigger,Trigger1Y)),NA())</f>
        <v>-8.5303740443792321E-4</v>
      </c>
      <c r="N416" s="144">
        <f>IFERROR(_xll.qlIndexFixing(ONIndex1M,I416,TRUE,_xll.ohTrigger(RecalcTrigger,Trigger1M)),NA())</f>
        <v>-5.1351086067352725E-3</v>
      </c>
      <c r="O416" s="44">
        <f>IFERROR(_xll.qlIndexFixing(ONIndex3M,I416,TRUE,_xll.ohTrigger(RecalcTrigger,Trigger3M)),NA())</f>
        <v>-3.8625072525189097E-3</v>
      </c>
      <c r="P416" s="44">
        <f>IFERROR(_xll.qlIndexFixing(ONIndex6M,I416,TRUE,_xll.ohTrigger(RecalcTrigger,Trigger6M)),NA())</f>
        <v>-2.3913176830303584E-3</v>
      </c>
      <c r="Q416" s="145">
        <f>IFERROR(_xll.qlIndexFixing(ONIndex1Y,I416,TRUE,_xll.ohTrigger(RecalcTrigger,Trigger1Y)),NA())</f>
        <v>-1.1438142198194612E-3</v>
      </c>
    </row>
    <row r="417" spans="2:17" x14ac:dyDescent="0.2">
      <c r="B417" s="39" t="s">
        <v>17</v>
      </c>
      <c r="D417" s="42">
        <f>_xll.qlCalendarAdvance(Calendar,$D416,B417,"f",FALSE)</f>
        <v>43234</v>
      </c>
      <c r="E417" s="139">
        <f>_xll.qlInterestRateIndexValueDate(IndexON,D417)</f>
        <v>43234</v>
      </c>
      <c r="F417" s="155">
        <f>IFERROR(_xll.qlIndexFixing(IndexON,D417,TRUE,_xll.ohTrigger(RecalcTrigger,TriggerON)),NA())</f>
        <v>-4.9128302498147036E-3</v>
      </c>
      <c r="H417" s="42">
        <f>_xll.qlCalendarAdvance(Calendar,$H416,B417,"f",FALSE)</f>
        <v>43234</v>
      </c>
      <c r="I417" s="139">
        <f>_xll.qlInterestRateIndexValueDate(Index1M,$H417)</f>
        <v>43236</v>
      </c>
      <c r="J417" s="144">
        <f>IFERROR(_xll.qlIndexFixing(Index1M,$H417,TRUE,_xll.ohTrigger(RecalcTrigger,Trigger1M)),NA())</f>
        <v>-5.1520127034407085E-3</v>
      </c>
      <c r="K417" s="44">
        <f>IFERROR(_xll.qlIndexFixing(Index3M,H417,TRUE,_xll.ohTrigger(RecalcTrigger,Trigger3M)),NA())</f>
        <v>-3.9011674312693996E-3</v>
      </c>
      <c r="L417" s="44">
        <f>IFERROR(_xll.qlIndexFixing(Index6M,$H417,TRUE,_xll.ohTrigger(RecalcTrigger,Trigger6M)),NA())</f>
        <v>-2.4594815646312332E-3</v>
      </c>
      <c r="M417" s="145">
        <f>IFERROR(_xll.qlIndexFixing(Index1Y,$H417,TRUE,_xll.ohTrigger(RecalcTrigger,Trigger1Y)),NA())</f>
        <v>-8.5154086478572168E-4</v>
      </c>
      <c r="N417" s="144">
        <f>IFERROR(_xll.qlIndexFixing(ONIndex1M,I417,TRUE,_xll.ohTrigger(RecalcTrigger,Trigger1M)),NA())</f>
        <v>-5.1376804240144125E-3</v>
      </c>
      <c r="O417" s="44">
        <f>IFERROR(_xll.qlIndexFixing(ONIndex3M,I417,TRUE,_xll.ohTrigger(RecalcTrigger,Trigger3M)),NA())</f>
        <v>-3.8627175615024711E-3</v>
      </c>
      <c r="P417" s="44">
        <f>IFERROR(_xll.qlIndexFixing(ONIndex6M,I417,TRUE,_xll.ohTrigger(RecalcTrigger,Trigger6M)),NA())</f>
        <v>-2.394398189133895E-3</v>
      </c>
      <c r="Q417" s="145">
        <f>IFERROR(_xll.qlIndexFixing(ONIndex1Y,I417,TRUE,_xll.ohTrigger(RecalcTrigger,Trigger1Y)),NA())</f>
        <v>-1.1446096176470633E-3</v>
      </c>
    </row>
    <row r="418" spans="2:17" x14ac:dyDescent="0.2">
      <c r="B418" s="39" t="s">
        <v>17</v>
      </c>
      <c r="D418" s="42">
        <f>_xll.qlCalendarAdvance(Calendar,$D417,B418,"f",FALSE)</f>
        <v>43235</v>
      </c>
      <c r="E418" s="139">
        <f>_xll.qlInterestRateIndexValueDate(IndexON,D418)</f>
        <v>43235</v>
      </c>
      <c r="F418" s="155">
        <f>IFERROR(_xll.qlIndexFixing(IndexON,D418,TRUE,_xll.ohTrigger(RecalcTrigger,TriggerON)),NA())</f>
        <v>-4.9133721224015048E-3</v>
      </c>
      <c r="H418" s="42">
        <f>_xll.qlCalendarAdvance(Calendar,$H417,B418,"f",FALSE)</f>
        <v>43235</v>
      </c>
      <c r="I418" s="139">
        <f>_xll.qlInterestRateIndexValueDate(Index1M,$H418)</f>
        <v>43237</v>
      </c>
      <c r="J418" s="144">
        <f>IFERROR(_xll.qlIndexFixing(Index1M,$H418,TRUE,_xll.ohTrigger(RecalcTrigger,Trigger1M)),NA())</f>
        <v>-5.1526563968824768E-3</v>
      </c>
      <c r="K418" s="44">
        <f>IFERROR(_xll.qlIndexFixing(Index3M,H418,TRUE,_xll.ohTrigger(RecalcTrigger,Trigger3M)),NA())</f>
        <v>-3.9020138283939612E-3</v>
      </c>
      <c r="L418" s="44">
        <f>IFERROR(_xll.qlIndexFixing(Index6M,$H418,TRUE,_xll.ohTrigger(RecalcTrigger,Trigger6M)),NA())</f>
        <v>-2.4585598700591518E-3</v>
      </c>
      <c r="M418" s="145">
        <f>IFERROR(_xll.qlIndexFixing(Index1Y,$H418,TRUE,_xll.ohTrigger(RecalcTrigger,Trigger1Y)),NA())</f>
        <v>-8.5003502969622363E-4</v>
      </c>
      <c r="N418" s="144">
        <f>IFERROR(_xll.qlIndexFixing(ONIndex1M,I418,TRUE,_xll.ohTrigger(RecalcTrigger,Trigger1M)),NA())</f>
        <v>-5.1403582777531653E-3</v>
      </c>
      <c r="O418" s="44">
        <f>IFERROR(_xll.qlIndexFixing(ONIndex3M,I418,TRUE,_xll.ohTrigger(RecalcTrigger,Trigger3M)),NA())</f>
        <v>-3.8631453767923318E-3</v>
      </c>
      <c r="P418" s="44">
        <f>IFERROR(_xll.qlIndexFixing(ONIndex6M,I418,TRUE,_xll.ohTrigger(RecalcTrigger,Trigger6M)),NA())</f>
        <v>-2.3972725767684722E-3</v>
      </c>
      <c r="Q418" s="145">
        <f>IFERROR(_xll.qlIndexFixing(ONIndex1Y,I418,TRUE,_xll.ohTrigger(RecalcTrigger,Trigger1Y)),NA())</f>
        <v>-1.1435675335480511E-3</v>
      </c>
    </row>
    <row r="419" spans="2:17" x14ac:dyDescent="0.2">
      <c r="B419" s="39" t="s">
        <v>17</v>
      </c>
      <c r="D419" s="42">
        <f>_xll.qlCalendarAdvance(Calendar,$D418,B419,"f",FALSE)</f>
        <v>43236</v>
      </c>
      <c r="E419" s="139">
        <f>_xll.qlInterestRateIndexValueDate(IndexON,D419)</f>
        <v>43236</v>
      </c>
      <c r="F419" s="155">
        <f>IFERROR(_xll.qlIndexFixing(IndexON,D419,TRUE,_xll.ohTrigger(RecalcTrigger,TriggerON)),NA())</f>
        <v>-4.9139178140933382E-3</v>
      </c>
      <c r="H419" s="42">
        <f>_xll.qlCalendarAdvance(Calendar,$H418,B419,"f",FALSE)</f>
        <v>43236</v>
      </c>
      <c r="I419" s="139">
        <f>_xll.qlInterestRateIndexValueDate(Index1M,$H419)</f>
        <v>43238</v>
      </c>
      <c r="J419" s="144">
        <f>IFERROR(_xll.qlIndexFixing(Index1M,$H419,TRUE,_xll.ohTrigger(RecalcTrigger,Trigger1M)),NA())</f>
        <v>-5.1532959622252999E-3</v>
      </c>
      <c r="K419" s="44">
        <f>IFERROR(_xll.qlIndexFixing(Index3M,H419,TRUE,_xll.ohTrigger(RecalcTrigger,Trigger3M)),NA())</f>
        <v>-3.903573180268302E-3</v>
      </c>
      <c r="L419" s="44">
        <f>IFERROR(_xll.qlIndexFixing(Index6M,$H419,TRUE,_xll.ohTrigger(RecalcTrigger,Trigger6M)),NA())</f>
        <v>-2.4589396749680283E-3</v>
      </c>
      <c r="M419" s="145">
        <f>IFERROR(_xll.qlIndexFixing(Index1Y,$H419,TRUE,_xll.ohTrigger(RecalcTrigger,Trigger1Y)),NA())</f>
        <v>-8.4710183012922063E-4</v>
      </c>
      <c r="N419" s="144">
        <f>IFERROR(_xll.qlIndexFixing(ONIndex1M,I419,TRUE,_xll.ohTrigger(RecalcTrigger,Trigger1M)),NA())</f>
        <v>-5.1416401199055883E-3</v>
      </c>
      <c r="O419" s="44">
        <f>IFERROR(_xll.qlIndexFixing(ONIndex3M,I419,TRUE,_xll.ohTrigger(RecalcTrigger,Trigger3M)),NA())</f>
        <v>-3.8634066488363317E-3</v>
      </c>
      <c r="P419" s="44">
        <f>IFERROR(_xll.qlIndexFixing(ONIndex6M,I419,TRUE,_xll.ohTrigger(RecalcTrigger,Trigger6M)),NA())</f>
        <v>-2.3985815531757382E-3</v>
      </c>
      <c r="Q419" s="145">
        <f>IFERROR(_xll.qlIndexFixing(ONIndex1Y,I419,TRUE,_xll.ohTrigger(RecalcTrigger,Trigger1Y)),NA())</f>
        <v>-1.1421131444588895E-3</v>
      </c>
    </row>
    <row r="420" spans="2:17" x14ac:dyDescent="0.2">
      <c r="B420" s="39" t="s">
        <v>17</v>
      </c>
      <c r="D420" s="42">
        <f>_xll.qlCalendarAdvance(Calendar,$D419,B420,"f",FALSE)</f>
        <v>43237</v>
      </c>
      <c r="E420" s="139">
        <f>_xll.qlInterestRateIndexValueDate(IndexON,D420)</f>
        <v>43237</v>
      </c>
      <c r="F420" s="155">
        <f>IFERROR(_xll.qlIndexFixing(IndexON,D420,TRUE,_xll.ohTrigger(RecalcTrigger,TriggerON)),NA())</f>
        <v>-4.9144674047063575E-3</v>
      </c>
      <c r="H420" s="42">
        <f>_xll.qlCalendarAdvance(Calendar,$H419,B420,"f",FALSE)</f>
        <v>43237</v>
      </c>
      <c r="I420" s="139">
        <f>_xll.qlInterestRateIndexValueDate(Index1M,$H420)</f>
        <v>43241</v>
      </c>
      <c r="J420" s="144">
        <f>IFERROR(_xll.qlIndexFixing(Index1M,$H420,TRUE,_xll.ohTrigger(RecalcTrigger,Trigger1M)),NA())</f>
        <v>-5.1566426254157438E-3</v>
      </c>
      <c r="K420" s="44">
        <f>IFERROR(_xll.qlIndexFixing(Index3M,H420,TRUE,_xll.ohTrigger(RecalcTrigger,Trigger3M)),NA())</f>
        <v>-3.9053858727116477E-3</v>
      </c>
      <c r="L420" s="44">
        <f>IFERROR(_xll.qlIndexFixing(Index6M,$H420,TRUE,_xll.ohTrigger(RecalcTrigger,Trigger6M)),NA())</f>
        <v>-2.4591305541344778E-3</v>
      </c>
      <c r="M420" s="145">
        <f>IFERROR(_xll.qlIndexFixing(Index1Y,$H420,TRUE,_xll.ohTrigger(RecalcTrigger,Trigger1Y)),NA())</f>
        <v>-8.4394848268560694E-4</v>
      </c>
      <c r="N420" s="144">
        <f>IFERROR(_xll.qlIndexFixing(ONIndex1M,I420,TRUE,_xll.ohTrigger(RecalcTrigger,Trigger1M)),NA())</f>
        <v>-5.1429096373967198E-3</v>
      </c>
      <c r="O420" s="44">
        <f>IFERROR(_xll.qlIndexFixing(ONIndex3M,I420,TRUE,_xll.ohTrigger(RecalcTrigger,Trigger3M)),NA())</f>
        <v>-3.8637092421467401E-3</v>
      </c>
      <c r="P420" s="44">
        <f>IFERROR(_xll.qlIndexFixing(ONIndex6M,I420,TRUE,_xll.ohTrigger(RecalcTrigger,Trigger6M)),NA())</f>
        <v>-2.3998176149886419E-3</v>
      </c>
      <c r="Q420" s="145">
        <f>IFERROR(_xll.qlIndexFixing(ONIndex1Y,I420,TRUE,_xll.ohTrigger(RecalcTrigger,Trigger1Y)),NA())</f>
        <v>-1.1400943505268657E-3</v>
      </c>
    </row>
    <row r="421" spans="2:17" x14ac:dyDescent="0.2">
      <c r="B421" s="39" t="s">
        <v>17</v>
      </c>
      <c r="D421" s="42">
        <f>_xll.qlCalendarAdvance(Calendar,$D420,B421,"f",FALSE)</f>
        <v>43238</v>
      </c>
      <c r="E421" s="139">
        <f>_xll.qlInterestRateIndexValueDate(IndexON,D421)</f>
        <v>43238</v>
      </c>
      <c r="F421" s="155">
        <f>IFERROR(_xll.qlIndexFixing(IndexON,D421,TRUE,_xll.ohTrigger(RecalcTrigger,TriggerON)),NA())</f>
        <v>-4.9155128648648017E-3</v>
      </c>
      <c r="H421" s="42">
        <f>_xll.qlCalendarAdvance(Calendar,$H420,B421,"f",FALSE)</f>
        <v>43238</v>
      </c>
      <c r="I421" s="139">
        <f>_xll.qlInterestRateIndexValueDate(Index1M,$H421)</f>
        <v>43242</v>
      </c>
      <c r="J421" s="144">
        <f>IFERROR(_xll.qlIndexFixing(Index1M,$H421,TRUE,_xll.ohTrigger(RecalcTrigger,Trigger1M)),NA())</f>
        <v>-5.1577322822334241E-3</v>
      </c>
      <c r="K421" s="44">
        <f>IFERROR(_xll.qlIndexFixing(Index3M,H421,TRUE,_xll.ohTrigger(RecalcTrigger,Trigger3M)),NA())</f>
        <v>-3.9062214948131615E-3</v>
      </c>
      <c r="L421" s="44">
        <f>IFERROR(_xll.qlIndexFixing(Index6M,$H421,TRUE,_xll.ohTrigger(RecalcTrigger,Trigger6M)),NA())</f>
        <v>-2.4590175516188721E-3</v>
      </c>
      <c r="M421" s="145">
        <f>IFERROR(_xll.qlIndexFixing(Index1Y,$H421,TRUE,_xll.ohTrigger(RecalcTrigger,Trigger1Y)),NA())</f>
        <v>-8.4241856910994499E-4</v>
      </c>
      <c r="N421" s="144">
        <f>IFERROR(_xll.qlIndexFixing(ONIndex1M,I421,TRUE,_xll.ohTrigger(RecalcTrigger,Trigger1M)),NA())</f>
        <v>-5.1441667829443816E-3</v>
      </c>
      <c r="O421" s="44">
        <f>IFERROR(_xll.qlIndexFixing(ONIndex3M,I421,TRUE,_xll.ohTrigger(RecalcTrigger,Trigger3M)),NA())</f>
        <v>-3.864053469433415E-3</v>
      </c>
      <c r="P421" s="44">
        <f>IFERROR(_xll.qlIndexFixing(ONIndex6M,I421,TRUE,_xll.ohTrigger(RecalcTrigger,Trigger6M)),NA())</f>
        <v>-2.4009802541336001E-3</v>
      </c>
      <c r="Q421" s="145">
        <f>IFERROR(_xll.qlIndexFixing(ONIndex1Y,I421,TRUE,_xll.ohTrigger(RecalcTrigger,Trigger1Y)),NA())</f>
        <v>-1.1375074929187434E-3</v>
      </c>
    </row>
    <row r="422" spans="2:17" x14ac:dyDescent="0.2">
      <c r="B422" s="39" t="s">
        <v>17</v>
      </c>
      <c r="D422" s="42">
        <f>_xll.qlCalendarAdvance(Calendar,$D421,B422,"f",FALSE)</f>
        <v>43241</v>
      </c>
      <c r="E422" s="139">
        <f>_xll.qlInterestRateIndexValueDate(IndexON,D422)</f>
        <v>43241</v>
      </c>
      <c r="F422" s="155">
        <f>IFERROR(_xll.qlIndexFixing(IndexON,D422,TRUE,_xll.ohTrigger(RecalcTrigger,TriggerON)),NA())</f>
        <v>-4.9167063611665895E-3</v>
      </c>
      <c r="H422" s="42">
        <f>_xll.qlCalendarAdvance(Calendar,$H421,B422,"f",FALSE)</f>
        <v>43241</v>
      </c>
      <c r="I422" s="139">
        <f>_xll.qlInterestRateIndexValueDate(Index1M,$H422)</f>
        <v>43243</v>
      </c>
      <c r="J422" s="144">
        <f>IFERROR(_xll.qlIndexFixing(Index1M,$H422,TRUE,_xll.ohTrigger(RecalcTrigger,Trigger1M)),NA())</f>
        <v>-5.159728519150697E-3</v>
      </c>
      <c r="K422" s="44">
        <f>IFERROR(_xll.qlIndexFixing(Index3M,H422,TRUE,_xll.ohTrigger(RecalcTrigger,Trigger3M)),NA())</f>
        <v>-3.9070525421375964E-3</v>
      </c>
      <c r="L422" s="44">
        <f>IFERROR(_xll.qlIndexFixing(Index6M,$H422,TRUE,_xll.ohTrigger(RecalcTrigger,Trigger6M)),NA())</f>
        <v>-2.4588911463999715E-3</v>
      </c>
      <c r="M422" s="145">
        <f>IFERROR(_xll.qlIndexFixing(Index1Y,$H422,TRUE,_xll.ohTrigger(RecalcTrigger,Trigger1Y)),NA())</f>
        <v>-8.4088838990588701E-4</v>
      </c>
      <c r="N422" s="144">
        <f>IFERROR(_xll.qlIndexFixing(ONIndex1M,I422,TRUE,_xll.ohTrigger(RecalcTrigger,Trigger1M)),NA())</f>
        <v>-5.1465660211658104E-3</v>
      </c>
      <c r="O422" s="44">
        <f>IFERROR(_xll.qlIndexFixing(ONIndex3M,I422,TRUE,_xll.ohTrigger(RecalcTrigger,Trigger3M)),NA())</f>
        <v>-3.8648407742147839E-3</v>
      </c>
      <c r="P422" s="44">
        <f>IFERROR(_xll.qlIndexFixing(ONIndex6M,I422,TRUE,_xll.ohTrigger(RecalcTrigger,Trigger6M)),NA())</f>
        <v>-2.4030422103527016E-3</v>
      </c>
      <c r="Q422" s="145">
        <f>IFERROR(_xll.qlIndexFixing(ONIndex1Y,I422,TRUE,_xll.ohTrigger(RecalcTrigger,Trigger1Y)),NA())</f>
        <v>-1.1304183878557694E-3</v>
      </c>
    </row>
    <row r="423" spans="2:17" x14ac:dyDescent="0.2">
      <c r="B423" s="39" t="s">
        <v>17</v>
      </c>
      <c r="D423" s="42">
        <f>_xll.qlCalendarAdvance(Calendar,$D422,B423,"f",FALSE)</f>
        <v>43242</v>
      </c>
      <c r="E423" s="139">
        <f>_xll.qlInterestRateIndexValueDate(IndexON,D423)</f>
        <v>43242</v>
      </c>
      <c r="F423" s="155">
        <f>IFERROR(_xll.qlIndexFixing(IndexON,D423,TRUE,_xll.ohTrigger(RecalcTrigger,TriggerON)),NA())</f>
        <v>-4.9172766495031439E-3</v>
      </c>
      <c r="H423" s="42">
        <f>_xll.qlCalendarAdvance(Calendar,$H422,B423,"f",FALSE)</f>
        <v>43242</v>
      </c>
      <c r="I423" s="139">
        <f>_xll.qlInterestRateIndexValueDate(Index1M,$H423)</f>
        <v>43244</v>
      </c>
      <c r="J423" s="144">
        <f>IFERROR(_xll.qlIndexFixing(Index1M,$H423,TRUE,_xll.ohTrigger(RecalcTrigger,Trigger1M)),NA())</f>
        <v>-5.160327828925837E-3</v>
      </c>
      <c r="K423" s="44">
        <f>IFERROR(_xll.qlIndexFixing(Index3M,H423,TRUE,_xll.ohTrigger(RecalcTrigger,Trigger3M)),NA())</f>
        <v>-3.9078781960945391E-3</v>
      </c>
      <c r="L423" s="44">
        <f>IFERROR(_xll.qlIndexFixing(Index6M,$H423,TRUE,_xll.ohTrigger(RecalcTrigger,Trigger6M)),NA())</f>
        <v>-2.4577908119264909E-3</v>
      </c>
      <c r="M423" s="145">
        <f>IFERROR(_xll.qlIndexFixing(Index1Y,$H423,TRUE,_xll.ohTrigger(RecalcTrigger,Trigger1Y)),NA())</f>
        <v>-8.3935948520671424E-4</v>
      </c>
      <c r="N423" s="144">
        <f>IFERROR(_xll.qlIndexFixing(ONIndex1M,I423,TRUE,_xll.ohTrigger(RecalcTrigger,Trigger1M)),NA())</f>
        <v>-5.1490707017753934E-3</v>
      </c>
      <c r="O423" s="44">
        <f>IFERROR(_xll.qlIndexFixing(ONIndex3M,I423,TRUE,_xll.ohTrigger(RecalcTrigger,Trigger3M)),NA())</f>
        <v>-3.8658529688229137E-3</v>
      </c>
      <c r="P423" s="44">
        <f>IFERROR(_xll.qlIndexFixing(ONIndex6M,I423,TRUE,_xll.ohTrigger(RecalcTrigger,Trigger6M)),NA())</f>
        <v>-2.4048864269587966E-3</v>
      </c>
      <c r="Q423" s="145">
        <f>IFERROR(_xll.qlIndexFixing(ONIndex1Y,I423,TRUE,_xll.ohTrigger(RecalcTrigger,Trigger1Y)),NA())</f>
        <v>-1.1214062471820441E-3</v>
      </c>
    </row>
    <row r="424" spans="2:17" x14ac:dyDescent="0.2">
      <c r="B424" s="39" t="s">
        <v>17</v>
      </c>
      <c r="D424" s="42">
        <f>_xll.qlCalendarAdvance(Calendar,$D423,B424,"f",FALSE)</f>
        <v>43243</v>
      </c>
      <c r="E424" s="139">
        <f>_xll.qlInterestRateIndexValueDate(IndexON,D424)</f>
        <v>43243</v>
      </c>
      <c r="F424" s="155">
        <f>IFERROR(_xll.qlIndexFixing(IndexON,D424,TRUE,_xll.ohTrigger(RecalcTrigger,TriggerON)),NA())</f>
        <v>-4.9178513177361438E-3</v>
      </c>
      <c r="H424" s="42">
        <f>_xll.qlCalendarAdvance(Calendar,$H423,B424,"f",FALSE)</f>
        <v>43243</v>
      </c>
      <c r="I424" s="139">
        <f>_xll.qlInterestRateIndexValueDate(Index1M,$H424)</f>
        <v>43245</v>
      </c>
      <c r="J424" s="144">
        <f>IFERROR(_xll.qlIndexFixing(Index1M,$H424,TRUE,_xll.ohTrigger(RecalcTrigger,Trigger1M)),NA())</f>
        <v>-5.1609228992349947E-3</v>
      </c>
      <c r="K424" s="44">
        <f>IFERROR(_xll.qlIndexFixing(Index3M,H424,TRUE,_xll.ohTrigger(RecalcTrigger,Trigger3M)),NA())</f>
        <v>-3.9092604206401368E-3</v>
      </c>
      <c r="L424" s="44">
        <f>IFERROR(_xll.qlIndexFixing(Index6M,$H424,TRUE,_xll.ohTrigger(RecalcTrigger,Trigger6M)),NA())</f>
        <v>-2.458114290144621E-3</v>
      </c>
      <c r="M424" s="145">
        <f>IFERROR(_xll.qlIndexFixing(Index1Y,$H424,TRUE,_xll.ohTrigger(RecalcTrigger,Trigger1Y)),NA())</f>
        <v>-8.3641300375143052E-4</v>
      </c>
      <c r="N424" s="144">
        <f>IFERROR(_xll.qlIndexFixing(ONIndex1M,I424,TRUE,_xll.ohTrigger(RecalcTrigger,Trigger1M)),NA())</f>
        <v>-5.150265279652011E-3</v>
      </c>
      <c r="O424" s="44">
        <f>IFERROR(_xll.qlIndexFixing(ONIndex3M,I424,TRUE,_xll.ohTrigger(RecalcTrigger,Trigger3M)),NA())</f>
        <v>-3.8664100538410295E-3</v>
      </c>
      <c r="P424" s="44">
        <f>IFERROR(_xll.qlIndexFixing(ONIndex6M,I424,TRUE,_xll.ohTrigger(RecalcTrigger,Trigger6M)),NA())</f>
        <v>-2.4056743344580411E-3</v>
      </c>
      <c r="Q424" s="145">
        <f>IFERROR(_xll.qlIndexFixing(ONIndex1Y,I424,TRUE,_xll.ohTrigger(RecalcTrigger,Trigger1Y)),NA())</f>
        <v>-1.1159241874558745E-3</v>
      </c>
    </row>
    <row r="425" spans="2:17" x14ac:dyDescent="0.2">
      <c r="B425" s="39" t="s">
        <v>17</v>
      </c>
      <c r="D425" s="42">
        <f>_xll.qlCalendarAdvance(Calendar,$D424,B425,"f",FALSE)</f>
        <v>43244</v>
      </c>
      <c r="E425" s="139">
        <f>_xll.qlInterestRateIndexValueDate(IndexON,D425)</f>
        <v>43244</v>
      </c>
      <c r="F425" s="155">
        <f>IFERROR(_xll.qlIndexFixing(IndexON,D425,TRUE,_xll.ohTrigger(RecalcTrigger,TriggerON)),NA())</f>
        <v>-4.9184304460414552E-3</v>
      </c>
      <c r="H425" s="42">
        <f>_xll.qlCalendarAdvance(Calendar,$H424,B425,"f",FALSE)</f>
        <v>43244</v>
      </c>
      <c r="I425" s="139">
        <f>_xll.qlInterestRateIndexValueDate(Index1M,$H425)</f>
        <v>43248</v>
      </c>
      <c r="J425" s="144">
        <f>IFERROR(_xll.qlIndexFixing(Index1M,$H425,TRUE,_xll.ohTrigger(RecalcTrigger,Trigger1M)),NA())</f>
        <v>-5.1639949949856866E-3</v>
      </c>
      <c r="K425" s="44">
        <f>IFERROR(_xll.qlIndexFixing(Index3M,H425,TRUE,_xll.ohTrigger(RecalcTrigger,Trigger3M)),NA())</f>
        <v>-3.9111103262302466E-3</v>
      </c>
      <c r="L425" s="44">
        <f>IFERROR(_xll.qlIndexFixing(Index6M,$H425,TRUE,_xll.ohTrigger(RecalcTrigger,Trigger6M)),NA())</f>
        <v>-2.4580713361044525E-3</v>
      </c>
      <c r="M425" s="145">
        <f>IFERROR(_xll.qlIndexFixing(Index1Y,$H425,TRUE,_xll.ohTrigger(RecalcTrigger,Trigger1Y)),NA())</f>
        <v>-8.3328776578270813E-4</v>
      </c>
      <c r="N425" s="144">
        <f>IFERROR(_xll.qlIndexFixing(ONIndex1M,I425,TRUE,_xll.ohTrigger(RecalcTrigger,Trigger1M)),NA())</f>
        <v>-5.1514472022118341E-3</v>
      </c>
      <c r="O425" s="44">
        <f>IFERROR(_xll.qlIndexFixing(ONIndex3M,I425,TRUE,_xll.ohTrigger(RecalcTrigger,Trigger3M)),NA())</f>
        <v>-3.8670106480953592E-3</v>
      </c>
      <c r="P425" s="44">
        <f>IFERROR(_xll.qlIndexFixing(ONIndex6M,I425,TRUE,_xll.ohTrigger(RecalcTrigger,Trigger6M)),NA())</f>
        <v>-2.4063857720069137E-3</v>
      </c>
      <c r="Q425" s="145">
        <f>IFERROR(_xll.qlIndexFixing(ONIndex1Y,I425,TRUE,_xll.ohTrigger(RecalcTrigger,Trigger1Y)),NA())</f>
        <v>-1.1098521106145398E-3</v>
      </c>
    </row>
    <row r="426" spans="2:17" x14ac:dyDescent="0.2">
      <c r="B426" s="39" t="s">
        <v>17</v>
      </c>
      <c r="D426" s="42">
        <f>_xll.qlCalendarAdvance(Calendar,$D425,B426,"f",FALSE)</f>
        <v>43245</v>
      </c>
      <c r="E426" s="139">
        <f>_xll.qlInterestRateIndexValueDate(IndexON,D426)</f>
        <v>43245</v>
      </c>
      <c r="F426" s="155">
        <f>IFERROR(_xll.qlIndexFixing(IndexON,D426,TRUE,_xll.ohTrigger(RecalcTrigger,TriggerON)),NA())</f>
        <v>-4.9195367412036006E-3</v>
      </c>
      <c r="H426" s="42">
        <f>_xll.qlCalendarAdvance(Calendar,$H425,B426,"f",FALSE)</f>
        <v>43245</v>
      </c>
      <c r="I426" s="139">
        <f>_xll.qlInterestRateIndexValueDate(Index1M,$H426)</f>
        <v>43249</v>
      </c>
      <c r="J426" s="144">
        <f>IFERROR(_xll.qlIndexFixing(Index1M,$H426,TRUE,_xll.ohTrigger(RecalcTrigger,Trigger1M)),NA())</f>
        <v>-5.1649924686080961E-3</v>
      </c>
      <c r="K426" s="44">
        <f>IFERROR(_xll.qlIndexFixing(Index3M,H426,TRUE,_xll.ohTrigger(RecalcTrigger,Trigger3M)),NA())</f>
        <v>-3.9118965543233119E-3</v>
      </c>
      <c r="L426" s="44">
        <f>IFERROR(_xll.qlIndexFixing(Index6M,$H426,TRUE,_xll.ohTrigger(RecalcTrigger,Trigger6M)),NA())</f>
        <v>-2.4578725077856432E-3</v>
      </c>
      <c r="M426" s="145">
        <f>IFERROR(_xll.qlIndexFixing(Index1Y,$H426,TRUE,_xll.ohTrigger(RecalcTrigger,Trigger1Y)),NA())</f>
        <v>-8.3178868726637399E-4</v>
      </c>
      <c r="N426" s="144">
        <f>IFERROR(_xll.qlIndexFixing(ONIndex1M,I426,TRUE,_xll.ohTrigger(RecalcTrigger,Trigger1M)),NA())</f>
        <v>-5.1526164222925885E-3</v>
      </c>
      <c r="O426" s="44">
        <f>IFERROR(_xll.qlIndexFixing(ONIndex3M,I426,TRUE,_xll.ohTrigger(RecalcTrigger,Trigger3M)),NA())</f>
        <v>-3.8676550638161444E-3</v>
      </c>
      <c r="P426" s="44">
        <f>IFERROR(_xll.qlIndexFixing(ONIndex6M,I426,TRUE,_xll.ohTrigger(RecalcTrigger,Trigger6M)),NA())</f>
        <v>-2.4070827582756138E-3</v>
      </c>
      <c r="Q426" s="145">
        <f>IFERROR(_xll.qlIndexFixing(ONIndex1Y,I426,TRUE,_xll.ohTrigger(RecalcTrigger,Trigger1Y)),NA())</f>
        <v>-1.1033383731051671E-3</v>
      </c>
    </row>
    <row r="427" spans="2:17" x14ac:dyDescent="0.2">
      <c r="B427" s="39" t="s">
        <v>17</v>
      </c>
      <c r="D427" s="42">
        <f>_xll.qlCalendarAdvance(Calendar,$D426,B427,"f",FALSE)</f>
        <v>43248</v>
      </c>
      <c r="E427" s="139">
        <f>_xll.qlInterestRateIndexValueDate(IndexON,D427)</f>
        <v>43248</v>
      </c>
      <c r="F427" s="155">
        <f>IFERROR(_xll.qlIndexFixing(IndexON,D427,TRUE,_xll.ohTrigger(RecalcTrigger,TriggerON)),NA())</f>
        <v>-4.9207931623440615E-3</v>
      </c>
      <c r="H427" s="42">
        <f>_xll.qlCalendarAdvance(Calendar,$H426,B427,"f",FALSE)</f>
        <v>43248</v>
      </c>
      <c r="I427" s="139">
        <f>_xll.qlInterestRateIndexValueDate(Index1M,$H427)</f>
        <v>43250</v>
      </c>
      <c r="J427" s="144">
        <f>IFERROR(_xll.qlIndexFixing(Index1M,$H427,TRUE,_xll.ohTrigger(RecalcTrigger,Trigger1M)),NA())</f>
        <v>-5.1655572748794398E-3</v>
      </c>
      <c r="K427" s="44">
        <f>IFERROR(_xll.qlIndexFixing(Index3M,H427,TRUE,_xll.ohTrigger(RecalcTrigger,Trigger3M)),NA())</f>
        <v>-3.9126723694228654E-3</v>
      </c>
      <c r="L427" s="44">
        <f>IFERROR(_xll.qlIndexFixing(Index6M,$H427,TRUE,_xll.ohTrigger(RecalcTrigger,Trigger6M)),NA())</f>
        <v>-2.457662967344558E-3</v>
      </c>
      <c r="M427" s="145">
        <f>IFERROR(_xll.qlIndexFixing(Index1Y,$H427,TRUE,_xll.ohTrigger(RecalcTrigger,Trigger1Y)),NA())</f>
        <v>-8.303003350505451E-4</v>
      </c>
      <c r="N427" s="144">
        <f>IFERROR(_xll.qlIndexFixing(ONIndex1M,I427,TRUE,_xll.ohTrigger(RecalcTrigger,Trigger1M)),NA())</f>
        <v>-5.1548384713040463E-3</v>
      </c>
      <c r="O427" s="44">
        <f>IFERROR(_xll.qlIndexFixing(ONIndex3M,I427,TRUE,_xll.ohTrigger(RecalcTrigger,Trigger3M)),NA())</f>
        <v>-3.8690499476246032E-3</v>
      </c>
      <c r="P427" s="44">
        <f>IFERROR(_xll.qlIndexFixing(ONIndex6M,I427,TRUE,_xll.ohTrigger(RecalcTrigger,Trigger6M)),NA())</f>
        <v>-2.4093335274866234E-3</v>
      </c>
      <c r="Q427" s="145">
        <f>IFERROR(_xll.qlIndexFixing(ONIndex1Y,I427,TRUE,_xll.ohTrigger(RecalcTrigger,Trigger1Y)),NA())</f>
        <v>-1.0910626293636483E-3</v>
      </c>
    </row>
    <row r="428" spans="2:17" x14ac:dyDescent="0.2">
      <c r="B428" s="39" t="s">
        <v>17</v>
      </c>
      <c r="D428" s="42">
        <f>_xll.qlCalendarAdvance(Calendar,$D427,B428,"f",FALSE)</f>
        <v>43249</v>
      </c>
      <c r="E428" s="139">
        <f>_xll.qlInterestRateIndexValueDate(IndexON,D428)</f>
        <v>43249</v>
      </c>
      <c r="F428" s="155">
        <f>IFERROR(_xll.qlIndexFixing(IndexON,D428,TRUE,_xll.ohTrigger(RecalcTrigger,TriggerON)),NA())</f>
        <v>-4.921395793049399E-3</v>
      </c>
      <c r="H428" s="42">
        <f>_xll.qlCalendarAdvance(Calendar,$H427,B428,"f",FALSE)</f>
        <v>43249</v>
      </c>
      <c r="I428" s="139">
        <f>_xll.qlInterestRateIndexValueDate(Index1M,$H428)</f>
        <v>43251</v>
      </c>
      <c r="J428" s="144">
        <f>IFERROR(_xll.qlIndexFixing(Index1M,$H428,TRUE,_xll.ohTrigger(RecalcTrigger,Trigger1M)),NA())</f>
        <v>-5.1661177540610346E-3</v>
      </c>
      <c r="K428" s="44">
        <f>IFERROR(_xll.qlIndexFixing(Index3M,H428,TRUE,_xll.ohTrigger(RecalcTrigger,Trigger3M)),NA())</f>
        <v>-3.9134369169155723E-3</v>
      </c>
      <c r="L428" s="44">
        <f>IFERROR(_xll.qlIndexFixing(Index6M,$H428,TRUE,_xll.ohTrigger(RecalcTrigger,Trigger6M)),NA())</f>
        <v>-2.4579596005950225E-3</v>
      </c>
      <c r="M428" s="145">
        <f>IFERROR(_xll.qlIndexFixing(Index1Y,$H428,TRUE,_xll.ohTrigger(RecalcTrigger,Trigger1Y)),NA())</f>
        <v>-8.2882431960007896E-4</v>
      </c>
      <c r="N428" s="144">
        <f>IFERROR(_xll.qlIndexFixing(ONIndex1M,I428,TRUE,_xll.ohTrigger(RecalcTrigger,Trigger1M)),NA())</f>
        <v>-5.1571653344195667E-3</v>
      </c>
      <c r="O428" s="44">
        <f>IFERROR(_xll.qlIndexFixing(ONIndex3M,I428,TRUE,_xll.ohTrigger(RecalcTrigger,Trigger3M)),NA())</f>
        <v>-3.8706771946817042E-3</v>
      </c>
      <c r="P428" s="44">
        <f>IFERROR(_xll.qlIndexFixing(ONIndex6M,I428,TRUE,_xll.ohTrigger(RecalcTrigger,Trigger6M)),NA())</f>
        <v>-2.4126238917077103E-3</v>
      </c>
      <c r="Q428" s="145">
        <f>IFERROR(_xll.qlIndexFixing(ONIndex1Y,I428,TRUE,_xll.ohTrigger(RecalcTrigger,Trigger1Y)),NA())</f>
        <v>-1.0798632290365262E-3</v>
      </c>
    </row>
    <row r="429" spans="2:17" x14ac:dyDescent="0.2">
      <c r="B429" s="39" t="s">
        <v>17</v>
      </c>
      <c r="D429" s="42">
        <f>_xll.qlCalendarAdvance(Calendar,$D428,B429,"f",FALSE)</f>
        <v>43250</v>
      </c>
      <c r="E429" s="139">
        <f>_xll.qlInterestRateIndexValueDate(IndexON,D429)</f>
        <v>43250</v>
      </c>
      <c r="F429" s="155">
        <f>IFERROR(_xll.qlIndexFixing(IndexON,D429,TRUE,_xll.ohTrigger(RecalcTrigger,TriggerON)),NA())</f>
        <v>-4.9220033645225314E-3</v>
      </c>
      <c r="H429" s="42">
        <f>_xll.qlCalendarAdvance(Calendar,$H428,B429,"f",FALSE)</f>
        <v>43250</v>
      </c>
      <c r="I429" s="139">
        <f>_xll.qlInterestRateIndexValueDate(Index1M,$H429)</f>
        <v>43252</v>
      </c>
      <c r="J429" s="144">
        <f>IFERROR(_xll.qlIndexFixing(Index1M,$H429,TRUE,_xll.ohTrigger(RecalcTrigger,Trigger1M)),NA())</f>
        <v>-5.1679045538726371E-3</v>
      </c>
      <c r="K429" s="44">
        <f>IFERROR(_xll.qlIndexFixing(Index3M,H429,TRUE,_xll.ohTrigger(RecalcTrigger,Trigger3M)),NA())</f>
        <v>-3.9145727075619811E-3</v>
      </c>
      <c r="L429" s="44">
        <f>IFERROR(_xll.qlIndexFixing(Index6M,$H429,TRUE,_xll.ohTrigger(RecalcTrigger,Trigger6M)),NA())</f>
        <v>-2.4566903531127674E-3</v>
      </c>
      <c r="M429" s="145">
        <f>IFERROR(_xll.qlIndexFixing(Index1Y,$H429,TRUE,_xll.ohTrigger(RecalcTrigger,Trigger1Y)),NA())</f>
        <v>-8.2593894290172666E-4</v>
      </c>
      <c r="N429" s="144">
        <f>IFERROR(_xll.qlIndexFixing(ONIndex1M,I429,TRUE,_xll.ohTrigger(RecalcTrigger,Trigger1M)),NA())</f>
        <v>-5.1582703341512826E-3</v>
      </c>
      <c r="O429" s="44">
        <f>IFERROR(_xll.qlIndexFixing(ONIndex3M,I429,TRUE,_xll.ohTrigger(RecalcTrigger,Trigger3M)),NA())</f>
        <v>-3.8715454067439481E-3</v>
      </c>
      <c r="P429" s="44">
        <f>IFERROR(_xll.qlIndexFixing(ONIndex6M,I429,TRUE,_xll.ohTrigger(RecalcTrigger,Trigger6M)),NA())</f>
        <v>-2.4147695747389619E-3</v>
      </c>
      <c r="Q429" s="145">
        <f>IFERROR(_xll.qlIndexFixing(ONIndex1Y,I429,TRUE,_xll.ohTrigger(RecalcTrigger,Trigger1Y)),NA())</f>
        <v>-1.0748025701845521E-3</v>
      </c>
    </row>
    <row r="430" spans="2:17" x14ac:dyDescent="0.2">
      <c r="B430" s="39" t="s">
        <v>17</v>
      </c>
      <c r="D430" s="42">
        <f>_xll.qlCalendarAdvance(Calendar,$D429,B430,"f",FALSE)</f>
        <v>43251</v>
      </c>
      <c r="E430" s="139">
        <f>_xll.qlInterestRateIndexValueDate(IndexON,D430)</f>
        <v>43251</v>
      </c>
      <c r="F430" s="155">
        <f>IFERROR(_xll.qlIndexFixing(IndexON,D430,TRUE,_xll.ohTrigger(RecalcTrigger,TriggerON)),NA())</f>
        <v>-4.9226159570592287E-3</v>
      </c>
      <c r="H430" s="42">
        <f>_xll.qlCalendarAdvance(Calendar,$H429,B430,"f",FALSE)</f>
        <v>43251</v>
      </c>
      <c r="I430" s="139">
        <f>_xll.qlInterestRateIndexValueDate(Index1M,$H430)</f>
        <v>43255</v>
      </c>
      <c r="J430" s="144">
        <f>IFERROR(_xll.qlIndexFixing(Index1M,$H430,TRUE,_xll.ohTrigger(RecalcTrigger,Trigger1M)),NA())</f>
        <v>-5.1703102811040402E-3</v>
      </c>
      <c r="K430" s="44">
        <f>IFERROR(_xll.qlIndexFixing(Index3M,H430,TRUE,_xll.ohTrigger(RecalcTrigger,Trigger3M)),NA())</f>
        <v>-3.9163651584973929E-3</v>
      </c>
      <c r="L430" s="44">
        <f>IFERROR(_xll.qlIndexFixing(Index6M,$H430,TRUE,_xll.ohTrigger(RecalcTrigger,Trigger6M)),NA())</f>
        <v>-2.4569838933971443E-3</v>
      </c>
      <c r="M430" s="145">
        <f>IFERROR(_xll.qlIndexFixing(Index1Y,$H430,TRUE,_xll.ohTrigger(RecalcTrigger,Trigger1Y)),NA())</f>
        <v>-8.2304942261448189E-4</v>
      </c>
      <c r="N430" s="144">
        <f>IFERROR(_xll.qlIndexFixing(ONIndex1M,I430,TRUE,_xll.ohTrigger(RecalcTrigger,Trigger1M)),NA())</f>
        <v>-5.1593623481904771E-3</v>
      </c>
      <c r="O430" s="44">
        <f>IFERROR(_xll.qlIndexFixing(ONIndex3M,I430,TRUE,_xll.ohTrigger(RecalcTrigger,Trigger3M)),NA())</f>
        <v>-3.872459315812371E-3</v>
      </c>
      <c r="P430" s="44">
        <f>IFERROR(_xll.qlIndexFixing(ONIndex6M,I430,TRUE,_xll.ohTrigger(RecalcTrigger,Trigger6M)),NA())</f>
        <v>-2.4172233295782775E-3</v>
      </c>
      <c r="Q430" s="145">
        <f>IFERROR(_xll.qlIndexFixing(ONIndex1Y,I430,TRUE,_xll.ohTrigger(RecalcTrigger,Trigger1Y)),NA())</f>
        <v>-1.070069825908071E-3</v>
      </c>
    </row>
    <row r="431" spans="2:17" x14ac:dyDescent="0.2">
      <c r="B431" s="39" t="s">
        <v>17</v>
      </c>
      <c r="D431" s="42">
        <f>_xll.qlCalendarAdvance(Calendar,$D430,B431,"f",FALSE)</f>
        <v>43252</v>
      </c>
      <c r="E431" s="139">
        <f>_xll.qlInterestRateIndexValueDate(IndexON,D431)</f>
        <v>43252</v>
      </c>
      <c r="F431" s="155">
        <f>IFERROR(_xll.qlIndexFixing(IndexON,D431,TRUE,_xll.ohTrigger(RecalcTrigger,TriggerON)),NA())</f>
        <v>-4.9237909342947361E-3</v>
      </c>
      <c r="H431" s="42">
        <f>_xll.qlCalendarAdvance(Calendar,$H430,B431,"f",FALSE)</f>
        <v>43252</v>
      </c>
      <c r="I431" s="139">
        <f>_xll.qlInterestRateIndexValueDate(Index1M,$H431)</f>
        <v>43256</v>
      </c>
      <c r="J431" s="144">
        <f>IFERROR(_xll.qlIndexFixing(Index1M,$H431,TRUE,_xll.ohTrigger(RecalcTrigger,Trigger1M)),NA())</f>
        <v>-5.1712202184295286E-3</v>
      </c>
      <c r="K431" s="44">
        <f>IFERROR(_xll.qlIndexFixing(Index3M,H431,TRUE,_xll.ohTrigger(RecalcTrigger,Trigger3M)),NA())</f>
        <v>-3.9170603686846375E-3</v>
      </c>
      <c r="L431" s="44">
        <f>IFERROR(_xll.qlIndexFixing(Index6M,$H431,TRUE,_xll.ohTrigger(RecalcTrigger,Trigger6M)),NA())</f>
        <v>-2.4567026323422609E-3</v>
      </c>
      <c r="M431" s="145">
        <f>IFERROR(_xll.qlIndexFixing(Index1Y,$H431,TRUE,_xll.ohTrigger(RecalcTrigger,Trigger1Y)),NA())</f>
        <v>-8.2163400488888109E-4</v>
      </c>
      <c r="N431" s="144">
        <f>IFERROR(_xll.qlIndexFixing(ONIndex1M,I431,TRUE,_xll.ohTrigger(RecalcTrigger,Trigger1M)),NA())</f>
        <v>-5.1604413292949403E-3</v>
      </c>
      <c r="O431" s="44">
        <f>IFERROR(_xll.qlIndexFixing(ONIndex3M,I431,TRUE,_xll.ohTrigger(RecalcTrigger,Trigger3M)),NA())</f>
        <v>-3.8734192343570228E-3</v>
      </c>
      <c r="P431" s="44">
        <f>IFERROR(_xll.qlIndexFixing(ONIndex6M,I431,TRUE,_xll.ohTrigger(RecalcTrigger,Trigger6M)),NA())</f>
        <v>-2.4199871131402872E-3</v>
      </c>
      <c r="Q431" s="145">
        <f>IFERROR(_xll.qlIndexFixing(ONIndex1Y,I431,TRUE,_xll.ohTrigger(RecalcTrigger,Trigger1Y)),NA())</f>
        <v>-1.0656673281017603E-3</v>
      </c>
    </row>
    <row r="432" spans="2:17" x14ac:dyDescent="0.2">
      <c r="B432" s="39" t="s">
        <v>17</v>
      </c>
      <c r="D432" s="42">
        <f>_xll.qlCalendarAdvance(Calendar,$D431,B432,"f",FALSE)</f>
        <v>43255</v>
      </c>
      <c r="E432" s="139">
        <f>_xll.qlInterestRateIndexValueDate(IndexON,D432)</f>
        <v>43255</v>
      </c>
      <c r="F432" s="155">
        <f>IFERROR(_xll.qlIndexFixing(IndexON,D432,TRUE,_xll.ohTrigger(RecalcTrigger,TriggerON)),NA())</f>
        <v>-4.9251181401199773E-3</v>
      </c>
      <c r="H432" s="42">
        <f>_xll.qlCalendarAdvance(Calendar,$H431,B432,"f",FALSE)</f>
        <v>43255</v>
      </c>
      <c r="I432" s="139">
        <f>_xll.qlInterestRateIndexValueDate(Index1M,$H432)</f>
        <v>43257</v>
      </c>
      <c r="J432" s="144">
        <f>IFERROR(_xll.qlIndexFixing(Index1M,$H432,TRUE,_xll.ohTrigger(RecalcTrigger,Trigger1M)),NA())</f>
        <v>-5.1721164909950268E-3</v>
      </c>
      <c r="K432" s="44">
        <f>IFERROR(_xll.qlIndexFixing(Index3M,H432,TRUE,_xll.ohTrigger(RecalcTrigger,Trigger3M)),NA())</f>
        <v>-3.9177390755405711E-3</v>
      </c>
      <c r="L432" s="44">
        <f>IFERROR(_xll.qlIndexFixing(Index6M,$H432,TRUE,_xll.ohTrigger(RecalcTrigger,Trigger6M)),NA())</f>
        <v>-2.456403073483231E-3</v>
      </c>
      <c r="M432" s="145">
        <f>IFERROR(_xll.qlIndexFixing(Index1Y,$H432,TRUE,_xll.ohTrigger(RecalcTrigger,Trigger1Y)),NA())</f>
        <v>-8.2022812770796345E-4</v>
      </c>
      <c r="N432" s="144">
        <f>IFERROR(_xll.qlIndexFixing(ONIndex1M,I432,TRUE,_xll.ohTrigger(RecalcTrigger,Trigger1M)),NA())</f>
        <v>-5.1624815792905565E-3</v>
      </c>
      <c r="O432" s="44">
        <f>IFERROR(_xll.qlIndexFixing(ONIndex3M,I432,TRUE,_xll.ohTrigger(RecalcTrigger,Trigger3M)),NA())</f>
        <v>-3.8754522780770628E-3</v>
      </c>
      <c r="P432" s="44">
        <f>IFERROR(_xll.qlIndexFixing(ONIndex6M,I432,TRUE,_xll.ohTrigger(RecalcTrigger,Trigger6M)),NA())</f>
        <v>-2.4265415325741557E-3</v>
      </c>
      <c r="Q432" s="145">
        <f>IFERROR(_xll.qlIndexFixing(ONIndex1Y,I432,TRUE,_xll.ohTrigger(RecalcTrigger,Trigger1Y)),NA())</f>
        <v>-1.057971704523375E-3</v>
      </c>
    </row>
    <row r="433" spans="2:17" x14ac:dyDescent="0.2">
      <c r="B433" s="39" t="s">
        <v>17</v>
      </c>
      <c r="D433" s="42">
        <f>_xll.qlCalendarAdvance(Calendar,$D432,B433,"f",FALSE)</f>
        <v>43256</v>
      </c>
      <c r="E433" s="139">
        <f>_xll.qlInterestRateIndexValueDate(IndexON,D433)</f>
        <v>43256</v>
      </c>
      <c r="F433" s="155">
        <f>IFERROR(_xll.qlIndexFixing(IndexON,D433,TRUE,_xll.ohTrigger(RecalcTrigger,TriggerON)),NA())</f>
        <v>-4.9257570396532557E-3</v>
      </c>
      <c r="H433" s="42">
        <f>_xll.qlCalendarAdvance(Calendar,$H432,B433,"f",FALSE)</f>
        <v>43256</v>
      </c>
      <c r="I433" s="139">
        <f>_xll.qlInterestRateIndexValueDate(Index1M,$H433)</f>
        <v>43258</v>
      </c>
      <c r="J433" s="144">
        <f>IFERROR(_xll.qlIndexFixing(Index1M,$H433,TRUE,_xll.ohTrigger(RecalcTrigger,Trigger1M)),NA())</f>
        <v>-5.1737221545844481E-3</v>
      </c>
      <c r="K433" s="44">
        <f>IFERROR(_xll.qlIndexFixing(Index3M,H433,TRUE,_xll.ohTrigger(RecalcTrigger,Trigger3M)),NA())</f>
        <v>-3.9184003884302383E-3</v>
      </c>
      <c r="L433" s="44">
        <f>IFERROR(_xll.qlIndexFixing(Index6M,$H433,TRUE,_xll.ohTrigger(RecalcTrigger,Trigger6M)),NA())</f>
        <v>-2.4560835161764947E-3</v>
      </c>
      <c r="M433" s="145">
        <f>IFERROR(_xll.qlIndexFixing(Index1Y,$H433,TRUE,_xll.ohTrigger(RecalcTrigger,Trigger1Y)),NA())</f>
        <v>-8.1883088889816004E-4</v>
      </c>
      <c r="N433" s="144">
        <f>IFERROR(_xll.qlIndexFixing(ONIndex1M,I433,TRUE,_xll.ohTrigger(RecalcTrigger,Trigger1M)),NA())</f>
        <v>-5.1646259797211158E-3</v>
      </c>
      <c r="O433" s="44">
        <f>IFERROR(_xll.qlIndexFixing(ONIndex3M,I433,TRUE,_xll.ohTrigger(RecalcTrigger,Trigger3M)),NA())</f>
        <v>-3.87772525281882E-3</v>
      </c>
      <c r="P433" s="44">
        <f>IFERROR(_xll.qlIndexFixing(ONIndex6M,I433,TRUE,_xll.ohTrigger(RecalcTrigger,Trigger6M)),NA())</f>
        <v>-2.43418165376319E-3</v>
      </c>
      <c r="Q433" s="145">
        <f>IFERROR(_xll.qlIndexFixing(ONIndex1Y,I433,TRUE,_xll.ohTrigger(RecalcTrigger,Trigger1Y)),NA())</f>
        <v>-1.0514064397115774E-3</v>
      </c>
    </row>
    <row r="434" spans="2:17" x14ac:dyDescent="0.2">
      <c r="B434" s="39" t="s">
        <v>17</v>
      </c>
      <c r="D434" s="42">
        <f>_xll.qlCalendarAdvance(Calendar,$D433,B434,"f",FALSE)</f>
        <v>43257</v>
      </c>
      <c r="E434" s="139">
        <f>_xll.qlInterestRateIndexValueDate(IndexON,D434)</f>
        <v>43257</v>
      </c>
      <c r="F434" s="155">
        <f>IFERROR(_xll.qlIndexFixing(IndexON,D434,TRUE,_xll.ohTrigger(RecalcTrigger,TriggerON)),NA())</f>
        <v>-4.9264014411853907E-3</v>
      </c>
      <c r="H434" s="42">
        <f>_xll.qlCalendarAdvance(Calendar,$H433,B434,"f",FALSE)</f>
        <v>43257</v>
      </c>
      <c r="I434" s="139">
        <f>_xll.qlInterestRateIndexValueDate(Index1M,$H434)</f>
        <v>43259</v>
      </c>
      <c r="J434" s="144">
        <f>IFERROR(_xll.qlIndexFixing(Index1M,$H434,TRUE,_xll.ohTrigger(RecalcTrigger,Trigger1M)),NA())</f>
        <v>-5.1742247385347115E-3</v>
      </c>
      <c r="K434" s="44">
        <f>IFERROR(_xll.qlIndexFixing(Index3M,H434,TRUE,_xll.ohTrigger(RecalcTrigger,Trigger3M)),NA())</f>
        <v>-3.9192237030056523E-3</v>
      </c>
      <c r="L434" s="44">
        <f>IFERROR(_xll.qlIndexFixing(Index6M,$H434,TRUE,_xll.ohTrigger(RecalcTrigger,Trigger6M)),NA())</f>
        <v>-2.4546280759138108E-3</v>
      </c>
      <c r="M434" s="145">
        <f>IFERROR(_xll.qlIndexFixing(Index1Y,$H434,TRUE,_xll.ohTrigger(RecalcTrigger,Trigger1Y)),NA())</f>
        <v>-8.1601251830204914E-4</v>
      </c>
      <c r="N434" s="144">
        <f>IFERROR(_xll.qlIndexFixing(ONIndex1M,I434,TRUE,_xll.ohTrigger(RecalcTrigger,Trigger1M)),NA())</f>
        <v>-5.1656390878784819E-3</v>
      </c>
      <c r="O434" s="44">
        <f>IFERROR(_xll.qlIndexFixing(ONIndex3M,I434,TRUE,_xll.ohTrigger(RecalcTrigger,Trigger3M)),NA())</f>
        <v>-3.8789199062749802E-3</v>
      </c>
      <c r="P434" s="44">
        <f>IFERROR(_xll.qlIndexFixing(ONIndex6M,I434,TRUE,_xll.ohTrigger(RecalcTrigger,Trigger6M)),NA())</f>
        <v>-2.4385249216285487E-3</v>
      </c>
      <c r="Q434" s="145">
        <f>IFERROR(_xll.qlIndexFixing(ONIndex1Y,I434,TRUE,_xll.ohTrigger(RecalcTrigger,Trigger1Y)),NA())</f>
        <v>-1.0486901526363113E-3</v>
      </c>
    </row>
    <row r="435" spans="2:17" x14ac:dyDescent="0.2">
      <c r="B435" s="39" t="s">
        <v>17</v>
      </c>
      <c r="D435" s="42">
        <f>_xll.qlCalendarAdvance(Calendar,$D434,B435,"f",FALSE)</f>
        <v>43258</v>
      </c>
      <c r="E435" s="139">
        <f>_xll.qlInterestRateIndexValueDate(IndexON,D435)</f>
        <v>43258</v>
      </c>
      <c r="F435" s="155">
        <f>IFERROR(_xll.qlIndexFixing(IndexON,D435,TRUE,_xll.ohTrigger(RecalcTrigger,TriggerON)),NA())</f>
        <v>-4.9270514246524399E-3</v>
      </c>
      <c r="H435" s="42">
        <f>_xll.qlCalendarAdvance(Calendar,$H434,B435,"f",FALSE)</f>
        <v>43258</v>
      </c>
      <c r="I435" s="139">
        <f>_xll.qlInterestRateIndexValueDate(Index1M,$H435)</f>
        <v>43262</v>
      </c>
      <c r="J435" s="144">
        <f>IFERROR(_xll.qlIndexFixing(Index1M,$H435,TRUE,_xll.ohTrigger(RecalcTrigger,Trigger1M)),NA())</f>
        <v>-5.176391230565347E-3</v>
      </c>
      <c r="K435" s="44">
        <f>IFERROR(_xll.qlIndexFixing(Index3M,H435,TRUE,_xll.ohTrigger(RecalcTrigger,Trigger3M)),NA())</f>
        <v>-3.9208537076332439E-3</v>
      </c>
      <c r="L435" s="44">
        <f>IFERROR(_xll.qlIndexFixing(Index6M,$H435,TRUE,_xll.ohTrigger(RecalcTrigger,Trigger6M)),NA())</f>
        <v>-2.454570917588036E-3</v>
      </c>
      <c r="M435" s="145">
        <f>IFERROR(_xll.qlIndexFixing(Index1Y,$H435,TRUE,_xll.ohTrigger(RecalcTrigger,Trigger1Y)),NA())</f>
        <v>-8.1331005106293787E-4</v>
      </c>
      <c r="N435" s="144">
        <f>IFERROR(_xll.qlIndexFixing(ONIndex1M,I435,TRUE,_xll.ohTrigger(RecalcTrigger,Trigger1M)),NA())</f>
        <v>-5.1666388796478557E-3</v>
      </c>
      <c r="O435" s="44">
        <f>IFERROR(_xll.qlIndexFixing(ONIndex3M,I435,TRUE,_xll.ohTrigger(RecalcTrigger,Trigger3M)),NA())</f>
        <v>-3.8801624444273486E-3</v>
      </c>
      <c r="P435" s="44">
        <f>IFERROR(_xll.qlIndexFixing(ONIndex6M,I435,TRUE,_xll.ohTrigger(RecalcTrigger,Trigger6M)),NA())</f>
        <v>-2.4431899549881564E-3</v>
      </c>
      <c r="Q435" s="145">
        <f>IFERROR(_xll.qlIndexFixing(ONIndex1Y,I435,TRUE,_xll.ohTrigger(RecalcTrigger,Trigger1Y)),NA())</f>
        <v>-1.0463181032793756E-3</v>
      </c>
    </row>
    <row r="436" spans="2:17" x14ac:dyDescent="0.2">
      <c r="B436" s="39" t="s">
        <v>17</v>
      </c>
      <c r="D436" s="42">
        <f>_xll.qlCalendarAdvance(Calendar,$D435,B436,"f",FALSE)</f>
        <v>43259</v>
      </c>
      <c r="E436" s="139">
        <f>_xll.qlInterestRateIndexValueDate(IndexON,D436)</f>
        <v>43259</v>
      </c>
      <c r="F436" s="155">
        <f>IFERROR(_xll.qlIndexFixing(IndexON,D436,TRUE,_xll.ohTrigger(RecalcTrigger,TriggerON)),NA())</f>
        <v>-4.9283029301117054E-3</v>
      </c>
      <c r="H436" s="42">
        <f>_xll.qlCalendarAdvance(Calendar,$H435,B436,"f",FALSE)</f>
        <v>43259</v>
      </c>
      <c r="I436" s="139">
        <f>_xll.qlInterestRateIndexValueDate(Index1M,$H436)</f>
        <v>43263</v>
      </c>
      <c r="J436" s="144">
        <f>IFERROR(_xll.qlIndexFixing(Index1M,$H436,TRUE,_xll.ohTrigger(RecalcTrigger,Trigger1M)),NA())</f>
        <v>-5.1772045234650399E-3</v>
      </c>
      <c r="K436" s="44">
        <f>IFERROR(_xll.qlIndexFixing(Index3M,H436,TRUE,_xll.ohTrigger(RecalcTrigger,Trigger3M)),NA())</f>
        <v>-3.9214145111433956E-3</v>
      </c>
      <c r="L436" s="44">
        <f>IFERROR(_xll.qlIndexFixing(Index6M,$H436,TRUE,_xll.ohTrigger(RecalcTrigger,Trigger6M)),NA())</f>
        <v>-2.4541254863975244E-3</v>
      </c>
      <c r="M436" s="145">
        <f>IFERROR(_xll.qlIndexFixing(Index1Y,$H436,TRUE,_xll.ohTrigger(RecalcTrigger,Trigger1Y)),NA())</f>
        <v>-8.1194224866852193E-4</v>
      </c>
      <c r="N436" s="144">
        <f>IFERROR(_xll.qlIndexFixing(ONIndex1M,I436,TRUE,_xll.ohTrigger(RecalcTrigger,Trigger1M)),NA())</f>
        <v>-5.1676253080268353E-3</v>
      </c>
      <c r="O436" s="44">
        <f>IFERROR(_xll.qlIndexFixing(ONIndex3M,I436,TRUE,_xll.ohTrigger(RecalcTrigger,Trigger3M)),NA())</f>
        <v>-3.8814531795461349E-3</v>
      </c>
      <c r="P436" s="44">
        <f>IFERROR(_xll.qlIndexFixing(ONIndex6M,I436,TRUE,_xll.ohTrigger(RecalcTrigger,Trigger6M)),NA())</f>
        <v>-2.4481787099572827E-3</v>
      </c>
      <c r="Q436" s="145">
        <f>IFERROR(_xll.qlIndexFixing(ONIndex1Y,I436,TRUE,_xll.ohTrigger(RecalcTrigger,Trigger1Y)),NA())</f>
        <v>-1.0442926236153838E-3</v>
      </c>
    </row>
    <row r="437" spans="2:17" x14ac:dyDescent="0.2">
      <c r="B437" s="39" t="s">
        <v>17</v>
      </c>
      <c r="D437" s="42">
        <f>_xll.qlCalendarAdvance(Calendar,$D436,B437,"f",FALSE)</f>
        <v>43262</v>
      </c>
      <c r="E437" s="139">
        <f>_xll.qlInterestRateIndexValueDate(IndexON,D437)</f>
        <v>43262</v>
      </c>
      <c r="F437" s="155">
        <f>IFERROR(_xll.qlIndexFixing(IndexON,D437,TRUE,_xll.ohTrigger(RecalcTrigger,TriggerON)),NA())</f>
        <v>-4.9297087808675144E-3</v>
      </c>
      <c r="H437" s="42">
        <f>_xll.qlCalendarAdvance(Calendar,$H436,B437,"f",FALSE)</f>
        <v>43262</v>
      </c>
      <c r="I437" s="139">
        <f>_xll.qlInterestRateIndexValueDate(Index1M,$H437)</f>
        <v>43264</v>
      </c>
      <c r="J437" s="144">
        <f>IFERROR(_xll.qlIndexFixing(Index1M,$H437,TRUE,_xll.ohTrigger(RecalcTrigger,Trigger1M)),NA())</f>
        <v>-5.1780038212343449E-3</v>
      </c>
      <c r="K437" s="44">
        <f>IFERROR(_xll.qlIndexFixing(Index3M,H437,TRUE,_xll.ohTrigger(RecalcTrigger,Trigger3M)),NA())</f>
        <v>-3.9219524688469971E-3</v>
      </c>
      <c r="L437" s="44">
        <f>IFERROR(_xll.qlIndexFixing(Index6M,$H437,TRUE,_xll.ohTrigger(RecalcTrigger,Trigger6M)),NA())</f>
        <v>-2.4536496297116656E-3</v>
      </c>
      <c r="M437" s="145">
        <f>IFERROR(_xll.qlIndexFixing(Index1Y,$H437,TRUE,_xll.ohTrigger(RecalcTrigger,Trigger1Y)),NA())</f>
        <v>-8.1057753790231963E-4</v>
      </c>
      <c r="N437" s="144">
        <f>IFERROR(_xll.qlIndexFixing(ONIndex1M,I437,TRUE,_xll.ohTrigger(RecalcTrigger,Trigger1M)),NA())</f>
        <v>-5.1694791498801962E-3</v>
      </c>
      <c r="O437" s="44">
        <f>IFERROR(_xll.qlIndexFixing(ONIndex3M,I437,TRUE,_xll.ohTrigger(RecalcTrigger,Trigger3M)),NA())</f>
        <v>-3.884154961570907E-3</v>
      </c>
      <c r="P437" s="44">
        <f>IFERROR(_xll.qlIndexFixing(ONIndex6M,I437,TRUE,_xll.ohTrigger(RecalcTrigger,Trigger6M)),NA())</f>
        <v>-2.4592282730084847E-3</v>
      </c>
      <c r="Q437" s="145">
        <f>IFERROR(_xll.qlIndexFixing(ONIndex1Y,I437,TRUE,_xll.ohTrigger(RecalcTrigger,Trigger1Y)),NA())</f>
        <v>-1.0414055430807423E-3</v>
      </c>
    </row>
    <row r="438" spans="2:17" x14ac:dyDescent="0.2">
      <c r="B438" s="39" t="s">
        <v>17</v>
      </c>
      <c r="D438" s="42">
        <f>_xll.qlCalendarAdvance(Calendar,$D437,B438,"f",FALSE)</f>
        <v>43263</v>
      </c>
      <c r="E438" s="139">
        <f>_xll.qlInterestRateIndexValueDate(IndexON,D438)</f>
        <v>43263</v>
      </c>
      <c r="F438" s="155">
        <f>IFERROR(_xll.qlIndexFixing(IndexON,D438,TRUE,_xll.ohTrigger(RecalcTrigger,TriggerON)),NA())</f>
        <v>-4.930387876247444E-3</v>
      </c>
      <c r="H438" s="42">
        <f>_xll.qlCalendarAdvance(Calendar,$H437,B438,"f",FALSE)</f>
        <v>43263</v>
      </c>
      <c r="I438" s="139">
        <f>_xll.qlInterestRateIndexValueDate(Index1M,$H438)</f>
        <v>43265</v>
      </c>
      <c r="J438" s="144">
        <f>IFERROR(_xll.qlIndexFixing(Index1M,$H438,TRUE,_xll.ohTrigger(RecalcTrigger,Trigger1M)),NA())</f>
        <v>-5.1794126734630574E-3</v>
      </c>
      <c r="K438" s="44">
        <f>IFERROR(_xll.qlIndexFixing(Index3M,H438,TRUE,_xll.ohTrigger(RecalcTrigger,Trigger3M)),NA())</f>
        <v>-3.9224666540931168E-3</v>
      </c>
      <c r="L438" s="44">
        <f>IFERROR(_xll.qlIndexFixing(Index6M,$H438,TRUE,_xll.ohTrigger(RecalcTrigger,Trigger6M)),NA())</f>
        <v>-2.4531415724922015E-3</v>
      </c>
      <c r="M438" s="145">
        <f>IFERROR(_xll.qlIndexFixing(Index1Y,$H438,TRUE,_xll.ohTrigger(RecalcTrigger,Trigger1Y)),NA())</f>
        <v>-8.0921497202323463E-4</v>
      </c>
      <c r="N438" s="144">
        <f>IFERROR(_xll.qlIndexFixing(ONIndex1M,I438,TRUE,_xll.ohTrigger(RecalcTrigger,Trigger1M)),NA())</f>
        <v>-5.1714364422350556E-3</v>
      </c>
      <c r="O438" s="44">
        <f>IFERROR(_xll.qlIndexFixing(ONIndex3M,I438,TRUE,_xll.ohTrigger(RecalcTrigger,Trigger3M)),NA())</f>
        <v>-3.887104342283898E-3</v>
      </c>
      <c r="P438" s="44">
        <f>IFERROR(_xll.qlIndexFixing(ONIndex6M,I438,TRUE,_xll.ohTrigger(RecalcTrigger,Trigger6M)),NA())</f>
        <v>-2.4714100691136665E-3</v>
      </c>
      <c r="Q438" s="145">
        <f>IFERROR(_xll.qlIndexFixing(ONIndex1Y,I438,TRUE,_xll.ohTrigger(RecalcTrigger,Trigger1Y)),NA())</f>
        <v>-1.0397030385433936E-3</v>
      </c>
    </row>
    <row r="439" spans="2:17" x14ac:dyDescent="0.2">
      <c r="B439" s="39" t="s">
        <v>17</v>
      </c>
      <c r="D439" s="42">
        <f>_xll.qlCalendarAdvance(Calendar,$D438,B439,"f",FALSE)</f>
        <v>43264</v>
      </c>
      <c r="E439" s="139">
        <f>_xll.qlInterestRateIndexValueDate(IndexON,D439)</f>
        <v>43264</v>
      </c>
      <c r="F439" s="155">
        <f>IFERROR(_xll.qlIndexFixing(IndexON,D439,TRUE,_xll.ohTrigger(RecalcTrigger,TriggerON)),NA())</f>
        <v>-4.9310730343776754E-3</v>
      </c>
      <c r="H439" s="42">
        <f>_xll.qlCalendarAdvance(Calendar,$H438,B439,"f",FALSE)</f>
        <v>43264</v>
      </c>
      <c r="I439" s="139">
        <f>_xll.qlInterestRateIndexValueDate(Index1M,$H439)</f>
        <v>43266</v>
      </c>
      <c r="J439" s="144">
        <f>IFERROR(_xll.qlIndexFixing(Index1M,$H439,TRUE,_xll.ohTrigger(RecalcTrigger,Trigger1M)),NA())</f>
        <v>-5.1798672655390563E-3</v>
      </c>
      <c r="K439" s="44">
        <f>IFERROR(_xll.qlIndexFixing(Index3M,H439,TRUE,_xll.ohTrigger(RecalcTrigger,Trigger3M)),NA())</f>
        <v>-3.9229149778369811E-3</v>
      </c>
      <c r="L439" s="44">
        <f>IFERROR(_xll.qlIndexFixing(Index6M,$H439,TRUE,_xll.ohTrigger(RecalcTrigger,Trigger6M)),NA())</f>
        <v>-2.4514261648903553E-3</v>
      </c>
      <c r="M439" s="145">
        <f>IFERROR(_xll.qlIndexFixing(Index1Y,$H439,TRUE,_xll.ohTrigger(RecalcTrigger,Trigger1Y)),NA())</f>
        <v>-8.0641652480991559E-4</v>
      </c>
      <c r="N439" s="144">
        <f>IFERROR(_xll.qlIndexFixing(ONIndex1M,I439,TRUE,_xll.ohTrigger(RecalcTrigger,Trigger1M)),NA())</f>
        <v>-5.1723553449889437E-3</v>
      </c>
      <c r="O439" s="44">
        <f>IFERROR(_xll.qlIndexFixing(ONIndex3M,I439,TRUE,_xll.ohTrigger(RecalcTrigger,Trigger3M)),NA())</f>
        <v>-3.8886407510041465E-3</v>
      </c>
      <c r="P439" s="44">
        <f>IFERROR(_xll.qlIndexFixing(ONIndex6M,I439,TRUE,_xll.ohTrigger(RecalcTrigger,Trigger6M)),NA())</f>
        <v>-2.4780467747786972E-3</v>
      </c>
      <c r="Q439" s="145">
        <f>IFERROR(_xll.qlIndexFixing(ONIndex1Y,I439,TRUE,_xll.ohTrigger(RecalcTrigger,Trigger1Y)),NA())</f>
        <v>-1.0394453851647611E-3</v>
      </c>
    </row>
    <row r="440" spans="2:17" x14ac:dyDescent="0.2">
      <c r="B440" s="39" t="s">
        <v>17</v>
      </c>
      <c r="D440" s="42">
        <f>_xll.qlCalendarAdvance(Calendar,$D439,B440,"f",FALSE)</f>
        <v>43265</v>
      </c>
      <c r="E440" s="139">
        <f>_xll.qlInterestRateIndexValueDate(IndexON,D440)</f>
        <v>43265</v>
      </c>
      <c r="F440" s="155">
        <f>IFERROR(_xll.qlIndexFixing(IndexON,D440,TRUE,_xll.ohTrigger(RecalcTrigger,TriggerON)),NA())</f>
        <v>-4.9317643353941065E-3</v>
      </c>
      <c r="H440" s="42">
        <f>_xll.qlCalendarAdvance(Calendar,$H439,B440,"f",FALSE)</f>
        <v>43265</v>
      </c>
      <c r="I440" s="139">
        <f>_xll.qlInterestRateIndexValueDate(Index1M,$H440)</f>
        <v>43269</v>
      </c>
      <c r="J440" s="144">
        <f>IFERROR(_xll.qlIndexFixing(Index1M,$H440,TRUE,_xll.ohTrigger(RecalcTrigger,Trigger1M)),NA())</f>
        <v>-5.1817887313077016E-3</v>
      </c>
      <c r="K440" s="44">
        <f>IFERROR(_xll.qlIndexFixing(Index3M,H440,TRUE,_xll.ohTrigger(RecalcTrigger,Trigger3M)),NA())</f>
        <v>-3.9242669573956385E-3</v>
      </c>
      <c r="L440" s="44">
        <f>IFERROR(_xll.qlIndexFixing(Index6M,$H440,TRUE,_xll.ohTrigger(RecalcTrigger,Trigger6M)),NA())</f>
        <v>-2.4507514655265242E-3</v>
      </c>
      <c r="M440" s="145">
        <f>IFERROR(_xll.qlIndexFixing(Index1Y,$H440,TRUE,_xll.ohTrigger(RecalcTrigger,Trigger1Y)),NA())</f>
        <v>-8.0376699973010569E-4</v>
      </c>
      <c r="N440" s="144">
        <f>IFERROR(_xll.qlIndexFixing(ONIndex1M,I440,TRUE,_xll.ohTrigger(RecalcTrigger,Trigger1M)),NA())</f>
        <v>-5.1732606008592086E-3</v>
      </c>
      <c r="O440" s="44">
        <f>IFERROR(_xll.qlIndexFixing(ONIndex3M,I440,TRUE,_xll.ohTrigger(RecalcTrigger,Trigger3M)),NA())</f>
        <v>-3.8902272322305365E-3</v>
      </c>
      <c r="P440" s="44">
        <f>IFERROR(_xll.qlIndexFixing(ONIndex6M,I440,TRUE,_xll.ohTrigger(RecalcTrigger,Trigger6M)),NA())</f>
        <v>-2.4850189391045774E-3</v>
      </c>
      <c r="Q440" s="145">
        <f>IFERROR(_xll.qlIndexFixing(ONIndex1Y,I440,TRUE,_xll.ohTrigger(RecalcTrigger,Trigger1Y)),NA())</f>
        <v>-1.0395482925273924E-3</v>
      </c>
    </row>
    <row r="441" spans="2:17" x14ac:dyDescent="0.2">
      <c r="B441" s="39" t="s">
        <v>17</v>
      </c>
      <c r="D441" s="42">
        <f>_xll.qlCalendarAdvance(Calendar,$D440,B441,"f",FALSE)</f>
        <v>43266</v>
      </c>
      <c r="E441" s="139">
        <f>_xll.qlInterestRateIndexValueDate(IndexON,D441)</f>
        <v>43266</v>
      </c>
      <c r="F441" s="155">
        <f>IFERROR(_xll.qlIndexFixing(IndexON,D441,TRUE,_xll.ohTrigger(RecalcTrigger,TriggerON)),NA())</f>
        <v>-4.9331002146013603E-3</v>
      </c>
      <c r="H441" s="42">
        <f>_xll.qlCalendarAdvance(Calendar,$H440,B441,"f",FALSE)</f>
        <v>43266</v>
      </c>
      <c r="I441" s="139">
        <f>_xll.qlInterestRateIndexValueDate(Index1M,$H441)</f>
        <v>43270</v>
      </c>
      <c r="J441" s="144">
        <f>IFERROR(_xll.qlIndexFixing(Index1M,$H441,TRUE,_xll.ohTrigger(RecalcTrigger,Trigger1M)),NA())</f>
        <v>-5.1825030671981409E-3</v>
      </c>
      <c r="K441" s="44">
        <f>IFERROR(_xll.qlIndexFixing(Index3M,H441,TRUE,_xll.ohTrigger(RecalcTrigger,Trigger3M)),NA())</f>
        <v>-3.924648200494903E-3</v>
      </c>
      <c r="L441" s="44">
        <f>IFERROR(_xll.qlIndexFixing(Index6M,$H441,TRUE,_xll.ohTrigger(RecalcTrigger,Trigger6M)),NA())</f>
        <v>-2.4500554080696059E-3</v>
      </c>
      <c r="M441" s="145">
        <f>IFERROR(_xll.qlIndexFixing(Index1Y,$H441,TRUE,_xll.ohTrigger(RecalcTrigger,Trigger1Y)),NA())</f>
        <v>-8.024007343407335E-4</v>
      </c>
      <c r="N441" s="144">
        <f>IFERROR(_xll.qlIndexFixing(ONIndex1M,I441,TRUE,_xll.ohTrigger(RecalcTrigger,Trigger1M)),NA())</f>
        <v>-5.1741521627635123E-3</v>
      </c>
      <c r="O441" s="44">
        <f>IFERROR(_xll.qlIndexFixing(ONIndex3M,I441,TRUE,_xll.ohTrigger(RecalcTrigger,Trigger3M)),NA())</f>
        <v>-3.8918516584240948E-3</v>
      </c>
      <c r="P441" s="44">
        <f>IFERROR(_xll.qlIndexFixing(ONIndex6M,I441,TRUE,_xll.ohTrigger(RecalcTrigger,Trigger6M)),NA())</f>
        <v>-2.4923285180467047E-3</v>
      </c>
      <c r="Q441" s="145">
        <f>IFERROR(_xll.qlIndexFixing(ONIndex1Y,I441,TRUE,_xll.ohTrigger(RecalcTrigger,Trigger1Y)),NA())</f>
        <v>-1.040014092645869E-3</v>
      </c>
    </row>
    <row r="442" spans="2:17" x14ac:dyDescent="0.2">
      <c r="B442" s="39" t="s">
        <v>17</v>
      </c>
      <c r="D442" s="42">
        <f>_xll.qlCalendarAdvance(Calendar,$D441,B442,"f",FALSE)</f>
        <v>43269</v>
      </c>
      <c r="E442" s="139">
        <f>_xll.qlInterestRateIndexValueDate(IndexON,D442)</f>
        <v>43269</v>
      </c>
      <c r="F442" s="155">
        <f>IFERROR(_xll.qlIndexFixing(IndexON,D442,TRUE,_xll.ohTrigger(RecalcTrigger,TriggerON)),NA())</f>
        <v>-4.9345925717192429E-3</v>
      </c>
      <c r="H442" s="42">
        <f>_xll.qlCalendarAdvance(Calendar,$H441,B442,"f",FALSE)</f>
        <v>43269</v>
      </c>
      <c r="I442" s="139">
        <f>_xll.qlInterestRateIndexValueDate(Index1M,$H442)</f>
        <v>43271</v>
      </c>
      <c r="J442" s="144">
        <f>IFERROR(_xll.qlIndexFixing(Index1M,$H442,TRUE,_xll.ohTrigger(RecalcTrigger,Trigger1M)),NA())</f>
        <v>-5.1832030775917914E-3</v>
      </c>
      <c r="K442" s="44">
        <f>IFERROR(_xll.qlIndexFixing(Index3M,H442,TRUE,_xll.ohTrigger(RecalcTrigger,Trigger3M)),NA())</f>
        <v>-3.9250000031697202E-3</v>
      </c>
      <c r="L442" s="44">
        <f>IFERROR(_xll.qlIndexFixing(Index6M,$H442,TRUE,_xll.ohTrigger(RecalcTrigger,Trigger6M)),NA())</f>
        <v>-2.4493162766446885E-3</v>
      </c>
      <c r="M442" s="145">
        <f>IFERROR(_xll.qlIndexFixing(Index1Y,$H442,TRUE,_xll.ohTrigger(RecalcTrigger,Trigger1Y)),NA())</f>
        <v>-8.0103079969183499E-4</v>
      </c>
      <c r="N442" s="144">
        <f>IFERROR(_xll.qlIndexFixing(ONIndex1M,I442,TRUE,_xll.ohTrigger(RecalcTrigger,Trigger1M)),NA())</f>
        <v>-5.1758149880143378E-3</v>
      </c>
      <c r="O442" s="44">
        <f>IFERROR(_xll.qlIndexFixing(ONIndex3M,I442,TRUE,_xll.ohTrigger(RecalcTrigger,Trigger3M)),NA())</f>
        <v>-3.8950027011974697E-3</v>
      </c>
      <c r="P442" s="44">
        <f>IFERROR(_xll.qlIndexFixing(ONIndex6M,I442,TRUE,_xll.ohTrigger(RecalcTrigger,Trigger6M)),NA())</f>
        <v>-2.5080646996844536E-3</v>
      </c>
      <c r="Q442" s="145">
        <f>IFERROR(_xll.qlIndexFixing(ONIndex1Y,I442,TRUE,_xll.ohTrigger(RecalcTrigger,Trigger1Y)),NA())</f>
        <v>-1.0421639776758695E-3</v>
      </c>
    </row>
    <row r="443" spans="2:17" x14ac:dyDescent="0.2">
      <c r="B443" s="39" t="s">
        <v>17</v>
      </c>
      <c r="D443" s="42">
        <f>_xll.qlCalendarAdvance(Calendar,$D442,B443,"f",FALSE)</f>
        <v>43270</v>
      </c>
      <c r="E443" s="139">
        <f>_xll.qlInterestRateIndexValueDate(IndexON,D443)</f>
        <v>43270</v>
      </c>
      <c r="F443" s="155">
        <f>IFERROR(_xll.qlIndexFixing(IndexON,D443,TRUE,_xll.ohTrigger(RecalcTrigger,TriggerON)),NA())</f>
        <v>-4.9353157893650135E-3</v>
      </c>
      <c r="H443" s="42">
        <f>_xll.qlCalendarAdvance(Calendar,$H442,B443,"f",FALSE)</f>
        <v>43270</v>
      </c>
      <c r="I443" s="139">
        <f>_xll.qlInterestRateIndexValueDate(Index1M,$H443)</f>
        <v>43272</v>
      </c>
      <c r="J443" s="144">
        <f>IFERROR(_xll.qlIndexFixing(Index1M,$H443,TRUE,_xll.ohTrigger(RecalcTrigger,Trigger1M)),NA())</f>
        <v>-5.1844105130802176E-3</v>
      </c>
      <c r="K443" s="44">
        <f>IFERROR(_xll.qlIndexFixing(Index3M,H443,TRUE,_xll.ohTrigger(RecalcTrigger,Trigger3M)),NA())</f>
        <v>-3.925321483469058E-3</v>
      </c>
      <c r="L443" s="44">
        <f>IFERROR(_xll.qlIndexFixing(Index6M,$H443,TRUE,_xll.ohTrigger(RecalcTrigger,Trigger6M)),NA())</f>
        <v>-2.4485322218078952E-3</v>
      </c>
      <c r="M443" s="145">
        <f>IFERROR(_xll.qlIndexFixing(Index1Y,$H443,TRUE,_xll.ohTrigger(RecalcTrigger,Trigger1Y)),NA())</f>
        <v>-7.9965620447533341E-4</v>
      </c>
      <c r="N443" s="144">
        <f>IFERROR(_xll.qlIndexFixing(ONIndex1M,I443,TRUE,_xll.ohTrigger(RecalcTrigger,Trigger1M)),NA())</f>
        <v>-5.1775805261167207E-3</v>
      </c>
      <c r="O443" s="44">
        <f>IFERROR(_xll.qlIndexFixing(ONIndex3M,I443,TRUE,_xll.ohTrigger(RecalcTrigger,Trigger3M)),NA())</f>
        <v>-3.8981567545093299E-3</v>
      </c>
      <c r="P443" s="44">
        <f>IFERROR(_xll.qlIndexFixing(ONIndex6M,I443,TRUE,_xll.ohTrigger(RecalcTrigger,Trigger6M)),NA())</f>
        <v>-2.5249801059201715E-3</v>
      </c>
      <c r="Q443" s="145">
        <f>IFERROR(_xll.qlIndexFixing(ONIndex1Y,I443,TRUE,_xll.ohTrigger(RecalcTrigger,Trigger1Y)),NA())</f>
        <v>-1.0455528576525097E-3</v>
      </c>
    </row>
    <row r="444" spans="2:17" x14ac:dyDescent="0.2">
      <c r="B444" s="39" t="s">
        <v>17</v>
      </c>
      <c r="D444" s="42">
        <f>_xll.qlCalendarAdvance(Calendar,$D443,B444,"f",FALSE)</f>
        <v>43271</v>
      </c>
      <c r="E444" s="139">
        <f>_xll.qlInterestRateIndexValueDate(IndexON,D444)</f>
        <v>43271</v>
      </c>
      <c r="F444" s="155">
        <f>IFERROR(_xll.qlIndexFixing(IndexON,D444,TRUE,_xll.ohTrigger(RecalcTrigger,TriggerON)),NA())</f>
        <v>-4.9360456309521794E-3</v>
      </c>
      <c r="H444" s="42">
        <f>_xll.qlCalendarAdvance(Calendar,$H443,B444,"f",FALSE)</f>
        <v>43271</v>
      </c>
      <c r="I444" s="139">
        <f>_xll.qlInterestRateIndexValueDate(Index1M,$H444)</f>
        <v>43273</v>
      </c>
      <c r="J444" s="144">
        <f>IFERROR(_xll.qlIndexFixing(Index1M,$H444,TRUE,_xll.ohTrigger(RecalcTrigger,Trigger1M)),NA())</f>
        <v>-5.1848159471248609E-3</v>
      </c>
      <c r="K444" s="44">
        <f>IFERROR(_xll.qlIndexFixing(Index3M,H444,TRUE,_xll.ohTrigger(RecalcTrigger,Trigger3M)),NA())</f>
        <v>-3.9253412206933921E-3</v>
      </c>
      <c r="L444" s="44">
        <f>IFERROR(_xll.qlIndexFixing(Index6M,$H444,TRUE,_xll.ohTrigger(RecalcTrigger,Trigger6M)),NA())</f>
        <v>-2.4464860119664282E-3</v>
      </c>
      <c r="M444" s="145">
        <f>IFERROR(_xll.qlIndexFixing(Index1Y,$H444,TRUE,_xll.ohTrigger(RecalcTrigger,Trigger1Y)),NA())</f>
        <v>-7.9683018789294014E-4</v>
      </c>
      <c r="N444" s="144">
        <f>IFERROR(_xll.qlIndexFixing(ONIndex1M,I444,TRUE,_xll.ohTrigger(RecalcTrigger,Trigger1M)),NA())</f>
        <v>-5.1784029097579065E-3</v>
      </c>
      <c r="O444" s="44">
        <f>IFERROR(_xll.qlIndexFixing(ONIndex3M,I444,TRUE,_xll.ohTrigger(RecalcTrigger,Trigger3M)),NA())</f>
        <v>-3.8996716691830358E-3</v>
      </c>
      <c r="P444" s="44">
        <f>IFERROR(_xll.qlIndexFixing(ONIndex6M,I444,TRUE,_xll.ohTrigger(RecalcTrigger,Trigger6M)),NA())</f>
        <v>-2.5340061015910464E-3</v>
      </c>
      <c r="Q444" s="145">
        <f>IFERROR(_xll.qlIndexFixing(ONIndex1Y,I444,TRUE,_xll.ohTrigger(RecalcTrigger,Trigger1Y)),NA())</f>
        <v>-1.0478680994108203E-3</v>
      </c>
    </row>
    <row r="445" spans="2:17" x14ac:dyDescent="0.2">
      <c r="B445" s="39" t="s">
        <v>17</v>
      </c>
      <c r="D445" s="42">
        <f>_xll.qlCalendarAdvance(Calendar,$D444,B445,"f",FALSE)</f>
        <v>43272</v>
      </c>
      <c r="E445" s="139">
        <f>_xll.qlInterestRateIndexValueDate(IndexON,D445)</f>
        <v>43272</v>
      </c>
      <c r="F445" s="155">
        <f>IFERROR(_xll.qlIndexFixing(IndexON,D445,TRUE,_xll.ohTrigger(RecalcTrigger,TriggerON)),NA())</f>
        <v>-4.9367821761769903E-3</v>
      </c>
      <c r="H445" s="42">
        <f>_xll.qlCalendarAdvance(Calendar,$H444,B445,"f",FALSE)</f>
        <v>43272</v>
      </c>
      <c r="I445" s="139">
        <f>_xll.qlInterestRateIndexValueDate(Index1M,$H445)</f>
        <v>43276</v>
      </c>
      <c r="J445" s="144">
        <f>IFERROR(_xll.qlIndexFixing(Index1M,$H445,TRUE,_xll.ohTrigger(RecalcTrigger,Trigger1M)),NA())</f>
        <v>-5.1864865952548911E-3</v>
      </c>
      <c r="K445" s="44">
        <f>IFERROR(_xll.qlIndexFixing(Index3M,H445,TRUE,_xll.ohTrigger(RecalcTrigger,Trigger3M)),NA())</f>
        <v>-3.9263023691035138E-3</v>
      </c>
      <c r="L445" s="44">
        <f>IFERROR(_xll.qlIndexFixing(Index6M,$H445,TRUE,_xll.ohTrigger(RecalcTrigger,Trigger6M)),NA())</f>
        <v>-2.4436829835095169E-3</v>
      </c>
      <c r="M445" s="145">
        <f>IFERROR(_xll.qlIndexFixing(Index1Y,$H445,TRUE,_xll.ohTrigger(RecalcTrigger,Trigger1Y)),NA())</f>
        <v>-7.9409116890411966E-4</v>
      </c>
      <c r="N445" s="144">
        <f>IFERROR(_xll.qlIndexFixing(ONIndex1M,I445,TRUE,_xll.ohTrigger(RecalcTrigger,Trigger1M)),NA())</f>
        <v>-5.1792113160598063E-3</v>
      </c>
      <c r="O445" s="44">
        <f>IFERROR(_xll.qlIndexFixing(ONIndex3M,I445,TRUE,_xll.ohTrigger(RecalcTrigger,Trigger3M)),NA())</f>
        <v>-3.9011617175876978E-3</v>
      </c>
      <c r="P445" s="44">
        <f>IFERROR(_xll.qlIndexFixing(ONIndex6M,I445,TRUE,_xll.ohTrigger(RecalcTrigger,Trigger6M)),NA())</f>
        <v>-2.5433812490893715E-3</v>
      </c>
      <c r="Q445" s="145">
        <f>IFERROR(_xll.qlIndexFixing(ONIndex1Y,I445,TRUE,_xll.ohTrigger(RecalcTrigger,Trigger1Y)),NA())</f>
        <v>-1.0505602249732959E-3</v>
      </c>
    </row>
    <row r="446" spans="2:17" x14ac:dyDescent="0.2">
      <c r="B446" s="39" t="s">
        <v>17</v>
      </c>
      <c r="D446" s="42">
        <f>_xll.qlCalendarAdvance(Calendar,$D445,B446,"f",FALSE)</f>
        <v>43273</v>
      </c>
      <c r="E446" s="139">
        <f>_xll.qlInterestRateIndexValueDate(IndexON,D446)</f>
        <v>43273</v>
      </c>
      <c r="F446" s="155">
        <f>IFERROR(_xll.qlIndexFixing(IndexON,D446,TRUE,_xll.ohTrigger(RecalcTrigger,TriggerON)),NA())</f>
        <v>-4.9382102736839073E-3</v>
      </c>
      <c r="H446" s="42">
        <f>_xll.qlCalendarAdvance(Calendar,$H445,B446,"f",FALSE)</f>
        <v>43273</v>
      </c>
      <c r="I446" s="139">
        <f>_xll.qlInterestRateIndexValueDate(Index1M,$H446)</f>
        <v>43277</v>
      </c>
      <c r="J446" s="144">
        <f>IFERROR(_xll.qlIndexFixing(Index1M,$H446,TRUE,_xll.ohTrigger(RecalcTrigger,Trigger1M)),NA())</f>
        <v>-5.1870996615539511E-3</v>
      </c>
      <c r="K446" s="44">
        <f>IFERROR(_xll.qlIndexFixing(Index3M,H446,TRUE,_xll.ohTrigger(RecalcTrigger,Trigger3M)),NA())</f>
        <v>-3.9264728496006245E-3</v>
      </c>
      <c r="L446" s="44">
        <f>IFERROR(_xll.qlIndexFixing(Index6M,$H446,TRUE,_xll.ohTrigger(RecalcTrigger,Trigger6M)),NA())</f>
        <v>-2.4432582879296357E-3</v>
      </c>
      <c r="M446" s="145">
        <f>IFERROR(_xll.qlIndexFixing(Index1Y,$H446,TRUE,_xll.ohTrigger(RecalcTrigger,Trigger1Y)),NA())</f>
        <v>-7.9267817836486119E-4</v>
      </c>
      <c r="N446" s="144">
        <f>IFERROR(_xll.qlIndexFixing(ONIndex1M,I446,TRUE,_xll.ohTrigger(RecalcTrigger,Trigger1M)),NA())</f>
        <v>-5.1800056979001141E-3</v>
      </c>
      <c r="O446" s="44">
        <f>IFERROR(_xll.qlIndexFixing(ONIndex3M,I446,TRUE,_xll.ohTrigger(RecalcTrigger,Trigger3M)),NA())</f>
        <v>-3.9026267379727031E-3</v>
      </c>
      <c r="P446" s="44">
        <f>IFERROR(_xll.qlIndexFixing(ONIndex6M,I446,TRUE,_xll.ohTrigger(RecalcTrigger,Trigger6M)),NA())</f>
        <v>-2.5531075046103524E-3</v>
      </c>
      <c r="Q446" s="145">
        <f>IFERROR(_xll.qlIndexFixing(ONIndex1Y,I446,TRUE,_xll.ohTrigger(RecalcTrigger,Trigger1Y)),NA())</f>
        <v>-1.0536315663545182E-3</v>
      </c>
    </row>
    <row r="447" spans="2:17" x14ac:dyDescent="0.2">
      <c r="B447" s="39" t="s">
        <v>17</v>
      </c>
      <c r="D447" s="42">
        <f>_xll.qlCalendarAdvance(Calendar,$D446,B447,"f",FALSE)</f>
        <v>43276</v>
      </c>
      <c r="E447" s="139">
        <f>_xll.qlInterestRateIndexValueDate(IndexON,D447)</f>
        <v>43276</v>
      </c>
      <c r="F447" s="155">
        <f>IFERROR(_xll.qlIndexFixing(IndexON,D447,TRUE,_xll.ohTrigger(RecalcTrigger,TriggerON)),NA())</f>
        <v>-4.9397969991282764E-3</v>
      </c>
      <c r="H447" s="42">
        <f>_xll.qlCalendarAdvance(Calendar,$H446,B447,"f",FALSE)</f>
        <v>43276</v>
      </c>
      <c r="I447" s="139">
        <f>_xll.qlInterestRateIndexValueDate(Index1M,$H447)</f>
        <v>43278</v>
      </c>
      <c r="J447" s="144">
        <f>IFERROR(_xll.qlIndexFixing(Index1M,$H447,TRUE,_xll.ohTrigger(RecalcTrigger,Trigger1M)),NA())</f>
        <v>-5.1876980719844923E-3</v>
      </c>
      <c r="K447" s="44">
        <f>IFERROR(_xll.qlIndexFixing(Index3M,H447,TRUE,_xll.ohTrigger(RecalcTrigger,Trigger3M)),NA())</f>
        <v>-3.9266141041886509E-3</v>
      </c>
      <c r="L447" s="44">
        <f>IFERROR(_xll.qlIndexFixing(Index6M,$H447,TRUE,_xll.ohTrigger(RecalcTrigger,Trigger6M)),NA())</f>
        <v>-2.4427795927331603E-3</v>
      </c>
      <c r="M447" s="145">
        <f>IFERROR(_xll.qlIndexFixing(Index1Y,$H447,TRUE,_xll.ohTrigger(RecalcTrigger,Trigger1Y)),NA())</f>
        <v>-7.912544456921734E-4</v>
      </c>
      <c r="N447" s="144">
        <f>IFERROR(_xll.qlIndexFixing(ONIndex1M,I447,TRUE,_xll.ohTrigger(RecalcTrigger,Trigger1M)),NA())</f>
        <v>-5.1814728984744818E-3</v>
      </c>
      <c r="O447" s="44">
        <f>IFERROR(_xll.qlIndexFixing(ONIndex3M,I447,TRUE,_xll.ohTrigger(RecalcTrigger,Trigger3M)),NA())</f>
        <v>-3.9054301776131339E-3</v>
      </c>
      <c r="P447" s="44">
        <f>IFERROR(_xll.qlIndexFixing(ONIndex6M,I447,TRUE,_xll.ohTrigger(RecalcTrigger,Trigger6M)),NA())</f>
        <v>-2.5722858780863334E-3</v>
      </c>
      <c r="Q447" s="145">
        <f>IFERROR(_xll.qlIndexFixing(ONIndex1Y,I447,TRUE,_xll.ohTrigger(RecalcTrigger,Trigger1Y)),NA())</f>
        <v>-1.0601668628851257E-3</v>
      </c>
    </row>
    <row r="448" spans="2:17" x14ac:dyDescent="0.2">
      <c r="B448" s="39" t="s">
        <v>17</v>
      </c>
      <c r="D448" s="42">
        <f>_xll.qlCalendarAdvance(Calendar,$D447,B448,"f",FALSE)</f>
        <v>43277</v>
      </c>
      <c r="E448" s="139">
        <f>_xll.qlInterestRateIndexValueDate(IndexON,D448)</f>
        <v>43277</v>
      </c>
      <c r="F448" s="155">
        <f>IFERROR(_xll.qlIndexFixing(IndexON,D448,TRUE,_xll.ohTrigger(RecalcTrigger,TriggerON)),NA())</f>
        <v>-4.940568265938694E-3</v>
      </c>
      <c r="H448" s="42">
        <f>_xll.qlCalendarAdvance(Calendar,$H447,B448,"f",FALSE)</f>
        <v>43277</v>
      </c>
      <c r="I448" s="139">
        <f>_xll.qlInterestRateIndexValueDate(Index1M,$H448)</f>
        <v>43279</v>
      </c>
      <c r="J448" s="144">
        <f>IFERROR(_xll.qlIndexFixing(Index1M,$H448,TRUE,_xll.ohTrigger(RecalcTrigger,Trigger1M)),NA())</f>
        <v>-5.1886994858471591E-3</v>
      </c>
      <c r="K448" s="44">
        <f>IFERROR(_xll.qlIndexFixing(Index3M,H448,TRUE,_xll.ohTrigger(RecalcTrigger,Trigger3M)),NA())</f>
        <v>-3.926726472794375E-3</v>
      </c>
      <c r="L448" s="44">
        <f>IFERROR(_xll.qlIndexFixing(Index6M,$H448,TRUE,_xll.ohTrigger(RecalcTrigger,Trigger6M)),NA())</f>
        <v>-2.4416283965276943E-3</v>
      </c>
      <c r="M448" s="145">
        <f>IFERROR(_xll.qlIndexFixing(Index1Y,$H448,TRUE,_xll.ohTrigger(RecalcTrigger,Trigger1Y)),NA())</f>
        <v>-7.8981893500552436E-4</v>
      </c>
      <c r="N448" s="144">
        <f>IFERROR(_xll.qlIndexFixing(ONIndex1M,I448,TRUE,_xll.ohTrigger(RecalcTrigger,Trigger1M)),NA())</f>
        <v>-5.1830420356013818E-3</v>
      </c>
      <c r="O448" s="44">
        <f>IFERROR(_xll.qlIndexFixing(ONIndex3M,I448,TRUE,_xll.ohTrigger(RecalcTrigger,Trigger3M)),NA())</f>
        <v>-3.90823331461565E-3</v>
      </c>
      <c r="P448" s="44">
        <f>IFERROR(_xll.qlIndexFixing(ONIndex6M,I448,TRUE,_xll.ohTrigger(RecalcTrigger,Trigger6M)),NA())</f>
        <v>-2.5896436373296083E-3</v>
      </c>
      <c r="Q448" s="145">
        <f>IFERROR(_xll.qlIndexFixing(ONIndex1Y,I448,TRUE,_xll.ohTrigger(RecalcTrigger,Trigger1Y)),NA())</f>
        <v>-1.0661282702262298E-3</v>
      </c>
    </row>
    <row r="449" spans="2:17" x14ac:dyDescent="0.2">
      <c r="B449" s="39" t="s">
        <v>17</v>
      </c>
      <c r="D449" s="42">
        <f>_xll.qlCalendarAdvance(Calendar,$D448,B449,"f",FALSE)</f>
        <v>43278</v>
      </c>
      <c r="E449" s="139">
        <f>_xll.qlInterestRateIndexValueDate(IndexON,D449)</f>
        <v>43278</v>
      </c>
      <c r="F449" s="155">
        <f>IFERROR(_xll.qlIndexFixing(IndexON,D449,TRUE,_xll.ohTrigger(RecalcTrigger,TriggerON)),NA())</f>
        <v>-4.9413467174819203E-3</v>
      </c>
      <c r="H449" s="42">
        <f>_xll.qlCalendarAdvance(Calendar,$H448,B449,"f",FALSE)</f>
        <v>43278</v>
      </c>
      <c r="I449" s="139">
        <f>_xll.qlInterestRateIndexValueDate(Index1M,$H449)</f>
        <v>43280</v>
      </c>
      <c r="J449" s="144">
        <f>IFERROR(_xll.qlIndexFixing(Index1M,$H449,TRUE,_xll.ohTrigger(RecalcTrigger,Trigger1M)),NA())</f>
        <v>-5.1892533856731649E-3</v>
      </c>
      <c r="K449" s="44">
        <f>IFERROR(_xll.qlIndexFixing(Index3M,H449,TRUE,_xll.ohTrigger(RecalcTrigger,Trigger3M)),NA())</f>
        <v>-3.9270338765659768E-3</v>
      </c>
      <c r="L449" s="44">
        <f>IFERROR(_xll.qlIndexFixing(Index6M,$H449,TRUE,_xll.ohTrigger(RecalcTrigger,Trigger6M)),NA())</f>
        <v>-2.4391837644965947E-3</v>
      </c>
      <c r="M449" s="145">
        <f>IFERROR(_xll.qlIndexFixing(Index1Y,$H449,TRUE,_xll.ohTrigger(RecalcTrigger,Trigger1Y)),NA())</f>
        <v>-7.890964845207899E-4</v>
      </c>
      <c r="N449" s="144">
        <f>IFERROR(_xll.qlIndexFixing(ONIndex1M,I449,TRUE,_xll.ohTrigger(RecalcTrigger,Trigger1M)),NA())</f>
        <v>-5.1837655865805132E-3</v>
      </c>
      <c r="O449" s="44">
        <f>IFERROR(_xll.qlIndexFixing(ONIndex3M,I449,TRUE,_xll.ohTrigger(RecalcTrigger,Trigger3M)),NA())</f>
        <v>-3.909570775637583E-3</v>
      </c>
      <c r="P449" s="44">
        <f>IFERROR(_xll.qlIndexFixing(ONIndex6M,I449,TRUE,_xll.ohTrigger(RecalcTrigger,Trigger6M)),NA())</f>
        <v>-2.5972952999131493E-3</v>
      </c>
      <c r="Q449" s="145">
        <f>IFERROR(_xll.qlIndexFixing(ONIndex1Y,I449,TRUE,_xll.ohTrigger(RecalcTrigger,Trigger1Y)),NA())</f>
        <v>-1.0687654274388336E-3</v>
      </c>
    </row>
    <row r="450" spans="2:17" x14ac:dyDescent="0.2">
      <c r="B450" s="39" t="s">
        <v>17</v>
      </c>
      <c r="D450" s="42">
        <f>_xll.qlCalendarAdvance(Calendar,$D449,B450,"f",FALSE)</f>
        <v>43279</v>
      </c>
      <c r="E450" s="139">
        <f>_xll.qlInterestRateIndexValueDate(IndexON,D450)</f>
        <v>43279</v>
      </c>
      <c r="F450" s="155">
        <f>IFERROR(_xll.qlIndexFixing(IndexON,D450,TRUE,_xll.ohTrigger(RecalcTrigger,TriggerON)),NA())</f>
        <v>-4.9421324337739492E-3</v>
      </c>
      <c r="H450" s="42">
        <f>_xll.qlCalendarAdvance(Calendar,$H449,B450,"f",FALSE)</f>
        <v>43279</v>
      </c>
      <c r="I450" s="139">
        <f>_xll.qlInterestRateIndexValueDate(Index1M,$H450)</f>
        <v>43283</v>
      </c>
      <c r="J450" s="144">
        <f>IFERROR(_xll.qlIndexFixing(Index1M,$H450,TRUE,_xll.ohTrigger(RecalcTrigger,Trigger1M)),NA())</f>
        <v>-5.1906497902714883E-3</v>
      </c>
      <c r="K450" s="44">
        <f>IFERROR(_xll.qlIndexFixing(Index3M,H450,TRUE,_xll.ohTrigger(RecalcTrigger,Trigger3M)),NA())</f>
        <v>-3.9268939799959627E-3</v>
      </c>
      <c r="L450" s="44">
        <f>IFERROR(_xll.qlIndexFixing(Index6M,$H450,TRUE,_xll.ohTrigger(RecalcTrigger,Trigger6M)),NA())</f>
        <v>-2.4358107436066494E-3</v>
      </c>
      <c r="M450" s="145">
        <f>IFERROR(_xll.qlIndexFixing(Index1Y,$H450,TRUE,_xll.ohTrigger(RecalcTrigger,Trigger1Y)),NA())</f>
        <v>-7.8394539856540494E-4</v>
      </c>
      <c r="N450" s="144">
        <f>IFERROR(_xll.qlIndexFixing(ONIndex1M,I450,TRUE,_xll.ohTrigger(RecalcTrigger,Trigger1M)),NA())</f>
        <v>-5.1844748296847598E-3</v>
      </c>
      <c r="O450" s="44">
        <f>IFERROR(_xll.qlIndexFixing(ONIndex3M,I450,TRUE,_xll.ohTrigger(RecalcTrigger,Trigger3M)),NA())</f>
        <v>-3.9108822406141996E-3</v>
      </c>
      <c r="P450" s="44">
        <f>IFERROR(_xll.qlIndexFixing(ONIndex6M,I450,TRUE,_xll.ohTrigger(RecalcTrigger,Trigger6M)),NA())</f>
        <v>-2.6043301061706714E-3</v>
      </c>
      <c r="Q450" s="145">
        <f>IFERROR(_xll.qlIndexFixing(ONIndex1Y,I450,TRUE,_xll.ohTrigger(RecalcTrigger,Trigger1Y)),NA())</f>
        <v>-1.0711953912689864E-3</v>
      </c>
    </row>
    <row r="451" spans="2:17" x14ac:dyDescent="0.2">
      <c r="B451" s="39" t="s">
        <v>17</v>
      </c>
      <c r="D451" s="42">
        <f>_xll.qlCalendarAdvance(Calendar,$D450,B451,"f",FALSE)</f>
        <v>43280</v>
      </c>
      <c r="E451" s="139">
        <f>_xll.qlInterestRateIndexValueDate(IndexON,D451)</f>
        <v>43280</v>
      </c>
      <c r="F451" s="155">
        <f>IFERROR(_xll.qlIndexFixing(IndexON,D451,TRUE,_xll.ohTrigger(RecalcTrigger,TriggerON)),NA())</f>
        <v>-4.9436368761046623E-3</v>
      </c>
      <c r="H451" s="42">
        <f>_xll.qlCalendarAdvance(Calendar,$H450,B451,"f",FALSE)</f>
        <v>43280</v>
      </c>
      <c r="I451" s="139">
        <f>_xll.qlInterestRateIndexValueDate(Index1M,$H451)</f>
        <v>43284</v>
      </c>
      <c r="J451" s="144">
        <f>IFERROR(_xll.qlIndexFixing(Index1M,$H451,TRUE,_xll.ohTrigger(RecalcTrigger,Trigger1M)),NA())</f>
        <v>-5.1911516599579431E-3</v>
      </c>
      <c r="K451" s="44">
        <f>IFERROR(_xll.qlIndexFixing(Index3M,H451,TRUE,_xll.ohTrigger(RecalcTrigger,Trigger3M)),NA())</f>
        <v>-3.9268671116427685E-3</v>
      </c>
      <c r="L451" s="44">
        <f>IFERROR(_xll.qlIndexFixing(Index6M,$H451,TRUE,_xll.ohTrigger(RecalcTrigger,Trigger6M)),NA())</f>
        <v>-2.4343725467150705E-3</v>
      </c>
      <c r="M451" s="145">
        <f>IFERROR(_xll.qlIndexFixing(Index1Y,$H451,TRUE,_xll.ohTrigger(RecalcTrigger,Trigger1Y)),NA())</f>
        <v>-7.8244516709977314E-4</v>
      </c>
      <c r="N451" s="144">
        <f>IFERROR(_xll.qlIndexFixing(ONIndex1M,I451,TRUE,_xll.ohTrigger(RecalcTrigger,Trigger1M)),NA())</f>
        <v>-5.1851697177118794E-3</v>
      </c>
      <c r="O451" s="44">
        <f>IFERROR(_xll.qlIndexFixing(ONIndex3M,I451,TRUE,_xll.ohTrigger(RecalcTrigger,Trigger3M)),NA())</f>
        <v>-3.9121675482745033E-3</v>
      </c>
      <c r="P451" s="44">
        <f>IFERROR(_xll.qlIndexFixing(ONIndex6M,I451,TRUE,_xll.ohTrigger(RecalcTrigger,Trigger6M)),NA())</f>
        <v>-2.6107440295231044E-3</v>
      </c>
      <c r="Q451" s="145">
        <f>IFERROR(_xll.qlIndexFixing(ONIndex1Y,I451,TRUE,_xll.ohTrigger(RecalcTrigger,Trigger1Y)),NA())</f>
        <v>-1.0734168271842037E-3</v>
      </c>
    </row>
    <row r="452" spans="2:17" x14ac:dyDescent="0.2">
      <c r="B452" s="39" t="s">
        <v>17</v>
      </c>
      <c r="D452" s="42">
        <f>_xll.qlCalendarAdvance(Calendar,$D451,B452,"f",FALSE)</f>
        <v>43283</v>
      </c>
      <c r="E452" s="139">
        <f>_xll.qlInterestRateIndexValueDate(IndexON,D452)</f>
        <v>43283</v>
      </c>
      <c r="F452" s="155">
        <f>IFERROR(_xll.qlIndexFixing(IndexON,D452,TRUE,_xll.ohTrigger(RecalcTrigger,TriggerON)),NA())</f>
        <v>-4.9452517806347629E-3</v>
      </c>
      <c r="H452" s="42">
        <f>_xll.qlCalendarAdvance(Calendar,$H451,B452,"f",FALSE)</f>
        <v>43283</v>
      </c>
      <c r="I452" s="139">
        <f>_xll.qlInterestRateIndexValueDate(Index1M,$H452)</f>
        <v>43285</v>
      </c>
      <c r="J452" s="144">
        <f>IFERROR(_xll.qlIndexFixing(Index1M,$H452,TRUE,_xll.ohTrigger(RecalcTrigger,Trigger1M)),NA())</f>
        <v>-5.1919548771340767E-3</v>
      </c>
      <c r="K452" s="44">
        <f>IFERROR(_xll.qlIndexFixing(Index3M,H452,TRUE,_xll.ohTrigger(RecalcTrigger,Trigger3M)),NA())</f>
        <v>-3.9268134532932653E-3</v>
      </c>
      <c r="L452" s="44">
        <f>IFERROR(_xll.qlIndexFixing(Index6M,$H452,TRUE,_xll.ohTrigger(RecalcTrigger,Trigger6M)),NA())</f>
        <v>-2.432885728335569E-3</v>
      </c>
      <c r="M452" s="145">
        <f>IFERROR(_xll.qlIndexFixing(Index1Y,$H452,TRUE,_xll.ohTrigger(RecalcTrigger,Trigger1Y)),NA())</f>
        <v>-7.8093328363006739E-4</v>
      </c>
      <c r="N452" s="144">
        <f>IFERROR(_xll.qlIndexFixing(ONIndex1M,I452,TRUE,_xll.ohTrigger(RecalcTrigger,Trigger1M)),NA())</f>
        <v>-5.1864366860288058E-3</v>
      </c>
      <c r="O452" s="44">
        <f>IFERROR(_xll.qlIndexFixing(ONIndex3M,I452,TRUE,_xll.ohTrigger(RecalcTrigger,Trigger3M)),NA())</f>
        <v>-3.9146075979301642E-3</v>
      </c>
      <c r="P452" s="44">
        <f>IFERROR(_xll.qlIndexFixing(ONIndex6M,I452,TRUE,_xll.ohTrigger(RecalcTrigger,Trigger6M)),NA())</f>
        <v>-2.6214630433729624E-3</v>
      </c>
      <c r="Q452" s="145">
        <f>IFERROR(_xll.qlIndexFixing(ONIndex1Y,I452,TRUE,_xll.ohTrigger(RecalcTrigger,Trigger1Y)),NA())</f>
        <v>-1.0771547092813805E-3</v>
      </c>
    </row>
    <row r="453" spans="2:17" x14ac:dyDescent="0.2">
      <c r="B453" s="39" t="s">
        <v>17</v>
      </c>
      <c r="D453" s="42">
        <f>_xll.qlCalendarAdvance(Calendar,$D452,B453,"f",FALSE)</f>
        <v>43284</v>
      </c>
      <c r="E453" s="139">
        <f>_xll.qlInterestRateIndexValueDate(IndexON,D453)</f>
        <v>43284</v>
      </c>
      <c r="F453" s="155">
        <f>IFERROR(_xll.qlIndexFixing(IndexON,D453,TRUE,_xll.ohTrigger(RecalcTrigger,TriggerON)),NA())</f>
        <v>-4.9460112747423679E-3</v>
      </c>
      <c r="H453" s="42">
        <f>_xll.qlCalendarAdvance(Calendar,$H452,B453,"f",FALSE)</f>
        <v>43284</v>
      </c>
      <c r="I453" s="139">
        <f>_xll.qlInterestRateIndexValueDate(Index1M,$H453)</f>
        <v>43286</v>
      </c>
      <c r="J453" s="144">
        <f>IFERROR(_xll.qlIndexFixing(Index1M,$H453,TRUE,_xll.ohTrigger(RecalcTrigger,Trigger1M)),NA())</f>
        <v>-5.1922634040589555E-3</v>
      </c>
      <c r="K453" s="44">
        <f>IFERROR(_xll.qlIndexFixing(Index3M,H453,TRUE,_xll.ohTrigger(RecalcTrigger,Trigger3M)),NA())</f>
        <v>-3.9267333636791944E-3</v>
      </c>
      <c r="L453" s="44">
        <f>IFERROR(_xll.qlIndexFixing(Index6M,$H453,TRUE,_xll.ohTrigger(RecalcTrigger,Trigger6M)),NA())</f>
        <v>-2.4301262969627126E-3</v>
      </c>
      <c r="M453" s="145">
        <f>IFERROR(_xll.qlIndexFixing(Index1Y,$H453,TRUE,_xll.ohTrigger(RecalcTrigger,Trigger1Y)),NA())</f>
        <v>-7.7941031136395992E-4</v>
      </c>
      <c r="N453" s="144">
        <f>IFERROR(_xll.qlIndexFixing(ONIndex1M,I453,TRUE,_xll.ohTrigger(RecalcTrigger,Trigger1M)),NA())</f>
        <v>-5.1878047750442136E-3</v>
      </c>
      <c r="O453" s="44">
        <f>IFERROR(_xll.qlIndexFixing(ONIndex3M,I453,TRUE,_xll.ohTrigger(RecalcTrigger,Trigger3M)),NA())</f>
        <v>-3.917043978494128E-3</v>
      </c>
      <c r="P453" s="44">
        <f>IFERROR(_xll.qlIndexFixing(ONIndex6M,I453,TRUE,_xll.ohTrigger(RecalcTrigger,Trigger6M)),NA())</f>
        <v>-2.6301103589432273E-3</v>
      </c>
      <c r="Q453" s="145">
        <f>IFERROR(_xll.qlIndexFixing(ONIndex1Y,I453,TRUE,_xll.ohTrigger(RecalcTrigger,Trigger1Y)),NA())</f>
        <v>-1.0801905970092562E-3</v>
      </c>
    </row>
    <row r="454" spans="2:17" x14ac:dyDescent="0.2">
      <c r="B454" s="39" t="s">
        <v>17</v>
      </c>
      <c r="D454" s="42">
        <f>_xll.qlCalendarAdvance(Calendar,$D453,B454,"f",FALSE)</f>
        <v>43285</v>
      </c>
      <c r="E454" s="139">
        <f>_xll.qlInterestRateIndexValueDate(IndexON,D454)</f>
        <v>43285</v>
      </c>
      <c r="F454" s="155">
        <f>IFERROR(_xll.qlIndexFixing(IndexON,D454,TRUE,_xll.ohTrigger(RecalcTrigger,TriggerON)),NA())</f>
        <v>-4.9467623331578281E-3</v>
      </c>
      <c r="H454" s="42">
        <f>_xll.qlCalendarAdvance(Calendar,$H453,B454,"f",FALSE)</f>
        <v>43285</v>
      </c>
      <c r="I454" s="139">
        <f>_xll.qlInterestRateIndexValueDate(Index1M,$H454)</f>
        <v>43287</v>
      </c>
      <c r="J454" s="144">
        <f>IFERROR(_xll.qlIndexFixing(Index1M,$H454,TRUE,_xll.ohTrigger(RecalcTrigger,Trigger1M)),NA())</f>
        <v>-5.1925670224883458E-3</v>
      </c>
      <c r="K454" s="44">
        <f>IFERROR(_xll.qlIndexFixing(Index3M,H454,TRUE,_xll.ohTrigger(RecalcTrigger,Trigger3M)),NA())</f>
        <v>-3.9259925191370794E-3</v>
      </c>
      <c r="L454" s="44">
        <f>IFERROR(_xll.qlIndexFixing(Index6M,$H454,TRUE,_xll.ohTrigger(RecalcTrigger,Trigger6M)),NA())</f>
        <v>-2.4291676013803863E-3</v>
      </c>
      <c r="M454" s="145">
        <f>IFERROR(_xll.qlIndexFixing(Index1Y,$H454,TRUE,_xll.ohTrigger(RecalcTrigger,Trigger1Y)),NA())</f>
        <v>-7.7641924620485011E-4</v>
      </c>
      <c r="N454" s="144">
        <f>IFERROR(_xll.qlIndexFixing(ONIndex1M,I454,TRUE,_xll.ohTrigger(RecalcTrigger,Trigger1M)),NA())</f>
        <v>-5.1884271796520665E-3</v>
      </c>
      <c r="O454" s="44">
        <f>IFERROR(_xll.qlIndexFixing(ONIndex3M,I454,TRUE,_xll.ohTrigger(RecalcTrigger,Trigger3M)),NA())</f>
        <v>-3.9181960789491654E-3</v>
      </c>
      <c r="P454" s="44">
        <f>IFERROR(_xll.qlIndexFixing(ONIndex6M,I454,TRUE,_xll.ohTrigger(RecalcTrigger,Trigger6M)),NA())</f>
        <v>-2.6333594668859206E-3</v>
      </c>
      <c r="Q454" s="145">
        <f>IFERROR(_xll.qlIndexFixing(ONIndex1Y,I454,TRUE,_xll.ohTrigger(RecalcTrigger,Trigger1Y)),NA())</f>
        <v>-1.08134937248483E-3</v>
      </c>
    </row>
    <row r="455" spans="2:17" x14ac:dyDescent="0.2">
      <c r="B455" s="39" t="s">
        <v>17</v>
      </c>
      <c r="D455" s="42">
        <f>_xll.qlCalendarAdvance(Calendar,$D454,B455,"f",FALSE)</f>
        <v>43286</v>
      </c>
      <c r="E455" s="139">
        <f>_xll.qlInterestRateIndexValueDate(IndexON,D455)</f>
        <v>43286</v>
      </c>
      <c r="F455" s="155">
        <f>IFERROR(_xll.qlIndexFixing(IndexON,D455,TRUE,_xll.ohTrigger(RecalcTrigger,TriggerON)),NA())</f>
        <v>-4.9475049375757862E-3</v>
      </c>
      <c r="H455" s="42">
        <f>_xll.qlCalendarAdvance(Calendar,$H454,B455,"f",FALSE)</f>
        <v>43286</v>
      </c>
      <c r="I455" s="139">
        <f>_xll.qlInterestRateIndexValueDate(Index1M,$H455)</f>
        <v>43290</v>
      </c>
      <c r="J455" s="144">
        <f>IFERROR(_xll.qlIndexFixing(Index1M,$H455,TRUE,_xll.ohTrigger(RecalcTrigger,Trigger1M)),NA())</f>
        <v>-5.1938460241219807E-3</v>
      </c>
      <c r="K455" s="44">
        <f>IFERROR(_xll.qlIndexFixing(Index3M,H455,TRUE,_xll.ohTrigger(RecalcTrigger,Trigger3M)),NA())</f>
        <v>-3.9261559612720027E-3</v>
      </c>
      <c r="L455" s="44">
        <f>IFERROR(_xll.qlIndexFixing(Index6M,$H455,TRUE,_xll.ohTrigger(RecalcTrigger,Trigger6M)),NA())</f>
        <v>-2.4248396499480978E-3</v>
      </c>
      <c r="M455" s="145">
        <f>IFERROR(_xll.qlIndexFixing(Index1Y,$H455,TRUE,_xll.ohTrigger(RecalcTrigger,Trigger1Y)),NA())</f>
        <v>-7.7321892722565183E-4</v>
      </c>
      <c r="N455" s="144">
        <f>IFERROR(_xll.qlIndexFixing(ONIndex1M,I455,TRUE,_xll.ohTrigger(RecalcTrigger,Trigger1M)),NA())</f>
        <v>-5.1890349458494356E-3</v>
      </c>
      <c r="O455" s="44">
        <f>IFERROR(_xll.qlIndexFixing(ONIndex3M,I455,TRUE,_xll.ohTrigger(RecalcTrigger,Trigger3M)),NA())</f>
        <v>-3.9193210540622303E-3</v>
      </c>
      <c r="P455" s="44">
        <f>IFERROR(_xll.qlIndexFixing(ONIndex6M,I455,TRUE,_xll.ohTrigger(RecalcTrigger,Trigger6M)),NA())</f>
        <v>-2.6359635316497432E-3</v>
      </c>
      <c r="Q455" s="145">
        <f>IFERROR(_xll.qlIndexFixing(ONIndex1Y,I455,TRUE,_xll.ohTrigger(RecalcTrigger,Trigger1Y)),NA())</f>
        <v>-1.0822916117714243E-3</v>
      </c>
    </row>
    <row r="456" spans="2:17" x14ac:dyDescent="0.2">
      <c r="B456" s="39" t="s">
        <v>17</v>
      </c>
      <c r="D456" s="42">
        <f>_xll.qlCalendarAdvance(Calendar,$D455,B456,"f",FALSE)</f>
        <v>43287</v>
      </c>
      <c r="E456" s="139">
        <f>_xll.qlInterestRateIndexValueDate(IndexON,D456)</f>
        <v>43287</v>
      </c>
      <c r="F456" s="155">
        <f>IFERROR(_xll.qlIndexFixing(IndexON,D456,TRUE,_xll.ohTrigger(RecalcTrigger,TriggerON)),NA())</f>
        <v>-4.9488938406350158E-3</v>
      </c>
      <c r="H456" s="42">
        <f>_xll.qlCalendarAdvance(Calendar,$H455,B456,"f",FALSE)</f>
        <v>43287</v>
      </c>
      <c r="I456" s="139">
        <f>_xll.qlInterestRateIndexValueDate(Index1M,$H456)</f>
        <v>43291</v>
      </c>
      <c r="J456" s="144">
        <f>IFERROR(_xll.qlIndexFixing(Index1M,$H456,TRUE,_xll.ohTrigger(RecalcTrigger,Trigger1M)),NA())</f>
        <v>-5.1942418353341738E-3</v>
      </c>
      <c r="K456" s="44">
        <f>IFERROR(_xll.qlIndexFixing(Index3M,H456,TRUE,_xll.ohTrigger(RecalcTrigger,Trigger3M)),NA())</f>
        <v>-3.9259491903624781E-3</v>
      </c>
      <c r="L456" s="44">
        <f>IFERROR(_xll.qlIndexFixing(Index6M,$H456,TRUE,_xll.ohTrigger(RecalcTrigger,Trigger6M)),NA())</f>
        <v>-2.4231318109717718E-3</v>
      </c>
      <c r="M456" s="145">
        <f>IFERROR(_xll.qlIndexFixing(Index1Y,$H456,TRUE,_xll.ohTrigger(RecalcTrigger,Trigger1Y)),NA())</f>
        <v>-7.7164908783960604E-4</v>
      </c>
      <c r="N456" s="144">
        <f>IFERROR(_xll.qlIndexFixing(ONIndex1M,I456,TRUE,_xll.ohTrigger(RecalcTrigger,Trigger1M)),NA())</f>
        <v>-5.1896280265140149E-3</v>
      </c>
      <c r="O456" s="44">
        <f>IFERROR(_xll.qlIndexFixing(ONIndex3M,I456,TRUE,_xll.ohTrigger(RecalcTrigger,Trigger3M)),NA())</f>
        <v>-3.9204187422026138E-3</v>
      </c>
      <c r="P456" s="44">
        <f>IFERROR(_xll.qlIndexFixing(ONIndex6M,I456,TRUE,_xll.ohTrigger(RecalcTrigger,Trigger6M)),NA())</f>
        <v>-2.6379185265357208E-3</v>
      </c>
      <c r="Q456" s="145">
        <f>IFERROR(_xll.qlIndexFixing(ONIndex1Y,I456,TRUE,_xll.ohTrigger(RecalcTrigger,Trigger1Y)),NA())</f>
        <v>-1.0830159802965866E-3</v>
      </c>
    </row>
    <row r="457" spans="2:17" x14ac:dyDescent="0.2">
      <c r="B457" s="39" t="s">
        <v>17</v>
      </c>
      <c r="D457" s="42">
        <f>_xll.qlCalendarAdvance(Calendar,$D456,B457,"f",FALSE)</f>
        <v>43290</v>
      </c>
      <c r="E457" s="139">
        <f>_xll.qlInterestRateIndexValueDate(IndexON,D457)</f>
        <v>43290</v>
      </c>
      <c r="F457" s="155">
        <f>IFERROR(_xll.qlIndexFixing(IndexON,D457,TRUE,_xll.ohTrigger(RecalcTrigger,TriggerON)),NA())</f>
        <v>-4.9503904468872761E-3</v>
      </c>
      <c r="H457" s="42">
        <f>_xll.qlCalendarAdvance(Calendar,$H456,B457,"f",FALSE)</f>
        <v>43290</v>
      </c>
      <c r="I457" s="139">
        <f>_xll.qlInterestRateIndexValueDate(Index1M,$H457)</f>
        <v>43292</v>
      </c>
      <c r="J457" s="144">
        <f>IFERROR(_xll.qlIndexFixing(Index1M,$H457,TRUE,_xll.ohTrigger(RecalcTrigger,Trigger1M)),NA())</f>
        <v>-5.1948300994585465E-3</v>
      </c>
      <c r="K457" s="44">
        <f>IFERROR(_xll.qlIndexFixing(Index3M,H457,TRUE,_xll.ohTrigger(RecalcTrigger,Trigger3M)),NA())</f>
        <v>-3.9257181970058621E-3</v>
      </c>
      <c r="L457" s="44">
        <f>IFERROR(_xll.qlIndexFixing(Index6M,$H457,TRUE,_xll.ohTrigger(RecalcTrigger,Trigger6M)),NA())</f>
        <v>-2.4213991245131128E-3</v>
      </c>
      <c r="M457" s="145">
        <f>IFERROR(_xll.qlIndexFixing(Index1Y,$H457,TRUE,_xll.ohTrigger(RecalcTrigger,Trigger1Y)),NA())</f>
        <v>-7.7007161615723113E-4</v>
      </c>
      <c r="N457" s="144">
        <f>IFERROR(_xll.qlIndexFixing(ONIndex1M,I457,TRUE,_xll.ohTrigger(RecalcTrigger,Trigger1M)),NA())</f>
        <v>-5.1906901554588103E-3</v>
      </c>
      <c r="O457" s="44">
        <f>IFERROR(_xll.qlIndexFixing(ONIndex3M,I457,TRUE,_xll.ohTrigger(RecalcTrigger,Trigger3M)),NA())</f>
        <v>-3.9224796161807518E-3</v>
      </c>
      <c r="P457" s="44">
        <f>IFERROR(_xll.qlIndexFixing(ONIndex6M,I457,TRUE,_xll.ohTrigger(RecalcTrigger,Trigger6M)),NA())</f>
        <v>-2.6396254618488157E-3</v>
      </c>
      <c r="Q457" s="145">
        <f>IFERROR(_xll.qlIndexFixing(ONIndex1Y,I457,TRUE,_xll.ohTrigger(RecalcTrigger,Trigger1Y)),NA())</f>
        <v>-1.0837285450904233E-3</v>
      </c>
    </row>
    <row r="458" spans="2:17" x14ac:dyDescent="0.2">
      <c r="B458" s="39" t="s">
        <v>17</v>
      </c>
      <c r="D458" s="42">
        <f>_xll.qlCalendarAdvance(Calendar,$D457,B458,"f",FALSE)</f>
        <v>43291</v>
      </c>
      <c r="E458" s="139">
        <f>_xll.qlInterestRateIndexValueDate(IndexON,D458)</f>
        <v>43291</v>
      </c>
      <c r="F458" s="155">
        <f>IFERROR(_xll.qlIndexFixing(IndexON,D458,TRUE,_xll.ohTrigger(RecalcTrigger,TriggerON)),NA())</f>
        <v>-4.9510905052985166E-3</v>
      </c>
      <c r="H458" s="42">
        <f>_xll.qlCalendarAdvance(Calendar,$H457,B458,"f",FALSE)</f>
        <v>43291</v>
      </c>
      <c r="I458" s="139">
        <f>_xll.qlInterestRateIndexValueDate(Index1M,$H458)</f>
        <v>43293</v>
      </c>
      <c r="J458" s="144">
        <f>IFERROR(_xll.qlIndexFixing(Index1M,$H458,TRUE,_xll.ohTrigger(RecalcTrigger,Trigger1M)),NA())</f>
        <v>-5.1950860799057641E-3</v>
      </c>
      <c r="K458" s="44">
        <f>IFERROR(_xll.qlIndexFixing(Index3M,H458,TRUE,_xll.ohTrigger(RecalcTrigger,Trigger3M)),NA())</f>
        <v>-3.925463358740589E-3</v>
      </c>
      <c r="L458" s="44">
        <f>IFERROR(_xll.qlIndexFixing(Index6M,$H458,TRUE,_xll.ohTrigger(RecalcTrigger,Trigger6M)),NA())</f>
        <v>-2.4184440751282995E-3</v>
      </c>
      <c r="M458" s="145">
        <f>IFERROR(_xll.qlIndexFixing(Index1Y,$H458,TRUE,_xll.ohTrigger(RecalcTrigger,Trigger1Y)),NA())</f>
        <v>-7.6848710113951646E-4</v>
      </c>
      <c r="N458" s="144">
        <f>IFERROR(_xll.qlIndexFixing(ONIndex1M,I458,TRUE,_xll.ohTrigger(RecalcTrigger,Trigger1M)),NA())</f>
        <v>-5.1918525488003908E-3</v>
      </c>
      <c r="O458" s="44">
        <f>IFERROR(_xll.qlIndexFixing(ONIndex3M,I458,TRUE,_xll.ohTrigger(RecalcTrigger,Trigger3M)),NA())</f>
        <v>-3.9245333987381059E-3</v>
      </c>
      <c r="P458" s="44">
        <f>IFERROR(_xll.qlIndexFixing(ONIndex6M,I458,TRUE,_xll.ohTrigger(RecalcTrigger,Trigger6M)),NA())</f>
        <v>-2.6391672732017923E-3</v>
      </c>
      <c r="Q458" s="145">
        <f>IFERROR(_xll.qlIndexFixing(ONIndex1Y,I458,TRUE,_xll.ohTrigger(RecalcTrigger,Trigger1Y)),NA())</f>
        <v>-1.0837080514969344E-3</v>
      </c>
    </row>
    <row r="459" spans="2:17" x14ac:dyDescent="0.2">
      <c r="B459" s="39" t="s">
        <v>17</v>
      </c>
      <c r="D459" s="42">
        <f>_xll.qlCalendarAdvance(Calendar,$D458,B459,"f",FALSE)</f>
        <v>43292</v>
      </c>
      <c r="E459" s="139">
        <f>_xll.qlInterestRateIndexValueDate(IndexON,D459)</f>
        <v>43292</v>
      </c>
      <c r="F459" s="155">
        <f>IFERROR(_xll.qlIndexFixing(IndexON,D459,TRUE,_xll.ohTrigger(RecalcTrigger,TriggerON)),NA())</f>
        <v>-4.9517819992805912E-3</v>
      </c>
      <c r="H459" s="42">
        <f>_xll.qlCalendarAdvance(Calendar,$H458,B459,"f",FALSE)</f>
        <v>43292</v>
      </c>
      <c r="I459" s="139">
        <f>_xll.qlInterestRateIndexValueDate(Index1M,$H459)</f>
        <v>43294</v>
      </c>
      <c r="J459" s="144">
        <f>IFERROR(_xll.qlIndexFixing(Index1M,$H459,TRUE,_xll.ohTrigger(RecalcTrigger,Trigger1M)),NA())</f>
        <v>-5.1953370402196648E-3</v>
      </c>
      <c r="K459" s="44">
        <f>IFERROR(_xll.qlIndexFixing(Index3M,H459,TRUE,_xll.ohTrigger(RecalcTrigger,Trigger3M)),NA())</f>
        <v>-3.9244212031980131E-3</v>
      </c>
      <c r="L459" s="44">
        <f>IFERROR(_xll.qlIndexFixing(Index6M,$H459,TRUE,_xll.ohTrigger(RecalcTrigger,Trigger6M)),NA())</f>
        <v>-2.4172754394525312E-3</v>
      </c>
      <c r="M459" s="145">
        <f>IFERROR(_xll.qlIndexFixing(Index1Y,$H459,TRUE,_xll.ohTrigger(RecalcTrigger,Trigger1Y)),NA())</f>
        <v>-7.6543634441061665E-4</v>
      </c>
      <c r="N459" s="144">
        <f>IFERROR(_xll.qlIndexFixing(ONIndex1M,I459,TRUE,_xll.ohTrigger(RecalcTrigger,Trigger1M)),NA())</f>
        <v>-5.192371493327741E-3</v>
      </c>
      <c r="O459" s="44">
        <f>IFERROR(_xll.qlIndexFixing(ONIndex3M,I459,TRUE,_xll.ohTrigger(RecalcTrigger,Trigger3M)),NA())</f>
        <v>-3.9254922321108054E-3</v>
      </c>
      <c r="P459" s="44">
        <f>IFERROR(_xll.qlIndexFixing(ONIndex6M,I459,TRUE,_xll.ohTrigger(RecalcTrigger,Trigger6M)),NA())</f>
        <v>-2.6378165180140911E-3</v>
      </c>
      <c r="Q459" s="145">
        <f>IFERROR(_xll.qlIndexFixing(ONIndex1Y,I459,TRUE,_xll.ohTrigger(RecalcTrigger,Trigger1Y)),NA())</f>
        <v>-1.0833230451501308E-3</v>
      </c>
    </row>
    <row r="460" spans="2:17" x14ac:dyDescent="0.2">
      <c r="B460" s="39" t="s">
        <v>17</v>
      </c>
      <c r="D460" s="42">
        <f>_xll.qlCalendarAdvance(Calendar,$D459,B460,"f",FALSE)</f>
        <v>43293</v>
      </c>
      <c r="E460" s="139">
        <f>_xll.qlInterestRateIndexValueDate(IndexON,D460)</f>
        <v>43293</v>
      </c>
      <c r="F460" s="155">
        <f>IFERROR(_xll.qlIndexFixing(IndexON,D460,TRUE,_xll.ohTrigger(RecalcTrigger,TriggerON)),NA())</f>
        <v>-4.9524649105281426E-3</v>
      </c>
      <c r="H460" s="42">
        <f>_xll.qlCalendarAdvance(Calendar,$H459,B460,"f",FALSE)</f>
        <v>43293</v>
      </c>
      <c r="I460" s="139">
        <f>_xll.qlInterestRateIndexValueDate(Index1M,$H460)</f>
        <v>43297</v>
      </c>
      <c r="J460" s="144">
        <f>IFERROR(_xll.qlIndexFixing(Index1M,$H460,TRUE,_xll.ohTrigger(RecalcTrigger,Trigger1M)),NA())</f>
        <v>-5.1962929108642373E-3</v>
      </c>
      <c r="K460" s="44">
        <f>IFERROR(_xll.qlIndexFixing(Index3M,H460,TRUE,_xll.ohTrigger(RecalcTrigger,Trigger3M)),NA())</f>
        <v>-3.9242132014116271E-3</v>
      </c>
      <c r="L460" s="44">
        <f>IFERROR(_xll.qlIndexFixing(Index6M,$H460,TRUE,_xll.ohTrigger(RecalcTrigger,Trigger6M)),NA())</f>
        <v>-2.4124856858020777E-3</v>
      </c>
      <c r="M460" s="145">
        <f>IFERROR(_xll.qlIndexFixing(Index1Y,$H460,TRUE,_xll.ohTrigger(RecalcTrigger,Trigger1Y)),NA())</f>
        <v>-7.6209051571554632E-4</v>
      </c>
      <c r="N460" s="144">
        <f>IFERROR(_xll.qlIndexFixing(ONIndex1M,I460,TRUE,_xll.ohTrigger(RecalcTrigger,Trigger1M)),NA())</f>
        <v>-5.1928754688690404E-3</v>
      </c>
      <c r="O460" s="44">
        <f>IFERROR(_xll.qlIndexFixing(ONIndex3M,I460,TRUE,_xll.ohTrigger(RecalcTrigger,Trigger3M)),NA())</f>
        <v>-3.9264228104451959E-3</v>
      </c>
      <c r="P460" s="44">
        <f>IFERROR(_xll.qlIndexFixing(ONIndex6M,I460,TRUE,_xll.ohTrigger(RecalcTrigger,Trigger6M)),NA())</f>
        <v>-2.6357925326747633E-3</v>
      </c>
      <c r="Q460" s="145">
        <f>IFERROR(_xll.qlIndexFixing(ONIndex1Y,I460,TRUE,_xll.ohTrigger(RecalcTrigger,Trigger1Y)),NA())</f>
        <v>-1.0827121596879152E-3</v>
      </c>
    </row>
    <row r="461" spans="2:17" x14ac:dyDescent="0.2">
      <c r="B461" s="39" t="s">
        <v>17</v>
      </c>
      <c r="D461" s="42">
        <f>_xll.qlCalendarAdvance(Calendar,$D460,B461,"f",FALSE)</f>
        <v>43294</v>
      </c>
      <c r="E461" s="139">
        <f>_xll.qlInterestRateIndexValueDate(IndexON,D461)</f>
        <v>43294</v>
      </c>
      <c r="F461" s="155">
        <f>IFERROR(_xll.qlIndexFixing(IndexON,D461,TRUE,_xll.ohTrigger(RecalcTrigger,TriggerON)),NA())</f>
        <v>-4.9537338653893315E-3</v>
      </c>
      <c r="H461" s="42">
        <f>_xll.qlCalendarAdvance(Calendar,$H460,B461,"f",FALSE)</f>
        <v>43294</v>
      </c>
      <c r="I461" s="139">
        <f>_xll.qlInterestRateIndexValueDate(Index1M,$H461)</f>
        <v>43298</v>
      </c>
      <c r="J461" s="144">
        <f>IFERROR(_xll.qlIndexFixing(Index1M,$H461,TRUE,_xll.ohTrigger(RecalcTrigger,Trigger1M)),NA())</f>
        <v>-5.1965803510004467E-3</v>
      </c>
      <c r="K461" s="44">
        <f>IFERROR(_xll.qlIndexFixing(Index3M,H461,TRUE,_xll.ohTrigger(RecalcTrigger,Trigger3M)),NA())</f>
        <v>-3.9238448957261123E-3</v>
      </c>
      <c r="L461" s="44">
        <f>IFERROR(_xll.qlIndexFixing(Index6M,$H461,TRUE,_xll.ohTrigger(RecalcTrigger,Trigger6M)),NA())</f>
        <v>-2.4106778448329778E-3</v>
      </c>
      <c r="M461" s="145">
        <f>IFERROR(_xll.qlIndexFixing(Index1Y,$H461,TRUE,_xll.ohTrigger(RecalcTrigger,Trigger1Y)),NA())</f>
        <v>-7.6047974721909822E-4</v>
      </c>
      <c r="N461" s="144">
        <f>IFERROR(_xll.qlIndexFixing(ONIndex1M,I461,TRUE,_xll.ohTrigger(RecalcTrigger,Trigger1M)),NA())</f>
        <v>-5.1933644283819191E-3</v>
      </c>
      <c r="O461" s="44">
        <f>IFERROR(_xll.qlIndexFixing(ONIndex3M,I461,TRUE,_xll.ohTrigger(RecalcTrigger,Trigger3M)),NA())</f>
        <v>-3.9273249723503767E-3</v>
      </c>
      <c r="P461" s="44">
        <f>IFERROR(_xll.qlIndexFixing(ONIndex6M,I461,TRUE,_xll.ohTrigger(RecalcTrigger,Trigger6M)),NA())</f>
        <v>-2.6330912903649306E-3</v>
      </c>
      <c r="Q461" s="145">
        <f>IFERROR(_xll.qlIndexFixing(ONIndex1Y,I461,TRUE,_xll.ohTrigger(RecalcTrigger,Trigger1Y)),NA())</f>
        <v>-1.0818740605778032E-3</v>
      </c>
    </row>
    <row r="462" spans="2:17" x14ac:dyDescent="0.2">
      <c r="B462" s="39" t="s">
        <v>17</v>
      </c>
      <c r="D462" s="42">
        <f>_xll.qlCalendarAdvance(Calendar,$D461,B462,"f",FALSE)</f>
        <v>43297</v>
      </c>
      <c r="E462" s="139">
        <f>_xll.qlInterestRateIndexValueDate(IndexON,D462)</f>
        <v>43297</v>
      </c>
      <c r="F462" s="155">
        <f>IFERROR(_xll.qlIndexFixing(IndexON,D462,TRUE,_xll.ohTrigger(RecalcTrigger,TriggerON)),NA())</f>
        <v>-4.9551103609069003E-3</v>
      </c>
      <c r="H462" s="42">
        <f>_xll.qlCalendarAdvance(Calendar,$H461,B462,"f",FALSE)</f>
        <v>43297</v>
      </c>
      <c r="I462" s="139">
        <f>_xll.qlInterestRateIndexValueDate(Index1M,$H462)</f>
        <v>43299</v>
      </c>
      <c r="J462" s="144">
        <f>IFERROR(_xll.qlIndexFixing(Index1M,$H462,TRUE,_xll.ohTrigger(RecalcTrigger,Trigger1M)),NA())</f>
        <v>-5.1969490586460543E-3</v>
      </c>
      <c r="K462" s="44">
        <f>IFERROR(_xll.qlIndexFixing(Index3M,H462,TRUE,_xll.ohTrigger(RecalcTrigger,Trigger3M)),NA())</f>
        <v>-3.9234550667869832E-3</v>
      </c>
      <c r="L462" s="44">
        <f>IFERROR(_xll.qlIndexFixing(Index6M,$H462,TRUE,_xll.ohTrigger(RecalcTrigger,Trigger6M)),NA())</f>
        <v>-2.4088700044399389E-3</v>
      </c>
      <c r="M462" s="145">
        <f>IFERROR(_xll.qlIndexFixing(Index1Y,$H462,TRUE,_xll.ohTrigger(RecalcTrigger,Trigger1Y)),NA())</f>
        <v>-7.5886554642491655E-4</v>
      </c>
      <c r="N462" s="144">
        <f>IFERROR(_xll.qlIndexFixing(ONIndex1M,I462,TRUE,_xll.ohTrigger(RecalcTrigger,Trigger1M)),NA())</f>
        <v>-5.1942171116392544E-3</v>
      </c>
      <c r="O462" s="44">
        <f>IFERROR(_xll.qlIndexFixing(ONIndex3M,I462,TRUE,_xll.ohTrigger(RecalcTrigger,Trigger3M)),NA())</f>
        <v>-3.9289908865303147E-3</v>
      </c>
      <c r="P462" s="44">
        <f>IFERROR(_xll.qlIndexFixing(ONIndex6M,I462,TRUE,_xll.ohTrigger(RecalcTrigger,Trigger6M)),NA())</f>
        <v>-2.6253920024910116E-3</v>
      </c>
      <c r="Q462" s="145">
        <f>IFERROR(_xll.qlIndexFixing(ONIndex1Y,I462,TRUE,_xll.ohTrigger(RecalcTrigger,Trigger1Y)),NA())</f>
        <v>-1.0794305728722975E-3</v>
      </c>
    </row>
    <row r="463" spans="2:17" x14ac:dyDescent="0.2">
      <c r="B463" s="39" t="s">
        <v>17</v>
      </c>
      <c r="D463" s="42">
        <f>_xll.qlCalendarAdvance(Calendar,$D462,B463,"f",FALSE)</f>
        <v>43298</v>
      </c>
      <c r="E463" s="139">
        <f>_xll.qlInterestRateIndexValueDate(IndexON,D463)</f>
        <v>43298</v>
      </c>
      <c r="F463" s="155">
        <f>IFERROR(_xll.qlIndexFixing(IndexON,D463,TRUE,_xll.ohTrigger(RecalcTrigger,TriggerON)),NA())</f>
        <v>-4.9557500829022771E-3</v>
      </c>
      <c r="H463" s="42">
        <f>_xll.qlCalendarAdvance(Calendar,$H462,B463,"f",FALSE)</f>
        <v>43298</v>
      </c>
      <c r="I463" s="139">
        <f>_xll.qlInterestRateIndexValueDate(Index1M,$H463)</f>
        <v>43300</v>
      </c>
      <c r="J463" s="144">
        <f>IFERROR(_xll.qlIndexFixing(Index1M,$H463,TRUE,_xll.ohTrigger(RecalcTrigger,Trigger1M)),NA())</f>
        <v>-5.1971513254366053E-3</v>
      </c>
      <c r="K463" s="44">
        <f>IFERROR(_xll.qlIndexFixing(Index3M,H463,TRUE,_xll.ohTrigger(RecalcTrigger,Trigger3M)),NA())</f>
        <v>-3.9230441109424112E-3</v>
      </c>
      <c r="L463" s="44">
        <f>IFERROR(_xll.qlIndexFixing(Index6M,$H463,TRUE,_xll.ohTrigger(RecalcTrigger,Trigger6M)),NA())</f>
        <v>-2.4058988297363218E-3</v>
      </c>
      <c r="M463" s="145">
        <f>IFERROR(_xll.qlIndexFixing(Index1Y,$H463,TRUE,_xll.ohTrigger(RecalcTrigger,Trigger1Y)),NA())</f>
        <v>-7.5724852805146895E-4</v>
      </c>
      <c r="N463" s="144">
        <f>IFERROR(_xll.qlIndexFixing(ONIndex1M,I463,TRUE,_xll.ohTrigger(RecalcTrigger,Trigger1M)),NA())</f>
        <v>-5.1951691610252482E-3</v>
      </c>
      <c r="O463" s="44">
        <f>IFERROR(_xll.qlIndexFixing(ONIndex3M,I463,TRUE,_xll.ohTrigger(RecalcTrigger,Trigger3M)),NA())</f>
        <v>-3.9306462283406063E-3</v>
      </c>
      <c r="P463" s="44">
        <f>IFERROR(_xll.qlIndexFixing(ONIndex6M,I463,TRUE,_xll.ohTrigger(RecalcTrigger,Trigger6M)),NA())</f>
        <v>-2.6154332173211614E-3</v>
      </c>
      <c r="Q463" s="145">
        <f>IFERROR(_xll.qlIndexFixing(ONIndex1Y,I463,TRUE,_xll.ohTrigger(RecalcTrigger,Trigger1Y)),NA())</f>
        <v>-1.0762228321326006E-3</v>
      </c>
    </row>
    <row r="464" spans="2:17" x14ac:dyDescent="0.2">
      <c r="B464" s="39" t="s">
        <v>17</v>
      </c>
      <c r="D464" s="42">
        <f>_xll.qlCalendarAdvance(Calendar,$D463,B464,"f",FALSE)</f>
        <v>43299</v>
      </c>
      <c r="E464" s="139">
        <f>_xll.qlInterestRateIndexValueDate(IndexON,D464)</f>
        <v>43299</v>
      </c>
      <c r="F464" s="155">
        <f>IFERROR(_xll.qlIndexFixing(IndexON,D464,TRUE,_xll.ohTrigger(RecalcTrigger,TriggerON)),NA())</f>
        <v>-4.9563811118114032E-3</v>
      </c>
      <c r="H464" s="42">
        <f>_xll.qlCalendarAdvance(Calendar,$H463,B464,"f",FALSE)</f>
        <v>43299</v>
      </c>
      <c r="I464" s="139">
        <f>_xll.qlInterestRateIndexValueDate(Index1M,$H464)</f>
        <v>43301</v>
      </c>
      <c r="J464" s="144">
        <f>IFERROR(_xll.qlIndexFixing(Index1M,$H464,TRUE,_xll.ohTrigger(RecalcTrigger,Trigger1M)),NA())</f>
        <v>-5.197348460419097E-3</v>
      </c>
      <c r="K464" s="44">
        <f>IFERROR(_xll.qlIndexFixing(Index3M,H464,TRUE,_xll.ohTrigger(RecalcTrigger,Trigger3M)),NA())</f>
        <v>-3.9217517576087563E-3</v>
      </c>
      <c r="L464" s="44">
        <f>IFERROR(_xll.qlIndexFixing(Index6M,$H464,TRUE,_xll.ohTrigger(RecalcTrigger,Trigger6M)),NA())</f>
        <v>-2.4046883506147134E-3</v>
      </c>
      <c r="M464" s="145">
        <f>IFERROR(_xll.qlIndexFixing(Index1Y,$H464,TRUE,_xll.ohTrigger(RecalcTrigger,Trigger1Y)),NA())</f>
        <v>-7.5416849612959579E-4</v>
      </c>
      <c r="N464" s="144">
        <f>IFERROR(_xll.qlIndexFixing(ONIndex1M,I464,TRUE,_xll.ohTrigger(RecalcTrigger,Trigger1M)),NA())</f>
        <v>-5.1955823316829353E-3</v>
      </c>
      <c r="O464" s="44">
        <f>IFERROR(_xll.qlIndexFixing(ONIndex3M,I464,TRUE,_xll.ohTrigger(RecalcTrigger,Trigger3M)),NA())</f>
        <v>-3.9314038876758772E-3</v>
      </c>
      <c r="P464" s="44">
        <f>IFERROR(_xll.qlIndexFixing(ONIndex6M,I464,TRUE,_xll.ohTrigger(RecalcTrigger,Trigger6M)),NA())</f>
        <v>-2.6092852892345419E-3</v>
      </c>
      <c r="Q464" s="145">
        <f>IFERROR(_xll.qlIndexFixing(ONIndex1Y,I464,TRUE,_xll.ohTrigger(RecalcTrigger,Trigger1Y)),NA())</f>
        <v>-1.0742286436382642E-3</v>
      </c>
    </row>
    <row r="465" spans="2:17" x14ac:dyDescent="0.2">
      <c r="B465" s="39" t="s">
        <v>17</v>
      </c>
      <c r="D465" s="42">
        <f>_xll.qlCalendarAdvance(Calendar,$D464,B465,"f",FALSE)</f>
        <v>43300</v>
      </c>
      <c r="E465" s="139">
        <f>_xll.qlInterestRateIndexValueDate(IndexON,D465)</f>
        <v>43300</v>
      </c>
      <c r="F465" s="155">
        <f>IFERROR(_xll.qlIndexFixing(IndexON,D465,TRUE,_xll.ohTrigger(RecalcTrigger,TriggerON)),NA())</f>
        <v>-4.9570034293688892E-3</v>
      </c>
      <c r="H465" s="42">
        <f>_xll.qlCalendarAdvance(Calendar,$H464,B465,"f",FALSE)</f>
        <v>43300</v>
      </c>
      <c r="I465" s="139">
        <f>_xll.qlInterestRateIndexValueDate(Index1M,$H465)</f>
        <v>43304</v>
      </c>
      <c r="J465" s="144">
        <f>IFERROR(_xll.qlIndexFixing(Index1M,$H465,TRUE,_xll.ohTrigger(RecalcTrigger,Trigger1M)),NA())</f>
        <v>-5.1979742622307581E-3</v>
      </c>
      <c r="K465" s="44">
        <f>IFERROR(_xll.qlIndexFixing(Index3M,H465,TRUE,_xll.ohTrigger(RecalcTrigger,Trigger3M)),NA())</f>
        <v>-3.921197039468814E-3</v>
      </c>
      <c r="L465" s="44">
        <f>IFERROR(_xll.qlIndexFixing(Index6M,$H465,TRUE,_xll.ohTrigger(RecalcTrigger,Trigger6M)),NA())</f>
        <v>-2.3999588876997802E-3</v>
      </c>
      <c r="M465" s="145">
        <f>IFERROR(_xll.qlIndexFixing(Index1Y,$H465,TRUE,_xll.ohTrigger(RecalcTrigger,Trigger1Y)),NA())</f>
        <v>-7.5076470194071455E-4</v>
      </c>
      <c r="N465" s="144">
        <f>IFERROR(_xll.qlIndexFixing(ONIndex1M,I465,TRUE,_xll.ohTrigger(RecalcTrigger,Trigger1M)),NA())</f>
        <v>-5.1959802030587809E-3</v>
      </c>
      <c r="O465" s="44">
        <f>IFERROR(_xll.qlIndexFixing(ONIndex3M,I465,TRUE,_xll.ohTrigger(RecalcTrigger,Trigger3M)),NA())</f>
        <v>-3.9321321623964067E-3</v>
      </c>
      <c r="P465" s="44">
        <f>IFERROR(_xll.qlIndexFixing(ONIndex6M,I465,TRUE,_xll.ohTrigger(RecalcTrigger,Trigger6M)),NA())</f>
        <v>-2.6024359438636679E-3</v>
      </c>
      <c r="Q465" s="145">
        <f>IFERROR(_xll.qlIndexFixing(ONIndex1Y,I465,TRUE,_xll.ohTrigger(RecalcTrigger,Trigger1Y)),NA())</f>
        <v>-1.0719992331020833E-3</v>
      </c>
    </row>
    <row r="466" spans="2:17" x14ac:dyDescent="0.2">
      <c r="B466" s="39" t="s">
        <v>17</v>
      </c>
      <c r="D466" s="42">
        <f>_xll.qlCalendarAdvance(Calendar,$D465,B466,"f",FALSE)</f>
        <v>43301</v>
      </c>
      <c r="E466" s="139">
        <f>_xll.qlInterestRateIndexValueDate(IndexON,D466)</f>
        <v>43301</v>
      </c>
      <c r="F466" s="155">
        <f>IFERROR(_xll.qlIndexFixing(IndexON,D466,TRUE,_xll.ohTrigger(RecalcTrigger,TriggerON)),NA())</f>
        <v>-4.9581506462637037E-3</v>
      </c>
      <c r="H466" s="42">
        <f>_xll.qlCalendarAdvance(Calendar,$H465,B466,"f",FALSE)</f>
        <v>43301</v>
      </c>
      <c r="I466" s="139">
        <f>_xll.qlInterestRateIndexValueDate(Index1M,$H466)</f>
        <v>43305</v>
      </c>
      <c r="J466" s="144">
        <f>IFERROR(_xll.qlIndexFixing(Index1M,$H466,TRUE,_xll.ohTrigger(RecalcTrigger,Trigger1M)),NA())</f>
        <v>-5.1981510186724991E-3</v>
      </c>
      <c r="K466" s="44">
        <f>IFERROR(_xll.qlIndexFixing(Index3M,H466,TRUE,_xll.ohTrigger(RecalcTrigger,Trigger3M)),NA())</f>
        <v>-3.9206864883291883E-3</v>
      </c>
      <c r="L466" s="44">
        <f>IFERROR(_xll.qlIndexFixing(Index6M,$H466,TRUE,_xll.ohTrigger(RecalcTrigger,Trigger6M)),NA())</f>
        <v>-2.3982282036196017E-3</v>
      </c>
      <c r="M466" s="145">
        <f>IFERROR(_xll.qlIndexFixing(Index1Y,$H466,TRUE,_xll.ohTrigger(RecalcTrigger,Trigger1Y)),NA())</f>
        <v>-7.4914294525254015E-4</v>
      </c>
      <c r="N466" s="144">
        <f>IFERROR(_xll.qlIndexFixing(ONIndex1M,I466,TRUE,_xll.ohTrigger(RecalcTrigger,Trigger1M)),NA())</f>
        <v>-5.196362727750703E-3</v>
      </c>
      <c r="O466" s="44">
        <f>IFERROR(_xll.qlIndexFixing(ONIndex3M,I466,TRUE,_xll.ohTrigger(RecalcTrigger,Trigger3M)),NA())</f>
        <v>-3.9328308912311982E-3</v>
      </c>
      <c r="P466" s="44">
        <f>IFERROR(_xll.qlIndexFixing(ONIndex6M,I466,TRUE,_xll.ohTrigger(RecalcTrigger,Trigger6M)),NA())</f>
        <v>-2.594881154309725E-3</v>
      </c>
      <c r="Q466" s="145">
        <f>IFERROR(_xll.qlIndexFixing(ONIndex1Y,I466,TRUE,_xll.ohTrigger(RecalcTrigger,Trigger1Y)),NA())</f>
        <v>-1.0695332659915735E-3</v>
      </c>
    </row>
    <row r="467" spans="2:17" x14ac:dyDescent="0.2">
      <c r="B467" s="39" t="s">
        <v>17</v>
      </c>
      <c r="D467" s="42">
        <f>_xll.qlCalendarAdvance(Calendar,$D466,B467,"f",FALSE)</f>
        <v>43304</v>
      </c>
      <c r="E467" s="139">
        <f>_xll.qlInterestRateIndexValueDate(IndexON,D467)</f>
        <v>43304</v>
      </c>
      <c r="F467" s="155">
        <f>IFERROR(_xll.qlIndexFixing(IndexON,D467,TRUE,_xll.ohTrigger(RecalcTrigger,TriggerON)),NA())</f>
        <v>-4.9594052182166948E-3</v>
      </c>
      <c r="H467" s="42">
        <f>_xll.qlCalendarAdvance(Calendar,$H466,B467,"f",FALSE)</f>
        <v>43304</v>
      </c>
      <c r="I467" s="139">
        <f>_xll.qlInterestRateIndexValueDate(Index1M,$H467)</f>
        <v>43306</v>
      </c>
      <c r="J467" s="144">
        <f>IFERROR(_xll.qlIndexFixing(Index1M,$H467,TRUE,_xll.ohTrigger(RecalcTrigger,Trigger1M)),NA())</f>
        <v>-5.1982955668794517E-3</v>
      </c>
      <c r="K467" s="44">
        <f>IFERROR(_xll.qlIndexFixing(Index3M,H467,TRUE,_xll.ohTrigger(RecalcTrigger,Trigger3M)),NA())</f>
        <v>-3.9201572447854155E-3</v>
      </c>
      <c r="L467" s="44">
        <f>IFERROR(_xll.qlIndexFixing(Index6M,$H467,TRUE,_xll.ohTrigger(RecalcTrigger,Trigger6M)),NA())</f>
        <v>-2.3965234423381138E-3</v>
      </c>
      <c r="M467" s="145">
        <f>IFERROR(_xll.qlIndexFixing(Index1Y,$H467,TRUE,_xll.ohTrigger(RecalcTrigger,Trigger1Y)),NA())</f>
        <v>-7.4752213657797845E-4</v>
      </c>
      <c r="N467" s="144">
        <f>IFERROR(_xll.qlIndexFixing(ONIndex1M,I467,TRUE,_xll.ohTrigger(RecalcTrigger,Trigger1M)),NA())</f>
        <v>-5.1970013593383158E-3</v>
      </c>
      <c r="O467" s="44">
        <f>IFERROR(_xll.qlIndexFixing(ONIndex3M,I467,TRUE,_xll.ohTrigger(RecalcTrigger,Trigger3M)),NA())</f>
        <v>-3.9340860630243668E-3</v>
      </c>
      <c r="P467" s="44">
        <f>IFERROR(_xll.qlIndexFixing(ONIndex6M,I467,TRUE,_xll.ohTrigger(RecalcTrigger,Trigger6M)),NA())</f>
        <v>-2.5773815081775453E-3</v>
      </c>
      <c r="Q467" s="145">
        <f>IFERROR(_xll.qlIndexFixing(ONIndex1Y,I467,TRUE,_xll.ohTrigger(RecalcTrigger,Trigger1Y)),NA())</f>
        <v>-1.063802992242735E-3</v>
      </c>
    </row>
    <row r="468" spans="2:17" x14ac:dyDescent="0.2">
      <c r="B468" s="39" t="s">
        <v>17</v>
      </c>
      <c r="D468" s="42">
        <f>_xll.qlCalendarAdvance(Calendar,$D467,B468,"f",FALSE)</f>
        <v>43305</v>
      </c>
      <c r="E468" s="139">
        <f>_xll.qlInterestRateIndexValueDate(IndexON,D468)</f>
        <v>43305</v>
      </c>
      <c r="F468" s="155">
        <f>IFERROR(_xll.qlIndexFixing(IndexON,D468,TRUE,_xll.ohTrigger(RecalcTrigger,TriggerON)),NA())</f>
        <v>-4.9599837031966132E-3</v>
      </c>
      <c r="H468" s="42">
        <f>_xll.qlCalendarAdvance(Calendar,$H467,B468,"f",FALSE)</f>
        <v>43305</v>
      </c>
      <c r="I468" s="139">
        <f>_xll.qlInterestRateIndexValueDate(Index1M,$H468)</f>
        <v>43307</v>
      </c>
      <c r="J468" s="144">
        <f>IFERROR(_xll.qlIndexFixing(Index1M,$H468,TRUE,_xll.ohTrigger(RecalcTrigger,Trigger1M)),NA())</f>
        <v>-5.1984429525731013E-3</v>
      </c>
      <c r="K468" s="44">
        <f>IFERROR(_xll.qlIndexFixing(Index3M,H468,TRUE,_xll.ohTrigger(RecalcTrigger,Trigger3M)),NA())</f>
        <v>-3.9196097239941018E-3</v>
      </c>
      <c r="L468" s="44">
        <f>IFERROR(_xll.qlIndexFixing(Index6M,$H468,TRUE,_xll.ohTrigger(RecalcTrigger,Trigger6M)),NA())</f>
        <v>-2.3937099192298142E-3</v>
      </c>
      <c r="M468" s="145">
        <f>IFERROR(_xll.qlIndexFixing(Index1Y,$H468,TRUE,_xll.ohTrigger(RecalcTrigger,Trigger1Y)),NA())</f>
        <v>-7.4590291639604195E-4</v>
      </c>
      <c r="N468" s="144">
        <f>IFERROR(_xll.qlIndexFixing(ONIndex1M,I468,TRUE,_xll.ohTrigger(RecalcTrigger,Trigger1M)),NA())</f>
        <v>-5.1977384159540563E-3</v>
      </c>
      <c r="O468" s="44">
        <f>IFERROR(_xll.qlIndexFixing(ONIndex3M,I468,TRUE,_xll.ohTrigger(RecalcTrigger,Trigger3M)),NA())</f>
        <v>-3.9353271197350992E-3</v>
      </c>
      <c r="P468" s="44">
        <f>IFERROR(_xll.qlIndexFixing(ONIndex6M,I468,TRUE,_xll.ohTrigger(RecalcTrigger,Trigger6M)),NA())</f>
        <v>-2.5575270191247057E-3</v>
      </c>
      <c r="Q468" s="145">
        <f>IFERROR(_xll.qlIndexFixing(ONIndex1Y,I468,TRUE,_xll.ohTrigger(RecalcTrigger,Trigger1Y)),NA())</f>
        <v>-1.0572771363603906E-3</v>
      </c>
    </row>
    <row r="469" spans="2:17" x14ac:dyDescent="0.2">
      <c r="B469" s="39" t="s">
        <v>17</v>
      </c>
      <c r="D469" s="42">
        <f>_xll.qlCalendarAdvance(Calendar,$D468,B469,"f",FALSE)</f>
        <v>43306</v>
      </c>
      <c r="E469" s="139">
        <f>_xll.qlInterestRateIndexValueDate(IndexON,D469)</f>
        <v>43306</v>
      </c>
      <c r="F469" s="155">
        <f>IFERROR(_xll.qlIndexFixing(IndexON,D469,TRUE,_xll.ohTrigger(RecalcTrigger,TriggerON)),NA())</f>
        <v>-4.9605533663132917E-3</v>
      </c>
      <c r="H469" s="42">
        <f>_xll.qlCalendarAdvance(Calendar,$H468,B469,"f",FALSE)</f>
        <v>43306</v>
      </c>
      <c r="I469" s="139">
        <f>_xll.qlInterestRateIndexValueDate(Index1M,$H469)</f>
        <v>43308</v>
      </c>
      <c r="J469" s="144">
        <f>IFERROR(_xll.qlIndexFixing(Index1M,$H469,TRUE,_xll.ohTrigger(RecalcTrigger,Trigger1M)),NA())</f>
        <v>-5.1985850947482287E-3</v>
      </c>
      <c r="K469" s="44">
        <f>IFERROR(_xll.qlIndexFixing(Index3M,H469,TRUE,_xll.ohTrigger(RecalcTrigger,Trigger3M)),NA())</f>
        <v>-3.9181169594331199E-3</v>
      </c>
      <c r="L469" s="44">
        <f>IFERROR(_xll.qlIndexFixing(Index6M,$H469,TRUE,_xll.ohTrigger(RecalcTrigger,Trigger6M)),NA())</f>
        <v>-2.3926397533035079E-3</v>
      </c>
      <c r="M469" s="145">
        <f>IFERROR(_xll.qlIndexFixing(Index1Y,$H469,TRUE,_xll.ohTrigger(RecalcTrigger,Trigger1Y)),NA())</f>
        <v>-7.4282416005481955E-4</v>
      </c>
      <c r="N469" s="144">
        <f>IFERROR(_xll.qlIndexFixing(ONIndex1M,I469,TRUE,_xll.ohTrigger(RecalcTrigger,Trigger1M)),NA())</f>
        <v>-5.1980434992726643E-3</v>
      </c>
      <c r="O469" s="44">
        <f>IFERROR(_xll.qlIndexFixing(ONIndex3M,I469,TRUE,_xll.ohTrigger(RecalcTrigger,Trigger3M)),NA())</f>
        <v>-3.9358756983576271E-3</v>
      </c>
      <c r="P469" s="44">
        <f>IFERROR(_xll.qlIndexFixing(ONIndex6M,I469,TRUE,_xll.ohTrigger(RecalcTrigger,Trigger6M)),NA())</f>
        <v>-2.5465724164197567E-3</v>
      </c>
      <c r="Q469" s="145">
        <f>IFERROR(_xll.qlIndexFixing(ONIndex1Y,I469,TRUE,_xll.ohTrigger(RecalcTrigger,Trigger1Y)),NA())</f>
        <v>-1.0536498349411616E-3</v>
      </c>
    </row>
    <row r="470" spans="2:17" x14ac:dyDescent="0.2">
      <c r="B470" s="39" t="s">
        <v>17</v>
      </c>
      <c r="D470" s="42">
        <f>_xll.qlCalendarAdvance(Calendar,$D469,B470,"f",FALSE)</f>
        <v>43307</v>
      </c>
      <c r="E470" s="139">
        <f>_xll.qlInterestRateIndexValueDate(IndexON,D470)</f>
        <v>43307</v>
      </c>
      <c r="F470" s="155">
        <f>IFERROR(_xll.qlIndexFixing(IndexON,D470,TRUE,_xll.ohTrigger(RecalcTrigger,TriggerON)),NA())</f>
        <v>-4.9611141895811173E-3</v>
      </c>
      <c r="H470" s="42">
        <f>_xll.qlCalendarAdvance(Calendar,$H469,B470,"f",FALSE)</f>
        <v>43307</v>
      </c>
      <c r="I470" s="139">
        <f>_xll.qlInterestRateIndexValueDate(Index1M,$H470)</f>
        <v>43311</v>
      </c>
      <c r="J470" s="144">
        <f>IFERROR(_xll.qlIndexFixing(Index1M,$H470,TRUE,_xll.ohTrigger(RecalcTrigger,Trigger1M)),NA())</f>
        <v>-5.1988738898238237E-3</v>
      </c>
      <c r="K470" s="44">
        <f>IFERROR(_xll.qlIndexFixing(Index3M,H470,TRUE,_xll.ohTrigger(RecalcTrigger,Trigger3M)),NA())</f>
        <v>-3.9172452654759934E-3</v>
      </c>
      <c r="L470" s="44">
        <f>IFERROR(_xll.qlIndexFixing(Index6M,$H470,TRUE,_xll.ohTrigger(RecalcTrigger,Trigger6M)),NA())</f>
        <v>-2.3885219252324811E-3</v>
      </c>
      <c r="M470" s="145">
        <f>IFERROR(_xll.qlIndexFixing(Index1Y,$H470,TRUE,_xll.ohTrigger(RecalcTrigger,Trigger1Y)),NA())</f>
        <v>-7.3945485898200441E-4</v>
      </c>
      <c r="N470" s="144">
        <f>IFERROR(_xll.qlIndexFixing(ONIndex1M,I470,TRUE,_xll.ohTrigger(RecalcTrigger,Trigger1M)),NA())</f>
        <v>-5.1983329526539279E-3</v>
      </c>
      <c r="O470" s="44">
        <f>IFERROR(_xll.qlIndexFixing(ONIndex3M,I470,TRUE,_xll.ohTrigger(RecalcTrigger,Trigger3M)),NA())</f>
        <v>-3.9363937627490131E-3</v>
      </c>
      <c r="P470" s="44">
        <f>IFERROR(_xll.qlIndexFixing(ONIndex6M,I470,TRUE,_xll.ohTrigger(RecalcTrigger,Trigger6M)),NA())</f>
        <v>-2.5358294981048246E-3</v>
      </c>
      <c r="Q470" s="145">
        <f>IFERROR(_xll.qlIndexFixing(ONIndex1Y,I470,TRUE,_xll.ohTrigger(RecalcTrigger,Trigger1Y)),NA())</f>
        <v>-1.0499858121360006E-3</v>
      </c>
    </row>
    <row r="471" spans="2:17" x14ac:dyDescent="0.2">
      <c r="B471" s="39" t="s">
        <v>17</v>
      </c>
      <c r="D471" s="42">
        <f>_xll.qlCalendarAdvance(Calendar,$D470,B471,"f",FALSE)</f>
        <v>43308</v>
      </c>
      <c r="E471" s="139">
        <f>_xll.qlInterestRateIndexValueDate(IndexON,D471)</f>
        <v>43308</v>
      </c>
      <c r="F471" s="155">
        <f>IFERROR(_xll.qlIndexFixing(IndexON,D471,TRUE,_xll.ohTrigger(RecalcTrigger,TriggerON)),NA())</f>
        <v>-4.9621378790076776E-3</v>
      </c>
      <c r="H471" s="42">
        <f>_xll.qlCalendarAdvance(Calendar,$H470,B471,"f",FALSE)</f>
        <v>43308</v>
      </c>
      <c r="I471" s="139">
        <f>_xll.qlInterestRateIndexValueDate(Index1M,$H471)</f>
        <v>43312</v>
      </c>
      <c r="J471" s="144">
        <f>IFERROR(_xll.qlIndexFixing(Index1M,$H471,TRUE,_xll.ohTrigger(RecalcTrigger,Trigger1M)),NA())</f>
        <v>-5.1989376499281172E-3</v>
      </c>
      <c r="K471" s="44">
        <f>IFERROR(_xll.qlIndexFixing(Index3M,H471,TRUE,_xll.ohTrigger(RecalcTrigger,Trigger3M)),NA())</f>
        <v>-3.9166126798051912E-3</v>
      </c>
      <c r="L471" s="44">
        <f>IFERROR(_xll.qlIndexFixing(Index6M,$H471,TRUE,_xll.ohTrigger(RecalcTrigger,Trigger6M)),NA())</f>
        <v>-2.3870530760106631E-3</v>
      </c>
      <c r="M471" s="145">
        <f>IFERROR(_xll.qlIndexFixing(Index1Y,$H471,TRUE,_xll.ohTrigger(RecalcTrigger,Trigger1Y)),NA())</f>
        <v>-7.3785331725558932E-4</v>
      </c>
      <c r="N471" s="144">
        <f>IFERROR(_xll.qlIndexFixing(ONIndex1M,I471,TRUE,_xll.ohTrigger(RecalcTrigger,Trigger1M)),NA())</f>
        <v>-5.198606728855637E-3</v>
      </c>
      <c r="O471" s="44">
        <f>IFERROR(_xll.qlIndexFixing(ONIndex3M,I471,TRUE,_xll.ohTrigger(RecalcTrigger,Trigger3M)),NA())</f>
        <v>-3.9368811519180369E-3</v>
      </c>
      <c r="P471" s="44">
        <f>IFERROR(_xll.qlIndexFixing(ONIndex6M,I471,TRUE,_xll.ohTrigger(RecalcTrigger,Trigger6M)),NA())</f>
        <v>-2.5254882131964251E-3</v>
      </c>
      <c r="Q471" s="145">
        <f>IFERROR(_xll.qlIndexFixing(ONIndex1Y,I471,TRUE,_xll.ohTrigger(RecalcTrigger,Trigger1Y)),NA())</f>
        <v>-1.0463265650706433E-3</v>
      </c>
    </row>
    <row r="472" spans="2:17" x14ac:dyDescent="0.2">
      <c r="B472" s="39" t="s">
        <v>17</v>
      </c>
      <c r="D472" s="42">
        <f>_xll.qlCalendarAdvance(Calendar,$D471,B472,"f",FALSE)</f>
        <v>43311</v>
      </c>
      <c r="E472" s="139">
        <f>_xll.qlInterestRateIndexValueDate(IndexON,D472)</f>
        <v>43311</v>
      </c>
      <c r="F472" s="155">
        <f>IFERROR(_xll.qlIndexFixing(IndexON,D472,TRUE,_xll.ohTrigger(RecalcTrigger,TriggerON)),NA())</f>
        <v>-4.9632687144596233E-3</v>
      </c>
      <c r="H472" s="42">
        <f>_xll.qlCalendarAdvance(Calendar,$H471,B472,"f",FALSE)</f>
        <v>43311</v>
      </c>
      <c r="I472" s="139">
        <f>_xll.qlInterestRateIndexValueDate(Index1M,$H472)</f>
        <v>43313</v>
      </c>
      <c r="J472" s="144">
        <f>IFERROR(_xll.qlIndexFixing(Index1M,$H472,TRUE,_xll.ohTrigger(RecalcTrigger,Trigger1M)),NA())</f>
        <v>-5.1988534361756648E-3</v>
      </c>
      <c r="K472" s="44">
        <f>IFERROR(_xll.qlIndexFixing(Index3M,H472,TRUE,_xll.ohTrigger(RecalcTrigger,Trigger3M)),NA())</f>
        <v>-3.9159643642404799E-3</v>
      </c>
      <c r="L472" s="44">
        <f>IFERROR(_xll.qlIndexFixing(Index6M,$H472,TRUE,_xll.ohTrigger(RecalcTrigger,Trigger6M)),NA())</f>
        <v>-2.385636126455583E-3</v>
      </c>
      <c r="M472" s="145">
        <f>IFERROR(_xll.qlIndexFixing(Index1Y,$H472,TRUE,_xll.ohTrigger(RecalcTrigger,Trigger1Y)),NA())</f>
        <v>-7.3625717064881293E-4</v>
      </c>
      <c r="N472" s="144">
        <f>IFERROR(_xll.qlIndexFixing(ONIndex1M,I472,TRUE,_xll.ohTrigger(RecalcTrigger,Trigger1M)),NA())</f>
        <v>-5.1990267032575588E-3</v>
      </c>
      <c r="O472" s="44">
        <f>IFERROR(_xll.qlIndexFixing(ONIndex3M,I472,TRUE,_xll.ohTrigger(RecalcTrigger,Trigger3M)),NA())</f>
        <v>-3.9377097995618726E-3</v>
      </c>
      <c r="P472" s="44">
        <f>IFERROR(_xll.qlIndexFixing(ONIndex6M,I472,TRUE,_xll.ohTrigger(RecalcTrigger,Trigger6M)),NA())</f>
        <v>-2.5061404798476516E-3</v>
      </c>
      <c r="Q472" s="145">
        <f>IFERROR(_xll.qlIndexFixing(ONIndex1Y,I472,TRUE,_xll.ohTrigger(RecalcTrigger,Trigger1Y)),NA())</f>
        <v>-1.0390217439759653E-3</v>
      </c>
    </row>
    <row r="473" spans="2:17" x14ac:dyDescent="0.2">
      <c r="B473" s="39" t="s">
        <v>17</v>
      </c>
      <c r="D473" s="42">
        <f>_xll.qlCalendarAdvance(Calendar,$D472,B473,"f",FALSE)</f>
        <v>43312</v>
      </c>
      <c r="E473" s="139">
        <f>_xll.qlInterestRateIndexValueDate(IndexON,D473)</f>
        <v>43312</v>
      </c>
      <c r="F473" s="155">
        <f>IFERROR(_xll.qlIndexFixing(IndexON,D473,TRUE,_xll.ohTrigger(RecalcTrigger,TriggerON)),NA())</f>
        <v>-4.9637850616646162E-3</v>
      </c>
      <c r="H473" s="42">
        <f>_xll.qlCalendarAdvance(Calendar,$H472,B473,"f",FALSE)</f>
        <v>43312</v>
      </c>
      <c r="I473" s="139">
        <f>_xll.qlInterestRateIndexValueDate(Index1M,$H473)</f>
        <v>43314</v>
      </c>
      <c r="J473" s="144">
        <f>IFERROR(_xll.qlIndexFixing(Index1M,$H473,TRUE,_xll.ohTrigger(RecalcTrigger,Trigger1M)),NA())</f>
        <v>-5.1989447730795002E-3</v>
      </c>
      <c r="K473" s="44">
        <f>IFERROR(_xll.qlIndexFixing(Index3M,H473,TRUE,_xll.ohTrigger(RecalcTrigger,Trigger3M)),NA())</f>
        <v>-3.9153007527482006E-3</v>
      </c>
      <c r="L473" s="44">
        <f>IFERROR(_xll.qlIndexFixing(Index6M,$H473,TRUE,_xll.ohTrigger(RecalcTrigger,Trigger6M)),NA())</f>
        <v>-2.3831406891898273E-3</v>
      </c>
      <c r="M473" s="145">
        <f>IFERROR(_xll.qlIndexFixing(Index1Y,$H473,TRUE,_xll.ohTrigger(RecalcTrigger,Trigger1Y)),NA())</f>
        <v>-7.3466651638987327E-4</v>
      </c>
      <c r="N473" s="144">
        <f>IFERROR(_xll.qlIndexFixing(ONIndex1M,I473,TRUE,_xll.ohTrigger(RecalcTrigger,Trigger1M)),NA())</f>
        <v>-5.1995441179419899E-3</v>
      </c>
      <c r="O473" s="44">
        <f>IFERROR(_xll.qlIndexFixing(ONIndex3M,I473,TRUE,_xll.ohTrigger(RecalcTrigger,Trigger3M)),NA())</f>
        <v>-3.938520725754735E-3</v>
      </c>
      <c r="P473" s="44">
        <f>IFERROR(_xll.qlIndexFixing(ONIndex6M,I473,TRUE,_xll.ohTrigger(RecalcTrigger,Trigger6M)),NA())</f>
        <v>-2.4881934267773076E-3</v>
      </c>
      <c r="Q473" s="145">
        <f>IFERROR(_xll.qlIndexFixing(ONIndex1Y,I473,TRUE,_xll.ohTrigger(RecalcTrigger,Trigger1Y)),NA())</f>
        <v>-1.0317403466375552E-3</v>
      </c>
    </row>
    <row r="474" spans="2:17" x14ac:dyDescent="0.2">
      <c r="B474" s="39" t="s">
        <v>17</v>
      </c>
      <c r="D474" s="42">
        <f>_xll.qlCalendarAdvance(Calendar,$D473,B474,"f",FALSE)</f>
        <v>43313</v>
      </c>
      <c r="E474" s="139">
        <f>_xll.qlInterestRateIndexValueDate(IndexON,D474)</f>
        <v>43313</v>
      </c>
      <c r="F474" s="155">
        <f>IFERROR(_xll.qlIndexFixing(IndexON,D474,TRUE,_xll.ohTrigger(RecalcTrigger,TriggerON)),NA())</f>
        <v>-4.9642924585890924E-3</v>
      </c>
      <c r="H474" s="42">
        <f>_xll.qlCalendarAdvance(Calendar,$H473,B474,"f",FALSE)</f>
        <v>43313</v>
      </c>
      <c r="I474" s="139">
        <f>_xll.qlInterestRateIndexValueDate(Index1M,$H474)</f>
        <v>43315</v>
      </c>
      <c r="J474" s="144">
        <f>IFERROR(_xll.qlIndexFixing(Index1M,$H474,TRUE,_xll.ohTrigger(RecalcTrigger,Trigger1M)),NA())</f>
        <v>-5.1990307547216692E-3</v>
      </c>
      <c r="K474" s="44">
        <f>IFERROR(_xll.qlIndexFixing(Index3M,H474,TRUE,_xll.ohTrigger(RecalcTrigger,Trigger3M)),NA())</f>
        <v>-3.9136558995643764E-3</v>
      </c>
      <c r="L474" s="44">
        <f>IFERROR(_xll.qlIndexFixing(Index6M,$H474,TRUE,_xll.ohTrigger(RecalcTrigger,Trigger6M)),NA())</f>
        <v>-2.3823879561493963E-3</v>
      </c>
      <c r="M474" s="145">
        <f>IFERROR(_xll.qlIndexFixing(Index1Y,$H474,TRUE,_xll.ohTrigger(RecalcTrigger,Trigger1Y)),NA())</f>
        <v>-7.316175246480231E-4</v>
      </c>
      <c r="N474" s="144">
        <f>IFERROR(_xll.qlIndexFixing(ONIndex1M,I474,TRUE,_xll.ohTrigger(RecalcTrigger,Trigger1M)),NA())</f>
        <v>-5.1997388002122946E-3</v>
      </c>
      <c r="O474" s="44">
        <f>IFERROR(_xll.qlIndexFixing(ONIndex3M,I474,TRUE,_xll.ohTrigger(RecalcTrigger,Trigger3M)),NA())</f>
        <v>-3.9388523168293332E-3</v>
      </c>
      <c r="P474" s="44">
        <f>IFERROR(_xll.qlIndexFixing(ONIndex6M,I474,TRUE,_xll.ohTrigger(RecalcTrigger,Trigger6M)),NA())</f>
        <v>-2.479900822174308E-3</v>
      </c>
      <c r="Q474" s="145">
        <f>IFERROR(_xll.qlIndexFixing(ONIndex1Y,I474,TRUE,_xll.ohTrigger(RecalcTrigger,Trigger1Y)),NA())</f>
        <v>-1.0281072385032175E-3</v>
      </c>
    </row>
    <row r="475" spans="2:17" x14ac:dyDescent="0.2">
      <c r="B475" s="39" t="s">
        <v>17</v>
      </c>
      <c r="D475" s="42">
        <f>_xll.qlCalendarAdvance(Calendar,$D474,B475,"f",FALSE)</f>
        <v>43314</v>
      </c>
      <c r="E475" s="139">
        <f>_xll.qlInterestRateIndexValueDate(IndexON,D475)</f>
        <v>43314</v>
      </c>
      <c r="F475" s="155">
        <f>IFERROR(_xll.qlIndexFixing(IndexON,D475,TRUE,_xll.ohTrigger(RecalcTrigger,TriggerON)),NA())</f>
        <v>-4.9647908868077906E-3</v>
      </c>
      <c r="H475" s="42">
        <f>_xll.qlCalendarAdvance(Calendar,$H474,B475,"f",FALSE)</f>
        <v>43314</v>
      </c>
      <c r="I475" s="139">
        <f>_xll.qlInterestRateIndexValueDate(Index1M,$H475)</f>
        <v>43318</v>
      </c>
      <c r="J475" s="144">
        <f>IFERROR(_xll.qlIndexFixing(Index1M,$H475,TRUE,_xll.ohTrigger(RecalcTrigger,Trigger1M)),NA())</f>
        <v>-5.1989756050884219E-3</v>
      </c>
      <c r="K475" s="44">
        <f>IFERROR(_xll.qlIndexFixing(Index3M,H475,TRUE,_xll.ohTrigger(RecalcTrigger,Trigger3M)),NA())</f>
        <v>-3.9125021208146109E-3</v>
      </c>
      <c r="L475" s="44">
        <f>IFERROR(_xll.qlIndexFixing(Index6M,$H475,TRUE,_xll.ohTrigger(RecalcTrigger,Trigger6M)),NA())</f>
        <v>-2.3792682510729354E-3</v>
      </c>
      <c r="M475" s="145">
        <f>IFERROR(_xll.qlIndexFixing(Index1Y,$H475,TRUE,_xll.ohTrigger(RecalcTrigger,Trigger1Y)),NA())</f>
        <v>-7.2835848985653481E-4</v>
      </c>
      <c r="N475" s="144">
        <f>IFERROR(_xll.qlIndexFixing(ONIndex1M,I475,TRUE,_xll.ohTrigger(RecalcTrigger,Trigger1M)),NA())</f>
        <v>-5.199917521849784E-3</v>
      </c>
      <c r="O475" s="44">
        <f>IFERROR(_xll.qlIndexFixing(ONIndex3M,I475,TRUE,_xll.ohTrigger(RecalcTrigger,Trigger3M)),NA())</f>
        <v>-3.9391522642961974E-3</v>
      </c>
      <c r="P475" s="44">
        <f>IFERROR(_xll.qlIndexFixing(ONIndex6M,I475,TRUE,_xll.ohTrigger(RecalcTrigger,Trigger6M)),NA())</f>
        <v>-2.4720260562949292E-3</v>
      </c>
      <c r="Q475" s="145">
        <f>IFERROR(_xll.qlIndexFixing(ONIndex1Y,I475,TRUE,_xll.ohTrigger(RecalcTrigger,Trigger1Y)),NA())</f>
        <v>-1.0244798105851771E-3</v>
      </c>
    </row>
    <row r="476" spans="2:17" x14ac:dyDescent="0.2">
      <c r="B476" s="39" t="s">
        <v>17</v>
      </c>
      <c r="D476" s="42">
        <f>_xll.qlCalendarAdvance(Calendar,$D475,B476,"f",FALSE)</f>
        <v>43315</v>
      </c>
      <c r="E476" s="139">
        <f>_xll.qlInterestRateIndexValueDate(IndexON,D476)</f>
        <v>43315</v>
      </c>
      <c r="F476" s="155">
        <f>IFERROR(_xll.qlIndexFixing(IndexON,D476,TRUE,_xll.ohTrigger(RecalcTrigger,TriggerON)),NA())</f>
        <v>-4.9656892595040247E-3</v>
      </c>
      <c r="H476" s="42">
        <f>_xll.qlCalendarAdvance(Calendar,$H475,B476,"f",FALSE)</f>
        <v>43315</v>
      </c>
      <c r="I476" s="139">
        <f>_xll.qlInterestRateIndexValueDate(Index1M,$H476)</f>
        <v>43319</v>
      </c>
      <c r="J476" s="144">
        <f>IFERROR(_xll.qlIndexFixing(Index1M,$H476,TRUE,_xll.ohTrigger(RecalcTrigger,Trigger1M)),NA())</f>
        <v>-5.1989240561942365E-3</v>
      </c>
      <c r="K476" s="44">
        <f>IFERROR(_xll.qlIndexFixing(Index3M,H476,TRUE,_xll.ohTrigger(RecalcTrigger,Trigger3M)),NA())</f>
        <v>-3.911768633185716E-3</v>
      </c>
      <c r="L476" s="44">
        <f>IFERROR(_xll.qlIndexFixing(Index6M,$H476,TRUE,_xll.ohTrigger(RecalcTrigger,Trigger6M)),NA())</f>
        <v>-2.3781224720304216E-3</v>
      </c>
      <c r="M476" s="145">
        <f>IFERROR(_xll.qlIndexFixing(Index1Y,$H476,TRUE,_xll.ohTrigger(RecalcTrigger,Trigger1Y)),NA())</f>
        <v>-7.267950441850879E-4</v>
      </c>
      <c r="N476" s="144">
        <f>IFERROR(_xll.qlIndexFixing(ONIndex1M,I476,TRUE,_xll.ohTrigger(RecalcTrigger,Trigger1M)),NA())</f>
        <v>-5.20008023597196E-3</v>
      </c>
      <c r="O476" s="44">
        <f>IFERROR(_xll.qlIndexFixing(ONIndex3M,I476,TRUE,_xll.ohTrigger(RecalcTrigger,Trigger3M)),NA())</f>
        <v>-3.9394204065645866E-3</v>
      </c>
      <c r="P476" s="44">
        <f>IFERROR(_xll.qlIndexFixing(ONIndex6M,I476,TRUE,_xll.ohTrigger(RecalcTrigger,Trigger6M)),NA())</f>
        <v>-2.4645718296589791E-3</v>
      </c>
      <c r="Q476" s="145">
        <f>IFERROR(_xll.qlIndexFixing(ONIndex1Y,I476,TRUE,_xll.ohTrigger(RecalcTrigger,Trigger1Y)),NA())</f>
        <v>-1.020858213642839E-3</v>
      </c>
    </row>
    <row r="477" spans="2:17" x14ac:dyDescent="0.2">
      <c r="B477" s="39" t="s">
        <v>17</v>
      </c>
      <c r="D477" s="42">
        <f>_xll.qlCalendarAdvance(Calendar,$D476,B477,"f",FALSE)</f>
        <v>43318</v>
      </c>
      <c r="E477" s="139">
        <f>_xll.qlInterestRateIndexValueDate(IndexON,D477)</f>
        <v>43318</v>
      </c>
      <c r="F477" s="155">
        <f>IFERROR(_xll.qlIndexFixing(IndexON,D477,TRUE,_xll.ohTrigger(RecalcTrigger,TriggerON)),NA())</f>
        <v>-4.9666945450388411E-3</v>
      </c>
      <c r="H477" s="42">
        <f>_xll.qlCalendarAdvance(Calendar,$H476,B477,"f",FALSE)</f>
        <v>43318</v>
      </c>
      <c r="I477" s="139">
        <f>_xll.qlInterestRateIndexValueDate(Index1M,$H477)</f>
        <v>43320</v>
      </c>
      <c r="J477" s="144">
        <f>IFERROR(_xll.qlIndexFixing(Index1M,$H477,TRUE,_xll.ohTrigger(RecalcTrigger,Trigger1M)),NA())</f>
        <v>-5.198606478386901E-3</v>
      </c>
      <c r="K477" s="44">
        <f>IFERROR(_xll.qlIndexFixing(Index3M,H477,TRUE,_xll.ohTrigger(RecalcTrigger,Trigger3M)),NA())</f>
        <v>-3.9110225098434748E-3</v>
      </c>
      <c r="L477" s="44">
        <f>IFERROR(_xll.qlIndexFixing(Index6M,$H477,TRUE,_xll.ohTrigger(RecalcTrigger,Trigger6M)),NA())</f>
        <v>-2.3770140306354471E-3</v>
      </c>
      <c r="M477" s="145">
        <f>IFERROR(_xll.qlIndexFixing(Index1Y,$H477,TRUE,_xll.ohTrigger(RecalcTrigger,Trigger1Y)),NA())</f>
        <v>-7.2523698686444756E-4</v>
      </c>
      <c r="N477" s="144">
        <f>IFERROR(_xll.qlIndexFixing(ONIndex1M,I477,TRUE,_xll.ohTrigger(RecalcTrigger,Trigger1M)),NA())</f>
        <v>-5.2002769482450972E-3</v>
      </c>
      <c r="O477" s="44">
        <f>IFERROR(_xll.qlIndexFixing(ONIndex3M,I477,TRUE,_xll.ohTrigger(RecalcTrigger,Trigger3M)),NA())</f>
        <v>-3.9398067503082501E-3</v>
      </c>
      <c r="P477" s="44">
        <f>IFERROR(_xll.qlIndexFixing(ONIndex6M,I477,TRUE,_xll.ohTrigger(RecalcTrigger,Trigger6M)),NA())</f>
        <v>-2.4510619898521213E-3</v>
      </c>
      <c r="Q477" s="145">
        <f>IFERROR(_xll.qlIndexFixing(ONIndex1Y,I477,TRUE,_xll.ohTrigger(RecalcTrigger,Trigger1Y)),NA())</f>
        <v>-1.0136323560905325E-3</v>
      </c>
    </row>
    <row r="478" spans="2:17" x14ac:dyDescent="0.2">
      <c r="B478" s="39" t="s">
        <v>17</v>
      </c>
      <c r="D478" s="42">
        <f>_xll.qlCalendarAdvance(Calendar,$D477,B478,"f",FALSE)</f>
        <v>43319</v>
      </c>
      <c r="E478" s="139">
        <f>_xll.qlInterestRateIndexValueDate(IndexON,D478)</f>
        <v>43319</v>
      </c>
      <c r="F478" s="155">
        <f>IFERROR(_xll.qlIndexFixing(IndexON,D478,TRUE,_xll.ohTrigger(RecalcTrigger,TriggerON)),NA())</f>
        <v>-4.9671478540691538E-3</v>
      </c>
      <c r="H478" s="42">
        <f>_xll.qlCalendarAdvance(Calendar,$H477,B478,"f",FALSE)</f>
        <v>43319</v>
      </c>
      <c r="I478" s="139">
        <f>_xll.qlInterestRateIndexValueDate(Index1M,$H478)</f>
        <v>43321</v>
      </c>
      <c r="J478" s="144">
        <f>IFERROR(_xll.qlIndexFixing(Index1M,$H478,TRUE,_xll.ohTrigger(RecalcTrigger,Trigger1M)),NA())</f>
        <v>-5.198640598562676E-3</v>
      </c>
      <c r="K478" s="44">
        <f>IFERROR(_xll.qlIndexFixing(Index3M,H478,TRUE,_xll.ohTrigger(RecalcTrigger,Trigger3M)),NA())</f>
        <v>-3.910264203560926E-3</v>
      </c>
      <c r="L478" s="44">
        <f>IFERROR(_xll.qlIndexFixing(Index6M,$H478,TRUE,_xll.ohTrigger(RecalcTrigger,Trigger6M)),NA())</f>
        <v>-2.3747948955643939E-3</v>
      </c>
      <c r="M478" s="145">
        <f>IFERROR(_xll.qlIndexFixing(Index1Y,$H478,TRUE,_xll.ohTrigger(RecalcTrigger,Trigger1Y)),NA())</f>
        <v>-7.2368429919297101E-4</v>
      </c>
      <c r="N478" s="144">
        <f>IFERROR(_xll.qlIndexFixing(ONIndex1M,I478,TRUE,_xll.ohTrigger(RecalcTrigger,Trigger1M)),NA())</f>
        <v>-5.2005700712243197E-3</v>
      </c>
      <c r="O478" s="44">
        <f>IFERROR(_xll.qlIndexFixing(ONIndex3M,I478,TRUE,_xll.ohTrigger(RecalcTrigger,Trigger3M)),NA())</f>
        <v>-3.9401716988329838E-3</v>
      </c>
      <c r="P478" s="44">
        <f>IFERROR(_xll.qlIndexFixing(ONIndex6M,I478,TRUE,_xll.ohTrigger(RecalcTrigger,Trigger6M)),NA())</f>
        <v>-2.4390143321006974E-3</v>
      </c>
      <c r="Q478" s="145">
        <f>IFERROR(_xll.qlIndexFixing(ONIndex1Y,I478,TRUE,_xll.ohTrigger(RecalcTrigger,Trigger1Y)),NA())</f>
        <v>-1.0064331509385127E-3</v>
      </c>
    </row>
    <row r="479" spans="2:17" x14ac:dyDescent="0.2">
      <c r="B479" s="39" t="s">
        <v>17</v>
      </c>
      <c r="D479" s="42">
        <f>_xll.qlCalendarAdvance(Calendar,$D478,B479,"f",FALSE)</f>
        <v>43320</v>
      </c>
      <c r="E479" s="139">
        <f>_xll.qlInterestRateIndexValueDate(IndexON,D479)</f>
        <v>43320</v>
      </c>
      <c r="F479" s="155">
        <f>IFERROR(_xll.qlIndexFixing(IndexON,D479,TRUE,_xll.ohTrigger(RecalcTrigger,TriggerON)),NA())</f>
        <v>-4.9675920840419607E-3</v>
      </c>
      <c r="H479" s="42">
        <f>_xll.qlCalendarAdvance(Calendar,$H478,B479,"f",FALSE)</f>
        <v>43320</v>
      </c>
      <c r="I479" s="139">
        <f>_xll.qlInterestRateIndexValueDate(Index1M,$H479)</f>
        <v>43322</v>
      </c>
      <c r="J479" s="144">
        <f>IFERROR(_xll.qlIndexFixing(Index1M,$H479,TRUE,_xll.ohTrigger(RecalcTrigger,Trigger1M)),NA())</f>
        <v>-5.1986692516928674E-3</v>
      </c>
      <c r="K479" s="44">
        <f>IFERROR(_xll.qlIndexFixing(Index3M,H479,TRUE,_xll.ohTrigger(RecalcTrigger,Trigger3M)),NA())</f>
        <v>-3.9085139830921951E-3</v>
      </c>
      <c r="L479" s="44">
        <f>IFERROR(_xll.qlIndexFixing(Index6M,$H479,TRUE,_xll.ohTrigger(RecalcTrigger,Trigger6M)),NA())</f>
        <v>-2.3743258695525936E-3</v>
      </c>
      <c r="M479" s="145">
        <f>IFERROR(_xll.qlIndexFixing(Index1Y,$H479,TRUE,_xll.ohTrigger(RecalcTrigger,Trigger1Y)),NA())</f>
        <v>-7.206693667267455E-4</v>
      </c>
      <c r="N479" s="144">
        <f>IFERROR(_xll.qlIndexFixing(ONIndex1M,I479,TRUE,_xll.ohTrigger(RecalcTrigger,Trigger1M)),NA())</f>
        <v>-5.2006520386571609E-3</v>
      </c>
      <c r="O479" s="44">
        <f>IFERROR(_xll.qlIndexFixing(ONIndex3M,I479,TRUE,_xll.ohTrigger(RecalcTrigger,Trigger3M)),NA())</f>
        <v>-3.9402783957243059E-3</v>
      </c>
      <c r="P479" s="44">
        <f>IFERROR(_xll.qlIndexFixing(ONIndex6M,I479,TRUE,_xll.ohTrigger(RecalcTrigger,Trigger6M)),NA())</f>
        <v>-2.4337033139154585E-3</v>
      </c>
      <c r="Q479" s="145">
        <f>IFERROR(_xll.qlIndexFixing(ONIndex1Y,I479,TRUE,_xll.ohTrigger(RecalcTrigger,Trigger1Y)),NA())</f>
        <v>-1.0028429704256325E-3</v>
      </c>
    </row>
    <row r="480" spans="2:17" x14ac:dyDescent="0.2">
      <c r="B480" s="39" t="s">
        <v>17</v>
      </c>
      <c r="D480" s="42">
        <f>_xll.qlCalendarAdvance(Calendar,$D479,B480,"f",FALSE)</f>
        <v>43321</v>
      </c>
      <c r="E480" s="139">
        <f>_xll.qlInterestRateIndexValueDate(IndexON,D480)</f>
        <v>43321</v>
      </c>
      <c r="F480" s="155">
        <f>IFERROR(_xll.qlIndexFixing(IndexON,D480,TRUE,_xll.ohTrigger(RecalcTrigger,TriggerON)),NA())</f>
        <v>-4.9680272167318407E-3</v>
      </c>
      <c r="H480" s="42">
        <f>_xll.qlCalendarAdvance(Calendar,$H479,B480,"f",FALSE)</f>
        <v>43321</v>
      </c>
      <c r="I480" s="139">
        <f>_xll.qlInterestRateIndexValueDate(Index1M,$H480)</f>
        <v>43325</v>
      </c>
      <c r="J480" s="144">
        <f>IFERROR(_xll.qlIndexFixing(Index1M,$H480,TRUE,_xll.ohTrigger(RecalcTrigger,Trigger1M)),NA())</f>
        <v>-5.1982632193083786E-3</v>
      </c>
      <c r="K480" s="44">
        <f>IFERROR(_xll.qlIndexFixing(Index3M,H480,TRUE,_xll.ohTrigger(RecalcTrigger,Trigger3M)),NA())</f>
        <v>-3.9071182985713727E-3</v>
      </c>
      <c r="L480" s="44">
        <f>IFERROR(_xll.qlIndexFixing(Index6M,$H480,TRUE,_xll.ohTrigger(RecalcTrigger,Trigger6M)),NA())</f>
        <v>-2.3719514381176365E-3</v>
      </c>
      <c r="M480" s="145">
        <f>IFERROR(_xll.qlIndexFixing(Index1Y,$H480,TRUE,_xll.ohTrigger(RecalcTrigger,Trigger1Y)),NA())</f>
        <v>-7.1752685728954861E-4</v>
      </c>
      <c r="N480" s="144">
        <f>IFERROR(_xll.qlIndexFixing(ONIndex1M,I480,TRUE,_xll.ohTrigger(RecalcTrigger,Trigger1M)),NA())</f>
        <v>-5.2007177150814599E-3</v>
      </c>
      <c r="O480" s="44">
        <f>IFERROR(_xll.qlIndexFixing(ONIndex3M,I480,TRUE,_xll.ohTrigger(RecalcTrigger,Trigger3M)),NA())</f>
        <v>-3.9403523193914936E-3</v>
      </c>
      <c r="P480" s="44">
        <f>IFERROR(_xll.qlIndexFixing(ONIndex6M,I480,TRUE,_xll.ohTrigger(RecalcTrigger,Trigger6M)),NA())</f>
        <v>-2.4288290397711521E-3</v>
      </c>
      <c r="Q480" s="145">
        <f>IFERROR(_xll.qlIndexFixing(ONIndex1Y,I480,TRUE,_xll.ohTrigger(RecalcTrigger,Trigger1Y)),NA())</f>
        <v>-9.9925952568469256E-4</v>
      </c>
    </row>
    <row r="481" spans="2:17" x14ac:dyDescent="0.2">
      <c r="B481" s="39" t="s">
        <v>17</v>
      </c>
      <c r="D481" s="42">
        <f>_xll.qlCalendarAdvance(Calendar,$D480,B481,"f",FALSE)</f>
        <v>43322</v>
      </c>
      <c r="E481" s="139">
        <f>_xll.qlInterestRateIndexValueDate(IndexON,D481)</f>
        <v>43322</v>
      </c>
      <c r="F481" s="155">
        <f>IFERROR(_xll.qlIndexFixing(IndexON,D481,TRUE,_xll.ohTrigger(RecalcTrigger,TriggerON)),NA())</f>
        <v>-4.9687984834356769E-3</v>
      </c>
      <c r="H481" s="42">
        <f>_xll.qlCalendarAdvance(Calendar,$H480,B481,"f",FALSE)</f>
        <v>43322</v>
      </c>
      <c r="I481" s="139">
        <f>_xll.qlInterestRateIndexValueDate(Index1M,$H481)</f>
        <v>43326</v>
      </c>
      <c r="J481" s="144">
        <f>IFERROR(_xll.qlIndexFixing(Index1M,$H481,TRUE,_xll.ohTrigger(RecalcTrigger,Trigger1M)),NA())</f>
        <v>-5.198094048728898E-3</v>
      </c>
      <c r="K481" s="44">
        <f>IFERROR(_xll.qlIndexFixing(Index3M,H481,TRUE,_xll.ohTrigger(RecalcTrigger,Trigger3M)),NA())</f>
        <v>-3.9063059632584432E-3</v>
      </c>
      <c r="L481" s="44">
        <f>IFERROR(_xll.qlIndexFixing(Index6M,$H481,TRUE,_xll.ohTrigger(RecalcTrigger,Trigger6M)),NA())</f>
        <v>-2.3710185478376111E-3</v>
      </c>
      <c r="M481" s="145">
        <f>IFERROR(_xll.qlIndexFixing(Index1Y,$H481,TRUE,_xll.ohTrigger(RecalcTrigger,Trigger1Y)),NA())</f>
        <v>-7.1600072365999624E-4</v>
      </c>
      <c r="N481" s="144">
        <f>IFERROR(_xll.qlIndexFixing(ONIndex1M,I481,TRUE,_xll.ohTrigger(RecalcTrigger,Trigger1M)),NA())</f>
        <v>-5.2007670533749106E-3</v>
      </c>
      <c r="O481" s="44">
        <f>IFERROR(_xll.qlIndexFixing(ONIndex3M,I481,TRUE,_xll.ohTrigger(RecalcTrigger,Trigger3M)),NA())</f>
        <v>-3.940393308403678E-3</v>
      </c>
      <c r="P481" s="44">
        <f>IFERROR(_xll.qlIndexFixing(ONIndex6M,I481,TRUE,_xll.ohTrigger(RecalcTrigger,Trigger6M)),NA())</f>
        <v>-2.4243942108270744E-3</v>
      </c>
      <c r="Q481" s="145">
        <f>IFERROR(_xll.qlIndexFixing(ONIndex1Y,I481,TRUE,_xll.ohTrigger(RecalcTrigger,Trigger1Y)),NA())</f>
        <v>-9.9568296727525762E-4</v>
      </c>
    </row>
    <row r="482" spans="2:17" x14ac:dyDescent="0.2">
      <c r="B482" s="39" t="s">
        <v>17</v>
      </c>
      <c r="D482" s="42">
        <f>_xll.qlCalendarAdvance(Calendar,$D481,B482,"f",FALSE)</f>
        <v>43325</v>
      </c>
      <c r="E482" s="139">
        <f>_xll.qlInterestRateIndexValueDate(IndexON,D482)</f>
        <v>43325</v>
      </c>
      <c r="F482" s="155">
        <f>IFERROR(_xll.qlIndexFixing(IndexON,D482,TRUE,_xll.ohTrigger(RecalcTrigger,TriggerON)),NA())</f>
        <v>-4.9696764058371201E-3</v>
      </c>
      <c r="H482" s="42">
        <f>_xll.qlCalendarAdvance(Calendar,$H481,B482,"f",FALSE)</f>
        <v>43325</v>
      </c>
      <c r="I482" s="139">
        <f>_xll.qlInterestRateIndexValueDate(Index1M,$H482)</f>
        <v>43327</v>
      </c>
      <c r="J482" s="144">
        <f>IFERROR(_xll.qlIndexFixing(Index1M,$H482,TRUE,_xll.ohTrigger(RecalcTrigger,Trigger1M)),NA())</f>
        <v>-5.1975385051921726E-3</v>
      </c>
      <c r="K482" s="44">
        <f>IFERROR(_xll.qlIndexFixing(Index3M,H482,TRUE,_xll.ohTrigger(RecalcTrigger,Trigger3M)),NA())</f>
        <v>-3.905484218084797E-3</v>
      </c>
      <c r="L482" s="44">
        <f>IFERROR(_xll.qlIndexFixing(Index6M,$H482,TRUE,_xll.ohTrigger(RecalcTrigger,Trigger6M)),NA())</f>
        <v>-2.3701067005364672E-3</v>
      </c>
      <c r="M482" s="145">
        <f>IFERROR(_xll.qlIndexFixing(Index1Y,$H482,TRUE,_xll.ohTrigger(RecalcTrigger,Trigger1Y)),NA())</f>
        <v>-7.1447983926053549E-4</v>
      </c>
      <c r="N482" s="144">
        <f>IFERROR(_xll.qlIndexFixing(ONIndex1M,I482,TRUE,_xll.ohTrigger(RecalcTrigger,Trigger1M)),NA())</f>
        <v>-5.2007358989492047E-3</v>
      </c>
      <c r="O482" s="44">
        <f>IFERROR(_xll.qlIndexFixing(ONIndex3M,I482,TRUE,_xll.ohTrigger(RecalcTrigger,Trigger3M)),NA())</f>
        <v>-3.940321568989269E-3</v>
      </c>
      <c r="P482" s="44">
        <f>IFERROR(_xll.qlIndexFixing(ONIndex6M,I482,TRUE,_xll.ohTrigger(RecalcTrigger,Trigger6M)),NA())</f>
        <v>-2.416986645106256E-3</v>
      </c>
      <c r="Q482" s="145">
        <f>IFERROR(_xll.qlIndexFixing(ONIndex1Y,I482,TRUE,_xll.ohTrigger(RecalcTrigger,Trigger1Y)),NA())</f>
        <v>-9.885508446094704E-4</v>
      </c>
    </row>
    <row r="483" spans="2:17" x14ac:dyDescent="0.2">
      <c r="B483" s="39" t="s">
        <v>17</v>
      </c>
      <c r="D483" s="42">
        <f>_xll.qlCalendarAdvance(Calendar,$D482,B483,"f",FALSE)</f>
        <v>43326</v>
      </c>
      <c r="E483" s="139">
        <f>_xll.qlInterestRateIndexValueDate(IndexON,D483)</f>
        <v>43326</v>
      </c>
      <c r="F483" s="155">
        <f>IFERROR(_xll.qlIndexFixing(IndexON,D483,TRUE,_xll.ohTrigger(RecalcTrigger,TriggerON)),NA())</f>
        <v>-4.9700657759732536E-3</v>
      </c>
      <c r="H483" s="42">
        <f>_xll.qlCalendarAdvance(Calendar,$H482,B483,"f",FALSE)</f>
        <v>43326</v>
      </c>
      <c r="I483" s="139">
        <f>_xll.qlInterestRateIndexValueDate(Index1M,$H483)</f>
        <v>43328</v>
      </c>
      <c r="J483" s="144">
        <f>IFERROR(_xll.qlIndexFixing(Index1M,$H483,TRUE,_xll.ohTrigger(RecalcTrigger,Trigger1M)),NA())</f>
        <v>-5.1975142404508956E-3</v>
      </c>
      <c r="K483" s="44">
        <f>IFERROR(_xll.qlIndexFixing(Index3M,H483,TRUE,_xll.ohTrigger(RecalcTrigger,Trigger3M)),NA())</f>
        <v>-3.9046535346349449E-3</v>
      </c>
      <c r="L483" s="44">
        <f>IFERROR(_xll.qlIndexFixing(Index6M,$H483,TRUE,_xll.ohTrigger(RecalcTrigger,Trigger6M)),NA())</f>
        <v>-2.3680324597180431E-3</v>
      </c>
      <c r="M483" s="145">
        <f>IFERROR(_xll.qlIndexFixing(Index1Y,$H483,TRUE,_xll.ohTrigger(RecalcTrigger,Trigger1Y)),NA())</f>
        <v>-7.1296418265253477E-4</v>
      </c>
      <c r="N483" s="144">
        <f>IFERROR(_xll.qlIndexFixing(ONIndex1M,I483,TRUE,_xll.ohTrigger(RecalcTrigger,Trigger1M)),NA())</f>
        <v>-5.2008000800363163E-3</v>
      </c>
      <c r="O483" s="44">
        <f>IFERROR(_xll.qlIndexFixing(ONIndex3M,I483,TRUE,_xll.ohTrigger(RecalcTrigger,Trigger3M)),NA())</f>
        <v>-3.9402246918029959E-3</v>
      </c>
      <c r="P483" s="44">
        <f>IFERROR(_xll.qlIndexFixing(ONIndex6M,I483,TRUE,_xll.ohTrigger(RecalcTrigger,Trigger6M)),NA())</f>
        <v>-2.4111033586082797E-3</v>
      </c>
      <c r="Q483" s="145">
        <f>IFERROR(_xll.qlIndexFixing(ONIndex1Y,I483,TRUE,_xll.ohTrigger(RecalcTrigger,Trigger1Y)),NA())</f>
        <v>-9.8144861373938852E-4</v>
      </c>
    </row>
    <row r="484" spans="2:17" x14ac:dyDescent="0.2">
      <c r="B484" s="39" t="s">
        <v>17</v>
      </c>
      <c r="D484" s="42">
        <f>_xll.qlCalendarAdvance(Calendar,$D483,B484,"f",FALSE)</f>
        <v>43327</v>
      </c>
      <c r="E484" s="139">
        <f>_xll.qlInterestRateIndexValueDate(IndexON,D484)</f>
        <v>43327</v>
      </c>
      <c r="F484" s="155">
        <f>IFERROR(_xll.qlIndexFixing(IndexON,D484,TRUE,_xll.ohTrigger(RecalcTrigger,TriggerON)),NA())</f>
        <v>-4.9704459383148603E-3</v>
      </c>
      <c r="H484" s="42">
        <f>_xll.qlCalendarAdvance(Calendar,$H483,B484,"f",FALSE)</f>
        <v>43327</v>
      </c>
      <c r="I484" s="139">
        <f>_xll.qlInterestRateIndexValueDate(Index1M,$H484)</f>
        <v>43329</v>
      </c>
      <c r="J484" s="144">
        <f>IFERROR(_xll.qlIndexFixing(Index1M,$H484,TRUE,_xll.ohTrigger(RecalcTrigger,Trigger1M)),NA())</f>
        <v>-5.1974843968502406E-3</v>
      </c>
      <c r="K484" s="44">
        <f>IFERROR(_xll.qlIndexFixing(Index3M,H484,TRUE,_xll.ohTrigger(RecalcTrigger,Trigger3M)),NA())</f>
        <v>-3.9028429296104864E-3</v>
      </c>
      <c r="L484" s="44">
        <f>IFERROR(_xll.qlIndexFixing(Index6M,$H484,TRUE,_xll.ohTrigger(RecalcTrigger,Trigger6M)),NA())</f>
        <v>-2.3677437470048324E-3</v>
      </c>
      <c r="M484" s="145">
        <f>IFERROR(_xll.qlIndexFixing(Index1Y,$H484,TRUE,_xll.ohTrigger(RecalcTrigger,Trigger1Y)),NA())</f>
        <v>-7.0998062753240378E-4</v>
      </c>
      <c r="N484" s="144">
        <f>IFERROR(_xll.qlIndexFixing(ONIndex1M,I484,TRUE,_xll.ohTrigger(RecalcTrigger,Trigger1M)),NA())</f>
        <v>-5.2007670190423738E-3</v>
      </c>
      <c r="O484" s="44">
        <f>IFERROR(_xll.qlIndexFixing(ONIndex3M,I484,TRUE,_xll.ohTrigger(RecalcTrigger,Trigger3M)),NA())</f>
        <v>-3.9400985877557915E-3</v>
      </c>
      <c r="P484" s="44">
        <f>IFERROR(_xll.qlIndexFixing(ONIndex6M,I484,TRUE,_xll.ohTrigger(RecalcTrigger,Trigger6M)),NA())</f>
        <v>-2.4089062657006721E-3</v>
      </c>
      <c r="Q484" s="145">
        <f>IFERROR(_xll.qlIndexFixing(ONIndex1Y,I484,TRUE,_xll.ohTrigger(RecalcTrigger,Trigger1Y)),NA())</f>
        <v>-9.7790874913794568E-4</v>
      </c>
    </row>
    <row r="485" spans="2:17" x14ac:dyDescent="0.2">
      <c r="B485" s="39" t="s">
        <v>17</v>
      </c>
      <c r="D485" s="42">
        <f>_xll.qlCalendarAdvance(Calendar,$D484,B485,"f",FALSE)</f>
        <v>43328</v>
      </c>
      <c r="E485" s="139">
        <f>_xll.qlInterestRateIndexValueDate(IndexON,D485)</f>
        <v>43328</v>
      </c>
      <c r="F485" s="155">
        <f>IFERROR(_xll.qlIndexFixing(IndexON,D485,TRUE,_xll.ohTrigger(RecalcTrigger,TriggerON)),NA())</f>
        <v>-4.9708168747164549E-3</v>
      </c>
      <c r="H485" s="42">
        <f>_xll.qlCalendarAdvance(Calendar,$H484,B485,"f",FALSE)</f>
        <v>43328</v>
      </c>
      <c r="I485" s="139">
        <f>_xll.qlInterestRateIndexValueDate(Index1M,$H485)</f>
        <v>43332</v>
      </c>
      <c r="J485" s="144">
        <f>IFERROR(_xll.qlIndexFixing(Index1M,$H485,TRUE,_xll.ohTrigger(RecalcTrigger,Trigger1M)),NA())</f>
        <v>-5.1967205436050682E-3</v>
      </c>
      <c r="K485" s="44">
        <f>IFERROR(_xll.qlIndexFixing(Index3M,H485,TRUE,_xll.ohTrigger(RecalcTrigger,Trigger3M)),NA())</f>
        <v>-3.9012509438501636E-3</v>
      </c>
      <c r="L485" s="44">
        <f>IFERROR(_xll.qlIndexFixing(Index6M,$H485,TRUE,_xll.ohTrigger(RecalcTrigger,Trigger6M)),NA())</f>
        <v>-2.3657790777758853E-3</v>
      </c>
      <c r="M485" s="145">
        <f>IFERROR(_xll.qlIndexFixing(Index1Y,$H485,TRUE,_xll.ohTrigger(RecalcTrigger,Trigger1Y)),NA())</f>
        <v>-7.0695339168357703E-4</v>
      </c>
      <c r="N485" s="144">
        <f>IFERROR(_xll.qlIndexFixing(ONIndex1M,I485,TRUE,_xll.ohTrigger(RecalcTrigger,Trigger1M)),NA())</f>
        <v>-5.2007173364643222E-3</v>
      </c>
      <c r="O485" s="44">
        <f>IFERROR(_xll.qlIndexFixing(ONIndex3M,I485,TRUE,_xll.ohTrigger(RecalcTrigger,Trigger3M)),NA())</f>
        <v>-3.9399385807081799E-3</v>
      </c>
      <c r="P485" s="44">
        <f>IFERROR(_xll.qlIndexFixing(ONIndex6M,I485,TRUE,_xll.ohTrigger(RecalcTrigger,Trigger6M)),NA())</f>
        <v>-2.4071648224710529E-3</v>
      </c>
      <c r="Q485" s="145">
        <f>IFERROR(_xll.qlIndexFixing(ONIndex1Y,I485,TRUE,_xll.ohTrigger(RecalcTrigger,Trigger1Y)),NA())</f>
        <v>-9.7437667586408594E-4</v>
      </c>
    </row>
    <row r="486" spans="2:17" x14ac:dyDescent="0.2">
      <c r="B486" s="39" t="s">
        <v>17</v>
      </c>
      <c r="D486" s="42">
        <f>_xll.qlCalendarAdvance(Calendar,$D485,B486,"f",FALSE)</f>
        <v>43329</v>
      </c>
      <c r="E486" s="139">
        <f>_xll.qlInterestRateIndexValueDate(IndexON,D486)</f>
        <v>43329</v>
      </c>
      <c r="F486" s="155">
        <f>IFERROR(_xll.qlIndexFixing(IndexON,D486,TRUE,_xll.ohTrigger(RecalcTrigger,TriggerON)),NA())</f>
        <v>-4.9714592466987284E-3</v>
      </c>
      <c r="H486" s="42">
        <f>_xll.qlCalendarAdvance(Calendar,$H485,B486,"f",FALSE)</f>
        <v>43329</v>
      </c>
      <c r="I486" s="139">
        <f>_xll.qlInterestRateIndexValueDate(Index1M,$H486)</f>
        <v>43333</v>
      </c>
      <c r="J486" s="144">
        <f>IFERROR(_xll.qlIndexFixing(Index1M,$H486,TRUE,_xll.ohTrigger(RecalcTrigger,Trigger1M)),NA())</f>
        <v>-5.1964314386251124E-3</v>
      </c>
      <c r="K486" s="44">
        <f>IFERROR(_xll.qlIndexFixing(Index3M,H486,TRUE,_xll.ohTrigger(RecalcTrigger,Trigger3M)),NA())</f>
        <v>-3.9003827368651626E-3</v>
      </c>
      <c r="L486" s="44">
        <f>IFERROR(_xll.qlIndexFixing(Index6M,$H486,TRUE,_xll.ohTrigger(RecalcTrigger,Trigger6M)),NA())</f>
        <v>-2.3649428651841059E-3</v>
      </c>
      <c r="M486" s="145">
        <f>IFERROR(_xll.qlIndexFixing(Index1Y,$H486,TRUE,_xll.ohTrigger(RecalcTrigger,Trigger1Y)),NA())</f>
        <v>-7.054635387713044E-4</v>
      </c>
      <c r="N486" s="144">
        <f>IFERROR(_xll.qlIndexFixing(ONIndex1M,I486,TRUE,_xll.ohTrigger(RecalcTrigger,Trigger1M)),NA())</f>
        <v>-5.2006509852997596E-3</v>
      </c>
      <c r="O486" s="44">
        <f>IFERROR(_xll.qlIndexFixing(ONIndex3M,I486,TRUE,_xll.ohTrigger(RecalcTrigger,Trigger3M)),NA())</f>
        <v>-3.9397445097888451E-3</v>
      </c>
      <c r="P486" s="44">
        <f>IFERROR(_xll.qlIndexFixing(ONIndex6M,I486,TRUE,_xll.ohTrigger(RecalcTrigger,Trigger6M)),NA())</f>
        <v>-2.4058817295591339E-3</v>
      </c>
      <c r="Q486" s="145">
        <f>IFERROR(_xll.qlIndexFixing(ONIndex1Y,I486,TRUE,_xll.ohTrigger(RecalcTrigger,Trigger1Y)),NA())</f>
        <v>-9.7085254435747004E-4</v>
      </c>
    </row>
    <row r="487" spans="2:17" x14ac:dyDescent="0.2">
      <c r="B487" s="39" t="s">
        <v>17</v>
      </c>
      <c r="D487" s="42">
        <f>_xll.qlCalendarAdvance(Calendar,$D486,B487,"f",FALSE)</f>
        <v>43332</v>
      </c>
      <c r="E487" s="139">
        <f>_xll.qlInterestRateIndexValueDate(IndexON,D487)</f>
        <v>43332</v>
      </c>
      <c r="F487" s="155">
        <f>IFERROR(_xll.qlIndexFixing(IndexON,D487,TRUE,_xll.ohTrigger(RecalcTrigger,TriggerON)),NA())</f>
        <v>-4.9722079923375517E-3</v>
      </c>
      <c r="H487" s="42">
        <f>_xll.qlCalendarAdvance(Calendar,$H486,B487,"f",FALSE)</f>
        <v>43332</v>
      </c>
      <c r="I487" s="139">
        <f>_xll.qlInterestRateIndexValueDate(Index1M,$H487)</f>
        <v>43334</v>
      </c>
      <c r="J487" s="144">
        <f>IFERROR(_xll.qlIndexFixing(Index1M,$H487,TRUE,_xll.ohTrigger(RecalcTrigger,Trigger1M)),NA())</f>
        <v>-5.1956333280815548E-3</v>
      </c>
      <c r="K487" s="44">
        <f>IFERROR(_xll.qlIndexFixing(Index3M,H487,TRUE,_xll.ohTrigger(RecalcTrigger,Trigger3M)),NA())</f>
        <v>-3.8995084775510893E-3</v>
      </c>
      <c r="L487" s="44">
        <f>IFERROR(_xll.qlIndexFixing(Index6M,$H487,TRUE,_xll.ohTrigger(RecalcTrigger,Trigger6M)),NA())</f>
        <v>-2.3641106847842983E-3</v>
      </c>
      <c r="M487" s="145">
        <f>IFERROR(_xll.qlIndexFixing(Index1Y,$H487,TRUE,_xll.ohTrigger(RecalcTrigger,Trigger1Y)),NA())</f>
        <v>-7.0397877680904945E-4</v>
      </c>
      <c r="N487" s="144">
        <f>IFERROR(_xll.qlIndexFixing(ONIndex1M,I487,TRUE,_xll.ohTrigger(RecalcTrigger,Trigger1M)),NA())</f>
        <v>-5.2003873601513817E-3</v>
      </c>
      <c r="O487" s="44">
        <f>IFERROR(_xll.qlIndexFixing(ONIndex3M,I487,TRUE,_xll.ohTrigger(RecalcTrigger,Trigger3M)),NA())</f>
        <v>-3.9391989095038937E-3</v>
      </c>
      <c r="P487" s="44">
        <f>IFERROR(_xll.qlIndexFixing(ONIndex6M,I487,TRUE,_xll.ohTrigger(RecalcTrigger,Trigger6M)),NA())</f>
        <v>-2.4048408175625369E-3</v>
      </c>
      <c r="Q487" s="145">
        <f>IFERROR(_xll.qlIndexFixing(ONIndex1Y,I487,TRUE,_xll.ohTrigger(RecalcTrigger,Trigger1Y)),NA())</f>
        <v>-9.6382892793567265E-4</v>
      </c>
    </row>
    <row r="488" spans="2:17" x14ac:dyDescent="0.2">
      <c r="B488" s="39" t="s">
        <v>17</v>
      </c>
      <c r="D488" s="42">
        <f>_xll.qlCalendarAdvance(Calendar,$D487,B488,"f",FALSE)</f>
        <v>43333</v>
      </c>
      <c r="E488" s="139">
        <f>_xll.qlInterestRateIndexValueDate(IndexON,D488)</f>
        <v>43333</v>
      </c>
      <c r="F488" s="155">
        <f>IFERROR(_xll.qlIndexFixing(IndexON,D488,TRUE,_xll.ohTrigger(RecalcTrigger,TriggerON)),NA())</f>
        <v>-4.9725325229399431E-3</v>
      </c>
      <c r="H488" s="42">
        <f>_xll.qlCalendarAdvance(Calendar,$H487,B488,"f",FALSE)</f>
        <v>43333</v>
      </c>
      <c r="I488" s="139">
        <f>_xll.qlInterestRateIndexValueDate(Index1M,$H488)</f>
        <v>43335</v>
      </c>
      <c r="J488" s="144">
        <f>IFERROR(_xll.qlIndexFixing(Index1M,$H488,TRUE,_xll.ohTrigger(RecalcTrigger,Trigger1M)),NA())</f>
        <v>-5.1955495099988147E-3</v>
      </c>
      <c r="K488" s="44">
        <f>IFERROR(_xll.qlIndexFixing(Index3M,H488,TRUE,_xll.ohTrigger(RecalcTrigger,Trigger3M)),NA())</f>
        <v>-3.8986286563087065E-3</v>
      </c>
      <c r="L488" s="44">
        <f>IFERROR(_xll.qlIndexFixing(Index6M,$H488,TRUE,_xll.ohTrigger(RecalcTrigger,Trigger6M)),NA())</f>
        <v>-2.3620536552781237E-3</v>
      </c>
      <c r="M488" s="145">
        <f>IFERROR(_xll.qlIndexFixing(Index1Y,$H488,TRUE,_xll.ohTrigger(RecalcTrigger,Trigger1Y)),NA())</f>
        <v>-7.0249908161998734E-4</v>
      </c>
      <c r="N488" s="144">
        <f>IFERROR(_xll.qlIndexFixing(ONIndex1M,I488,TRUE,_xll.ohTrigger(RecalcTrigger,Trigger1M)),NA())</f>
        <v>-5.2002179486931865E-3</v>
      </c>
      <c r="O488" s="44">
        <f>IFERROR(_xll.qlIndexFixing(ONIndex3M,I488,TRUE,_xll.ohTrigger(RecalcTrigger,Trigger3M)),NA())</f>
        <v>-3.9386243573780177E-3</v>
      </c>
      <c r="P488" s="44">
        <f>IFERROR(_xll.qlIndexFixing(ONIndex6M,I488,TRUE,_xll.ohTrigger(RecalcTrigger,Trigger6M)),NA())</f>
        <v>-2.4053868775997245E-3</v>
      </c>
      <c r="Q488" s="145">
        <f>IFERROR(_xll.qlIndexFixing(ONIndex1Y,I488,TRUE,_xll.ohTrigger(RecalcTrigger,Trigger1Y)),NA())</f>
        <v>-9.5683845334981754E-4</v>
      </c>
    </row>
    <row r="489" spans="2:17" x14ac:dyDescent="0.2">
      <c r="B489" s="39" t="s">
        <v>17</v>
      </c>
      <c r="D489" s="42">
        <f>_xll.qlCalendarAdvance(Calendar,$D488,B489,"f",FALSE)</f>
        <v>43334</v>
      </c>
      <c r="E489" s="139">
        <f>_xll.qlInterestRateIndexValueDate(IndexON,D489)</f>
        <v>43334</v>
      </c>
      <c r="F489" s="155">
        <f>IFERROR(_xll.qlIndexFixing(IndexON,D489,TRUE,_xll.ohTrigger(RecalcTrigger,TriggerON)),NA())</f>
        <v>-4.9728477170907226E-3</v>
      </c>
      <c r="H489" s="42">
        <f>_xll.qlCalendarAdvance(Calendar,$H488,B489,"f",FALSE)</f>
        <v>43334</v>
      </c>
      <c r="I489" s="139">
        <f>_xll.qlInterestRateIndexValueDate(Index1M,$H489)</f>
        <v>43336</v>
      </c>
      <c r="J489" s="144">
        <f>IFERROR(_xll.qlIndexFixing(Index1M,$H489,TRUE,_xll.ohTrigger(RecalcTrigger,Trigger1M)),NA())</f>
        <v>-5.1954600012081532E-3</v>
      </c>
      <c r="K489" s="44">
        <f>IFERROR(_xll.qlIndexFixing(Index3M,H489,TRUE,_xll.ohTrigger(RecalcTrigger,Trigger3M)),NA())</f>
        <v>-3.8968007735116308E-3</v>
      </c>
      <c r="L489" s="44">
        <f>IFERROR(_xll.qlIndexFixing(Index6M,$H489,TRUE,_xll.ohTrigger(RecalcTrigger,Trigger6M)),NA())</f>
        <v>-2.361832530906602E-3</v>
      </c>
      <c r="M489" s="145">
        <f>IFERROR(_xll.qlIndexFixing(Index1Y,$H489,TRUE,_xll.ohTrigger(RecalcTrigger,Trigger1Y)),NA())</f>
        <v>-6.9954414220305182E-4</v>
      </c>
      <c r="N489" s="144">
        <f>IFERROR(_xll.qlIndexFixing(ONIndex1M,I489,TRUE,_xll.ohTrigger(RecalcTrigger,Trigger1M)),NA())</f>
        <v>-5.2000675455232681E-3</v>
      </c>
      <c r="O489" s="44">
        <f>IFERROR(_xll.qlIndexFixing(ONIndex3M,I489,TRUE,_xll.ohTrigger(RecalcTrigger,Trigger3M)),NA())</f>
        <v>-3.9382575453972279E-3</v>
      </c>
      <c r="P489" s="44">
        <f>IFERROR(_xll.qlIndexFixing(ONIndex6M,I489,TRUE,_xll.ohTrigger(RecalcTrigger,Trigger6M)),NA())</f>
        <v>-2.4064360483899705E-3</v>
      </c>
      <c r="Q489" s="145">
        <f>IFERROR(_xll.qlIndexFixing(ONIndex1Y,I489,TRUE,_xll.ohTrigger(RecalcTrigger,Trigger1Y)),NA())</f>
        <v>-9.5335629310966397E-4</v>
      </c>
    </row>
    <row r="490" spans="2:17" x14ac:dyDescent="0.2">
      <c r="B490" s="39" t="s">
        <v>17</v>
      </c>
      <c r="D490" s="42">
        <f>_xll.qlCalendarAdvance(Calendar,$D489,B490,"f",FALSE)</f>
        <v>43335</v>
      </c>
      <c r="E490" s="139">
        <f>_xll.qlInterestRateIndexValueDate(IndexON,D490)</f>
        <v>43335</v>
      </c>
      <c r="F490" s="155">
        <f>IFERROR(_xll.qlIndexFixing(IndexON,D490,TRUE,_xll.ohTrigger(RecalcTrigger,TriggerON)),NA())</f>
        <v>-4.9731535565644691E-3</v>
      </c>
      <c r="H490" s="42">
        <f>_xll.qlCalendarAdvance(Calendar,$H489,B490,"f",FALSE)</f>
        <v>43335</v>
      </c>
      <c r="I490" s="139">
        <f>_xll.qlInterestRateIndexValueDate(Index1M,$H490)</f>
        <v>43339</v>
      </c>
      <c r="J490" s="144">
        <f>IFERROR(_xll.qlIndexFixing(Index1M,$H490,TRUE,_xll.ohTrigger(RecalcTrigger,Trigger1M)),NA())</f>
        <v>-5.194331388897448E-3</v>
      </c>
      <c r="K490" s="44">
        <f>IFERROR(_xll.qlIndexFixing(Index3M,H490,TRUE,_xll.ohTrigger(RecalcTrigger,Trigger3M)),NA())</f>
        <v>-3.8950636540418361E-3</v>
      </c>
      <c r="L490" s="44">
        <f>IFERROR(_xll.qlIndexFixing(Index6M,$H490,TRUE,_xll.ohTrigger(RecalcTrigger,Trigger6M)),NA())</f>
        <v>-2.3599226543010192E-3</v>
      </c>
      <c r="M490" s="145">
        <f>IFERROR(_xll.qlIndexFixing(Index1Y,$H490,TRUE,_xll.ohTrigger(RecalcTrigger,Trigger1Y)),NA())</f>
        <v>-6.9663047140302344E-4</v>
      </c>
      <c r="N490" s="144">
        <f>IFERROR(_xll.qlIndexFixing(ONIndex1M,I490,TRUE,_xll.ohTrigger(RecalcTrigger,Trigger1M)),NA())</f>
        <v>-5.1999001903535458E-3</v>
      </c>
      <c r="O490" s="44">
        <f>IFERROR(_xll.qlIndexFixing(ONIndex3M,I490,TRUE,_xll.ohTrigger(RecalcTrigger,Trigger3M)),NA())</f>
        <v>-3.9378557011593429E-3</v>
      </c>
      <c r="P490" s="44">
        <f>IFERROR(_xll.qlIndexFixing(ONIndex6M,I490,TRUE,_xll.ohTrigger(RecalcTrigger,Trigger6M)),NA())</f>
        <v>-2.4079597742154846E-3</v>
      </c>
      <c r="Q490" s="145">
        <f>IFERROR(_xll.qlIndexFixing(ONIndex1Y,I490,TRUE,_xll.ohTrigger(RecalcTrigger,Trigger1Y)),NA())</f>
        <v>-9.4988297959286427E-4</v>
      </c>
    </row>
    <row r="491" spans="2:17" x14ac:dyDescent="0.2">
      <c r="B491" s="39" t="s">
        <v>17</v>
      </c>
      <c r="D491" s="42">
        <f>_xll.qlCalendarAdvance(Calendar,$D490,B491,"f",FALSE)</f>
        <v>43336</v>
      </c>
      <c r="E491" s="139">
        <f>_xll.qlInterestRateIndexValueDate(IndexON,D491)</f>
        <v>43336</v>
      </c>
      <c r="F491" s="155">
        <f>IFERROR(_xll.qlIndexFixing(IndexON,D491,TRUE,_xll.ohTrigger(RecalcTrigger,TriggerON)),NA())</f>
        <v>-4.973665244976111E-3</v>
      </c>
      <c r="H491" s="42">
        <f>_xll.qlCalendarAdvance(Calendar,$H490,B491,"f",FALSE)</f>
        <v>43336</v>
      </c>
      <c r="I491" s="139">
        <f>_xll.qlInterestRateIndexValueDate(Index1M,$H491)</f>
        <v>43340</v>
      </c>
      <c r="J491" s="144">
        <f>IFERROR(_xll.qlIndexFixing(Index1M,$H491,TRUE,_xll.ohTrigger(RecalcTrigger,Trigger1M)),NA())</f>
        <v>-5.1939200367773402E-3</v>
      </c>
      <c r="K491" s="44">
        <f>IFERROR(_xll.qlIndexFixing(Index3M,H491,TRUE,_xll.ohTrigger(RecalcTrigger,Trigger3M)),NA())</f>
        <v>-3.8941634731689502E-3</v>
      </c>
      <c r="L491" s="44">
        <f>IFERROR(_xll.qlIndexFixing(Index6M,$H491,TRUE,_xll.ohTrigger(RecalcTrigger,Trigger6M)),NA())</f>
        <v>-2.3590618956416702E-3</v>
      </c>
      <c r="M491" s="145">
        <f>IFERROR(_xll.qlIndexFixing(Index1Y,$H491,TRUE,_xll.ohTrigger(RecalcTrigger,Trigger1Y)),NA())</f>
        <v>-6.9517573376144193E-4</v>
      </c>
      <c r="N491" s="144">
        <f>IFERROR(_xll.qlIndexFixing(ONIndex1M,I491,TRUE,_xll.ohTrigger(RecalcTrigger,Trigger1M)),NA())</f>
        <v>-5.1997158359018414E-3</v>
      </c>
      <c r="O491" s="44">
        <f>IFERROR(_xll.qlIndexFixing(ONIndex3M,I491,TRUE,_xll.ohTrigger(RecalcTrigger,Trigger3M)),NA())</f>
        <v>-3.937418663193526E-3</v>
      </c>
      <c r="P491" s="44">
        <f>IFERROR(_xll.qlIndexFixing(ONIndex6M,I491,TRUE,_xll.ohTrigger(RecalcTrigger,Trigger6M)),NA())</f>
        <v>-2.4099607559158187E-3</v>
      </c>
      <c r="Q491" s="145">
        <f>IFERROR(_xll.qlIndexFixing(ONIndex1Y,I491,TRUE,_xll.ohTrigger(RecalcTrigger,Trigger1Y)),NA())</f>
        <v>-9.4641866343891934E-4</v>
      </c>
    </row>
    <row r="492" spans="2:17" x14ac:dyDescent="0.2">
      <c r="B492" s="39" t="s">
        <v>17</v>
      </c>
      <c r="D492" s="42">
        <f>_xll.qlCalendarAdvance(Calendar,$D491,B492,"f",FALSE)</f>
        <v>43339</v>
      </c>
      <c r="E492" s="139">
        <f>_xll.qlInterestRateIndexValueDate(IndexON,D492)</f>
        <v>43339</v>
      </c>
      <c r="F492" s="155">
        <f>IFERROR(_xll.qlIndexFixing(IndexON,D492,TRUE,_xll.ohTrigger(RecalcTrigger,TriggerON)),NA())</f>
        <v>-4.9742830001830995E-3</v>
      </c>
      <c r="H492" s="42">
        <f>_xll.qlCalendarAdvance(Calendar,$H491,B492,"f",FALSE)</f>
        <v>43339</v>
      </c>
      <c r="I492" s="139">
        <f>_xll.qlInterestRateIndexValueDate(Index1M,$H492)</f>
        <v>43341</v>
      </c>
      <c r="J492" s="144">
        <f>IFERROR(_xll.qlIndexFixing(Index1M,$H492,TRUE,_xll.ohTrigger(RecalcTrigger,Trigger1M)),NA())</f>
        <v>-5.1937901422074439E-3</v>
      </c>
      <c r="K492" s="44">
        <f>IFERROR(_xll.qlIndexFixing(Index3M,H492,TRUE,_xll.ohTrigger(RecalcTrigger,Trigger3M)),NA())</f>
        <v>-3.8932607291867738E-3</v>
      </c>
      <c r="L492" s="44">
        <f>IFERROR(_xll.qlIndexFixing(Index6M,$H492,TRUE,_xll.ohTrigger(RecalcTrigger,Trigger6M)),NA())</f>
        <v>-2.3588187881192096E-3</v>
      </c>
      <c r="M492" s="145">
        <f>IFERROR(_xll.qlIndexFixing(Index1Y,$H492,TRUE,_xll.ohTrigger(RecalcTrigger,Trigger1Y)),NA())</f>
        <v>-6.9372590962814577E-4</v>
      </c>
      <c r="N492" s="144">
        <f>IFERROR(_xll.qlIndexFixing(ONIndex1M,I492,TRUE,_xll.ohTrigger(RecalcTrigger,Trigger1M)),NA())</f>
        <v>-5.1992151365531925E-3</v>
      </c>
      <c r="O492" s="44">
        <f>IFERROR(_xll.qlIndexFixing(ONIndex3M,I492,TRUE,_xll.ohTrigger(RecalcTrigger,Trigger3M)),NA())</f>
        <v>-3.9363834257111208E-3</v>
      </c>
      <c r="P492" s="44">
        <f>IFERROR(_xll.qlIndexFixing(ONIndex6M,I492,TRUE,_xll.ohTrigger(RecalcTrigger,Trigger6M)),NA())</f>
        <v>-2.4146561490301366E-3</v>
      </c>
      <c r="Q492" s="145">
        <f>IFERROR(_xll.qlIndexFixing(ONIndex1Y,I492,TRUE,_xll.ohTrigger(RecalcTrigger,Trigger1Y)),NA())</f>
        <v>-9.3962949803572116E-4</v>
      </c>
    </row>
    <row r="493" spans="2:17" x14ac:dyDescent="0.2">
      <c r="B493" s="39" t="s">
        <v>17</v>
      </c>
      <c r="D493" s="42">
        <f>_xll.qlCalendarAdvance(Calendar,$D492,B493,"f",FALSE)</f>
        <v>43340</v>
      </c>
      <c r="E493" s="139">
        <f>_xll.qlInterestRateIndexValueDate(IndexON,D493)</f>
        <v>43340</v>
      </c>
      <c r="F493" s="155">
        <f>IFERROR(_xll.qlIndexFixing(IndexON,D493,TRUE,_xll.ohTrigger(RecalcTrigger,TriggerON)),NA())</f>
        <v>-4.9745417904123457E-3</v>
      </c>
      <c r="H493" s="42">
        <f>_xll.qlCalendarAdvance(Calendar,$H492,B493,"f",FALSE)</f>
        <v>43340</v>
      </c>
      <c r="I493" s="139">
        <f>_xll.qlInterestRateIndexValueDate(Index1M,$H493)</f>
        <v>43342</v>
      </c>
      <c r="J493" s="144">
        <f>IFERROR(_xll.qlIndexFixing(Index1M,$H493,TRUE,_xll.ohTrigger(RecalcTrigger,Trigger1M)),NA())</f>
        <v>-5.1936544689059304E-3</v>
      </c>
      <c r="K493" s="44">
        <f>IFERROR(_xll.qlIndexFixing(Index3M,H493,TRUE,_xll.ohTrigger(RecalcTrigger,Trigger3M)),NA())</f>
        <v>-3.8923559313045046E-3</v>
      </c>
      <c r="L493" s="44">
        <f>IFERROR(_xll.qlIndexFixing(Index6M,$H493,TRUE,_xll.ohTrigger(RecalcTrigger,Trigger6M)),NA())</f>
        <v>-2.3585645586137621E-3</v>
      </c>
      <c r="M493" s="145">
        <f>IFERROR(_xll.qlIndexFixing(Index1Y,$H493,TRUE,_xll.ohTrigger(RecalcTrigger,Trigger1Y)),NA())</f>
        <v>-6.9228097208964953E-4</v>
      </c>
      <c r="N493" s="144">
        <f>IFERROR(_xll.qlIndexFixing(ONIndex1M,I493,TRUE,_xll.ohTrigger(RecalcTrigger,Trigger1M)),NA())</f>
        <v>-5.1988074813102969E-3</v>
      </c>
      <c r="O493" s="44">
        <f>IFERROR(_xll.qlIndexFixing(ONIndex3M,I493,TRUE,_xll.ohTrigger(RecalcTrigger,Trigger3M)),NA())</f>
        <v>-3.9353153479915193E-3</v>
      </c>
      <c r="P493" s="44">
        <f>IFERROR(_xll.qlIndexFixing(ONIndex6M,I493,TRUE,_xll.ohTrigger(RecalcTrigger,Trigger6M)),NA())</f>
        <v>-2.4191038685428268E-3</v>
      </c>
      <c r="Q493" s="145">
        <f>IFERROR(_xll.qlIndexFixing(ONIndex1Y,I493,TRUE,_xll.ohTrigger(RecalcTrigger,Trigger1Y)),NA())</f>
        <v>-9.3311256261774389E-4</v>
      </c>
    </row>
    <row r="494" spans="2:17" x14ac:dyDescent="0.2">
      <c r="B494" s="39" t="s">
        <v>17</v>
      </c>
      <c r="D494" s="42">
        <f>_xll.qlCalendarAdvance(Calendar,$D493,B494,"f",FALSE)</f>
        <v>43341</v>
      </c>
      <c r="E494" s="139">
        <f>_xll.qlInterestRateIndexValueDate(IndexON,D494)</f>
        <v>43341</v>
      </c>
      <c r="F494" s="155">
        <f>IFERROR(_xll.qlIndexFixing(IndexON,D494,TRUE,_xll.ohTrigger(RecalcTrigger,TriggerON)),NA())</f>
        <v>-4.9747911158526392E-3</v>
      </c>
      <c r="H494" s="42">
        <f>_xll.qlCalendarAdvance(Calendar,$H493,B494,"f",FALSE)</f>
        <v>43341</v>
      </c>
      <c r="I494" s="139">
        <f>_xll.qlInterestRateIndexValueDate(Index1M,$H494)</f>
        <v>43343</v>
      </c>
      <c r="J494" s="144">
        <f>IFERROR(_xll.qlIndexFixing(Index1M,$H494,TRUE,_xll.ohTrigger(RecalcTrigger,Trigger1M)),NA())</f>
        <v>-5.1935130048230693E-3</v>
      </c>
      <c r="K494" s="44">
        <f>IFERROR(_xll.qlIndexFixing(Index3M,H494,TRUE,_xll.ohTrigger(RecalcTrigger,Trigger3M)),NA())</f>
        <v>-3.8919033032615126E-3</v>
      </c>
      <c r="L494" s="44">
        <f>IFERROR(_xll.qlIndexFixing(Index6M,$H494,TRUE,_xll.ohTrigger(RecalcTrigger,Trigger6M)),NA())</f>
        <v>-2.3582963889495858E-3</v>
      </c>
      <c r="M494" s="145">
        <f>IFERROR(_xll.qlIndexFixing(Index1Y,$H494,TRUE,_xll.ohTrigger(RecalcTrigger,Trigger1Y)),NA())</f>
        <v>-6.9158460975378313E-4</v>
      </c>
      <c r="N494" s="144">
        <f>IFERROR(_xll.qlIndexFixing(ONIndex1M,I494,TRUE,_xll.ohTrigger(RecalcTrigger,Trigger1M)),NA())</f>
        <v>-5.1985374223351144E-3</v>
      </c>
      <c r="O494" s="44">
        <f>IFERROR(_xll.qlIndexFixing(ONIndex3M,I494,TRUE,_xll.ohTrigger(RecalcTrigger,Trigger3M)),NA())</f>
        <v>-3.9346999213218936E-3</v>
      </c>
      <c r="P494" s="44">
        <f>IFERROR(_xll.qlIndexFixing(ONIndex6M,I494,TRUE,_xll.ohTrigger(RecalcTrigger,Trigger6M)),NA())</f>
        <v>-2.4211284399733302E-3</v>
      </c>
      <c r="Q494" s="145">
        <f>IFERROR(_xll.qlIndexFixing(ONIndex1Y,I494,TRUE,_xll.ohTrigger(RecalcTrigger,Trigger1Y)),NA())</f>
        <v>-9.2999410348681977E-4</v>
      </c>
    </row>
    <row r="495" spans="2:17" x14ac:dyDescent="0.2">
      <c r="B495" s="39" t="s">
        <v>17</v>
      </c>
      <c r="D495" s="42">
        <f>_xll.qlCalendarAdvance(Calendar,$D494,B495,"f",FALSE)</f>
        <v>43342</v>
      </c>
      <c r="E495" s="139">
        <f>_xll.qlInterestRateIndexValueDate(IndexON,D495)</f>
        <v>43342</v>
      </c>
      <c r="F495" s="155">
        <f>IFERROR(_xll.qlIndexFixing(IndexON,D495,TRUE,_xll.ohTrigger(RecalcTrigger,TriggerON)),NA())</f>
        <v>-4.9750309579188468E-3</v>
      </c>
      <c r="H495" s="42">
        <f>_xll.qlCalendarAdvance(Calendar,$H494,B495,"f",FALSE)</f>
        <v>43342</v>
      </c>
      <c r="I495" s="139">
        <f>_xll.qlInterestRateIndexValueDate(Index1M,$H495)</f>
        <v>43346</v>
      </c>
      <c r="J495" s="144">
        <f>IFERROR(_xll.qlIndexFixing(Index1M,$H495,TRUE,_xll.ohTrigger(RecalcTrigger,Trigger1M)),NA())</f>
        <v>-5.1914328727824532E-3</v>
      </c>
      <c r="K495" s="44">
        <f>IFERROR(_xll.qlIndexFixing(Index3M,H495,TRUE,_xll.ohTrigger(RecalcTrigger,Trigger3M)),NA())</f>
        <v>-3.8891685107626793E-3</v>
      </c>
      <c r="L495" s="44">
        <f>IFERROR(_xll.qlIndexFixing(Index6M,$H495,TRUE,_xll.ohTrigger(RecalcTrigger,Trigger6M)),NA())</f>
        <v>-2.3548246395544846E-3</v>
      </c>
      <c r="M495" s="145">
        <f>IFERROR(_xll.qlIndexFixing(Index1Y,$H495,TRUE,_xll.ohTrigger(RecalcTrigger,Trigger1Y)),NA())</f>
        <v>-6.8654862281132762E-4</v>
      </c>
      <c r="N495" s="144">
        <f>IFERROR(_xll.qlIndexFixing(ONIndex1M,I495,TRUE,_xll.ohTrigger(RecalcTrigger,Trigger1M)),NA())</f>
        <v>-5.1982500808245291E-3</v>
      </c>
      <c r="O495" s="44">
        <f>IFERROR(_xll.qlIndexFixing(ONIndex3M,I495,TRUE,_xll.ohTrigger(RecalcTrigger,Trigger3M)),NA())</f>
        <v>-3.9340483330585485E-3</v>
      </c>
      <c r="P495" s="44">
        <f>IFERROR(_xll.qlIndexFixing(ONIndex6M,I495,TRUE,_xll.ohTrigger(RecalcTrigger,Trigger6M)),NA())</f>
        <v>-2.4230372573175174E-3</v>
      </c>
      <c r="Q495" s="145">
        <f>IFERROR(_xll.qlIndexFixing(ONIndex1Y,I495,TRUE,_xll.ohTrigger(RecalcTrigger,Trigger1Y)),NA())</f>
        <v>-9.2696124400326596E-4</v>
      </c>
    </row>
    <row r="496" spans="2:17" x14ac:dyDescent="0.2">
      <c r="B496" s="39" t="s">
        <v>17</v>
      </c>
      <c r="D496" s="42">
        <f>_xll.qlCalendarAdvance(Calendar,$D495,B496,"f",FALSE)</f>
        <v>43343</v>
      </c>
      <c r="E496" s="139">
        <f>_xll.qlInterestRateIndexValueDate(IndexON,D496)</f>
        <v>43343</v>
      </c>
      <c r="F496" s="155">
        <f>IFERROR(_xll.qlIndexFixing(IndexON,D496,TRUE,_xll.ohTrigger(RecalcTrigger,TriggerON)),NA())</f>
        <v>-4.9754101741372736E-3</v>
      </c>
      <c r="H496" s="42">
        <f>_xll.qlCalendarAdvance(Calendar,$H495,B496,"f",FALSE)</f>
        <v>43343</v>
      </c>
      <c r="I496" s="139">
        <f>_xll.qlInterestRateIndexValueDate(Index1M,$H496)</f>
        <v>43347</v>
      </c>
      <c r="J496" s="144">
        <f>IFERROR(_xll.qlIndexFixing(Index1M,$H496,TRUE,_xll.ohTrigger(RecalcTrigger,Trigger1M)),NA())</f>
        <v>-5.1909127047351511E-3</v>
      </c>
      <c r="K496" s="44">
        <f>IFERROR(_xll.qlIndexFixing(Index3M,H496,TRUE,_xll.ohTrigger(RecalcTrigger,Trigger3M)),NA())</f>
        <v>-3.888257017656192E-3</v>
      </c>
      <c r="L496" s="44">
        <f>IFERROR(_xll.qlIndexFixing(Index6M,$H496,TRUE,_xll.ohTrigger(RecalcTrigger,Trigger6M)),NA())</f>
        <v>-2.3544853272053894E-3</v>
      </c>
      <c r="M496" s="145">
        <f>IFERROR(_xll.qlIndexFixing(Index1Y,$H496,TRUE,_xll.ohTrigger(RecalcTrigger,Trigger1Y)),NA())</f>
        <v>-6.8512644646127223E-4</v>
      </c>
      <c r="N496" s="144">
        <f>IFERROR(_xll.qlIndexFixing(ONIndex1M,I496,TRUE,_xll.ohTrigger(RecalcTrigger,Trigger1M)),NA())</f>
        <v>-5.1979454095762989E-3</v>
      </c>
      <c r="O496" s="44">
        <f>IFERROR(_xll.qlIndexFixing(ONIndex3M,I496,TRUE,_xll.ohTrigger(RecalcTrigger,Trigger3M)),NA())</f>
        <v>-3.933360421410903E-3</v>
      </c>
      <c r="P496" s="44">
        <f>IFERROR(_xll.qlIndexFixing(ONIndex6M,I496,TRUE,_xll.ohTrigger(RecalcTrigger,Trigger6M)),NA())</f>
        <v>-2.4248296276097037E-3</v>
      </c>
      <c r="Q496" s="145">
        <f>IFERROR(_xll.qlIndexFixing(ONIndex1Y,I496,TRUE,_xll.ohTrigger(RecalcTrigger,Trigger1Y)),NA())</f>
        <v>-9.2401455686896838E-4</v>
      </c>
    </row>
    <row r="497" spans="2:17" x14ac:dyDescent="0.2">
      <c r="B497" s="39" t="s">
        <v>17</v>
      </c>
      <c r="D497" s="42">
        <f>_xll.qlCalendarAdvance(Calendar,$D496,B497,"f",FALSE)</f>
        <v>43346</v>
      </c>
      <c r="E497" s="139">
        <f>_xll.qlInterestRateIndexValueDate(IndexON,D497)</f>
        <v>43346</v>
      </c>
      <c r="F497" s="155">
        <f>IFERROR(_xll.qlIndexFixing(IndexON,D497,TRUE,_xll.ohTrigger(RecalcTrigger,TriggerON)),NA())</f>
        <v>-4.975895124776919E-3</v>
      </c>
      <c r="H497" s="42">
        <f>_xll.qlCalendarAdvance(Calendar,$H496,B497,"f",FALSE)</f>
        <v>43346</v>
      </c>
      <c r="I497" s="139">
        <f>_xll.qlInterestRateIndexValueDate(Index1M,$H497)</f>
        <v>43348</v>
      </c>
      <c r="J497" s="144">
        <f>IFERROR(_xll.qlIndexFixing(Index1M,$H497,TRUE,_xll.ohTrigger(RecalcTrigger,Trigger1M)),NA())</f>
        <v>-5.1903772275792015E-3</v>
      </c>
      <c r="K497" s="44">
        <f>IFERROR(_xll.qlIndexFixing(Index3M,H497,TRUE,_xll.ohTrigger(RecalcTrigger,Trigger3M)),NA())</f>
        <v>-3.8873464580978893E-3</v>
      </c>
      <c r="L497" s="44">
        <f>IFERROR(_xll.qlIndexFixing(Index6M,$H497,TRUE,_xll.ohTrigger(RecalcTrigger,Trigger6M)),NA())</f>
        <v>-2.3534826049099174E-3</v>
      </c>
      <c r="M497" s="145">
        <f>IFERROR(_xll.qlIndexFixing(Index1Y,$H497,TRUE,_xll.ohTrigger(RecalcTrigger,Trigger1Y)),NA())</f>
        <v>-6.837081694727081E-4</v>
      </c>
      <c r="N497" s="144">
        <f>IFERROR(_xll.qlIndexFixing(ONIndex1M,I497,TRUE,_xll.ohTrigger(RecalcTrigger,Trigger1M)),NA())</f>
        <v>-5.1972030328428787E-3</v>
      </c>
      <c r="O497" s="44">
        <f>IFERROR(_xll.qlIndexFixing(ONIndex3M,I497,TRUE,_xll.ohTrigger(RecalcTrigger,Trigger3M)),NA())</f>
        <v>-3.9318197712701064E-3</v>
      </c>
      <c r="P497" s="44">
        <f>IFERROR(_xll.qlIndexFixing(ONIndex6M,I497,TRUE,_xll.ohTrigger(RecalcTrigger,Trigger6M)),NA())</f>
        <v>-2.4280063694925857E-3</v>
      </c>
      <c r="Q497" s="145">
        <f>IFERROR(_xll.qlIndexFixing(ONIndex1Y,I497,TRUE,_xll.ohTrigger(RecalcTrigger,Trigger1Y)),NA())</f>
        <v>-9.1840894249628491E-4</v>
      </c>
    </row>
    <row r="498" spans="2:17" x14ac:dyDescent="0.2">
      <c r="B498" s="39" t="s">
        <v>17</v>
      </c>
      <c r="D498" s="42">
        <f>_xll.qlCalendarAdvance(Calendar,$D497,B498,"f",FALSE)</f>
        <v>43347</v>
      </c>
      <c r="E498" s="139">
        <f>_xll.qlInterestRateIndexValueDate(IndexON,D498)</f>
        <v>43347</v>
      </c>
      <c r="F498" s="155">
        <f>IFERROR(_xll.qlIndexFixing(IndexON,D498,TRUE,_xll.ohTrigger(RecalcTrigger,TriggerON)),NA())</f>
        <v>-4.9760872743132012E-3</v>
      </c>
      <c r="H498" s="42">
        <f>_xll.qlCalendarAdvance(Calendar,$H497,B498,"f",FALSE)</f>
        <v>43347</v>
      </c>
      <c r="I498" s="139">
        <f>_xll.qlInterestRateIndexValueDate(Index1M,$H498)</f>
        <v>43349</v>
      </c>
      <c r="J498" s="144">
        <f>IFERROR(_xll.qlIndexFixing(Index1M,$H498,TRUE,_xll.ohTrigger(RecalcTrigger,Trigger1M)),NA())</f>
        <v>-5.1891090088289349E-3</v>
      </c>
      <c r="K498" s="44">
        <f>IFERROR(_xll.qlIndexFixing(Index3M,H498,TRUE,_xll.ohTrigger(RecalcTrigger,Trigger3M)),NA())</f>
        <v>-3.8864373649683229E-3</v>
      </c>
      <c r="L498" s="44">
        <f>IFERROR(_xll.qlIndexFixing(Index6M,$H498,TRUE,_xll.ohTrigger(RecalcTrigger,Trigger6M)),NA())</f>
        <v>-2.3524611417938377E-3</v>
      </c>
      <c r="M498" s="145">
        <f>IFERROR(_xll.qlIndexFixing(Index1Y,$H498,TRUE,_xll.ohTrigger(RecalcTrigger,Trigger1Y)),NA())</f>
        <v>-6.8229355494373988E-4</v>
      </c>
      <c r="N498" s="144">
        <f>IFERROR(_xll.qlIndexFixing(ONIndex1M,I498,TRUE,_xll.ohTrigger(RecalcTrigger,Trigger1M)),NA())</f>
        <v>-5.1965524822827902E-3</v>
      </c>
      <c r="O498" s="44">
        <f>IFERROR(_xll.qlIndexFixing(ONIndex3M,I498,TRUE,_xll.ohTrigger(RecalcTrigger,Trigger3M)),NA())</f>
        <v>-3.9302423161968747E-3</v>
      </c>
      <c r="P498" s="44">
        <f>IFERROR(_xll.qlIndexFixing(ONIndex6M,I498,TRUE,_xll.ohTrigger(RecalcTrigger,Trigger6M)),NA())</f>
        <v>-2.4308207740286747E-3</v>
      </c>
      <c r="Q498" s="145">
        <f>IFERROR(_xll.qlIndexFixing(ONIndex1Y,I498,TRUE,_xll.ohTrigger(RecalcTrigger,Trigger1Y)),NA())</f>
        <v>-9.1310097970698223E-4</v>
      </c>
    </row>
    <row r="499" spans="2:17" x14ac:dyDescent="0.2">
      <c r="B499" s="39" t="s">
        <v>17</v>
      </c>
      <c r="D499" s="42">
        <f>_xll.qlCalendarAdvance(Calendar,$D498,B499,"f",FALSE)</f>
        <v>43348</v>
      </c>
      <c r="E499" s="139">
        <f>_xll.qlInterestRateIndexValueDate(IndexON,D499)</f>
        <v>43348</v>
      </c>
      <c r="F499" s="155">
        <f>IFERROR(_xll.qlIndexFixing(IndexON,D499,TRUE,_xll.ohTrigger(RecalcTrigger,TriggerON)),NA())</f>
        <v>-4.9762698302036057E-3</v>
      </c>
      <c r="H499" s="42">
        <f>_xll.qlCalendarAdvance(Calendar,$H498,B499,"f",FALSE)</f>
        <v>43348</v>
      </c>
      <c r="I499" s="139">
        <f>_xll.qlInterestRateIndexValueDate(Index1M,$H499)</f>
        <v>43350</v>
      </c>
      <c r="J499" s="144">
        <f>IFERROR(_xll.qlIndexFixing(Index1M,$H499,TRUE,_xll.ohTrigger(RecalcTrigger,Trigger1M)),NA())</f>
        <v>-5.1888988847915317E-3</v>
      </c>
      <c r="K499" s="44">
        <f>IFERROR(_xll.qlIndexFixing(Index3M,H499,TRUE,_xll.ohTrigger(RecalcTrigger,Trigger3M)),NA())</f>
        <v>-3.8855302738742166E-3</v>
      </c>
      <c r="L499" s="44">
        <f>IFERROR(_xll.qlIndexFixing(Index6M,$H499,TRUE,_xll.ohTrigger(RecalcTrigger,Trigger6M)),NA())</f>
        <v>-2.3514215656053896E-3</v>
      </c>
      <c r="M499" s="145">
        <f>IFERROR(_xll.qlIndexFixing(Index1Y,$H499,TRUE,_xll.ohTrigger(RecalcTrigger,Trigger1Y)),NA())</f>
        <v>-6.7938300237034804E-4</v>
      </c>
      <c r="N499" s="144">
        <f>IFERROR(_xll.qlIndexFixing(ONIndex1M,I499,TRUE,_xll.ohTrigger(RecalcTrigger,Trigger1M)),NA())</f>
        <v>-5.1961604537931194E-3</v>
      </c>
      <c r="O499" s="44">
        <f>IFERROR(_xll.qlIndexFixing(ONIndex3M,I499,TRUE,_xll.ohTrigger(RecalcTrigger,Trigger3M)),NA())</f>
        <v>-3.9293703682430348E-3</v>
      </c>
      <c r="P499" s="44">
        <f>IFERROR(_xll.qlIndexFixing(ONIndex6M,I499,TRUE,_xll.ohTrigger(RecalcTrigger,Trigger6M)),NA())</f>
        <v>-2.432020511058397E-3</v>
      </c>
      <c r="Q499" s="145">
        <f>IFERROR(_xll.qlIndexFixing(ONIndex1Y,I499,TRUE,_xll.ohTrigger(RecalcTrigger,Trigger1Y)),NA())</f>
        <v>-9.1059374089041967E-4</v>
      </c>
    </row>
    <row r="500" spans="2:17" x14ac:dyDescent="0.2">
      <c r="B500" s="39" t="s">
        <v>17</v>
      </c>
      <c r="D500" s="42">
        <f>_xll.qlCalendarAdvance(Calendar,$D499,B500,"f",FALSE)</f>
        <v>43349</v>
      </c>
      <c r="E500" s="139">
        <f>_xll.qlInterestRateIndexValueDate(IndexON,D500)</f>
        <v>43349</v>
      </c>
      <c r="F500" s="155">
        <f>IFERROR(_xll.qlIndexFixing(IndexON,D500,TRUE,_xll.ohTrigger(RecalcTrigger,TriggerON)),NA())</f>
        <v>-4.9764427741427752E-3</v>
      </c>
      <c r="H500" s="42">
        <f>_xll.qlCalendarAdvance(Calendar,$H499,B500,"f",FALSE)</f>
        <v>43349</v>
      </c>
      <c r="I500" s="139">
        <f>_xll.qlInterestRateIndexValueDate(Index1M,$H500)</f>
        <v>43353</v>
      </c>
      <c r="J500" s="144">
        <f>IFERROR(_xll.qlIndexFixing(Index1M,$H500,TRUE,_xll.ohTrigger(RecalcTrigger,Trigger1M)),NA())</f>
        <v>-5.1874843899311074E-3</v>
      </c>
      <c r="K500" s="44">
        <f>IFERROR(_xll.qlIndexFixing(Index3M,H500,TRUE,_xll.ohTrigger(RecalcTrigger,Trigger3M)),NA())</f>
        <v>-3.8828264095685768E-3</v>
      </c>
      <c r="L500" s="44">
        <f>IFERROR(_xll.qlIndexFixing(Index6M,$H500,TRUE,_xll.ohTrigger(RecalcTrigger,Trigger6M)),NA())</f>
        <v>-2.3475390923638913E-3</v>
      </c>
      <c r="M500" s="145">
        <f>IFERROR(_xll.qlIndexFixing(Index1Y,$H500,TRUE,_xll.ohTrigger(RecalcTrigger,Trigger1Y)),NA())</f>
        <v>-6.7666692925453414E-4</v>
      </c>
      <c r="N500" s="144">
        <f>IFERROR(_xll.qlIndexFixing(ONIndex1M,I500,TRUE,_xll.ohTrigger(RecalcTrigger,Trigger1M)),NA())</f>
        <v>-5.195750812272415E-3</v>
      </c>
      <c r="O500" s="44">
        <f>IFERROR(_xll.qlIndexFixing(ONIndex3M,I500,TRUE,_xll.ohTrigger(RecalcTrigger,Trigger3M)),NA())</f>
        <v>-3.9284611289591709E-3</v>
      </c>
      <c r="P500" s="44">
        <f>IFERROR(_xll.qlIndexFixing(ONIndex6M,I500,TRUE,_xll.ohTrigger(RecalcTrigger,Trigger6M)),NA())</f>
        <v>-2.4330996419230644E-3</v>
      </c>
      <c r="Q500" s="145">
        <f>IFERROR(_xll.qlIndexFixing(ONIndex1Y,I500,TRUE,_xll.ohTrigger(RecalcTrigger,Trigger1Y)),NA())</f>
        <v>-9.0817610919557978E-4</v>
      </c>
    </row>
    <row r="501" spans="2:17" x14ac:dyDescent="0.2">
      <c r="B501" s="39" t="s">
        <v>17</v>
      </c>
      <c r="D501" s="42">
        <f>_xll.qlCalendarAdvance(Calendar,$D500,B501,"f",FALSE)</f>
        <v>43350</v>
      </c>
      <c r="E501" s="139">
        <f>_xll.qlInterestRateIndexValueDate(IndexON,D501)</f>
        <v>43350</v>
      </c>
      <c r="F501" s="155">
        <f>IFERROR(_xll.qlIndexFixing(IndexON,D501,TRUE,_xll.ohTrigger(RecalcTrigger,TriggerON)),NA())</f>
        <v>-4.9766877299184387E-3</v>
      </c>
      <c r="H501" s="42">
        <f>_xll.qlCalendarAdvance(Calendar,$H500,B501,"f",FALSE)</f>
        <v>43350</v>
      </c>
      <c r="I501" s="139">
        <f>_xll.qlInterestRateIndexValueDate(Index1M,$H501)</f>
        <v>43354</v>
      </c>
      <c r="J501" s="144">
        <f>IFERROR(_xll.qlIndexFixing(Index1M,$H501,TRUE,_xll.ohTrigger(RecalcTrigger,Trigger1M)),NA())</f>
        <v>-5.1868656024272042E-3</v>
      </c>
      <c r="K501" s="44">
        <f>IFERROR(_xll.qlIndexFixing(Index3M,H501,TRUE,_xll.ohTrigger(RecalcTrigger,Trigger3M)),NA())</f>
        <v>-3.8819327369719928E-3</v>
      </c>
      <c r="L501" s="44">
        <f>IFERROR(_xll.qlIndexFixing(Index6M,$H501,TRUE,_xll.ohTrigger(RecalcTrigger,Trigger6M)),NA())</f>
        <v>-2.3470948208168603E-3</v>
      </c>
      <c r="M501" s="145">
        <f>IFERROR(_xll.qlIndexFixing(Index1Y,$H501,TRUE,_xll.ohTrigger(RecalcTrigger,Trigger1Y)),NA())</f>
        <v>-6.7526701936164999E-4</v>
      </c>
      <c r="N501" s="144">
        <f>IFERROR(_xll.qlIndexFixing(ONIndex1M,I501,TRUE,_xll.ohTrigger(RecalcTrigger,Trigger1M)),NA())</f>
        <v>-5.1953235105184348E-3</v>
      </c>
      <c r="O501" s="44">
        <f>IFERROR(_xll.qlIndexFixing(ONIndex3M,I501,TRUE,_xll.ohTrigger(RecalcTrigger,Trigger3M)),NA())</f>
        <v>-3.9275144369943504E-3</v>
      </c>
      <c r="P501" s="44">
        <f>IFERROR(_xll.qlIndexFixing(ONIndex6M,I501,TRUE,_xll.ohTrigger(RecalcTrigger,Trigger6M)),NA())</f>
        <v>-2.4340574734571518E-3</v>
      </c>
      <c r="Q501" s="145">
        <f>IFERROR(_xll.qlIndexFixing(ONIndex1Y,I501,TRUE,_xll.ohTrigger(RecalcTrigger,Trigger1Y)),NA())</f>
        <v>-9.0584865728438047E-4</v>
      </c>
    </row>
    <row r="502" spans="2:17" x14ac:dyDescent="0.2">
      <c r="B502" s="39" t="s">
        <v>17</v>
      </c>
      <c r="D502" s="42">
        <f>_xll.qlCalendarAdvance(Calendar,$D501,B502,"f",FALSE)</f>
        <v>43353</v>
      </c>
      <c r="E502" s="139">
        <f>_xll.qlInterestRateIndexValueDate(IndexON,D502)</f>
        <v>43353</v>
      </c>
      <c r="F502" s="155">
        <f>IFERROR(_xll.qlIndexFixing(IndexON,D502,TRUE,_xll.ohTrigger(RecalcTrigger,TriggerON)),NA())</f>
        <v>-4.9770380618419097E-3</v>
      </c>
      <c r="H502" s="42">
        <f>_xll.qlCalendarAdvance(Calendar,$H501,B502,"f",FALSE)</f>
        <v>43353</v>
      </c>
      <c r="I502" s="139">
        <f>_xll.qlInterestRateIndexValueDate(Index1M,$H502)</f>
        <v>43355</v>
      </c>
      <c r="J502" s="144">
        <f>IFERROR(_xll.qlIndexFixing(Index1M,$H502,TRUE,_xll.ohTrigger(RecalcTrigger,Trigger1M)),NA())</f>
        <v>-5.1862343762065777E-3</v>
      </c>
      <c r="K502" s="44">
        <f>IFERROR(_xll.qlIndexFixing(Index3M,H502,TRUE,_xll.ohTrigger(RecalcTrigger,Trigger3M)),NA())</f>
        <v>-3.88104378517718E-3</v>
      </c>
      <c r="L502" s="44">
        <f>IFERROR(_xll.qlIndexFixing(Index6M,$H502,TRUE,_xll.ohTrigger(RecalcTrigger,Trigger6M)),NA())</f>
        <v>-2.345974231215197E-3</v>
      </c>
      <c r="M502" s="145">
        <f>IFERROR(_xll.qlIndexFixing(Index1Y,$H502,TRUE,_xll.ohTrigger(RecalcTrigger,Trigger1Y)),NA())</f>
        <v>-6.7386931803568428E-4</v>
      </c>
      <c r="N502" s="144">
        <f>IFERROR(_xll.qlIndexFixing(ONIndex1M,I502,TRUE,_xll.ohTrigger(RecalcTrigger,Trigger1M)),NA())</f>
        <v>-5.1943348536687139E-3</v>
      </c>
      <c r="O502" s="44">
        <f>IFERROR(_xll.qlIndexFixing(ONIndex3M,I502,TRUE,_xll.ohTrigger(RecalcTrigger,Trigger3M)),NA())</f>
        <v>-3.9254525997867162E-3</v>
      </c>
      <c r="P502" s="44">
        <f>IFERROR(_xll.qlIndexFixing(ONIndex6M,I502,TRUE,_xll.ohTrigger(RecalcTrigger,Trigger6M)),NA())</f>
        <v>-2.4355488617233689E-3</v>
      </c>
      <c r="Q502" s="145">
        <f>IFERROR(_xll.qlIndexFixing(ONIndex1Y,I502,TRUE,_xll.ohTrigger(RecalcTrigger,Trigger1Y)),NA())</f>
        <v>-9.0149495711067118E-4</v>
      </c>
    </row>
    <row r="503" spans="2:17" x14ac:dyDescent="0.2">
      <c r="B503" s="39" t="s">
        <v>17</v>
      </c>
      <c r="D503" s="42">
        <f>_xll.qlCalendarAdvance(Calendar,$D502,B503,"f",FALSE)</f>
        <v>43354</v>
      </c>
      <c r="E503" s="139">
        <f>_xll.qlInterestRateIndexValueDate(IndexON,D503)</f>
        <v>43354</v>
      </c>
      <c r="F503" s="155">
        <f>IFERROR(_xll.qlIndexFixing(IndexON,D503,TRUE,_xll.ohTrigger(RecalcTrigger,TriggerON)),NA())</f>
        <v>-4.977162670005697E-3</v>
      </c>
      <c r="H503" s="42">
        <f>_xll.qlCalendarAdvance(Calendar,$H502,B503,"f",FALSE)</f>
        <v>43354</v>
      </c>
      <c r="I503" s="139">
        <f>_xll.qlInterestRateIndexValueDate(Index1M,$H503)</f>
        <v>43356</v>
      </c>
      <c r="J503" s="144">
        <f>IFERROR(_xll.qlIndexFixing(Index1M,$H503,TRUE,_xll.ohTrigger(RecalcTrigger,Trigger1M)),NA())</f>
        <v>-5.1848045772190376E-3</v>
      </c>
      <c r="K503" s="44">
        <f>IFERROR(_xll.qlIndexFixing(Index3M,H503,TRUE,_xll.ohTrigger(RecalcTrigger,Trigger3M)),NA())</f>
        <v>-3.8801601060890344E-3</v>
      </c>
      <c r="L503" s="44">
        <f>IFERROR(_xll.qlIndexFixing(Index6M,$H503,TRUE,_xll.ohTrigger(RecalcTrigger,Trigger6M)),NA())</f>
        <v>-2.3448393764662384E-3</v>
      </c>
      <c r="M503" s="145">
        <f>IFERROR(_xll.qlIndexFixing(Index1Y,$H503,TRUE,_xll.ohTrigger(RecalcTrigger,Trigger1Y)),NA())</f>
        <v>-6.7247357754767628E-4</v>
      </c>
      <c r="N503" s="144">
        <f>IFERROR(_xll.qlIndexFixing(ONIndex1M,I503,TRUE,_xll.ohTrigger(RecalcTrigger,Trigger1M)),NA())</f>
        <v>-5.1934367558059691E-3</v>
      </c>
      <c r="O503" s="44">
        <f>IFERROR(_xll.qlIndexFixing(ONIndex3M,I503,TRUE,_xll.ohTrigger(RecalcTrigger,Trigger3M)),NA())</f>
        <v>-3.9233499145074902E-3</v>
      </c>
      <c r="P503" s="44">
        <f>IFERROR(_xll.qlIndexFixing(ONIndex6M,I503,TRUE,_xll.ohTrigger(RecalcTrigger,Trigger6M)),NA())</f>
        <v>-2.4366619424176506E-3</v>
      </c>
      <c r="Q503" s="145">
        <f>IFERROR(_xll.qlIndexFixing(ONIndex1Y,I503,TRUE,_xll.ohTrigger(RecalcTrigger,Trigger1Y)),NA())</f>
        <v>-8.9745209591818309E-4</v>
      </c>
    </row>
    <row r="504" spans="2:17" x14ac:dyDescent="0.2">
      <c r="B504" s="39" t="s">
        <v>17</v>
      </c>
      <c r="D504" s="42">
        <f>_xll.qlCalendarAdvance(Calendar,$D503,B504,"f",FALSE)</f>
        <v>43355</v>
      </c>
      <c r="E504" s="139">
        <f>_xll.qlInterestRateIndexValueDate(IndexON,D504)</f>
        <v>43355</v>
      </c>
      <c r="F504" s="155">
        <f>IFERROR(_xll.qlIndexFixing(IndexON,D504,TRUE,_xll.ohTrigger(RecalcTrigger,TriggerON)),NA())</f>
        <v>-4.9772775557865856E-3</v>
      </c>
      <c r="H504" s="42">
        <f>_xll.qlCalendarAdvance(Calendar,$H503,B504,"f",FALSE)</f>
        <v>43355</v>
      </c>
      <c r="I504" s="139">
        <f>_xll.qlInterestRateIndexValueDate(Index1M,$H504)</f>
        <v>43357</v>
      </c>
      <c r="J504" s="144">
        <f>IFERROR(_xll.qlIndexFixing(Index1M,$H504,TRUE,_xll.ohTrigger(RecalcTrigger,Trigger1M)),NA())</f>
        <v>-5.184540077243084E-3</v>
      </c>
      <c r="K504" s="44">
        <f>IFERROR(_xll.qlIndexFixing(Index3M,H504,TRUE,_xll.ohTrigger(RecalcTrigger,Trigger3M)),NA())</f>
        <v>-3.8792822543272025E-3</v>
      </c>
      <c r="L504" s="44">
        <f>IFERROR(_xll.qlIndexFixing(Index6M,$H504,TRUE,_xll.ohTrigger(RecalcTrigger,Trigger6M)),NA())</f>
        <v>-2.3436909114649069E-3</v>
      </c>
      <c r="M504" s="145">
        <f>IFERROR(_xll.qlIndexFixing(Index1Y,$H504,TRUE,_xll.ohTrigger(RecalcTrigger,Trigger1Y)),NA())</f>
        <v>-6.6956881395559417E-4</v>
      </c>
      <c r="N504" s="144">
        <f>IFERROR(_xll.qlIndexFixing(ONIndex1M,I504,TRUE,_xll.ohTrigger(RecalcTrigger,Trigger1M)),NA())</f>
        <v>-5.1929204440526178E-3</v>
      </c>
      <c r="O504" s="44">
        <f>IFERROR(_xll.qlIndexFixing(ONIndex3M,I504,TRUE,_xll.ohTrigger(RecalcTrigger,Trigger3M)),NA())</f>
        <v>-3.9222135385541534E-3</v>
      </c>
      <c r="P504" s="44">
        <f>IFERROR(_xll.qlIndexFixing(ONIndex6M,I504,TRUE,_xll.ohTrigger(RecalcTrigger,Trigger6M)),NA())</f>
        <v>-2.4370028796161236E-3</v>
      </c>
      <c r="Q504" s="145">
        <f>IFERROR(_xll.qlIndexFixing(ONIndex1Y,I504,TRUE,_xll.ohTrigger(RecalcTrigger,Trigger1Y)),NA())</f>
        <v>-8.9558412965651257E-4</v>
      </c>
    </row>
    <row r="505" spans="2:17" x14ac:dyDescent="0.2">
      <c r="B505" s="39" t="s">
        <v>17</v>
      </c>
      <c r="D505" s="42">
        <f>_xll.qlCalendarAdvance(Calendar,$D504,B505,"f",FALSE)</f>
        <v>43356</v>
      </c>
      <c r="E505" s="139">
        <f>_xll.qlInterestRateIndexValueDate(IndexON,D505)</f>
        <v>43356</v>
      </c>
      <c r="F505" s="155">
        <f>IFERROR(_xll.qlIndexFixing(IndexON,D505,TRUE,_xll.ohTrigger(RecalcTrigger,TriggerON)),NA())</f>
        <v>-4.9773827008792182E-3</v>
      </c>
      <c r="H505" s="42">
        <f>_xll.qlCalendarAdvance(Calendar,$H504,B505,"f",FALSE)</f>
        <v>43356</v>
      </c>
      <c r="I505" s="139">
        <f>_xll.qlInterestRateIndexValueDate(Index1M,$H505)</f>
        <v>43360</v>
      </c>
      <c r="J505" s="144">
        <f>IFERROR(_xll.qlIndexFixing(Index1M,$H505,TRUE,_xll.ohTrigger(RecalcTrigger,Trigger1M)),NA())</f>
        <v>-5.1829064342112652E-3</v>
      </c>
      <c r="K505" s="44">
        <f>IFERROR(_xll.qlIndexFixing(Index3M,H505,TRUE,_xll.ohTrigger(RecalcTrigger,Trigger3M)),NA())</f>
        <v>-3.8766892499854091E-3</v>
      </c>
      <c r="L505" s="44">
        <f>IFERROR(_xll.qlIndexFixing(Index6M,$H505,TRUE,_xll.ohTrigger(RecalcTrigger,Trigger6M)),NA())</f>
        <v>-2.3394951841235159E-3</v>
      </c>
      <c r="M505" s="145">
        <f>IFERROR(_xll.qlIndexFixing(Index1Y,$H505,TRUE,_xll.ohTrigger(RecalcTrigger,Trigger1Y)),NA())</f>
        <v>-6.6690521524568128E-4</v>
      </c>
      <c r="N505" s="144">
        <f>IFERROR(_xll.qlIndexFixing(ONIndex1M,I505,TRUE,_xll.ohTrigger(RecalcTrigger,Trigger1M)),NA())</f>
        <v>-5.1923861889324741E-3</v>
      </c>
      <c r="O505" s="44">
        <f>IFERROR(_xll.qlIndexFixing(ONIndex3M,I505,TRUE,_xll.ohTrigger(RecalcTrigger,Trigger3M)),NA())</f>
        <v>-3.9210387415744563E-3</v>
      </c>
      <c r="P505" s="44">
        <f>IFERROR(_xll.qlIndexFixing(ONIndex6M,I505,TRUE,_xll.ohTrigger(RecalcTrigger,Trigger6M)),NA())</f>
        <v>-2.4372183581711226E-3</v>
      </c>
      <c r="Q505" s="145">
        <f>IFERROR(_xll.qlIndexFixing(ONIndex1Y,I505,TRUE,_xll.ohTrigger(RecalcTrigger,Trigger1Y)),NA())</f>
        <v>-8.9380977823072527E-4</v>
      </c>
    </row>
    <row r="506" spans="2:17" x14ac:dyDescent="0.2">
      <c r="B506" s="39" t="s">
        <v>17</v>
      </c>
      <c r="D506" s="42">
        <f>_xll.qlCalendarAdvance(Calendar,$D505,B506,"f",FALSE)</f>
        <v>43357</v>
      </c>
      <c r="E506" s="139">
        <f>_xll.qlInterestRateIndexValueDate(IndexON,D506)</f>
        <v>43357</v>
      </c>
      <c r="F506" s="155">
        <f>IFERROR(_xll.qlIndexFixing(IndexON,D506,TRUE,_xll.ohTrigger(RecalcTrigger,TriggerON)),NA())</f>
        <v>-4.9774916081357645E-3</v>
      </c>
      <c r="H506" s="42">
        <f>_xll.qlCalendarAdvance(Calendar,$H505,B506,"f",FALSE)</f>
        <v>43357</v>
      </c>
      <c r="I506" s="139">
        <f>_xll.qlInterestRateIndexValueDate(Index1M,$H506)</f>
        <v>43361</v>
      </c>
      <c r="J506" s="144">
        <f>IFERROR(_xll.qlIndexFixing(Index1M,$H506,TRUE,_xll.ohTrigger(RecalcTrigger,Trigger1M)),NA())</f>
        <v>-5.1822094710307631E-3</v>
      </c>
      <c r="K506" s="44">
        <f>IFERROR(_xll.qlIndexFixing(Index3M,H506,TRUE,_xll.ohTrigger(RecalcTrigger,Trigger3M)),NA())</f>
        <v>-3.8758403080976322E-3</v>
      </c>
      <c r="L506" s="44">
        <f>IFERROR(_xll.qlIndexFixing(Index6M,$H506,TRUE,_xll.ohTrigger(RecalcTrigger,Trigger6M)),NA())</f>
        <v>-2.3389741825641918E-3</v>
      </c>
      <c r="M506" s="145">
        <f>IFERROR(_xll.qlIndexFixing(Index1Y,$H506,TRUE,_xll.ohTrigger(RecalcTrigger,Trigger1Y)),NA())</f>
        <v>-6.6551550886644756E-4</v>
      </c>
      <c r="N506" s="144">
        <f>IFERROR(_xll.qlIndexFixing(ONIndex1M,I506,TRUE,_xll.ohTrigger(RecalcTrigger,Trigger1M)),NA())</f>
        <v>-5.1918339428036475E-3</v>
      </c>
      <c r="O506" s="44">
        <f>IFERROR(_xll.qlIndexFixing(ONIndex3M,I506,TRUE,_xll.ohTrigger(RecalcTrigger,Trigger3M)),NA())</f>
        <v>-3.919832796190903E-3</v>
      </c>
      <c r="P506" s="44">
        <f>IFERROR(_xll.qlIndexFixing(ONIndex6M,I506,TRUE,_xll.ohTrigger(RecalcTrigger,Trigger6M)),NA())</f>
        <v>-2.4373076854766751E-3</v>
      </c>
      <c r="Q506" s="145">
        <f>IFERROR(_xll.qlIndexFixing(ONIndex1Y,I506,TRUE,_xll.ohTrigger(RecalcTrigger,Trigger1Y)),NA())</f>
        <v>-8.9212961382312272E-4</v>
      </c>
    </row>
    <row r="507" spans="2:17" x14ac:dyDescent="0.2">
      <c r="B507" s="39" t="s">
        <v>17</v>
      </c>
      <c r="D507" s="42">
        <f>_xll.qlCalendarAdvance(Calendar,$D506,B507,"f",FALSE)</f>
        <v>43360</v>
      </c>
      <c r="E507" s="139">
        <f>_xll.qlInterestRateIndexValueDate(IndexON,D507)</f>
        <v>43360</v>
      </c>
      <c r="F507" s="155">
        <f>IFERROR(_xll.qlIndexFixing(IndexON,D507,TRUE,_xll.ohTrigger(RecalcTrigger,TriggerON)),NA())</f>
        <v>-4.9777055069810672E-3</v>
      </c>
      <c r="H507" s="42">
        <f>_xll.qlCalendarAdvance(Calendar,$H506,B507,"f",FALSE)</f>
        <v>43360</v>
      </c>
      <c r="I507" s="139">
        <f>_xll.qlInterestRateIndexValueDate(Index1M,$H507)</f>
        <v>43362</v>
      </c>
      <c r="J507" s="144">
        <f>IFERROR(_xll.qlIndexFixing(Index1M,$H507,TRUE,_xll.ohTrigger(RecalcTrigger,Trigger1M)),NA())</f>
        <v>-5.1815030565371956E-3</v>
      </c>
      <c r="K507" s="44">
        <f>IFERROR(_xll.qlIndexFixing(Index3M,H507,TRUE,_xll.ohTrigger(RecalcTrigger,Trigger3M)),NA())</f>
        <v>-3.8750000074009149E-3</v>
      </c>
      <c r="L507" s="44">
        <f>IFERROR(_xll.qlIndexFixing(Index6M,$H507,TRUE,_xll.ohTrigger(RecalcTrigger,Trigger6M)),NA())</f>
        <v>-2.3377676254586945E-3</v>
      </c>
      <c r="M507" s="145">
        <f>IFERROR(_xll.qlIndexFixing(Index1Y,$H507,TRUE,_xll.ohTrigger(RecalcTrigger,Trigger1Y)),NA())</f>
        <v>-6.641262444650655E-4</v>
      </c>
      <c r="N507" s="144">
        <f>IFERROR(_xll.qlIndexFixing(ONIndex1M,I507,TRUE,_xll.ohTrigger(RecalcTrigger,Trigger1M)),NA())</f>
        <v>-5.1905944037455853E-3</v>
      </c>
      <c r="O507" s="44">
        <f>IFERROR(_xll.qlIndexFixing(ONIndex3M,I507,TRUE,_xll.ohTrigger(RecalcTrigger,Trigger3M)),NA())</f>
        <v>-3.9173833317063256E-3</v>
      </c>
      <c r="P507" s="44">
        <f>IFERROR(_xll.qlIndexFixing(ONIndex6M,I507,TRUE,_xll.ohTrigger(RecalcTrigger,Trigger6M)),NA())</f>
        <v>-2.4370458706934883E-3</v>
      </c>
      <c r="Q507" s="145">
        <f>IFERROR(_xll.qlIndexFixing(ONIndex1Y,I507,TRUE,_xll.ohTrigger(RecalcTrigger,Trigger1Y)),NA())</f>
        <v>-8.8908390896147438E-4</v>
      </c>
    </row>
    <row r="508" spans="2:17" x14ac:dyDescent="0.2">
      <c r="B508" s="39" t="s">
        <v>17</v>
      </c>
      <c r="D508" s="42">
        <f>_xll.qlCalendarAdvance(Calendar,$D507,B508,"f",FALSE)</f>
        <v>43361</v>
      </c>
      <c r="E508" s="139">
        <f>_xll.qlInterestRateIndexValueDate(IndexON,D508)</f>
        <v>43361</v>
      </c>
      <c r="F508" s="155">
        <f>IFERROR(_xll.qlIndexFixing(IndexON,D508,TRUE,_xll.ohTrigger(RecalcTrigger,TriggerON)),NA())</f>
        <v>-4.9777616730128926E-3</v>
      </c>
      <c r="H508" s="42">
        <f>_xll.qlCalendarAdvance(Calendar,$H507,B508,"f",FALSE)</f>
        <v>43361</v>
      </c>
      <c r="I508" s="139">
        <f>_xll.qlInterestRateIndexValueDate(Index1M,$H508)</f>
        <v>43363</v>
      </c>
      <c r="J508" s="144">
        <f>IFERROR(_xll.qlIndexFixing(Index1M,$H508,TRUE,_xll.ohTrigger(RecalcTrigger,Trigger1M)),NA())</f>
        <v>-5.179952678668609E-3</v>
      </c>
      <c r="K508" s="44">
        <f>IFERROR(_xll.qlIndexFixing(Index3M,H508,TRUE,_xll.ohTrigger(RecalcTrigger,Trigger3M)),NA())</f>
        <v>-3.8741688887808348E-3</v>
      </c>
      <c r="L508" s="44">
        <f>IFERROR(_xll.qlIndexFixing(Index6M,$H508,TRUE,_xll.ohTrigger(RecalcTrigger,Trigger6M)),NA())</f>
        <v>-2.3365514689137222E-3</v>
      </c>
      <c r="M508" s="145">
        <f>IFERROR(_xll.qlIndexFixing(Index1Y,$H508,TRUE,_xll.ohTrigger(RecalcTrigger,Trigger1Y)),NA())</f>
        <v>-6.6273716348386647E-4</v>
      </c>
      <c r="N508" s="144">
        <f>IFERROR(_xll.qlIndexFixing(ONIndex1M,I508,TRUE,_xll.ohTrigger(RecalcTrigger,Trigger1M)),NA())</f>
        <v>-5.1894441059152641E-3</v>
      </c>
      <c r="O508" s="44">
        <f>IFERROR(_xll.qlIndexFixing(ONIndex3M,I508,TRUE,_xll.ohTrigger(RecalcTrigger,Trigger3M)),NA())</f>
        <v>-3.9150394350029316E-3</v>
      </c>
      <c r="P508" s="44">
        <f>IFERROR(_xll.qlIndexFixing(ONIndex6M,I508,TRUE,_xll.ohTrigger(RecalcTrigger,Trigger6M)),NA())</f>
        <v>-2.4363896147372444E-3</v>
      </c>
      <c r="Q508" s="145">
        <f>IFERROR(_xll.qlIndexFixing(ONIndex1Y,I508,TRUE,_xll.ohTrigger(RecalcTrigger,Trigger1Y)),NA())</f>
        <v>-8.8636227789429256E-4</v>
      </c>
    </row>
    <row r="509" spans="2:17" x14ac:dyDescent="0.2">
      <c r="B509" s="39" t="s">
        <v>17</v>
      </c>
      <c r="D509" s="42">
        <f>_xll.qlCalendarAdvance(Calendar,$D508,B509,"f",FALSE)</f>
        <v>43362</v>
      </c>
      <c r="E509" s="139">
        <f>_xll.qlInterestRateIndexValueDate(IndexON,D509)</f>
        <v>43362</v>
      </c>
      <c r="F509" s="155">
        <f>IFERROR(_xll.qlIndexFixing(IndexON,D509,TRUE,_xll.ohTrigger(RecalcTrigger,TriggerON)),NA())</f>
        <v>-4.9778079881646065E-3</v>
      </c>
      <c r="H509" s="42">
        <f>_xll.qlCalendarAdvance(Calendar,$H508,B509,"f",FALSE)</f>
        <v>43362</v>
      </c>
      <c r="I509" s="139">
        <f>_xll.qlInterestRateIndexValueDate(Index1M,$H509)</f>
        <v>43364</v>
      </c>
      <c r="J509" s="144">
        <f>IFERROR(_xll.qlIndexFixing(Index1M,$H509,TRUE,_xll.ohTrigger(RecalcTrigger,Trigger1M)),NA())</f>
        <v>-5.1796441116720585E-3</v>
      </c>
      <c r="K509" s="44">
        <f>IFERROR(_xll.qlIndexFixing(Index3M,H509,TRUE,_xll.ohTrigger(RecalcTrigger,Trigger3M)),NA())</f>
        <v>-3.8733472937655172E-3</v>
      </c>
      <c r="L509" s="44">
        <f>IFERROR(_xll.qlIndexFixing(Index6M,$H509,TRUE,_xll.ohTrigger(RecalcTrigger,Trigger6M)),NA())</f>
        <v>-2.335326394971542E-3</v>
      </c>
      <c r="M509" s="145">
        <f>IFERROR(_xll.qlIndexFixing(Index1Y,$H509,TRUE,_xll.ohTrigger(RecalcTrigger,Trigger1Y)),NA())</f>
        <v>-6.5982528165515119E-4</v>
      </c>
      <c r="N509" s="144">
        <f>IFERROR(_xll.qlIndexFixing(ONIndex1M,I509,TRUE,_xll.ohTrigger(RecalcTrigger,Trigger1M)),NA())</f>
        <v>-5.1888011974687842E-3</v>
      </c>
      <c r="O509" s="44">
        <f>IFERROR(_xll.qlIndexFixing(ONIndex3M,I509,TRUE,_xll.ohTrigger(RecalcTrigger,Trigger3M)),NA())</f>
        <v>-3.9138565434182482E-3</v>
      </c>
      <c r="P509" s="44">
        <f>IFERROR(_xll.qlIndexFixing(ONIndex6M,I509,TRUE,_xll.ohTrigger(RecalcTrigger,Trigger6M)),NA())</f>
        <v>-2.4358377863942238E-3</v>
      </c>
      <c r="Q509" s="145">
        <f>IFERROR(_xll.qlIndexFixing(ONIndex1Y,I509,TRUE,_xll.ohTrigger(RecalcTrigger,Trigger1Y)),NA())</f>
        <v>-8.8516163666785275E-4</v>
      </c>
    </row>
    <row r="510" spans="2:17" x14ac:dyDescent="0.2">
      <c r="B510" s="39" t="s">
        <v>17</v>
      </c>
      <c r="D510" s="42">
        <f>_xll.qlCalendarAdvance(Calendar,$D509,B510,"f",FALSE)</f>
        <v>43363</v>
      </c>
      <c r="E510" s="139">
        <f>_xll.qlInterestRateIndexValueDate(IndexON,D510)</f>
        <v>43363</v>
      </c>
      <c r="F510" s="155">
        <f>IFERROR(_xll.qlIndexFixing(IndexON,D510,TRUE,_xll.ohTrigger(RecalcTrigger,TriggerON)),NA())</f>
        <v>-4.9778444338910433E-3</v>
      </c>
      <c r="H510" s="42">
        <f>_xll.qlCalendarAdvance(Calendar,$H509,B510,"f",FALSE)</f>
        <v>43363</v>
      </c>
      <c r="I510" s="139">
        <f>_xll.qlInterestRateIndexValueDate(Index1M,$H510)</f>
        <v>43367</v>
      </c>
      <c r="J510" s="144">
        <f>IFERROR(_xll.qlIndexFixing(Index1M,$H510,TRUE,_xll.ohTrigger(RecalcTrigger,Trigger1M)),NA())</f>
        <v>-5.1778445691721409E-3</v>
      </c>
      <c r="K510" s="44">
        <f>IFERROR(_xll.qlIndexFixing(Index3M,H510,TRUE,_xll.ohTrigger(RecalcTrigger,Trigger3M)),NA())</f>
        <v>-3.870939180733458E-3</v>
      </c>
      <c r="L510" s="44">
        <f>IFERROR(_xll.qlIndexFixing(Index6M,$H510,TRUE,_xll.ohTrigger(RecalcTrigger,Trigger6M)),NA())</f>
        <v>-2.3309176486798365E-3</v>
      </c>
      <c r="M510" s="145">
        <f>IFERROR(_xll.qlIndexFixing(Index1Y,$H510,TRUE,_xll.ohTrigger(RecalcTrigger,Trigger1Y)),NA())</f>
        <v>-6.5717744847560182E-4</v>
      </c>
      <c r="N510" s="144">
        <f>IFERROR(_xll.qlIndexFixing(ONIndex1M,I510,TRUE,_xll.ohTrigger(RecalcTrigger,Trigger1M)),NA())</f>
        <v>-5.1881400148001688E-3</v>
      </c>
      <c r="O510" s="44">
        <f>IFERROR(_xll.qlIndexFixing(ONIndex3M,I510,TRUE,_xll.ohTrigger(RecalcTrigger,Trigger3M)),NA())</f>
        <v>-3.9126800034727793E-3</v>
      </c>
      <c r="P510" s="44">
        <f>IFERROR(_xll.qlIndexFixing(ONIndex6M,I510,TRUE,_xll.ohTrigger(RecalcTrigger,Trigger6M)),NA())</f>
        <v>-2.4351556474089264E-3</v>
      </c>
      <c r="Q510" s="145">
        <f>IFERROR(_xll.qlIndexFixing(ONIndex1Y,I510,TRUE,_xll.ohTrigger(RecalcTrigger,Trigger1Y)),NA())</f>
        <v>-8.8405861767171245E-4</v>
      </c>
    </row>
    <row r="511" spans="2:17" x14ac:dyDescent="0.2">
      <c r="B511" s="39" t="s">
        <v>17</v>
      </c>
      <c r="D511" s="42">
        <f>_xll.qlCalendarAdvance(Calendar,$D510,B511,"f",FALSE)</f>
        <v>43364</v>
      </c>
      <c r="E511" s="139">
        <f>_xll.qlInterestRateIndexValueDate(IndexON,D511)</f>
        <v>43364</v>
      </c>
      <c r="F511" s="155">
        <f>IFERROR(_xll.qlIndexFixing(IndexON,D511,TRUE,_xll.ohTrigger(RecalcTrigger,TriggerON)),NA())</f>
        <v>-4.9778155044588601E-3</v>
      </c>
      <c r="H511" s="42">
        <f>_xll.qlCalendarAdvance(Calendar,$H510,B511,"f",FALSE)</f>
        <v>43364</v>
      </c>
      <c r="I511" s="139">
        <f>_xll.qlInterestRateIndexValueDate(Index1M,$H511)</f>
        <v>43368</v>
      </c>
      <c r="J511" s="144">
        <f>IFERROR(_xll.qlIndexFixing(Index1M,$H511,TRUE,_xll.ohTrigger(RecalcTrigger,Trigger1M)),NA())</f>
        <v>-5.1770906931265515E-3</v>
      </c>
      <c r="K511" s="44">
        <f>IFERROR(_xll.qlIndexFixing(Index3M,H511,TRUE,_xll.ohTrigger(RecalcTrigger,Trigger3M)),NA())</f>
        <v>-3.8694915797563277E-3</v>
      </c>
      <c r="L511" s="44">
        <f>IFERROR(_xll.qlIndexFixing(Index6M,$H511,TRUE,_xll.ohTrigger(RecalcTrigger,Trigger6M)),NA())</f>
        <v>-2.3303507018638423E-3</v>
      </c>
      <c r="M511" s="145">
        <f>IFERROR(_xll.qlIndexFixing(Index1Y,$H511,TRUE,_xll.ohTrigger(RecalcTrigger,Trigger1Y)),NA())</f>
        <v>-6.5578535209452789E-4</v>
      </c>
      <c r="N511" s="144">
        <f>IFERROR(_xll.qlIndexFixing(ONIndex1M,I511,TRUE,_xll.ohTrigger(RecalcTrigger,Trigger1M)),NA())</f>
        <v>-5.187460510907016E-3</v>
      </c>
      <c r="O511" s="44">
        <f>IFERROR(_xll.qlIndexFixing(ONIndex3M,I511,TRUE,_xll.ohTrigger(RecalcTrigger,Trigger3M)),NA())</f>
        <v>-3.9115099013775634E-3</v>
      </c>
      <c r="P511" s="44">
        <f>IFERROR(_xll.qlIndexFixing(ONIndex6M,I511,TRUE,_xll.ohTrigger(RecalcTrigger,Trigger6M)),NA())</f>
        <v>-2.4343425045758593E-3</v>
      </c>
      <c r="Q511" s="145">
        <f>IFERROR(_xll.qlIndexFixing(ONIndex1Y,I511,TRUE,_xll.ohTrigger(RecalcTrigger,Trigger1Y)),NA())</f>
        <v>-8.8305379328801337E-4</v>
      </c>
    </row>
    <row r="512" spans="2:17" x14ac:dyDescent="0.2">
      <c r="B512" s="39" t="s">
        <v>17</v>
      </c>
      <c r="D512" s="42">
        <f>_xll.qlCalendarAdvance(Calendar,$D511,B512,"f",FALSE)</f>
        <v>43367</v>
      </c>
      <c r="E512" s="139">
        <f>_xll.qlInterestRateIndexValueDate(IndexON,D512)</f>
        <v>43367</v>
      </c>
      <c r="F512" s="155">
        <f>IFERROR(_xll.qlIndexFixing(IndexON,D512,TRUE,_xll.ohTrigger(RecalcTrigger,TriggerON)),NA())</f>
        <v>-4.9778911559172911E-3</v>
      </c>
      <c r="H512" s="42">
        <f>_xll.qlCalendarAdvance(Calendar,$H511,B512,"f",FALSE)</f>
        <v>43367</v>
      </c>
      <c r="I512" s="139">
        <f>_xll.qlInterestRateIndexValueDate(Index1M,$H512)</f>
        <v>43369</v>
      </c>
      <c r="J512" s="144">
        <f>IFERROR(_xll.qlIndexFixing(Index1M,$H512,TRUE,_xll.ohTrigger(RecalcTrigger,Trigger1M)),NA())</f>
        <v>-5.1763304701659685E-3</v>
      </c>
      <c r="K512" s="44">
        <f>IFERROR(_xll.qlIndexFixing(Index3M,H512,TRUE,_xll.ohTrigger(RecalcTrigger,Trigger3M)),NA())</f>
        <v>-3.8690514155356138E-3</v>
      </c>
      <c r="L512" s="44">
        <f>IFERROR(_xll.qlIndexFixing(Index6M,$H512,TRUE,_xll.ohTrigger(RecalcTrigger,Trigger6M)),NA())</f>
        <v>-2.3290914073474428E-3</v>
      </c>
      <c r="M512" s="145">
        <f>IFERROR(_xll.qlIndexFixing(Index1Y,$H512,TRUE,_xll.ohTrigger(RecalcTrigger,Trigger1Y)),NA())</f>
        <v>-6.5439185530456918E-4</v>
      </c>
      <c r="N512" s="144">
        <f>IFERROR(_xll.qlIndexFixing(ONIndex1M,I512,TRUE,_xll.ohTrigger(RecalcTrigger,Trigger1M)),NA())</f>
        <v>-5.1859851316615746E-3</v>
      </c>
      <c r="O512" s="44">
        <f>IFERROR(_xll.qlIndexFixing(ONIndex3M,I512,TRUE,_xll.ohTrigger(RecalcTrigger,Trigger3M)),NA())</f>
        <v>-3.9091491374065868E-3</v>
      </c>
      <c r="P512" s="44">
        <f>IFERROR(_xll.qlIndexFixing(ONIndex6M,I512,TRUE,_xll.ohTrigger(RecalcTrigger,Trigger6M)),NA())</f>
        <v>-2.4324522307317409E-3</v>
      </c>
      <c r="Q512" s="145">
        <f>IFERROR(_xll.qlIndexFixing(ONIndex1Y,I512,TRUE,_xll.ohTrigger(RecalcTrigger,Trigger1Y)),NA())</f>
        <v>-8.8121743225144655E-4</v>
      </c>
    </row>
    <row r="513" spans="2:17" x14ac:dyDescent="0.2">
      <c r="B513" s="39" t="s">
        <v>17</v>
      </c>
      <c r="D513" s="42">
        <f>_xll.qlCalendarAdvance(Calendar,$D512,B513,"f",FALSE)</f>
        <v>43368</v>
      </c>
      <c r="E513" s="139">
        <f>_xll.qlInterestRateIndexValueDate(IndexON,D513)</f>
        <v>43368</v>
      </c>
      <c r="F513" s="155">
        <f>IFERROR(_xll.qlIndexFixing(IndexON,D513,TRUE,_xll.ohTrigger(RecalcTrigger,TriggerON)),NA())</f>
        <v>-4.9778779791376238E-3</v>
      </c>
      <c r="H513" s="42">
        <f>_xll.qlCalendarAdvance(Calendar,$H512,B513,"f",FALSE)</f>
        <v>43368</v>
      </c>
      <c r="I513" s="139">
        <f>_xll.qlInterestRateIndexValueDate(Index1M,$H513)</f>
        <v>43370</v>
      </c>
      <c r="J513" s="144">
        <f>IFERROR(_xll.qlIndexFixing(Index1M,$H513,TRUE,_xll.ohTrigger(RecalcTrigger,Trigger1M)),NA())</f>
        <v>-5.1746926022679107E-3</v>
      </c>
      <c r="K513" s="44">
        <f>IFERROR(_xll.qlIndexFixing(Index3M,H513,TRUE,_xll.ohTrigger(RecalcTrigger,Trigger3M)),NA())</f>
        <v>-3.8686140267498214E-3</v>
      </c>
      <c r="L513" s="44">
        <f>IFERROR(_xll.qlIndexFixing(Index6M,$H513,TRUE,_xll.ohTrigger(RecalcTrigger,Trigger6M)),NA())</f>
        <v>-2.3278273691486905E-3</v>
      </c>
      <c r="M513" s="145">
        <f>IFERROR(_xll.qlIndexFixing(Index1Y,$H513,TRUE,_xll.ohTrigger(RecalcTrigger,Trigger1Y)),NA())</f>
        <v>-6.5299668871989707E-4</v>
      </c>
      <c r="N513" s="144">
        <f>IFERROR(_xll.qlIndexFixing(ONIndex1M,I513,TRUE,_xll.ohTrigger(RecalcTrigger,Trigger1M)),NA())</f>
        <v>-5.1846392892507254E-3</v>
      </c>
      <c r="O513" s="44">
        <f>IFERROR(_xll.qlIndexFixing(ONIndex3M,I513,TRUE,_xll.ohTrigger(RecalcTrigger,Trigger3M)),NA())</f>
        <v>-3.906895591963E-3</v>
      </c>
      <c r="P513" s="44">
        <f>IFERROR(_xll.qlIndexFixing(ONIndex6M,I513,TRUE,_xll.ohTrigger(RecalcTrigger,Trigger6M)),NA())</f>
        <v>-2.4305596759655046E-3</v>
      </c>
      <c r="Q513" s="145">
        <f>IFERROR(_xll.qlIndexFixing(ONIndex1Y,I513,TRUE,_xll.ohTrigger(RecalcTrigger,Trigger1Y)),NA())</f>
        <v>-8.7939026145011923E-4</v>
      </c>
    </row>
    <row r="514" spans="2:17" x14ac:dyDescent="0.2">
      <c r="B514" s="39" t="s">
        <v>17</v>
      </c>
      <c r="D514" s="42">
        <f>_xll.qlCalendarAdvance(Calendar,$D513,B514,"f",FALSE)</f>
        <v>43369</v>
      </c>
      <c r="E514" s="139">
        <f>_xll.qlInterestRateIndexValueDate(IndexON,D514)</f>
        <v>43369</v>
      </c>
      <c r="F514" s="155">
        <f>IFERROR(_xll.qlIndexFixing(IndexON,D514,TRUE,_xll.ohTrigger(RecalcTrigger,TriggerON)),NA())</f>
        <v>-4.9778548228207598E-3</v>
      </c>
      <c r="H514" s="42">
        <f>_xll.qlCalendarAdvance(Calendar,$H513,B514,"f",FALSE)</f>
        <v>43369</v>
      </c>
      <c r="I514" s="139">
        <f>_xll.qlInterestRateIndexValueDate(Index1M,$H514)</f>
        <v>43371</v>
      </c>
      <c r="J514" s="144">
        <f>IFERROR(_xll.qlIndexFixing(Index1M,$H514,TRUE,_xll.ohTrigger(RecalcTrigger,Trigger1M)),NA())</f>
        <v>-5.1734755506892653E-3</v>
      </c>
      <c r="K514" s="44">
        <f>IFERROR(_xll.qlIndexFixing(Index3M,H514,TRUE,_xll.ohTrigger(RecalcTrigger,Trigger3M)),NA())</f>
        <v>-3.8669049393608274E-3</v>
      </c>
      <c r="L514" s="44">
        <f>IFERROR(_xll.qlIndexFixing(Index6M,$H514,TRUE,_xll.ohTrigger(RecalcTrigger,Trigger6M)),NA())</f>
        <v>-2.3258662807688459E-3</v>
      </c>
      <c r="M514" s="145">
        <f>IFERROR(_xll.qlIndexFixing(Index1Y,$H514,TRUE,_xll.ohTrigger(RecalcTrigger,Trigger1Y)),NA())</f>
        <v>-6.5006474645806984E-4</v>
      </c>
      <c r="N514" s="144">
        <f>IFERROR(_xll.qlIndexFixing(ONIndex1M,I514,TRUE,_xll.ohTrigger(RecalcTrigger,Trigger1M)),NA())</f>
        <v>-5.1839202201264811E-3</v>
      </c>
      <c r="O514" s="44">
        <f>IFERROR(_xll.qlIndexFixing(ONIndex3M,I514,TRUE,_xll.ohTrigger(RecalcTrigger,Trigger3M)),NA())</f>
        <v>-3.9057589698465733E-3</v>
      </c>
      <c r="P514" s="44">
        <f>IFERROR(_xll.qlIndexFixing(ONIndex6M,I514,TRUE,_xll.ohTrigger(RecalcTrigger,Trigger6M)),NA())</f>
        <v>-2.4295982688915529E-3</v>
      </c>
      <c r="Q514" s="145">
        <f>IFERROR(_xll.qlIndexFixing(ONIndex1Y,I514,TRUE,_xll.ohTrigger(RecalcTrigger,Trigger1Y)),NA())</f>
        <v>-8.7846950649783651E-4</v>
      </c>
    </row>
    <row r="515" spans="2:17" x14ac:dyDescent="0.2">
      <c r="B515" s="39" t="s">
        <v>17</v>
      </c>
      <c r="D515" s="42">
        <f>_xll.qlCalendarAdvance(Calendar,$D514,B515,"f",FALSE)</f>
        <v>43370</v>
      </c>
      <c r="E515" s="139">
        <f>_xll.qlInterestRateIndexValueDate(IndexON,D515)</f>
        <v>43370</v>
      </c>
      <c r="F515" s="155">
        <f>IFERROR(_xll.qlIndexFixing(IndexON,D515,TRUE,_xll.ohTrigger(RecalcTrigger,TriggerON)),NA())</f>
        <v>-4.9778216685814058E-3</v>
      </c>
      <c r="H515" s="42">
        <f>_xll.qlCalendarAdvance(Calendar,$H514,B515,"f",FALSE)</f>
        <v>43370</v>
      </c>
      <c r="I515" s="139">
        <f>_xll.qlInterestRateIndexValueDate(Index1M,$H515)</f>
        <v>43374</v>
      </c>
      <c r="J515" s="144">
        <f>IFERROR(_xll.qlIndexFixing(Index1M,$H515,TRUE,_xll.ohTrigger(RecalcTrigger,Trigger1M)),NA())</f>
        <v>-5.1720034375786353E-3</v>
      </c>
      <c r="K515" s="44">
        <f>IFERROR(_xll.qlIndexFixing(Index3M,H515,TRUE,_xll.ohTrigger(RecalcTrigger,Trigger3M)),NA())</f>
        <v>-3.865025159635264E-3</v>
      </c>
      <c r="L515" s="44">
        <f>IFERROR(_xll.qlIndexFixing(Index6M,$H515,TRUE,_xll.ohTrigger(RecalcTrigger,Trigger6M)),NA())</f>
        <v>-2.322037310042649E-3</v>
      </c>
      <c r="M515" s="145">
        <f>IFERROR(_xll.qlIndexFixing(Index1Y,$H515,TRUE,_xll.ohTrigger(RecalcTrigger,Trigger1Y)),NA())</f>
        <v>-6.4739515125917222E-4</v>
      </c>
      <c r="N515" s="144">
        <f>IFERROR(_xll.qlIndexFixing(ONIndex1M,I515,TRUE,_xll.ohTrigger(RecalcTrigger,Trigger1M)),NA())</f>
        <v>-5.18319591139349E-3</v>
      </c>
      <c r="O515" s="44">
        <f>IFERROR(_xll.qlIndexFixing(ONIndex3M,I515,TRUE,_xll.ohTrigger(RecalcTrigger,Trigger3M)),NA())</f>
        <v>-3.904629302207141E-3</v>
      </c>
      <c r="P515" s="44">
        <f>IFERROR(_xll.qlIndexFixing(ONIndex6M,I515,TRUE,_xll.ohTrigger(RecalcTrigger,Trigger6M)),NA())</f>
        <v>-2.4286327287637022E-3</v>
      </c>
      <c r="Q515" s="145">
        <f>IFERROR(_xll.qlIndexFixing(ONIndex1Y,I515,TRUE,_xll.ohTrigger(RecalcTrigger,Trigger1Y)),NA())</f>
        <v>-8.775451088993691E-4</v>
      </c>
    </row>
    <row r="516" spans="2:17" x14ac:dyDescent="0.2">
      <c r="B516" s="39" t="s">
        <v>17</v>
      </c>
      <c r="D516" s="42">
        <f>_xll.qlCalendarAdvance(Calendar,$D515,B516,"f",FALSE)</f>
        <v>43371</v>
      </c>
      <c r="E516" s="139">
        <f>_xll.qlInterestRateIndexValueDate(IndexON,D516)</f>
        <v>43371</v>
      </c>
      <c r="F516" s="155">
        <f>IFERROR(_xll.qlIndexFixing(IndexON,D516,TRUE,_xll.ohTrigger(RecalcTrigger,TriggerON)),NA())</f>
        <v>-4.9776607113072302E-3</v>
      </c>
      <c r="H516" s="42">
        <f>_xll.qlCalendarAdvance(Calendar,$H515,B516,"f",FALSE)</f>
        <v>43371</v>
      </c>
      <c r="I516" s="139">
        <f>_xll.qlInterestRateIndexValueDate(Index1M,$H516)</f>
        <v>43375</v>
      </c>
      <c r="J516" s="144">
        <f>IFERROR(_xll.qlIndexFixing(Index1M,$H516,TRUE,_xll.ohTrigger(RecalcTrigger,Trigger1M)),NA())</f>
        <v>-5.1712096621306831E-3</v>
      </c>
      <c r="K516" s="44">
        <f>IFERROR(_xll.qlIndexFixing(Index3M,H516,TRUE,_xll.ohTrigger(RecalcTrigger,Trigger3M)),NA())</f>
        <v>-3.8646119868943909E-3</v>
      </c>
      <c r="L516" s="44">
        <f>IFERROR(_xll.qlIndexFixing(Index6M,$H516,TRUE,_xll.ohTrigger(RecalcTrigger,Trigger6M)),NA())</f>
        <v>-2.3207543961806915E-3</v>
      </c>
      <c r="M516" s="145">
        <f>IFERROR(_xll.qlIndexFixing(Index1Y,$H516,TRUE,_xll.ohTrigger(RecalcTrigger,Trigger1Y)),NA())</f>
        <v>-6.459892707325473E-4</v>
      </c>
      <c r="N516" s="144">
        <f>IFERROR(_xll.qlIndexFixing(ONIndex1M,I516,TRUE,_xll.ohTrigger(RecalcTrigger,Trigger1M)),NA())</f>
        <v>-5.1824663876720578E-3</v>
      </c>
      <c r="O516" s="44">
        <f>IFERROR(_xll.qlIndexFixing(ONIndex3M,I516,TRUE,_xll.ohTrigger(RecalcTrigger,Trigger3M)),NA())</f>
        <v>-3.9035066746162528E-3</v>
      </c>
      <c r="P516" s="44">
        <f>IFERROR(_xll.qlIndexFixing(ONIndex6M,I516,TRUE,_xll.ohTrigger(RecalcTrigger,Trigger6M)),NA())</f>
        <v>-2.4276630652542153E-3</v>
      </c>
      <c r="Q516" s="145">
        <f>IFERROR(_xll.qlIndexFixing(ONIndex1Y,I516,TRUE,_xll.ohTrigger(RecalcTrigger,Trigger1Y)),NA())</f>
        <v>-8.7661707664832278E-4</v>
      </c>
    </row>
    <row r="517" spans="2:17" x14ac:dyDescent="0.2">
      <c r="B517" s="39" t="s">
        <v>17</v>
      </c>
      <c r="D517" s="42">
        <f>_xll.qlCalendarAdvance(Calendar,$D516,B517,"f",FALSE)</f>
        <v>43374</v>
      </c>
      <c r="E517" s="139">
        <f>_xll.qlInterestRateIndexValueDate(IndexON,D517)</f>
        <v>43374</v>
      </c>
      <c r="F517" s="155">
        <f>IFERROR(_xll.qlIndexFixing(IndexON,D517,TRUE,_xll.ohTrigger(RecalcTrigger,TriggerON)),NA())</f>
        <v>-4.9776200084528099E-3</v>
      </c>
      <c r="H517" s="42">
        <f>_xll.qlCalendarAdvance(Calendar,$H516,B517,"f",FALSE)</f>
        <v>43374</v>
      </c>
      <c r="I517" s="139">
        <f>_xll.qlInterestRateIndexValueDate(Index1M,$H517)</f>
        <v>43376</v>
      </c>
      <c r="J517" s="144">
        <f>IFERROR(_xll.qlIndexFixing(Index1M,$H517,TRUE,_xll.ohTrigger(RecalcTrigger,Trigger1M)),NA())</f>
        <v>-5.1695075612165102E-3</v>
      </c>
      <c r="K517" s="44">
        <f>IFERROR(_xll.qlIndexFixing(Index3M,H517,TRUE,_xll.ohTrigger(RecalcTrigger,Trigger3M)),NA())</f>
        <v>-3.8639016680276218E-3</v>
      </c>
      <c r="L517" s="44">
        <f>IFERROR(_xll.qlIndexFixing(Index6M,$H517,TRUE,_xll.ohTrigger(RecalcTrigger,Trigger6M)),NA())</f>
        <v>-2.3194682028097619E-3</v>
      </c>
      <c r="M517" s="145">
        <f>IFERROR(_xll.qlIndexFixing(Index1Y,$H517,TRUE,_xll.ohTrigger(RecalcTrigger,Trigger1Y)),NA())</f>
        <v>-6.4458118201787893E-4</v>
      </c>
      <c r="N517" s="144">
        <f>IFERROR(_xll.qlIndexFixing(ONIndex1M,I517,TRUE,_xll.ohTrigger(RecalcTrigger,Trigger1M)),NA())</f>
        <v>-5.1809155160409404E-3</v>
      </c>
      <c r="O517" s="44">
        <f>IFERROR(_xll.qlIndexFixing(ONIndex3M,I517,TRUE,_xll.ohTrigger(RecalcTrigger,Trigger3M)),NA())</f>
        <v>-3.9012430404694598E-3</v>
      </c>
      <c r="P517" s="44">
        <f>IFERROR(_xll.qlIndexFixing(ONIndex6M,I517,TRUE,_xll.ohTrigger(RecalcTrigger,Trigger6M)),NA())</f>
        <v>-2.4256936951339014E-3</v>
      </c>
      <c r="Q517" s="145">
        <f>IFERROR(_xll.qlIndexFixing(ONIndex1Y,I517,TRUE,_xll.ohTrigger(RecalcTrigger,Trigger1Y)),NA())</f>
        <v>-8.7474681183863368E-4</v>
      </c>
    </row>
    <row r="518" spans="2:17" x14ac:dyDescent="0.2">
      <c r="B518" s="39" t="s">
        <v>17</v>
      </c>
      <c r="D518" s="42">
        <f>_xll.qlCalendarAdvance(Calendar,$D517,B518,"f",FALSE)</f>
        <v>43375</v>
      </c>
      <c r="E518" s="139">
        <f>_xll.qlInterestRateIndexValueDate(IndexON,D518)</f>
        <v>43375</v>
      </c>
      <c r="F518" s="155">
        <f>IFERROR(_xll.qlIndexFixing(IndexON,D518,TRUE,_xll.ohTrigger(RecalcTrigger,TriggerON)),NA())</f>
        <v>-4.9775569869048297E-3</v>
      </c>
      <c r="H518" s="42">
        <f>_xll.qlCalendarAdvance(Calendar,$H517,B518,"f",FALSE)</f>
        <v>43375</v>
      </c>
      <c r="I518" s="139">
        <f>_xll.qlInterestRateIndexValueDate(Index1M,$H518)</f>
        <v>43377</v>
      </c>
      <c r="J518" s="144">
        <f>IFERROR(_xll.qlIndexFixing(Index1M,$H518,TRUE,_xll.ohTrigger(RecalcTrigger,Trigger1M)),NA())</f>
        <v>-5.1691542245489719E-3</v>
      </c>
      <c r="K518" s="44">
        <f>IFERROR(_xll.qlIndexFixing(Index3M,H518,TRUE,_xll.ohTrigger(RecalcTrigger,Trigger3M)),NA())</f>
        <v>-3.86319952571811E-3</v>
      </c>
      <c r="L518" s="44">
        <f>IFERROR(_xll.qlIndexFixing(Index6M,$H518,TRUE,_xll.ohTrigger(RecalcTrigger,Trigger6M)),NA())</f>
        <v>-2.3181787393085121E-3</v>
      </c>
      <c r="M518" s="145">
        <f>IFERROR(_xll.qlIndexFixing(Index1Y,$H518,TRUE,_xll.ohTrigger(RecalcTrigger,Trigger1Y)),NA())</f>
        <v>-6.4317087946960108E-4</v>
      </c>
      <c r="N518" s="144">
        <f>IFERROR(_xll.qlIndexFixing(ONIndex1M,I518,TRUE,_xll.ohTrigger(RecalcTrigger,Trigger1M)),NA())</f>
        <v>-5.1794966304319345E-3</v>
      </c>
      <c r="O518" s="44">
        <f>IFERROR(_xll.qlIndexFixing(ONIndex3M,I518,TRUE,_xll.ohTrigger(RecalcTrigger,Trigger3M)),NA())</f>
        <v>-3.8990882903977564E-3</v>
      </c>
      <c r="P518" s="44">
        <f>IFERROR(_xll.qlIndexFixing(ONIndex6M,I518,TRUE,_xll.ohTrigger(RecalcTrigger,Trigger6M)),NA())</f>
        <v>-2.4237433630114325E-3</v>
      </c>
      <c r="Q518" s="145">
        <f>IFERROR(_xll.qlIndexFixing(ONIndex1Y,I518,TRUE,_xll.ohTrigger(RecalcTrigger,Trigger1Y)),NA())</f>
        <v>-8.7286876306880146E-4</v>
      </c>
    </row>
    <row r="519" spans="2:17" x14ac:dyDescent="0.2">
      <c r="B519" s="39" t="s">
        <v>17</v>
      </c>
      <c r="D519" s="42">
        <f>_xll.qlCalendarAdvance(Calendar,$D518,B519,"f",FALSE)</f>
        <v>43376</v>
      </c>
      <c r="E519" s="139">
        <f>_xll.qlInterestRateIndexValueDate(IndexON,D519)</f>
        <v>43376</v>
      </c>
      <c r="F519" s="155">
        <f>IFERROR(_xll.qlIndexFixing(IndexON,D519,TRUE,_xll.ohTrigger(RecalcTrigger,TriggerON)),NA())</f>
        <v>-4.9774890251885751E-3</v>
      </c>
      <c r="H519" s="42">
        <f>_xll.qlCalendarAdvance(Calendar,$H518,B519,"f",FALSE)</f>
        <v>43376</v>
      </c>
      <c r="I519" s="139">
        <f>_xll.qlInterestRateIndexValueDate(Index1M,$H519)</f>
        <v>43378</v>
      </c>
      <c r="J519" s="144">
        <f>IFERROR(_xll.qlIndexFixing(Index1M,$H519,TRUE,_xll.ohTrigger(RecalcTrigger,Trigger1M)),NA())</f>
        <v>-5.1687992086216304E-3</v>
      </c>
      <c r="K519" s="44">
        <f>IFERROR(_xll.qlIndexFixing(Index3M,H519,TRUE,_xll.ohTrigger(RecalcTrigger,Trigger3M)),NA())</f>
        <v>-3.8619246016679386E-3</v>
      </c>
      <c r="L519" s="44">
        <f>IFERROR(_xll.qlIndexFixing(Index6M,$H519,TRUE,_xll.ohTrigger(RecalcTrigger,Trigger6M)),NA())</f>
        <v>-2.3168860150571311E-3</v>
      </c>
      <c r="M519" s="145">
        <f>IFERROR(_xll.qlIndexFixing(Index1Y,$H519,TRUE,_xll.ohTrigger(RecalcTrigger,Trigger1Y)),NA())</f>
        <v>-6.4021122626537234E-4</v>
      </c>
      <c r="N519" s="144">
        <f>IFERROR(_xll.qlIndexFixing(ONIndex1M,I519,TRUE,_xll.ohTrigger(RecalcTrigger,Trigger1M)),NA())</f>
        <v>-5.1787413979553776E-3</v>
      </c>
      <c r="O519" s="44">
        <f>IFERROR(_xll.qlIndexFixing(ONIndex3M,I519,TRUE,_xll.ohTrigger(RecalcTrigger,Trigger3M)),NA())</f>
        <v>-3.8980021561751954E-3</v>
      </c>
      <c r="P519" s="44">
        <f>IFERROR(_xll.qlIndexFixing(ONIndex6M,I519,TRUE,_xll.ohTrigger(RecalcTrigger,Trigger6M)),NA())</f>
        <v>-2.4227532226817061E-3</v>
      </c>
      <c r="Q519" s="145">
        <f>IFERROR(_xll.qlIndexFixing(ONIndex1Y,I519,TRUE,_xll.ohTrigger(RecalcTrigger,Trigger1Y)),NA())</f>
        <v>-8.7192267865798811E-4</v>
      </c>
    </row>
    <row r="520" spans="2:17" x14ac:dyDescent="0.2">
      <c r="B520" s="39" t="s">
        <v>17</v>
      </c>
      <c r="D520" s="42">
        <f>_xll.qlCalendarAdvance(Calendar,$D519,B520,"f",FALSE)</f>
        <v>43377</v>
      </c>
      <c r="E520" s="139">
        <f>_xll.qlInterestRateIndexValueDate(IndexON,D520)</f>
        <v>43377</v>
      </c>
      <c r="F520" s="155">
        <f>IFERROR(_xll.qlIndexFixing(IndexON,D520,TRUE,_xll.ohTrigger(RecalcTrigger,TriggerON)),NA())</f>
        <v>-4.9774161324567245E-3</v>
      </c>
      <c r="H520" s="42">
        <f>_xll.qlCalendarAdvance(Calendar,$H519,B520,"f",FALSE)</f>
        <v>43377</v>
      </c>
      <c r="I520" s="139">
        <f>_xll.qlInterestRateIndexValueDate(Index1M,$H520)</f>
        <v>43381</v>
      </c>
      <c r="J520" s="144">
        <f>IFERROR(_xll.qlIndexFixing(Index1M,$H520,TRUE,_xll.ohTrigger(RecalcTrigger,Trigger1M)),NA())</f>
        <v>-5.166345577476918E-3</v>
      </c>
      <c r="K520" s="44">
        <f>IFERROR(_xll.qlIndexFixing(Index3M,H520,TRUE,_xll.ohTrigger(RecalcTrigger,Trigger3M)),NA())</f>
        <v>-3.860470595131389E-3</v>
      </c>
      <c r="L520" s="44">
        <f>IFERROR(_xll.qlIndexFixing(Index6M,$H520,TRUE,_xll.ohTrigger(RecalcTrigger,Trigger6M)),NA())</f>
        <v>-2.3129883716049666E-3</v>
      </c>
      <c r="M520" s="145">
        <f>IFERROR(_xll.qlIndexFixing(Index1Y,$H520,TRUE,_xll.ohTrigger(RecalcTrigger,Trigger1Y)),NA())</f>
        <v>-6.3750741628109775E-4</v>
      </c>
      <c r="N520" s="144">
        <f>IFERROR(_xll.qlIndexFixing(ONIndex1M,I520,TRUE,_xll.ohTrigger(RecalcTrigger,Trigger1M)),NA())</f>
        <v>-5.1779810968932694E-3</v>
      </c>
      <c r="O520" s="44">
        <f>IFERROR(_xll.qlIndexFixing(ONIndex3M,I520,TRUE,_xll.ohTrigger(RecalcTrigger,Trigger3M)),NA())</f>
        <v>-3.8969235787877921E-3</v>
      </c>
      <c r="P520" s="44">
        <f>IFERROR(_xll.qlIndexFixing(ONIndex6M,I520,TRUE,_xll.ohTrigger(RecalcTrigger,Trigger6M)),NA())</f>
        <v>-2.421759014845648E-3</v>
      </c>
      <c r="Q520" s="145">
        <f>IFERROR(_xll.qlIndexFixing(ONIndex1Y,I520,TRUE,_xll.ohTrigger(RecalcTrigger,Trigger1Y)),NA())</f>
        <v>-8.7097300775607067E-4</v>
      </c>
    </row>
    <row r="521" spans="2:17" x14ac:dyDescent="0.2">
      <c r="B521" s="39" t="s">
        <v>17</v>
      </c>
      <c r="D521" s="42">
        <f>_xll.qlCalendarAdvance(Calendar,$D520,B521,"f",FALSE)</f>
        <v>43378</v>
      </c>
      <c r="E521" s="139">
        <f>_xll.qlInterestRateIndexValueDate(IndexON,D521)</f>
        <v>43378</v>
      </c>
      <c r="F521" s="155">
        <f>IFERROR(_xll.qlIndexFixing(IndexON,D521,TRUE,_xll.ohTrigger(RecalcTrigger,TriggerON)),NA())</f>
        <v>-4.9771851434288195E-3</v>
      </c>
      <c r="H521" s="42">
        <f>_xll.qlCalendarAdvance(Calendar,$H520,B521,"f",FALSE)</f>
        <v>43378</v>
      </c>
      <c r="I521" s="139">
        <f>_xll.qlInterestRateIndexValueDate(Index1M,$H521)</f>
        <v>43382</v>
      </c>
      <c r="J521" s="144">
        <f>IFERROR(_xll.qlIndexFixing(Index1M,$H521,TRUE,_xll.ohTrigger(RecalcTrigger,Trigger1M)),NA())</f>
        <v>-5.165518219422593E-3</v>
      </c>
      <c r="K521" s="44">
        <f>IFERROR(_xll.qlIndexFixing(Index3M,H521,TRUE,_xll.ohTrigger(RecalcTrigger,Trigger3M)),NA())</f>
        <v>-3.859807732715128E-3</v>
      </c>
      <c r="L521" s="44">
        <f>IFERROR(_xll.qlIndexFixing(Index6M,$H521,TRUE,_xll.ohTrigger(RecalcTrigger,Trigger6M)),NA())</f>
        <v>-2.3116826981545097E-3</v>
      </c>
      <c r="M521" s="145">
        <f>IFERROR(_xll.qlIndexFixing(Index1Y,$H521,TRUE,_xll.ohTrigger(RecalcTrigger,Trigger1Y)),NA())</f>
        <v>-6.3608595813834426E-4</v>
      </c>
      <c r="N521" s="144">
        <f>IFERROR(_xll.qlIndexFixing(ONIndex1M,I521,TRUE,_xll.ohTrigger(RecalcTrigger,Trigger1M)),NA())</f>
        <v>-5.1772157518659156E-3</v>
      </c>
      <c r="O521" s="44">
        <f>IFERROR(_xll.qlIndexFixing(ONIndex3M,I521,TRUE,_xll.ohTrigger(RecalcTrigger,Trigger3M)),NA())</f>
        <v>-3.8958526444865527E-3</v>
      </c>
      <c r="P521" s="44">
        <f>IFERROR(_xll.qlIndexFixing(ONIndex6M,I521,TRUE,_xll.ohTrigger(RecalcTrigger,Trigger6M)),NA())</f>
        <v>-2.4207607495752015E-3</v>
      </c>
      <c r="Q521" s="145">
        <f>IFERROR(_xll.qlIndexFixing(ONIndex1Y,I521,TRUE,_xll.ohTrigger(RecalcTrigger,Trigger1Y)),NA())</f>
        <v>-8.7001975867639914E-4</v>
      </c>
    </row>
    <row r="522" spans="2:17" x14ac:dyDescent="0.2">
      <c r="B522" s="39" t="s">
        <v>42</v>
      </c>
      <c r="D522" s="42">
        <f>_xll.qlCalendarAdvance(Calendar,$D521,B522,"f",FALSE)</f>
        <v>43385</v>
      </c>
      <c r="E522" s="139">
        <f>_xll.qlInterestRateIndexValueDate(IndexON,D522)</f>
        <v>43385</v>
      </c>
      <c r="F522" s="155">
        <f>IFERROR(_xll.qlIndexFixing(IndexON,D522,TRUE,_xll.ohTrigger(RecalcTrigger,TriggerON)),NA())</f>
        <v>-4.9764693285014872E-3</v>
      </c>
      <c r="H522" s="42">
        <f>_xll.qlCalendarAdvance(Calendar,$H521,B522,"f",FALSE)</f>
        <v>43385</v>
      </c>
      <c r="I522" s="139">
        <f>_xll.qlInterestRateIndexValueDate(Index1M,$H522)</f>
        <v>43389</v>
      </c>
      <c r="J522" s="144">
        <f>IFERROR(_xll.qlIndexFixing(Index1M,$H522,TRUE,_xll.ohTrigger(RecalcTrigger,Trigger1M)),NA())</f>
        <v>-5.1595964874197719E-3</v>
      </c>
      <c r="K522" s="44">
        <f>IFERROR(_xll.qlIndexFixing(Index3M,H522,TRUE,_xll.ohTrigger(RecalcTrigger,Trigger3M)),NA())</f>
        <v>-3.8553722389893423E-3</v>
      </c>
      <c r="L522" s="44">
        <f>IFERROR(_xll.qlIndexFixing(Index6M,$H522,TRUE,_xll.ohTrigger(RecalcTrigger,Trigger6M)),NA())</f>
        <v>-2.3024535214821607E-3</v>
      </c>
      <c r="M522" s="145">
        <f>IFERROR(_xll.qlIndexFixing(Index1Y,$H522,TRUE,_xll.ohTrigger(RecalcTrigger,Trigger1Y)),NA())</f>
        <v>-6.2607244707012406E-4</v>
      </c>
      <c r="N522" s="144">
        <f>IFERROR(_xll.qlIndexFixing(ONIndex1M,I522,TRUE,_xll.ohTrigger(RecalcTrigger,Trigger1M)),NA())</f>
        <v>-5.1717191591249545E-3</v>
      </c>
      <c r="O522" s="44">
        <f>IFERROR(_xll.qlIndexFixing(ONIndex3M,I522,TRUE,_xll.ohTrigger(RecalcTrigger,Trigger3M)),NA())</f>
        <v>-3.8885773389285561E-3</v>
      </c>
      <c r="P522" s="44">
        <f>IFERROR(_xll.qlIndexFixing(ONIndex6M,I522,TRUE,_xll.ohTrigger(RecalcTrigger,Trigger6M)),NA())</f>
        <v>-2.4136600628166249E-3</v>
      </c>
      <c r="Q522" s="145">
        <f>IFERROR(_xll.qlIndexFixing(ONIndex1Y,I522,TRUE,_xll.ohTrigger(RecalcTrigger,Trigger1Y)),NA())</f>
        <v>-8.6324749620558805E-4</v>
      </c>
    </row>
    <row r="523" spans="2:17" x14ac:dyDescent="0.2">
      <c r="B523" s="39" t="s">
        <v>42</v>
      </c>
      <c r="D523" s="42">
        <f>_xll.qlCalendarAdvance(Calendar,$D522,B523,"f",FALSE)</f>
        <v>43392</v>
      </c>
      <c r="E523" s="139">
        <f>_xll.qlInterestRateIndexValueDate(IndexON,D523)</f>
        <v>43392</v>
      </c>
      <c r="F523" s="155">
        <f>IFERROR(_xll.qlIndexFixing(IndexON,D523,TRUE,_xll.ohTrigger(RecalcTrigger,TriggerON)),NA())</f>
        <v>-4.97551644154548E-3</v>
      </c>
      <c r="H523" s="42">
        <f>_xll.qlCalendarAdvance(Calendar,$H522,B523,"f",FALSE)</f>
        <v>43392</v>
      </c>
      <c r="I523" s="139">
        <f>_xll.qlInterestRateIndexValueDate(Index1M,$H523)</f>
        <v>43396</v>
      </c>
      <c r="J523" s="144">
        <f>IFERROR(_xll.qlIndexFixing(Index1M,$H523,TRUE,_xll.ohTrigger(RecalcTrigger,Trigger1M)),NA())</f>
        <v>-5.1534528467925729E-3</v>
      </c>
      <c r="K523" s="44">
        <f>IFERROR(_xll.qlIndexFixing(Index3M,H523,TRUE,_xll.ohTrigger(RecalcTrigger,Trigger3M)),NA())</f>
        <v>-3.8512665399707525E-3</v>
      </c>
      <c r="L523" s="44">
        <f>IFERROR(_xll.qlIndexFixing(Index6M,$H523,TRUE,_xll.ohTrigger(RecalcTrigger,Trigger6M)),NA())</f>
        <v>-2.293070083520355E-3</v>
      </c>
      <c r="M523" s="145">
        <f>IFERROR(_xll.qlIndexFixing(Index1Y,$H523,TRUE,_xll.ohTrigger(RecalcTrigger,Trigger1Y)),NA())</f>
        <v>-6.1594663107282152E-4</v>
      </c>
      <c r="N523" s="144">
        <f>IFERROR(_xll.qlIndexFixing(ONIndex1M,I523,TRUE,_xll.ohTrigger(RecalcTrigger,Trigger1M)),NA())</f>
        <v>-5.1659849939023061E-3</v>
      </c>
      <c r="O523" s="44">
        <f>IFERROR(_xll.qlIndexFixing(ONIndex3M,I523,TRUE,_xll.ohTrigger(RecalcTrigger,Trigger3M)),NA())</f>
        <v>-3.8817102862021002E-3</v>
      </c>
      <c r="P523" s="44">
        <f>IFERROR(_xll.qlIndexFixing(ONIndex6M,I523,TRUE,_xll.ohTrigger(RecalcTrigger,Trigger6M)),NA())</f>
        <v>-2.4063642284799514E-3</v>
      </c>
      <c r="Q523" s="145">
        <f>IFERROR(_xll.qlIndexFixing(ONIndex1Y,I523,TRUE,_xll.ohTrigger(RecalcTrigger,Trigger1Y)),NA())</f>
        <v>-8.5630304507144928E-4</v>
      </c>
    </row>
    <row r="524" spans="2:17" x14ac:dyDescent="0.2">
      <c r="B524" s="39" t="s">
        <v>42</v>
      </c>
      <c r="D524" s="42">
        <f>_xll.qlCalendarAdvance(Calendar,$D523,B524,"f",FALSE)</f>
        <v>43399</v>
      </c>
      <c r="E524" s="139">
        <f>_xll.qlInterestRateIndexValueDate(IndexON,D524)</f>
        <v>43399</v>
      </c>
      <c r="F524" s="155">
        <f>IFERROR(_xll.qlIndexFixing(IndexON,D524,TRUE,_xll.ohTrigger(RecalcTrigger,TriggerON)),NA())</f>
        <v>-4.9743296575011087E-3</v>
      </c>
      <c r="H524" s="42">
        <f>_xll.qlCalendarAdvance(Calendar,$H523,B524,"f",FALSE)</f>
        <v>43399</v>
      </c>
      <c r="I524" s="139">
        <f>_xll.qlInterestRateIndexValueDate(Index1M,$H524)</f>
        <v>43403</v>
      </c>
      <c r="J524" s="144">
        <f>IFERROR(_xll.qlIndexFixing(Index1M,$H524,TRUE,_xll.ohTrigger(RecalcTrigger,Trigger1M)),NA())</f>
        <v>-5.1470956781997411E-3</v>
      </c>
      <c r="K524" s="44">
        <f>IFERROR(_xll.qlIndexFixing(Index3M,H524,TRUE,_xll.ohTrigger(RecalcTrigger,Trigger3M)),NA())</f>
        <v>-3.8474495583547567E-3</v>
      </c>
      <c r="L524" s="44">
        <f>IFERROR(_xll.qlIndexFixing(Index6M,$H524,TRUE,_xll.ohTrigger(RecalcTrigger,Trigger6M)),NA())</f>
        <v>-2.2835356016475445E-3</v>
      </c>
      <c r="M524" s="145">
        <f>IFERROR(_xll.qlIndexFixing(Index1Y,$H524,TRUE,_xll.ohTrigger(RecalcTrigger,Trigger1Y)),NA())</f>
        <v>-6.0570628479174153E-4</v>
      </c>
      <c r="N524" s="144">
        <f>IFERROR(_xll.qlIndexFixing(ONIndex1M,I524,TRUE,_xll.ohTrigger(RecalcTrigger,Trigger1M)),NA())</f>
        <v>-5.1600216408509425E-3</v>
      </c>
      <c r="O524" s="44">
        <f>IFERROR(_xll.qlIndexFixing(ONIndex3M,I524,TRUE,_xll.ohTrigger(RecalcTrigger,Trigger3M)),NA())</f>
        <v>-3.8752810146469585E-3</v>
      </c>
      <c r="P524" s="44">
        <f>IFERROR(_xll.qlIndexFixing(ONIndex6M,I524,TRUE,_xll.ohTrigger(RecalcTrigger,Trigger6M)),NA())</f>
        <v>-2.3988764695070941E-3</v>
      </c>
      <c r="Q524" s="145">
        <f>IFERROR(_xll.qlIndexFixing(ONIndex1Y,I524,TRUE,_xll.ohTrigger(RecalcTrigger,Trigger1Y)),NA())</f>
        <v>-8.4918916082976637E-4</v>
      </c>
    </row>
    <row r="525" spans="2:17" x14ac:dyDescent="0.2">
      <c r="B525" s="39" t="s">
        <v>42</v>
      </c>
      <c r="D525" s="42">
        <f>_xll.qlCalendarAdvance(Calendar,$D524,B525,"f",FALSE)</f>
        <v>43406</v>
      </c>
      <c r="E525" s="139">
        <f>_xll.qlInterestRateIndexValueDate(IndexON,D525)</f>
        <v>43406</v>
      </c>
      <c r="F525" s="155">
        <f>IFERROR(_xll.qlIndexFixing(IndexON,D525,TRUE,_xll.ohTrigger(RecalcTrigger,TriggerON)),NA())</f>
        <v>-4.9729121514419106E-3</v>
      </c>
      <c r="H525" s="42">
        <f>_xll.qlCalendarAdvance(Calendar,$H524,B525,"f",FALSE)</f>
        <v>43406</v>
      </c>
      <c r="I525" s="139">
        <f>_xll.qlInterestRateIndexValueDate(Index1M,$H525)</f>
        <v>43410</v>
      </c>
      <c r="J525" s="144">
        <f>IFERROR(_xll.qlIndexFixing(Index1M,$H525,TRUE,_xll.ohTrigger(RecalcTrigger,Trigger1M)),NA())</f>
        <v>-5.1410556751729786E-3</v>
      </c>
      <c r="K525" s="44">
        <f>IFERROR(_xll.qlIndexFixing(Index3M,H525,TRUE,_xll.ohTrigger(RecalcTrigger,Trigger3M)),NA())</f>
        <v>-3.8438781053023287E-3</v>
      </c>
      <c r="L525" s="44">
        <f>IFERROR(_xll.qlIndexFixing(Index6M,$H525,TRUE,_xll.ohTrigger(RecalcTrigger,Trigger6M)),NA())</f>
        <v>-2.2746016022036439E-3</v>
      </c>
      <c r="M525" s="145">
        <f>IFERROR(_xll.qlIndexFixing(Index1Y,$H525,TRUE,_xll.ohTrigger(RecalcTrigger,Trigger1Y)),NA())</f>
        <v>-5.9534906396281368E-4</v>
      </c>
      <c r="N525" s="144">
        <f>IFERROR(_xll.qlIndexFixing(ONIndex1M,I525,TRUE,_xll.ohTrigger(RecalcTrigger,Trigger1M)),NA())</f>
        <v>-5.1538374845438994E-3</v>
      </c>
      <c r="O525" s="44">
        <f>IFERROR(_xll.qlIndexFixing(ONIndex3M,I525,TRUE,_xll.ohTrigger(RecalcTrigger,Trigger3M)),NA())</f>
        <v>-3.8693190525229681E-3</v>
      </c>
      <c r="P525" s="44">
        <f>IFERROR(_xll.qlIndexFixing(ONIndex6M,I525,TRUE,_xll.ohTrigger(RecalcTrigger,Trigger6M)),NA())</f>
        <v>-2.3912000096393271E-3</v>
      </c>
      <c r="Q525" s="145">
        <f>IFERROR(_xll.qlIndexFixing(ONIndex1Y,I525,TRUE,_xll.ohTrigger(RecalcTrigger,Trigger1Y)),NA())</f>
        <v>-8.4190859919619498E-4</v>
      </c>
    </row>
    <row r="526" spans="2:17" x14ac:dyDescent="0.2">
      <c r="B526" s="39" t="s">
        <v>42</v>
      </c>
      <c r="D526" s="42">
        <f>_xll.qlCalendarAdvance(Calendar,$D525,B526,"f",FALSE)</f>
        <v>43413</v>
      </c>
      <c r="E526" s="139">
        <f>_xll.qlInterestRateIndexValueDate(IndexON,D526)</f>
        <v>43413</v>
      </c>
      <c r="F526" s="155">
        <f>IFERROR(_xll.qlIndexFixing(IndexON,D526,TRUE,_xll.ohTrigger(RecalcTrigger,TriggerON)),NA())</f>
        <v>-4.9712670982016149E-3</v>
      </c>
      <c r="H526" s="42">
        <f>_xll.qlCalendarAdvance(Calendar,$H525,B526,"f",FALSE)</f>
        <v>43413</v>
      </c>
      <c r="I526" s="139">
        <f>_xll.qlInterestRateIndexValueDate(Index1M,$H526)</f>
        <v>43417</v>
      </c>
      <c r="J526" s="144">
        <f>IFERROR(_xll.qlIndexFixing(Index1M,$H526,TRUE,_xll.ohTrigger(RecalcTrigger,Trigger1M)),NA())</f>
        <v>-5.1343098385037145E-3</v>
      </c>
      <c r="K526" s="44">
        <f>IFERROR(_xll.qlIndexFixing(Index3M,H526,TRUE,_xll.ohTrigger(RecalcTrigger,Trigger3M)),NA())</f>
        <v>-3.840506880458696E-3</v>
      </c>
      <c r="L526" s="44">
        <f>IFERROR(_xll.qlIndexFixing(Index6M,$H526,TRUE,_xll.ohTrigger(RecalcTrigger,Trigger6M)),NA())</f>
        <v>-2.2647838517552274E-3</v>
      </c>
      <c r="M526" s="145">
        <f>IFERROR(_xll.qlIndexFixing(Index1Y,$H526,TRUE,_xll.ohTrigger(RecalcTrigger,Trigger1Y)),NA())</f>
        <v>-5.8487250540514586E-4</v>
      </c>
      <c r="N526" s="144">
        <f>IFERROR(_xll.qlIndexFixing(ONIndex1M,I526,TRUE,_xll.ohTrigger(RecalcTrigger,Trigger1M)),NA())</f>
        <v>-5.1474409095941809E-3</v>
      </c>
      <c r="O526" s="44">
        <f>IFERROR(_xll.qlIndexFixing(ONIndex3M,I526,TRUE,_xll.ohTrigger(RecalcTrigger,Trigger3M)),NA())</f>
        <v>-3.8638539278501582E-3</v>
      </c>
      <c r="P526" s="44">
        <f>IFERROR(_xll.qlIndexFixing(ONIndex6M,I526,TRUE,_xll.ohTrigger(RecalcTrigger,Trigger6M)),NA())</f>
        <v>-2.3833380717785957E-3</v>
      </c>
      <c r="Q526" s="145">
        <f>IFERROR(_xll.qlIndexFixing(ONIndex1Y,I526,TRUE,_xll.ohTrigger(RecalcTrigger,Trigger1Y)),NA())</f>
        <v>-8.3446411580645474E-4</v>
      </c>
    </row>
    <row r="527" spans="2:17" x14ac:dyDescent="0.2">
      <c r="B527" s="39" t="s">
        <v>42</v>
      </c>
      <c r="D527" s="42">
        <f>_xll.qlCalendarAdvance(Calendar,$D526,B527,"f",FALSE)</f>
        <v>43420</v>
      </c>
      <c r="E527" s="139">
        <f>_xll.qlInterestRateIndexValueDate(IndexON,D527)</f>
        <v>43420</v>
      </c>
      <c r="F527" s="155">
        <f>IFERROR(_xll.qlIndexFixing(IndexON,D527,TRUE,_xll.ohTrigger(RecalcTrigger,TriggerON)),NA())</f>
        <v>-4.9693976728937272E-3</v>
      </c>
      <c r="H527" s="42">
        <f>_xll.qlCalendarAdvance(Calendar,$H526,B527,"f",FALSE)</f>
        <v>43420</v>
      </c>
      <c r="I527" s="139">
        <f>_xll.qlInterestRateIndexValueDate(Index1M,$H527)</f>
        <v>43424</v>
      </c>
      <c r="J527" s="144">
        <f>IFERROR(_xll.qlIndexFixing(Index1M,$H527,TRUE,_xll.ohTrigger(RecalcTrigger,Trigger1M)),NA())</f>
        <v>-5.1273750147351471E-3</v>
      </c>
      <c r="K527" s="44">
        <f>IFERROR(_xll.qlIndexFixing(Index3M,H527,TRUE,_xll.ohTrigger(RecalcTrigger,Trigger3M)),NA())</f>
        <v>-3.8372884719655069E-3</v>
      </c>
      <c r="L527" s="44">
        <f>IFERROR(_xll.qlIndexFixing(Index6M,$H527,TRUE,_xll.ohTrigger(RecalcTrigger,Trigger6M)),NA())</f>
        <v>-2.2548244792587992E-3</v>
      </c>
      <c r="M527" s="145">
        <f>IFERROR(_xll.qlIndexFixing(Index1Y,$H527,TRUE,_xll.ohTrigger(RecalcTrigger,Trigger1Y)),NA())</f>
        <v>-5.7427402700908849E-4</v>
      </c>
      <c r="N527" s="144">
        <f>IFERROR(_xll.qlIndexFixing(ONIndex1M,I527,TRUE,_xll.ohTrigger(RecalcTrigger,Trigger1M)),NA())</f>
        <v>-5.1408403005348546E-3</v>
      </c>
      <c r="O527" s="44">
        <f>IFERROR(_xll.qlIndexFixing(ONIndex3M,I527,TRUE,_xll.ohTrigger(RecalcTrigger,Trigger3M)),NA())</f>
        <v>-3.8589151690882062E-3</v>
      </c>
      <c r="P527" s="44">
        <f>IFERROR(_xll.qlIndexFixing(ONIndex6M,I527,TRUE,_xll.ohTrigger(RecalcTrigger,Trigger6M)),NA())</f>
        <v>-2.3752938791865574E-3</v>
      </c>
      <c r="Q527" s="145">
        <f>IFERROR(_xll.qlIndexFixing(ONIndex1Y,I527,TRUE,_xll.ohTrigger(RecalcTrigger,Trigger1Y)),NA())</f>
        <v>-8.268584660964251E-4</v>
      </c>
    </row>
    <row r="528" spans="2:17" x14ac:dyDescent="0.2">
      <c r="B528" s="39" t="s">
        <v>42</v>
      </c>
      <c r="D528" s="42">
        <f>_xll.qlCalendarAdvance(Calendar,$D527,B528,"f",FALSE)</f>
        <v>43427</v>
      </c>
      <c r="E528" s="139">
        <f>_xll.qlInterestRateIndexValueDate(IndexON,D528)</f>
        <v>43427</v>
      </c>
      <c r="F528" s="155">
        <f>IFERROR(_xll.qlIndexFixing(IndexON,D528,TRUE,_xll.ohTrigger(RecalcTrigger,TriggerON)),NA())</f>
        <v>-4.9673070503919448E-3</v>
      </c>
      <c r="H528" s="42">
        <f>_xll.qlCalendarAdvance(Calendar,$H527,B528,"f",FALSE)</f>
        <v>43427</v>
      </c>
      <c r="I528" s="139">
        <f>_xll.qlInterestRateIndexValueDate(Index1M,$H528)</f>
        <v>43431</v>
      </c>
      <c r="J528" s="144">
        <f>IFERROR(_xll.qlIndexFixing(Index1M,$H528,TRUE,_xll.ohTrigger(RecalcTrigger,Trigger1M)),NA())</f>
        <v>-5.1202595847006371E-3</v>
      </c>
      <c r="K528" s="44">
        <f>IFERROR(_xll.qlIndexFixing(Index3M,H528,TRUE,_xll.ohTrigger(RecalcTrigger,Trigger3M)),NA())</f>
        <v>-3.8341733564795093E-3</v>
      </c>
      <c r="L528" s="44">
        <f>IFERROR(_xll.qlIndexFixing(Index6M,$H528,TRUE,_xll.ohTrigger(RecalcTrigger,Trigger6M)),NA())</f>
        <v>-2.2447267022429238E-3</v>
      </c>
      <c r="M528" s="145">
        <f>IFERROR(_xll.qlIndexFixing(Index1Y,$H528,TRUE,_xll.ohTrigger(RecalcTrigger,Trigger1Y)),NA())</f>
        <v>-5.6355092773119797E-4</v>
      </c>
      <c r="N528" s="144">
        <f>IFERROR(_xll.qlIndexFixing(ONIndex1M,I528,TRUE,_xll.ohTrigger(RecalcTrigger,Trigger1M)),NA())</f>
        <v>-5.1340440420988287E-3</v>
      </c>
      <c r="O528" s="44">
        <f>IFERROR(_xll.qlIndexFixing(ONIndex3M,I528,TRUE,_xll.ohTrigger(RecalcTrigger,Trigger3M)),NA())</f>
        <v>-3.8545323043770452E-3</v>
      </c>
      <c r="P528" s="44">
        <f>IFERROR(_xll.qlIndexFixing(ONIndex6M,I528,TRUE,_xll.ohTrigger(RecalcTrigger,Trigger6M)),NA())</f>
        <v>-2.367070655244774E-3</v>
      </c>
      <c r="Q528" s="145">
        <f>IFERROR(_xll.qlIndexFixing(ONIndex1Y,I528,TRUE,_xll.ohTrigger(RecalcTrigger,Trigger1Y)),NA())</f>
        <v>-8.1909440602156991E-4</v>
      </c>
    </row>
    <row r="529" spans="2:17" x14ac:dyDescent="0.2">
      <c r="B529" s="39" t="s">
        <v>42</v>
      </c>
      <c r="D529" s="42">
        <f>_xll.qlCalendarAdvance(Calendar,$D528,B529,"f",FALSE)</f>
        <v>43434</v>
      </c>
      <c r="E529" s="139">
        <f>_xll.qlInterestRateIndexValueDate(IndexON,D529)</f>
        <v>43434</v>
      </c>
      <c r="F529" s="155">
        <f>IFERROR(_xll.qlIndexFixing(IndexON,D529,TRUE,_xll.ohTrigger(RecalcTrigger,TriggerON)),NA())</f>
        <v>-4.9649984057165142E-3</v>
      </c>
      <c r="H529" s="42">
        <f>_xll.qlCalendarAdvance(Calendar,$H528,B529,"f",FALSE)</f>
        <v>43434</v>
      </c>
      <c r="I529" s="139">
        <f>_xll.qlInterestRateIndexValueDate(Index1M,$H529)</f>
        <v>43438</v>
      </c>
      <c r="J529" s="144">
        <f>IFERROR(_xll.qlIndexFixing(Index1M,$H529,TRUE,_xll.ohTrigger(RecalcTrigger,Trigger1M)),NA())</f>
        <v>-5.1124002397587749E-3</v>
      </c>
      <c r="K529" s="44">
        <f>IFERROR(_xll.qlIndexFixing(Index3M,H529,TRUE,_xll.ohTrigger(RecalcTrigger,Trigger3M)),NA())</f>
        <v>-3.8316081929798962E-3</v>
      </c>
      <c r="L529" s="44">
        <f>IFERROR(_xll.qlIndexFixing(Index6M,$H529,TRUE,_xll.ohTrigger(RecalcTrigger,Trigger6M)),NA())</f>
        <v>-2.2337101439063247E-3</v>
      </c>
      <c r="M529" s="145">
        <f>IFERROR(_xll.qlIndexFixing(Index1Y,$H529,TRUE,_xll.ohTrigger(RecalcTrigger,Trigger1Y)),NA())</f>
        <v>-5.5270038757967272E-4</v>
      </c>
      <c r="N529" s="144">
        <f>IFERROR(_xll.qlIndexFixing(ONIndex1M,I529,TRUE,_xll.ohTrigger(RecalcTrigger,Trigger1M)),NA())</f>
        <v>-5.1270605187792029E-3</v>
      </c>
      <c r="O529" s="44">
        <f>IFERROR(_xll.qlIndexFixing(ONIndex3M,I529,TRUE,_xll.ohTrigger(RecalcTrigger,Trigger3M)),NA())</f>
        <v>-3.8507348619365445E-3</v>
      </c>
      <c r="P529" s="44">
        <f>IFERROR(_xll.qlIndexFixing(ONIndex6M,I529,TRUE,_xll.ohTrigger(RecalcTrigger,Trigger6M)),NA())</f>
        <v>-2.358671623254871E-3</v>
      </c>
      <c r="Q529" s="145">
        <f>IFERROR(_xll.qlIndexFixing(ONIndex1Y,I529,TRUE,_xll.ohTrigger(RecalcTrigger,Trigger1Y)),NA())</f>
        <v>-8.1117469097780059E-4</v>
      </c>
    </row>
    <row r="530" spans="2:17" x14ac:dyDescent="0.2">
      <c r="B530" s="39" t="s">
        <v>42</v>
      </c>
      <c r="D530" s="42">
        <f>_xll.qlCalendarAdvance(Calendar,$D529,B530,"f",FALSE)</f>
        <v>43441</v>
      </c>
      <c r="E530" s="139">
        <f>_xll.qlInterestRateIndexValueDate(IndexON,D530)</f>
        <v>43441</v>
      </c>
      <c r="F530" s="155">
        <f>IFERROR(_xll.qlIndexFixing(IndexON,D530,TRUE,_xll.ohTrigger(RecalcTrigger,TriggerON)),NA())</f>
        <v>-4.9624749139276503E-3</v>
      </c>
      <c r="H530" s="42">
        <f>_xll.qlCalendarAdvance(Calendar,$H529,B530,"f",FALSE)</f>
        <v>43441</v>
      </c>
      <c r="I530" s="139">
        <f>_xll.qlInterestRateIndexValueDate(Index1M,$H530)</f>
        <v>43445</v>
      </c>
      <c r="J530" s="144">
        <f>IFERROR(_xll.qlIndexFixing(Index1M,$H530,TRUE,_xll.ohTrigger(RecalcTrigger,Trigger1M)),NA())</f>
        <v>-5.1049378978956245E-3</v>
      </c>
      <c r="K530" s="44">
        <f>IFERROR(_xll.qlIndexFixing(Index3M,H530,TRUE,_xll.ohTrigger(RecalcTrigger,Trigger3M)),NA())</f>
        <v>-3.8285583609924956E-3</v>
      </c>
      <c r="L530" s="44">
        <f>IFERROR(_xll.qlIndexFixing(Index6M,$H530,TRUE,_xll.ohTrigger(RecalcTrigger,Trigger6M)),NA())</f>
        <v>-2.2233369652065807E-3</v>
      </c>
      <c r="M530" s="145">
        <f>IFERROR(_xll.qlIndexFixing(Index1Y,$H530,TRUE,_xll.ohTrigger(RecalcTrigger,Trigger1Y)),NA())</f>
        <v>-5.4171946760800166E-4</v>
      </c>
      <c r="N530" s="144">
        <f>IFERROR(_xll.qlIndexFixing(ONIndex1M,I530,TRUE,_xll.ohTrigger(RecalcTrigger,Trigger1M)),NA())</f>
        <v>-5.1198981153488532E-3</v>
      </c>
      <c r="O530" s="44">
        <f>IFERROR(_xll.qlIndexFixing(ONIndex3M,I530,TRUE,_xll.ohTrigger(RecalcTrigger,Trigger3M)),NA())</f>
        <v>-3.8475523699466052E-3</v>
      </c>
      <c r="P530" s="44">
        <f>IFERROR(_xll.qlIndexFixing(ONIndex6M,I530,TRUE,_xll.ohTrigger(RecalcTrigger,Trigger6M)),NA())</f>
        <v>-2.3501000063186339E-3</v>
      </c>
      <c r="Q530" s="145">
        <f>IFERROR(_xll.qlIndexFixing(ONIndex1Y,I530,TRUE,_xll.ohTrigger(RecalcTrigger,Trigger1Y)),NA())</f>
        <v>-8.0310207672074085E-4</v>
      </c>
    </row>
    <row r="531" spans="2:17" x14ac:dyDescent="0.2">
      <c r="B531" s="39" t="s">
        <v>42</v>
      </c>
      <c r="D531" s="42">
        <f>_xll.qlCalendarAdvance(Calendar,$D530,B531,"f",FALSE)</f>
        <v>43448</v>
      </c>
      <c r="E531" s="139">
        <f>_xll.qlInterestRateIndexValueDate(IndexON,D531)</f>
        <v>43448</v>
      </c>
      <c r="F531" s="155">
        <f>IFERROR(_xll.qlIndexFixing(IndexON,D531,TRUE,_xll.ohTrigger(RecalcTrigger,TriggerON)),NA())</f>
        <v>-4.9597397497791462E-3</v>
      </c>
      <c r="H531" s="42">
        <f>_xll.qlCalendarAdvance(Calendar,$H530,B531,"f",FALSE)</f>
        <v>43448</v>
      </c>
      <c r="I531" s="139">
        <f>_xll.qlInterestRateIndexValueDate(Index1M,$H531)</f>
        <v>43452</v>
      </c>
      <c r="J531" s="144">
        <f>IFERROR(_xll.qlIndexFixing(Index1M,$H531,TRUE,_xll.ohTrigger(RecalcTrigger,Trigger1M)),NA())</f>
        <v>-5.0973206930055564E-3</v>
      </c>
      <c r="K531" s="44">
        <f>IFERROR(_xll.qlIndexFixing(Index3M,H531,TRUE,_xll.ohTrigger(RecalcTrigger,Trigger3M)),NA())</f>
        <v>-3.8254518484559519E-3</v>
      </c>
      <c r="L531" s="44">
        <f>IFERROR(_xll.qlIndexFixing(Index6M,$H531,TRUE,_xll.ohTrigger(RecalcTrigger,Trigger6M)),NA())</f>
        <v>-2.212835265137466E-3</v>
      </c>
      <c r="M531" s="145">
        <f>IFERROR(_xll.qlIndexFixing(Index1Y,$H531,TRUE,_xll.ohTrigger(RecalcTrigger,Trigger1Y)),NA())</f>
        <v>-5.3060510990226293E-4</v>
      </c>
      <c r="N531" s="144">
        <f>IFERROR(_xll.qlIndexFixing(ONIndex1M,I531,TRUE,_xll.ohTrigger(RecalcTrigger,Trigger1M)),NA())</f>
        <v>-5.1125652163008795E-3</v>
      </c>
      <c r="O531" s="44">
        <f>IFERROR(_xll.qlIndexFixing(ONIndex3M,I531,TRUE,_xll.ohTrigger(RecalcTrigger,Trigger3M)),NA())</f>
        <v>-3.8449951751307054E-3</v>
      </c>
      <c r="P531" s="44">
        <f>IFERROR(_xll.qlIndexFixing(ONIndex6M,I531,TRUE,_xll.ohTrigger(RecalcTrigger,Trigger6M)),NA())</f>
        <v>-2.3413590278575924E-3</v>
      </c>
      <c r="Q531" s="145">
        <f>IFERROR(_xll.qlIndexFixing(ONIndex1Y,I531,TRUE,_xll.ohTrigger(RecalcTrigger,Trigger1Y)),NA())</f>
        <v>-7.9487931884614227E-4</v>
      </c>
    </row>
    <row r="532" spans="2:17" x14ac:dyDescent="0.2">
      <c r="B532" s="39" t="s">
        <v>42</v>
      </c>
      <c r="D532" s="42">
        <f>_xll.qlCalendarAdvance(Calendar,$D531,B532,"f",FALSE)</f>
        <v>43455</v>
      </c>
      <c r="E532" s="139">
        <f>_xll.qlInterestRateIndexValueDate(IndexON,D532)</f>
        <v>43455</v>
      </c>
      <c r="F532" s="155">
        <f>IFERROR(_xll.qlIndexFixing(IndexON,D532,TRUE,_xll.ohTrigger(RecalcTrigger,TriggerON)),NA())</f>
        <v>-4.9567960884644435E-3</v>
      </c>
      <c r="H532" s="42">
        <f>_xll.qlCalendarAdvance(Calendar,$H531,B532,"f",FALSE)</f>
        <v>43455</v>
      </c>
      <c r="I532" s="139">
        <f>_xll.qlInterestRateIndexValueDate(Index1M,$H532)</f>
        <v>43461</v>
      </c>
      <c r="J532" s="144">
        <f>IFERROR(_xll.qlIndexFixing(Index1M,$H532,TRUE,_xll.ohTrigger(RecalcTrigger,Trigger1M)),NA())</f>
        <v>-5.0867071765539618E-3</v>
      </c>
      <c r="K532" s="44">
        <f>IFERROR(_xll.qlIndexFixing(Index3M,H532,TRUE,_xll.ohTrigger(RecalcTrigger,Trigger3M)),NA())</f>
        <v>-3.8212099089038887E-3</v>
      </c>
      <c r="L532" s="44">
        <f>IFERROR(_xll.qlIndexFixing(Index6M,$H532,TRUE,_xll.ohTrigger(RecalcTrigger,Trigger6M)),NA())</f>
        <v>-2.199149409890363E-3</v>
      </c>
      <c r="M532" s="145">
        <f>IFERROR(_xll.qlIndexFixing(Index1Y,$H532,TRUE,_xll.ohTrigger(RecalcTrigger,Trigger1Y)),NA())</f>
        <v>-5.1611402330911476E-4</v>
      </c>
      <c r="N532" s="144">
        <f>IFERROR(_xll.qlIndexFixing(ONIndex1M,I532,TRUE,_xll.ohTrigger(RecalcTrigger,Trigger1M)),NA())</f>
        <v>-5.1001337755840481E-3</v>
      </c>
      <c r="O532" s="44">
        <f>IFERROR(_xll.qlIndexFixing(ONIndex3M,I532,TRUE,_xll.ohTrigger(RecalcTrigger,Trigger3M)),NA())</f>
        <v>-3.8408848673965323E-3</v>
      </c>
      <c r="P532" s="44">
        <f>IFERROR(_xll.qlIndexFixing(ONIndex6M,I532,TRUE,_xll.ohTrigger(RecalcTrigger,Trigger6M)),NA())</f>
        <v>-2.3266317469228248E-3</v>
      </c>
      <c r="Q532" s="145">
        <f>IFERROR(_xll.qlIndexFixing(ONIndex1Y,I532,TRUE,_xll.ohTrigger(RecalcTrigger,Trigger1Y)),NA())</f>
        <v>-7.8105060535182957E-4</v>
      </c>
    </row>
    <row r="533" spans="2:17" x14ac:dyDescent="0.2">
      <c r="B533" s="39" t="s">
        <v>42</v>
      </c>
      <c r="D533" s="42">
        <f>_xll.qlCalendarAdvance(Calendar,$D532,B533,"f",FALSE)</f>
        <v>43462</v>
      </c>
      <c r="E533" s="139">
        <f>_xll.qlInterestRateIndexValueDate(IndexON,D533)</f>
        <v>43462</v>
      </c>
      <c r="F533" s="155">
        <f>IFERROR(_xll.qlIndexFixing(IndexON,D533,TRUE,_xll.ohTrigger(RecalcTrigger,TriggerON)),NA())</f>
        <v>-4.9536471048172714E-3</v>
      </c>
      <c r="H533" s="42">
        <f>_xll.qlCalendarAdvance(Calendar,$H532,B533,"f",FALSE)</f>
        <v>43462</v>
      </c>
      <c r="I533" s="139">
        <f>_xll.qlInterestRateIndexValueDate(Index1M,$H533)</f>
        <v>43467</v>
      </c>
      <c r="J533" s="144">
        <f>IFERROR(_xll.qlIndexFixing(Index1M,$H533,TRUE,_xll.ohTrigger(RecalcTrigger,Trigger1M)),NA())</f>
        <v>-5.0792878363571286E-3</v>
      </c>
      <c r="K533" s="44">
        <f>IFERROR(_xll.qlIndexFixing(Index3M,H533,TRUE,_xll.ohTrigger(RecalcTrigger,Trigger3M)),NA())</f>
        <v>-3.8180954431008551E-3</v>
      </c>
      <c r="L533" s="44">
        <f>IFERROR(_xll.qlIndexFixing(Index6M,$H533,TRUE,_xll.ohTrigger(RecalcTrigger,Trigger6M)),NA())</f>
        <v>-2.1907300631876436E-3</v>
      </c>
      <c r="M533" s="145">
        <f>IFERROR(_xll.qlIndexFixing(Index1Y,$H533,TRUE,_xll.ohTrigger(RecalcTrigger,Trigger1Y)),NA())</f>
        <v>-5.063243668632949E-4</v>
      </c>
      <c r="N533" s="144">
        <f>IFERROR(_xll.qlIndexFixing(ONIndex1M,I533,TRUE,_xll.ohTrigger(RecalcTrigger,Trigger1M)),NA())</f>
        <v>-5.0951359679896058E-3</v>
      </c>
      <c r="O533" s="44">
        <f>IFERROR(_xll.qlIndexFixing(ONIndex3M,I533,TRUE,_xll.ohTrigger(RecalcTrigger,Trigger3M)),NA())</f>
        <v>-3.8391657971237336E-3</v>
      </c>
      <c r="P533" s="44">
        <f>IFERROR(_xll.qlIndexFixing(ONIndex6M,I533,TRUE,_xll.ohTrigger(RecalcTrigger,Trigger6M)),NA())</f>
        <v>-2.3207449284967652E-3</v>
      </c>
      <c r="Q533" s="145">
        <f>IFERROR(_xll.qlIndexFixing(ONIndex1Y,I533,TRUE,_xll.ohTrigger(RecalcTrigger,Trigger1Y)),NA())</f>
        <v>-7.7553279113296014E-4</v>
      </c>
    </row>
    <row r="534" spans="2:17" x14ac:dyDescent="0.2">
      <c r="B534" s="39" t="s">
        <v>42</v>
      </c>
      <c r="D534" s="42">
        <f>_xll.qlCalendarAdvance(Calendar,$D533,B534,"f",FALSE)</f>
        <v>43469</v>
      </c>
      <c r="E534" s="139">
        <f>_xll.qlInterestRateIndexValueDate(IndexON,D534)</f>
        <v>43469</v>
      </c>
      <c r="F534" s="155">
        <f>IFERROR(_xll.qlIndexFixing(IndexON,D534,TRUE,_xll.ohTrigger(RecalcTrigger,TriggerON)),NA())</f>
        <v>-4.9502959738711994E-3</v>
      </c>
      <c r="H534" s="42">
        <f>_xll.qlCalendarAdvance(Calendar,$H533,B534,"f",FALSE)</f>
        <v>43469</v>
      </c>
      <c r="I534" s="139">
        <f>_xll.qlInterestRateIndexValueDate(Index1M,$H534)</f>
        <v>43473</v>
      </c>
      <c r="J534" s="144">
        <f>IFERROR(_xll.qlIndexFixing(Index1M,$H534,TRUE,_xll.ohTrigger(RecalcTrigger,Trigger1M)),NA())</f>
        <v>-5.0736237078378762E-3</v>
      </c>
      <c r="K534" s="44">
        <f>IFERROR(_xll.qlIndexFixing(Index3M,H534,TRUE,_xll.ohTrigger(RecalcTrigger,Trigger3M)),NA())</f>
        <v>-3.8146793806164148E-3</v>
      </c>
      <c r="L534" s="44">
        <f>IFERROR(_xll.qlIndexFixing(Index6M,$H534,TRUE,_xll.ohTrigger(RecalcTrigger,Trigger6M)),NA())</f>
        <v>-2.1814137317979873E-3</v>
      </c>
      <c r="M534" s="145">
        <f>IFERROR(_xll.qlIndexFixing(Index1Y,$H534,TRUE,_xll.ohTrigger(RecalcTrigger,Trigger1Y)),NA())</f>
        <v>-4.9642904651869368E-4</v>
      </c>
      <c r="N534" s="144">
        <f>IFERROR(_xll.qlIndexFixing(ONIndex1M,I534,TRUE,_xll.ohTrigger(RecalcTrigger,Trigger1M)),NA())</f>
        <v>-5.0896273915013168E-3</v>
      </c>
      <c r="O534" s="44">
        <f>IFERROR(_xll.qlIndexFixing(ONIndex3M,I534,TRUE,_xll.ohTrigger(RecalcTrigger,Trigger3M)),NA())</f>
        <v>-3.8372572088229973E-3</v>
      </c>
      <c r="P534" s="44">
        <f>IFERROR(_xll.qlIndexFixing(ONIndex6M,I534,TRUE,_xll.ohTrigger(RecalcTrigger,Trigger6M)),NA())</f>
        <v>-2.3141521556624411E-3</v>
      </c>
      <c r="Q534" s="145">
        <f>IFERROR(_xll.qlIndexFixing(ONIndex1Y,I534,TRUE,_xll.ohTrigger(RecalcTrigger,Trigger1Y)),NA())</f>
        <v>-7.6933774003418165E-4</v>
      </c>
    </row>
    <row r="535" spans="2:17" x14ac:dyDescent="0.2">
      <c r="B535" s="39" t="s">
        <v>42</v>
      </c>
      <c r="D535" s="42">
        <f>_xll.qlCalendarAdvance(Calendar,$D534,B535,"f",FALSE)</f>
        <v>43476</v>
      </c>
      <c r="E535" s="139">
        <f>_xll.qlInterestRateIndexValueDate(IndexON,D535)</f>
        <v>43476</v>
      </c>
      <c r="F535" s="155">
        <f>IFERROR(_xll.qlIndexFixing(IndexON,D535,TRUE,_xll.ohTrigger(RecalcTrigger,TriggerON)),NA())</f>
        <v>-4.9467458705931833E-3</v>
      </c>
      <c r="H535" s="42">
        <f>_xll.qlCalendarAdvance(Calendar,$H534,B535,"f",FALSE)</f>
        <v>43476</v>
      </c>
      <c r="I535" s="139">
        <f>_xll.qlInterestRateIndexValueDate(Index1M,$H535)</f>
        <v>43480</v>
      </c>
      <c r="J535" s="144">
        <f>IFERROR(_xll.qlIndexFixing(Index1M,$H535,TRUE,_xll.ohTrigger(RecalcTrigger,Trigger1M)),NA())</f>
        <v>-5.0654708585892629E-3</v>
      </c>
      <c r="K535" s="44">
        <f>IFERROR(_xll.qlIndexFixing(Index3M,H535,TRUE,_xll.ohTrigger(RecalcTrigger,Trigger3M)),NA())</f>
        <v>-3.8102281401681815E-3</v>
      </c>
      <c r="L535" s="44">
        <f>IFERROR(_xll.qlIndexFixing(Index6M,$H535,TRUE,_xll.ohTrigger(RecalcTrigger,Trigger6M)),NA())</f>
        <v>-2.1704372173132445E-3</v>
      </c>
      <c r="M535" s="145">
        <f>IFERROR(_xll.qlIndexFixing(Index1Y,$H535,TRUE,_xll.ohTrigger(RecalcTrigger,Trigger1Y)),NA())</f>
        <v>-4.847479790272261E-4</v>
      </c>
      <c r="N535" s="144">
        <f>IFERROR(_xll.qlIndexFixing(ONIndex1M,I535,TRUE,_xll.ohTrigger(RecalcTrigger,Trigger1M)),NA())</f>
        <v>-5.0816963560329498E-3</v>
      </c>
      <c r="O535" s="44">
        <f>IFERROR(_xll.qlIndexFixing(ONIndex3M,I535,TRUE,_xll.ohTrigger(RecalcTrigger,Trigger3M)),NA())</f>
        <v>-3.8344151610258947E-3</v>
      </c>
      <c r="P535" s="44">
        <f>IFERROR(_xll.qlIndexFixing(ONIndex6M,I535,TRUE,_xll.ohTrigger(RecalcTrigger,Trigger6M)),NA())</f>
        <v>-2.3047659633990136E-3</v>
      </c>
      <c r="Q535" s="145">
        <f>IFERROR(_xll.qlIndexFixing(ONIndex1Y,I535,TRUE,_xll.ohTrigger(RecalcTrigger,Trigger1Y)),NA())</f>
        <v>-7.605419640865918E-4</v>
      </c>
    </row>
    <row r="536" spans="2:17" x14ac:dyDescent="0.2">
      <c r="B536" s="39" t="s">
        <v>42</v>
      </c>
      <c r="D536" s="42">
        <f>_xll.qlCalendarAdvance(Calendar,$D535,B536,"f",FALSE)</f>
        <v>43483</v>
      </c>
      <c r="E536" s="139">
        <f>_xll.qlInterestRateIndexValueDate(IndexON,D536)</f>
        <v>43483</v>
      </c>
      <c r="F536" s="155">
        <f>IFERROR(_xll.qlIndexFixing(IndexON,D536,TRUE,_xll.ohTrigger(RecalcTrigger,TriggerON)),NA())</f>
        <v>-4.9429999698968885E-3</v>
      </c>
      <c r="H536" s="42">
        <f>_xll.qlCalendarAdvance(Calendar,$H535,B536,"f",FALSE)</f>
        <v>43483</v>
      </c>
      <c r="I536" s="139">
        <f>_xll.qlInterestRateIndexValueDate(Index1M,$H536)</f>
        <v>43487</v>
      </c>
      <c r="J536" s="144">
        <f>IFERROR(_xll.qlIndexFixing(Index1M,$H536,TRUE,_xll.ohTrigger(RecalcTrigger,Trigger1M)),NA())</f>
        <v>-5.0572050502804789E-3</v>
      </c>
      <c r="K536" s="44">
        <f>IFERROR(_xll.qlIndexFixing(Index3M,H536,TRUE,_xll.ohTrigger(RecalcTrigger,Trigger3M)),NA())</f>
        <v>-3.8046665318447592E-3</v>
      </c>
      <c r="L536" s="44">
        <f>IFERROR(_xll.qlIndexFixing(Index6M,$H536,TRUE,_xll.ohTrigger(RecalcTrigger,Trigger6M)),NA())</f>
        <v>-2.1593480400327238E-3</v>
      </c>
      <c r="M536" s="145">
        <f>IFERROR(_xll.qlIndexFixing(Index1Y,$H536,TRUE,_xll.ohTrigger(RecalcTrigger,Trigger1Y)),NA())</f>
        <v>-4.7291639934773049E-4</v>
      </c>
      <c r="N536" s="144">
        <f>IFERROR(_xll.qlIndexFixing(ONIndex1M,I536,TRUE,_xll.ohTrigger(RecalcTrigger,Trigger1M)),NA())</f>
        <v>-5.0736367480119782E-3</v>
      </c>
      <c r="O536" s="44">
        <f>IFERROR(_xll.qlIndexFixing(ONIndex3M,I536,TRUE,_xll.ohTrigger(RecalcTrigger,Trigger3M)),NA())</f>
        <v>-3.8314446715714823E-3</v>
      </c>
      <c r="P536" s="44">
        <f>IFERROR(_xll.qlIndexFixing(ONIndex6M,I536,TRUE,_xll.ohTrigger(RecalcTrigger,Trigger6M)),NA())</f>
        <v>-2.2952265259990057E-3</v>
      </c>
      <c r="Q536" s="145">
        <f>IFERROR(_xll.qlIndexFixing(ONIndex1Y,I536,TRUE,_xll.ohTrigger(RecalcTrigger,Trigger1Y)),NA())</f>
        <v>-7.5160982266009313E-4</v>
      </c>
    </row>
    <row r="537" spans="2:17" x14ac:dyDescent="0.2">
      <c r="B537" s="39" t="s">
        <v>42</v>
      </c>
      <c r="D537" s="42">
        <f>_xll.qlCalendarAdvance(Calendar,$D536,B537,"f",FALSE)</f>
        <v>43490</v>
      </c>
      <c r="E537" s="139">
        <f>_xll.qlInterestRateIndexValueDate(IndexON,D537)</f>
        <v>43490</v>
      </c>
      <c r="F537" s="155">
        <f>IFERROR(_xll.qlIndexFixing(IndexON,D537,TRUE,_xll.ohTrigger(RecalcTrigger,TriggerON)),NA())</f>
        <v>-4.9390614468425298E-3</v>
      </c>
      <c r="H537" s="42">
        <f>_xll.qlCalendarAdvance(Calendar,$H536,B537,"f",FALSE)</f>
        <v>43490</v>
      </c>
      <c r="I537" s="139">
        <f>_xll.qlInterestRateIndexValueDate(Index1M,$H537)</f>
        <v>43494</v>
      </c>
      <c r="J537" s="144">
        <f>IFERROR(_xll.qlIndexFixing(Index1M,$H537,TRUE,_xll.ohTrigger(RecalcTrigger,Trigger1M)),NA())</f>
        <v>-5.0494762761501555E-3</v>
      </c>
      <c r="K537" s="44">
        <f>IFERROR(_xll.qlIndexFixing(Index3M,H537,TRUE,_xll.ohTrigger(RecalcTrigger,Trigger3M)),NA())</f>
        <v>-3.7994188391934358E-3</v>
      </c>
      <c r="L537" s="44">
        <f>IFERROR(_xll.qlIndexFixing(Index6M,$H537,TRUE,_xll.ohTrigger(RecalcTrigger,Trigger6M)),NA())</f>
        <v>-2.1481494178868781E-3</v>
      </c>
      <c r="M537" s="145">
        <f>IFERROR(_xll.qlIndexFixing(Index1Y,$H537,TRUE,_xll.ohTrigger(RecalcTrigger,Trigger1Y)),NA())</f>
        <v>-4.609305355305501E-4</v>
      </c>
      <c r="N537" s="144">
        <f>IFERROR(_xll.qlIndexFixing(ONIndex1M,I537,TRUE,_xll.ohTrigger(RecalcTrigger,Trigger1M)),NA())</f>
        <v>-5.065456952131342E-3</v>
      </c>
      <c r="O537" s="44">
        <f>IFERROR(_xll.qlIndexFixing(ONIndex3M,I537,TRUE,_xll.ohTrigger(RecalcTrigger,Trigger3M)),NA())</f>
        <v>-3.8283474928180183E-3</v>
      </c>
      <c r="P537" s="44">
        <f>IFERROR(_xll.qlIndexFixing(ONIndex6M,I537,TRUE,_xll.ohTrigger(RecalcTrigger,Trigger6M)),NA())</f>
        <v>-2.2855370665642027E-3</v>
      </c>
      <c r="Q537" s="145">
        <f>IFERROR(_xll.qlIndexFixing(ONIndex1Y,I537,TRUE,_xll.ohTrigger(RecalcTrigger,Trigger1Y)),NA())</f>
        <v>-7.4254407155027735E-4</v>
      </c>
    </row>
    <row r="538" spans="2:17" x14ac:dyDescent="0.2">
      <c r="B538" s="39" t="s">
        <v>42</v>
      </c>
      <c r="D538" s="42">
        <f>_xll.qlCalendarAdvance(Calendar,$D537,B538,"f",FALSE)</f>
        <v>43497</v>
      </c>
      <c r="E538" s="139">
        <f>_xll.qlInterestRateIndexValueDate(IndexON,D538)</f>
        <v>43497</v>
      </c>
      <c r="F538" s="155">
        <f>IFERROR(_xll.qlIndexFixing(IndexON,D538,TRUE,_xll.ohTrigger(RecalcTrigger,TriggerON)),NA())</f>
        <v>-4.9349334763437724E-3</v>
      </c>
      <c r="H538" s="42">
        <f>_xll.qlCalendarAdvance(Calendar,$H537,B538,"f",FALSE)</f>
        <v>43497</v>
      </c>
      <c r="I538" s="139">
        <f>_xll.qlInterestRateIndexValueDate(Index1M,$H538)</f>
        <v>43501</v>
      </c>
      <c r="J538" s="144">
        <f>IFERROR(_xll.qlIndexFixing(Index1M,$H538,TRUE,_xll.ohTrigger(RecalcTrigger,Trigger1M)),NA())</f>
        <v>-5.0423094621765419E-3</v>
      </c>
      <c r="K538" s="44">
        <f>IFERROR(_xll.qlIndexFixing(Index3M,H538,TRUE,_xll.ohTrigger(RecalcTrigger,Trigger3M)),NA())</f>
        <v>-3.7928453855142763E-3</v>
      </c>
      <c r="L538" s="44">
        <f>IFERROR(_xll.qlIndexFixing(Index6M,$H538,TRUE,_xll.ohTrigger(RecalcTrigger,Trigger6M)),NA())</f>
        <v>-2.136844568861364E-3</v>
      </c>
      <c r="M538" s="145">
        <f>IFERROR(_xll.qlIndexFixing(Index1Y,$H538,TRUE,_xll.ohTrigger(RecalcTrigger,Trigger1Y)),NA())</f>
        <v>-4.4878649657561484E-4</v>
      </c>
      <c r="N538" s="144">
        <f>IFERROR(_xll.qlIndexFixing(ONIndex1M,I538,TRUE,_xll.ohTrigger(RecalcTrigger,Trigger1M)),NA())</f>
        <v>-5.0571653528441729E-3</v>
      </c>
      <c r="O538" s="44">
        <f>IFERROR(_xll.qlIndexFixing(ONIndex3M,I538,TRUE,_xll.ohTrigger(RecalcTrigger,Trigger3M)),NA())</f>
        <v>-3.8251253776033778E-3</v>
      </c>
      <c r="P538" s="44">
        <f>IFERROR(_xll.qlIndexFixing(ONIndex6M,I538,TRUE,_xll.ohTrigger(RecalcTrigger,Trigger6M)),NA())</f>
        <v>-2.2757008084361985E-3</v>
      </c>
      <c r="Q538" s="145">
        <f>IFERROR(_xll.qlIndexFixing(ONIndex1Y,I538,TRUE,_xll.ohTrigger(RecalcTrigger,Trigger1Y)),NA())</f>
        <v>-7.3334746619302393E-4</v>
      </c>
    </row>
    <row r="539" spans="2:17" x14ac:dyDescent="0.2">
      <c r="B539" s="39" t="s">
        <v>42</v>
      </c>
      <c r="D539" s="42">
        <f>_xll.qlCalendarAdvance(Calendar,$D538,B539,"f",FALSE)</f>
        <v>43504</v>
      </c>
      <c r="E539" s="139">
        <f>_xll.qlInterestRateIndexValueDate(IndexON,D539)</f>
        <v>43504</v>
      </c>
      <c r="F539" s="155">
        <f>IFERROR(_xll.qlIndexFixing(IndexON,D539,TRUE,_xll.ohTrigger(RecalcTrigger,TriggerON)),NA())</f>
        <v>-4.9306192333542498E-3</v>
      </c>
      <c r="H539" s="42">
        <f>_xll.qlCalendarAdvance(Calendar,$H538,B539,"f",FALSE)</f>
        <v>43504</v>
      </c>
      <c r="I539" s="139">
        <f>_xll.qlInterestRateIndexValueDate(Index1M,$H539)</f>
        <v>43508</v>
      </c>
      <c r="J539" s="144">
        <f>IFERROR(_xll.qlIndexFixing(Index1M,$H539,TRUE,_xll.ohTrigger(RecalcTrigger,Trigger1M)),NA())</f>
        <v>-5.0337715541930762E-3</v>
      </c>
      <c r="K539" s="44">
        <f>IFERROR(_xll.qlIndexFixing(Index3M,H539,TRUE,_xll.ohTrigger(RecalcTrigger,Trigger3M)),NA())</f>
        <v>-3.7853443001076847E-3</v>
      </c>
      <c r="L539" s="44">
        <f>IFERROR(_xll.qlIndexFixing(Index6M,$H539,TRUE,_xll.ohTrigger(RecalcTrigger,Trigger6M)),NA())</f>
        <v>-2.1254367109959393E-3</v>
      </c>
      <c r="M539" s="145">
        <f>IFERROR(_xll.qlIndexFixing(Index1Y,$H539,TRUE,_xll.ohTrigger(RecalcTrigger,Trigger1Y)),NA())</f>
        <v>-4.3648027242149112E-4</v>
      </c>
      <c r="N539" s="144">
        <f>IFERROR(_xll.qlIndexFixing(ONIndex1M,I539,TRUE,_xll.ohTrigger(RecalcTrigger,Trigger1M)),NA())</f>
        <v>-5.0487703347634749E-3</v>
      </c>
      <c r="O539" s="44">
        <f>IFERROR(_xll.qlIndexFixing(ONIndex3M,I539,TRUE,_xll.ohTrigger(RecalcTrigger,Trigger3M)),NA())</f>
        <v>-3.8217800787654355E-3</v>
      </c>
      <c r="P539" s="44">
        <f>IFERROR(_xll.qlIndexFixing(ONIndex6M,I539,TRUE,_xll.ohTrigger(RecalcTrigger,Trigger6M)),NA())</f>
        <v>-2.2657209747167784E-3</v>
      </c>
      <c r="Q539" s="145">
        <f>IFERROR(_xll.qlIndexFixing(ONIndex1Y,I539,TRUE,_xll.ohTrigger(RecalcTrigger,Trigger1Y)),NA())</f>
        <v>-7.240227623839246E-4</v>
      </c>
    </row>
    <row r="540" spans="2:17" x14ac:dyDescent="0.2">
      <c r="B540" s="39" t="s">
        <v>42</v>
      </c>
      <c r="D540" s="42">
        <f>_xll.qlCalendarAdvance(Calendar,$D539,B540,"f",FALSE)</f>
        <v>43511</v>
      </c>
      <c r="E540" s="139">
        <f>_xll.qlInterestRateIndexValueDate(IndexON,D540)</f>
        <v>43511</v>
      </c>
      <c r="F540" s="155">
        <f>IFERROR(_xll.qlIndexFixing(IndexON,D540,TRUE,_xll.ohTrigger(RecalcTrigger,TriggerON)),NA())</f>
        <v>-4.9261218928942085E-3</v>
      </c>
      <c r="H540" s="42">
        <f>_xll.qlCalendarAdvance(Calendar,$H539,B540,"f",FALSE)</f>
        <v>43511</v>
      </c>
      <c r="I540" s="139">
        <f>_xll.qlInterestRateIndexValueDate(Index1M,$H540)</f>
        <v>43515</v>
      </c>
      <c r="J540" s="144">
        <f>IFERROR(_xll.qlIndexFixing(Index1M,$H540,TRUE,_xll.ohTrigger(RecalcTrigger,Trigger1M)),NA())</f>
        <v>-5.0251524119688485E-3</v>
      </c>
      <c r="K540" s="44">
        <f>IFERROR(_xll.qlIndexFixing(Index3M,H540,TRUE,_xll.ohTrigger(RecalcTrigger,Trigger3M)),NA())</f>
        <v>-3.7768006347649319E-3</v>
      </c>
      <c r="L540" s="44">
        <f>IFERROR(_xll.qlIndexFixing(Index6M,$H540,TRUE,_xll.ohTrigger(RecalcTrigger,Trigger6M)),NA())</f>
        <v>-2.1139290623897605E-3</v>
      </c>
      <c r="M540" s="145">
        <f>IFERROR(_xll.qlIndexFixing(Index1Y,$H540,TRUE,_xll.ohTrigger(RecalcTrigger,Trigger1Y)),NA())</f>
        <v>-4.2400773392928514E-4</v>
      </c>
      <c r="N540" s="144">
        <f>IFERROR(_xll.qlIndexFixing(ONIndex1M,I540,TRUE,_xll.ohTrigger(RecalcTrigger,Trigger1M)),NA())</f>
        <v>-5.040280282662124E-3</v>
      </c>
      <c r="O540" s="44">
        <f>IFERROR(_xll.qlIndexFixing(ONIndex3M,I540,TRUE,_xll.ohTrigger(RecalcTrigger,Trigger3M)),NA())</f>
        <v>-3.8183133485025778E-3</v>
      </c>
      <c r="P540" s="44">
        <f>IFERROR(_xll.qlIndexFixing(ONIndex6M,I540,TRUE,_xll.ohTrigger(RecalcTrigger,Trigger6M)),NA())</f>
        <v>-2.2556007889473761E-3</v>
      </c>
      <c r="Q540" s="145">
        <f>IFERROR(_xll.qlIndexFixing(ONIndex1Y,I540,TRUE,_xll.ohTrigger(RecalcTrigger,Trigger1Y)),NA())</f>
        <v>-7.1457271563879488E-4</v>
      </c>
    </row>
    <row r="541" spans="2:17" x14ac:dyDescent="0.2">
      <c r="B541" s="39" t="s">
        <v>42</v>
      </c>
      <c r="D541" s="42">
        <f>_xll.qlCalendarAdvance(Calendar,$D540,B541,"f",FALSE)</f>
        <v>43518</v>
      </c>
      <c r="E541" s="139">
        <f>_xll.qlInterestRateIndexValueDate(IndexON,D541)</f>
        <v>43518</v>
      </c>
      <c r="F541" s="155">
        <f>IFERROR(_xll.qlIndexFixing(IndexON,D541,TRUE,_xll.ohTrigger(RecalcTrigger,TriggerON)),NA())</f>
        <v>-4.9214446298639913E-3</v>
      </c>
      <c r="H541" s="42">
        <f>_xll.qlCalendarAdvance(Calendar,$H540,B541,"f",FALSE)</f>
        <v>43518</v>
      </c>
      <c r="I541" s="139">
        <f>_xll.qlInterestRateIndexValueDate(Index1M,$H541)</f>
        <v>43522</v>
      </c>
      <c r="J541" s="144">
        <f>IFERROR(_xll.qlIndexFixing(Index1M,$H541,TRUE,_xll.ohTrigger(RecalcTrigger,Trigger1M)),NA())</f>
        <v>-5.0164604168066529E-3</v>
      </c>
      <c r="K541" s="44">
        <f>IFERROR(_xll.qlIndexFixing(Index3M,H541,TRUE,_xll.ohTrigger(RecalcTrigger,Trigger3M)),NA())</f>
        <v>-3.7670965401037648E-3</v>
      </c>
      <c r="L541" s="44">
        <f>IFERROR(_xll.qlIndexFixing(Index6M,$H541,TRUE,_xll.ohTrigger(RecalcTrigger,Trigger6M)),NA())</f>
        <v>-2.1023248411998403E-3</v>
      </c>
      <c r="M541" s="145">
        <f>IFERROR(_xll.qlIndexFixing(Index1Y,$H541,TRUE,_xll.ohTrigger(RecalcTrigger,Trigger1Y)),NA())</f>
        <v>-4.1136463287070723E-4</v>
      </c>
      <c r="N541" s="144">
        <f>IFERROR(_xll.qlIndexFixing(ONIndex1M,I541,TRUE,_xll.ohTrigger(RecalcTrigger,Trigger1M)),NA())</f>
        <v>-5.031703580993252E-3</v>
      </c>
      <c r="O541" s="44">
        <f>IFERROR(_xll.qlIndexFixing(ONIndex3M,I541,TRUE,_xll.ohTrigger(RecalcTrigger,Trigger3M)),NA())</f>
        <v>-3.8147269397725836E-3</v>
      </c>
      <c r="P541" s="44">
        <f>IFERROR(_xll.qlIndexFixing(ONIndex6M,I541,TRUE,_xll.ohTrigger(RecalcTrigger,Trigger6M)),NA())</f>
        <v>-2.2453434741898093E-3</v>
      </c>
      <c r="Q541" s="145">
        <f>IFERROR(_xll.qlIndexFixing(ONIndex1Y,I541,TRUE,_xll.ohTrigger(RecalcTrigger,Trigger1Y)),NA())</f>
        <v>-7.0500008175322648E-4</v>
      </c>
    </row>
    <row r="542" spans="2:17" x14ac:dyDescent="0.2">
      <c r="B542" s="39" t="s">
        <v>42</v>
      </c>
      <c r="D542" s="42">
        <f>_xll.qlCalendarAdvance(Calendar,$D541,B542,"f",FALSE)</f>
        <v>43525</v>
      </c>
      <c r="E542" s="139">
        <f>_xll.qlInterestRateIndexValueDate(IndexON,D542)</f>
        <v>43525</v>
      </c>
      <c r="F542" s="155">
        <f>IFERROR(_xll.qlIndexFixing(IndexON,D542,TRUE,_xll.ohTrigger(RecalcTrigger,TriggerON)),NA())</f>
        <v>-4.9165906193238129E-3</v>
      </c>
      <c r="H542" s="42">
        <f>_xll.qlCalendarAdvance(Calendar,$H541,B542,"f",FALSE)</f>
        <v>43525</v>
      </c>
      <c r="I542" s="139">
        <f>_xll.qlInterestRateIndexValueDate(Index1M,$H542)</f>
        <v>43529</v>
      </c>
      <c r="J542" s="144">
        <f>IFERROR(_xll.qlIndexFixing(Index1M,$H542,TRUE,_xll.ohTrigger(RecalcTrigger,Trigger1M)),NA())</f>
        <v>-5.0057073892481865E-3</v>
      </c>
      <c r="K542" s="44">
        <f>IFERROR(_xll.qlIndexFixing(Index3M,H542,TRUE,_xll.ohTrigger(RecalcTrigger,Trigger3M)),NA())</f>
        <v>-3.753926793638319E-3</v>
      </c>
      <c r="L542" s="44">
        <f>IFERROR(_xll.qlIndexFixing(Index6M,$H542,TRUE,_xll.ohTrigger(RecalcTrigger,Trigger6M)),NA())</f>
        <v>-2.0880074126988055E-3</v>
      </c>
      <c r="M542" s="145">
        <f>IFERROR(_xll.qlIndexFixing(Index1Y,$H542,TRUE,_xll.ohTrigger(RecalcTrigger,Trigger1Y)),NA())</f>
        <v>-3.9752361197377477E-4</v>
      </c>
      <c r="N542" s="144">
        <f>IFERROR(_xll.qlIndexFixing(ONIndex1M,I542,TRUE,_xll.ohTrigger(RecalcTrigger,Trigger1M)),NA())</f>
        <v>-5.0230486144897668E-3</v>
      </c>
      <c r="O542" s="44">
        <f>IFERROR(_xll.qlIndexFixing(ONIndex3M,I542,TRUE,_xll.ohTrigger(RecalcTrigger,Trigger3M)),NA())</f>
        <v>-3.8110226051335516E-3</v>
      </c>
      <c r="P542" s="44">
        <f>IFERROR(_xll.qlIndexFixing(ONIndex6M,I542,TRUE,_xll.ohTrigger(RecalcTrigger,Trigger6M)),NA())</f>
        <v>-2.2349522537856714E-3</v>
      </c>
      <c r="Q542" s="145">
        <f>IFERROR(_xll.qlIndexFixing(ONIndex1Y,I542,TRUE,_xll.ohTrigger(RecalcTrigger,Trigger1Y)),NA())</f>
        <v>-6.9530761620306691E-4</v>
      </c>
    </row>
    <row r="543" spans="2:17" x14ac:dyDescent="0.2">
      <c r="B543" s="39" t="s">
        <v>42</v>
      </c>
      <c r="D543" s="42">
        <f>_xll.qlCalendarAdvance(Calendar,$D542,B543,"f",FALSE)</f>
        <v>43532</v>
      </c>
      <c r="E543" s="139">
        <f>_xll.qlInterestRateIndexValueDate(IndexON,D543)</f>
        <v>43532</v>
      </c>
      <c r="F543" s="155">
        <f>IFERROR(_xll.qlIndexFixing(IndexON,D543,TRUE,_xll.ohTrigger(RecalcTrigger,TriggerON)),NA())</f>
        <v>-4.9115630361207252E-3</v>
      </c>
      <c r="H543" s="42">
        <f>_xll.qlCalendarAdvance(Calendar,$H542,B543,"f",FALSE)</f>
        <v>43532</v>
      </c>
      <c r="I543" s="139">
        <f>_xll.qlInterestRateIndexValueDate(Index1M,$H543)</f>
        <v>43536</v>
      </c>
      <c r="J543" s="144">
        <f>IFERROR(_xll.qlIndexFixing(Index1M,$H543,TRUE,_xll.ohTrigger(RecalcTrigger,Trigger1M)),NA())</f>
        <v>-4.9968855325436875E-3</v>
      </c>
      <c r="K543" s="44">
        <f>IFERROR(_xll.qlIndexFixing(Index3M,H543,TRUE,_xll.ohTrigger(RecalcTrigger,Trigger3M)),NA())</f>
        <v>-3.7413085923553449E-3</v>
      </c>
      <c r="L543" s="44">
        <f>IFERROR(_xll.qlIndexFixing(Index6M,$H543,TRUE,_xll.ohTrigger(RecalcTrigger,Trigger6M)),NA())</f>
        <v>-2.0762040074621176E-3</v>
      </c>
      <c r="M543" s="145">
        <f>IFERROR(_xll.qlIndexFixing(Index1Y,$H543,TRUE,_xll.ohTrigger(RecalcTrigger,Trigger1Y)),NA())</f>
        <v>-3.8450906793863573E-4</v>
      </c>
      <c r="N543" s="144">
        <f>IFERROR(_xll.qlIndexFixing(ONIndex1M,I543,TRUE,_xll.ohTrigger(RecalcTrigger,Trigger1M)),NA())</f>
        <v>-5.0143237676447683E-3</v>
      </c>
      <c r="O543" s="44">
        <f>IFERROR(_xll.qlIndexFixing(ONIndex3M,I543,TRUE,_xll.ohTrigger(RecalcTrigger,Trigger3M)),NA())</f>
        <v>-3.8072020973034526E-3</v>
      </c>
      <c r="P543" s="44">
        <f>IFERROR(_xll.qlIndexFixing(ONIndex6M,I543,TRUE,_xll.ohTrigger(RecalcTrigger,Trigger6M)),NA())</f>
        <v>-2.224430350876716E-3</v>
      </c>
      <c r="Q543" s="145">
        <f>IFERROR(_xll.qlIndexFixing(ONIndex1Y,I543,TRUE,_xll.ohTrigger(RecalcTrigger,Trigger1Y)),NA())</f>
        <v>-6.8549807474393987E-4</v>
      </c>
    </row>
    <row r="544" spans="2:17" x14ac:dyDescent="0.2">
      <c r="B544" s="39" t="s">
        <v>42</v>
      </c>
      <c r="D544" s="42">
        <f>_xll.qlCalendarAdvance(Calendar,$D543,B544,"f",FALSE)</f>
        <v>43539</v>
      </c>
      <c r="E544" s="139">
        <f>_xll.qlInterestRateIndexValueDate(IndexON,D544)</f>
        <v>43539</v>
      </c>
      <c r="F544" s="155">
        <f>IFERROR(_xll.qlIndexFixing(IndexON,D544,TRUE,_xll.ohTrigger(RecalcTrigger,TriggerON)),NA())</f>
        <v>-4.9063650553149429E-3</v>
      </c>
      <c r="H544" s="42">
        <f>_xll.qlCalendarAdvance(Calendar,$H543,B544,"f",FALSE)</f>
        <v>43539</v>
      </c>
      <c r="I544" s="139">
        <f>_xll.qlInterestRateIndexValueDate(Index1M,$H544)</f>
        <v>43543</v>
      </c>
      <c r="J544" s="144">
        <f>IFERROR(_xll.qlIndexFixing(Index1M,$H544,TRUE,_xll.ohTrigger(RecalcTrigger,Trigger1M)),NA())</f>
        <v>-4.9853308700831579E-3</v>
      </c>
      <c r="K544" s="44">
        <f>IFERROR(_xll.qlIndexFixing(Index3M,H544,TRUE,_xll.ohTrigger(RecalcTrigger,Trigger3M)),NA())</f>
        <v>-3.7271539383408061E-3</v>
      </c>
      <c r="L544" s="44">
        <f>IFERROR(_xll.qlIndexFixing(Index6M,$H544,TRUE,_xll.ohTrigger(RecalcTrigger,Trigger6M)),NA())</f>
        <v>-2.0643143744928662E-3</v>
      </c>
      <c r="M544" s="145">
        <f>IFERROR(_xll.qlIndexFixing(Index1Y,$H544,TRUE,_xll.ohTrigger(RecalcTrigger,Trigger1Y)),NA())</f>
        <v>-3.7131002416189191E-4</v>
      </c>
      <c r="N544" s="144">
        <f>IFERROR(_xll.qlIndexFixing(ONIndex1M,I544,TRUE,_xll.ohTrigger(RecalcTrigger,Trigger1M)),NA())</f>
        <v>-5.0055374251511964E-3</v>
      </c>
      <c r="O544" s="44">
        <f>IFERROR(_xll.qlIndexFixing(ONIndex3M,I544,TRUE,_xll.ohTrigger(RecalcTrigger,Trigger3M)),NA())</f>
        <v>-3.8027607518520412E-3</v>
      </c>
      <c r="P544" s="44">
        <f>IFERROR(_xll.qlIndexFixing(ONIndex6M,I544,TRUE,_xll.ohTrigger(RecalcTrigger,Trigger6M)),NA())</f>
        <v>-2.2137809888844728E-3</v>
      </c>
      <c r="Q544" s="145">
        <f>IFERROR(_xll.qlIndexFixing(ONIndex1Y,I544,TRUE,_xll.ohTrigger(RecalcTrigger,Trigger1Y)),NA())</f>
        <v>-6.7557421293162889E-4</v>
      </c>
    </row>
    <row r="545" spans="2:17" x14ac:dyDescent="0.2">
      <c r="B545" s="39" t="s">
        <v>42</v>
      </c>
      <c r="D545" s="42">
        <f>_xll.qlCalendarAdvance(Calendar,$D544,B545,"f",FALSE)</f>
        <v>43546</v>
      </c>
      <c r="E545" s="139">
        <f>_xll.qlInterestRateIndexValueDate(IndexON,D545)</f>
        <v>43546</v>
      </c>
      <c r="F545" s="155">
        <f>IFERROR(_xll.qlIndexFixing(IndexON,D545,TRUE,_xll.ohTrigger(RecalcTrigger,TriggerON)),NA())</f>
        <v>-4.9009998518467768E-3</v>
      </c>
      <c r="H545" s="42">
        <f>_xll.qlCalendarAdvance(Calendar,$H544,B545,"f",FALSE)</f>
        <v>43546</v>
      </c>
      <c r="I545" s="139">
        <f>_xll.qlInterestRateIndexValueDate(Index1M,$H545)</f>
        <v>43550</v>
      </c>
      <c r="J545" s="144">
        <f>IFERROR(_xll.qlIndexFixing(Index1M,$H545,TRUE,_xll.ohTrigger(RecalcTrigger,Trigger1M)),NA())</f>
        <v>-4.9791124652870571E-3</v>
      </c>
      <c r="K545" s="44">
        <f>IFERROR(_xll.qlIndexFixing(Index3M,H545,TRUE,_xll.ohTrigger(RecalcTrigger,Trigger3M)),NA())</f>
        <v>-3.711283068226164E-3</v>
      </c>
      <c r="L545" s="44">
        <f>IFERROR(_xll.qlIndexFixing(Index6M,$H545,TRUE,_xll.ohTrigger(RecalcTrigger,Trigger6M)),NA())</f>
        <v>-2.0523417321355562E-3</v>
      </c>
      <c r="M545" s="145">
        <f>IFERROR(_xll.qlIndexFixing(Index1Y,$H545,TRUE,_xll.ohTrigger(RecalcTrigger,Trigger1Y)),NA())</f>
        <v>-3.5792175933964913E-4</v>
      </c>
      <c r="N545" s="144">
        <f>IFERROR(_xll.qlIndexFixing(ONIndex1M,I545,TRUE,_xll.ohTrigger(RecalcTrigger,Trigger1M)),NA())</f>
        <v>-4.996697971662023E-3</v>
      </c>
      <c r="O545" s="44">
        <f>IFERROR(_xll.qlIndexFixing(ONIndex3M,I545,TRUE,_xll.ohTrigger(RecalcTrigger,Trigger3M)),NA())</f>
        <v>-3.7964508746313186E-3</v>
      </c>
      <c r="P545" s="44">
        <f>IFERROR(_xll.qlIndexFixing(ONIndex6M,I545,TRUE,_xll.ohTrigger(RecalcTrigger,Trigger6M)),NA())</f>
        <v>-2.2030073910705994E-3</v>
      </c>
      <c r="Q545" s="145">
        <f>IFERROR(_xll.qlIndexFixing(ONIndex1Y,I545,TRUE,_xll.ohTrigger(RecalcTrigger,Trigger1Y)),NA())</f>
        <v>-6.6553878648178966E-4</v>
      </c>
    </row>
    <row r="546" spans="2:17" x14ac:dyDescent="0.2">
      <c r="B546" s="39" t="s">
        <v>42</v>
      </c>
      <c r="D546" s="42">
        <f>_xll.qlCalendarAdvance(Calendar,$D545,B546,"f",FALSE)</f>
        <v>43553</v>
      </c>
      <c r="E546" s="139">
        <f>_xll.qlInterestRateIndexValueDate(IndexON,D546)</f>
        <v>43553</v>
      </c>
      <c r="F546" s="155">
        <f>IFERROR(_xll.qlIndexFixing(IndexON,D546,TRUE,_xll.ohTrigger(RecalcTrigger,TriggerON)),NA())</f>
        <v>-4.8954706006831827E-3</v>
      </c>
      <c r="H546" s="42">
        <f>_xll.qlCalendarAdvance(Calendar,$H545,B546,"f",FALSE)</f>
        <v>43553</v>
      </c>
      <c r="I546" s="139">
        <f>_xll.qlInterestRateIndexValueDate(Index1M,$H546)</f>
        <v>43557</v>
      </c>
      <c r="J546" s="144">
        <f>IFERROR(_xll.qlIndexFixing(Index1M,$H546,TRUE,_xll.ohTrigger(RecalcTrigger,Trigger1M)),NA())</f>
        <v>-4.9708524108571517E-3</v>
      </c>
      <c r="K546" s="44">
        <f>IFERROR(_xll.qlIndexFixing(Index3M,H546,TRUE,_xll.ohTrigger(RecalcTrigger,Trigger3M)),NA())</f>
        <v>-3.6952528282999508E-3</v>
      </c>
      <c r="L546" s="44">
        <f>IFERROR(_xll.qlIndexFixing(Index6M,$H546,TRUE,_xll.ohTrigger(RecalcTrigger,Trigger6M)),NA())</f>
        <v>-2.0411824625913601E-3</v>
      </c>
      <c r="M546" s="145">
        <f>IFERROR(_xll.qlIndexFixing(Index1Y,$H546,TRUE,_xll.ohTrigger(RecalcTrigger,Trigger1Y)),NA())</f>
        <v>-3.443394333200215E-4</v>
      </c>
      <c r="N546" s="144">
        <f>IFERROR(_xll.qlIndexFixing(ONIndex1M,I546,TRUE,_xll.ohTrigger(RecalcTrigger,Trigger1M)),NA())</f>
        <v>-4.987813791670348E-3</v>
      </c>
      <c r="O546" s="44">
        <f>IFERROR(_xll.qlIndexFixing(ONIndex3M,I546,TRUE,_xll.ohTrigger(RecalcTrigger,Trigger3M)),NA())</f>
        <v>-3.7887522073676294E-3</v>
      </c>
      <c r="P546" s="44">
        <f>IFERROR(_xll.qlIndexFixing(ONIndex6M,I546,TRUE,_xll.ohTrigger(RecalcTrigger,Trigger6M)),NA())</f>
        <v>-2.1921127806567853E-3</v>
      </c>
      <c r="Q546" s="145">
        <f>IFERROR(_xll.qlIndexFixing(ONIndex1Y,I546,TRUE,_xll.ohTrigger(RecalcTrigger,Trigger1Y)),NA())</f>
        <v>-6.5539455091023768E-4</v>
      </c>
    </row>
    <row r="547" spans="2:17" x14ac:dyDescent="0.2">
      <c r="B547" s="39" t="s">
        <v>42</v>
      </c>
      <c r="D547" s="42">
        <f>_xll.qlCalendarAdvance(Calendar,$D546,B547,"f",FALSE)</f>
        <v>43560</v>
      </c>
      <c r="E547" s="139">
        <f>_xll.qlInterestRateIndexValueDate(IndexON,D547)</f>
        <v>43560</v>
      </c>
      <c r="F547" s="155">
        <f>IFERROR(_xll.qlIndexFixing(IndexON,D547,TRUE,_xll.ohTrigger(RecalcTrigger,TriggerON)),NA())</f>
        <v>-4.8897804767378261E-3</v>
      </c>
      <c r="H547" s="42">
        <f>_xll.qlCalendarAdvance(Calendar,$H546,B547,"f",FALSE)</f>
        <v>43560</v>
      </c>
      <c r="I547" s="139">
        <f>_xll.qlInterestRateIndexValueDate(Index1M,$H547)</f>
        <v>43564</v>
      </c>
      <c r="J547" s="144">
        <f>IFERROR(_xll.qlIndexFixing(Index1M,$H547,TRUE,_xll.ohTrigger(RecalcTrigger,Trigger1M)),NA())</f>
        <v>-4.9618978411807291E-3</v>
      </c>
      <c r="K547" s="44">
        <f>IFERROR(_xll.qlIndexFixing(Index3M,H547,TRUE,_xll.ohTrigger(RecalcTrigger,Trigger3M)),NA())</f>
        <v>-3.6761762791297334E-3</v>
      </c>
      <c r="L547" s="44">
        <f>IFERROR(_xll.qlIndexFixing(Index6M,$H547,TRUE,_xll.ohTrigger(RecalcTrigger,Trigger6M)),NA())</f>
        <v>-2.0290545455794963E-3</v>
      </c>
      <c r="M547" s="145">
        <f>IFERROR(_xll.qlIndexFixing(Index1Y,$H547,TRUE,_xll.ohTrigger(RecalcTrigger,Trigger1Y)),NA())</f>
        <v>-3.3055808708762487E-4</v>
      </c>
      <c r="N547" s="144">
        <f>IFERROR(_xll.qlIndexFixing(ONIndex1M,I547,TRUE,_xll.ohTrigger(RecalcTrigger,Trigger1M)),NA())</f>
        <v>-4.9788932699090793E-3</v>
      </c>
      <c r="O547" s="44">
        <f>IFERROR(_xll.qlIndexFixing(ONIndex3M,I547,TRUE,_xll.ohTrigger(RecalcTrigger,Trigger3M)),NA())</f>
        <v>-3.7796291892666645E-3</v>
      </c>
      <c r="P547" s="44">
        <f>IFERROR(_xll.qlIndexFixing(ONIndex6M,I547,TRUE,_xll.ohTrigger(RecalcTrigger,Trigger6M)),NA())</f>
        <v>-2.1811003809046881E-3</v>
      </c>
      <c r="Q547" s="145">
        <f>IFERROR(_xll.qlIndexFixing(ONIndex1Y,I547,TRUE,_xll.ohTrigger(RecalcTrigger,Trigger1Y)),NA())</f>
        <v>-6.451442620125647E-4</v>
      </c>
    </row>
    <row r="548" spans="2:17" x14ac:dyDescent="0.2">
      <c r="B548" s="39" t="s">
        <v>42</v>
      </c>
      <c r="D548" s="42">
        <f>_xll.qlCalendarAdvance(Calendar,$D547,B548,"f",FALSE)</f>
        <v>43567</v>
      </c>
      <c r="E548" s="139">
        <f>_xll.qlInterestRateIndexValueDate(IndexON,D548)</f>
        <v>43567</v>
      </c>
      <c r="F548" s="155">
        <f>IFERROR(_xll.qlIndexFixing(IndexON,D548,TRUE,_xll.ohTrigger(RecalcTrigger,TriggerON)),NA())</f>
        <v>-4.8839326550709217E-3</v>
      </c>
      <c r="H548" s="42">
        <f>_xll.qlCalendarAdvance(Calendar,$H547,B548,"f",FALSE)</f>
        <v>43567</v>
      </c>
      <c r="I548" s="139">
        <f>_xll.qlInterestRateIndexValueDate(Index1M,$H548)</f>
        <v>43571</v>
      </c>
      <c r="J548" s="144">
        <f>IFERROR(_xll.qlIndexFixing(Index1M,$H548,TRUE,_xll.ohTrigger(RecalcTrigger,Trigger1M)),NA())</f>
        <v>-4.9529302855653157E-3</v>
      </c>
      <c r="K548" s="44">
        <f>IFERROR(_xll.qlIndexFixing(Index3M,H548,TRUE,_xll.ohTrigger(RecalcTrigger,Trigger3M)),NA())</f>
        <v>-3.6557745391523175E-3</v>
      </c>
      <c r="L548" s="44">
        <f>IFERROR(_xll.qlIndexFixing(Index6M,$H548,TRUE,_xll.ohTrigger(RecalcTrigger,Trigger6M)),NA())</f>
        <v>-2.0168411844304025E-3</v>
      </c>
      <c r="M548" s="145">
        <f>IFERROR(_xll.qlIndexFixing(Index1Y,$H548,TRUE,_xll.ohTrigger(RecalcTrigger,Trigger1Y)),NA())</f>
        <v>-3.1657264274468483E-4</v>
      </c>
      <c r="N548" s="144">
        <f>IFERROR(_xll.qlIndexFixing(ONIndex1M,I548,TRUE,_xll.ohTrigger(RecalcTrigger,Trigger1M)),NA())</f>
        <v>-4.9672466896248935E-3</v>
      </c>
      <c r="O548" s="44">
        <f>IFERROR(_xll.qlIndexFixing(ONIndex3M,I548,TRUE,_xll.ohTrigger(RecalcTrigger,Trigger3M)),NA())</f>
        <v>-3.7656399346079894E-3</v>
      </c>
      <c r="P548" s="44">
        <f>IFERROR(_xll.qlIndexFixing(ONIndex6M,I548,TRUE,_xll.ohTrigger(RecalcTrigger,Trigger6M)),NA())</f>
        <v>-2.1667453541533988E-3</v>
      </c>
      <c r="Q548" s="145">
        <f>IFERROR(_xll.qlIndexFixing(ONIndex1Y,I548,TRUE,_xll.ohTrigger(RecalcTrigger,Trigger1Y)),NA())</f>
        <v>-6.3180966674458716E-4</v>
      </c>
    </row>
    <row r="549" spans="2:17" x14ac:dyDescent="0.2">
      <c r="B549" s="39" t="s">
        <v>42</v>
      </c>
      <c r="D549" s="42">
        <f>_xll.qlCalendarAdvance(Calendar,$D548,B549,"f",FALSE)</f>
        <v>43578</v>
      </c>
      <c r="E549" s="139">
        <f>_xll.qlInterestRateIndexValueDate(IndexON,D549)</f>
        <v>43578</v>
      </c>
      <c r="F549" s="155">
        <f>IFERROR(_xll.qlIndexFixing(IndexON,D549,TRUE,_xll.ohTrigger(RecalcTrigger,TriggerON)),NA())</f>
        <v>-4.8753784069877071E-3</v>
      </c>
      <c r="H549" s="42">
        <f>_xll.qlCalendarAdvance(Calendar,$H548,B549,"f",FALSE)</f>
        <v>43578</v>
      </c>
      <c r="I549" s="139">
        <f>_xll.qlInterestRateIndexValueDate(Index1M,$H549)</f>
        <v>43580</v>
      </c>
      <c r="J549" s="144">
        <f>IFERROR(_xll.qlIndexFixing(Index1M,$H549,TRUE,_xll.ohTrigger(RecalcTrigger,Trigger1M)),NA())</f>
        <v>-4.9400465591671605E-3</v>
      </c>
      <c r="K549" s="44">
        <f>IFERROR(_xll.qlIndexFixing(Index3M,H549,TRUE,_xll.ohTrigger(RecalcTrigger,Trigger3M)),NA())</f>
        <v>-3.6280008223235172E-3</v>
      </c>
      <c r="L549" s="44">
        <f>IFERROR(_xll.qlIndexFixing(Index6M,$H549,TRUE,_xll.ohTrigger(RecalcTrigger,Trigger6M)),NA())</f>
        <v>-2.0010026462742012E-3</v>
      </c>
      <c r="M549" s="145">
        <f>IFERROR(_xll.qlIndexFixing(Index1Y,$H549,TRUE,_xll.ohTrigger(RecalcTrigger,Trigger1Y)),NA())</f>
        <v>-2.9595989739135474E-4</v>
      </c>
      <c r="N549" s="144">
        <f>IFERROR(_xll.qlIndexFixing(ONIndex1M,I549,TRUE,_xll.ohTrigger(RecalcTrigger,Trigger1M)),NA())</f>
        <v>-4.9558465776344818E-3</v>
      </c>
      <c r="O549" s="44">
        <f>IFERROR(_xll.qlIndexFixing(ONIndex3M,I549,TRUE,_xll.ohTrigger(RecalcTrigger,Trigger3M)),NA())</f>
        <v>-3.7493807931188172E-3</v>
      </c>
      <c r="P549" s="44">
        <f>IFERROR(_xll.qlIndexFixing(ONIndex6M,I549,TRUE,_xll.ohTrigger(RecalcTrigger,Trigger6M)),NA())</f>
        <v>-2.1522644656091217E-3</v>
      </c>
      <c r="Q549" s="145">
        <f>IFERROR(_xll.qlIndexFixing(ONIndex1Y,I549,TRUE,_xll.ohTrigger(RecalcTrigger,Trigger1Y)),NA())</f>
        <v>-6.1831867769868154E-4</v>
      </c>
    </row>
    <row r="550" spans="2:17" x14ac:dyDescent="0.2">
      <c r="B550" s="39" t="s">
        <v>42</v>
      </c>
      <c r="D550" s="42">
        <f>_xll.qlCalendarAdvance(Calendar,$D549,B550,"f",FALSE)</f>
        <v>43585</v>
      </c>
      <c r="E550" s="139">
        <f>_xll.qlInterestRateIndexValueDate(IndexON,D550)</f>
        <v>43585</v>
      </c>
      <c r="F550" s="155">
        <f>IFERROR(_xll.qlIndexFixing(IndexON,D550,TRUE,_xll.ohTrigger(RecalcTrigger,TriggerON)),NA())</f>
        <v>-4.8686775544148908E-3</v>
      </c>
      <c r="H550" s="42">
        <f>_xll.qlCalendarAdvance(Calendar,$H549,B550,"f",FALSE)</f>
        <v>43585</v>
      </c>
      <c r="I550" s="139">
        <f>_xll.qlInterestRateIndexValueDate(Index1M,$H550)</f>
        <v>43588</v>
      </c>
      <c r="J550" s="144">
        <f>IFERROR(_xll.qlIndexFixing(Index1M,$H550,TRUE,_xll.ohTrigger(RecalcTrigger,Trigger1M)),NA())</f>
        <v>-4.9304766651733327E-3</v>
      </c>
      <c r="K550" s="44">
        <f>IFERROR(_xll.qlIndexFixing(Index3M,H550,TRUE,_xll.ohTrigger(RecalcTrigger,Trigger3M)),NA())</f>
        <v>-3.597022819479787E-3</v>
      </c>
      <c r="L550" s="44">
        <f>IFERROR(_xll.qlIndexFixing(Index6M,$H550,TRUE,_xll.ohTrigger(RecalcTrigger,Trigger6M)),NA())</f>
        <v>-1.9849346077956877E-3</v>
      </c>
      <c r="M550" s="145">
        <f>IFERROR(_xll.qlIndexFixing(Index1Y,$H550,TRUE,_xll.ohTrigger(RecalcTrigger,Trigger1Y)),NA())</f>
        <v>-2.8054208021799338E-4</v>
      </c>
      <c r="N550" s="144">
        <f>IFERROR(_xll.qlIndexFixing(ONIndex1M,I550,TRUE,_xll.ohTrigger(RecalcTrigger,Trigger1M)),NA())</f>
        <v>-4.9455815522447821E-3</v>
      </c>
      <c r="O550" s="44">
        <f>IFERROR(_xll.qlIndexFixing(ONIndex3M,I550,TRUE,_xll.ohTrigger(RecalcTrigger,Trigger3M)),NA())</f>
        <v>-3.7326803347825788E-3</v>
      </c>
      <c r="P550" s="44">
        <f>IFERROR(_xll.qlIndexFixing(ONIndex6M,I550,TRUE,_xll.ohTrigger(RecalcTrigger,Trigger6M)),NA())</f>
        <v>-2.1392196765201987E-3</v>
      </c>
      <c r="Q550" s="145">
        <f>IFERROR(_xll.qlIndexFixing(ONIndex1Y,I550,TRUE,_xll.ohTrigger(RecalcTrigger,Trigger1Y)),NA())</f>
        <v>-6.0618920595167936E-4</v>
      </c>
    </row>
    <row r="551" spans="2:17" x14ac:dyDescent="0.2">
      <c r="B551" s="39" t="s">
        <v>42</v>
      </c>
      <c r="D551" s="42">
        <f>_xll.qlCalendarAdvance(Calendar,$D550,B551,"f",FALSE)</f>
        <v>43592</v>
      </c>
      <c r="E551" s="139">
        <f>_xll.qlInterestRateIndexValueDate(IndexON,D551)</f>
        <v>43592</v>
      </c>
      <c r="F551" s="155">
        <f>IFERROR(_xll.qlIndexFixing(IndexON,D551,TRUE,_xll.ohTrigger(RecalcTrigger,TriggerON)),NA())</f>
        <v>-4.86279604375639E-3</v>
      </c>
      <c r="H551" s="42">
        <f>_xll.qlCalendarAdvance(Calendar,$H550,B551,"f",FALSE)</f>
        <v>43592</v>
      </c>
      <c r="I551" s="139">
        <f>_xll.qlInterestRateIndexValueDate(Index1M,$H551)</f>
        <v>43594</v>
      </c>
      <c r="J551" s="144">
        <f>IFERROR(_xll.qlIndexFixing(Index1M,$H551,TRUE,_xll.ohTrigger(RecalcTrigger,Trigger1M)),NA())</f>
        <v>-4.9221361683841891E-3</v>
      </c>
      <c r="K551" s="44">
        <f>IFERROR(_xll.qlIndexFixing(Index3M,H551,TRUE,_xll.ohTrigger(RecalcTrigger,Trigger3M)),NA())</f>
        <v>-3.5808543538829382E-3</v>
      </c>
      <c r="L551" s="44">
        <f>IFERROR(_xll.qlIndexFixing(Index6M,$H551,TRUE,_xll.ohTrigger(RecalcTrigger,Trigger6M)),NA())</f>
        <v>-1.9732274008795484E-3</v>
      </c>
      <c r="M551" s="145">
        <f>IFERROR(_xll.qlIndexFixing(Index1Y,$H551,TRUE,_xll.ohTrigger(RecalcTrigger,Trigger1Y)),NA())</f>
        <v>-2.6671190247080017E-4</v>
      </c>
      <c r="N551" s="144">
        <f>IFERROR(_xll.qlIndexFixing(ONIndex1M,I551,TRUE,_xll.ohTrigger(RecalcTrigger,Trigger1M)),NA())</f>
        <v>-4.9378848293457622E-3</v>
      </c>
      <c r="O551" s="44">
        <f>IFERROR(_xll.qlIndexFixing(ONIndex3M,I551,TRUE,_xll.ohTrigger(RecalcTrigger,Trigger3M)),NA())</f>
        <v>-3.718793327838199E-3</v>
      </c>
      <c r="P551" s="44">
        <f>IFERROR(_xll.qlIndexFixing(ONIndex6M,I551,TRUE,_xll.ohTrigger(RecalcTrigger,Trigger6M)),NA())</f>
        <v>-2.1293478839368163E-3</v>
      </c>
      <c r="Q551" s="145">
        <f>IFERROR(_xll.qlIndexFixing(ONIndex1Y,I551,TRUE,_xll.ohTrigger(RecalcTrigger,Trigger1Y)),NA())</f>
        <v>-5.970121093490377E-4</v>
      </c>
    </row>
    <row r="552" spans="2:17" x14ac:dyDescent="0.2">
      <c r="B552" s="39" t="s">
        <v>42</v>
      </c>
      <c r="D552" s="42">
        <f>_xll.qlCalendarAdvance(Calendar,$D551,B552,"f",FALSE)</f>
        <v>43599</v>
      </c>
      <c r="E552" s="139">
        <f>_xll.qlInterestRateIndexValueDate(IndexON,D552)</f>
        <v>43599</v>
      </c>
      <c r="F552" s="155">
        <f>IFERROR(_xll.qlIndexFixing(IndexON,D552,TRUE,_xll.ohTrigger(RecalcTrigger,TriggerON)),NA())</f>
        <v>-4.8562878133617815E-3</v>
      </c>
      <c r="H552" s="42">
        <f>_xll.qlCalendarAdvance(Calendar,$H551,B552,"f",FALSE)</f>
        <v>43599</v>
      </c>
      <c r="I552" s="139">
        <f>_xll.qlInterestRateIndexValueDate(Index1M,$H552)</f>
        <v>43601</v>
      </c>
      <c r="J552" s="144">
        <f>IFERROR(_xll.qlIndexFixing(Index1M,$H552,TRUE,_xll.ohTrigger(RecalcTrigger,Trigger1M)),NA())</f>
        <v>-4.9132129776316424E-3</v>
      </c>
      <c r="K552" s="44">
        <f>IFERROR(_xll.qlIndexFixing(Index3M,H552,TRUE,_xll.ohTrigger(RecalcTrigger,Trigger3M)),NA())</f>
        <v>-3.5577715796995756E-3</v>
      </c>
      <c r="L552" s="44">
        <f>IFERROR(_xll.qlIndexFixing(Index6M,$H552,TRUE,_xll.ohTrigger(RecalcTrigger,Trigger6M)),NA())</f>
        <v>-1.9605418498664711E-3</v>
      </c>
      <c r="M552" s="145">
        <f>IFERROR(_xll.qlIndexFixing(Index1Y,$H552,TRUE,_xll.ohTrigger(RecalcTrigger,Trigger1Y)),NA())</f>
        <v>-2.5174856782890801E-4</v>
      </c>
      <c r="N552" s="144">
        <f>IFERROR(_xll.qlIndexFixing(ONIndex1M,I552,TRUE,_xll.ohTrigger(RecalcTrigger,Trigger1M)),NA())</f>
        <v>-4.9289153216092174E-3</v>
      </c>
      <c r="O552" s="44">
        <f>IFERROR(_xll.qlIndexFixing(ONIndex3M,I552,TRUE,_xll.ohTrigger(RecalcTrigger,Trigger3M)),NA())</f>
        <v>-3.7010836639428391E-3</v>
      </c>
      <c r="P552" s="44">
        <f>IFERROR(_xll.qlIndexFixing(ONIndex6M,I552,TRUE,_xll.ohTrigger(RecalcTrigger,Trigger6M)),NA())</f>
        <v>-2.1177382347747908E-3</v>
      </c>
      <c r="Q552" s="145">
        <f>IFERROR(_xll.qlIndexFixing(ONIndex1Y,I552,TRUE,_xll.ohTrigger(RecalcTrigger,Trigger1Y)),NA())</f>
        <v>-5.862213965857066E-4</v>
      </c>
    </row>
    <row r="553" spans="2:17" x14ac:dyDescent="0.2">
      <c r="B553" s="39" t="s">
        <v>42</v>
      </c>
      <c r="D553" s="42">
        <f>_xll.qlCalendarAdvance(Calendar,$D552,B553,"f",FALSE)</f>
        <v>43606</v>
      </c>
      <c r="E553" s="139">
        <f>_xll.qlInterestRateIndexValueDate(IndexON,D553)</f>
        <v>43606</v>
      </c>
      <c r="F553" s="155">
        <f>IFERROR(_xll.qlIndexFixing(IndexON,D553,TRUE,_xll.ohTrigger(RecalcTrigger,TriggerON)),NA())</f>
        <v>-4.8496391169683406E-3</v>
      </c>
      <c r="H553" s="42">
        <f>_xll.qlCalendarAdvance(Calendar,$H552,B553,"f",FALSE)</f>
        <v>43606</v>
      </c>
      <c r="I553" s="139">
        <f>_xll.qlInterestRateIndexValueDate(Index1M,$H553)</f>
        <v>43608</v>
      </c>
      <c r="J553" s="144">
        <f>IFERROR(_xll.qlIndexFixing(Index1M,$H553,TRUE,_xll.ohTrigger(RecalcTrigger,Trigger1M)),NA())</f>
        <v>-4.904322298145275E-3</v>
      </c>
      <c r="K553" s="44">
        <f>IFERROR(_xll.qlIndexFixing(Index3M,H553,TRUE,_xll.ohTrigger(RecalcTrigger,Trigger3M)),NA())</f>
        <v>-3.5347968713794272E-3</v>
      </c>
      <c r="L553" s="44">
        <f>IFERROR(_xll.qlIndexFixing(Index6M,$H553,TRUE,_xll.ohTrigger(RecalcTrigger,Trigger6M)),NA())</f>
        <v>-1.9477324086649632E-3</v>
      </c>
      <c r="M553" s="145">
        <f>IFERROR(_xll.qlIndexFixing(Index1Y,$H553,TRUE,_xll.ohTrigger(RecalcTrigger,Trigger1Y)),NA())</f>
        <v>-2.3655145521318872E-4</v>
      </c>
      <c r="N553" s="144">
        <f>IFERROR(_xll.qlIndexFixing(ONIndex1M,I553,TRUE,_xll.ohTrigger(RecalcTrigger,Trigger1M)),NA())</f>
        <v>-4.9199645710285012E-3</v>
      </c>
      <c r="O553" s="44">
        <f>IFERROR(_xll.qlIndexFixing(ONIndex3M,I553,TRUE,_xll.ohTrigger(RecalcTrigger,Trigger3M)),NA())</f>
        <v>-3.6817159650182063E-3</v>
      </c>
      <c r="P553" s="44">
        <f>IFERROR(_xll.qlIndexFixing(ONIndex6M,I553,TRUE,_xll.ohTrigger(RecalcTrigger,Trigger6M)),NA())</f>
        <v>-2.1060319778909431E-3</v>
      </c>
      <c r="Q553" s="145">
        <f>IFERROR(_xll.qlIndexFixing(ONIndex1Y,I553,TRUE,_xll.ohTrigger(RecalcTrigger,Trigger1Y)),NA())</f>
        <v>-5.7534273885107012E-4</v>
      </c>
    </row>
    <row r="554" spans="2:17" x14ac:dyDescent="0.2">
      <c r="B554" s="39" t="s">
        <v>42</v>
      </c>
      <c r="D554" s="42">
        <f>_xll.qlCalendarAdvance(Calendar,$D553,B554,"f",FALSE)</f>
        <v>43613</v>
      </c>
      <c r="E554" s="139">
        <f>_xll.qlInterestRateIndexValueDate(IndexON,D554)</f>
        <v>43613</v>
      </c>
      <c r="F554" s="155">
        <f>IFERROR(_xll.qlIndexFixing(IndexON,D554,TRUE,_xll.ohTrigger(RecalcTrigger,TriggerON)),NA())</f>
        <v>-4.8428531301558664E-3</v>
      </c>
      <c r="H554" s="42">
        <f>_xll.qlCalendarAdvance(Calendar,$H553,B554,"f",FALSE)</f>
        <v>43613</v>
      </c>
      <c r="I554" s="139">
        <f>_xll.qlInterestRateIndexValueDate(Index1M,$H554)</f>
        <v>43615</v>
      </c>
      <c r="J554" s="144">
        <f>IFERROR(_xll.qlIndexFixing(Index1M,$H554,TRUE,_xll.ohTrigger(RecalcTrigger,Trigger1M)),NA())</f>
        <v>-4.8974575920624312E-3</v>
      </c>
      <c r="K554" s="44">
        <f>IFERROR(_xll.qlIndexFixing(Index3M,H554,TRUE,_xll.ohTrigger(RecalcTrigger,Trigger3M)),NA())</f>
        <v>-3.5122187056337083E-3</v>
      </c>
      <c r="L554" s="44">
        <f>IFERROR(_xll.qlIndexFixing(Index6M,$H554,TRUE,_xll.ohTrigger(RecalcTrigger,Trigger6M)),NA())</f>
        <v>-1.9376999678188047E-3</v>
      </c>
      <c r="M554" s="145">
        <f>IFERROR(_xll.qlIndexFixing(Index1Y,$H554,TRUE,_xll.ohTrigger(RecalcTrigger,Trigger1Y)),NA())</f>
        <v>-2.249172731424397E-4</v>
      </c>
      <c r="N554" s="144">
        <f>IFERROR(_xll.qlIndexFixing(ONIndex1M,I554,TRUE,_xll.ohTrigger(RecalcTrigger,Trigger1M)),NA())</f>
        <v>-4.9110409622565854E-3</v>
      </c>
      <c r="O554" s="44">
        <f>IFERROR(_xll.qlIndexFixing(ONIndex3M,I554,TRUE,_xll.ohTrigger(RecalcTrigger,Trigger3M)),NA())</f>
        <v>-3.6606546702300236E-3</v>
      </c>
      <c r="P554" s="44">
        <f>IFERROR(_xll.qlIndexFixing(ONIndex6M,I554,TRUE,_xll.ohTrigger(RecalcTrigger,Trigger6M)),NA())</f>
        <v>-2.0942323363071225E-3</v>
      </c>
      <c r="Q554" s="145">
        <f>IFERROR(_xll.qlIndexFixing(ONIndex1Y,I554,TRUE,_xll.ohTrigger(RecalcTrigger,Trigger1Y)),NA())</f>
        <v>-5.6437889182081591E-4</v>
      </c>
    </row>
    <row r="555" spans="2:17" x14ac:dyDescent="0.2">
      <c r="B555" s="39" t="s">
        <v>42</v>
      </c>
      <c r="D555" s="42">
        <f>_xll.qlCalendarAdvance(Calendar,$D554,B555,"f",FALSE)</f>
        <v>43620</v>
      </c>
      <c r="E555" s="139">
        <f>_xll.qlInterestRateIndexValueDate(IndexON,D555)</f>
        <v>43620</v>
      </c>
      <c r="F555" s="155">
        <f>IFERROR(_xll.qlIndexFixing(IndexON,D555,TRUE,_xll.ohTrigger(RecalcTrigger,TriggerON)),NA())</f>
        <v>-4.8359330275449253E-3</v>
      </c>
      <c r="H555" s="42">
        <f>_xll.qlCalendarAdvance(Calendar,$H554,B555,"f",FALSE)</f>
        <v>43620</v>
      </c>
      <c r="I555" s="139">
        <f>_xll.qlInterestRateIndexValueDate(Index1M,$H555)</f>
        <v>43622</v>
      </c>
      <c r="J555" s="144">
        <f>IFERROR(_xll.qlIndexFixing(Index1M,$H555,TRUE,_xll.ohTrigger(RecalcTrigger,Trigger1M)),NA())</f>
        <v>-4.8866719976690953E-3</v>
      </c>
      <c r="K555" s="44">
        <f>IFERROR(_xll.qlIndexFixing(Index3M,H555,TRUE,_xll.ohTrigger(RecalcTrigger,Trigger3M)),NA())</f>
        <v>-3.4903330953887624E-3</v>
      </c>
      <c r="L555" s="44">
        <f>IFERROR(_xll.qlIndexFixing(Index6M,$H555,TRUE,_xll.ohTrigger(RecalcTrigger,Trigger6M)),NA())</f>
        <v>-1.9246605906528135E-3</v>
      </c>
      <c r="M555" s="145">
        <f>IFERROR(_xll.qlIndexFixing(Index1Y,$H555,TRUE,_xll.ohTrigger(RecalcTrigger,Trigger1Y)),NA())</f>
        <v>-2.0543252627231617E-4</v>
      </c>
      <c r="N555" s="144">
        <f>IFERROR(_xll.qlIndexFixing(ONIndex1M,I555,TRUE,_xll.ohTrigger(RecalcTrigger,Trigger1M)),NA())</f>
        <v>-4.902152879906474E-3</v>
      </c>
      <c r="O555" s="44">
        <f>IFERROR(_xll.qlIndexFixing(ONIndex3M,I555,TRUE,_xll.ohTrigger(RecalcTrigger,Trigger3M)),NA())</f>
        <v>-3.6378642188239496E-3</v>
      </c>
      <c r="P555" s="44">
        <f>IFERROR(_xll.qlIndexFixing(ONIndex6M,I555,TRUE,_xll.ohTrigger(RecalcTrigger,Trigger6M)),NA())</f>
        <v>-2.0823425334448586E-3</v>
      </c>
      <c r="Q555" s="145">
        <f>IFERROR(_xll.qlIndexFixing(ONIndex1Y,I555,TRUE,_xll.ohTrigger(RecalcTrigger,Trigger1Y)),NA())</f>
        <v>-5.5333261117063159E-4</v>
      </c>
    </row>
    <row r="556" spans="2:17" x14ac:dyDescent="0.2">
      <c r="B556" s="39" t="s">
        <v>42</v>
      </c>
      <c r="D556" s="42">
        <f>_xll.qlCalendarAdvance(Calendar,$D555,B556,"f",FALSE)</f>
        <v>43627</v>
      </c>
      <c r="E556" s="139">
        <f>_xll.qlInterestRateIndexValueDate(IndexON,D556)</f>
        <v>43627</v>
      </c>
      <c r="F556" s="155">
        <f>IFERROR(_xll.qlIndexFixing(IndexON,D556,TRUE,_xll.ohTrigger(RecalcTrigger,TriggerON)),NA())</f>
        <v>-4.8288819843156361E-3</v>
      </c>
      <c r="H556" s="42">
        <f>_xll.qlCalendarAdvance(Calendar,$H555,B556,"f",FALSE)</f>
        <v>43627</v>
      </c>
      <c r="I556" s="139">
        <f>_xll.qlInterestRateIndexValueDate(Index1M,$H556)</f>
        <v>43629</v>
      </c>
      <c r="J556" s="144">
        <f>IFERROR(_xll.qlIndexFixing(Index1M,$H556,TRUE,_xll.ohTrigger(RecalcTrigger,Trigger1M)),NA())</f>
        <v>-4.877929139084497E-3</v>
      </c>
      <c r="K556" s="44">
        <f>IFERROR(_xll.qlIndexFixing(Index3M,H556,TRUE,_xll.ohTrigger(RecalcTrigger,Trigger3M)),NA())</f>
        <v>-3.4694435895936105E-3</v>
      </c>
      <c r="L556" s="44">
        <f>IFERROR(_xll.qlIndexFixing(Index6M,$H556,TRUE,_xll.ohTrigger(RecalcTrigger,Trigger6M)),NA())</f>
        <v>-1.9114769345098597E-3</v>
      </c>
      <c r="M556" s="145">
        <f>IFERROR(_xll.qlIndexFixing(Index1Y,$H556,TRUE,_xll.ohTrigger(RecalcTrigger,Trigger1Y)),NA())</f>
        <v>-1.8949872904263355E-4</v>
      </c>
      <c r="N556" s="144">
        <f>IFERROR(_xll.qlIndexFixing(ONIndex1M,I556,TRUE,_xll.ohTrigger(RecalcTrigger,Trigger1M)),NA())</f>
        <v>-4.8933087083513627E-3</v>
      </c>
      <c r="O556" s="44">
        <f>IFERROR(_xll.qlIndexFixing(ONIndex3M,I556,TRUE,_xll.ohTrigger(RecalcTrigger,Trigger3M)),NA())</f>
        <v>-3.6133090498458031E-3</v>
      </c>
      <c r="P556" s="44">
        <f>IFERROR(_xll.qlIndexFixing(ONIndex6M,I556,TRUE,_xll.ohTrigger(RecalcTrigger,Trigger6M)),NA())</f>
        <v>-2.0703657923659691E-3</v>
      </c>
      <c r="Q556" s="145">
        <f>IFERROR(_xll.qlIndexFixing(ONIndex1Y,I556,TRUE,_xll.ohTrigger(RecalcTrigger,Trigger1Y)),NA())</f>
        <v>-5.4220665265614088E-4</v>
      </c>
    </row>
    <row r="557" spans="2:17" x14ac:dyDescent="0.2">
      <c r="B557" s="39" t="s">
        <v>42</v>
      </c>
      <c r="D557" s="42">
        <f>_xll.qlCalendarAdvance(Calendar,$D556,B557,"f",FALSE)</f>
        <v>43634</v>
      </c>
      <c r="E557" s="139">
        <f>_xll.qlInterestRateIndexValueDate(IndexON,D557)</f>
        <v>43634</v>
      </c>
      <c r="F557" s="155">
        <f>IFERROR(_xll.qlIndexFixing(IndexON,D557,TRUE,_xll.ohTrigger(RecalcTrigger,TriggerON)),NA())</f>
        <v>-4.8217031756081496E-3</v>
      </c>
      <c r="H557" s="42">
        <f>_xll.qlCalendarAdvance(Calendar,$H556,B557,"f",FALSE)</f>
        <v>43634</v>
      </c>
      <c r="I557" s="139">
        <f>_xll.qlInterestRateIndexValueDate(Index1M,$H557)</f>
        <v>43636</v>
      </c>
      <c r="J557" s="144">
        <f>IFERROR(_xll.qlIndexFixing(Index1M,$H557,TRUE,_xll.ohTrigger(RecalcTrigger,Trigger1M)),NA())</f>
        <v>-4.8692523165877466E-3</v>
      </c>
      <c r="K557" s="44">
        <f>IFERROR(_xll.qlIndexFixing(Index3M,H557,TRUE,_xll.ohTrigger(RecalcTrigger,Trigger3M)),NA())</f>
        <v>-3.4498612727629223E-3</v>
      </c>
      <c r="L557" s="44">
        <f>IFERROR(_xll.qlIndexFixing(Index6M,$H557,TRUE,_xll.ohTrigger(RecalcTrigger,Trigger6M)),NA())</f>
        <v>-1.8981408218812189E-3</v>
      </c>
      <c r="M557" s="145">
        <f>IFERROR(_xll.qlIndexFixing(Index1Y,$H557,TRUE,_xll.ohTrigger(RecalcTrigger,Trigger1Y)),NA())</f>
        <v>-1.7330719198075674E-4</v>
      </c>
      <c r="N557" s="144">
        <f>IFERROR(_xll.qlIndexFixing(ONIndex1M,I557,TRUE,_xll.ohTrigger(RecalcTrigger,Trigger1M)),NA())</f>
        <v>-4.8845168326039357E-3</v>
      </c>
      <c r="O557" s="44">
        <f>IFERROR(_xll.qlIndexFixing(ONIndex3M,I557,TRUE,_xll.ohTrigger(RecalcTrigger,Trigger3M)),NA())</f>
        <v>-3.584423736744391E-3</v>
      </c>
      <c r="P557" s="44">
        <f>IFERROR(_xll.qlIndexFixing(ONIndex6M,I557,TRUE,_xll.ohTrigger(RecalcTrigger,Trigger6M)),NA())</f>
        <v>-2.0583053367717596E-3</v>
      </c>
      <c r="Q557" s="145">
        <f>IFERROR(_xll.qlIndexFixing(ONIndex1Y,I557,TRUE,_xll.ohTrigger(RecalcTrigger,Trigger1Y)),NA())</f>
        <v>-5.3100377167325519E-4</v>
      </c>
    </row>
    <row r="558" spans="2:17" x14ac:dyDescent="0.2">
      <c r="B558" s="39" t="s">
        <v>42</v>
      </c>
      <c r="D558" s="42">
        <f>_xll.qlCalendarAdvance(Calendar,$D557,B558,"f",FALSE)</f>
        <v>43641</v>
      </c>
      <c r="E558" s="139">
        <f>_xll.qlInterestRateIndexValueDate(IndexON,D558)</f>
        <v>43641</v>
      </c>
      <c r="F558" s="155">
        <f>IFERROR(_xll.qlIndexFixing(IndexON,D558,TRUE,_xll.ohTrigger(RecalcTrigger,TriggerON)),NA())</f>
        <v>-4.8143997764826807E-3</v>
      </c>
      <c r="H558" s="42">
        <f>_xll.qlCalendarAdvance(Calendar,$H557,B558,"f",FALSE)</f>
        <v>43641</v>
      </c>
      <c r="I558" s="139">
        <f>_xll.qlInterestRateIndexValueDate(Index1M,$H558)</f>
        <v>43643</v>
      </c>
      <c r="J558" s="144">
        <f>IFERROR(_xll.qlIndexFixing(Index1M,$H558,TRUE,_xll.ohTrigger(RecalcTrigger,Trigger1M)),NA())</f>
        <v>-4.8606499114382806E-3</v>
      </c>
      <c r="K558" s="44">
        <f>IFERROR(_xll.qlIndexFixing(Index3M,H558,TRUE,_xll.ohTrigger(RecalcTrigger,Trigger3M)),NA())</f>
        <v>-3.4320529275018745E-3</v>
      </c>
      <c r="L558" s="44">
        <f>IFERROR(_xll.qlIndexFixing(Index6M,$H558,TRUE,_xll.ohTrigger(RecalcTrigger,Trigger6M)),NA())</f>
        <v>-1.8846438433001067E-3</v>
      </c>
      <c r="M558" s="145">
        <f>IFERROR(_xll.qlIndexFixing(Index1Y,$H558,TRUE,_xll.ohTrigger(RecalcTrigger,Trigger1Y)),NA())</f>
        <v>-1.5685162851205534E-4</v>
      </c>
      <c r="N558" s="144">
        <f>IFERROR(_xll.qlIndexFixing(ONIndex1M,I558,TRUE,_xll.ohTrigger(RecalcTrigger,Trigger1M)),NA())</f>
        <v>-4.8757856369974206E-3</v>
      </c>
      <c r="O558" s="44">
        <f>IFERROR(_xll.qlIndexFixing(ONIndex3M,I558,TRUE,_xll.ohTrigger(RecalcTrigger,Trigger3M)),NA())</f>
        <v>-3.5551524200938545E-3</v>
      </c>
      <c r="P558" s="44">
        <f>IFERROR(_xll.qlIndexFixing(ONIndex6M,I558,TRUE,_xll.ohTrigger(RecalcTrigger,Trigger6M)),NA())</f>
        <v>-2.0461643895641757E-3</v>
      </c>
      <c r="Q558" s="145">
        <f>IFERROR(_xll.qlIndexFixing(ONIndex1Y,I558,TRUE,_xll.ohTrigger(RecalcTrigger,Trigger1Y)),NA())</f>
        <v>-5.1972672401756626E-4</v>
      </c>
    </row>
    <row r="559" spans="2:17" x14ac:dyDescent="0.2">
      <c r="B559" s="39" t="s">
        <v>42</v>
      </c>
      <c r="D559" s="42">
        <f>_xll.qlCalendarAdvance(Calendar,$D558,B559,"f",FALSE)</f>
        <v>43648</v>
      </c>
      <c r="E559" s="139">
        <f>_xll.qlInterestRateIndexValueDate(IndexON,D559)</f>
        <v>43648</v>
      </c>
      <c r="F559" s="155">
        <f>IFERROR(_xll.qlIndexFixing(IndexON,D559,TRUE,_xll.ohTrigger(RecalcTrigger,TriggerON)),NA())</f>
        <v>-4.8069749618795399E-3</v>
      </c>
      <c r="H559" s="42">
        <f>_xll.qlCalendarAdvance(Calendar,$H558,B559,"f",FALSE)</f>
        <v>43648</v>
      </c>
      <c r="I559" s="139">
        <f>_xll.qlInterestRateIndexValueDate(Index1M,$H559)</f>
        <v>43650</v>
      </c>
      <c r="J559" s="144">
        <f>IFERROR(_xll.qlIndexFixing(Index1M,$H559,TRUE,_xll.ohTrigger(RecalcTrigger,Trigger1M)),NA())</f>
        <v>-4.8521303049355036E-3</v>
      </c>
      <c r="K559" s="44">
        <f>IFERROR(_xll.qlIndexFixing(Index3M,H559,TRUE,_xll.ohTrigger(RecalcTrigger,Trigger3M)),NA())</f>
        <v>-3.4162932124506469E-3</v>
      </c>
      <c r="L559" s="44">
        <f>IFERROR(_xll.qlIndexFixing(Index6M,$H559,TRUE,_xll.ohTrigger(RecalcTrigger,Trigger6M)),NA())</f>
        <v>-1.8678433117205111E-3</v>
      </c>
      <c r="M559" s="145">
        <f>IFERROR(_xll.qlIndexFixing(Index1Y,$H559,TRUE,_xll.ohTrigger(RecalcTrigger,Trigger1Y)),NA())</f>
        <v>-1.4012563356711967E-4</v>
      </c>
      <c r="N559" s="144">
        <f>IFERROR(_xll.qlIndexFixing(ONIndex1M,I559,TRUE,_xll.ohTrigger(RecalcTrigger,Trigger1M)),NA())</f>
        <v>-4.8671235063046936E-3</v>
      </c>
      <c r="O559" s="44">
        <f>IFERROR(_xll.qlIndexFixing(ONIndex3M,I559,TRUE,_xll.ohTrigger(RecalcTrigger,Trigger3M)),NA())</f>
        <v>-3.527578483559779E-3</v>
      </c>
      <c r="P559" s="44">
        <f>IFERROR(_xll.qlIndexFixing(ONIndex6M,I559,TRUE,_xll.ohTrigger(RecalcTrigger,Trigger6M)),NA())</f>
        <v>-2.0339461741247788E-3</v>
      </c>
      <c r="Q559" s="145">
        <f>IFERROR(_xll.qlIndexFixing(ONIndex1Y,I559,TRUE,_xll.ohTrigger(RecalcTrigger,Trigger1Y)),NA())</f>
        <v>-5.0837826532479369E-4</v>
      </c>
    </row>
    <row r="560" spans="2:17" x14ac:dyDescent="0.2">
      <c r="B560" s="39" t="s">
        <v>42</v>
      </c>
      <c r="D560" s="42">
        <f>_xll.qlCalendarAdvance(Calendar,$D559,B560,"f",FALSE)</f>
        <v>43655</v>
      </c>
      <c r="E560" s="139">
        <f>_xll.qlInterestRateIndexValueDate(IndexON,D560)</f>
        <v>43655</v>
      </c>
      <c r="F560" s="155">
        <f>IFERROR(_xll.qlIndexFixing(IndexON,D560,TRUE,_xll.ohTrigger(RecalcTrigger,TriggerON)),NA())</f>
        <v>-4.7994319070587821E-3</v>
      </c>
      <c r="H560" s="42">
        <f>_xll.qlCalendarAdvance(Calendar,$H559,B560,"f",FALSE)</f>
        <v>43655</v>
      </c>
      <c r="I560" s="139">
        <f>_xll.qlInterestRateIndexValueDate(Index1M,$H560)</f>
        <v>43657</v>
      </c>
      <c r="J560" s="144">
        <f>IFERROR(_xll.qlIndexFixing(Index1M,$H560,TRUE,_xll.ohTrigger(RecalcTrigger,Trigger1M)),NA())</f>
        <v>-4.8437018783875629E-3</v>
      </c>
      <c r="K560" s="44">
        <f>IFERROR(_xll.qlIndexFixing(Index3M,H560,TRUE,_xll.ohTrigger(RecalcTrigger,Trigger3M)),NA())</f>
        <v>-3.402448257376514E-3</v>
      </c>
      <c r="L560" s="44">
        <f>IFERROR(_xll.qlIndexFixing(Index6M,$H560,TRUE,_xll.ohTrigger(RecalcTrigger,Trigger6M)),NA())</f>
        <v>-1.8539464688999319E-3</v>
      </c>
      <c r="M560" s="145">
        <f>IFERROR(_xll.qlIndexFixing(Index1Y,$H560,TRUE,_xll.ohTrigger(RecalcTrigger,Trigger1Y)),NA())</f>
        <v>-1.231226835518935E-4</v>
      </c>
      <c r="N560" s="144">
        <f>IFERROR(_xll.qlIndexFixing(ONIndex1M,I560,TRUE,_xll.ohTrigger(RecalcTrigger,Trigger1M)),NA())</f>
        <v>-4.8585388252586625E-3</v>
      </c>
      <c r="O560" s="44">
        <f>IFERROR(_xll.qlIndexFixing(ONIndex3M,I560,TRUE,_xll.ohTrigger(RecalcTrigger,Trigger3M)),NA())</f>
        <v>-3.5017654151969779E-3</v>
      </c>
      <c r="P560" s="44">
        <f>IFERROR(_xll.qlIndexFixing(ONIndex6M,I560,TRUE,_xll.ohTrigger(RecalcTrigger,Trigger6M)),NA())</f>
        <v>-2.0216539136752587E-3</v>
      </c>
      <c r="Q560" s="145">
        <f>IFERROR(_xll.qlIndexFixing(ONIndex1Y,I560,TRUE,_xll.ohTrigger(RecalcTrigger,Trigger1Y)),NA())</f>
        <v>-4.9696115119068907E-4</v>
      </c>
    </row>
    <row r="561" spans="2:17" x14ac:dyDescent="0.2">
      <c r="B561" s="39" t="s">
        <v>42</v>
      </c>
      <c r="D561" s="42">
        <f>_xll.qlCalendarAdvance(Calendar,$D560,B561,"f",FALSE)</f>
        <v>43662</v>
      </c>
      <c r="E561" s="139">
        <f>_xll.qlInterestRateIndexValueDate(IndexON,D561)</f>
        <v>43662</v>
      </c>
      <c r="F561" s="155">
        <f>IFERROR(_xll.qlIndexFixing(IndexON,D561,TRUE,_xll.ohTrigger(RecalcTrigger,TriggerON)),NA())</f>
        <v>-4.7917737868807819E-3</v>
      </c>
      <c r="H561" s="42">
        <f>_xll.qlCalendarAdvance(Calendar,$H560,B561,"f",FALSE)</f>
        <v>43662</v>
      </c>
      <c r="I561" s="139">
        <f>_xll.qlInterestRateIndexValueDate(Index1M,$H561)</f>
        <v>43664</v>
      </c>
      <c r="J561" s="144">
        <f>IFERROR(_xll.qlIndexFixing(Index1M,$H561,TRUE,_xll.ohTrigger(RecalcTrigger,Trigger1M)),NA())</f>
        <v>-4.8353730131388273E-3</v>
      </c>
      <c r="K561" s="44">
        <f>IFERROR(_xll.qlIndexFixing(Index3M,H561,TRUE,_xll.ohTrigger(RecalcTrigger,Trigger3M)),NA())</f>
        <v>-3.3903506970525809E-3</v>
      </c>
      <c r="L561" s="44">
        <f>IFERROR(_xll.qlIndexFixing(Index6M,$H561,TRUE,_xll.ohTrigger(RecalcTrigger,Trigger6M)),NA())</f>
        <v>-1.8398600913976397E-3</v>
      </c>
      <c r="M561" s="145">
        <f>IFERROR(_xll.qlIndexFixing(Index1Y,$H561,TRUE,_xll.ohTrigger(RecalcTrigger,Trigger1Y)),NA())</f>
        <v>-1.058361363221509E-4</v>
      </c>
      <c r="N561" s="144">
        <f>IFERROR(_xll.qlIndexFixing(ONIndex1M,I561,TRUE,_xll.ohTrigger(RecalcTrigger,Trigger1M)),NA())</f>
        <v>-4.8500399781126191E-3</v>
      </c>
      <c r="O561" s="44">
        <f>IFERROR(_xll.qlIndexFixing(ONIndex3M,I561,TRUE,_xll.ohTrigger(RecalcTrigger,Trigger3M)),NA())</f>
        <v>-3.4777767034199769E-3</v>
      </c>
      <c r="P561" s="44">
        <f>IFERROR(_xll.qlIndexFixing(ONIndex6M,I561,TRUE,_xll.ohTrigger(RecalcTrigger,Trigger6M)),NA())</f>
        <v>-2.009290831677113E-3</v>
      </c>
      <c r="Q561" s="145">
        <f>IFERROR(_xll.qlIndexFixing(ONIndex1Y,I561,TRUE,_xll.ohTrigger(RecalcTrigger,Trigger1Y)),NA())</f>
        <v>-4.85478137250972E-4</v>
      </c>
    </row>
    <row r="562" spans="2:17" x14ac:dyDescent="0.2">
      <c r="B562" s="39" t="s">
        <v>42</v>
      </c>
      <c r="D562" s="42">
        <f>_xll.qlCalendarAdvance(Calendar,$D561,B562,"f",FALSE)</f>
        <v>43669</v>
      </c>
      <c r="E562" s="139">
        <f>_xll.qlInterestRateIndexValueDate(IndexON,D562)</f>
        <v>43669</v>
      </c>
      <c r="F562" s="155">
        <f>IFERROR(_xll.qlIndexFixing(IndexON,D562,TRUE,_xll.ohTrigger(RecalcTrigger,TriggerON)),NA())</f>
        <v>-4.7840037766455623E-3</v>
      </c>
      <c r="H562" s="42">
        <f>_xll.qlCalendarAdvance(Calendar,$H561,B562,"f",FALSE)</f>
        <v>43669</v>
      </c>
      <c r="I562" s="139">
        <f>_xll.qlInterestRateIndexValueDate(Index1M,$H562)</f>
        <v>43671</v>
      </c>
      <c r="J562" s="144">
        <f>IFERROR(_xll.qlIndexFixing(Index1M,$H562,TRUE,_xll.ohTrigger(RecalcTrigger,Trigger1M)),NA())</f>
        <v>-4.8271520905486531E-3</v>
      </c>
      <c r="K562" s="44">
        <f>IFERROR(_xll.qlIndexFixing(Index3M,H562,TRUE,_xll.ohTrigger(RecalcTrigger,Trigger3M)),NA())</f>
        <v>-3.3798340210434083E-3</v>
      </c>
      <c r="L562" s="44">
        <f>IFERROR(_xll.qlIndexFixing(Index6M,$H562,TRUE,_xll.ohTrigger(RecalcTrigger,Trigger6M)),NA())</f>
        <v>-1.8255749465282661E-3</v>
      </c>
      <c r="M562" s="145">
        <f>IFERROR(_xll.qlIndexFixing(Index1Y,$H562,TRUE,_xll.ohTrigger(RecalcTrigger,Trigger1Y)),NA())</f>
        <v>-8.8259231152651324E-5</v>
      </c>
      <c r="N562" s="144">
        <f>IFERROR(_xll.qlIndexFixing(ONIndex1M,I562,TRUE,_xll.ohTrigger(RecalcTrigger,Trigger1M)),NA())</f>
        <v>-4.8416353498392795E-3</v>
      </c>
      <c r="O562" s="44">
        <f>IFERROR(_xll.qlIndexFixing(ONIndex3M,I562,TRUE,_xll.ohTrigger(RecalcTrigger,Trigger3M)),NA())</f>
        <v>-3.4556758362436213E-3</v>
      </c>
      <c r="P562" s="44">
        <f>IFERROR(_xll.qlIndexFixing(ONIndex6M,I562,TRUE,_xll.ohTrigger(RecalcTrigger,Trigger6M)),NA())</f>
        <v>-1.9968601511921591E-3</v>
      </c>
      <c r="Q562" s="145">
        <f>IFERROR(_xll.qlIndexFixing(ONIndex1Y,I562,TRUE,_xll.ohTrigger(RecalcTrigger,Trigger1Y)),NA())</f>
        <v>-4.7393197922129815E-4</v>
      </c>
    </row>
    <row r="563" spans="2:17" x14ac:dyDescent="0.2">
      <c r="B563" s="39" t="s">
        <v>42</v>
      </c>
      <c r="D563" s="42">
        <f>_xll.qlCalendarAdvance(Calendar,$D562,B563,"f",FALSE)</f>
        <v>43676</v>
      </c>
      <c r="E563" s="139">
        <f>_xll.qlInterestRateIndexValueDate(IndexON,D563)</f>
        <v>43676</v>
      </c>
      <c r="F563" s="155">
        <f>IFERROR(_xll.qlIndexFixing(IndexON,D563,TRUE,_xll.ohTrigger(RecalcTrigger,TriggerON)),NA())</f>
        <v>-4.7761250512934339E-3</v>
      </c>
      <c r="H563" s="42">
        <f>_xll.qlCalendarAdvance(Calendar,$H562,B563,"f",FALSE)</f>
        <v>43676</v>
      </c>
      <c r="I563" s="139">
        <f>_xll.qlInterestRateIndexValueDate(Index1M,$H563)</f>
        <v>43678</v>
      </c>
      <c r="J563" s="144">
        <f>IFERROR(_xll.qlIndexFixing(Index1M,$H563,TRUE,_xll.ohTrigger(RecalcTrigger,Trigger1M)),NA())</f>
        <v>-4.8190474919976301E-3</v>
      </c>
      <c r="K563" s="44">
        <f>IFERROR(_xll.qlIndexFixing(Index3M,H563,TRUE,_xll.ohTrigger(RecalcTrigger,Trigger3M)),NA())</f>
        <v>-3.3707261775236001E-3</v>
      </c>
      <c r="L563" s="44">
        <f>IFERROR(_xll.qlIndexFixing(Index6M,$H563,TRUE,_xll.ohTrigger(RecalcTrigger,Trigger6M)),NA())</f>
        <v>-1.8110815733032588E-3</v>
      </c>
      <c r="M563" s="145">
        <f>IFERROR(_xll.qlIndexFixing(Index1Y,$H563,TRUE,_xll.ohTrigger(RecalcTrigger,Trigger1Y)),NA())</f>
        <v>-7.0385088707380916E-5</v>
      </c>
      <c r="N563" s="144">
        <f>IFERROR(_xll.qlIndexFixing(ONIndex1M,I563,TRUE,_xll.ohTrigger(RecalcTrigger,Trigger1M)),NA())</f>
        <v>-4.8333333250516475E-3</v>
      </c>
      <c r="O563" s="44">
        <f>IFERROR(_xll.qlIndexFixing(ONIndex3M,I563,TRUE,_xll.ohTrigger(RecalcTrigger,Trigger3M)),NA())</f>
        <v>-3.4355263018426285E-3</v>
      </c>
      <c r="P563" s="44">
        <f>IFERROR(_xll.qlIndexFixing(ONIndex6M,I563,TRUE,_xll.ohTrigger(RecalcTrigger,Trigger6M)),NA())</f>
        <v>-1.9843650954420866E-3</v>
      </c>
      <c r="Q563" s="145">
        <f>IFERROR(_xll.qlIndexFixing(ONIndex1Y,I563,TRUE,_xll.ohTrigger(RecalcTrigger,Trigger1Y)),NA())</f>
        <v>-4.6232543265745107E-4</v>
      </c>
    </row>
    <row r="564" spans="2:17" x14ac:dyDescent="0.2">
      <c r="B564" s="39" t="s">
        <v>42</v>
      </c>
      <c r="D564" s="42">
        <f>_xll.qlCalendarAdvance(Calendar,$D563,B564,"f",FALSE)</f>
        <v>43683</v>
      </c>
      <c r="E564" s="139">
        <f>_xll.qlInterestRateIndexValueDate(IndexON,D564)</f>
        <v>43683</v>
      </c>
      <c r="F564" s="155">
        <f>IFERROR(_xll.qlIndexFixing(IndexON,D564,TRUE,_xll.ohTrigger(RecalcTrigger,TriggerON)),NA())</f>
        <v>-4.7681407858446434E-3</v>
      </c>
      <c r="H564" s="42">
        <f>_xll.qlCalendarAdvance(Calendar,$H563,B564,"f",FALSE)</f>
        <v>43683</v>
      </c>
      <c r="I564" s="139">
        <f>_xll.qlInterestRateIndexValueDate(Index1M,$H564)</f>
        <v>43685</v>
      </c>
      <c r="J564" s="144">
        <f>IFERROR(_xll.qlIndexFixing(Index1M,$H564,TRUE,_xll.ohTrigger(RecalcTrigger,Trigger1M)),NA())</f>
        <v>-4.8110675988900786E-3</v>
      </c>
      <c r="K564" s="44">
        <f>IFERROR(_xll.qlIndexFixing(Index3M,H564,TRUE,_xll.ohTrigger(RecalcTrigger,Trigger3M)),NA())</f>
        <v>-3.3628495738603835E-3</v>
      </c>
      <c r="L564" s="44">
        <f>IFERROR(_xll.qlIndexFixing(Index6M,$H564,TRUE,_xll.ohTrigger(RecalcTrigger,Trigger6M)),NA())</f>
        <v>-1.7963702824096105E-3</v>
      </c>
      <c r="M564" s="145">
        <f>IFERROR(_xll.qlIndexFixing(Index1Y,$H564,TRUE,_xll.ohTrigger(RecalcTrigger,Trigger1Y)),NA())</f>
        <v>-5.2206711007730043E-5</v>
      </c>
      <c r="N564" s="144">
        <f>IFERROR(_xll.qlIndexFixing(ONIndex1M,I564,TRUE,_xll.ohTrigger(RecalcTrigger,Trigger1M)),NA())</f>
        <v>-4.825142288282791E-3</v>
      </c>
      <c r="O564" s="44">
        <f>IFERROR(_xll.qlIndexFixing(ONIndex3M,I564,TRUE,_xll.ohTrigger(RecalcTrigger,Trigger3M)),NA())</f>
        <v>-3.4173915883517481E-3</v>
      </c>
      <c r="P564" s="44">
        <f>IFERROR(_xll.qlIndexFixing(ONIndex6M,I564,TRUE,_xll.ohTrigger(RecalcTrigger,Trigger6M)),NA())</f>
        <v>-1.9718088878883933E-3</v>
      </c>
      <c r="Q564" s="145">
        <f>IFERROR(_xll.qlIndexFixing(ONIndex1Y,I564,TRUE,_xll.ohTrigger(RecalcTrigger,Trigger1Y)),NA())</f>
        <v>-4.5066125331505447E-4</v>
      </c>
    </row>
    <row r="565" spans="2:17" x14ac:dyDescent="0.2">
      <c r="B565" s="39" t="s">
        <v>42</v>
      </c>
      <c r="D565" s="42">
        <f>_xll.qlCalendarAdvance(Calendar,$D564,B565,"f",FALSE)</f>
        <v>43690</v>
      </c>
      <c r="E565" s="139">
        <f>_xll.qlInterestRateIndexValueDate(IndexON,D565)</f>
        <v>43690</v>
      </c>
      <c r="F565" s="155">
        <f>IFERROR(_xll.qlIndexFixing(IndexON,D565,TRUE,_xll.ohTrigger(RecalcTrigger,TriggerON)),NA())</f>
        <v>-4.7600541555192777E-3</v>
      </c>
      <c r="H565" s="42">
        <f>_xll.qlCalendarAdvance(Calendar,$H564,B565,"f",FALSE)</f>
        <v>43690</v>
      </c>
      <c r="I565" s="139">
        <f>_xll.qlInterestRateIndexValueDate(Index1M,$H565)</f>
        <v>43692</v>
      </c>
      <c r="J565" s="144">
        <f>IFERROR(_xll.qlIndexFixing(Index1M,$H565,TRUE,_xll.ohTrigger(RecalcTrigger,Trigger1M)),NA())</f>
        <v>-4.8032207926440584E-3</v>
      </c>
      <c r="K565" s="44">
        <f>IFERROR(_xll.qlIndexFixing(Index3M,H565,TRUE,_xll.ohTrigger(RecalcTrigger,Trigger3M)),NA())</f>
        <v>-3.3560210771466578E-3</v>
      </c>
      <c r="L565" s="44">
        <f>IFERROR(_xll.qlIndexFixing(Index6M,$H565,TRUE,_xll.ohTrigger(RecalcTrigger,Trigger6M)),NA())</f>
        <v>-1.7814311561939553E-3</v>
      </c>
      <c r="M565" s="145">
        <f>IFERROR(_xll.qlIndexFixing(Index1Y,$H565,TRUE,_xll.ohTrigger(RecalcTrigger,Trigger1Y)),NA())</f>
        <v>-3.3716981401322588E-5</v>
      </c>
      <c r="N565" s="144">
        <f>IFERROR(_xll.qlIndexFixing(ONIndex1M,I565,TRUE,_xll.ohTrigger(RecalcTrigger,Trigger1M)),NA())</f>
        <v>-4.8170706241057459E-3</v>
      </c>
      <c r="O565" s="44">
        <f>IFERROR(_xll.qlIndexFixing(ONIndex3M,I565,TRUE,_xll.ohTrigger(RecalcTrigger,Trigger3M)),NA())</f>
        <v>-3.4013351838257933E-3</v>
      </c>
      <c r="P565" s="44">
        <f>IFERROR(_xll.qlIndexFixing(ONIndex6M,I565,TRUE,_xll.ohTrigger(RecalcTrigger,Trigger6M)),NA())</f>
        <v>-1.9591947517527686E-3</v>
      </c>
      <c r="Q565" s="145">
        <f>IFERROR(_xll.qlIndexFixing(ONIndex1Y,I565,TRUE,_xll.ohTrigger(RecalcTrigger,Trigger1Y)),NA())</f>
        <v>-4.3894219682982794E-4</v>
      </c>
    </row>
    <row r="566" spans="2:17" x14ac:dyDescent="0.2">
      <c r="B566" s="39" t="s">
        <v>42</v>
      </c>
      <c r="D566" s="42">
        <f>_xll.qlCalendarAdvance(Calendar,$D565,B566,"f",FALSE)</f>
        <v>43697</v>
      </c>
      <c r="E566" s="139">
        <f>_xll.qlInterestRateIndexValueDate(IndexON,D566)</f>
        <v>43697</v>
      </c>
      <c r="F566" s="155">
        <f>IFERROR(_xll.qlIndexFixing(IndexON,D566,TRUE,_xll.ohTrigger(RecalcTrigger,TriggerON)),NA())</f>
        <v>-4.7518683351777113E-3</v>
      </c>
      <c r="H566" s="42">
        <f>_xll.qlCalendarAdvance(Calendar,$H565,B566,"f",FALSE)</f>
        <v>43697</v>
      </c>
      <c r="I566" s="139">
        <f>_xll.qlInterestRateIndexValueDate(Index1M,$H566)</f>
        <v>43699</v>
      </c>
      <c r="J566" s="144">
        <f>IFERROR(_xll.qlIndexFixing(Index1M,$H566,TRUE,_xll.ohTrigger(RecalcTrigger,Trigger1M)),NA())</f>
        <v>-4.7955154547063561E-3</v>
      </c>
      <c r="K566" s="44">
        <f>IFERROR(_xll.qlIndexFixing(Index3M,H566,TRUE,_xll.ohTrigger(RecalcTrigger,Trigger3M)),NA())</f>
        <v>-3.3500520146784417E-3</v>
      </c>
      <c r="L566" s="44">
        <f>IFERROR(_xll.qlIndexFixing(Index6M,$H566,TRUE,_xll.ohTrigger(RecalcTrigger,Trigger6M)),NA())</f>
        <v>-1.7662540486419428E-3</v>
      </c>
      <c r="M566" s="145">
        <f>IFERROR(_xll.qlIndexFixing(Index1Y,$H566,TRUE,_xll.ohTrigger(RecalcTrigger,Trigger1Y)),NA())</f>
        <v>-1.4908664527804232E-5</v>
      </c>
      <c r="N566" s="144">
        <f>IFERROR(_xll.qlIndexFixing(ONIndex1M,I566,TRUE,_xll.ohTrigger(RecalcTrigger,Trigger1M)),NA())</f>
        <v>-4.8091267172534202E-3</v>
      </c>
      <c r="O566" s="44">
        <f>IFERROR(_xll.qlIndexFixing(ONIndex3M,I566,TRUE,_xll.ohTrigger(RecalcTrigger,Trigger3M)),NA())</f>
        <v>-3.3874205766792898E-3</v>
      </c>
      <c r="P566" s="44">
        <f>IFERROR(_xll.qlIndexFixing(ONIndex6M,I566,TRUE,_xll.ohTrigger(RecalcTrigger,Trigger6M)),NA())</f>
        <v>-1.9465259102569021E-3</v>
      </c>
      <c r="Q566" s="145">
        <f>IFERROR(_xll.qlIndexFixing(ONIndex1Y,I566,TRUE,_xll.ohTrigger(RecalcTrigger,Trigger1Y)),NA())</f>
        <v>-4.2717101867761897E-4</v>
      </c>
    </row>
    <row r="567" spans="2:17" x14ac:dyDescent="0.2">
      <c r="B567" s="39" t="s">
        <v>42</v>
      </c>
      <c r="D567" s="42">
        <f>_xll.qlCalendarAdvance(Calendar,$D566,B567,"f",FALSE)</f>
        <v>43704</v>
      </c>
      <c r="E567" s="139">
        <f>_xll.qlInterestRateIndexValueDate(IndexON,D567)</f>
        <v>43704</v>
      </c>
      <c r="F567" s="155">
        <f>IFERROR(_xll.qlIndexFixing(IndexON,D567,TRUE,_xll.ohTrigger(RecalcTrigger,TriggerON)),NA())</f>
        <v>-4.7435865000799993E-3</v>
      </c>
      <c r="H567" s="42">
        <f>_xll.qlCalendarAdvance(Calendar,$H566,B567,"f",FALSE)</f>
        <v>43704</v>
      </c>
      <c r="I567" s="139">
        <f>_xll.qlInterestRateIndexValueDate(Index1M,$H567)</f>
        <v>43706</v>
      </c>
      <c r="J567" s="144">
        <f>IFERROR(_xll.qlIndexFixing(Index1M,$H567,TRUE,_xll.ohTrigger(RecalcTrigger,Trigger1M)),NA())</f>
        <v>-4.7879599665337502E-3</v>
      </c>
      <c r="K567" s="44">
        <f>IFERROR(_xll.qlIndexFixing(Index3M,H567,TRUE,_xll.ohTrigger(RecalcTrigger,Trigger3M)),NA())</f>
        <v>-3.344748174361937E-3</v>
      </c>
      <c r="L567" s="44">
        <f>IFERROR(_xll.qlIndexFixing(Index6M,$H567,TRUE,_xll.ohTrigger(RecalcTrigger,Trigger6M)),NA())</f>
        <v>-1.7544296657456826E-3</v>
      </c>
      <c r="M567" s="145">
        <f>IFERROR(_xll.qlIndexFixing(Index1Y,$H567,TRUE,_xll.ohTrigger(RecalcTrigger,Trigger1Y)),NA())</f>
        <v>4.2255937153693521E-6</v>
      </c>
      <c r="N567" s="144">
        <f>IFERROR(_xll.qlIndexFixing(ONIndex1M,I567,TRUE,_xll.ohTrigger(RecalcTrigger,Trigger1M)),NA())</f>
        <v>-4.8013189523787858E-3</v>
      </c>
      <c r="O567" s="44">
        <f>IFERROR(_xll.qlIndexFixing(ONIndex3M,I567,TRUE,_xll.ohTrigger(RecalcTrigger,Trigger3M)),NA())</f>
        <v>-3.3757112546872747E-3</v>
      </c>
      <c r="P567" s="44">
        <f>IFERROR(_xll.qlIndexFixing(ONIndex6M,I567,TRUE,_xll.ohTrigger(RecalcTrigger,Trigger6M)),NA())</f>
        <v>-1.9338055867024195E-3</v>
      </c>
      <c r="Q567" s="145">
        <f>IFERROR(_xll.qlIndexFixing(ONIndex1Y,I567,TRUE,_xll.ohTrigger(RecalcTrigger,Trigger1Y)),NA())</f>
        <v>-4.1535047465401931E-4</v>
      </c>
    </row>
    <row r="568" spans="2:17" x14ac:dyDescent="0.2">
      <c r="B568" s="39" t="s">
        <v>42</v>
      </c>
      <c r="D568" s="42">
        <f>_xll.qlCalendarAdvance(Calendar,$D567,B568,"f",FALSE)</f>
        <v>43711</v>
      </c>
      <c r="E568" s="139">
        <f>_xll.qlInterestRateIndexValueDate(IndexON,D568)</f>
        <v>43711</v>
      </c>
      <c r="F568" s="155">
        <f>IFERROR(_xll.qlIndexFixing(IndexON,D568,TRUE,_xll.ohTrigger(RecalcTrigger,TriggerON)),NA())</f>
        <v>-4.7352118251664521E-3</v>
      </c>
      <c r="H568" s="42">
        <f>_xll.qlCalendarAdvance(Calendar,$H567,B568,"f",FALSE)</f>
        <v>43711</v>
      </c>
      <c r="I568" s="139">
        <f>_xll.qlInterestRateIndexValueDate(Index1M,$H568)</f>
        <v>43713</v>
      </c>
      <c r="J568" s="144">
        <f>IFERROR(_xll.qlIndexFixing(Index1M,$H568,TRUE,_xll.ohTrigger(RecalcTrigger,Trigger1M)),NA())</f>
        <v>-4.7805428950180306E-3</v>
      </c>
      <c r="K568" s="44">
        <f>IFERROR(_xll.qlIndexFixing(Index3M,H568,TRUE,_xll.ohTrigger(RecalcTrigger,Trigger3M)),NA())</f>
        <v>-3.3402576773636748E-3</v>
      </c>
      <c r="L568" s="44">
        <f>IFERROR(_xll.qlIndexFixing(Index6M,$H568,TRUE,_xll.ohTrigger(RecalcTrigger,Trigger6M)),NA())</f>
        <v>-1.740028265705053E-3</v>
      </c>
      <c r="M568" s="145">
        <f>IFERROR(_xll.qlIndexFixing(Index1Y,$H568,TRUE,_xll.ohTrigger(RecalcTrigger,Trigger1Y)),NA())</f>
        <v>2.369326620855616E-5</v>
      </c>
      <c r="N568" s="144">
        <f>IFERROR(_xll.qlIndexFixing(ONIndex1M,I568,TRUE,_xll.ohTrigger(RecalcTrigger,Trigger1M)),NA())</f>
        <v>-4.7936557139749425E-3</v>
      </c>
      <c r="O568" s="44">
        <f>IFERROR(_xll.qlIndexFixing(ONIndex3M,I568,TRUE,_xll.ohTrigger(RecalcTrigger,Trigger3M)),NA())</f>
        <v>-3.3662707058246255E-3</v>
      </c>
      <c r="P568" s="44">
        <f>IFERROR(_xll.qlIndexFixing(ONIndex6M,I568,TRUE,_xll.ohTrigger(RecalcTrigger,Trigger6M)),NA())</f>
        <v>-1.9210370044708824E-3</v>
      </c>
      <c r="Q568" s="145">
        <f>IFERROR(_xll.qlIndexFixing(ONIndex1Y,I568,TRUE,_xll.ohTrigger(RecalcTrigger,Trigger1Y)),NA())</f>
        <v>-4.0348332039474855E-4</v>
      </c>
    </row>
    <row r="569" spans="2:17" x14ac:dyDescent="0.2">
      <c r="B569" s="39" t="s">
        <v>42</v>
      </c>
      <c r="D569" s="42">
        <f>_xll.qlCalendarAdvance(Calendar,$D568,B569,"f",FALSE)</f>
        <v>43718</v>
      </c>
      <c r="E569" s="139">
        <f>_xll.qlInterestRateIndexValueDate(IndexON,D569)</f>
        <v>43718</v>
      </c>
      <c r="F569" s="155">
        <f>IFERROR(_xll.qlIndexFixing(IndexON,D569,TRUE,_xll.ohTrigger(RecalcTrigger,TriggerON)),NA())</f>
        <v>-4.7267474854573166E-3</v>
      </c>
      <c r="H569" s="42">
        <f>_xll.qlCalendarAdvance(Calendar,$H568,B569,"f",FALSE)</f>
        <v>43718</v>
      </c>
      <c r="I569" s="139">
        <f>_xll.qlInterestRateIndexValueDate(Index1M,$H569)</f>
        <v>43720</v>
      </c>
      <c r="J569" s="144">
        <f>IFERROR(_xll.qlIndexFixing(Index1M,$H569,TRUE,_xll.ohTrigger(RecalcTrigger,Trigger1M)),NA())</f>
        <v>-4.7731725417078652E-3</v>
      </c>
      <c r="K569" s="44">
        <f>IFERROR(_xll.qlIndexFixing(Index3M,H569,TRUE,_xll.ohTrigger(RecalcTrigger,Trigger3M)),NA())</f>
        <v>-3.3357008880990731E-3</v>
      </c>
      <c r="L569" s="44">
        <f>IFERROR(_xll.qlIndexFixing(Index6M,$H569,TRUE,_xll.ohTrigger(RecalcTrigger,Trigger6M)),NA())</f>
        <v>-1.7241624453774112E-3</v>
      </c>
      <c r="M569" s="145">
        <f>IFERROR(_xll.qlIndexFixing(Index1Y,$H569,TRUE,_xll.ohTrigger(RecalcTrigger,Trigger1Y)),NA())</f>
        <v>4.3501944645660146E-5</v>
      </c>
      <c r="N569" s="144">
        <f>IFERROR(_xll.qlIndexFixing(ONIndex1M,I569,TRUE,_xll.ohTrigger(RecalcTrigger,Trigger1M)),NA())</f>
        <v>-4.7861453868147663E-3</v>
      </c>
      <c r="O569" s="44">
        <f>IFERROR(_xll.qlIndexFixing(ONIndex3M,I569,TRUE,_xll.ohTrigger(RecalcTrigger,Trigger3M)),NA())</f>
        <v>-3.3591624184259317E-3</v>
      </c>
      <c r="P569" s="44">
        <f>IFERROR(_xll.qlIndexFixing(ONIndex6M,I569,TRUE,_xll.ohTrigger(RecalcTrigger,Trigger6M)),NA())</f>
        <v>-1.9082233867040443E-3</v>
      </c>
      <c r="Q569" s="145">
        <f>IFERROR(_xll.qlIndexFixing(ONIndex1Y,I569,TRUE,_xll.ohTrigger(RecalcTrigger,Trigger1Y)),NA())</f>
        <v>-3.9157231137565418E-4</v>
      </c>
    </row>
    <row r="570" spans="2:17" x14ac:dyDescent="0.2">
      <c r="B570" s="39" t="s">
        <v>42</v>
      </c>
      <c r="D570" s="42">
        <f>_xll.qlCalendarAdvance(Calendar,$D569,B570,"f",FALSE)</f>
        <v>43725</v>
      </c>
      <c r="E570" s="139">
        <f>_xll.qlInterestRateIndexValueDate(IndexON,D570)</f>
        <v>43725</v>
      </c>
      <c r="F570" s="155">
        <f>IFERROR(_xll.qlIndexFixing(IndexON,D570,TRUE,_xll.ohTrigger(RecalcTrigger,TriggerON)),NA())</f>
        <v>-4.7181966562526156E-3</v>
      </c>
      <c r="H570" s="42">
        <f>_xll.qlCalendarAdvance(Calendar,$H569,B570,"f",FALSE)</f>
        <v>43725</v>
      </c>
      <c r="I570" s="139">
        <f>_xll.qlInterestRateIndexValueDate(Index1M,$H570)</f>
        <v>43727</v>
      </c>
      <c r="J570" s="144">
        <f>IFERROR(_xll.qlIndexFixing(Index1M,$H570,TRUE,_xll.ohTrigger(RecalcTrigger,Trigger1M)),NA())</f>
        <v>-4.7657346242921395E-3</v>
      </c>
      <c r="K570" s="44">
        <f>IFERROR(_xll.qlIndexFixing(Index3M,H570,TRUE,_xll.ohTrigger(RecalcTrigger,Trigger3M)),NA())</f>
        <v>-3.3311989797088219E-3</v>
      </c>
      <c r="L570" s="44">
        <f>IFERROR(_xll.qlIndexFixing(Index6M,$H570,TRUE,_xll.ohTrigger(RecalcTrigger,Trigger6M)),NA())</f>
        <v>-1.7080170728624366E-3</v>
      </c>
      <c r="M570" s="145">
        <f>IFERROR(_xll.qlIndexFixing(Index1Y,$H570,TRUE,_xll.ohTrigger(RecalcTrigger,Trigger1Y)),NA())</f>
        <v>6.3659339573882029E-5</v>
      </c>
      <c r="N570" s="144">
        <f>IFERROR(_xll.qlIndexFixing(ONIndex1M,I570,TRUE,_xll.ohTrigger(RecalcTrigger,Trigger1M)),NA())</f>
        <v>-4.7787963555112611E-3</v>
      </c>
      <c r="O570" s="44">
        <f>IFERROR(_xll.qlIndexFixing(ONIndex3M,I570,TRUE,_xll.ohTrigger(RecalcTrigger,Trigger3M)),NA())</f>
        <v>-3.3544498801063583E-3</v>
      </c>
      <c r="P570" s="44">
        <f>IFERROR(_xll.qlIndexFixing(ONIndex6M,I570,TRUE,_xll.ohTrigger(RecalcTrigger,Trigger6M)),NA())</f>
        <v>-1.8953679567035309E-3</v>
      </c>
      <c r="Q570" s="145">
        <f>IFERROR(_xll.qlIndexFixing(ONIndex1Y,I570,TRUE,_xll.ohTrigger(RecalcTrigger,Trigger1Y)),NA())</f>
        <v>-3.7962020363213611E-4</v>
      </c>
    </row>
    <row r="571" spans="2:17" x14ac:dyDescent="0.2">
      <c r="B571" s="39" t="s">
        <v>42</v>
      </c>
      <c r="D571" s="42">
        <f>_xll.qlCalendarAdvance(Calendar,$D570,B571,"f",FALSE)</f>
        <v>43732</v>
      </c>
      <c r="E571" s="139">
        <f>_xll.qlInterestRateIndexValueDate(IndexON,D571)</f>
        <v>43732</v>
      </c>
      <c r="F571" s="155">
        <f>IFERROR(_xll.qlIndexFixing(IndexON,D571,TRUE,_xll.ohTrigger(RecalcTrigger,TriggerON)),NA())</f>
        <v>-4.7095625125326279E-3</v>
      </c>
      <c r="H571" s="42">
        <f>_xll.qlCalendarAdvance(Calendar,$H570,B571,"f",FALSE)</f>
        <v>43732</v>
      </c>
      <c r="I571" s="139">
        <f>_xll.qlInterestRateIndexValueDate(Index1M,$H571)</f>
        <v>43734</v>
      </c>
      <c r="J571" s="144">
        <f>IFERROR(_xll.qlIndexFixing(Index1M,$H571,TRUE,_xll.ohTrigger(RecalcTrigger,Trigger1M)),NA())</f>
        <v>-4.7581118394063315E-3</v>
      </c>
      <c r="K571" s="44">
        <f>IFERROR(_xll.qlIndexFixing(Index3M,H571,TRUE,_xll.ohTrigger(RecalcTrigger,Trigger3M)),NA())</f>
        <v>-3.3261069305516289E-3</v>
      </c>
      <c r="L571" s="44">
        <f>IFERROR(_xll.qlIndexFixing(Index6M,$H571,TRUE,_xll.ohTrigger(RecalcTrigger,Trigger6M)),NA())</f>
        <v>-1.6915806744620932E-3</v>
      </c>
      <c r="M571" s="145">
        <f>IFERROR(_xll.qlIndexFixing(Index1Y,$H571,TRUE,_xll.ohTrigger(RecalcTrigger,Trigger1Y)),NA())</f>
        <v>8.4173280431189333E-5</v>
      </c>
      <c r="N571" s="144">
        <f>IFERROR(_xll.qlIndexFixing(ONIndex1M,I571,TRUE,_xll.ohTrigger(RecalcTrigger,Trigger1M)),NA())</f>
        <v>-4.7716151654686456E-3</v>
      </c>
      <c r="O571" s="44">
        <f>IFERROR(_xll.qlIndexFixing(ONIndex3M,I571,TRUE,_xll.ohTrigger(RecalcTrigger,Trigger3M)),NA())</f>
        <v>-3.3520921009344562E-3</v>
      </c>
      <c r="P571" s="44">
        <f>IFERROR(_xll.qlIndexFixing(ONIndex6M,I571,TRUE,_xll.ohTrigger(RecalcTrigger,Trigger6M)),NA())</f>
        <v>-1.8824731304167841E-3</v>
      </c>
      <c r="Q571" s="145">
        <f>IFERROR(_xll.qlIndexFixing(ONIndex1Y,I571,TRUE,_xll.ohTrigger(RecalcTrigger,Trigger1Y)),NA())</f>
        <v>-3.6762892734021335E-4</v>
      </c>
    </row>
    <row r="572" spans="2:17" x14ac:dyDescent="0.2">
      <c r="B572" s="39" t="s">
        <v>42</v>
      </c>
      <c r="D572" s="42">
        <f>_xll.qlCalendarAdvance(Calendar,$D571,B572,"f",FALSE)</f>
        <v>43739</v>
      </c>
      <c r="E572" s="139">
        <f>_xll.qlInterestRateIndexValueDate(IndexON,D572)</f>
        <v>43739</v>
      </c>
      <c r="F572" s="155">
        <f>IFERROR(_xll.qlIndexFixing(IndexON,D572,TRUE,_xll.ohTrigger(RecalcTrigger,TriggerON)),NA())</f>
        <v>-4.7008428805161984E-3</v>
      </c>
      <c r="H572" s="42">
        <f>_xll.qlCalendarAdvance(Calendar,$H571,B572,"f",FALSE)</f>
        <v>43739</v>
      </c>
      <c r="I572" s="139">
        <f>_xll.qlInterestRateIndexValueDate(Index1M,$H572)</f>
        <v>43741</v>
      </c>
      <c r="J572" s="144">
        <f>IFERROR(_xll.qlIndexFixing(Index1M,$H572,TRUE,_xll.ohTrigger(RecalcTrigger,Trigger1M)),NA())</f>
        <v>-4.7501854167206203E-3</v>
      </c>
      <c r="K572" s="44">
        <f>IFERROR(_xll.qlIndexFixing(Index3M,H572,TRUE,_xll.ohTrigger(RecalcTrigger,Trigger3M)),NA())</f>
        <v>-3.321034289525706E-3</v>
      </c>
      <c r="L572" s="44">
        <f>IFERROR(_xll.qlIndexFixing(Index6M,$H572,TRUE,_xll.ohTrigger(RecalcTrigger,Trigger6M)),NA())</f>
        <v>-1.6735338319199395E-3</v>
      </c>
      <c r="M572" s="145">
        <f>IFERROR(_xll.qlIndexFixing(Index1Y,$H572,TRUE,_xll.ohTrigger(RecalcTrigger,Trigger1Y)),NA())</f>
        <v>1.0505137753256895E-4</v>
      </c>
      <c r="N572" s="144">
        <f>IFERROR(_xll.qlIndexFixing(ONIndex1M,I572,TRUE,_xll.ohTrigger(RecalcTrigger,Trigger1M)),NA())</f>
        <v>-4.7643023191401568E-3</v>
      </c>
      <c r="O572" s="44">
        <f>IFERROR(_xll.qlIndexFixing(ONIndex3M,I572,TRUE,_xll.ohTrigger(RecalcTrigger,Trigger3M)),NA())</f>
        <v>-3.3493785199745219E-3</v>
      </c>
      <c r="P572" s="44">
        <f>IFERROR(_xll.qlIndexFixing(ONIndex6M,I572,TRUE,_xll.ohTrigger(RecalcTrigger,Trigger6M)),NA())</f>
        <v>-1.8694070045954803E-3</v>
      </c>
      <c r="Q572" s="145">
        <f>IFERROR(_xll.qlIndexFixing(ONIndex1Y,I572,TRUE,_xll.ohTrigger(RecalcTrigger,Trigger1Y)),NA())</f>
        <v>-3.5546312677325886E-4</v>
      </c>
    </row>
    <row r="573" spans="2:17" x14ac:dyDescent="0.2">
      <c r="B573" s="39" t="s">
        <v>42</v>
      </c>
      <c r="D573" s="42">
        <f>_xll.qlCalendarAdvance(Calendar,$D572,B573,"f",FALSE)</f>
        <v>43746</v>
      </c>
      <c r="E573" s="139">
        <f>_xll.qlInterestRateIndexValueDate(IndexON,D573)</f>
        <v>43746</v>
      </c>
      <c r="F573" s="155">
        <f>IFERROR(_xll.qlIndexFixing(IndexON,D573,TRUE,_xll.ohTrigger(RecalcTrigger,TriggerON)),NA())</f>
        <v>-4.6918897788161829E-3</v>
      </c>
      <c r="H573" s="42">
        <f>_xll.qlCalendarAdvance(Calendar,$H572,B573,"f",FALSE)</f>
        <v>43746</v>
      </c>
      <c r="I573" s="139">
        <f>_xll.qlInterestRateIndexValueDate(Index1M,$H573)</f>
        <v>43748</v>
      </c>
      <c r="J573" s="144">
        <f>IFERROR(_xll.qlIndexFixing(Index1M,$H573,TRUE,_xll.ohTrigger(RecalcTrigger,Trigger1M)),NA())</f>
        <v>-4.7418852743572049E-3</v>
      </c>
      <c r="K573" s="44">
        <f>IFERROR(_xll.qlIndexFixing(Index3M,H573,TRUE,_xll.ohTrigger(RecalcTrigger,Trigger3M)),NA())</f>
        <v>-3.3155309934746642E-3</v>
      </c>
      <c r="L573" s="44">
        <f>IFERROR(_xll.qlIndexFixing(Index6M,$H573,TRUE,_xll.ohTrigger(RecalcTrigger,Trigger6M)),NA())</f>
        <v>-1.6511150160536212E-3</v>
      </c>
      <c r="M573" s="145">
        <f>IFERROR(_xll.qlIndexFixing(Index1Y,$H573,TRUE,_xll.ohTrigger(RecalcTrigger,Trigger1Y)),NA())</f>
        <v>1.2629659842835678E-4</v>
      </c>
      <c r="N573" s="144">
        <f>IFERROR(_xll.qlIndexFixing(ONIndex1M,I573,TRUE,_xll.ohTrigger(RecalcTrigger,Trigger1M)),NA())</f>
        <v>-4.7566208652272124E-3</v>
      </c>
      <c r="O573" s="44">
        <f>IFERROR(_xll.qlIndexFixing(ONIndex3M,I573,TRUE,_xll.ohTrigger(RecalcTrigger,Trigger3M)),NA())</f>
        <v>-3.3462990736365938E-3</v>
      </c>
      <c r="P573" s="44">
        <f>IFERROR(_xll.qlIndexFixing(ONIndex6M,I573,TRUE,_xll.ohTrigger(RecalcTrigger,Trigger6M)),NA())</f>
        <v>-1.8560651264332151E-3</v>
      </c>
      <c r="Q573" s="145">
        <f>IFERROR(_xll.qlIndexFixing(ONIndex1Y,I573,TRUE,_xll.ohTrigger(RecalcTrigger,Trigger1Y)),NA())</f>
        <v>-3.4301550324133956E-4</v>
      </c>
    </row>
    <row r="574" spans="2:17" x14ac:dyDescent="0.2">
      <c r="B574" s="39" t="s">
        <v>42</v>
      </c>
      <c r="D574" s="42">
        <f>_xll.qlCalendarAdvance(Calendar,$D573,B574,"f",FALSE)</f>
        <v>43753</v>
      </c>
      <c r="E574" s="139">
        <f>_xll.qlInterestRateIndexValueDate(IndexON,D574)</f>
        <v>43753</v>
      </c>
      <c r="F574" s="155">
        <f>IFERROR(_xll.qlIndexFixing(IndexON,D574,TRUE,_xll.ohTrigger(RecalcTrigger,TriggerON)),NA())</f>
        <v>-4.6826317274506479E-3</v>
      </c>
      <c r="H574" s="42">
        <f>_xll.qlCalendarAdvance(Calendar,$H573,B574,"f",FALSE)</f>
        <v>43753</v>
      </c>
      <c r="I574" s="139">
        <f>_xll.qlInterestRateIndexValueDate(Index1M,$H574)</f>
        <v>43755</v>
      </c>
      <c r="J574" s="144">
        <f>IFERROR(_xll.qlIndexFixing(Index1M,$H574,TRUE,_xll.ohTrigger(RecalcTrigger,Trigger1M)),NA())</f>
        <v>-4.7332023232728171E-3</v>
      </c>
      <c r="K574" s="44">
        <f>IFERROR(_xll.qlIndexFixing(Index3M,H574,TRUE,_xll.ohTrigger(RecalcTrigger,Trigger3M)),NA())</f>
        <v>-3.3095973796100657E-3</v>
      </c>
      <c r="L574" s="44">
        <f>IFERROR(_xll.qlIndexFixing(Index6M,$H574,TRUE,_xll.ohTrigger(RecalcTrigger,Trigger6M)),NA())</f>
        <v>-1.6390749291347556E-3</v>
      </c>
      <c r="M574" s="145">
        <f>IFERROR(_xll.qlIndexFixing(Index1Y,$H574,TRUE,_xll.ohTrigger(RecalcTrigger,Trigger1Y)),NA())</f>
        <v>1.4790791183479877E-4</v>
      </c>
      <c r="N574" s="144">
        <f>IFERROR(_xll.qlIndexFixing(ONIndex1M,I574,TRUE,_xll.ohTrigger(RecalcTrigger,Trigger1M)),NA())</f>
        <v>-4.7485653733936317E-3</v>
      </c>
      <c r="O574" s="44">
        <f>IFERROR(_xll.qlIndexFixing(ONIndex3M,I574,TRUE,_xll.ohTrigger(RecalcTrigger,Trigger3M)),NA())</f>
        <v>-3.3428444088823284E-3</v>
      </c>
      <c r="P574" s="44">
        <f>IFERROR(_xll.qlIndexFixing(ONIndex6M,I574,TRUE,_xll.ohTrigger(RecalcTrigger,Trigger6M)),NA())</f>
        <v>-1.8424446556819518E-3</v>
      </c>
      <c r="Q574" s="145">
        <f>IFERROR(_xll.qlIndexFixing(ONIndex1Y,I574,TRUE,_xll.ohTrigger(RecalcTrigger,Trigger1Y)),NA())</f>
        <v>-3.3028261521739211E-4</v>
      </c>
    </row>
    <row r="575" spans="2:17" x14ac:dyDescent="0.2">
      <c r="B575" s="39" t="s">
        <v>42</v>
      </c>
      <c r="D575" s="42">
        <f>_xll.qlCalendarAdvance(Calendar,$D574,B575,"f",FALSE)</f>
        <v>43760</v>
      </c>
      <c r="E575" s="139">
        <f>_xll.qlInterestRateIndexValueDate(IndexON,D575)</f>
        <v>43760</v>
      </c>
      <c r="F575" s="155">
        <f>IFERROR(_xll.qlIndexFixing(IndexON,D575,TRUE,_xll.ohTrigger(RecalcTrigger,TriggerON)),NA())</f>
        <v>-4.6730661788174643E-3</v>
      </c>
      <c r="H575" s="42">
        <f>_xll.qlCalendarAdvance(Calendar,$H574,B575,"f",FALSE)</f>
        <v>43760</v>
      </c>
      <c r="I575" s="139">
        <f>_xll.qlInterestRateIndexValueDate(Index1M,$H575)</f>
        <v>43762</v>
      </c>
      <c r="J575" s="144">
        <f>IFERROR(_xll.qlIndexFixing(Index1M,$H575,TRUE,_xll.ohTrigger(RecalcTrigger,Trigger1M)),NA())</f>
        <v>-4.7241311346550574E-3</v>
      </c>
      <c r="K575" s="44">
        <f>IFERROR(_xll.qlIndexFixing(Index3M,H575,TRUE,_xll.ohTrigger(RecalcTrigger,Trigger3M)),NA())</f>
        <v>-3.3032241004556399E-3</v>
      </c>
      <c r="L575" s="44">
        <f>IFERROR(_xll.qlIndexFixing(Index6M,$H575,TRUE,_xll.ohTrigger(RecalcTrigger,Trigger6M)),NA())</f>
        <v>-1.6213719677249565E-3</v>
      </c>
      <c r="M575" s="145">
        <f>IFERROR(_xll.qlIndexFixing(Index1Y,$H575,TRUE,_xll.ohTrigger(RecalcTrigger,Trigger1Y)),NA())</f>
        <v>1.6988403901934028E-4</v>
      </c>
      <c r="N575" s="144">
        <f>IFERROR(_xll.qlIndexFixing(ONIndex1M,I575,TRUE,_xll.ohTrigger(RecalcTrigger,Trigger1M)),NA())</f>
        <v>-4.7401304134231381E-3</v>
      </c>
      <c r="O575" s="44">
        <f>IFERROR(_xll.qlIndexFixing(ONIndex3M,I575,TRUE,_xll.ohTrigger(RecalcTrigger,Trigger3M)),NA())</f>
        <v>-3.3390051721937652E-3</v>
      </c>
      <c r="P575" s="44">
        <f>IFERROR(_xll.qlIndexFixing(ONIndex6M,I575,TRUE,_xll.ohTrigger(RecalcTrigger,Trigger6M)),NA())</f>
        <v>-1.8285427528930143E-3</v>
      </c>
      <c r="Q575" s="145">
        <f>IFERROR(_xll.qlIndexFixing(ONIndex1Y,I575,TRUE,_xll.ohTrigger(RecalcTrigger,Trigger1Y)),NA())</f>
        <v>-3.172610212143212E-4</v>
      </c>
    </row>
    <row r="576" spans="2:17" x14ac:dyDescent="0.2">
      <c r="B576" s="39" t="s">
        <v>42</v>
      </c>
      <c r="D576" s="42">
        <f>_xll.qlCalendarAdvance(Calendar,$D575,B576,"f",FALSE)</f>
        <v>43767</v>
      </c>
      <c r="E576" s="139">
        <f>_xll.qlInterestRateIndexValueDate(IndexON,D576)</f>
        <v>43767</v>
      </c>
      <c r="F576" s="155">
        <f>IFERROR(_xll.qlIndexFixing(IndexON,D576,TRUE,_xll.ohTrigger(RecalcTrigger,TriggerON)),NA())</f>
        <v>-4.6631905847949184E-3</v>
      </c>
      <c r="H576" s="42">
        <f>_xll.qlCalendarAdvance(Calendar,$H575,B576,"f",FALSE)</f>
        <v>43767</v>
      </c>
      <c r="I576" s="139">
        <f>_xll.qlInterestRateIndexValueDate(Index1M,$H576)</f>
        <v>43769</v>
      </c>
      <c r="J576" s="144">
        <f>IFERROR(_xll.qlIndexFixing(Index1M,$H576,TRUE,_xll.ohTrigger(RecalcTrigger,Trigger1M)),NA())</f>
        <v>-4.71688251160572E-3</v>
      </c>
      <c r="K576" s="44">
        <f>IFERROR(_xll.qlIndexFixing(Index3M,H576,TRUE,_xll.ohTrigger(RecalcTrigger,Trigger3M)),NA())</f>
        <v>-3.2964018083322341E-3</v>
      </c>
      <c r="L576" s="44">
        <f>IFERROR(_xll.qlIndexFixing(Index6M,$H576,TRUE,_xll.ohTrigger(RecalcTrigger,Trigger6M)),NA())</f>
        <v>-1.6047510104443409E-3</v>
      </c>
      <c r="M576" s="145">
        <f>IFERROR(_xll.qlIndexFixing(Index1Y,$H576,TRUE,_xll.ohTrigger(RecalcTrigger,Trigger1Y)),NA())</f>
        <v>1.8669857372439333E-4</v>
      </c>
      <c r="N576" s="144">
        <f>IFERROR(_xll.qlIndexFixing(ONIndex1M,I576,TRUE,_xll.ohTrigger(RecalcTrigger,Trigger1M)),NA())</f>
        <v>-4.7313105552593271E-3</v>
      </c>
      <c r="O576" s="44">
        <f>IFERROR(_xll.qlIndexFixing(ONIndex3M,I576,TRUE,_xll.ohTrigger(RecalcTrigger,Trigger3M)),NA())</f>
        <v>-3.3347720104526246E-3</v>
      </c>
      <c r="P576" s="44">
        <f>IFERROR(_xll.qlIndexFixing(ONIndex6M,I576,TRUE,_xll.ohTrigger(RecalcTrigger,Trigger6M)),NA())</f>
        <v>-1.8143565778983017E-3</v>
      </c>
      <c r="Q576" s="145">
        <f>IFERROR(_xll.qlIndexFixing(ONIndex1Y,I576,TRUE,_xll.ohTrigger(RecalcTrigger,Trigger1Y)),NA())</f>
        <v>-3.0394727962512746E-4</v>
      </c>
    </row>
    <row r="577" spans="2:17" x14ac:dyDescent="0.2">
      <c r="B577" s="39" t="s">
        <v>42</v>
      </c>
      <c r="D577" s="42">
        <f>_xll.qlCalendarAdvance(Calendar,$D576,B577,"f",FALSE)</f>
        <v>43774</v>
      </c>
      <c r="E577" s="139">
        <f>_xll.qlInterestRateIndexValueDate(IndexON,D577)</f>
        <v>43774</v>
      </c>
      <c r="F577" s="155">
        <f>IFERROR(_xll.qlIndexFixing(IndexON,D577,TRUE,_xll.ohTrigger(RecalcTrigger,TriggerON)),NA())</f>
        <v>-4.6530023979807211E-3</v>
      </c>
      <c r="H577" s="42">
        <f>_xll.qlCalendarAdvance(Calendar,$H576,B577,"f",FALSE)</f>
        <v>43774</v>
      </c>
      <c r="I577" s="139">
        <f>_xll.qlInterestRateIndexValueDate(Index1M,$H577)</f>
        <v>43776</v>
      </c>
      <c r="J577" s="144">
        <f>IFERROR(_xll.qlIndexFixing(Index1M,$H577,TRUE,_xll.ohTrigger(RecalcTrigger,Trigger1M)),NA())</f>
        <v>-4.7048023292588226E-3</v>
      </c>
      <c r="K577" s="44">
        <f>IFERROR(_xll.qlIndexFixing(Index3M,H577,TRUE,_xll.ohTrigger(RecalcTrigger,Trigger3M)),NA())</f>
        <v>-3.2891211553391342E-3</v>
      </c>
      <c r="L577" s="44">
        <f>IFERROR(_xll.qlIndexFixing(Index6M,$H577,TRUE,_xll.ohTrigger(RecalcTrigger,Trigger6M)),NA())</f>
        <v>-1.5864301836530849E-3</v>
      </c>
      <c r="M577" s="145">
        <f>IFERROR(_xll.qlIndexFixing(Index1Y,$H577,TRUE,_xll.ohTrigger(RecalcTrigger,Trigger1Y)),NA())</f>
        <v>2.1492518504483078E-4</v>
      </c>
      <c r="N577" s="144">
        <f>IFERROR(_xll.qlIndexFixing(ONIndex1M,I577,TRUE,_xll.ohTrigger(RecalcTrigger,Trigger1M)),NA())</f>
        <v>-4.722100368765858E-3</v>
      </c>
      <c r="O577" s="44">
        <f>IFERROR(_xll.qlIndexFixing(ONIndex3M,I577,TRUE,_xll.ohTrigger(RecalcTrigger,Trigger3M)),NA())</f>
        <v>-3.3301355701809143E-3</v>
      </c>
      <c r="P577" s="44">
        <f>IFERROR(_xll.qlIndexFixing(ONIndex6M,I577,TRUE,_xll.ohTrigger(RecalcTrigger,Trigger6M)),NA())</f>
        <v>-1.7998832908094897E-3</v>
      </c>
      <c r="Q577" s="145">
        <f>IFERROR(_xll.qlIndexFixing(ONIndex1Y,I577,TRUE,_xll.ohTrigger(RecalcTrigger,Trigger1Y)),NA())</f>
        <v>-2.9033794908261967E-4</v>
      </c>
    </row>
    <row r="578" spans="2:17" x14ac:dyDescent="0.2">
      <c r="B578" s="39" t="s">
        <v>42</v>
      </c>
      <c r="D578" s="42">
        <f>_xll.qlCalendarAdvance(Calendar,$D577,B578,"f",FALSE)</f>
        <v>43781</v>
      </c>
      <c r="E578" s="139">
        <f>_xll.qlInterestRateIndexValueDate(IndexON,D578)</f>
        <v>43781</v>
      </c>
      <c r="F578" s="155">
        <f>IFERROR(_xll.qlIndexFixing(IndexON,D578,TRUE,_xll.ohTrigger(RecalcTrigger,TriggerON)),NA())</f>
        <v>-4.642499070612871E-3</v>
      </c>
      <c r="H578" s="42">
        <f>_xll.qlCalendarAdvance(Calendar,$H577,B578,"f",FALSE)</f>
        <v>43781</v>
      </c>
      <c r="I578" s="139">
        <f>_xll.qlInterestRateIndexValueDate(Index1M,$H578)</f>
        <v>43783</v>
      </c>
      <c r="J578" s="144">
        <f>IFERROR(_xll.qlIndexFixing(Index1M,$H578,TRUE,_xll.ohTrigger(RecalcTrigger,Trigger1M)),NA())</f>
        <v>-4.694533854552041E-3</v>
      </c>
      <c r="K578" s="44">
        <f>IFERROR(_xll.qlIndexFixing(Index3M,H578,TRUE,_xll.ohTrigger(RecalcTrigger,Trigger3M)),NA())</f>
        <v>-3.2813727933471127E-3</v>
      </c>
      <c r="L578" s="44">
        <f>IFERROR(_xll.qlIndexFixing(Index6M,$H578,TRUE,_xll.ohTrigger(RecalcTrigger,Trigger6M)),NA())</f>
        <v>-1.5677843985369647E-3</v>
      </c>
      <c r="M578" s="145">
        <f>IFERROR(_xll.qlIndexFixing(Index1Y,$H578,TRUE,_xll.ohTrigger(RecalcTrigger,Trigger1Y)),NA())</f>
        <v>2.3798721162759942E-4</v>
      </c>
      <c r="N578" s="144">
        <f>IFERROR(_xll.qlIndexFixing(ONIndex1M,I578,TRUE,_xll.ohTrigger(RecalcTrigger,Trigger1M)),NA())</f>
        <v>-4.7124944236864863E-3</v>
      </c>
      <c r="O578" s="44">
        <f>IFERROR(_xll.qlIndexFixing(ONIndex3M,I578,TRUE,_xll.ohTrigger(RecalcTrigger,Trigger3M)),NA())</f>
        <v>-3.3250864979006423E-3</v>
      </c>
      <c r="P578" s="44">
        <f>IFERROR(_xll.qlIndexFixing(ONIndex6M,I578,TRUE,_xll.ohTrigger(RecalcTrigger,Trigger6M)),NA())</f>
        <v>-1.7851200515783816E-3</v>
      </c>
      <c r="Q578" s="145">
        <f>IFERROR(_xll.qlIndexFixing(ONIndex1Y,I578,TRUE,_xll.ohTrigger(RecalcTrigger,Trigger1Y)),NA())</f>
        <v>-2.7642958809970253E-4</v>
      </c>
    </row>
    <row r="579" spans="2:17" x14ac:dyDescent="0.2">
      <c r="B579" s="39" t="s">
        <v>42</v>
      </c>
      <c r="D579" s="42">
        <f>_xll.qlCalendarAdvance(Calendar,$D578,B579,"f",FALSE)</f>
        <v>43788</v>
      </c>
      <c r="E579" s="139">
        <f>_xll.qlInterestRateIndexValueDate(IndexON,D579)</f>
        <v>43788</v>
      </c>
      <c r="F579" s="155">
        <f>IFERROR(_xll.qlIndexFixing(IndexON,D579,TRUE,_xll.ohTrigger(RecalcTrigger,TriggerON)),NA())</f>
        <v>-4.6316780547295267E-3</v>
      </c>
      <c r="H579" s="42">
        <f>_xll.qlCalendarAdvance(Calendar,$H578,B579,"f",FALSE)</f>
        <v>43788</v>
      </c>
      <c r="I579" s="139">
        <f>_xll.qlInterestRateIndexValueDate(Index1M,$H579)</f>
        <v>43790</v>
      </c>
      <c r="J579" s="144">
        <f>IFERROR(_xll.qlIndexFixing(Index1M,$H579,TRUE,_xll.ohTrigger(RecalcTrigger,Trigger1M)),NA())</f>
        <v>-4.6838554264577725E-3</v>
      </c>
      <c r="K579" s="44">
        <f>IFERROR(_xll.qlIndexFixing(Index3M,H579,TRUE,_xll.ohTrigger(RecalcTrigger,Trigger3M)),NA())</f>
        <v>-3.2731473739888721E-3</v>
      </c>
      <c r="L579" s="44">
        <f>IFERROR(_xll.qlIndexFixing(Index6M,$H579,TRUE,_xll.ohTrigger(RecalcTrigger,Trigger6M)),NA())</f>
        <v>-1.5488108082108354E-3</v>
      </c>
      <c r="M579" s="145">
        <f>IFERROR(_xll.qlIndexFixing(Index1Y,$H579,TRUE,_xll.ohTrigger(RecalcTrigger,Trigger1Y)),NA())</f>
        <v>2.6140806744256523E-4</v>
      </c>
      <c r="N579" s="144">
        <f>IFERROR(_xll.qlIndexFixing(ONIndex1M,I579,TRUE,_xll.ohTrigger(RecalcTrigger,Trigger1M)),NA())</f>
        <v>-4.7024872898848713E-3</v>
      </c>
      <c r="O579" s="44">
        <f>IFERROR(_xll.qlIndexFixing(ONIndex3M,I579,TRUE,_xll.ohTrigger(RecalcTrigger,Trigger3M)),NA())</f>
        <v>-3.3196154404135925E-3</v>
      </c>
      <c r="P579" s="44">
        <f>IFERROR(_xll.qlIndexFixing(ONIndex6M,I579,TRUE,_xll.ohTrigger(RecalcTrigger,Trigger6M)),NA())</f>
        <v>-1.770064020436557E-3</v>
      </c>
      <c r="Q579" s="145">
        <f>IFERROR(_xll.qlIndexFixing(ONIndex1Y,I579,TRUE,_xll.ohTrigger(RecalcTrigger,Trigger1Y)),NA())</f>
        <v>-2.6221875518928073E-4</v>
      </c>
    </row>
    <row r="580" spans="2:17" x14ac:dyDescent="0.2">
      <c r="B580" s="39" t="s">
        <v>42</v>
      </c>
      <c r="D580" s="42">
        <f>_xll.qlCalendarAdvance(Calendar,$D579,B580,"f",FALSE)</f>
        <v>43795</v>
      </c>
      <c r="E580" s="139">
        <f>_xll.qlInterestRateIndexValueDate(IndexON,D580)</f>
        <v>43795</v>
      </c>
      <c r="F580" s="155">
        <f>IFERROR(_xll.qlIndexFixing(IndexON,D580,TRUE,_xll.ohTrigger(RecalcTrigger,TriggerON)),NA())</f>
        <v>-4.6205368026885907E-3</v>
      </c>
      <c r="H580" s="42">
        <f>_xll.qlCalendarAdvance(Calendar,$H579,B580,"f",FALSE)</f>
        <v>43795</v>
      </c>
      <c r="I580" s="139">
        <f>_xll.qlInterestRateIndexValueDate(Index1M,$H580)</f>
        <v>43797</v>
      </c>
      <c r="J580" s="144">
        <f>IFERROR(_xll.qlIndexFixing(Index1M,$H580,TRUE,_xll.ohTrigger(RecalcTrigger,Trigger1M)),NA())</f>
        <v>-4.6727616158488694E-3</v>
      </c>
      <c r="K580" s="44">
        <f>IFERROR(_xll.qlIndexFixing(Index3M,H580,TRUE,_xll.ohTrigger(RecalcTrigger,Trigger3M)),NA())</f>
        <v>-3.2644355486451419E-3</v>
      </c>
      <c r="L580" s="44">
        <f>IFERROR(_xll.qlIndexFixing(Index6M,$H580,TRUE,_xll.ohTrigger(RecalcTrigger,Trigger6M)),NA())</f>
        <v>-1.5295065655159239E-3</v>
      </c>
      <c r="M580" s="145">
        <f>IFERROR(_xll.qlIndexFixing(Index1Y,$H580,TRUE,_xll.ohTrigger(RecalcTrigger,Trigger1Y)),NA())</f>
        <v>2.8518603887091624E-4</v>
      </c>
      <c r="N580" s="144">
        <f>IFERROR(_xll.qlIndexFixing(ONIndex1M,I580,TRUE,_xll.ohTrigger(RecalcTrigger,Trigger1M)),NA())</f>
        <v>-4.6920735371447364E-3</v>
      </c>
      <c r="O580" s="44">
        <f>IFERROR(_xll.qlIndexFixing(ONIndex3M,I580,TRUE,_xll.ohTrigger(RecalcTrigger,Trigger3M)),NA())</f>
        <v>-3.313713044441613E-3</v>
      </c>
      <c r="P580" s="44">
        <f>IFERROR(_xll.qlIndexFixing(ONIndex6M,I580,TRUE,_xll.ohTrigger(RecalcTrigger,Trigger6M)),NA())</f>
        <v>-1.7547123571359791E-3</v>
      </c>
      <c r="Q580" s="145">
        <f>IFERROR(_xll.qlIndexFixing(ONIndex1Y,I580,TRUE,_xll.ohTrigger(RecalcTrigger,Trigger1Y)),NA())</f>
        <v>-2.4770200882429094E-4</v>
      </c>
    </row>
    <row r="581" spans="2:17" x14ac:dyDescent="0.2">
      <c r="B581" s="39" t="s">
        <v>42</v>
      </c>
      <c r="D581" s="42">
        <f>_xll.qlCalendarAdvance(Calendar,$D580,B581,"f",FALSE)</f>
        <v>43802</v>
      </c>
      <c r="E581" s="139">
        <f>_xll.qlInterestRateIndexValueDate(IndexON,D581)</f>
        <v>43802</v>
      </c>
      <c r="F581" s="155">
        <f>IFERROR(_xll.qlIndexFixing(IndexON,D581,TRUE,_xll.ohTrigger(RecalcTrigger,TriggerON)),NA())</f>
        <v>-4.6090727668079978E-3</v>
      </c>
      <c r="H581" s="42">
        <f>_xll.qlCalendarAdvance(Calendar,$H580,B581,"f",FALSE)</f>
        <v>43802</v>
      </c>
      <c r="I581" s="139">
        <f>_xll.qlInterestRateIndexValueDate(Index1M,$H581)</f>
        <v>43804</v>
      </c>
      <c r="J581" s="144">
        <f>IFERROR(_xll.qlIndexFixing(Index1M,$H581,TRUE,_xll.ohTrigger(RecalcTrigger,Trigger1M)),NA())</f>
        <v>-4.6612469935394807E-3</v>
      </c>
      <c r="K581" s="44">
        <f>IFERROR(_xll.qlIndexFixing(Index3M,H581,TRUE,_xll.ohTrigger(RecalcTrigger,Trigger3M)),NA())</f>
        <v>-3.2559955141264751E-3</v>
      </c>
      <c r="L581" s="44">
        <f>IFERROR(_xll.qlIndexFixing(Index6M,$H581,TRUE,_xll.ohTrigger(RecalcTrigger,Trigger6M)),NA())</f>
        <v>-1.5083457347788857E-3</v>
      </c>
      <c r="M581" s="145">
        <f>IFERROR(_xll.qlIndexFixing(Index1Y,$H581,TRUE,_xll.ohTrigger(RecalcTrigger,Trigger1Y)),NA())</f>
        <v>3.0931932526910506E-4</v>
      </c>
      <c r="N581" s="144">
        <f>IFERROR(_xll.qlIndexFixing(ONIndex1M,I581,TRUE,_xll.ohTrigger(RecalcTrigger,Trigger1M)),NA())</f>
        <v>-4.681247735289773E-3</v>
      </c>
      <c r="O581" s="44">
        <f>IFERROR(_xll.qlIndexFixing(ONIndex3M,I581,TRUE,_xll.ohTrigger(RecalcTrigger,Trigger3M)),NA())</f>
        <v>-3.3073699564667436E-3</v>
      </c>
      <c r="P581" s="44">
        <f>IFERROR(_xll.qlIndexFixing(ONIndex6M,I581,TRUE,_xll.ohTrigger(RecalcTrigger,Trigger6M)),NA())</f>
        <v>-1.7390622222279717E-3</v>
      </c>
      <c r="Q581" s="145">
        <f>IFERROR(_xll.qlIndexFixing(ONIndex1Y,I581,TRUE,_xll.ohTrigger(RecalcTrigger,Trigger1Y)),NA())</f>
        <v>-2.3287590739773378E-4</v>
      </c>
    </row>
    <row r="582" spans="2:17" x14ac:dyDescent="0.2">
      <c r="B582" s="39" t="s">
        <v>42</v>
      </c>
      <c r="D582" s="42">
        <f>_xll.qlCalendarAdvance(Calendar,$D581,B582,"f",FALSE)</f>
        <v>43809</v>
      </c>
      <c r="E582" s="139">
        <f>_xll.qlInterestRateIndexValueDate(IndexON,D582)</f>
        <v>43809</v>
      </c>
      <c r="F582" s="155">
        <f>IFERROR(_xll.qlIndexFixing(IndexON,D582,TRUE,_xll.ohTrigger(RecalcTrigger,TriggerON)),NA())</f>
        <v>-4.5972833993257467E-3</v>
      </c>
      <c r="H582" s="42">
        <f>_xll.qlCalendarAdvance(Calendar,$H581,B582,"f",FALSE)</f>
        <v>43809</v>
      </c>
      <c r="I582" s="139">
        <f>_xll.qlInterestRateIndexValueDate(Index1M,$H582)</f>
        <v>43811</v>
      </c>
      <c r="J582" s="144">
        <f>IFERROR(_xll.qlIndexFixing(Index1M,$H582,TRUE,_xll.ohTrigger(RecalcTrigger,Trigger1M)),NA())</f>
        <v>-4.6493061302713135E-3</v>
      </c>
      <c r="K582" s="44">
        <f>IFERROR(_xll.qlIndexFixing(Index3M,H582,TRUE,_xll.ohTrigger(RecalcTrigger,Trigger3M)),NA())</f>
        <v>-3.2463205858872597E-3</v>
      </c>
      <c r="L582" s="44">
        <f>IFERROR(_xll.qlIndexFixing(Index6M,$H582,TRUE,_xll.ohTrigger(RecalcTrigger,Trigger6M)),NA())</f>
        <v>-1.4883467124146067E-3</v>
      </c>
      <c r="M582" s="145">
        <f>IFERROR(_xll.qlIndexFixing(Index1Y,$H582,TRUE,_xll.ohTrigger(RecalcTrigger,Trigger1Y)),NA())</f>
        <v>3.3380603895060291E-4</v>
      </c>
      <c r="N582" s="144">
        <f>IFERROR(_xll.qlIndexFixing(ONIndex1M,I582,TRUE,_xll.ohTrigger(RecalcTrigger,Trigger1M)),NA())</f>
        <v>-4.6700044542635766E-3</v>
      </c>
      <c r="O582" s="44">
        <f>IFERROR(_xll.qlIndexFixing(ONIndex3M,I582,TRUE,_xll.ohTrigger(RecalcTrigger,Trigger3M)),NA())</f>
        <v>-3.3005768232907684E-3</v>
      </c>
      <c r="P582" s="44">
        <f>IFERROR(_xll.qlIndexFixing(ONIndex6M,I582,TRUE,_xll.ohTrigger(RecalcTrigger,Trigger6M)),NA())</f>
        <v>-1.723110775304626E-3</v>
      </c>
      <c r="Q582" s="145">
        <f>IFERROR(_xll.qlIndexFixing(ONIndex1Y,I582,TRUE,_xll.ohTrigger(RecalcTrigger,Trigger1Y)),NA())</f>
        <v>-2.1773700962235409E-4</v>
      </c>
    </row>
    <row r="583" spans="2:17" x14ac:dyDescent="0.2">
      <c r="B583" s="39" t="s">
        <v>42</v>
      </c>
      <c r="D583" s="42">
        <f>_xll.qlCalendarAdvance(Calendar,$D582,B583,"f",FALSE)</f>
        <v>43816</v>
      </c>
      <c r="E583" s="139">
        <f>_xll.qlInterestRateIndexValueDate(IndexON,D583)</f>
        <v>43816</v>
      </c>
      <c r="F583" s="155">
        <f>IFERROR(_xll.qlIndexFixing(IndexON,D583,TRUE,_xll.ohTrigger(RecalcTrigger,TriggerON)),NA())</f>
        <v>-4.5851661523599319E-3</v>
      </c>
      <c r="H583" s="42">
        <f>_xll.qlCalendarAdvance(Calendar,$H582,B583,"f",FALSE)</f>
        <v>43816</v>
      </c>
      <c r="I583" s="139">
        <f>_xll.qlInterestRateIndexValueDate(Index1M,$H583)</f>
        <v>43818</v>
      </c>
      <c r="J583" s="144">
        <f>IFERROR(_xll.qlIndexFixing(Index1M,$H583,TRUE,_xll.ohTrigger(RecalcTrigger,Trigger1M)),NA())</f>
        <v>-4.6369335967173797E-3</v>
      </c>
      <c r="K583" s="44">
        <f>IFERROR(_xll.qlIndexFixing(Index3M,H583,TRUE,_xll.ohTrigger(RecalcTrigger,Trigger3M)),NA())</f>
        <v>-3.2361318676682521E-3</v>
      </c>
      <c r="L583" s="44">
        <f>IFERROR(_xll.qlIndexFixing(Index6M,$H583,TRUE,_xll.ohTrigger(RecalcTrigger,Trigger6M)),NA())</f>
        <v>-1.4680082913361672E-3</v>
      </c>
      <c r="M583" s="145">
        <f>IFERROR(_xll.qlIndexFixing(Index1Y,$H583,TRUE,_xll.ohTrigger(RecalcTrigger,Trigger1Y)),NA())</f>
        <v>3.5864420516852207E-4</v>
      </c>
      <c r="N583" s="144">
        <f>IFERROR(_xll.qlIndexFixing(ONIndex1M,I583,TRUE,_xll.ohTrigger(RecalcTrigger,Trigger1M)),NA())</f>
        <v>-4.6583382638099025E-3</v>
      </c>
      <c r="O583" s="44">
        <f>IFERROR(_xll.qlIndexFixing(ONIndex3M,I583,TRUE,_xll.ohTrigger(RecalcTrigger,Trigger3M)),NA())</f>
        <v>-3.2933242914756633E-3</v>
      </c>
      <c r="P583" s="44">
        <f>IFERROR(_xll.qlIndexFixing(ONIndex6M,I583,TRUE,_xll.ohTrigger(RecalcTrigger,Trigger6M)),NA())</f>
        <v>-1.7068551767573936E-3</v>
      </c>
      <c r="Q583" s="145">
        <f>IFERROR(_xll.qlIndexFixing(ONIndex1Y,I583,TRUE,_xll.ohTrigger(RecalcTrigger,Trigger1Y)),NA())</f>
        <v>-2.0228187397108854E-4</v>
      </c>
    </row>
    <row r="584" spans="2:17" x14ac:dyDescent="0.2">
      <c r="B584" s="39" t="s">
        <v>42</v>
      </c>
      <c r="D584" s="42">
        <f>_xll.qlCalendarAdvance(Calendar,$D583,B584,"f",FALSE)</f>
        <v>43823</v>
      </c>
      <c r="E584" s="139">
        <f>_xll.qlInterestRateIndexValueDate(IndexON,D584)</f>
        <v>43823</v>
      </c>
      <c r="F584" s="155">
        <f>IFERROR(_xll.qlIndexFixing(IndexON,D584,TRUE,_xll.ohTrigger(RecalcTrigger,TriggerON)),NA())</f>
        <v>-4.5708528127130776E-3</v>
      </c>
      <c r="H584" s="42">
        <f>_xll.qlCalendarAdvance(Calendar,$H583,B584,"f",FALSE)</f>
        <v>43823</v>
      </c>
      <c r="I584" s="139">
        <f>_xll.qlInterestRateIndexValueDate(Index1M,$H584)</f>
        <v>43829</v>
      </c>
      <c r="J584" s="144">
        <f>IFERROR(_xll.qlIndexFixing(Index1M,$H584,TRUE,_xll.ohTrigger(RecalcTrigger,Trigger1M)),NA())</f>
        <v>-4.6176070073699815E-3</v>
      </c>
      <c r="K584" s="44">
        <f>IFERROR(_xll.qlIndexFixing(Index3M,H584,TRUE,_xll.ohTrigger(RecalcTrigger,Trigger3M)),NA())</f>
        <v>-3.219060470689135E-3</v>
      </c>
      <c r="L584" s="44">
        <f>IFERROR(_xll.qlIndexFixing(Index6M,$H584,TRUE,_xll.ohTrigger(RecalcTrigger,Trigger6M)),NA())</f>
        <v>-1.4353553403174753E-3</v>
      </c>
      <c r="M584" s="145">
        <f>IFERROR(_xll.qlIndexFixing(Index1Y,$H584,TRUE,_xll.ohTrigger(RecalcTrigger,Trigger1Y)),NA())</f>
        <v>3.9426739254634706E-4</v>
      </c>
      <c r="N584" s="144">
        <f>IFERROR(_xll.qlIndexFixing(ONIndex1M,I584,TRUE,_xll.ohTrigger(RecalcTrigger,Trigger1M)),NA())</f>
        <v>-4.6409278935843901E-3</v>
      </c>
      <c r="O584" s="44">
        <f>IFERROR(_xll.qlIndexFixing(ONIndex3M,I584,TRUE,_xll.ohTrigger(RecalcTrigger,Trigger3M)),NA())</f>
        <v>-3.2821480726452634E-3</v>
      </c>
      <c r="P584" s="44">
        <f>IFERROR(_xll.qlIndexFixing(ONIndex6M,I584,TRUE,_xll.ohTrigger(RecalcTrigger,Trigger6M)),NA())</f>
        <v>-1.6830996527295028E-3</v>
      </c>
      <c r="Q584" s="145">
        <f>IFERROR(_xll.qlIndexFixing(ONIndex1Y,I584,TRUE,_xll.ohTrigger(RecalcTrigger,Trigger1Y)),NA())</f>
        <v>-1.7964770970824162E-4</v>
      </c>
    </row>
    <row r="585" spans="2:17" x14ac:dyDescent="0.2">
      <c r="B585" s="39" t="s">
        <v>42</v>
      </c>
      <c r="D585" s="42">
        <f>_xll.qlCalendarAdvance(Calendar,$D584,B585,"f",FALSE)</f>
        <v>43830</v>
      </c>
      <c r="E585" s="139">
        <f>_xll.qlInterestRateIndexValueDate(IndexON,D585)</f>
        <v>43830</v>
      </c>
      <c r="F585" s="155">
        <f>IFERROR(_xll.qlIndexFixing(IndexON,D585,TRUE,_xll.ohTrigger(RecalcTrigger,TriggerON)),NA())</f>
        <v>-4.5589823930591855E-3</v>
      </c>
      <c r="H585" s="42">
        <f>_xll.qlCalendarAdvance(Calendar,$H584,B585,"f",FALSE)</f>
        <v>43830</v>
      </c>
      <c r="I585" s="139">
        <f>_xll.qlInterestRateIndexValueDate(Index1M,$H585)</f>
        <v>43833</v>
      </c>
      <c r="J585" s="144">
        <f>IFERROR(_xll.qlIndexFixing(Index1M,$H585,TRUE,_xll.ohTrigger(RecalcTrigger,Trigger1M)),NA())</f>
        <v>-4.6099616788487473E-3</v>
      </c>
      <c r="K585" s="44">
        <f>IFERROR(_xll.qlIndexFixing(Index3M,H585,TRUE,_xll.ohTrigger(RecalcTrigger,Trigger3M)),NA())</f>
        <v>-3.2125253127890264E-3</v>
      </c>
      <c r="L585" s="44">
        <f>IFERROR(_xll.qlIndexFixing(Index6M,$H585,TRUE,_xll.ohTrigger(RecalcTrigger,Trigger6M)),NA())</f>
        <v>-1.4248975442168043E-3</v>
      </c>
      <c r="M585" s="145">
        <f>IFERROR(_xll.qlIndexFixing(Index1Y,$H585,TRUE,_xll.ohTrigger(RecalcTrigger,Trigger1Y)),NA())</f>
        <v>4.1097170941609877E-4</v>
      </c>
      <c r="N585" s="144">
        <f>IFERROR(_xll.qlIndexFixing(ONIndex1M,I585,TRUE,_xll.ohTrigger(RecalcTrigger,Trigger1M)),NA())</f>
        <v>-4.6318899503106081E-3</v>
      </c>
      <c r="O585" s="44">
        <f>IFERROR(_xll.qlIndexFixing(ONIndex3M,I585,TRUE,_xll.ohTrigger(RecalcTrigger,Trigger3M)),NA())</f>
        <v>-3.2761927030078297E-3</v>
      </c>
      <c r="P585" s="44">
        <f>IFERROR(_xll.qlIndexFixing(ONIndex6M,I585,TRUE,_xll.ohTrigger(RecalcTrigger,Trigger6M)),NA())</f>
        <v>-1.6709843607198849E-3</v>
      </c>
      <c r="Q585" s="145">
        <f>IFERROR(_xll.qlIndexFixing(ONIndex1Y,I585,TRUE,_xll.ohTrigger(RecalcTrigger,Trigger1Y)),NA())</f>
        <v>-1.6808283952673975E-4</v>
      </c>
    </row>
    <row r="586" spans="2:17" x14ac:dyDescent="0.2">
      <c r="B586" s="39" t="s">
        <v>42</v>
      </c>
      <c r="D586" s="42">
        <f>_xll.qlCalendarAdvance(Calendar,$D585,B586,"f",FALSE)</f>
        <v>43837</v>
      </c>
      <c r="E586" s="139">
        <f>_xll.qlInterestRateIndexValueDate(IndexON,D586)</f>
        <v>43837</v>
      </c>
      <c r="F586" s="155">
        <f>IFERROR(_xll.qlIndexFixing(IndexON,D586,TRUE,_xll.ohTrigger(RecalcTrigger,TriggerON)),NA())</f>
        <v>-4.5468216573008036E-3</v>
      </c>
      <c r="H586" s="42">
        <f>_xll.qlCalendarAdvance(Calendar,$H585,B586,"f",FALSE)</f>
        <v>43837</v>
      </c>
      <c r="I586" s="139">
        <f>_xll.qlInterestRateIndexValueDate(Index1M,$H586)</f>
        <v>43839</v>
      </c>
      <c r="J586" s="144">
        <f>IFERROR(_xll.qlIndexFixing(Index1M,$H586,TRUE,_xll.ohTrigger(RecalcTrigger,Trigger1M)),NA())</f>
        <v>-4.5971716799195206E-3</v>
      </c>
      <c r="K586" s="44">
        <f>IFERROR(_xll.qlIndexFixing(Index3M,H586,TRUE,_xll.ohTrigger(RecalcTrigger,Trigger3M)),NA())</f>
        <v>-3.2023894739952531E-3</v>
      </c>
      <c r="L586" s="44">
        <f>IFERROR(_xll.qlIndexFixing(Index6M,$H586,TRUE,_xll.ohTrigger(RecalcTrigger,Trigger6M)),NA())</f>
        <v>-1.4065779335097047E-3</v>
      </c>
      <c r="M586" s="145">
        <f>IFERROR(_xll.qlIndexFixing(Index1Y,$H586,TRUE,_xll.ohTrigger(RecalcTrigger,Trigger1Y)),NA())</f>
        <v>4.3524636528511159E-4</v>
      </c>
      <c r="N586" s="144">
        <f>IFERROR(_xll.qlIndexFixing(ONIndex1M,I586,TRUE,_xll.ohTrigger(RecalcTrigger,Trigger1M)),NA())</f>
        <v>-4.6207479340010238E-3</v>
      </c>
      <c r="O586" s="44">
        <f>IFERROR(_xll.qlIndexFixing(ONIndex3M,I586,TRUE,_xll.ohTrigger(RecalcTrigger,Trigger3M)),NA())</f>
        <v>-3.2687167709744003E-3</v>
      </c>
      <c r="P586" s="44">
        <f>IFERROR(_xll.qlIndexFixing(ONIndex6M,I586,TRUE,_xll.ohTrigger(RecalcTrigger,Trigger6M)),NA())</f>
        <v>-1.6562350711302187E-3</v>
      </c>
      <c r="Q586" s="145">
        <f>IFERROR(_xll.qlIndexFixing(ONIndex1Y,I586,TRUE,_xll.ohTrigger(RecalcTrigger,Trigger1Y)),NA())</f>
        <v>-1.5398462397175905E-4</v>
      </c>
    </row>
    <row r="587" spans="2:17" x14ac:dyDescent="0.2">
      <c r="B587" s="39" t="s">
        <v>42</v>
      </c>
      <c r="D587" s="42">
        <f>_xll.qlCalendarAdvance(Calendar,$D586,B587,"f",FALSE)</f>
        <v>43844</v>
      </c>
      <c r="E587" s="139">
        <f>_xll.qlInterestRateIndexValueDate(IndexON,D587)</f>
        <v>43844</v>
      </c>
      <c r="F587" s="155">
        <f>IFERROR(_xll.qlIndexFixing(IndexON,D587,TRUE,_xll.ohTrigger(RecalcTrigger,TriggerON)),NA())</f>
        <v>-4.5333674150604963E-3</v>
      </c>
      <c r="H587" s="42">
        <f>_xll.qlCalendarAdvance(Calendar,$H586,B587,"f",FALSE)</f>
        <v>43844</v>
      </c>
      <c r="I587" s="139">
        <f>_xll.qlInterestRateIndexValueDate(Index1M,$H587)</f>
        <v>43846</v>
      </c>
      <c r="J587" s="144">
        <f>IFERROR(_xll.qlIndexFixing(Index1M,$H587,TRUE,_xll.ohTrigger(RecalcTrigger,Trigger1M)),NA())</f>
        <v>-4.5830181704301087E-3</v>
      </c>
      <c r="K587" s="44">
        <f>IFERROR(_xll.qlIndexFixing(Index3M,H587,TRUE,_xll.ohTrigger(RecalcTrigger,Trigger3M)),NA())</f>
        <v>-3.190052095139579E-3</v>
      </c>
      <c r="L587" s="44">
        <f>IFERROR(_xll.qlIndexFixing(Index6M,$H587,TRUE,_xll.ohTrigger(RecalcTrigger,Trigger6M)),NA())</f>
        <v>-1.3848793800807203E-3</v>
      </c>
      <c r="M587" s="145">
        <f>IFERROR(_xll.qlIndexFixing(Index1Y,$H587,TRUE,_xll.ohTrigger(RecalcTrigger,Trigger1Y)),NA())</f>
        <v>4.6146885233186804E-4</v>
      </c>
      <c r="N587" s="144">
        <f>IFERROR(_xll.qlIndexFixing(ONIndex1M,I587,TRUE,_xll.ohTrigger(RecalcTrigger,Trigger1M)),NA())</f>
        <v>-4.6073358039944168E-3</v>
      </c>
      <c r="O587" s="44">
        <f>IFERROR(_xll.qlIndexFixing(ONIndex3M,I587,TRUE,_xll.ohTrigger(RecalcTrigger,Trigger3M)),NA())</f>
        <v>-3.2595331111018311E-3</v>
      </c>
      <c r="P587" s="44">
        <f>IFERROR(_xll.qlIndexFixing(ONIndex6M,I587,TRUE,_xll.ohTrigger(RecalcTrigger,Trigger6M)),NA())</f>
        <v>-1.63873446608509E-3</v>
      </c>
      <c r="Q587" s="145">
        <f>IFERROR(_xll.qlIndexFixing(ONIndex1Y,I587,TRUE,_xll.ohTrigger(RecalcTrigger,Trigger1Y)),NA())</f>
        <v>-1.3723012138644464E-4</v>
      </c>
    </row>
    <row r="588" spans="2:17" x14ac:dyDescent="0.2">
      <c r="B588" s="39" t="s">
        <v>42</v>
      </c>
      <c r="D588" s="42">
        <f>_xll.qlCalendarAdvance(Calendar,$D587,B588,"f",FALSE)</f>
        <v>43851</v>
      </c>
      <c r="E588" s="139">
        <f>_xll.qlInterestRateIndexValueDate(IndexON,D588)</f>
        <v>43851</v>
      </c>
      <c r="F588" s="155">
        <f>IFERROR(_xll.qlIndexFixing(IndexON,D588,TRUE,_xll.ohTrigger(RecalcTrigger,TriggerON)),NA())</f>
        <v>-4.5195725546465226E-3</v>
      </c>
      <c r="H588" s="42">
        <f>_xll.qlCalendarAdvance(Calendar,$H587,B588,"f",FALSE)</f>
        <v>43851</v>
      </c>
      <c r="I588" s="139">
        <f>_xll.qlInterestRateIndexValueDate(Index1M,$H588)</f>
        <v>43853</v>
      </c>
      <c r="J588" s="144">
        <f>IFERROR(_xll.qlIndexFixing(Index1M,$H588,TRUE,_xll.ohTrigger(RecalcTrigger,Trigger1M)),NA())</f>
        <v>-4.5684058428659136E-3</v>
      </c>
      <c r="K588" s="44">
        <f>IFERROR(_xll.qlIndexFixing(Index3M,H588,TRUE,_xll.ohTrigger(RecalcTrigger,Trigger3M)),NA())</f>
        <v>-3.1771541743216072E-3</v>
      </c>
      <c r="L588" s="44">
        <f>IFERROR(_xll.qlIndexFixing(Index6M,$H588,TRUE,_xll.ohTrigger(RecalcTrigger,Trigger6M)),NA())</f>
        <v>-1.3628273866939954E-3</v>
      </c>
      <c r="M588" s="145">
        <f>IFERROR(_xll.qlIndexFixing(Index1Y,$H588,TRUE,_xll.ohTrigger(RecalcTrigger,Trigger1Y)),NA())</f>
        <v>4.8803161162791492E-4</v>
      </c>
      <c r="N588" s="144">
        <f>IFERROR(_xll.qlIndexFixing(ONIndex1M,I588,TRUE,_xll.ohTrigger(RecalcTrigger,Trigger1M)),NA())</f>
        <v>-4.593473613638821E-3</v>
      </c>
      <c r="O588" s="44">
        <f>IFERROR(_xll.qlIndexFixing(ONIndex3M,I588,TRUE,_xll.ohTrigger(RecalcTrigger,Trigger3M)),NA())</f>
        <v>-3.2498432859195958E-3</v>
      </c>
      <c r="P588" s="44">
        <f>IFERROR(_xll.qlIndexFixing(ONIndex6M,I588,TRUE,_xll.ohTrigger(RecalcTrigger,Trigger6M)),NA())</f>
        <v>-1.6209155096147398E-3</v>
      </c>
      <c r="Q588" s="145">
        <f>IFERROR(_xll.qlIndexFixing(ONIndex1Y,I588,TRUE,_xll.ohTrigger(RecalcTrigger,Trigger1Y)),NA())</f>
        <v>-1.201421734098318E-4</v>
      </c>
    </row>
    <row r="589" spans="2:17" x14ac:dyDescent="0.2">
      <c r="B589" s="39" t="s">
        <v>42</v>
      </c>
      <c r="D589" s="42">
        <f>_xll.qlCalendarAdvance(Calendar,$D588,B589,"f",FALSE)</f>
        <v>43858</v>
      </c>
      <c r="E589" s="139">
        <f>_xll.qlInterestRateIndexValueDate(IndexON,D589)</f>
        <v>43858</v>
      </c>
      <c r="F589" s="155">
        <f>IFERROR(_xll.qlIndexFixing(IndexON,D589,TRUE,_xll.ohTrigger(RecalcTrigger,TriggerON)),NA())</f>
        <v>-4.505434528216945E-3</v>
      </c>
      <c r="H589" s="42">
        <f>_xll.qlCalendarAdvance(Calendar,$H588,B589,"f",FALSE)</f>
        <v>43858</v>
      </c>
      <c r="I589" s="139">
        <f>_xll.qlInterestRateIndexValueDate(Index1M,$H589)</f>
        <v>43860</v>
      </c>
      <c r="J589" s="144">
        <f>IFERROR(_xll.qlIndexFixing(Index1M,$H589,TRUE,_xll.ohTrigger(RecalcTrigger,Trigger1M)),NA())</f>
        <v>-4.5567587460567929E-3</v>
      </c>
      <c r="K589" s="44">
        <f>IFERROR(_xll.qlIndexFixing(Index3M,H589,TRUE,_xll.ohTrigger(RecalcTrigger,Trigger3M)),NA())</f>
        <v>-3.1636863601206019E-3</v>
      </c>
      <c r="L589" s="44">
        <f>IFERROR(_xll.qlIndexFixing(Index6M,$H589,TRUE,_xll.ohTrigger(RecalcTrigger,Trigger6M)),NA())</f>
        <v>-1.3404191035346405E-3</v>
      </c>
      <c r="M589" s="145">
        <f>IFERROR(_xll.qlIndexFixing(Index1Y,$H589,TRUE,_xll.ohTrigger(RecalcTrigger,Trigger1Y)),NA())</f>
        <v>5.0846703195631842E-4</v>
      </c>
      <c r="N589" s="144">
        <f>IFERROR(_xll.qlIndexFixing(ONIndex1M,I589,TRUE,_xll.ohTrigger(RecalcTrigger,Trigger1M)),NA())</f>
        <v>-4.5791559326779918E-3</v>
      </c>
      <c r="O589" s="44">
        <f>IFERROR(_xll.qlIndexFixing(ONIndex3M,I589,TRUE,_xll.ohTrigger(RecalcTrigger,Trigger3M)),NA())</f>
        <v>-3.2396379419896704E-3</v>
      </c>
      <c r="P589" s="44">
        <f>IFERROR(_xll.qlIndexFixing(ONIndex6M,I589,TRUE,_xll.ohTrigger(RecalcTrigger,Trigger6M)),NA())</f>
        <v>-1.6027753615110996E-3</v>
      </c>
      <c r="Q589" s="145">
        <f>IFERROR(_xll.qlIndexFixing(ONIndex1Y,I589,TRUE,_xll.ohTrigger(RecalcTrigger,Trigger1Y)),NA())</f>
        <v>-1.0271733843492115E-4</v>
      </c>
    </row>
    <row r="590" spans="2:17" x14ac:dyDescent="0.2">
      <c r="B590" s="39" t="s">
        <v>42</v>
      </c>
      <c r="D590" s="42">
        <f>_xll.qlCalendarAdvance(Calendar,$D589,B590,"f",FALSE)</f>
        <v>43865</v>
      </c>
      <c r="E590" s="139">
        <f>_xll.qlInterestRateIndexValueDate(IndexON,D590)</f>
        <v>43865</v>
      </c>
      <c r="F590" s="155">
        <f>IFERROR(_xll.qlIndexFixing(IndexON,D590,TRUE,_xll.ohTrigger(RecalcTrigger,TriggerON)),NA())</f>
        <v>-4.4909507879697941E-3</v>
      </c>
      <c r="H590" s="42">
        <f>_xll.qlCalendarAdvance(Calendar,$H589,B590,"f",FALSE)</f>
        <v>43865</v>
      </c>
      <c r="I590" s="139">
        <f>_xll.qlInterestRateIndexValueDate(Index1M,$H590)</f>
        <v>43867</v>
      </c>
      <c r="J590" s="144">
        <f>IFERROR(_xll.qlIndexFixing(Index1M,$H590,TRUE,_xll.ohTrigger(RecalcTrigger,Trigger1M)),NA())</f>
        <v>-4.5413138543863628E-3</v>
      </c>
      <c r="K590" s="44">
        <f>IFERROR(_xll.qlIndexFixing(Index3M,H590,TRUE,_xll.ohTrigger(RecalcTrigger,Trigger3M)),NA())</f>
        <v>-3.1507663438667954E-3</v>
      </c>
      <c r="L590" s="44">
        <f>IFERROR(_xll.qlIndexFixing(Index6M,$H590,TRUE,_xll.ohTrigger(RecalcTrigger,Trigger6M)),NA())</f>
        <v>-1.3176516804669237E-3</v>
      </c>
      <c r="M590" s="145">
        <f>IFERROR(_xll.qlIndexFixing(Index1Y,$H590,TRUE,_xll.ohTrigger(RecalcTrigger,Trigger1Y)),NA())</f>
        <v>5.4216786975968135E-4</v>
      </c>
      <c r="N590" s="144">
        <f>IFERROR(_xll.qlIndexFixing(ONIndex1M,I590,TRUE,_xll.ohTrigger(RecalcTrigger,Trigger1M)),NA())</f>
        <v>-4.5643773310954927E-3</v>
      </c>
      <c r="O590" s="44">
        <f>IFERROR(_xll.qlIndexFixing(ONIndex3M,I590,TRUE,_xll.ohTrigger(RecalcTrigger,Trigger3M)),NA())</f>
        <v>-3.2289077257940946E-3</v>
      </c>
      <c r="P590" s="44">
        <f>IFERROR(_xll.qlIndexFixing(ONIndex6M,I590,TRUE,_xll.ohTrigger(RecalcTrigger,Trigger6M)),NA())</f>
        <v>-1.5843111821656208E-3</v>
      </c>
      <c r="Q590" s="145">
        <f>IFERROR(_xll.qlIndexFixing(ONIndex1Y,I590,TRUE,_xll.ohTrigger(RecalcTrigger,Trigger1Y)),NA())</f>
        <v>-8.4952174974617378E-5</v>
      </c>
    </row>
    <row r="591" spans="2:17" x14ac:dyDescent="0.2">
      <c r="B591" s="39" t="s">
        <v>42</v>
      </c>
      <c r="D591" s="42">
        <f>_xll.qlCalendarAdvance(Calendar,$D590,B591,"f",FALSE)</f>
        <v>43872</v>
      </c>
      <c r="E591" s="139">
        <f>_xll.qlInterestRateIndexValueDate(IndexON,D591)</f>
        <v>43872</v>
      </c>
      <c r="F591" s="155">
        <f>IFERROR(_xll.qlIndexFixing(IndexON,D591,TRUE,_xll.ohTrigger(RecalcTrigger,TriggerON)),NA())</f>
        <v>-4.4761187861430685E-3</v>
      </c>
      <c r="H591" s="42">
        <f>_xll.qlCalendarAdvance(Calendar,$H590,B591,"f",FALSE)</f>
        <v>43872</v>
      </c>
      <c r="I591" s="139">
        <f>_xll.qlInterestRateIndexValueDate(Index1M,$H591)</f>
        <v>43874</v>
      </c>
      <c r="J591" s="144">
        <f>IFERROR(_xll.qlIndexFixing(Index1M,$H591,TRUE,_xll.ohTrigger(RecalcTrigger,Trigger1M)),NA())</f>
        <v>-4.5253950026723075E-3</v>
      </c>
      <c r="K591" s="44">
        <f>IFERROR(_xll.qlIndexFixing(Index3M,H591,TRUE,_xll.ohTrigger(RecalcTrigger,Trigger3M)),NA())</f>
        <v>-3.1361743513000917E-3</v>
      </c>
      <c r="L591" s="44">
        <f>IFERROR(_xll.qlIndexFixing(Index6M,$H591,TRUE,_xll.ohTrigger(RecalcTrigger,Trigger6M)),NA())</f>
        <v>-1.2945222670311964E-3</v>
      </c>
      <c r="M591" s="145">
        <f>IFERROR(_xll.qlIndexFixing(Index1Y,$H591,TRUE,_xll.ohTrigger(RecalcTrigger,Trigger1Y)),NA())</f>
        <v>5.6973611198090951E-4</v>
      </c>
      <c r="N591" s="144">
        <f>IFERROR(_xll.qlIndexFixing(ONIndex1M,I591,TRUE,_xll.ohTrigger(RecalcTrigger,Trigger1M)),NA())</f>
        <v>-4.5491323785151749E-3</v>
      </c>
      <c r="O591" s="44">
        <f>IFERROR(_xll.qlIndexFixing(ONIndex3M,I591,TRUE,_xll.ohTrigger(RecalcTrigger,Trigger3M)),NA())</f>
        <v>-3.2176432841746205E-3</v>
      </c>
      <c r="P591" s="44">
        <f>IFERROR(_xll.qlIndexFixing(ONIndex6M,I591,TRUE,_xll.ohTrigger(RecalcTrigger,Trigger6M)),NA())</f>
        <v>-1.565520131490139E-3</v>
      </c>
      <c r="Q591" s="145">
        <f>IFERROR(_xll.qlIndexFixing(ONIndex1Y,I591,TRUE,_xll.ohTrigger(RecalcTrigger,Trigger1Y)),NA())</f>
        <v>-6.6843241461889136E-5</v>
      </c>
    </row>
    <row r="592" spans="2:17" x14ac:dyDescent="0.2">
      <c r="B592" s="39" t="s">
        <v>42</v>
      </c>
      <c r="D592" s="42">
        <f>_xll.qlCalendarAdvance(Calendar,$D591,B592,"f",FALSE)</f>
        <v>43879</v>
      </c>
      <c r="E592" s="139">
        <f>_xll.qlInterestRateIndexValueDate(IndexON,D592)</f>
        <v>43879</v>
      </c>
      <c r="F592" s="155">
        <f>IFERROR(_xll.qlIndexFixing(IndexON,D592,TRUE,_xll.ohTrigger(RecalcTrigger,TriggerON)),NA())</f>
        <v>-4.4609359750946709E-3</v>
      </c>
      <c r="H592" s="42">
        <f>_xll.qlCalendarAdvance(Calendar,$H591,B592,"f",FALSE)</f>
        <v>43879</v>
      </c>
      <c r="I592" s="139">
        <f>_xll.qlInterestRateIndexValueDate(Index1M,$H592)</f>
        <v>43881</v>
      </c>
      <c r="J592" s="144">
        <f>IFERROR(_xll.qlIndexFixing(Index1M,$H592,TRUE,_xll.ohTrigger(RecalcTrigger,Trigger1M)),NA())</f>
        <v>-4.5089967608527085E-3</v>
      </c>
      <c r="K592" s="44">
        <f>IFERROR(_xll.qlIndexFixing(Index3M,H592,TRUE,_xll.ohTrigger(RecalcTrigger,Trigger3M)),NA())</f>
        <v>-3.1209850723072918E-3</v>
      </c>
      <c r="L592" s="44">
        <f>IFERROR(_xll.qlIndexFixing(Index6M,$H592,TRUE,_xll.ohTrigger(RecalcTrigger,Trigger6M)),NA())</f>
        <v>-1.2710280124355485E-3</v>
      </c>
      <c r="M592" s="145">
        <f>IFERROR(_xll.qlIndexFixing(Index1Y,$H592,TRUE,_xll.ohTrigger(RecalcTrigger,Trigger1Y)),NA())</f>
        <v>5.9763411318052202E-4</v>
      </c>
      <c r="N592" s="144">
        <f>IFERROR(_xll.qlIndexFixing(ONIndex1M,I592,TRUE,_xll.ohTrigger(RecalcTrigger,Trigger1M)),NA())</f>
        <v>-4.5334156448406659E-3</v>
      </c>
      <c r="O592" s="44">
        <f>IFERROR(_xll.qlIndexFixing(ONIndex3M,I592,TRUE,_xll.ohTrigger(RecalcTrigger,Trigger3M)),NA())</f>
        <v>-3.2058352636132881E-3</v>
      </c>
      <c r="P592" s="44">
        <f>IFERROR(_xll.qlIndexFixing(ONIndex6M,I592,TRUE,_xll.ohTrigger(RecalcTrigger,Trigger6M)),NA())</f>
        <v>-1.5463993694764255E-3</v>
      </c>
      <c r="Q592" s="145">
        <f>IFERROR(_xll.qlIndexFixing(ONIndex1Y,I592,TRUE,_xll.ohTrigger(RecalcTrigger,Trigger1Y)),NA())</f>
        <v>-4.8387096569513233E-5</v>
      </c>
    </row>
    <row r="593" spans="2:17" x14ac:dyDescent="0.2">
      <c r="B593" s="39" t="s">
        <v>42</v>
      </c>
      <c r="D593" s="42">
        <f>_xll.qlCalendarAdvance(Calendar,$D592,B593,"f",FALSE)</f>
        <v>43886</v>
      </c>
      <c r="E593" s="139">
        <f>_xll.qlInterestRateIndexValueDate(IndexON,D593)</f>
        <v>43886</v>
      </c>
      <c r="F593" s="155">
        <f>IFERROR(_xll.qlIndexFixing(IndexON,D593,TRUE,_xll.ohTrigger(RecalcTrigger,TriggerON)),NA())</f>
        <v>-4.445399807142536E-3</v>
      </c>
      <c r="H593" s="42">
        <f>_xll.qlCalendarAdvance(Calendar,$H592,B593,"f",FALSE)</f>
        <v>43886</v>
      </c>
      <c r="I593" s="139">
        <f>_xll.qlInterestRateIndexValueDate(Index1M,$H593)</f>
        <v>43888</v>
      </c>
      <c r="J593" s="144">
        <f>IFERROR(_xll.qlIndexFixing(Index1M,$H593,TRUE,_xll.ohTrigger(RecalcTrigger,Trigger1M)),NA())</f>
        <v>-4.4921136987884696E-3</v>
      </c>
      <c r="K593" s="44">
        <f>IFERROR(_xll.qlIndexFixing(Index3M,H593,TRUE,_xll.ohTrigger(RecalcTrigger,Trigger3M)),NA())</f>
        <v>-3.1051891539259913E-3</v>
      </c>
      <c r="L593" s="44">
        <f>IFERROR(_xll.qlIndexFixing(Index6M,$H593,TRUE,_xll.ohTrigger(RecalcTrigger,Trigger6M)),NA())</f>
        <v>-1.2471660655527335E-3</v>
      </c>
      <c r="M593" s="145">
        <f>IFERROR(_xll.qlIndexFixing(Index1Y,$H593,TRUE,_xll.ohTrigger(RecalcTrigger,Trigger1Y)),NA())</f>
        <v>6.1914310144592409E-4</v>
      </c>
      <c r="N593" s="144">
        <f>IFERROR(_xll.qlIndexFixing(ONIndex1M,I593,TRUE,_xll.ohTrigger(RecalcTrigger,Trigger1M)),NA())</f>
        <v>-4.517221699695817E-3</v>
      </c>
      <c r="O593" s="44">
        <f>IFERROR(_xll.qlIndexFixing(ONIndex3M,I593,TRUE,_xll.ohTrigger(RecalcTrigger,Trigger3M)),NA())</f>
        <v>-3.1934743108719132E-3</v>
      </c>
      <c r="P593" s="44">
        <f>IFERROR(_xll.qlIndexFixing(ONIndex6M,I593,TRUE,_xll.ohTrigger(RecalcTrigger,Trigger6M)),NA())</f>
        <v>-1.5269460562361559E-3</v>
      </c>
      <c r="Q593" s="145">
        <f>IFERROR(_xll.qlIndexFixing(ONIndex1Y,I593,TRUE,_xll.ohTrigger(RecalcTrigger,Trigger1Y)),NA())</f>
        <v>-2.9580298530618165E-5</v>
      </c>
    </row>
    <row r="594" spans="2:17" x14ac:dyDescent="0.2">
      <c r="B594" s="39" t="s">
        <v>42</v>
      </c>
      <c r="D594" s="42">
        <f>_xll.qlCalendarAdvance(Calendar,$D593,B594,"f",FALSE)</f>
        <v>43893</v>
      </c>
      <c r="E594" s="139">
        <f>_xll.qlInterestRateIndexValueDate(IndexON,D594)</f>
        <v>43893</v>
      </c>
      <c r="F594" s="155">
        <f>IFERROR(_xll.qlIndexFixing(IndexON,D594,TRUE,_xll.ohTrigger(RecalcTrigger,TriggerON)),NA())</f>
        <v>-4.4295077342049183E-3</v>
      </c>
      <c r="H594" s="42">
        <f>_xll.qlCalendarAdvance(Calendar,$H593,B594,"f",FALSE)</f>
        <v>43893</v>
      </c>
      <c r="I594" s="139">
        <f>_xll.qlInterestRateIndexValueDate(Index1M,$H594)</f>
        <v>43895</v>
      </c>
      <c r="J594" s="144">
        <f>IFERROR(_xll.qlIndexFixing(Index1M,$H594,TRUE,_xll.ohTrigger(RecalcTrigger,Trigger1M)),NA())</f>
        <v>-4.4707926230200257E-3</v>
      </c>
      <c r="K594" s="44">
        <f>IFERROR(_xll.qlIndexFixing(Index3M,H594,TRUE,_xll.ohTrigger(RecalcTrigger,Trigger3M)),NA())</f>
        <v>-3.086161438381088E-3</v>
      </c>
      <c r="L594" s="44">
        <f>IFERROR(_xll.qlIndexFixing(Index6M,$H594,TRUE,_xll.ohTrigger(RecalcTrigger,Trigger6M)),NA())</f>
        <v>-1.2154653201220773E-3</v>
      </c>
      <c r="M594" s="145">
        <f>IFERROR(_xll.qlIndexFixing(Index1Y,$H594,TRUE,_xll.ohTrigger(RecalcTrigger,Trigger1Y)),NA())</f>
        <v>6.4763193950078931E-4</v>
      </c>
      <c r="N594" s="144">
        <f>IFERROR(_xll.qlIndexFixing(ONIndex1M,I594,TRUE,_xll.ohTrigger(RecalcTrigger,Trigger1M)),NA())</f>
        <v>-4.5005451131441276E-3</v>
      </c>
      <c r="O594" s="44">
        <f>IFERROR(_xll.qlIndexFixing(ONIndex3M,I594,TRUE,_xll.ohTrigger(RecalcTrigger,Trigger3M)),NA())</f>
        <v>-3.1805510724325359E-3</v>
      </c>
      <c r="P594" s="44">
        <f>IFERROR(_xll.qlIndexFixing(ONIndex6M,I594,TRUE,_xll.ohTrigger(RecalcTrigger,Trigger6M)),NA())</f>
        <v>-1.5071573518010695E-3</v>
      </c>
      <c r="Q594" s="145">
        <f>IFERROR(_xll.qlIndexFixing(ONIndex1Y,I594,TRUE,_xll.ohTrigger(RecalcTrigger,Trigger1Y)),NA())</f>
        <v>-1.0419405978012719E-5</v>
      </c>
    </row>
    <row r="595" spans="2:17" x14ac:dyDescent="0.2">
      <c r="B595" s="39" t="s">
        <v>42</v>
      </c>
      <c r="D595" s="42">
        <f>_xll.qlCalendarAdvance(Calendar,$D594,B595,"f",FALSE)</f>
        <v>43900</v>
      </c>
      <c r="E595" s="139">
        <f>_xll.qlInterestRateIndexValueDate(IndexON,D595)</f>
        <v>43900</v>
      </c>
      <c r="F595" s="155">
        <f>IFERROR(_xll.qlIndexFixing(IndexON,D595,TRUE,_xll.ohTrigger(RecalcTrigger,TriggerON)),NA())</f>
        <v>-4.4132572085997523E-3</v>
      </c>
      <c r="H595" s="42">
        <f>_xll.qlCalendarAdvance(Calendar,$H594,B595,"f",FALSE)</f>
        <v>43900</v>
      </c>
      <c r="I595" s="139">
        <f>_xll.qlInterestRateIndexValueDate(Index1M,$H595)</f>
        <v>43902</v>
      </c>
      <c r="J595" s="144">
        <f>IFERROR(_xll.qlIndexFixing(Index1M,$H595,TRUE,_xll.ohTrigger(RecalcTrigger,Trigger1M)),NA())</f>
        <v>-4.4514580620511821E-3</v>
      </c>
      <c r="K595" s="44">
        <f>IFERROR(_xll.qlIndexFixing(Index3M,H595,TRUE,_xll.ohTrigger(RecalcTrigger,Trigger3M)),NA())</f>
        <v>-3.0690314811088679E-3</v>
      </c>
      <c r="L595" s="44">
        <f>IFERROR(_xll.qlIndexFixing(Index6M,$H595,TRUE,_xll.ohTrigger(RecalcTrigger,Trigger6M)),NA())</f>
        <v>-1.1907489976875449E-3</v>
      </c>
      <c r="M595" s="145">
        <f>IFERROR(_xll.qlIndexFixing(Index1Y,$H595,TRUE,_xll.ohTrigger(RecalcTrigger,Trigger1Y)),NA())</f>
        <v>6.7644276421917815E-4</v>
      </c>
      <c r="N595" s="144">
        <f>IFERROR(_xll.qlIndexFixing(ONIndex1M,I595,TRUE,_xll.ohTrigger(RecalcTrigger,Trigger1M)),NA())</f>
        <v>-4.4833804548094491E-3</v>
      </c>
      <c r="O595" s="44">
        <f>IFERROR(_xll.qlIndexFixing(ONIndex3M,I595,TRUE,_xll.ohTrigger(RecalcTrigger,Trigger3M)),NA())</f>
        <v>-3.1670561949370679E-3</v>
      </c>
      <c r="P595" s="44">
        <f>IFERROR(_xll.qlIndexFixing(ONIndex6M,I595,TRUE,_xll.ohTrigger(RecalcTrigger,Trigger6M)),NA())</f>
        <v>-1.4870304161229697E-3</v>
      </c>
      <c r="Q595" s="145">
        <f>IFERROR(_xll.qlIndexFixing(ONIndex1Y,I595,TRUE,_xll.ohTrigger(RecalcTrigger,Trigger1Y)),NA())</f>
        <v>9.0990225753984078E-6</v>
      </c>
    </row>
    <row r="596" spans="2:17" x14ac:dyDescent="0.2">
      <c r="B596" s="39" t="s">
        <v>42</v>
      </c>
      <c r="D596" s="42">
        <f>_xll.qlCalendarAdvance(Calendar,$D595,B596,"f",FALSE)</f>
        <v>43907</v>
      </c>
      <c r="E596" s="139">
        <f>_xll.qlInterestRateIndexValueDate(IndexON,D596)</f>
        <v>43907</v>
      </c>
      <c r="F596" s="155">
        <f>IFERROR(_xll.qlIndexFixing(IndexON,D596,TRUE,_xll.ohTrigger(RecalcTrigger,TriggerON)),NA())</f>
        <v>-4.3966456826050049E-3</v>
      </c>
      <c r="H596" s="42">
        <f>_xll.qlCalendarAdvance(Calendar,$H595,B596,"f",FALSE)</f>
        <v>43907</v>
      </c>
      <c r="I596" s="139">
        <f>_xll.qlInterestRateIndexValueDate(Index1M,$H596)</f>
        <v>43909</v>
      </c>
      <c r="J596" s="144">
        <f>IFERROR(_xll.qlIndexFixing(Index1M,$H596,TRUE,_xll.ohTrigger(RecalcTrigger,Trigger1M)),NA())</f>
        <v>-4.4343381771105861E-3</v>
      </c>
      <c r="K596" s="44">
        <f>IFERROR(_xll.qlIndexFixing(Index3M,H596,TRUE,_xll.ohTrigger(RecalcTrigger,Trigger3M)),NA())</f>
        <v>-3.0512654957229931E-3</v>
      </c>
      <c r="L596" s="44">
        <f>IFERROR(_xll.qlIndexFixing(Index6M,$H596,TRUE,_xll.ohTrigger(RecalcTrigger,Trigger6M)),NA())</f>
        <v>-1.1656556104594304E-3</v>
      </c>
      <c r="M596" s="145">
        <f>IFERROR(_xll.qlIndexFixing(Index1Y,$H596,TRUE,_xll.ohTrigger(RecalcTrigger,Trigger1Y)),NA())</f>
        <v>7.0557245074663317E-4</v>
      </c>
      <c r="N596" s="144">
        <f>IFERROR(_xll.qlIndexFixing(ONIndex1M,I596,TRUE,_xll.ohTrigger(RecalcTrigger,Trigger1M)),NA())</f>
        <v>-4.4657222944355368E-3</v>
      </c>
      <c r="O596" s="44">
        <f>IFERROR(_xll.qlIndexFixing(ONIndex3M,I596,TRUE,_xll.ohTrigger(RecalcTrigger,Trigger3M)),NA())</f>
        <v>-3.1529803249075172E-3</v>
      </c>
      <c r="P596" s="44">
        <f>IFERROR(_xll.qlIndexFixing(ONIndex6M,I596,TRUE,_xll.ohTrigger(RecalcTrigger,Trigger6M)),NA())</f>
        <v>-1.4665624093934682E-3</v>
      </c>
      <c r="Q596" s="145">
        <f>IFERROR(_xll.qlIndexFixing(ONIndex1Y,I596,TRUE,_xll.ohTrigger(RecalcTrigger,Trigger1Y)),NA())</f>
        <v>2.8978428696646574E-5</v>
      </c>
    </row>
    <row r="597" spans="2:17" x14ac:dyDescent="0.2">
      <c r="B597" s="39" t="s">
        <v>42</v>
      </c>
      <c r="D597" s="42">
        <f>_xll.qlCalendarAdvance(Calendar,$D596,B597,"f",FALSE)</f>
        <v>43914</v>
      </c>
      <c r="E597" s="139">
        <f>_xll.qlInterestRateIndexValueDate(IndexON,D597)</f>
        <v>43914</v>
      </c>
      <c r="F597" s="155">
        <f>IFERROR(_xll.qlIndexFixing(IndexON,D597,TRUE,_xll.ohTrigger(RecalcTrigger,TriggerON)),NA())</f>
        <v>-4.3796706085785786E-3</v>
      </c>
      <c r="H597" s="42">
        <f>_xll.qlCalendarAdvance(Calendar,$H596,B597,"f",FALSE)</f>
        <v>43914</v>
      </c>
      <c r="I597" s="139">
        <f>_xll.qlInterestRateIndexValueDate(Index1M,$H597)</f>
        <v>43916</v>
      </c>
      <c r="J597" s="144">
        <f>IFERROR(_xll.qlIndexFixing(Index1M,$H597,TRUE,_xll.ohTrigger(RecalcTrigger,Trigger1M)),NA())</f>
        <v>-4.4153521350870362E-3</v>
      </c>
      <c r="K597" s="44">
        <f>IFERROR(_xll.qlIndexFixing(Index3M,H597,TRUE,_xll.ohTrigger(RecalcTrigger,Trigger3M)),NA())</f>
        <v>-3.0328541273952469E-3</v>
      </c>
      <c r="L597" s="44">
        <f>IFERROR(_xll.qlIndexFixing(Index6M,$H597,TRUE,_xll.ohTrigger(RecalcTrigger,Trigger6M)),NA())</f>
        <v>-1.140182305530361E-3</v>
      </c>
      <c r="M597" s="145">
        <f>IFERROR(_xll.qlIndexFixing(Index1Y,$H597,TRUE,_xll.ohTrigger(RecalcTrigger,Trigger1Y)),NA())</f>
        <v>7.3501778616456566E-4</v>
      </c>
      <c r="N597" s="144">
        <f>IFERROR(_xll.qlIndexFixing(ONIndex1M,I597,TRUE,_xll.ohTrigger(RecalcTrigger,Trigger1M)),NA())</f>
        <v>-4.4475652020059542E-3</v>
      </c>
      <c r="O597" s="44">
        <f>IFERROR(_xll.qlIndexFixing(ONIndex3M,I597,TRUE,_xll.ohTrigger(RecalcTrigger,Trigger3M)),NA())</f>
        <v>-3.1383141090257638E-3</v>
      </c>
      <c r="P597" s="44">
        <f>IFERROR(_xll.qlIndexFixing(ONIndex6M,I597,TRUE,_xll.ohTrigger(RecalcTrigger,Trigger6M)),NA())</f>
        <v>-1.4457504915643682E-3</v>
      </c>
      <c r="Q597" s="145">
        <f>IFERROR(_xll.qlIndexFixing(ONIndex1Y,I597,TRUE,_xll.ohTrigger(RecalcTrigger,Trigger1Y)),NA())</f>
        <v>4.9222253872827082E-5</v>
      </c>
    </row>
    <row r="598" spans="2:17" x14ac:dyDescent="0.2">
      <c r="B598" s="39" t="s">
        <v>42</v>
      </c>
      <c r="D598" s="42">
        <f>_xll.qlCalendarAdvance(Calendar,$D597,B598,"f",FALSE)</f>
        <v>43921</v>
      </c>
      <c r="E598" s="139">
        <f>_xll.qlInterestRateIndexValueDate(IndexON,D598)</f>
        <v>43921</v>
      </c>
      <c r="F598" s="155">
        <f>IFERROR(_xll.qlIndexFixing(IndexON,D598,TRUE,_xll.ohTrigger(RecalcTrigger,TriggerON)),NA())</f>
        <v>-4.3623294386785361E-3</v>
      </c>
      <c r="H598" s="42">
        <f>_xll.qlCalendarAdvance(Calendar,$H597,B598,"f",FALSE)</f>
        <v>43921</v>
      </c>
      <c r="I598" s="139">
        <f>_xll.qlInterestRateIndexValueDate(Index1M,$H598)</f>
        <v>43923</v>
      </c>
      <c r="J598" s="144">
        <f>IFERROR(_xll.qlIndexFixing(Index1M,$H598,TRUE,_xll.ohTrigger(RecalcTrigger,Trigger1M)),NA())</f>
        <v>-4.3958529728334306E-3</v>
      </c>
      <c r="K598" s="44">
        <f>IFERROR(_xll.qlIndexFixing(Index3M,H598,TRUE,_xll.ohTrigger(RecalcTrigger,Trigger3M)),NA())</f>
        <v>-3.0152876514396004E-3</v>
      </c>
      <c r="L598" s="44">
        <f>IFERROR(_xll.qlIndexFixing(Index6M,$H598,TRUE,_xll.ohTrigger(RecalcTrigger,Trigger6M)),NA())</f>
        <v>-1.1202665395706978E-3</v>
      </c>
      <c r="M598" s="145">
        <f>IFERROR(_xll.qlIndexFixing(Index1Y,$H598,TRUE,_xll.ohTrigger(RecalcTrigger,Trigger1Y)),NA())</f>
        <v>7.7412005039079201E-4</v>
      </c>
      <c r="N598" s="144">
        <f>IFERROR(_xll.qlIndexFixing(ONIndex1M,I598,TRUE,_xll.ohTrigger(RecalcTrigger,Trigger1M)),NA())</f>
        <v>-4.4289037470646164E-3</v>
      </c>
      <c r="O598" s="44">
        <f>IFERROR(_xll.qlIndexFixing(ONIndex3M,I598,TRUE,_xll.ohTrigger(RecalcTrigger,Trigger3M)),NA())</f>
        <v>-3.1230481940536237E-3</v>
      </c>
      <c r="P598" s="44">
        <f>IFERROR(_xll.qlIndexFixing(ONIndex6M,I598,TRUE,_xll.ohTrigger(RecalcTrigger,Trigger6M)),NA())</f>
        <v>-1.4245918227473453E-3</v>
      </c>
      <c r="Q598" s="145">
        <f>IFERROR(_xll.qlIndexFixing(ONIndex1Y,I598,TRUE,_xll.ohTrigger(RecalcTrigger,Trigger1Y)),NA())</f>
        <v>6.9833939830843406E-5</v>
      </c>
    </row>
    <row r="599" spans="2:17" x14ac:dyDescent="0.2">
      <c r="B599" s="39" t="s">
        <v>42</v>
      </c>
      <c r="D599" s="42">
        <f>_xll.qlCalendarAdvance(Calendar,$D598,B599,"f",FALSE)</f>
        <v>43928</v>
      </c>
      <c r="E599" s="139">
        <f>_xll.qlInterestRateIndexValueDate(IndexON,D599)</f>
        <v>43928</v>
      </c>
      <c r="F599" s="155">
        <f>IFERROR(_xll.qlIndexFixing(IndexON,D599,TRUE,_xll.ohTrigger(RecalcTrigger,TriggerON)),NA())</f>
        <v>-4.3446196248630997E-3</v>
      </c>
      <c r="H599" s="42">
        <f>_xll.qlCalendarAdvance(Calendar,$H598,B599,"f",FALSE)</f>
        <v>43928</v>
      </c>
      <c r="I599" s="139">
        <f>_xll.qlInterestRateIndexValueDate(Index1M,$H599)</f>
        <v>43930</v>
      </c>
      <c r="J599" s="144">
        <f>IFERROR(_xll.qlIndexFixing(Index1M,$H599,TRUE,_xll.ohTrigger(RecalcTrigger,Trigger1M)),NA())</f>
        <v>-4.3758352595939243E-3</v>
      </c>
      <c r="K599" s="44">
        <f>IFERROR(_xll.qlIndexFixing(Index3M,H599,TRUE,_xll.ohTrigger(RecalcTrigger,Trigger3M)),NA())</f>
        <v>-2.995606486862412E-3</v>
      </c>
      <c r="L599" s="44">
        <f>IFERROR(_xll.qlIndexFixing(Index6M,$H599,TRUE,_xll.ohTrigger(RecalcTrigger,Trigger6M)),NA())</f>
        <v>-1.0941129719257935E-3</v>
      </c>
      <c r="M599" s="145">
        <f>IFERROR(_xll.qlIndexFixing(Index1Y,$H599,TRUE,_xll.ohTrigger(RecalcTrigger,Trigger1Y)),NA())</f>
        <v>7.9484211153165265E-4</v>
      </c>
      <c r="N599" s="144">
        <f>IFERROR(_xll.qlIndexFixing(ONIndex1M,I599,TRUE,_xll.ohTrigger(RecalcTrigger,Trigger1M)),NA())</f>
        <v>-4.4041606049693982E-3</v>
      </c>
      <c r="O599" s="44">
        <f>IFERROR(_xll.qlIndexFixing(ONIndex3M,I599,TRUE,_xll.ohTrigger(RecalcTrigger,Trigger3M)),NA())</f>
        <v>-3.1025243453930429E-3</v>
      </c>
      <c r="P599" s="44">
        <f>IFERROR(_xll.qlIndexFixing(ONIndex6M,I599,TRUE,_xll.ohTrigger(RecalcTrigger,Trigger6M)),NA())</f>
        <v>-1.3968737376002238E-3</v>
      </c>
      <c r="Q599" s="145">
        <f>IFERROR(_xll.qlIndexFixing(ONIndex1Y,I599,TRUE,_xll.ohTrigger(RecalcTrigger,Trigger1Y)),NA())</f>
        <v>9.6880747184613369E-5</v>
      </c>
    </row>
    <row r="600" spans="2:17" x14ac:dyDescent="0.2">
      <c r="B600" s="39" t="s">
        <v>42</v>
      </c>
      <c r="D600" s="42">
        <f>_xll.qlCalendarAdvance(Calendar,$D599,B600,"f",FALSE)</f>
        <v>43935</v>
      </c>
      <c r="E600" s="139">
        <f>_xll.qlInterestRateIndexValueDate(IndexON,D600)</f>
        <v>43935</v>
      </c>
      <c r="F600" s="155">
        <f>IFERROR(_xll.qlIndexFixing(IndexON,D600,TRUE,_xll.ohTrigger(RecalcTrigger,TriggerON)),NA())</f>
        <v>-4.3265386195301403E-3</v>
      </c>
      <c r="H600" s="42">
        <f>_xll.qlCalendarAdvance(Calendar,$H599,B600,"f",FALSE)</f>
        <v>43935</v>
      </c>
      <c r="I600" s="139">
        <f>_xll.qlInterestRateIndexValueDate(Index1M,$H600)</f>
        <v>43937</v>
      </c>
      <c r="J600" s="144">
        <f>IFERROR(_xll.qlIndexFixing(Index1M,$H600,TRUE,_xll.ohTrigger(RecalcTrigger,Trigger1M)),NA())</f>
        <v>-4.3552935644877722E-3</v>
      </c>
      <c r="K600" s="44">
        <f>IFERROR(_xll.qlIndexFixing(Index3M,H600,TRUE,_xll.ohTrigger(RecalcTrigger,Trigger3M)),NA())</f>
        <v>-2.9752525357053692E-3</v>
      </c>
      <c r="L600" s="44">
        <f>IFERROR(_xll.qlIndexFixing(Index6M,$H600,TRUE,_xll.ohTrigger(RecalcTrigger,Trigger6M)),NA())</f>
        <v>-1.0675819776005977E-3</v>
      </c>
      <c r="M600" s="145">
        <f>IFERROR(_xll.qlIndexFixing(Index1Y,$H600,TRUE,_xll.ohTrigger(RecalcTrigger,Trigger1Y)),NA())</f>
        <v>8.2521423510835022E-4</v>
      </c>
      <c r="N600" s="144">
        <f>IFERROR(_xll.qlIndexFixing(ONIndex1M,I600,TRUE,_xll.ohTrigger(RecalcTrigger,Trigger1M)),NA())</f>
        <v>-4.3900460292212173E-3</v>
      </c>
      <c r="O600" s="44">
        <f>IFERROR(_xll.qlIndexFixing(ONIndex3M,I600,TRUE,_xll.ohTrigger(RecalcTrigger,Trigger3M)),NA())</f>
        <v>-3.0906798524465984E-3</v>
      </c>
      <c r="P600" s="44">
        <f>IFERROR(_xll.qlIndexFixing(ONIndex6M,I600,TRUE,_xll.ohTrigger(RecalcTrigger,Trigger6M)),NA())</f>
        <v>-1.3812228719567443E-3</v>
      </c>
      <c r="Q600" s="145">
        <f>IFERROR(_xll.qlIndexFixing(ONIndex1Y,I600,TRUE,_xll.ohTrigger(RecalcTrigger,Trigger1Y)),NA())</f>
        <v>1.1217465956114836E-4</v>
      </c>
    </row>
    <row r="601" spans="2:17" x14ac:dyDescent="0.2">
      <c r="B601" s="39" t="s">
        <v>42</v>
      </c>
      <c r="D601" s="42">
        <f>_xll.qlCalendarAdvance(Calendar,$D600,B601,"f",FALSE)</f>
        <v>43942</v>
      </c>
      <c r="E601" s="139">
        <f>_xll.qlInterestRateIndexValueDate(IndexON,D601)</f>
        <v>43942</v>
      </c>
      <c r="F601" s="155">
        <f>IFERROR(_xll.qlIndexFixing(IndexON,D601,TRUE,_xll.ohTrigger(RecalcTrigger,TriggerON)),NA())</f>
        <v>-4.3080838750375605E-3</v>
      </c>
      <c r="H601" s="42">
        <f>_xll.qlCalendarAdvance(Calendar,$H600,B601,"f",FALSE)</f>
        <v>43942</v>
      </c>
      <c r="I601" s="139">
        <f>_xll.qlInterestRateIndexValueDate(Index1M,$H601)</f>
        <v>43944</v>
      </c>
      <c r="J601" s="144">
        <f>IFERROR(_xll.qlIndexFixing(Index1M,$H601,TRUE,_xll.ohTrigger(RecalcTrigger,Trigger1M)),NA())</f>
        <v>-4.334222456525566E-3</v>
      </c>
      <c r="K601" s="44">
        <f>IFERROR(_xll.qlIndexFixing(Index3M,H601,TRUE,_xll.ohTrigger(RecalcTrigger,Trigger3M)),NA())</f>
        <v>-2.954216441152931E-3</v>
      </c>
      <c r="L601" s="44">
        <f>IFERROR(_xll.qlIndexFixing(Index6M,$H601,TRUE,_xll.ohTrigger(RecalcTrigger,Trigger6M)),NA())</f>
        <v>-1.0406789868943802E-3</v>
      </c>
      <c r="M601" s="145">
        <f>IFERROR(_xll.qlIndexFixing(Index1Y,$H601,TRUE,_xll.ohTrigger(RecalcTrigger,Trigger1Y)),NA())</f>
        <v>8.5588827478155468E-4</v>
      </c>
      <c r="N601" s="144">
        <f>IFERROR(_xll.qlIndexFixing(ONIndex1M,I601,TRUE,_xll.ohTrigger(RecalcTrigger,Trigger1M)),NA())</f>
        <v>-4.3698389057267306E-3</v>
      </c>
      <c r="O601" s="44">
        <f>IFERROR(_xll.qlIndexFixing(ONIndex3M,I601,TRUE,_xll.ohTrigger(RecalcTrigger,Trigger3M)),NA())</f>
        <v>-3.0735587191754732E-3</v>
      </c>
      <c r="P601" s="44">
        <f>IFERROR(_xll.qlIndexFixing(ONIndex6M,I601,TRUE,_xll.ohTrigger(RecalcTrigger,Trigger6M)),NA())</f>
        <v>-1.3590069100066771E-3</v>
      </c>
      <c r="Q601" s="145">
        <f>IFERROR(_xll.qlIndexFixing(ONIndex1Y,I601,TRUE,_xll.ohTrigger(RecalcTrigger,Trigger1Y)),NA())</f>
        <v>1.3391057630762759E-4</v>
      </c>
    </row>
    <row r="602" spans="2:17" x14ac:dyDescent="0.2">
      <c r="B602" s="39" t="s">
        <v>42</v>
      </c>
      <c r="D602" s="42">
        <f>_xll.qlCalendarAdvance(Calendar,$D601,B602,"f",FALSE)</f>
        <v>43949</v>
      </c>
      <c r="E602" s="139">
        <f>_xll.qlInterestRateIndexValueDate(IndexON,D602)</f>
        <v>43949</v>
      </c>
      <c r="F602" s="155">
        <f>IFERROR(_xll.qlIndexFixing(IndexON,D602,TRUE,_xll.ohTrigger(RecalcTrigger,TriggerON)),NA())</f>
        <v>-4.2892528433835508E-3</v>
      </c>
      <c r="H602" s="42">
        <f>_xll.qlCalendarAdvance(Calendar,$H601,B602,"f",FALSE)</f>
        <v>43949</v>
      </c>
      <c r="I602" s="139">
        <f>_xll.qlInterestRateIndexValueDate(Index1M,$H602)</f>
        <v>43951</v>
      </c>
      <c r="J602" s="144">
        <f>IFERROR(_xll.qlIndexFixing(Index1M,$H602,TRUE,_xll.ohTrigger(RecalcTrigger,Trigger1M)),NA())</f>
        <v>-4.3174532109184907E-3</v>
      </c>
      <c r="K602" s="44">
        <f>IFERROR(_xll.qlIndexFixing(Index3M,H602,TRUE,_xll.ohTrigger(RecalcTrigger,Trigger3M)),NA())</f>
        <v>-2.9307890871675137E-3</v>
      </c>
      <c r="L602" s="44">
        <f>IFERROR(_xll.qlIndexFixing(Index6M,$H602,TRUE,_xll.ohTrigger(RecalcTrigger,Trigger6M)),NA())</f>
        <v>-1.0134095837009262E-3</v>
      </c>
      <c r="M602" s="145">
        <f>IFERROR(_xll.qlIndexFixing(Index1Y,$H602,TRUE,_xll.ohTrigger(RecalcTrigger,Trigger1Y)),NA())</f>
        <v>8.8686057695241808E-4</v>
      </c>
      <c r="N602" s="144">
        <f>IFERROR(_xll.qlIndexFixing(ONIndex1M,I602,TRUE,_xll.ohTrigger(RecalcTrigger,Trigger1M)),NA())</f>
        <v>-4.3461005501654881E-3</v>
      </c>
      <c r="O602" s="44">
        <f>IFERROR(_xll.qlIndexFixing(ONIndex3M,I602,TRUE,_xll.ohTrigger(RecalcTrigger,Trigger3M)),NA())</f>
        <v>-3.0532110262049272E-3</v>
      </c>
      <c r="P602" s="44">
        <f>IFERROR(_xll.qlIndexFixing(ONIndex6M,I602,TRUE,_xll.ohTrigger(RecalcTrigger,Trigger6M)),NA())</f>
        <v>-1.333178570659399E-3</v>
      </c>
      <c r="Q602" s="145">
        <f>IFERROR(_xll.qlIndexFixing(ONIndex1Y,I602,TRUE,_xll.ohTrigger(RecalcTrigger,Trigger1Y)),NA())</f>
        <v>1.5921912284611039E-4</v>
      </c>
    </row>
    <row r="603" spans="2:17" x14ac:dyDescent="0.2">
      <c r="B603" s="39" t="s">
        <v>42</v>
      </c>
      <c r="D603" s="42">
        <f>_xll.qlCalendarAdvance(Calendar,$D602,B603,"f",FALSE)</f>
        <v>43956</v>
      </c>
      <c r="E603" s="139">
        <f>_xll.qlInterestRateIndexValueDate(IndexON,D603)</f>
        <v>43956</v>
      </c>
      <c r="F603" s="155">
        <f>IFERROR(_xll.qlIndexFixing(IndexON,D603,TRUE,_xll.ohTrigger(RecalcTrigger,TriggerON)),NA())</f>
        <v>-4.27004297700595E-3</v>
      </c>
      <c r="H603" s="42">
        <f>_xll.qlCalendarAdvance(Calendar,$H602,B603,"f",FALSE)</f>
        <v>43956</v>
      </c>
      <c r="I603" s="139">
        <f>_xll.qlInterestRateIndexValueDate(Index1M,$H603)</f>
        <v>43958</v>
      </c>
      <c r="J603" s="144">
        <f>IFERROR(_xll.qlIndexFixing(Index1M,$H603,TRUE,_xll.ohTrigger(RecalcTrigger,Trigger1M)),NA())</f>
        <v>-4.2904702775058146E-3</v>
      </c>
      <c r="K603" s="44">
        <f>IFERROR(_xll.qlIndexFixing(Index3M,H603,TRUE,_xll.ohTrigger(RecalcTrigger,Trigger3M)),NA())</f>
        <v>-2.9083089410450822E-3</v>
      </c>
      <c r="L603" s="44">
        <f>IFERROR(_xll.qlIndexFixing(Index6M,$H603,TRUE,_xll.ohTrigger(RecalcTrigger,Trigger6M)),NA())</f>
        <v>-9.7945618344852728E-4</v>
      </c>
      <c r="M603" s="145">
        <f>IFERROR(_xll.qlIndexFixing(Index1Y,$H603,TRUE,_xll.ohTrigger(RecalcTrigger,Trigger1Y)),NA())</f>
        <v>9.1812739981276203E-4</v>
      </c>
      <c r="N603" s="144">
        <f>IFERROR(_xll.qlIndexFixing(ONIndex1M,I603,TRUE,_xll.ohTrigger(RecalcTrigger,Trigger1M)),NA())</f>
        <v>-4.3278409787506078E-3</v>
      </c>
      <c r="O603" s="44">
        <f>IFERROR(_xll.qlIndexFixing(ONIndex3M,I603,TRUE,_xll.ohTrigger(RecalcTrigger,Trigger3M)),NA())</f>
        <v>-3.0373957604679092E-3</v>
      </c>
      <c r="P603" s="44">
        <f>IFERROR(_xll.qlIndexFixing(ONIndex6M,I603,TRUE,_xll.ohTrigger(RecalcTrigger,Trigger6M)),NA())</f>
        <v>-1.3134978135154185E-3</v>
      </c>
      <c r="Q603" s="145">
        <f>IFERROR(_xll.qlIndexFixing(ONIndex1Y,I603,TRUE,_xll.ohTrigger(RecalcTrigger,Trigger1Y)),NA())</f>
        <v>1.7853073179807666E-4</v>
      </c>
    </row>
    <row r="604" spans="2:17" x14ac:dyDescent="0.2">
      <c r="B604" s="39" t="s">
        <v>42</v>
      </c>
      <c r="D604" s="42">
        <f>_xll.qlCalendarAdvance(Calendar,$D603,B604,"f",FALSE)</f>
        <v>43963</v>
      </c>
      <c r="E604" s="139">
        <f>_xll.qlInterestRateIndexValueDate(IndexON,D604)</f>
        <v>43963</v>
      </c>
      <c r="F604" s="155">
        <f>IFERROR(_xll.qlIndexFixing(IndexON,D604,TRUE,_xll.ohTrigger(RecalcTrigger,TriggerON)),NA())</f>
        <v>-4.2504517279828846E-3</v>
      </c>
      <c r="H604" s="42">
        <f>_xll.qlCalendarAdvance(Calendar,$H603,B604,"f",FALSE)</f>
        <v>43963</v>
      </c>
      <c r="I604" s="139">
        <f>_xll.qlInterestRateIndexValueDate(Index1M,$H604)</f>
        <v>43965</v>
      </c>
      <c r="J604" s="144">
        <f>IFERROR(_xll.qlIndexFixing(Index1M,$H604,TRUE,_xll.ohTrigger(RecalcTrigger,Trigger1M)),NA())</f>
        <v>-4.2677783438874184E-3</v>
      </c>
      <c r="K604" s="44">
        <f>IFERROR(_xll.qlIndexFixing(Index3M,H604,TRUE,_xll.ohTrigger(RecalcTrigger,Trigger3M)),NA())</f>
        <v>-2.885117913485022E-3</v>
      </c>
      <c r="L604" s="44">
        <f>IFERROR(_xll.qlIndexFixing(Index6M,$H604,TRUE,_xll.ohTrigger(RecalcTrigger,Trigger6M)),NA())</f>
        <v>-9.5140212426636137E-4</v>
      </c>
      <c r="M604" s="145">
        <f>IFERROR(_xll.qlIndexFixing(Index1Y,$H604,TRUE,_xll.ohTrigger(RecalcTrigger,Trigger1Y)),NA())</f>
        <v>9.4968491332033051E-4</v>
      </c>
      <c r="N604" s="144">
        <f>IFERROR(_xll.qlIndexFixing(ONIndex1M,I604,TRUE,_xll.ohTrigger(RecalcTrigger,Trigger1M)),NA())</f>
        <v>-4.3060393146765463E-3</v>
      </c>
      <c r="O604" s="44">
        <f>IFERROR(_xll.qlIndexFixing(ONIndex3M,I604,TRUE,_xll.ohTrigger(RecalcTrigger,Trigger3M)),NA())</f>
        <v>-3.0183352281554221E-3</v>
      </c>
      <c r="P604" s="44">
        <f>IFERROR(_xll.qlIndexFixing(ONIndex6M,I604,TRUE,_xll.ohTrigger(RecalcTrigger,Trigger6M)),NA())</f>
        <v>-1.2901989990377061E-3</v>
      </c>
      <c r="Q604" s="145">
        <f>IFERROR(_xll.qlIndexFixing(ONIndex1Y,I604,TRUE,_xll.ohTrigger(RecalcTrigger,Trigger1Y)),NA())</f>
        <v>2.0142185343630103E-4</v>
      </c>
    </row>
    <row r="605" spans="2:17" x14ac:dyDescent="0.2">
      <c r="B605" s="39" t="s">
        <v>42</v>
      </c>
      <c r="D605" s="42">
        <f>_xll.qlCalendarAdvance(Calendar,$D604,B605,"f",FALSE)</f>
        <v>43970</v>
      </c>
      <c r="E605" s="139">
        <f>_xll.qlInterestRateIndexValueDate(IndexON,D605)</f>
        <v>43970</v>
      </c>
      <c r="F605" s="155">
        <f>IFERROR(_xll.qlIndexFixing(IndexON,D605,TRUE,_xll.ohTrigger(RecalcTrigger,TriggerON)),NA())</f>
        <v>-4.2304765483525131E-3</v>
      </c>
      <c r="H605" s="42">
        <f>_xll.qlCalendarAdvance(Calendar,$H604,B605,"f",FALSE)</f>
        <v>43970</v>
      </c>
      <c r="I605" s="139">
        <f>_xll.qlInterestRateIndexValueDate(Index1M,$H605)</f>
        <v>43972</v>
      </c>
      <c r="J605" s="144">
        <f>IFERROR(_xll.qlIndexFixing(Index1M,$H605,TRUE,_xll.ohTrigger(RecalcTrigger,Trigger1M)),NA())</f>
        <v>-4.2445352722875196E-3</v>
      </c>
      <c r="K605" s="44">
        <f>IFERROR(_xll.qlIndexFixing(Index3M,H605,TRUE,_xll.ohTrigger(RecalcTrigger,Trigger3M)),NA())</f>
        <v>-2.8612066452678468E-3</v>
      </c>
      <c r="L605" s="44">
        <f>IFERROR(_xll.qlIndexFixing(Index6M,$H605,TRUE,_xll.ohTrigger(RecalcTrigger,Trigger6M)),NA())</f>
        <v>-9.230016479350356E-4</v>
      </c>
      <c r="M605" s="145">
        <f>IFERROR(_xll.qlIndexFixing(Index1Y,$H605,TRUE,_xll.ohTrigger(RecalcTrigger,Trigger1Y)),NA())</f>
        <v>9.815291991722905E-4</v>
      </c>
      <c r="N605" s="144">
        <f>IFERROR(_xll.qlIndexFixing(ONIndex1M,I605,TRUE,_xll.ohTrigger(RecalcTrigger,Trigger1M)),NA())</f>
        <v>-4.2836952766966974E-3</v>
      </c>
      <c r="O605" s="44">
        <f>IFERROR(_xll.qlIndexFixing(ONIndex3M,I605,TRUE,_xll.ohTrigger(RecalcTrigger,Trigger3M)),NA())</f>
        <v>-2.9986095227663156E-3</v>
      </c>
      <c r="P605" s="44">
        <f>IFERROR(_xll.qlIndexFixing(ONIndex6M,I605,TRUE,_xll.ohTrigger(RecalcTrigger,Trigger6M)),NA())</f>
        <v>-1.2665335535544386E-3</v>
      </c>
      <c r="Q605" s="145">
        <f>IFERROR(_xll.qlIndexFixing(ONIndex1Y,I605,TRUE,_xll.ohTrigger(RecalcTrigger,Trigger1Y)),NA())</f>
        <v>2.2470492650583651E-4</v>
      </c>
    </row>
    <row r="606" spans="2:17" x14ac:dyDescent="0.2">
      <c r="B606" s="39" t="s">
        <v>42</v>
      </c>
      <c r="D606" s="42">
        <f>_xll.qlCalendarAdvance(Calendar,$D605,B606,"f",FALSE)</f>
        <v>43977</v>
      </c>
      <c r="E606" s="139">
        <f>_xll.qlInterestRateIndexValueDate(IndexON,D606)</f>
        <v>43977</v>
      </c>
      <c r="F606" s="155">
        <f>IFERROR(_xll.qlIndexFixing(IndexON,D606,TRUE,_xll.ohTrigger(RecalcTrigger,TriggerON)),NA())</f>
        <v>-4.2101148905526742E-3</v>
      </c>
      <c r="H606" s="42">
        <f>_xll.qlCalendarAdvance(Calendar,$H605,B606,"f",FALSE)</f>
        <v>43977</v>
      </c>
      <c r="I606" s="139">
        <f>_xll.qlInterestRateIndexValueDate(Index1M,$H606)</f>
        <v>43979</v>
      </c>
      <c r="J606" s="144">
        <f>IFERROR(_xll.qlIndexFixing(Index1M,$H606,TRUE,_xll.ohTrigger(RecalcTrigger,Trigger1M)),NA())</f>
        <v>-4.2207356311134425E-3</v>
      </c>
      <c r="K606" s="44">
        <f>IFERROR(_xll.qlIndexFixing(Index3M,H606,TRUE,_xll.ohTrigger(RecalcTrigger,Trigger3M)),NA())</f>
        <v>-2.8365657765506559E-3</v>
      </c>
      <c r="L606" s="44">
        <f>IFERROR(_xll.qlIndexFixing(Index6M,$H606,TRUE,_xll.ohTrigger(RecalcTrigger,Trigger6M)),NA())</f>
        <v>-8.9426087146854221E-4</v>
      </c>
      <c r="M606" s="145">
        <f>IFERROR(_xll.qlIndexFixing(Index1Y,$H606,TRUE,_xll.ohTrigger(RecalcTrigger,Trigger1Y)),NA())</f>
        <v>1.0136562507822374E-3</v>
      </c>
      <c r="N606" s="144">
        <f>IFERROR(_xll.qlIndexFixing(ONIndex1M,I606,TRUE,_xll.ohTrigger(RecalcTrigger,Trigger1M)),NA())</f>
        <v>-4.2608034343150081E-3</v>
      </c>
      <c r="O606" s="44">
        <f>IFERROR(_xll.qlIndexFixing(ONIndex3M,I606,TRUE,_xll.ohTrigger(RecalcTrigger,Trigger3M)),NA())</f>
        <v>-2.9782092905827895E-3</v>
      </c>
      <c r="P606" s="44">
        <f>IFERROR(_xll.qlIndexFixing(ONIndex6M,I606,TRUE,_xll.ohTrigger(RecalcTrigger,Trigger6M)),NA())</f>
        <v>-1.2424986373771318E-3</v>
      </c>
      <c r="Q606" s="145">
        <f>IFERROR(_xll.qlIndexFixing(ONIndex1Y,I606,TRUE,_xll.ohTrigger(RecalcTrigger,Trigger1Y)),NA())</f>
        <v>2.4838339241384233E-4</v>
      </c>
    </row>
    <row r="607" spans="2:17" x14ac:dyDescent="0.2">
      <c r="B607" s="39" t="s">
        <v>42</v>
      </c>
      <c r="D607" s="42">
        <f>_xll.qlCalendarAdvance(Calendar,$D606,B607,"f",FALSE)</f>
        <v>43984</v>
      </c>
      <c r="E607" s="139">
        <f>_xll.qlInterestRateIndexValueDate(IndexON,D607)</f>
        <v>43984</v>
      </c>
      <c r="F607" s="155">
        <f>IFERROR(_xll.qlIndexFixing(IndexON,D607,TRUE,_xll.ohTrigger(RecalcTrigger,TriggerON)),NA())</f>
        <v>-4.1893642069013026E-3</v>
      </c>
      <c r="H607" s="42">
        <f>_xll.qlCalendarAdvance(Calendar,$H606,B607,"f",FALSE)</f>
        <v>43984</v>
      </c>
      <c r="I607" s="139">
        <f>_xll.qlInterestRateIndexValueDate(Index1M,$H607)</f>
        <v>43986</v>
      </c>
      <c r="J607" s="144">
        <f>IFERROR(_xll.qlIndexFixing(Index1M,$H607,TRUE,_xll.ohTrigger(RecalcTrigger,Trigger1M)),NA())</f>
        <v>-4.1963739886488605E-3</v>
      </c>
      <c r="K607" s="44">
        <f>IFERROR(_xll.qlIndexFixing(Index3M,H607,TRUE,_xll.ohTrigger(RecalcTrigger,Trigger3M)),NA())</f>
        <v>-2.8111859468501915E-3</v>
      </c>
      <c r="L607" s="44">
        <f>IFERROR(_xll.qlIndexFixing(Index6M,$H607,TRUE,_xll.ohTrigger(RecalcTrigger,Trigger6M)),NA())</f>
        <v>-8.7177257103832062E-4</v>
      </c>
      <c r="M607" s="145">
        <f>IFERROR(_xll.qlIndexFixing(Index1Y,$H607,TRUE,_xll.ohTrigger(RecalcTrigger,Trigger1Y)),NA())</f>
        <v>1.0460619732504087E-3</v>
      </c>
      <c r="N607" s="144">
        <f>IFERROR(_xll.qlIndexFixing(ONIndex1M,I607,TRUE,_xll.ohTrigger(RecalcTrigger,Trigger1M)),NA())</f>
        <v>-4.237358357515042E-3</v>
      </c>
      <c r="O607" s="44">
        <f>IFERROR(_xll.qlIndexFixing(ONIndex3M,I607,TRUE,_xll.ohTrigger(RecalcTrigger,Trigger3M)),NA())</f>
        <v>-2.9571251783666597E-3</v>
      </c>
      <c r="P607" s="44">
        <f>IFERROR(_xll.qlIndexFixing(ONIndex6M,I607,TRUE,_xll.ohTrigger(RecalcTrigger,Trigger6M)),NA())</f>
        <v>-1.218091410417621E-3</v>
      </c>
      <c r="Q607" s="145">
        <f>IFERROR(_xll.qlIndexFixing(ONIndex1Y,I607,TRUE,_xll.ohTrigger(RecalcTrigger,Trigger1Y)),NA())</f>
        <v>2.7246069272734985E-4</v>
      </c>
    </row>
    <row r="608" spans="2:17" x14ac:dyDescent="0.2">
      <c r="B608" s="39" t="s">
        <v>42</v>
      </c>
      <c r="D608" s="42">
        <f>_xll.qlCalendarAdvance(Calendar,$D607,B608,"f",FALSE)</f>
        <v>43991</v>
      </c>
      <c r="E608" s="139">
        <f>_xll.qlInterestRateIndexValueDate(IndexON,D608)</f>
        <v>43991</v>
      </c>
      <c r="F608" s="155">
        <f>IFERROR(_xll.qlIndexFixing(IndexON,D608,TRUE,_xll.ohTrigger(RecalcTrigger,TriggerON)),NA())</f>
        <v>-4.1682219493166528E-3</v>
      </c>
      <c r="H608" s="42">
        <f>_xll.qlCalendarAdvance(Calendar,$H607,B608,"f",FALSE)</f>
        <v>43991</v>
      </c>
      <c r="I608" s="139">
        <f>_xll.qlInterestRateIndexValueDate(Index1M,$H608)</f>
        <v>43993</v>
      </c>
      <c r="J608" s="144">
        <f>IFERROR(_xll.qlIndexFixing(Index1M,$H608,TRUE,_xll.ohTrigger(RecalcTrigger,Trigger1M)),NA())</f>
        <v>-4.1714449130475506E-3</v>
      </c>
      <c r="K608" s="44">
        <f>IFERROR(_xll.qlIndexFixing(Index3M,H608,TRUE,_xll.ohTrigger(RecalcTrigger,Trigger3M)),NA())</f>
        <v>-2.7850577950258946E-3</v>
      </c>
      <c r="L608" s="44">
        <f>IFERROR(_xll.qlIndexFixing(Index6M,$H608,TRUE,_xll.ohTrigger(RecalcTrigger,Trigger6M)),NA())</f>
        <v>-8.4243055870699931E-4</v>
      </c>
      <c r="M608" s="145">
        <f>IFERROR(_xll.qlIndexFixing(Index1Y,$H608,TRUE,_xll.ohTrigger(RecalcTrigger,Trigger1Y)),NA())</f>
        <v>1.0787421833413483E-3</v>
      </c>
      <c r="N608" s="144">
        <f>IFERROR(_xll.qlIndexFixing(ONIndex1M,I608,TRUE,_xll.ohTrigger(RecalcTrigger,Trigger1M)),NA())</f>
        <v>-4.2133546159606183E-3</v>
      </c>
      <c r="O608" s="44">
        <f>IFERROR(_xll.qlIndexFixing(ONIndex3M,I608,TRUE,_xll.ohTrigger(RecalcTrigger,Trigger3M)),NA())</f>
        <v>-2.935347832599966E-3</v>
      </c>
      <c r="P608" s="44">
        <f>IFERROR(_xll.qlIndexFixing(ONIndex6M,I608,TRUE,_xll.ohTrigger(RecalcTrigger,Trigger6M)),NA())</f>
        <v>-1.1933090326277096E-3</v>
      </c>
      <c r="Q608" s="145">
        <f>IFERROR(_xll.qlIndexFixing(ONIndex1Y,I608,TRUE,_xll.ohTrigger(RecalcTrigger,Trigger1Y)),NA())</f>
        <v>2.9694026901339043E-4</v>
      </c>
    </row>
    <row r="609" spans="2:17" x14ac:dyDescent="0.2">
      <c r="B609" s="39" t="s">
        <v>42</v>
      </c>
      <c r="D609" s="42">
        <f>_xll.qlCalendarAdvance(Calendar,$D608,B609,"f",FALSE)</f>
        <v>43998</v>
      </c>
      <c r="E609" s="139">
        <f>_xll.qlInterestRateIndexValueDate(IndexON,D609)</f>
        <v>43998</v>
      </c>
      <c r="F609" s="155">
        <f>IFERROR(_xll.qlIndexFixing(IndexON,D609,TRUE,_xll.ohTrigger(RecalcTrigger,TriggerON)),NA())</f>
        <v>-4.1466855700367233E-3</v>
      </c>
      <c r="H609" s="42">
        <f>_xll.qlCalendarAdvance(Calendar,$H608,B609,"f",FALSE)</f>
        <v>43998</v>
      </c>
      <c r="I609" s="139">
        <f>_xll.qlInterestRateIndexValueDate(Index1M,$H609)</f>
        <v>44000</v>
      </c>
      <c r="J609" s="144">
        <f>IFERROR(_xll.qlIndexFixing(Index1M,$H609,TRUE,_xll.ohTrigger(RecalcTrigger,Trigger1M)),NA())</f>
        <v>-4.1459429723259E-3</v>
      </c>
      <c r="K609" s="44">
        <f>IFERROR(_xll.qlIndexFixing(Index3M,H609,TRUE,_xll.ohTrigger(RecalcTrigger,Trigger3M)),NA())</f>
        <v>-2.758171959259923E-3</v>
      </c>
      <c r="L609" s="44">
        <f>IFERROR(_xll.qlIndexFixing(Index6M,$H609,TRUE,_xll.ohTrigger(RecalcTrigger,Trigger6M)),NA())</f>
        <v>-8.1276552361260446E-4</v>
      </c>
      <c r="M609" s="145">
        <f>IFERROR(_xll.qlIndexFixing(Index1Y,$H609,TRUE,_xll.ohTrigger(RecalcTrigger,Trigger1Y)),NA())</f>
        <v>1.1116926094563101E-3</v>
      </c>
      <c r="N609" s="144">
        <f>IFERROR(_xll.qlIndexFixing(ONIndex1M,I609,TRUE,_xll.ohTrigger(RecalcTrigger,Trigger1M)),NA())</f>
        <v>-4.1887867792356204E-3</v>
      </c>
      <c r="O609" s="44">
        <f>IFERROR(_xll.qlIndexFixing(ONIndex3M,I609,TRUE,_xll.ohTrigger(RecalcTrigger,Trigger3M)),NA())</f>
        <v>-2.9128678998047164E-3</v>
      </c>
      <c r="P609" s="44">
        <f>IFERROR(_xll.qlIndexFixing(ONIndex6M,I609,TRUE,_xll.ohTrigger(RecalcTrigger,Trigger6M)),NA())</f>
        <v>-1.1681486639592009E-3</v>
      </c>
      <c r="Q609" s="145">
        <f>IFERROR(_xll.qlIndexFixing(ONIndex1Y,I609,TRUE,_xll.ohTrigger(RecalcTrigger,Trigger1Y)),NA())</f>
        <v>3.2182556275905938E-4</v>
      </c>
    </row>
    <row r="610" spans="2:17" x14ac:dyDescent="0.2">
      <c r="B610" s="39" t="s">
        <v>42</v>
      </c>
      <c r="D610" s="42">
        <f>_xll.qlCalendarAdvance(Calendar,$D609,B610,"f",FALSE)</f>
        <v>44005</v>
      </c>
      <c r="E610" s="139">
        <f>_xll.qlInterestRateIndexValueDate(IndexON,D610)</f>
        <v>44005</v>
      </c>
      <c r="F610" s="155">
        <f>IFERROR(_xll.qlIndexFixing(IndexON,D610,TRUE,_xll.ohTrigger(RecalcTrigger,TriggerON)),NA())</f>
        <v>-4.1247525213794489E-3</v>
      </c>
      <c r="H610" s="42">
        <f>_xll.qlCalendarAdvance(Calendar,$H609,B610,"f",FALSE)</f>
        <v>44005</v>
      </c>
      <c r="I610" s="139">
        <f>_xll.qlInterestRateIndexValueDate(Index1M,$H610)</f>
        <v>44007</v>
      </c>
      <c r="J610" s="144">
        <f>IFERROR(_xll.qlIndexFixing(Index1M,$H610,TRUE,_xll.ohTrigger(RecalcTrigger,Trigger1M)),NA())</f>
        <v>-4.1198627343703997E-3</v>
      </c>
      <c r="K610" s="44">
        <f>IFERROR(_xll.qlIndexFixing(Index3M,H610,TRUE,_xll.ohTrigger(RecalcTrigger,Trigger3M)),NA())</f>
        <v>-2.7305190770423788E-3</v>
      </c>
      <c r="L610" s="44">
        <f>IFERROR(_xll.qlIndexFixing(Index6M,$H610,TRUE,_xll.ohTrigger(RecalcTrigger,Trigger6M)),NA())</f>
        <v>-7.7602239791732259E-4</v>
      </c>
      <c r="M610" s="145">
        <f>IFERROR(_xll.qlIndexFixing(Index1Y,$H610,TRUE,_xll.ohTrigger(RecalcTrigger,Trigger1Y)),NA())</f>
        <v>1.1449088916061026E-3</v>
      </c>
      <c r="N610" s="144">
        <f>IFERROR(_xll.qlIndexFixing(ONIndex1M,I610,TRUE,_xll.ohTrigger(RecalcTrigger,Trigger1M)),NA())</f>
        <v>-4.1636494173236116E-3</v>
      </c>
      <c r="O610" s="44">
        <f>IFERROR(_xll.qlIndexFixing(ONIndex3M,I610,TRUE,_xll.ohTrigger(RecalcTrigger,Trigger3M)),NA())</f>
        <v>-2.8896760267027588E-3</v>
      </c>
      <c r="P610" s="44">
        <f>IFERROR(_xll.qlIndexFixing(ONIndex6M,I610,TRUE,_xll.ohTrigger(RecalcTrigger,Trigger6M)),NA())</f>
        <v>-1.1426074646037065E-3</v>
      </c>
      <c r="Q610" s="145">
        <f>IFERROR(_xll.qlIndexFixing(ONIndex1Y,I610,TRUE,_xll.ohTrigger(RecalcTrigger,Trigger1Y)),NA())</f>
        <v>3.4712001561132411E-4</v>
      </c>
    </row>
    <row r="611" spans="2:17" x14ac:dyDescent="0.2">
      <c r="B611" s="39" t="s">
        <v>42</v>
      </c>
      <c r="D611" s="42">
        <f>_xll.qlCalendarAdvance(Calendar,$D610,B611,"f",FALSE)</f>
        <v>44012</v>
      </c>
      <c r="E611" s="139">
        <f>_xll.qlInterestRateIndexValueDate(IndexON,D611)</f>
        <v>44012</v>
      </c>
      <c r="F611" s="155">
        <f>IFERROR(_xll.qlIndexFixing(IndexON,D611,TRUE,_xll.ohTrigger(RecalcTrigger,TriggerON)),NA())</f>
        <v>-4.1024202555428602E-3</v>
      </c>
      <c r="H611" s="42">
        <f>_xll.qlCalendarAdvance(Calendar,$H610,B611,"f",FALSE)</f>
        <v>44012</v>
      </c>
      <c r="I611" s="139">
        <f>_xll.qlInterestRateIndexValueDate(Index1M,$H611)</f>
        <v>44014</v>
      </c>
      <c r="J611" s="144">
        <f>IFERROR(_xll.qlIndexFixing(Index1M,$H611,TRUE,_xll.ohTrigger(RecalcTrigger,Trigger1M)),NA())</f>
        <v>-4.0931987669201586E-3</v>
      </c>
      <c r="K611" s="44">
        <f>IFERROR(_xll.qlIndexFixing(Index3M,H611,TRUE,_xll.ohTrigger(RecalcTrigger,Trigger3M)),NA())</f>
        <v>-2.7020899713054605E-3</v>
      </c>
      <c r="L611" s="44">
        <f>IFERROR(_xll.qlIndexFixing(Index6M,$H611,TRUE,_xll.ohTrigger(RecalcTrigger,Trigger6M)),NA())</f>
        <v>-7.4567716970109013E-4</v>
      </c>
      <c r="M611" s="145">
        <f>IFERROR(_xll.qlIndexFixing(Index1Y,$H611,TRUE,_xll.ohTrigger(RecalcTrigger,Trigger1Y)),NA())</f>
        <v>1.178386581385903E-3</v>
      </c>
      <c r="N611" s="144">
        <f>IFERROR(_xll.qlIndexFixing(ONIndex1M,I611,TRUE,_xll.ohTrigger(RecalcTrigger,Trigger1M)),NA())</f>
        <v>-4.1379370998484433E-3</v>
      </c>
      <c r="O611" s="44">
        <f>IFERROR(_xll.qlIndexFixing(ONIndex3M,I611,TRUE,_xll.ohTrigger(RecalcTrigger,Trigger3M)),NA())</f>
        <v>-2.8657628594164208E-3</v>
      </c>
      <c r="P611" s="44">
        <f>IFERROR(_xll.qlIndexFixing(ONIndex6M,I611,TRUE,_xll.ohTrigger(RecalcTrigger,Trigger6M)),NA())</f>
        <v>-1.1166825945130299E-3</v>
      </c>
      <c r="Q611" s="145">
        <f>IFERROR(_xll.qlIndexFixing(ONIndex1Y,I611,TRUE,_xll.ohTrigger(RecalcTrigger,Trigger1Y)),NA())</f>
        <v>3.7282706905727991E-4</v>
      </c>
    </row>
    <row r="612" spans="2:17" x14ac:dyDescent="0.2">
      <c r="B612" s="39" t="s">
        <v>42</v>
      </c>
      <c r="D612" s="42">
        <f>_xll.qlCalendarAdvance(Calendar,$D611,B612,"f",FALSE)</f>
        <v>44019</v>
      </c>
      <c r="E612" s="139">
        <f>_xll.qlInterestRateIndexValueDate(IndexON,D612)</f>
        <v>44019</v>
      </c>
      <c r="F612" s="155">
        <f>IFERROR(_xll.qlIndexFixing(IndexON,D612,TRUE,_xll.ohTrigger(RecalcTrigger,TriggerON)),NA())</f>
        <v>-4.0796862246850196E-3</v>
      </c>
      <c r="H612" s="42">
        <f>_xll.qlCalendarAdvance(Calendar,$H611,B612,"f",FALSE)</f>
        <v>44019</v>
      </c>
      <c r="I612" s="139">
        <f>_xll.qlInterestRateIndexValueDate(Index1M,$H612)</f>
        <v>44021</v>
      </c>
      <c r="J612" s="144">
        <f>IFERROR(_xll.qlIndexFixing(Index1M,$H612,TRUE,_xll.ohTrigger(RecalcTrigger,Trigger1M)),NA())</f>
        <v>-4.0659456375781444E-3</v>
      </c>
      <c r="K612" s="44">
        <f>IFERROR(_xll.qlIndexFixing(Index3M,H612,TRUE,_xll.ohTrigger(RecalcTrigger,Trigger3M)),NA())</f>
        <v>-2.6728917642068147E-3</v>
      </c>
      <c r="L612" s="44">
        <f>IFERROR(_xll.qlIndexFixing(Index6M,$H612,TRUE,_xll.ohTrigger(RecalcTrigger,Trigger6M)),NA())</f>
        <v>-7.1503151998427816E-4</v>
      </c>
      <c r="M612" s="145">
        <f>IFERROR(_xll.qlIndexFixing(Index1Y,$H612,TRUE,_xll.ohTrigger(RecalcTrigger,Trigger1Y)),NA())</f>
        <v>1.2121211419474445E-3</v>
      </c>
      <c r="N612" s="144">
        <f>IFERROR(_xll.qlIndexFixing(ONIndex1M,I612,TRUE,_xll.ohTrigger(RecalcTrigger,Trigger1M)),NA())</f>
        <v>-4.1116443965538707E-3</v>
      </c>
      <c r="O612" s="44">
        <f>IFERROR(_xll.qlIndexFixing(ONIndex3M,I612,TRUE,_xll.ohTrigger(RecalcTrigger,Trigger3M)),NA())</f>
        <v>-2.8411190447075185E-3</v>
      </c>
      <c r="P612" s="44">
        <f>IFERROR(_xll.qlIndexFixing(ONIndex6M,I612,TRUE,_xll.ohTrigger(RecalcTrigger,Trigger6M)),NA())</f>
        <v>-1.0903712137588784E-3</v>
      </c>
      <c r="Q612" s="145">
        <f>IFERROR(_xll.qlIndexFixing(ONIndex1Y,I612,TRUE,_xll.ohTrigger(RecalcTrigger,Trigger1Y)),NA())</f>
        <v>3.9895016466395816E-4</v>
      </c>
    </row>
    <row r="613" spans="2:17" x14ac:dyDescent="0.2">
      <c r="B613" s="39" t="s">
        <v>42</v>
      </c>
      <c r="D613" s="42">
        <f>_xll.qlCalendarAdvance(Calendar,$D612,B613,"f",FALSE)</f>
        <v>44026</v>
      </c>
      <c r="E613" s="139">
        <f>_xll.qlInterestRateIndexValueDate(IndexON,D613)</f>
        <v>44026</v>
      </c>
      <c r="F613" s="155">
        <f>IFERROR(_xll.qlIndexFixing(IndexON,D613,TRUE,_xll.ohTrigger(RecalcTrigger,TriggerON)),NA())</f>
        <v>-4.056547881083894E-3</v>
      </c>
      <c r="H613" s="42">
        <f>_xll.qlCalendarAdvance(Calendar,$H612,B613,"f",FALSE)</f>
        <v>44026</v>
      </c>
      <c r="I613" s="139">
        <f>_xll.qlInterestRateIndexValueDate(Index1M,$H613)</f>
        <v>44028</v>
      </c>
      <c r="J613" s="144">
        <f>IFERROR(_xll.qlIndexFixing(Index1M,$H613,TRUE,_xll.ohTrigger(RecalcTrigger,Trigger1M)),NA())</f>
        <v>-4.0380979138036899E-3</v>
      </c>
      <c r="K613" s="44">
        <f>IFERROR(_xll.qlIndexFixing(Index3M,H613,TRUE,_xll.ohTrigger(RecalcTrigger,Trigger3M)),NA())</f>
        <v>-2.6429607401645201E-3</v>
      </c>
      <c r="L613" s="44">
        <f>IFERROR(_xll.qlIndexFixing(Index6M,$H613,TRUE,_xll.ohTrigger(RecalcTrigger,Trigger6M)),NA())</f>
        <v>-6.8409262484382346E-4</v>
      </c>
      <c r="M613" s="145">
        <f>IFERROR(_xll.qlIndexFixing(Index1Y,$H613,TRUE,_xll.ohTrigger(RecalcTrigger,Trigger1Y)),NA())</f>
        <v>1.2461079479733925E-3</v>
      </c>
      <c r="N613" s="144">
        <f>IFERROR(_xll.qlIndexFixing(ONIndex1M,I613,TRUE,_xll.ohTrigger(RecalcTrigger,Trigger1M)),NA())</f>
        <v>-4.0847658771836493E-3</v>
      </c>
      <c r="O613" s="44">
        <f>IFERROR(_xll.qlIndexFixing(ONIndex3M,I613,TRUE,_xll.ohTrigger(RecalcTrigger,Trigger3M)),NA())</f>
        <v>-2.8157352291380278E-3</v>
      </c>
      <c r="P613" s="44">
        <f>IFERROR(_xll.qlIndexFixing(ONIndex6M,I613,TRUE,_xll.ohTrigger(RecalcTrigger,Trigger6M)),NA())</f>
        <v>-1.0636704820532472E-3</v>
      </c>
      <c r="Q613" s="145">
        <f>IFERROR(_xll.qlIndexFixing(ONIndex1Y,I613,TRUE,_xll.ohTrigger(RecalcTrigger,Trigger1Y)),NA())</f>
        <v>4.2549274407832627E-4</v>
      </c>
    </row>
    <row r="614" spans="2:17" x14ac:dyDescent="0.2">
      <c r="B614" s="39" t="s">
        <v>42</v>
      </c>
      <c r="D614" s="42">
        <f>_xll.qlCalendarAdvance(Calendar,$D613,B614,"f",FALSE)</f>
        <v>44033</v>
      </c>
      <c r="E614" s="139">
        <f>_xll.qlInterestRateIndexValueDate(IndexON,D614)</f>
        <v>44033</v>
      </c>
      <c r="F614" s="155">
        <f>IFERROR(_xll.qlIndexFixing(IndexON,D614,TRUE,_xll.ohTrigger(RecalcTrigger,TriggerON)),NA())</f>
        <v>-4.0330026767376737E-3</v>
      </c>
      <c r="H614" s="42">
        <f>_xll.qlCalendarAdvance(Calendar,$H613,B614,"f",FALSE)</f>
        <v>44033</v>
      </c>
      <c r="I614" s="139">
        <f>_xll.qlInterestRateIndexValueDate(Index1M,$H614)</f>
        <v>44035</v>
      </c>
      <c r="J614" s="144">
        <f>IFERROR(_xll.qlIndexFixing(Index1M,$H614,TRUE,_xll.ohTrigger(RecalcTrigger,Trigger1M)),NA())</f>
        <v>-4.0096501629037495E-3</v>
      </c>
      <c r="K614" s="44">
        <f>IFERROR(_xll.qlIndexFixing(Index3M,H614,TRUE,_xll.ohTrigger(RecalcTrigger,Trigger3M)),NA())</f>
        <v>-2.6123369956195268E-3</v>
      </c>
      <c r="L614" s="44">
        <f>IFERROR(_xll.qlIndexFixing(Index6M,$H614,TRUE,_xll.ohTrigger(RecalcTrigger,Trigger6M)),NA())</f>
        <v>-6.528678117437381E-4</v>
      </c>
      <c r="M614" s="145">
        <f>IFERROR(_xll.qlIndexFixing(Index1Y,$H614,TRUE,_xll.ohTrigger(RecalcTrigger,Trigger1Y)),NA())</f>
        <v>1.2803422856486552E-3</v>
      </c>
      <c r="N614" s="144">
        <f>IFERROR(_xll.qlIndexFixing(ONIndex1M,I614,TRUE,_xll.ohTrigger(RecalcTrigger,Trigger1M)),NA())</f>
        <v>-4.0572961113616302E-3</v>
      </c>
      <c r="O614" s="44">
        <f>IFERROR(_xll.qlIndexFixing(ONIndex3M,I614,TRUE,_xll.ohTrigger(RecalcTrigger,Trigger3M)),NA())</f>
        <v>-2.7896020592299564E-3</v>
      </c>
      <c r="P614" s="44">
        <f>IFERROR(_xll.qlIndexFixing(ONIndex6M,I614,TRUE,_xll.ohTrigger(RecalcTrigger,Trigger6M)),NA())</f>
        <v>-1.0365775599474603E-3</v>
      </c>
      <c r="Q614" s="145">
        <f>IFERROR(_xll.qlIndexFixing(ONIndex1Y,I614,TRUE,_xll.ohTrigger(RecalcTrigger,Trigger1Y)),NA())</f>
        <v>4.5245824862760742E-4</v>
      </c>
    </row>
    <row r="615" spans="2:17" x14ac:dyDescent="0.2">
      <c r="B615" s="39" t="s">
        <v>42</v>
      </c>
      <c r="D615" s="42">
        <f>_xll.qlCalendarAdvance(Calendar,$D614,B615,"f",FALSE)</f>
        <v>44040</v>
      </c>
      <c r="E615" s="139">
        <f>_xll.qlInterestRateIndexValueDate(IndexON,D615)</f>
        <v>44040</v>
      </c>
      <c r="F615" s="155">
        <f>IFERROR(_xll.qlIndexFixing(IndexON,D615,TRUE,_xll.ohTrigger(RecalcTrigger,TriggerON)),NA())</f>
        <v>-4.0090480640442294E-3</v>
      </c>
      <c r="H615" s="42">
        <f>_xll.qlCalendarAdvance(Calendar,$H614,B615,"f",FALSE)</f>
        <v>44040</v>
      </c>
      <c r="I615" s="139">
        <f>_xll.qlInterestRateIndexValueDate(Index1M,$H615)</f>
        <v>44042</v>
      </c>
      <c r="J615" s="144">
        <f>IFERROR(_xll.qlIndexFixing(Index1M,$H615,TRUE,_xll.ohTrigger(RecalcTrigger,Trigger1M)),NA())</f>
        <v>-3.9805969520353979E-3</v>
      </c>
      <c r="K615" s="44">
        <f>IFERROR(_xll.qlIndexFixing(Index3M,H615,TRUE,_xll.ohTrigger(RecalcTrigger,Trigger3M)),NA())</f>
        <v>-2.5810615444419606E-3</v>
      </c>
      <c r="L615" s="44">
        <f>IFERROR(_xll.qlIndexFixing(Index6M,$H615,TRUE,_xll.ohTrigger(RecalcTrigger,Trigger6M)),NA())</f>
        <v>-6.2838415407915206E-4</v>
      </c>
      <c r="M615" s="145">
        <f>IFERROR(_xll.qlIndexFixing(Index1Y,$H615,TRUE,_xll.ohTrigger(RecalcTrigger,Trigger1Y)),NA())</f>
        <v>1.3148193526347606E-3</v>
      </c>
      <c r="N615" s="144">
        <f>IFERROR(_xll.qlIndexFixing(ONIndex1M,I615,TRUE,_xll.ohTrigger(RecalcTrigger,Trigger1M)),NA())</f>
        <v>-4.0292296689914409E-3</v>
      </c>
      <c r="O615" s="44">
        <f>IFERROR(_xll.qlIndexFixing(ONIndex3M,I615,TRUE,_xll.ohTrigger(RecalcTrigger,Trigger3M)),NA())</f>
        <v>-2.7627101813454402E-3</v>
      </c>
      <c r="P615" s="44">
        <f>IFERROR(_xll.qlIndexFixing(ONIndex6M,I615,TRUE,_xll.ohTrigger(RecalcTrigger,Trigger6M)),NA())</f>
        <v>-1.0090896068737365E-3</v>
      </c>
      <c r="Q615" s="145">
        <f>IFERROR(_xll.qlIndexFixing(ONIndex1Y,I615,TRUE,_xll.ohTrigger(RecalcTrigger,Trigger1Y)),NA())</f>
        <v>4.7985012011864114E-4</v>
      </c>
    </row>
    <row r="616" spans="2:17" x14ac:dyDescent="0.2">
      <c r="B616" s="39" t="s">
        <v>42</v>
      </c>
      <c r="D616" s="42">
        <f>_xll.qlCalendarAdvance(Calendar,$D615,B616,"f",FALSE)</f>
        <v>44047</v>
      </c>
      <c r="E616" s="139">
        <f>_xll.qlInterestRateIndexValueDate(IndexON,D616)</f>
        <v>44047</v>
      </c>
      <c r="F616" s="155">
        <f>IFERROR(_xll.qlIndexFixing(IndexON,D616,TRUE,_xll.ohTrigger(RecalcTrigger,TriggerON)),NA())</f>
        <v>-3.9846814949617837E-3</v>
      </c>
      <c r="H616" s="42">
        <f>_xll.qlCalendarAdvance(Calendar,$H615,B616,"f",FALSE)</f>
        <v>44047</v>
      </c>
      <c r="I616" s="139">
        <f>_xll.qlInterestRateIndexValueDate(Index1M,$H616)</f>
        <v>44049</v>
      </c>
      <c r="J616" s="144">
        <f>IFERROR(_xll.qlIndexFixing(Index1M,$H616,TRUE,_xll.ohTrigger(RecalcTrigger,Trigger1M)),NA())</f>
        <v>-3.9509328482095762E-3</v>
      </c>
      <c r="K616" s="44">
        <f>IFERROR(_xll.qlIndexFixing(Index3M,H616,TRUE,_xll.ohTrigger(RecalcTrigger,Trigger3M)),NA())</f>
        <v>-2.5491763180240934E-3</v>
      </c>
      <c r="L616" s="44">
        <f>IFERROR(_xll.qlIndexFixing(Index6M,$H616,TRUE,_xll.ohTrigger(RecalcTrigger,Trigger6M)),NA())</f>
        <v>-5.8959049858330721E-4</v>
      </c>
      <c r="M616" s="145">
        <f>IFERROR(_xll.qlIndexFixing(Index1Y,$H616,TRUE,_xll.ohTrigger(RecalcTrigger,Trigger1Y)),NA())</f>
        <v>1.3495342580418239E-3</v>
      </c>
      <c r="N616" s="144">
        <f>IFERROR(_xll.qlIndexFixing(ONIndex1M,I616,TRUE,_xll.ohTrigger(RecalcTrigger,Trigger1M)),NA())</f>
        <v>-4.0005611196569646E-3</v>
      </c>
      <c r="O616" s="44">
        <f>IFERROR(_xll.qlIndexFixing(ONIndex3M,I616,TRUE,_xll.ohTrigger(RecalcTrigger,Trigger3M)),NA())</f>
        <v>-2.735050241926551E-3</v>
      </c>
      <c r="P616" s="44">
        <f>IFERROR(_xll.qlIndexFixing(ONIndex6M,I616,TRUE,_xll.ohTrigger(RecalcTrigger,Trigger6M)),NA())</f>
        <v>-9.8120378322352764E-4</v>
      </c>
      <c r="Q616" s="145">
        <f>IFERROR(_xll.qlIndexFixing(ONIndex1Y,I616,TRUE,_xll.ohTrigger(RecalcTrigger,Trigger1Y)),NA())</f>
        <v>5.0767179995858669E-4</v>
      </c>
    </row>
    <row r="617" spans="2:17" x14ac:dyDescent="0.2">
      <c r="B617" s="39" t="s">
        <v>42</v>
      </c>
      <c r="D617" s="42">
        <f>_xll.qlCalendarAdvance(Calendar,$D616,B617,"f",FALSE)</f>
        <v>44054</v>
      </c>
      <c r="E617" s="139">
        <f>_xll.qlInterestRateIndexValueDate(IndexON,D617)</f>
        <v>44054</v>
      </c>
      <c r="F617" s="155">
        <f>IFERROR(_xll.qlIndexFixing(IndexON,D617,TRUE,_xll.ohTrigger(RecalcTrigger,TriggerON)),NA())</f>
        <v>-3.9599004219681433E-3</v>
      </c>
      <c r="H617" s="42">
        <f>_xll.qlCalendarAdvance(Calendar,$H616,B617,"f",FALSE)</f>
        <v>44054</v>
      </c>
      <c r="I617" s="139">
        <f>_xll.qlInterestRateIndexValueDate(Index1M,$H617)</f>
        <v>44056</v>
      </c>
      <c r="J617" s="144">
        <f>IFERROR(_xll.qlIndexFixing(Index1M,$H617,TRUE,_xll.ohTrigger(RecalcTrigger,Trigger1M)),NA())</f>
        <v>-3.9206524182736069E-3</v>
      </c>
      <c r="K617" s="44">
        <f>IFERROR(_xll.qlIndexFixing(Index3M,H617,TRUE,_xll.ohTrigger(RecalcTrigger,Trigger3M)),NA())</f>
        <v>-2.5167241653919919E-3</v>
      </c>
      <c r="L617" s="44">
        <f>IFERROR(_xll.qlIndexFixing(Index6M,$H617,TRUE,_xll.ohTrigger(RecalcTrigger,Trigger6M)),NA())</f>
        <v>-5.5755341058598548E-4</v>
      </c>
      <c r="M617" s="145">
        <f>IFERROR(_xll.qlIndexFixing(Index1Y,$H617,TRUE,_xll.ohTrigger(RecalcTrigger,Trigger1Y)),NA())</f>
        <v>1.3844820224016099E-3</v>
      </c>
      <c r="N617" s="144">
        <f>IFERROR(_xll.qlIndexFixing(ONIndex1M,I617,TRUE,_xll.ohTrigger(RecalcTrigger,Trigger1M)),NA())</f>
        <v>-3.9712850329420846E-3</v>
      </c>
      <c r="O617" s="44">
        <f>IFERROR(_xll.qlIndexFixing(ONIndex3M,I617,TRUE,_xll.ohTrigger(RecalcTrigger,Trigger3M)),NA())</f>
        <v>-2.7066128877351048E-3</v>
      </c>
      <c r="P617" s="44">
        <f>IFERROR(_xll.qlIndexFixing(ONIndex6M,I617,TRUE,_xll.ohTrigger(RecalcTrigger,Trigger6M)),NA())</f>
        <v>-9.5291724870882888E-4</v>
      </c>
      <c r="Q617" s="145">
        <f>IFERROR(_xll.qlIndexFixing(ONIndex1Y,I617,TRUE,_xll.ohTrigger(RecalcTrigger,Trigger1Y)),NA())</f>
        <v>5.3592672979441147E-4</v>
      </c>
    </row>
    <row r="618" spans="2:17" x14ac:dyDescent="0.2">
      <c r="B618" s="39" t="s">
        <v>42</v>
      </c>
      <c r="D618" s="42">
        <f>_xll.qlCalendarAdvance(Calendar,$D617,B618,"f",FALSE)</f>
        <v>44061</v>
      </c>
      <c r="E618" s="139">
        <f>_xll.qlInterestRateIndexValueDate(IndexON,D618)</f>
        <v>44061</v>
      </c>
      <c r="F618" s="155">
        <f>IFERROR(_xll.qlIndexFixing(IndexON,D618,TRUE,_xll.ohTrigger(RecalcTrigger,TriggerON)),NA())</f>
        <v>-3.9347022970614987E-3</v>
      </c>
      <c r="H618" s="42">
        <f>_xll.qlCalendarAdvance(Calendar,$H617,B618,"f",FALSE)</f>
        <v>44061</v>
      </c>
      <c r="I618" s="139">
        <f>_xll.qlInterestRateIndexValueDate(Index1M,$H618)</f>
        <v>44063</v>
      </c>
      <c r="J618" s="144">
        <f>IFERROR(_xll.qlIndexFixing(Index1M,$H618,TRUE,_xll.ohTrigger(RecalcTrigger,Trigger1M)),NA())</f>
        <v>-3.8897502289136909E-3</v>
      </c>
      <c r="K618" s="44">
        <f>IFERROR(_xll.qlIndexFixing(Index3M,H618,TRUE,_xll.ohTrigger(RecalcTrigger,Trigger3M)),NA())</f>
        <v>-2.4837488533054368E-3</v>
      </c>
      <c r="L618" s="44">
        <f>IFERROR(_xll.qlIndexFixing(Index6M,$H618,TRUE,_xll.ohTrigger(RecalcTrigger,Trigger6M)),NA())</f>
        <v>-5.2526122880299886E-4</v>
      </c>
      <c r="M618" s="145">
        <f>IFERROR(_xll.qlIndexFixing(Index1Y,$H618,TRUE,_xll.ohTrigger(RecalcTrigger,Trigger1Y)),NA())</f>
        <v>1.4196575776405963E-3</v>
      </c>
      <c r="N618" s="144">
        <f>IFERROR(_xll.qlIndexFixing(ONIndex1M,I618,TRUE,_xll.ohTrigger(RecalcTrigger,Trigger1M)),NA())</f>
        <v>-3.9413959788703323E-3</v>
      </c>
      <c r="O618" s="44">
        <f>IFERROR(_xll.qlIndexFixing(ONIndex3M,I618,TRUE,_xll.ohTrigger(RecalcTrigger,Trigger3M)),NA())</f>
        <v>-2.6773887650133332E-3</v>
      </c>
      <c r="P618" s="44">
        <f>IFERROR(_xll.qlIndexFixing(ONIndex6M,I618,TRUE,_xll.ohTrigger(RecalcTrigger,Trigger6M)),NA())</f>
        <v>-9.2422716364115587E-4</v>
      </c>
      <c r="Q618" s="145">
        <f>IFERROR(_xll.qlIndexFixing(ONIndex1Y,I618,TRUE,_xll.ohTrigger(RecalcTrigger,Trigger1Y)),NA())</f>
        <v>5.6461835111321079E-4</v>
      </c>
    </row>
    <row r="619" spans="2:17" x14ac:dyDescent="0.2">
      <c r="B619" s="39" t="s">
        <v>42</v>
      </c>
      <c r="D619" s="42">
        <f>_xll.qlCalendarAdvance(Calendar,$D618,B619,"f",FALSE)</f>
        <v>44068</v>
      </c>
      <c r="E619" s="139">
        <f>_xll.qlInterestRateIndexValueDate(IndexON,D619)</f>
        <v>44068</v>
      </c>
      <c r="F619" s="155">
        <f>IFERROR(_xll.qlIndexFixing(IndexON,D619,TRUE,_xll.ohTrigger(RecalcTrigger,TriggerON)),NA())</f>
        <v>-3.9090845724398804E-3</v>
      </c>
      <c r="H619" s="42">
        <f>_xll.qlCalendarAdvance(Calendar,$H618,B619,"f",FALSE)</f>
        <v>44068</v>
      </c>
      <c r="I619" s="139">
        <f>_xll.qlInterestRateIndexValueDate(Index1M,$H619)</f>
        <v>44070</v>
      </c>
      <c r="J619" s="144">
        <f>IFERROR(_xll.qlIndexFixing(Index1M,$H619,TRUE,_xll.ohTrigger(RecalcTrigger,Trigger1M)),NA())</f>
        <v>-3.8582208466649004E-3</v>
      </c>
      <c r="K619" s="44">
        <f>IFERROR(_xll.qlIndexFixing(Index3M,H619,TRUE,_xll.ohTrigger(RecalcTrigger,Trigger3M)),NA())</f>
        <v>-2.4502950663595831E-3</v>
      </c>
      <c r="L619" s="44">
        <f>IFERROR(_xll.qlIndexFixing(Index6M,$H619,TRUE,_xll.ohTrigger(RecalcTrigger,Trigger6M)),NA())</f>
        <v>-4.9992402167145283E-4</v>
      </c>
      <c r="M619" s="145">
        <f>IFERROR(_xll.qlIndexFixing(Index1Y,$H619,TRUE,_xll.ohTrigger(RecalcTrigger,Trigger1Y)),NA())</f>
        <v>1.4550557670508456E-3</v>
      </c>
      <c r="N619" s="144">
        <f>IFERROR(_xll.qlIndexFixing(ONIndex1M,I619,TRUE,_xll.ohTrigger(RecalcTrigger,Trigger1M)),NA())</f>
        <v>-3.9108885267458149E-3</v>
      </c>
      <c r="O619" s="44">
        <f>IFERROR(_xll.qlIndexFixing(ONIndex3M,I619,TRUE,_xll.ohTrigger(RecalcTrigger,Trigger3M)),NA())</f>
        <v>-2.6473685202432762E-3</v>
      </c>
      <c r="P619" s="44">
        <f>IFERROR(_xll.qlIndexFixing(ONIndex6M,I619,TRUE,_xll.ohTrigger(RecalcTrigger,Trigger6M)),NA())</f>
        <v>-8.9513068777247184E-4</v>
      </c>
      <c r="Q619" s="145">
        <f>IFERROR(_xll.qlIndexFixing(ONIndex1Y,I619,TRUE,_xll.ohTrigger(RecalcTrigger,Trigger1Y)),NA())</f>
        <v>5.9375010548201601E-4</v>
      </c>
    </row>
    <row r="620" spans="2:17" x14ac:dyDescent="0.2">
      <c r="B620" s="39" t="s">
        <v>42</v>
      </c>
      <c r="D620" s="42">
        <f>_xll.qlCalendarAdvance(Calendar,$D619,B620,"f",FALSE)</f>
        <v>44075</v>
      </c>
      <c r="E620" s="139">
        <f>_xll.qlInterestRateIndexValueDate(IndexON,D620)</f>
        <v>44075</v>
      </c>
      <c r="F620" s="155">
        <f>IFERROR(_xll.qlIndexFixing(IndexON,D620,TRUE,_xll.ohTrigger(RecalcTrigger,TriggerON)),NA())</f>
        <v>-3.8830447002613511E-3</v>
      </c>
      <c r="H620" s="42">
        <f>_xll.qlCalendarAdvance(Calendar,$H619,B620,"f",FALSE)</f>
        <v>44075</v>
      </c>
      <c r="I620" s="139">
        <f>_xll.qlInterestRateIndexValueDate(Index1M,$H620)</f>
        <v>44077</v>
      </c>
      <c r="J620" s="144">
        <f>IFERROR(_xll.qlIndexFixing(Index1M,$H620,TRUE,_xll.ohTrigger(RecalcTrigger,Trigger1M)),NA())</f>
        <v>-3.8260645438331631E-3</v>
      </c>
      <c r="K620" s="44">
        <f>IFERROR(_xll.qlIndexFixing(Index3M,H620,TRUE,_xll.ohTrigger(RecalcTrigger,Trigger3M)),NA())</f>
        <v>-2.4189031594367884E-3</v>
      </c>
      <c r="L620" s="44">
        <f>IFERROR(_xll.qlIndexFixing(Index6M,$H620,TRUE,_xll.ohTrigger(RecalcTrigger,Trigger6M)),NA())</f>
        <v>-4.7201282457217622E-4</v>
      </c>
      <c r="M620" s="145">
        <f>IFERROR(_xll.qlIndexFixing(Index1Y,$H620,TRUE,_xll.ohTrigger(RecalcTrigger,Trigger1Y)),NA())</f>
        <v>1.4906713452646013E-3</v>
      </c>
      <c r="N620" s="144">
        <f>IFERROR(_xll.qlIndexFixing(ONIndex1M,I620,TRUE,_xll.ohTrigger(RecalcTrigger,Trigger1M)),NA())</f>
        <v>-3.8797572466719998E-3</v>
      </c>
      <c r="O620" s="44">
        <f>IFERROR(_xll.qlIndexFixing(ONIndex3M,I620,TRUE,_xll.ohTrigger(RecalcTrigger,Trigger3M)),NA())</f>
        <v>-2.6165427998670054E-3</v>
      </c>
      <c r="P620" s="44">
        <f>IFERROR(_xll.qlIndexFixing(ONIndex6M,I620,TRUE,_xll.ohTrigger(RecalcTrigger,Trigger6M)),NA())</f>
        <v>-8.656249812144523E-4</v>
      </c>
      <c r="Q620" s="145">
        <f>IFERROR(_xll.qlIndexFixing(ONIndex1Y,I620,TRUE,_xll.ohTrigger(RecalcTrigger,Trigger1Y)),NA())</f>
        <v>6.2332543470766666E-4</v>
      </c>
    </row>
    <row r="621" spans="2:17" x14ac:dyDescent="0.2">
      <c r="B621" s="39" t="s">
        <v>42</v>
      </c>
      <c r="D621" s="42">
        <f>_xll.qlCalendarAdvance(Calendar,$D620,B621,"f",FALSE)</f>
        <v>44082</v>
      </c>
      <c r="E621" s="139">
        <f>_xll.qlInterestRateIndexValueDate(IndexON,D621)</f>
        <v>44082</v>
      </c>
      <c r="F621" s="155">
        <f>IFERROR(_xll.qlIndexFixing(IndexON,D621,TRUE,_xll.ohTrigger(RecalcTrigger,TriggerON)),NA())</f>
        <v>-3.8565801328038773E-3</v>
      </c>
      <c r="H621" s="42">
        <f>_xll.qlCalendarAdvance(Calendar,$H620,B621,"f",FALSE)</f>
        <v>44082</v>
      </c>
      <c r="I621" s="139">
        <f>_xll.qlInterestRateIndexValueDate(Index1M,$H621)</f>
        <v>44084</v>
      </c>
      <c r="J621" s="144">
        <f>IFERROR(_xll.qlIndexFixing(Index1M,$H621,TRUE,_xll.ohTrigger(RecalcTrigger,Trigger1M)),NA())</f>
        <v>-3.7933380246822634E-3</v>
      </c>
      <c r="K621" s="44">
        <f>IFERROR(_xll.qlIndexFixing(Index3M,H621,TRUE,_xll.ohTrigger(RecalcTrigger,Trigger3M)),NA())</f>
        <v>-2.3846472420299236E-3</v>
      </c>
      <c r="L621" s="44">
        <f>IFERROR(_xll.qlIndexFixing(Index6M,$H621,TRUE,_xll.ohTrigger(RecalcTrigger,Trigger6M)),NA())</f>
        <v>-4.3907534234653933E-4</v>
      </c>
      <c r="M621" s="145">
        <f>IFERROR(_xll.qlIndexFixing(Index1Y,$H621,TRUE,_xll.ohTrigger(RecalcTrigger,Trigger1Y)),NA())</f>
        <v>1.5264989782260362E-3</v>
      </c>
      <c r="N621" s="144">
        <f>IFERROR(_xll.qlIndexFixing(ONIndex1M,I621,TRUE,_xll.ohTrigger(RecalcTrigger,Trigger1M)),NA())</f>
        <v>-3.8479967079929622E-3</v>
      </c>
      <c r="O621" s="44">
        <f>IFERROR(_xll.qlIndexFixing(ONIndex3M,I621,TRUE,_xll.ohTrigger(RecalcTrigger,Trigger3M)),NA())</f>
        <v>-2.5849022504864649E-3</v>
      </c>
      <c r="P621" s="44">
        <f>IFERROR(_xll.qlIndexFixing(ONIndex6M,I621,TRUE,_xll.ohTrigger(RecalcTrigger,Trigger6M)),NA())</f>
        <v>-8.3570720383896457E-4</v>
      </c>
      <c r="Q621" s="145">
        <f>IFERROR(_xll.qlIndexFixing(ONIndex1Y,I621,TRUE,_xll.ohTrigger(RecalcTrigger,Trigger1Y)),NA())</f>
        <v>6.5334778011738592E-4</v>
      </c>
    </row>
    <row r="622" spans="2:17" x14ac:dyDescent="0.2">
      <c r="B622" s="39" t="s">
        <v>42</v>
      </c>
      <c r="D622" s="42">
        <f>_xll.qlCalendarAdvance(Calendar,$D621,B622,"f",FALSE)</f>
        <v>44089</v>
      </c>
      <c r="E622" s="139">
        <f>_xll.qlInterestRateIndexValueDate(IndexON,D622)</f>
        <v>44089</v>
      </c>
      <c r="F622" s="155">
        <f>IFERROR(_xll.qlIndexFixing(IndexON,D622,TRUE,_xll.ohTrigger(RecalcTrigger,TriggerON)),NA())</f>
        <v>-3.8296883221455857E-3</v>
      </c>
      <c r="H622" s="42">
        <f>_xll.qlCalendarAdvance(Calendar,$H621,B622,"f",FALSE)</f>
        <v>44089</v>
      </c>
      <c r="I622" s="139">
        <f>_xll.qlInterestRateIndexValueDate(Index1M,$H622)</f>
        <v>44091</v>
      </c>
      <c r="J622" s="144">
        <f>IFERROR(_xll.qlIndexFixing(Index1M,$H622,TRUE,_xll.ohTrigger(RecalcTrigger,Trigger1M)),NA())</f>
        <v>-3.7601312940532816E-3</v>
      </c>
      <c r="K622" s="44">
        <f>IFERROR(_xll.qlIndexFixing(Index3M,H622,TRUE,_xll.ohTrigger(RecalcTrigger,Trigger3M)),NA())</f>
        <v>-2.3500507605709346E-3</v>
      </c>
      <c r="L622" s="44">
        <f>IFERROR(_xll.qlIndexFixing(Index6M,$H622,TRUE,_xll.ohTrigger(RecalcTrigger,Trigger6M)),NA())</f>
        <v>-4.0591500766507649E-4</v>
      </c>
      <c r="M622" s="145">
        <f>IFERROR(_xll.qlIndexFixing(Index1Y,$H622,TRUE,_xll.ohTrigger(RecalcTrigger,Trigger1Y)),NA())</f>
        <v>1.5625332431627821E-3</v>
      </c>
      <c r="N622" s="144">
        <f>IFERROR(_xll.qlIndexFixing(ONIndex1M,I622,TRUE,_xll.ohTrigger(RecalcTrigger,Trigger1M)),NA())</f>
        <v>-3.8156014806922656E-3</v>
      </c>
      <c r="O622" s="44">
        <f>IFERROR(_xll.qlIndexFixing(ONIndex3M,I622,TRUE,_xll.ohTrigger(RecalcTrigger,Trigger3M)),NA())</f>
        <v>-2.5524375184637904E-3</v>
      </c>
      <c r="P622" s="44">
        <f>IFERROR(_xll.qlIndexFixing(ONIndex6M,I622,TRUE,_xll.ohTrigger(RecalcTrigger,Trigger6M)),NA())</f>
        <v>-8.0537451583762021E-4</v>
      </c>
      <c r="Q622" s="145">
        <f>IFERROR(_xll.qlIndexFixing(ONIndex1Y,I622,TRUE,_xll.ohTrigger(RecalcTrigger,Trigger1Y)),NA())</f>
        <v>6.8382058343807728E-4</v>
      </c>
    </row>
    <row r="623" spans="2:17" x14ac:dyDescent="0.2">
      <c r="B623" s="39" t="s">
        <v>42</v>
      </c>
      <c r="D623" s="42">
        <f>_xll.qlCalendarAdvance(Calendar,$D622,B623,"f",FALSE)</f>
        <v>44096</v>
      </c>
      <c r="E623" s="139">
        <f>_xll.qlInterestRateIndexValueDate(IndexON,D623)</f>
        <v>44096</v>
      </c>
      <c r="F623" s="155">
        <f>IFERROR(_xll.qlIndexFixing(IndexON,D623,TRUE,_xll.ohTrigger(RecalcTrigger,TriggerON)),NA())</f>
        <v>-3.8023667204445388E-3</v>
      </c>
      <c r="H623" s="42">
        <f>_xll.qlCalendarAdvance(Calendar,$H622,B623,"f",FALSE)</f>
        <v>44096</v>
      </c>
      <c r="I623" s="139">
        <f>_xll.qlInterestRateIndexValueDate(Index1M,$H623)</f>
        <v>44098</v>
      </c>
      <c r="J623" s="144">
        <f>IFERROR(_xll.qlIndexFixing(Index1M,$H623,TRUE,_xll.ohTrigger(RecalcTrigger,Trigger1M)),NA())</f>
        <v>-3.7265365155192409E-3</v>
      </c>
      <c r="K623" s="44">
        <f>IFERROR(_xll.qlIndexFixing(Index3M,H623,TRUE,_xll.ohTrigger(RecalcTrigger,Trigger3M)),NA())</f>
        <v>-2.3151625740781912E-3</v>
      </c>
      <c r="L623" s="44">
        <f>IFERROR(_xll.qlIndexFixing(Index6M,$H623,TRUE,_xll.ohTrigger(RecalcTrigger,Trigger6M)),NA())</f>
        <v>-3.7254071970818572E-4</v>
      </c>
      <c r="M623" s="145">
        <f>IFERROR(_xll.qlIndexFixing(Index1Y,$H623,TRUE,_xll.ohTrigger(RecalcTrigger,Trigger1Y)),NA())</f>
        <v>1.5987686285600876E-3</v>
      </c>
      <c r="N623" s="144">
        <f>IFERROR(_xll.qlIndexFixing(ONIndex1M,I623,TRUE,_xll.ohTrigger(RecalcTrigger,Trigger1M)),NA())</f>
        <v>-3.7825661341539529E-3</v>
      </c>
      <c r="O623" s="44">
        <f>IFERROR(_xll.qlIndexFixing(ONIndex3M,I623,TRUE,_xll.ohTrigger(RecalcTrigger,Trigger3M)),NA())</f>
        <v>-2.5191392501211496E-3</v>
      </c>
      <c r="P623" s="44">
        <f>IFERROR(_xll.qlIndexFixing(ONIndex6M,I623,TRUE,_xll.ohTrigger(RecalcTrigger,Trigger6M)),NA())</f>
        <v>-7.7462407688244639E-4</v>
      </c>
      <c r="Q623" s="145">
        <f>IFERROR(_xll.qlIndexFixing(ONIndex1Y,I623,TRUE,_xll.ohTrigger(RecalcTrigger,Trigger1Y)),NA())</f>
        <v>7.1474728607689997E-4</v>
      </c>
    </row>
    <row r="624" spans="2:17" x14ac:dyDescent="0.2">
      <c r="B624" s="39" t="s">
        <v>42</v>
      </c>
      <c r="D624" s="42">
        <f>_xll.qlCalendarAdvance(Calendar,$D623,B624,"f",FALSE)</f>
        <v>44103</v>
      </c>
      <c r="E624" s="139">
        <f>_xll.qlInterestRateIndexValueDate(IndexON,D624)</f>
        <v>44103</v>
      </c>
      <c r="F624" s="155">
        <f>IFERROR(_xll.qlIndexFixing(IndexON,D624,TRUE,_xll.ohTrigger(RecalcTrigger,TriggerON)),NA())</f>
        <v>-3.7746127800586393E-3</v>
      </c>
      <c r="H624" s="42">
        <f>_xll.qlCalendarAdvance(Calendar,$H623,B624,"f",FALSE)</f>
        <v>44103</v>
      </c>
      <c r="I624" s="139">
        <f>_xll.qlInterestRateIndexValueDate(Index1M,$H624)</f>
        <v>44105</v>
      </c>
      <c r="J624" s="144">
        <f>IFERROR(_xll.qlIndexFixing(Index1M,$H624,TRUE,_xll.ohTrigger(RecalcTrigger,Trigger1M)),NA())</f>
        <v>-3.6926476024547183E-3</v>
      </c>
      <c r="K624" s="44">
        <f>IFERROR(_xll.qlIndexFixing(Index3M,H624,TRUE,_xll.ohTrigger(RecalcTrigger,Trigger3M)),NA())</f>
        <v>-2.2698039702386701E-3</v>
      </c>
      <c r="L624" s="44">
        <f>IFERROR(_xll.qlIndexFixing(Index6M,$H624,TRUE,_xll.ohTrigger(RecalcTrigger,Trigger6M)),NA())</f>
        <v>-3.3649468808822112E-4</v>
      </c>
      <c r="M624" s="145">
        <f>IFERROR(_xll.qlIndexFixing(Index1Y,$H624,TRUE,_xll.ohTrigger(RecalcTrigger,Trigger1Y)),NA())</f>
        <v>1.6351995357615102E-3</v>
      </c>
      <c r="N624" s="144">
        <f>IFERROR(_xll.qlIndexFixing(ONIndex1M,I624,TRUE,_xll.ohTrigger(RecalcTrigger,Trigger1M)),NA())</f>
        <v>-3.7490184231048218E-3</v>
      </c>
      <c r="O624" s="44">
        <f>IFERROR(_xll.qlIndexFixing(ONIndex3M,I624,TRUE,_xll.ohTrigger(RecalcTrigger,Trigger3M)),NA())</f>
        <v>-2.4851937514291933E-3</v>
      </c>
      <c r="P624" s="44">
        <f>IFERROR(_xll.qlIndexFixing(ONIndex6M,I624,TRUE,_xll.ohTrigger(RecalcTrigger,Trigger6M)),NA())</f>
        <v>-7.4351822318963201E-4</v>
      </c>
      <c r="Q624" s="145">
        <f>IFERROR(_xll.qlIndexFixing(ONIndex1Y,I624,TRUE,_xll.ohTrigger(RecalcTrigger,Trigger1Y)),NA())</f>
        <v>7.4605690025819626E-4</v>
      </c>
    </row>
    <row r="625" spans="2:17" x14ac:dyDescent="0.2">
      <c r="B625" s="39" t="s">
        <v>42</v>
      </c>
      <c r="D625" s="42">
        <f>_xll.qlCalendarAdvance(Calendar,$D624,B625,"f",FALSE)</f>
        <v>44110</v>
      </c>
      <c r="E625" s="139">
        <f>_xll.qlInterestRateIndexValueDate(IndexON,D625)</f>
        <v>44110</v>
      </c>
      <c r="F625" s="155">
        <f>IFERROR(_xll.qlIndexFixing(IndexON,D625,TRUE,_xll.ohTrigger(RecalcTrigger,TriggerON)),NA())</f>
        <v>-3.7464820258525933E-3</v>
      </c>
      <c r="H625" s="42">
        <f>_xll.qlCalendarAdvance(Calendar,$H624,B625,"f",FALSE)</f>
        <v>44110</v>
      </c>
      <c r="I625" s="139">
        <f>_xll.qlInterestRateIndexValueDate(Index1M,$H625)</f>
        <v>44112</v>
      </c>
      <c r="J625" s="144">
        <f>IFERROR(_xll.qlIndexFixing(Index1M,$H625,TRUE,_xll.ohTrigger(RecalcTrigger,Trigger1M)),NA())</f>
        <v>-3.6585370259975547E-3</v>
      </c>
      <c r="K625" s="44">
        <f>IFERROR(_xll.qlIndexFixing(Index3M,H625,TRUE,_xll.ohTrigger(RecalcTrigger,Trigger3M)),NA())</f>
        <v>-2.2421304159134119E-3</v>
      </c>
      <c r="L625" s="44">
        <f>IFERROR(_xll.qlIndexFixing(Index6M,$H625,TRUE,_xll.ohTrigger(RecalcTrigger,Trigger6M)),NA())</f>
        <v>-3.0270416660227819E-4</v>
      </c>
      <c r="M625" s="145">
        <f>IFERROR(_xll.qlIndexFixing(Index1Y,$H625,TRUE,_xll.ohTrigger(RecalcTrigger,Trigger1Y)),NA())</f>
        <v>1.6718211093536635E-3</v>
      </c>
      <c r="N625" s="144">
        <f>IFERROR(_xll.qlIndexFixing(ONIndex1M,I625,TRUE,_xll.ohTrigger(RecalcTrigger,Trigger1M)),NA())</f>
        <v>-3.7152441295429384E-3</v>
      </c>
      <c r="O625" s="44">
        <f>IFERROR(_xll.qlIndexFixing(ONIndex3M,I625,TRUE,_xll.ohTrigger(RecalcTrigger,Trigger3M)),NA())</f>
        <v>-2.4510194836535604E-3</v>
      </c>
      <c r="P625" s="44">
        <f>IFERROR(_xll.qlIndexFixing(ONIndex6M,I625,TRUE,_xll.ohTrigger(RecalcTrigger,Trigger6M)),NA())</f>
        <v>-7.1219662359567337E-4</v>
      </c>
      <c r="Q625" s="145">
        <f>IFERROR(_xll.qlIndexFixing(ONIndex1Y,I625,TRUE,_xll.ohTrigger(RecalcTrigger,Trigger1Y)),NA())</f>
        <v>7.7759012548916928E-4</v>
      </c>
    </row>
    <row r="626" spans="2:17" x14ac:dyDescent="0.2">
      <c r="B626" s="39" t="s">
        <v>42</v>
      </c>
      <c r="D626" s="42">
        <f>_xll.qlCalendarAdvance(Calendar,$D625,B626,"f",FALSE)</f>
        <v>44117</v>
      </c>
      <c r="E626" s="139">
        <f>_xll.qlInterestRateIndexValueDate(IndexON,D626)</f>
        <v>44117</v>
      </c>
      <c r="F626" s="155">
        <f>IFERROR(_xll.qlIndexFixing(IndexON,D626,TRUE,_xll.ohTrigger(RecalcTrigger,TriggerON)),NA())</f>
        <v>-3.7180493997190922E-3</v>
      </c>
      <c r="H626" s="42">
        <f>_xll.qlCalendarAdvance(Calendar,$H625,B626,"f",FALSE)</f>
        <v>44117</v>
      </c>
      <c r="I626" s="139">
        <f>_xll.qlInterestRateIndexValueDate(Index1M,$H626)</f>
        <v>44119</v>
      </c>
      <c r="J626" s="144">
        <f>IFERROR(_xll.qlIndexFixing(Index1M,$H626,TRUE,_xll.ohTrigger(RecalcTrigger,Trigger1M)),NA())</f>
        <v>-3.6242173442610492E-3</v>
      </c>
      <c r="K626" s="44">
        <f>IFERROR(_xll.qlIndexFixing(Index3M,H626,TRUE,_xll.ohTrigger(RecalcTrigger,Trigger3M)),NA())</f>
        <v>-2.206588313139034E-3</v>
      </c>
      <c r="L626" s="44">
        <f>IFERROR(_xll.qlIndexFixing(Index6M,$H626,TRUE,_xll.ohTrigger(RecalcTrigger,Trigger6M)),NA())</f>
        <v>-2.6871803108696502E-4</v>
      </c>
      <c r="M626" s="145">
        <f>IFERROR(_xll.qlIndexFixing(Index1Y,$H626,TRUE,_xll.ohTrigger(RecalcTrigger,Trigger1Y)),NA())</f>
        <v>1.7086306167379615E-3</v>
      </c>
      <c r="N626" s="144">
        <f>IFERROR(_xll.qlIndexFixing(ONIndex1M,I626,TRUE,_xll.ohTrigger(RecalcTrigger,Trigger1M)),NA())</f>
        <v>-3.6812562071464328E-3</v>
      </c>
      <c r="O626" s="44">
        <f>IFERROR(_xll.qlIndexFixing(ONIndex3M,I626,TRUE,_xll.ohTrigger(RecalcTrigger,Trigger3M)),NA())</f>
        <v>-2.4166341003128977E-3</v>
      </c>
      <c r="P626" s="44">
        <f>IFERROR(_xll.qlIndexFixing(ONIndex6M,I626,TRUE,_xll.ohTrigger(RecalcTrigger,Trigger6M)),NA())</f>
        <v>-6.8066543425615578E-4</v>
      </c>
      <c r="Q626" s="145">
        <f>IFERROR(_xll.qlIndexFixing(ONIndex1Y,I626,TRUE,_xll.ohTrigger(RecalcTrigger,Trigger1Y)),NA())</f>
        <v>8.0934012971489722E-4</v>
      </c>
    </row>
    <row r="627" spans="2:17" x14ac:dyDescent="0.2">
      <c r="B627" s="39" t="s">
        <v>42</v>
      </c>
      <c r="D627" s="42">
        <f>_xll.qlCalendarAdvance(Calendar,$D626,B627,"f",FALSE)</f>
        <v>44124</v>
      </c>
      <c r="E627" s="139">
        <f>_xll.qlInterestRateIndexValueDate(IndexON,D627)</f>
        <v>44124</v>
      </c>
      <c r="F627" s="155">
        <f>IFERROR(_xll.qlIndexFixing(IndexON,D627,TRUE,_xll.ohTrigger(RecalcTrigger,TriggerON)),NA())</f>
        <v>-3.6893153657269195E-3</v>
      </c>
      <c r="H627" s="42">
        <f>_xll.qlCalendarAdvance(Calendar,$H626,B627,"f",FALSE)</f>
        <v>44124</v>
      </c>
      <c r="I627" s="139">
        <f>_xll.qlInterestRateIndexValueDate(Index1M,$H627)</f>
        <v>44126</v>
      </c>
      <c r="J627" s="144">
        <f>IFERROR(_xll.qlIndexFixing(Index1M,$H627,TRUE,_xll.ohTrigger(RecalcTrigger,Trigger1M)),NA())</f>
        <v>-3.5896913293927135E-3</v>
      </c>
      <c r="K627" s="44">
        <f>IFERROR(_xll.qlIndexFixing(Index3M,H627,TRUE,_xll.ohTrigger(RecalcTrigger,Trigger3M)),NA())</f>
        <v>-2.1708535916840849E-3</v>
      </c>
      <c r="L627" s="44">
        <f>IFERROR(_xll.qlIndexFixing(Index6M,$H627,TRUE,_xll.ohTrigger(RecalcTrigger,Trigger6M)),NA())</f>
        <v>-2.3453744670102038E-4</v>
      </c>
      <c r="M627" s="145">
        <f>IFERROR(_xll.qlIndexFixing(Index1Y,$H627,TRUE,_xll.ohTrigger(RecalcTrigger,Trigger1Y)),NA())</f>
        <v>1.7456256560885977E-3</v>
      </c>
      <c r="N627" s="144">
        <f>IFERROR(_xll.qlIndexFixing(ONIndex1M,I627,TRUE,_xll.ohTrigger(RecalcTrigger,Trigger1M)),NA())</f>
        <v>-3.6470574304559022E-3</v>
      </c>
      <c r="O627" s="44">
        <f>IFERROR(_xll.qlIndexFixing(ONIndex3M,I627,TRUE,_xll.ohTrigger(RecalcTrigger,Trigger3M)),NA())</f>
        <v>-2.3820403020868852E-3</v>
      </c>
      <c r="P627" s="44">
        <f>IFERROR(_xll.qlIndexFixing(ONIndex6M,I627,TRUE,_xll.ohTrigger(RecalcTrigger,Trigger6M)),NA())</f>
        <v>-6.4892583059084075E-4</v>
      </c>
      <c r="Q627" s="145">
        <f>IFERROR(_xll.qlIndexFixing(ONIndex1Y,I627,TRUE,_xll.ohTrigger(RecalcTrigger,Trigger1Y)),NA())</f>
        <v>8.4130576905039334E-4</v>
      </c>
    </row>
    <row r="628" spans="2:17" x14ac:dyDescent="0.2">
      <c r="B628" s="39" t="s">
        <v>42</v>
      </c>
      <c r="D628" s="42">
        <f>_xll.qlCalendarAdvance(Calendar,$D627,B628,"f",FALSE)</f>
        <v>44131</v>
      </c>
      <c r="E628" s="139">
        <f>_xll.qlInterestRateIndexValueDate(IndexON,D628)</f>
        <v>44131</v>
      </c>
      <c r="F628" s="155">
        <f>IFERROR(_xll.qlIndexFixing(IndexON,D628,TRUE,_xll.ohTrigger(RecalcTrigger,TriggerON)),NA())</f>
        <v>-3.6602799339879866E-3</v>
      </c>
      <c r="H628" s="42">
        <f>_xll.qlCalendarAdvance(Calendar,$H627,B628,"f",FALSE)</f>
        <v>44131</v>
      </c>
      <c r="I628" s="139">
        <f>_xll.qlInterestRateIndexValueDate(Index1M,$H628)</f>
        <v>44133</v>
      </c>
      <c r="J628" s="144">
        <f>IFERROR(_xll.qlIndexFixing(Index1M,$H628,TRUE,_xll.ohTrigger(RecalcTrigger,Trigger1M)),NA())</f>
        <v>-3.5549617535675371E-3</v>
      </c>
      <c r="K628" s="44">
        <f>IFERROR(_xll.qlIndexFixing(Index3M,H628,TRUE,_xll.ohTrigger(RecalcTrigger,Trigger3M)),NA())</f>
        <v>-2.1349289453906715E-3</v>
      </c>
      <c r="L628" s="44">
        <f>IFERROR(_xll.qlIndexFixing(Index6M,$H628,TRUE,_xll.ohTrigger(RecalcTrigger,Trigger6M)),NA())</f>
        <v>-2.0016357862448456E-4</v>
      </c>
      <c r="M628" s="145">
        <f>IFERROR(_xll.qlIndexFixing(Index1Y,$H628,TRUE,_xll.ohTrigger(RecalcTrigger,Trigger1Y)),NA())</f>
        <v>1.7828038062240703E-3</v>
      </c>
      <c r="N628" s="144">
        <f>IFERROR(_xll.qlIndexFixing(ONIndex1M,I628,TRUE,_xll.ohTrigger(RecalcTrigger,Trigger1M)),NA())</f>
        <v>-3.6126505745315285E-3</v>
      </c>
      <c r="O628" s="44">
        <f>IFERROR(_xll.qlIndexFixing(ONIndex3M,I628,TRUE,_xll.ohTrigger(RecalcTrigger,Trigger3M)),NA())</f>
        <v>-2.3472407892155545E-3</v>
      </c>
      <c r="P628" s="44">
        <f>IFERROR(_xll.qlIndexFixing(ONIndex6M,I628,TRUE,_xll.ohTrigger(RecalcTrigger,Trigger6M)),NA())</f>
        <v>-6.1697898789958572E-4</v>
      </c>
      <c r="Q628" s="145">
        <f>IFERROR(_xll.qlIndexFixing(ONIndex1Y,I628,TRUE,_xll.ohTrigger(RecalcTrigger,Trigger1Y)),NA())</f>
        <v>8.7348589977054303E-4</v>
      </c>
    </row>
    <row r="629" spans="2:17" x14ac:dyDescent="0.2">
      <c r="B629" s="39" t="s">
        <v>42</v>
      </c>
      <c r="D629" s="42">
        <f>_xll.qlCalendarAdvance(Calendar,$D628,B629,"f",FALSE)</f>
        <v>44138</v>
      </c>
      <c r="E629" s="139">
        <f>_xll.qlInterestRateIndexValueDate(IndexON,D629)</f>
        <v>44138</v>
      </c>
      <c r="F629" s="155">
        <f>IFERROR(_xll.qlIndexFixing(IndexON,D629,TRUE,_xll.ohTrigger(RecalcTrigger,TriggerON)),NA())</f>
        <v>-3.6309431141745563E-3</v>
      </c>
      <c r="H629" s="42">
        <f>_xll.qlCalendarAdvance(Calendar,$H628,B629,"f",FALSE)</f>
        <v>44138</v>
      </c>
      <c r="I629" s="139">
        <f>_xll.qlInterestRateIndexValueDate(Index1M,$H629)</f>
        <v>44140</v>
      </c>
      <c r="J629" s="144">
        <f>IFERROR(_xll.qlIndexFixing(Index1M,$H629,TRUE,_xll.ohTrigger(RecalcTrigger,Trigger1M)),NA())</f>
        <v>-3.5200313889792445E-3</v>
      </c>
      <c r="K629" s="44">
        <f>IFERROR(_xll.qlIndexFixing(Index3M,H629,TRUE,_xll.ohTrigger(RecalcTrigger,Trigger3M)),NA())</f>
        <v>-2.0988170681760562E-3</v>
      </c>
      <c r="L629" s="44">
        <f>IFERROR(_xll.qlIndexFixing(Index6M,$H629,TRUE,_xll.ohTrigger(RecalcTrigger,Trigger6M)),NA())</f>
        <v>-1.6813175734129021E-4</v>
      </c>
      <c r="M629" s="145">
        <f>IFERROR(_xll.qlIndexFixing(Index1Y,$H629,TRUE,_xll.ohTrigger(RecalcTrigger,Trigger1Y)),NA())</f>
        <v>1.820162626598203E-3</v>
      </c>
      <c r="N629" s="144">
        <f>IFERROR(_xll.qlIndexFixing(ONIndex1M,I629,TRUE,_xll.ohTrigger(RecalcTrigger,Trigger1M)),NA())</f>
        <v>-3.578038414233653E-3</v>
      </c>
      <c r="O629" s="44">
        <f>IFERROR(_xll.qlIndexFixing(ONIndex3M,I629,TRUE,_xll.ohTrigger(RecalcTrigger,Trigger3M)),NA())</f>
        <v>-2.3122382625784255E-3</v>
      </c>
      <c r="P629" s="44">
        <f>IFERROR(_xll.qlIndexFixing(ONIndex6M,I629,TRUE,_xll.ohTrigger(RecalcTrigger,Trigger6M)),NA())</f>
        <v>-5.8482608148224813E-4</v>
      </c>
      <c r="Q629" s="145">
        <f>IFERROR(_xll.qlIndexFixing(ONIndex1Y,I629,TRUE,_xll.ohTrigger(RecalcTrigger,Trigger1Y)),NA())</f>
        <v>9.0587937799035956E-4</v>
      </c>
    </row>
    <row r="630" spans="2:17" x14ac:dyDescent="0.2">
      <c r="B630" s="39" t="s">
        <v>42</v>
      </c>
      <c r="D630" s="42">
        <f>_xll.qlCalendarAdvance(Calendar,$D629,B630,"f",FALSE)</f>
        <v>44145</v>
      </c>
      <c r="E630" s="139">
        <f>_xll.qlInterestRateIndexValueDate(IndexON,D630)</f>
        <v>44145</v>
      </c>
      <c r="F630" s="155">
        <f>IFERROR(_xll.qlIndexFixing(IndexON,D630,TRUE,_xll.ohTrigger(RecalcTrigger,TriggerON)),NA())</f>
        <v>-3.6013049164784761E-3</v>
      </c>
      <c r="H630" s="42">
        <f>_xll.qlCalendarAdvance(Calendar,$H629,B630,"f",FALSE)</f>
        <v>44145</v>
      </c>
      <c r="I630" s="139">
        <f>_xll.qlInterestRateIndexValueDate(Index1M,$H630)</f>
        <v>44147</v>
      </c>
      <c r="J630" s="144">
        <f>IFERROR(_xll.qlIndexFixing(Index1M,$H630,TRUE,_xll.ohTrigger(RecalcTrigger,Trigger1M)),NA())</f>
        <v>-3.4849030078477894E-3</v>
      </c>
      <c r="K630" s="44">
        <f>IFERROR(_xll.qlIndexFixing(Index3M,H630,TRUE,_xll.ohTrigger(RecalcTrigger,Trigger3M)),NA())</f>
        <v>-2.0625206540296182E-3</v>
      </c>
      <c r="L630" s="44">
        <f>IFERROR(_xll.qlIndexFixing(Index6M,$H630,TRUE,_xll.ohTrigger(RecalcTrigger,Trigger6M)),NA())</f>
        <v>-1.3338804210652586E-4</v>
      </c>
      <c r="M630" s="145">
        <f>IFERROR(_xll.qlIndexFixing(Index1Y,$H630,TRUE,_xll.ohTrigger(RecalcTrigger,Trigger1Y)),NA())</f>
        <v>1.8576996572926994E-3</v>
      </c>
      <c r="N630" s="144">
        <f>IFERROR(_xll.qlIndexFixing(ONIndex1M,I630,TRUE,_xll.ohTrigger(RecalcTrigger,Trigger1M)),NA())</f>
        <v>-3.5432237243027132E-3</v>
      </c>
      <c r="O630" s="44">
        <f>IFERROR(_xll.qlIndexFixing(ONIndex3M,I630,TRUE,_xll.ohTrigger(RecalcTrigger,Trigger3M)),NA())</f>
        <v>-2.2770354225354339E-3</v>
      </c>
      <c r="P630" s="44">
        <f>IFERROR(_xll.qlIndexFixing(ONIndex6M,I630,TRUE,_xll.ohTrigger(RecalcTrigger,Trigger6M)),NA())</f>
        <v>-5.5246828671862147E-4</v>
      </c>
      <c r="Q630" s="145">
        <f>IFERROR(_xll.qlIndexFixing(ONIndex1Y,I630,TRUE,_xll.ohTrigger(RecalcTrigger,Trigger1Y)),NA())</f>
        <v>9.3848505982485619E-4</v>
      </c>
    </row>
    <row r="631" spans="2:17" x14ac:dyDescent="0.2">
      <c r="B631" s="39" t="s">
        <v>42</v>
      </c>
      <c r="D631" s="42">
        <f>_xll.qlCalendarAdvance(Calendar,$D630,B631,"f",FALSE)</f>
        <v>44152</v>
      </c>
      <c r="E631" s="139">
        <f>_xll.qlInterestRateIndexValueDate(IndexON,D631)</f>
        <v>44152</v>
      </c>
      <c r="F631" s="155">
        <f>IFERROR(_xll.qlIndexFixing(IndexON,D631,TRUE,_xll.ohTrigger(RecalcTrigger,TriggerON)),NA())</f>
        <v>-3.571365350691913E-3</v>
      </c>
      <c r="H631" s="42">
        <f>_xll.qlCalendarAdvance(Calendar,$H630,B631,"f",FALSE)</f>
        <v>44152</v>
      </c>
      <c r="I631" s="139">
        <f>_xll.qlInterestRateIndexValueDate(Index1M,$H631)</f>
        <v>44154</v>
      </c>
      <c r="J631" s="144">
        <f>IFERROR(_xll.qlIndexFixing(Index1M,$H631,TRUE,_xll.ohTrigger(RecalcTrigger,Trigger1M)),NA())</f>
        <v>-3.4495793824206034E-3</v>
      </c>
      <c r="K631" s="44">
        <f>IFERROR(_xll.qlIndexFixing(Index3M,H631,TRUE,_xll.ohTrigger(RecalcTrigger,Trigger3M)),NA())</f>
        <v>-2.0260423970124191E-3</v>
      </c>
      <c r="L631" s="44">
        <f>IFERROR(_xll.qlIndexFixing(Index6M,$H631,TRUE,_xll.ohTrigger(RecalcTrigger,Trigger6M)),NA())</f>
        <v>-9.8454458938672943E-5</v>
      </c>
      <c r="M631" s="145">
        <f>IFERROR(_xll.qlIndexFixing(Index1Y,$H631,TRUE,_xll.ohTrigger(RecalcTrigger,Trigger1Y)),NA())</f>
        <v>1.8954124190099155E-3</v>
      </c>
      <c r="N631" s="144">
        <f>IFERROR(_xll.qlIndexFixing(ONIndex1M,I631,TRUE,_xll.ohTrigger(RecalcTrigger,Trigger1M)),NA())</f>
        <v>-3.5082092797189546E-3</v>
      </c>
      <c r="O631" s="44">
        <f>IFERROR(_xll.qlIndexFixing(ONIndex3M,I631,TRUE,_xll.ohTrigger(RecalcTrigger,Trigger3M)),NA())</f>
        <v>-2.2416349695664195E-3</v>
      </c>
      <c r="P631" s="44">
        <f>IFERROR(_xll.qlIndexFixing(ONIndex6M,I631,TRUE,_xll.ohTrigger(RecalcTrigger,Trigger6M)),NA())</f>
        <v>-5.199067787886591E-4</v>
      </c>
      <c r="Q631" s="145">
        <f>IFERROR(_xll.qlIndexFixing(ONIndex1Y,I631,TRUE,_xll.ohTrigger(RecalcTrigger,Trigger1Y)),NA())</f>
        <v>9.7130180162885438E-4</v>
      </c>
    </row>
    <row r="632" spans="2:17" x14ac:dyDescent="0.2">
      <c r="B632" s="39" t="s">
        <v>42</v>
      </c>
      <c r="D632" s="42">
        <f>_xll.qlCalendarAdvance(Calendar,$D631,B632,"f",FALSE)</f>
        <v>44159</v>
      </c>
      <c r="E632" s="139">
        <f>_xll.qlInterestRateIndexValueDate(IndexON,D632)</f>
        <v>44159</v>
      </c>
      <c r="F632" s="155">
        <f>IFERROR(_xll.qlIndexFixing(IndexON,D632,TRUE,_xll.ohTrigger(RecalcTrigger,TriggerON)),NA())</f>
        <v>-3.5411244268468423E-3</v>
      </c>
      <c r="H632" s="42">
        <f>_xll.qlCalendarAdvance(Calendar,$H631,B632,"f",FALSE)</f>
        <v>44159</v>
      </c>
      <c r="I632" s="139">
        <f>_xll.qlInterestRateIndexValueDate(Index1M,$H632)</f>
        <v>44161</v>
      </c>
      <c r="J632" s="144">
        <f>IFERROR(_xll.qlIndexFixing(Index1M,$H632,TRUE,_xll.ohTrigger(RecalcTrigger,Trigger1M)),NA())</f>
        <v>-3.414063284960106E-3</v>
      </c>
      <c r="K632" s="44">
        <f>IFERROR(_xll.qlIndexFixing(Index3M,H632,TRUE,_xll.ohTrigger(RecalcTrigger,Trigger3M)),NA())</f>
        <v>-1.9893849912645872E-3</v>
      </c>
      <c r="L632" s="44">
        <f>IFERROR(_xll.qlIndexFixing(Index6M,$H632,TRUE,_xll.ohTrigger(RecalcTrigger,Trigger6M)),NA())</f>
        <v>-6.3332173178262755E-5</v>
      </c>
      <c r="M632" s="145">
        <f>IFERROR(_xll.qlIndexFixing(Index1Y,$H632,TRUE,_xll.ohTrigger(RecalcTrigger,Trigger1Y)),NA())</f>
        <v>1.9332984130625672E-3</v>
      </c>
      <c r="N632" s="144">
        <f>IFERROR(_xll.qlIndexFixing(ONIndex1M,I632,TRUE,_xll.ohTrigger(RecalcTrigger,Trigger1M)),NA())</f>
        <v>-3.4729978552627827E-3</v>
      </c>
      <c r="O632" s="44">
        <f>IFERROR(_xll.qlIndexFixing(ONIndex3M,I632,TRUE,_xll.ohTrigger(RecalcTrigger,Trigger3M)),NA())</f>
        <v>-2.206039604111254E-3</v>
      </c>
      <c r="P632" s="44">
        <f>IFERROR(_xll.qlIndexFixing(ONIndex6M,I632,TRUE,_xll.ohTrigger(RecalcTrigger,Trigger6M)),NA())</f>
        <v>-4.871427330721545E-4</v>
      </c>
      <c r="Q632" s="145">
        <f>IFERROR(_xll.qlIndexFixing(ONIndex1Y,I632,TRUE,_xll.ohTrigger(RecalcTrigger,Trigger1Y)),NA())</f>
        <v>1.0043284594374313E-3</v>
      </c>
    </row>
    <row r="633" spans="2:17" x14ac:dyDescent="0.2">
      <c r="B633" s="39" t="s">
        <v>42</v>
      </c>
      <c r="D633" s="42">
        <f>_xll.qlCalendarAdvance(Calendar,$D632,B633,"f",FALSE)</f>
        <v>44166</v>
      </c>
      <c r="E633" s="139">
        <f>_xll.qlInterestRateIndexValueDate(IndexON,D633)</f>
        <v>44166</v>
      </c>
      <c r="F633" s="155">
        <f>IFERROR(_xll.qlIndexFixing(IndexON,D633,TRUE,_xll.ohTrigger(RecalcTrigger,TriggerON)),NA())</f>
        <v>-3.5105821546554949E-3</v>
      </c>
      <c r="H633" s="42">
        <f>_xll.qlCalendarAdvance(Calendar,$H632,B633,"f",FALSE)</f>
        <v>44166</v>
      </c>
      <c r="I633" s="139">
        <f>_xll.qlInterestRateIndexValueDate(Index1M,$H633)</f>
        <v>44168</v>
      </c>
      <c r="J633" s="144">
        <f>IFERROR(_xll.qlIndexFixing(Index1M,$H633,TRUE,_xll.ohTrigger(RecalcTrigger,Trigger1M)),NA())</f>
        <v>-3.378357487764938E-3</v>
      </c>
      <c r="K633" s="44">
        <f>IFERROR(_xll.qlIndexFixing(Index3M,H633,TRUE,_xll.ohTrigger(RecalcTrigger,Trigger3M)),NA())</f>
        <v>-1.9578882564168509E-3</v>
      </c>
      <c r="L633" s="44">
        <f>IFERROR(_xll.qlIndexFixing(Index6M,$H633,TRUE,_xll.ohTrigger(RecalcTrigger,Trigger6M)),NA())</f>
        <v>-2.5435766027052926E-5</v>
      </c>
      <c r="M633" s="145">
        <f>IFERROR(_xll.qlIndexFixing(Index1Y,$H633,TRUE,_xll.ohTrigger(RecalcTrigger,Trigger1Y)),NA())</f>
        <v>1.9713551213673777E-3</v>
      </c>
      <c r="N633" s="144">
        <f>IFERROR(_xll.qlIndexFixing(ONIndex1M,I633,TRUE,_xll.ohTrigger(RecalcTrigger,Trigger1M)),NA())</f>
        <v>-3.4375922259544112E-3</v>
      </c>
      <c r="O633" s="44">
        <f>IFERROR(_xll.qlIndexFixing(ONIndex3M,I633,TRUE,_xll.ohTrigger(RecalcTrigger,Trigger3M)),NA())</f>
        <v>-2.1702520268096492E-3</v>
      </c>
      <c r="P633" s="44">
        <f>IFERROR(_xll.qlIndexFixing(ONIndex6M,I633,TRUE,_xll.ohTrigger(RecalcTrigger,Trigger6M)),NA())</f>
        <v>-4.5417732490893314E-4</v>
      </c>
      <c r="Q633" s="145">
        <f>IFERROR(_xll.qlIndexFixing(ONIndex1Y,I633,TRUE,_xll.ohTrigger(RecalcTrigger,Trigger1Y)),NA())</f>
        <v>1.0375638894455363E-3</v>
      </c>
    </row>
    <row r="634" spans="2:17" x14ac:dyDescent="0.2">
      <c r="B634" s="39" t="s">
        <v>42</v>
      </c>
      <c r="D634" s="42">
        <f>_xll.qlCalendarAdvance(Calendar,$D633,B634,"f",FALSE)</f>
        <v>44173</v>
      </c>
      <c r="E634" s="139">
        <f>_xll.qlInterestRateIndexValueDate(IndexON,D634)</f>
        <v>44173</v>
      </c>
      <c r="F634" s="155">
        <f>IFERROR(_xll.qlIndexFixing(IndexON,D634,TRUE,_xll.ohTrigger(RecalcTrigger,TriggerON)),NA())</f>
        <v>-3.4797385444296225E-3</v>
      </c>
      <c r="H634" s="42">
        <f>_xll.qlCalendarAdvance(Calendar,$H633,B634,"f",FALSE)</f>
        <v>44173</v>
      </c>
      <c r="I634" s="139">
        <f>_xll.qlInterestRateIndexValueDate(Index1M,$H634)</f>
        <v>44175</v>
      </c>
      <c r="J634" s="144">
        <f>IFERROR(_xll.qlIndexFixing(Index1M,$H634,TRUE,_xll.ohTrigger(RecalcTrigger,Trigger1M)),NA())</f>
        <v>-3.3424647631512261E-3</v>
      </c>
      <c r="K634" s="44">
        <f>IFERROR(_xll.qlIndexFixing(Index3M,H634,TRUE,_xll.ohTrigger(RecalcTrigger,Trigger3M)),NA())</f>
        <v>-1.9209040602961025E-3</v>
      </c>
      <c r="L634" s="44">
        <f>IFERROR(_xll.qlIndexFixing(Index6M,$H634,TRUE,_xll.ohTrigger(RecalcTrigger,Trigger6M)),NA())</f>
        <v>1.0073333919969151E-5</v>
      </c>
      <c r="M634" s="145">
        <f>IFERROR(_xll.qlIndexFixing(Index1Y,$H634,TRUE,_xll.ohTrigger(RecalcTrigger,Trigger1Y)),NA())</f>
        <v>2.0095800064369768E-3</v>
      </c>
      <c r="N634" s="144">
        <f>IFERROR(_xll.qlIndexFixing(ONIndex1M,I634,TRUE,_xll.ohTrigger(RecalcTrigger,Trigger1M)),NA())</f>
        <v>-3.4019951664143733E-3</v>
      </c>
      <c r="O634" s="44">
        <f>IFERROR(_xll.qlIndexFixing(ONIndex3M,I634,TRUE,_xll.ohTrigger(RecalcTrigger,Trigger3M)),NA())</f>
        <v>-2.1342749382613491E-3</v>
      </c>
      <c r="P634" s="44">
        <f>IFERROR(_xll.qlIndexFixing(ONIndex6M,I634,TRUE,_xll.ohTrigger(RecalcTrigger,Trigger6M)),NA())</f>
        <v>-4.2101172931907627E-4</v>
      </c>
      <c r="Q634" s="145">
        <f>IFERROR(_xll.qlIndexFixing(ONIndex1Y,I634,TRUE,_xll.ohTrigger(RecalcTrigger,Trigger1Y)),NA())</f>
        <v>1.0710069478481188E-3</v>
      </c>
    </row>
    <row r="635" spans="2:17" x14ac:dyDescent="0.2">
      <c r="B635" s="39" t="s">
        <v>42</v>
      </c>
      <c r="D635" s="42">
        <f>_xll.qlCalendarAdvance(Calendar,$D634,B635,"f",FALSE)</f>
        <v>44180</v>
      </c>
      <c r="E635" s="139">
        <f>_xll.qlInterestRateIndexValueDate(IndexON,D635)</f>
        <v>44180</v>
      </c>
      <c r="F635" s="155">
        <f>IFERROR(_xll.qlIndexFixing(IndexON,D635,TRUE,_xll.ohTrigger(RecalcTrigger,TriggerON)),NA())</f>
        <v>-3.4485936056816158E-3</v>
      </c>
      <c r="H635" s="42">
        <f>_xll.qlCalendarAdvance(Calendar,$H634,B635,"f",FALSE)</f>
        <v>44180</v>
      </c>
      <c r="I635" s="139">
        <f>_xll.qlInterestRateIndexValueDate(Index1M,$H635)</f>
        <v>44182</v>
      </c>
      <c r="J635" s="144">
        <f>IFERROR(_xll.qlIndexFixing(Index1M,$H635,TRUE,_xll.ohTrigger(RecalcTrigger,Trigger1M)),NA())</f>
        <v>-3.3063878834650728E-3</v>
      </c>
      <c r="K635" s="44">
        <f>IFERROR(_xll.qlIndexFixing(Index3M,H635,TRUE,_xll.ohTrigger(RecalcTrigger,Trigger3M)),NA())</f>
        <v>-1.8837484192002485E-3</v>
      </c>
      <c r="L635" s="44">
        <f>IFERROR(_xll.qlIndexFixing(Index6M,$H635,TRUE,_xll.ohTrigger(RecalcTrigger,Trigger6M)),NA())</f>
        <v>4.5767560530879928E-5</v>
      </c>
      <c r="M635" s="145">
        <f>IFERROR(_xll.qlIndexFixing(Index1Y,$H635,TRUE,_xll.ohTrigger(RecalcTrigger,Trigger1Y)),NA())</f>
        <v>2.0479705113707002E-3</v>
      </c>
      <c r="N635" s="144">
        <f>IFERROR(_xll.qlIndexFixing(ONIndex1M,I635,TRUE,_xll.ohTrigger(RecalcTrigger,Trigger1M)),NA())</f>
        <v>-3.3662094516229146E-3</v>
      </c>
      <c r="O635" s="44">
        <f>IFERROR(_xll.qlIndexFixing(ONIndex3M,I635,TRUE,_xll.ohTrigger(RecalcTrigger,Trigger3M)),NA())</f>
        <v>-2.098111038706385E-3</v>
      </c>
      <c r="P635" s="44">
        <f>IFERROR(_xll.qlIndexFixing(ONIndex6M,I635,TRUE,_xll.ohTrigger(RecalcTrigger,Trigger6M)),NA())</f>
        <v>-3.8764712204208962E-4</v>
      </c>
      <c r="Q635" s="145">
        <f>IFERROR(_xll.qlIndexFixing(ONIndex1Y,I635,TRUE,_xll.ohTrigger(RecalcTrigger,Trigger1Y)),NA())</f>
        <v>1.104656490840128E-3</v>
      </c>
    </row>
    <row r="636" spans="2:17" x14ac:dyDescent="0.2">
      <c r="B636" s="39" t="s">
        <v>42</v>
      </c>
      <c r="D636" s="42">
        <f>_xll.qlCalendarAdvance(Calendar,$D635,B636,"f",FALSE)</f>
        <v>44187</v>
      </c>
      <c r="E636" s="139">
        <f>_xll.qlInterestRateIndexValueDate(IndexON,D636)</f>
        <v>44187</v>
      </c>
      <c r="F636" s="155">
        <f>IFERROR(_xll.qlIndexFixing(IndexON,D636,TRUE,_xll.ohTrigger(RecalcTrigger,TriggerON)),NA())</f>
        <v>-3.4171473486432902E-3</v>
      </c>
      <c r="H636" s="42">
        <f>_xll.qlCalendarAdvance(Calendar,$H635,B636,"f",FALSE)</f>
        <v>44187</v>
      </c>
      <c r="I636" s="139">
        <f>_xll.qlInterestRateIndexValueDate(Index1M,$H636)</f>
        <v>44189</v>
      </c>
      <c r="J636" s="144">
        <f>IFERROR(_xll.qlIndexFixing(Index1M,$H636,TRUE,_xll.ohTrigger(RecalcTrigger,Trigger1M)),NA())</f>
        <v>-3.270129621072565E-3</v>
      </c>
      <c r="K636" s="44">
        <f>IFERROR(_xll.qlIndexFixing(Index3M,H636,TRUE,_xll.ohTrigger(RecalcTrigger,Trigger3M)),NA())</f>
        <v>-1.8464240277000776E-3</v>
      </c>
      <c r="L636" s="44">
        <f>IFERROR(_xll.qlIndexFixing(Index6M,$H636,TRUE,_xll.ohTrigger(RecalcTrigger,Trigger6M)),NA())</f>
        <v>8.1645748396371888E-5</v>
      </c>
      <c r="M636" s="145">
        <f>IFERROR(_xll.qlIndexFixing(Index1Y,$H636,TRUE,_xll.ohTrigger(RecalcTrigger,Trigger1Y)),NA())</f>
        <v>2.0865240598482403E-3</v>
      </c>
      <c r="N636" s="144">
        <f>IFERROR(_xll.qlIndexFixing(ONIndex1M,I636,TRUE,_xll.ohTrigger(RecalcTrigger,Trigger1M)),NA())</f>
        <v>-3.3250840452625496E-3</v>
      </c>
      <c r="O636" s="44">
        <f>IFERROR(_xll.qlIndexFixing(ONIndex3M,I636,TRUE,_xll.ohTrigger(RecalcTrigger,Trigger3M)),NA())</f>
        <v>-2.056555584308839E-3</v>
      </c>
      <c r="P636" s="44">
        <f>IFERROR(_xll.qlIndexFixing(ONIndex6M,I636,TRUE,_xll.ohTrigger(RecalcTrigger,Trigger6M)),NA())</f>
        <v>-3.492739618726759E-4</v>
      </c>
      <c r="Q636" s="145">
        <f>IFERROR(_xll.qlIndexFixing(ONIndex1Y,I636,TRUE,_xll.ohTrigger(RecalcTrigger,Trigger1Y)),NA())</f>
        <v>1.1433644823721778E-3</v>
      </c>
    </row>
    <row r="637" spans="2:17" x14ac:dyDescent="0.2">
      <c r="B637" s="39" t="s">
        <v>42</v>
      </c>
      <c r="D637" s="42">
        <f>_xll.qlCalendarAdvance(Calendar,$D636,B637,"f",FALSE)</f>
        <v>44194</v>
      </c>
      <c r="E637" s="139">
        <f>_xll.qlInterestRateIndexValueDate(IndexON,D637)</f>
        <v>44194</v>
      </c>
      <c r="F637" s="155">
        <f>IFERROR(_xll.qlIndexFixing(IndexON,D637,TRUE,_xll.ohTrigger(RecalcTrigger,TriggerON)),NA())</f>
        <v>-3.3853997829069726E-3</v>
      </c>
      <c r="H637" s="42">
        <f>_xll.qlCalendarAdvance(Calendar,$H636,B637,"f",FALSE)</f>
        <v>44194</v>
      </c>
      <c r="I637" s="139">
        <f>_xll.qlInterestRateIndexValueDate(Index1M,$H637)</f>
        <v>44196</v>
      </c>
      <c r="J637" s="144">
        <f>IFERROR(_xll.qlIndexFixing(Index1M,$H637,TRUE,_xll.ohTrigger(RecalcTrigger,Trigger1M)),NA())</f>
        <v>-3.241586769644784E-3</v>
      </c>
      <c r="K637" s="44">
        <f>IFERROR(_xll.qlIndexFixing(Index3M,H637,TRUE,_xll.ohTrigger(RecalcTrigger,Trigger3M)),NA())</f>
        <v>-1.8089335804458706E-3</v>
      </c>
      <c r="L637" s="44">
        <f>IFERROR(_xll.qlIndexFixing(Index6M,$H637,TRUE,_xll.ohTrigger(RecalcTrigger,Trigger6M)),NA())</f>
        <v>1.1506900550947488E-4</v>
      </c>
      <c r="M637" s="145">
        <f>IFERROR(_xll.qlIndexFixing(Index1Y,$H637,TRUE,_xll.ohTrigger(RecalcTrigger,Trigger1Y)),NA())</f>
        <v>2.1252380561193524E-3</v>
      </c>
      <c r="N637" s="144">
        <f>IFERROR(_xll.qlIndexFixing(ONIndex1M,I637,TRUE,_xll.ohTrigger(RecalcTrigger,Trigger1M)),NA())</f>
        <v>-3.2889034132521644E-3</v>
      </c>
      <c r="O637" s="44">
        <f>IFERROR(_xll.qlIndexFixing(ONIndex3M,I637,TRUE,_xll.ohTrigger(RecalcTrigger,Trigger3M)),NA())</f>
        <v>-2.0200004693338158E-3</v>
      </c>
      <c r="P637" s="44">
        <f>IFERROR(_xll.qlIndexFixing(ONIndex6M,I637,TRUE,_xll.ohTrigger(RecalcTrigger,Trigger6M)),NA())</f>
        <v>-3.1548685811788602E-4</v>
      </c>
      <c r="Q637" s="145">
        <f>IFERROR(_xll.qlIndexFixing(ONIndex1Y,I637,TRUE,_xll.ohTrigger(RecalcTrigger,Trigger1Y)),NA())</f>
        <v>1.1774526405083918E-3</v>
      </c>
    </row>
    <row r="638" spans="2:17" x14ac:dyDescent="0.2">
      <c r="B638" s="39" t="s">
        <v>42</v>
      </c>
      <c r="D638" s="42">
        <f>_xll.qlCalendarAdvance(Calendar,$D637,B638,"f",FALSE)</f>
        <v>44201</v>
      </c>
      <c r="E638" s="139">
        <f>_xll.qlInterestRateIndexValueDate(IndexON,D638)</f>
        <v>44201</v>
      </c>
      <c r="F638" s="155">
        <f>IFERROR(_xll.qlIndexFixing(IndexON,D638,TRUE,_xll.ohTrigger(RecalcTrigger,TriggerON)),NA())</f>
        <v>-3.3533509186645105E-3</v>
      </c>
      <c r="H638" s="42">
        <f>_xll.qlCalendarAdvance(Calendar,$H637,B638,"f",FALSE)</f>
        <v>44201</v>
      </c>
      <c r="I638" s="139">
        <f>_xll.qlInterestRateIndexValueDate(Index1M,$H638)</f>
        <v>44203</v>
      </c>
      <c r="J638" s="144">
        <f>IFERROR(_xll.qlIndexFixing(Index1M,$H638,TRUE,_xll.ohTrigger(RecalcTrigger,Trigger1M)),NA())</f>
        <v>-3.1970800378114395E-3</v>
      </c>
      <c r="K638" s="44">
        <f>IFERROR(_xll.qlIndexFixing(Index3M,H638,TRUE,_xll.ohTrigger(RecalcTrigger,Trigger3M)),NA())</f>
        <v>-1.771279772171841E-3</v>
      </c>
      <c r="L638" s="44">
        <f>IFERROR(_xll.qlIndexFixing(Index6M,$H638,TRUE,_xll.ohTrigger(RecalcTrigger,Trigger6M)),NA())</f>
        <v>1.5129903297465838E-4</v>
      </c>
      <c r="M638" s="145">
        <f>IFERROR(_xll.qlIndexFixing(Index1Y,$H638,TRUE,_xll.ohTrigger(RecalcTrigger,Trigger1Y)),NA())</f>
        <v>2.1641098849985983E-3</v>
      </c>
      <c r="N638" s="144">
        <f>IFERROR(_xll.qlIndexFixing(ONIndex1M,I638,TRUE,_xll.ohTrigger(RecalcTrigger,Trigger1M)),NA())</f>
        <v>-3.2577481248230455E-3</v>
      </c>
      <c r="O638" s="44">
        <f>IFERROR(_xll.qlIndexFixing(ONIndex3M,I638,TRUE,_xll.ohTrigger(RecalcTrigger,Trigger3M)),NA())</f>
        <v>-1.9885254804785646E-3</v>
      </c>
      <c r="P638" s="44">
        <f>IFERROR(_xll.qlIndexFixing(ONIndex6M,I638,TRUE,_xll.ohTrigger(RecalcTrigger,Trigger6M)),NA())</f>
        <v>-2.8637098168804442E-4</v>
      </c>
      <c r="Q638" s="145">
        <f>IFERROR(_xll.qlIndexFixing(ONIndex1Y,I638,TRUE,_xll.ohTrigger(RecalcTrigger,Trigger1Y)),NA())</f>
        <v>1.2068325888225928E-3</v>
      </c>
    </row>
    <row r="639" spans="2:17" x14ac:dyDescent="0.2">
      <c r="B639" s="39" t="s">
        <v>42</v>
      </c>
      <c r="D639" s="42">
        <f>_xll.qlCalendarAdvance(Calendar,$D638,B639,"f",FALSE)</f>
        <v>44208</v>
      </c>
      <c r="E639" s="139">
        <f>_xll.qlInterestRateIndexValueDate(IndexON,D639)</f>
        <v>44208</v>
      </c>
      <c r="F639" s="155">
        <f>IFERROR(_xll.qlIndexFixing(IndexON,D639,TRUE,_xll.ohTrigger(RecalcTrigger,TriggerON)),NA())</f>
        <v>-3.321000765907911E-3</v>
      </c>
      <c r="H639" s="42">
        <f>_xll.qlCalendarAdvance(Calendar,$H638,B639,"f",FALSE)</f>
        <v>44208</v>
      </c>
      <c r="I639" s="139">
        <f>_xll.qlInterestRateIndexValueDate(Index1M,$H639)</f>
        <v>44210</v>
      </c>
      <c r="J639" s="144">
        <f>IFERROR(_xll.qlIndexFixing(Index1M,$H639,TRUE,_xll.ohTrigger(RecalcTrigger,Trigger1M)),NA())</f>
        <v>-3.1602942618161323E-3</v>
      </c>
      <c r="K639" s="44">
        <f>IFERROR(_xll.qlIndexFixing(Index3M,H639,TRUE,_xll.ohTrigger(RecalcTrigger,Trigger3M)),NA())</f>
        <v>-1.733465297690806E-3</v>
      </c>
      <c r="L639" s="44">
        <f>IFERROR(_xll.qlIndexFixing(Index6M,$H639,TRUE,_xll.ohTrigger(RecalcTrigger,Trigger6M)),NA())</f>
        <v>1.8770960477380009E-4</v>
      </c>
      <c r="M639" s="145">
        <f>IFERROR(_xll.qlIndexFixing(Index1Y,$H639,TRUE,_xll.ohTrigger(RecalcTrigger,Trigger1Y)),NA())</f>
        <v>2.2031369118548343E-3</v>
      </c>
      <c r="N639" s="144">
        <f>IFERROR(_xll.qlIndexFixing(ONIndex1M,I639,TRUE,_xll.ohTrigger(RecalcTrigger,Trigger1M)),NA())</f>
        <v>-3.221235537789191E-3</v>
      </c>
      <c r="O639" s="44">
        <f>IFERROR(_xll.qlIndexFixing(ONIndex3M,I639,TRUE,_xll.ohTrigger(RecalcTrigger,Trigger3M)),NA())</f>
        <v>-1.9516413429343515E-3</v>
      </c>
      <c r="P639" s="44">
        <f>IFERROR(_xll.qlIndexFixing(ONIndex6M,I639,TRUE,_xll.ohTrigger(RecalcTrigger,Trigger6M)),NA())</f>
        <v>-2.5222207990172052E-4</v>
      </c>
      <c r="Q639" s="145">
        <f>IFERROR(_xll.qlIndexFixing(ONIndex1Y,I639,TRUE,_xll.ohTrigger(RecalcTrigger,Trigger1Y)),NA())</f>
        <v>1.241296631802058E-3</v>
      </c>
    </row>
    <row r="640" spans="2:17" x14ac:dyDescent="0.2">
      <c r="B640" s="39" t="s">
        <v>42</v>
      </c>
      <c r="D640" s="42">
        <f>_xll.qlCalendarAdvance(Calendar,$D639,B640,"f",FALSE)</f>
        <v>44215</v>
      </c>
      <c r="E640" s="139">
        <f>_xll.qlInterestRateIndexValueDate(IndexON,D640)</f>
        <v>44215</v>
      </c>
      <c r="F640" s="155">
        <f>IFERROR(_xll.qlIndexFixing(IndexON,D640,TRUE,_xll.ohTrigger(RecalcTrigger,TriggerON)),NA())</f>
        <v>-3.2883493342694692E-3</v>
      </c>
      <c r="H640" s="42">
        <f>_xll.qlCalendarAdvance(Calendar,$H639,B640,"f",FALSE)</f>
        <v>44215</v>
      </c>
      <c r="I640" s="139">
        <f>_xll.qlInterestRateIndexValueDate(Index1M,$H640)</f>
        <v>44217</v>
      </c>
      <c r="J640" s="144">
        <f>IFERROR(_xll.qlIndexFixing(Index1M,$H640,TRUE,_xll.ohTrigger(RecalcTrigger,Trigger1M)),NA())</f>
        <v>-3.1233381928760795E-3</v>
      </c>
      <c r="K640" s="44">
        <f>IFERROR(_xll.qlIndexFixing(Index3M,H640,TRUE,_xll.ohTrigger(RecalcTrigger,Trigger3M)),NA())</f>
        <v>-1.6954928518972956E-3</v>
      </c>
      <c r="L640" s="44">
        <f>IFERROR(_xll.qlIndexFixing(Index6M,$H640,TRUE,_xll.ohTrigger(RecalcTrigger,Trigger6M)),NA())</f>
        <v>2.2429955530447882E-4</v>
      </c>
      <c r="M640" s="145">
        <f>IFERROR(_xll.qlIndexFixing(Index1Y,$H640,TRUE,_xll.ohTrigger(RecalcTrigger,Trigger1Y)),NA())</f>
        <v>2.2423164826055179E-3</v>
      </c>
      <c r="N640" s="144">
        <f>IFERROR(_xll.qlIndexFixing(ONIndex1M,I640,TRUE,_xll.ohTrigger(RecalcTrigger,Trigger1M)),NA())</f>
        <v>-3.1845481700454314E-3</v>
      </c>
      <c r="O640" s="44">
        <f>IFERROR(_xll.qlIndexFixing(ONIndex3M,I640,TRUE,_xll.ohTrigger(RecalcTrigger,Trigger3M)),NA())</f>
        <v>-1.9145838970624496E-3</v>
      </c>
      <c r="P640" s="44">
        <f>IFERROR(_xll.qlIndexFixing(ONIndex6M,I640,TRUE,_xll.ohTrigger(RecalcTrigger,Trigger6M)),NA())</f>
        <v>-2.1788004264777783E-4</v>
      </c>
      <c r="Q640" s="145">
        <f>IFERROR(_xll.qlIndexFixing(ONIndex1Y,I640,TRUE,_xll.ohTrigger(RecalcTrigger,Trigger1Y)),NA())</f>
        <v>1.2759614402657604E-3</v>
      </c>
    </row>
    <row r="641" spans="2:17" x14ac:dyDescent="0.2">
      <c r="B641" s="39" t="s">
        <v>42</v>
      </c>
      <c r="D641" s="42">
        <f>_xll.qlCalendarAdvance(Calendar,$D640,B641,"f",FALSE)</f>
        <v>44222</v>
      </c>
      <c r="E641" s="139">
        <f>_xll.qlInterestRateIndexValueDate(IndexON,D641)</f>
        <v>44222</v>
      </c>
      <c r="F641" s="155">
        <f>IFERROR(_xll.qlIndexFixing(IndexON,D641,TRUE,_xll.ohTrigger(RecalcTrigger,TriggerON)),NA())</f>
        <v>-3.2553966340209683E-3</v>
      </c>
      <c r="H641" s="42">
        <f>_xll.qlCalendarAdvance(Calendar,$H640,B641,"f",FALSE)</f>
        <v>44222</v>
      </c>
      <c r="I641" s="139">
        <f>_xll.qlInterestRateIndexValueDate(Index1M,$H641)</f>
        <v>44224</v>
      </c>
      <c r="J641" s="144">
        <f>IFERROR(_xll.qlIndexFixing(Index1M,$H641,TRUE,_xll.ohTrigger(RecalcTrigger,Trigger1M)),NA())</f>
        <v>-3.0942492282649593E-3</v>
      </c>
      <c r="K641" s="44">
        <f>IFERROR(_xll.qlIndexFixing(Index3M,H641,TRUE,_xll.ohTrigger(RecalcTrigger,Trigger3M)),NA())</f>
        <v>-1.6573651297711045E-3</v>
      </c>
      <c r="L641" s="44">
        <f>IFERROR(_xll.qlIndexFixing(Index6M,$H641,TRUE,_xll.ohTrigger(RecalcTrigger,Trigger6M)),NA())</f>
        <v>2.6106771892540941E-4</v>
      </c>
      <c r="M641" s="145">
        <f>IFERROR(_xll.qlIndexFixing(Index1Y,$H641,TRUE,_xll.ohTrigger(RecalcTrigger,Trigger1Y)),NA())</f>
        <v>2.281645923706633E-3</v>
      </c>
      <c r="N641" s="144">
        <f>IFERROR(_xll.qlIndexFixing(ONIndex1M,I641,TRUE,_xll.ohTrigger(RecalcTrigger,Trigger1M)),NA())</f>
        <v>-3.147688796092396E-3</v>
      </c>
      <c r="O641" s="44">
        <f>IFERROR(_xll.qlIndexFixing(ONIndex3M,I641,TRUE,_xll.ohTrigger(RecalcTrigger,Trigger3M)),NA())</f>
        <v>-1.8773558435425386E-3</v>
      </c>
      <c r="P641" s="44">
        <f>IFERROR(_xll.qlIndexFixing(ONIndex6M,I641,TRUE,_xll.ohTrigger(RecalcTrigger,Trigger6M)),NA())</f>
        <v>-1.8334604530600984E-4</v>
      </c>
      <c r="Q641" s="145">
        <f>IFERROR(_xll.qlIndexFixing(ONIndex1Y,I641,TRUE,_xll.ohTrigger(RecalcTrigger,Trigger1Y)),NA())</f>
        <v>1.3108258704086495E-3</v>
      </c>
    </row>
    <row r="642" spans="2:17" x14ac:dyDescent="0.2">
      <c r="B642" s="39" t="s">
        <v>42</v>
      </c>
      <c r="D642" s="42">
        <f>_xll.qlCalendarAdvance(Calendar,$D641,B642,"f",FALSE)</f>
        <v>44229</v>
      </c>
      <c r="E642" s="139">
        <f>_xll.qlInterestRateIndexValueDate(IndexON,D642)</f>
        <v>44229</v>
      </c>
      <c r="F642" s="155">
        <f>IFERROR(_xll.qlIndexFixing(IndexON,D642,TRUE,_xll.ohTrigger(RecalcTrigger,TriggerON)),NA())</f>
        <v>-3.2221426747547355E-3</v>
      </c>
      <c r="H642" s="42">
        <f>_xll.qlCalendarAdvance(Calendar,$H641,B642,"f",FALSE)</f>
        <v>44229</v>
      </c>
      <c r="I642" s="139">
        <f>_xll.qlInterestRateIndexValueDate(Index1M,$H642)</f>
        <v>44231</v>
      </c>
      <c r="J642" s="144">
        <f>IFERROR(_xll.qlIndexFixing(Index1M,$H642,TRUE,_xll.ohTrigger(RecalcTrigger,Trigger1M)),NA())</f>
        <v>-3.0596819315350677E-3</v>
      </c>
      <c r="K642" s="44">
        <f>IFERROR(_xll.qlIndexFixing(Index3M,H642,TRUE,_xll.ohTrigger(RecalcTrigger,Trigger3M)),NA())</f>
        <v>-1.6218505778429803E-3</v>
      </c>
      <c r="L642" s="44">
        <f>IFERROR(_xll.qlIndexFixing(Index6M,$H642,TRUE,_xll.ohTrigger(RecalcTrigger,Trigger6M)),NA())</f>
        <v>2.980129299555595E-4</v>
      </c>
      <c r="M642" s="145">
        <f>IFERROR(_xll.qlIndexFixing(Index1Y,$H642,TRUE,_xll.ohTrigger(RecalcTrigger,Trigger1Y)),NA())</f>
        <v>2.3211225421467764E-3</v>
      </c>
      <c r="N642" s="144">
        <f>IFERROR(_xll.qlIndexFixing(ONIndex1M,I642,TRUE,_xll.ohTrigger(RecalcTrigger,Trigger1M)),NA())</f>
        <v>-3.1106601911101706E-3</v>
      </c>
      <c r="O642" s="44">
        <f>IFERROR(_xll.qlIndexFixing(ONIndex3M,I642,TRUE,_xll.ohTrigger(RecalcTrigger,Trigger3M)),NA())</f>
        <v>-1.8399598828944264E-3</v>
      </c>
      <c r="P642" s="44">
        <f>IFERROR(_xll.qlIndexFixing(ONIndex6M,I642,TRUE,_xll.ohTrigger(RecalcTrigger,Trigger6M)),NA())</f>
        <v>-1.4862126333614611E-4</v>
      </c>
      <c r="Q642" s="145">
        <f>IFERROR(_xll.qlIndexFixing(ONIndex1Y,I642,TRUE,_xll.ohTrigger(RecalcTrigger,Trigger1Y)),NA())</f>
        <v>1.3458887781858664E-3</v>
      </c>
    </row>
    <row r="643" spans="2:17" x14ac:dyDescent="0.2">
      <c r="B643" s="39" t="s">
        <v>42</v>
      </c>
      <c r="D643" s="42">
        <f>_xll.qlCalendarAdvance(Calendar,$D642,B643,"f",FALSE)</f>
        <v>44236</v>
      </c>
      <c r="E643" s="139">
        <f>_xll.qlInterestRateIndexValueDate(IndexON,D643)</f>
        <v>44236</v>
      </c>
      <c r="F643" s="155">
        <f>IFERROR(_xll.qlIndexFixing(IndexON,D643,TRUE,_xll.ohTrigger(RecalcTrigger,TriggerON)),NA())</f>
        <v>-3.1885874665027458E-3</v>
      </c>
      <c r="H643" s="42">
        <f>_xll.qlCalendarAdvance(Calendar,$H642,B643,"f",FALSE)</f>
        <v>44236</v>
      </c>
      <c r="I643" s="139">
        <f>_xll.qlInterestRateIndexValueDate(Index1M,$H643)</f>
        <v>44238</v>
      </c>
      <c r="J643" s="144">
        <f>IFERROR(_xll.qlIndexFixing(Index1M,$H643,TRUE,_xll.ohTrigger(RecalcTrigger,Trigger1M)),NA())</f>
        <v>-3.0222757846065651E-3</v>
      </c>
      <c r="K643" s="44">
        <f>IFERROR(_xll.qlIndexFixing(Index3M,H643,TRUE,_xll.ohTrigger(RecalcTrigger,Trigger3M)),NA())</f>
        <v>-1.5834304233536703E-3</v>
      </c>
      <c r="L643" s="44">
        <f>IFERROR(_xll.qlIndexFixing(Index6M,$H643,TRUE,_xll.ohTrigger(RecalcTrigger,Trigger6M)),NA())</f>
        <v>3.3513402267459116E-4</v>
      </c>
      <c r="M643" s="145">
        <f>IFERROR(_xll.qlIndexFixing(Index1Y,$H643,TRUE,_xll.ohTrigger(RecalcTrigger,Trigger1Y)),NA())</f>
        <v>2.3607436254375223E-3</v>
      </c>
      <c r="N643" s="144">
        <f>IFERROR(_xll.qlIndexFixing(ONIndex1M,I643,TRUE,_xll.ohTrigger(RecalcTrigger,Trigger1M)),NA())</f>
        <v>-3.0734651298791604E-3</v>
      </c>
      <c r="O643" s="44">
        <f>IFERROR(_xll.qlIndexFixing(ONIndex3M,I643,TRUE,_xll.ohTrigger(RecalcTrigger,Trigger3M)),NA())</f>
        <v>-1.8023987155579846E-3</v>
      </c>
      <c r="P643" s="44">
        <f>IFERROR(_xll.qlIndexFixing(ONIndex6M,I643,TRUE,_xll.ohTrigger(RecalcTrigger,Trigger6M)),NA())</f>
        <v>-1.1370687195810802E-4</v>
      </c>
      <c r="Q643" s="145">
        <f>IFERROR(_xll.qlIndexFixing(ONIndex1Y,I643,TRUE,_xll.ohTrigger(RecalcTrigger,Trigger1Y)),NA())</f>
        <v>1.3811490199522325E-3</v>
      </c>
    </row>
    <row r="644" spans="2:17" x14ac:dyDescent="0.2">
      <c r="B644" s="39" t="s">
        <v>42</v>
      </c>
      <c r="D644" s="42">
        <f>_xll.qlCalendarAdvance(Calendar,$D643,B644,"f",FALSE)</f>
        <v>44243</v>
      </c>
      <c r="E644" s="139">
        <f>_xll.qlInterestRateIndexValueDate(IndexON,D644)</f>
        <v>44243</v>
      </c>
      <c r="F644" s="155">
        <f>IFERROR(_xll.qlIndexFixing(IndexON,D644,TRUE,_xll.ohTrigger(RecalcTrigger,TriggerON)),NA())</f>
        <v>-3.1547310193369427E-3</v>
      </c>
      <c r="H644" s="42">
        <f>_xll.qlCalendarAdvance(Calendar,$H643,B644,"f",FALSE)</f>
        <v>44243</v>
      </c>
      <c r="I644" s="139">
        <f>_xll.qlInterestRateIndexValueDate(Index1M,$H644)</f>
        <v>44245</v>
      </c>
      <c r="J644" s="144">
        <f>IFERROR(_xll.qlIndexFixing(Index1M,$H644,TRUE,_xll.ohTrigger(RecalcTrigger,Trigger1M)),NA())</f>
        <v>-2.9847096530182565E-3</v>
      </c>
      <c r="K644" s="44">
        <f>IFERROR(_xll.qlIndexFixing(Index3M,H644,TRUE,_xll.ohTrigger(RecalcTrigger,Trigger3M)),NA())</f>
        <v>-1.5448628889228511E-3</v>
      </c>
      <c r="L644" s="44">
        <f>IFERROR(_xll.qlIndexFixing(Index6M,$H644,TRUE,_xll.ohTrigger(RecalcTrigger,Trigger6M)),NA())</f>
        <v>3.7242983132286089E-4</v>
      </c>
      <c r="M644" s="145">
        <f>IFERROR(_xll.qlIndexFixing(Index1Y,$H644,TRUE,_xll.ohTrigger(RecalcTrigger,Trigger1Y)),NA())</f>
        <v>2.4005064416072904E-3</v>
      </c>
      <c r="N644" s="144">
        <f>IFERROR(_xll.qlIndexFixing(ONIndex1M,I644,TRUE,_xll.ohTrigger(RecalcTrigger,Trigger1M)),NA())</f>
        <v>-3.0361063871797711E-3</v>
      </c>
      <c r="O644" s="44">
        <f>IFERROR(_xll.qlIndexFixing(ONIndex3M,I644,TRUE,_xll.ohTrigger(RecalcTrigger,Trigger3M)),NA())</f>
        <v>-1.7646750420530211E-3</v>
      </c>
      <c r="P644" s="44">
        <f>IFERROR(_xll.qlIndexFixing(ONIndex6M,I644,TRUE,_xll.ohTrigger(RecalcTrigger,Trigger6M)),NA())</f>
        <v>-7.8604046191976806E-5</v>
      </c>
      <c r="Q644" s="145">
        <f>IFERROR(_xll.qlIndexFixing(ONIndex1Y,I644,TRUE,_xll.ohTrigger(RecalcTrigger,Trigger1Y)),NA())</f>
        <v>1.4166054519026972E-3</v>
      </c>
    </row>
    <row r="645" spans="2:17" x14ac:dyDescent="0.2">
      <c r="B645" s="39" t="s">
        <v>42</v>
      </c>
      <c r="D645" s="42">
        <f>_xll.qlCalendarAdvance(Calendar,$D644,B645,"f",FALSE)</f>
        <v>44250</v>
      </c>
      <c r="E645" s="139">
        <f>_xll.qlInterestRateIndexValueDate(IndexON,D645)</f>
        <v>44250</v>
      </c>
      <c r="F645" s="155">
        <f>IFERROR(_xll.qlIndexFixing(IndexON,D645,TRUE,_xll.ohTrigger(RecalcTrigger,TriggerON)),NA())</f>
        <v>-3.1205733430494931E-3</v>
      </c>
      <c r="H645" s="42">
        <f>_xll.qlCalendarAdvance(Calendar,$H644,B645,"f",FALSE)</f>
        <v>44250</v>
      </c>
      <c r="I645" s="139">
        <f>_xll.qlInterestRateIndexValueDate(Index1M,$H645)</f>
        <v>44252</v>
      </c>
      <c r="J645" s="144">
        <f>IFERROR(_xll.qlIndexFixing(Index1M,$H645,TRUE,_xll.ohTrigger(RecalcTrigger,Trigger1M)),NA())</f>
        <v>-2.9469863096820426E-3</v>
      </c>
      <c r="K645" s="44">
        <f>IFERROR(_xll.qlIndexFixing(Index3M,H645,TRUE,_xll.ohTrigger(RecalcTrigger,Trigger3M)),NA())</f>
        <v>-1.5061506699319688E-3</v>
      </c>
      <c r="L645" s="44">
        <f>IFERROR(_xll.qlIndexFixing(Index6M,$H645,TRUE,_xll.ohTrigger(RecalcTrigger,Trigger6M)),NA())</f>
        <v>4.0989919009656151E-4</v>
      </c>
      <c r="M645" s="145">
        <f>IFERROR(_xll.qlIndexFixing(Index1Y,$H645,TRUE,_xll.ohTrigger(RecalcTrigger,Trigger1Y)),NA())</f>
        <v>2.4404082391921477E-3</v>
      </c>
      <c r="N645" s="144">
        <f>IFERROR(_xll.qlIndexFixing(ONIndex1M,I645,TRUE,_xll.ohTrigger(RecalcTrigger,Trigger1M)),NA())</f>
        <v>-2.9985867378723441E-3</v>
      </c>
      <c r="O645" s="44">
        <f>IFERROR(_xll.qlIndexFixing(ONIndex3M,I645,TRUE,_xll.ohTrigger(RecalcTrigger,Trigger3M)),NA())</f>
        <v>-1.7267915630592157E-3</v>
      </c>
      <c r="P645" s="44">
        <f>IFERROR(_xll.qlIndexFixing(ONIndex6M,I645,TRUE,_xll.ohTrigger(RecalcTrigger,Trigger6M)),NA())</f>
        <v>-4.3313961657354128E-5</v>
      </c>
      <c r="Q645" s="145">
        <f>IFERROR(_xll.qlIndexFixing(ONIndex1Y,I645,TRUE,_xll.ohTrigger(RecalcTrigger,Trigger1Y)),NA())</f>
        <v>1.4522569301522736E-3</v>
      </c>
    </row>
    <row r="646" spans="2:17" x14ac:dyDescent="0.2">
      <c r="B646" s="39" t="s">
        <v>42</v>
      </c>
      <c r="D646" s="42">
        <f>_xll.qlCalendarAdvance(Calendar,$D645,B646,"f",FALSE)</f>
        <v>44257</v>
      </c>
      <c r="E646" s="139">
        <f>_xll.qlInterestRateIndexValueDate(IndexON,D646)</f>
        <v>44257</v>
      </c>
      <c r="F646" s="155">
        <f>IFERROR(_xll.qlIndexFixing(IndexON,D646,TRUE,_xll.ohTrigger(RecalcTrigger,TriggerON)),NA())</f>
        <v>-3.0861144476324043E-3</v>
      </c>
      <c r="H646" s="42">
        <f>_xll.qlCalendarAdvance(Calendar,$H645,B646,"f",FALSE)</f>
        <v>44257</v>
      </c>
      <c r="I646" s="139">
        <f>_xll.qlInterestRateIndexValueDate(Index1M,$H646)</f>
        <v>44259</v>
      </c>
      <c r="J646" s="144">
        <f>IFERROR(_xll.qlIndexFixing(Index1M,$H646,TRUE,_xll.ohTrigger(RecalcTrigger,Trigger1M)),NA())</f>
        <v>-2.895446573884671E-3</v>
      </c>
      <c r="K646" s="44">
        <f>IFERROR(_xll.qlIndexFixing(Index3M,H646,TRUE,_xll.ohTrigger(RecalcTrigger,Trigger3M)),NA())</f>
        <v>-1.4588796000269484E-3</v>
      </c>
      <c r="L646" s="44">
        <f>IFERROR(_xll.qlIndexFixing(Index6M,$H646,TRUE,_xll.ohTrigger(RecalcTrigger,Trigger6M)),NA())</f>
        <v>4.6129284022223784E-4</v>
      </c>
      <c r="M646" s="145">
        <f>IFERROR(_xll.qlIndexFixing(Index1Y,$H646,TRUE,_xll.ohTrigger(RecalcTrigger,Trigger1Y)),NA())</f>
        <v>2.4804462472285799E-3</v>
      </c>
      <c r="N646" s="144">
        <f>IFERROR(_xll.qlIndexFixing(ONIndex1M,I646,TRUE,_xll.ohTrigger(RecalcTrigger,Trigger1M)),NA())</f>
        <v>-2.9609089570570291E-3</v>
      </c>
      <c r="O646" s="44">
        <f>IFERROR(_xll.qlIndexFixing(ONIndex3M,I646,TRUE,_xll.ohTrigger(RecalcTrigger,Trigger3M)),NA())</f>
        <v>-1.6887509789764721E-3</v>
      </c>
      <c r="P646" s="44">
        <f>IFERROR(_xll.qlIndexFixing(ONIndex6M,I646,TRUE,_xll.ohTrigger(RecalcTrigger,Trigger6M)),NA())</f>
        <v>-7.8377936940654536E-6</v>
      </c>
      <c r="Q646" s="145">
        <f>IFERROR(_xll.qlIndexFixing(ONIndex1Y,I646,TRUE,_xll.ohTrigger(RecalcTrigger,Trigger1Y)),NA())</f>
        <v>1.4881023109758473E-3</v>
      </c>
    </row>
    <row r="647" spans="2:17" x14ac:dyDescent="0.2">
      <c r="B647" s="39" t="s">
        <v>42</v>
      </c>
      <c r="D647" s="42">
        <f>_xll.qlCalendarAdvance(Calendar,$D646,B647,"f",FALSE)</f>
        <v>44264</v>
      </c>
      <c r="E647" s="139">
        <f>_xll.qlInterestRateIndexValueDate(IndexON,D647)</f>
        <v>44264</v>
      </c>
      <c r="F647" s="155">
        <f>IFERROR(_xll.qlIndexFixing(IndexON,D647,TRUE,_xll.ohTrigger(RecalcTrigger,TriggerON)),NA())</f>
        <v>-3.0513543427579393E-3</v>
      </c>
      <c r="H647" s="42">
        <f>_xll.qlCalendarAdvance(Calendar,$H646,B647,"f",FALSE)</f>
        <v>44264</v>
      </c>
      <c r="I647" s="139">
        <f>_xll.qlInterestRateIndexValueDate(Index1M,$H647)</f>
        <v>44266</v>
      </c>
      <c r="J647" s="144">
        <f>IFERROR(_xll.qlIndexFixing(Index1M,$H647,TRUE,_xll.ohTrigger(RecalcTrigger,Trigger1M)),NA())</f>
        <v>-2.8601104024776614E-3</v>
      </c>
      <c r="K647" s="44">
        <f>IFERROR(_xll.qlIndexFixing(Index3M,H647,TRUE,_xll.ohTrigger(RecalcTrigger,Trigger3M)),NA())</f>
        <v>-1.4198583145223946E-3</v>
      </c>
      <c r="L647" s="44">
        <f>IFERROR(_xll.qlIndexFixing(Index6M,$H647,TRUE,_xll.ohTrigger(RecalcTrigger,Trigger6M)),NA())</f>
        <v>4.991650916917566E-4</v>
      </c>
      <c r="M647" s="145">
        <f>IFERROR(_xll.qlIndexFixing(Index1Y,$H647,TRUE,_xll.ohTrigger(RecalcTrigger,Trigger1Y)),NA())</f>
        <v>2.5206176752462675E-3</v>
      </c>
      <c r="N647" s="144">
        <f>IFERROR(_xll.qlIndexFixing(ONIndex1M,I647,TRUE,_xll.ohTrigger(RecalcTrigger,Trigger1M)),NA())</f>
        <v>-2.9230758195541995E-3</v>
      </c>
      <c r="O647" s="44">
        <f>IFERROR(_xll.qlIndexFixing(ONIndex3M,I647,TRUE,_xll.ohTrigger(RecalcTrigger,Trigger3M)),NA())</f>
        <v>-1.6505559902846301E-3</v>
      </c>
      <c r="P647" s="44">
        <f>IFERROR(_xll.qlIndexFixing(ONIndex6M,I647,TRUE,_xll.ohTrigger(RecalcTrigger,Trigger6M)),NA())</f>
        <v>2.7823282557903894E-5</v>
      </c>
      <c r="Q647" s="145">
        <f>IFERROR(_xll.qlIndexFixing(ONIndex1Y,I647,TRUE,_xll.ohTrigger(RecalcTrigger,Trigger1Y)),NA())</f>
        <v>1.5241404503285594E-3</v>
      </c>
    </row>
    <row r="648" spans="2:17" x14ac:dyDescent="0.2">
      <c r="B648" s="39" t="s">
        <v>42</v>
      </c>
      <c r="D648" s="42">
        <f>_xll.qlCalendarAdvance(Calendar,$D647,B648,"f",FALSE)</f>
        <v>44271</v>
      </c>
      <c r="E648" s="139">
        <f>_xll.qlInterestRateIndexValueDate(IndexON,D648)</f>
        <v>44271</v>
      </c>
      <c r="F648" s="155">
        <f>IFERROR(_xll.qlIndexFixing(IndexON,D648,TRUE,_xll.ohTrigger(RecalcTrigger,TriggerON)),NA())</f>
        <v>-3.0162930385779774E-3</v>
      </c>
      <c r="H648" s="42">
        <f>_xll.qlCalendarAdvance(Calendar,$H647,B648,"f",FALSE)</f>
        <v>44271</v>
      </c>
      <c r="I648" s="139">
        <f>_xll.qlInterestRateIndexValueDate(Index1M,$H648)</f>
        <v>44273</v>
      </c>
      <c r="J648" s="144">
        <f>IFERROR(_xll.qlIndexFixing(Index1M,$H648,TRUE,_xll.ohTrigger(RecalcTrigger,Trigger1M)),NA())</f>
        <v>-2.8218918028563578E-3</v>
      </c>
      <c r="K648" s="44">
        <f>IFERROR(_xll.qlIndexFixing(Index3M,H648,TRUE,_xll.ohTrigger(RecalcTrigger,Trigger3M)),NA())</f>
        <v>-1.3807009976599238E-3</v>
      </c>
      <c r="L648" s="44">
        <f>IFERROR(_xll.qlIndexFixing(Index6M,$H648,TRUE,_xll.ohTrigger(RecalcTrigger,Trigger6M)),NA())</f>
        <v>5.3720700033431682E-4</v>
      </c>
      <c r="M648" s="145">
        <f>IFERROR(_xll.qlIndexFixing(Index1Y,$H648,TRUE,_xll.ohTrigger(RecalcTrigger,Trigger1Y)),NA())</f>
        <v>2.5609197132595409E-3</v>
      </c>
      <c r="N648" s="144">
        <f>IFERROR(_xll.qlIndexFixing(ONIndex1M,I648,TRUE,_xll.ohTrigger(RecalcTrigger,Trigger1M)),NA())</f>
        <v>-2.8850901000643248E-3</v>
      </c>
      <c r="O648" s="44">
        <f>IFERROR(_xll.qlIndexFixing(ONIndex3M,I648,TRUE,_xll.ohTrigger(RecalcTrigger,Trigger3M)),NA())</f>
        <v>-1.6122092977433056E-3</v>
      </c>
      <c r="P648" s="44">
        <f>IFERROR(_xll.qlIndexFixing(ONIndex6M,I648,TRUE,_xll.ohTrigger(RecalcTrigger,Trigger6M)),NA())</f>
        <v>6.3668091678792393E-5</v>
      </c>
      <c r="Q648" s="145">
        <f>IFERROR(_xll.qlIndexFixing(ONIndex1Y,I648,TRUE,_xll.ohTrigger(RecalcTrigger,Trigger1Y)),NA())</f>
        <v>1.5603702046451673E-3</v>
      </c>
    </row>
    <row r="649" spans="2:17" x14ac:dyDescent="0.2">
      <c r="B649" s="39" t="s">
        <v>42</v>
      </c>
      <c r="D649" s="42">
        <f>_xll.qlCalendarAdvance(Calendar,$D648,B649,"f",FALSE)</f>
        <v>44278</v>
      </c>
      <c r="E649" s="139">
        <f>_xll.qlInterestRateIndexValueDate(IndexON,D649)</f>
        <v>44278</v>
      </c>
      <c r="F649" s="155">
        <f>IFERROR(_xll.qlIndexFixing(IndexON,D649,TRUE,_xll.ohTrigger(RecalcTrigger,TriggerON)),NA())</f>
        <v>-2.9809305449646217E-3</v>
      </c>
      <c r="H649" s="42">
        <f>_xll.qlCalendarAdvance(Calendar,$H648,B649,"f",FALSE)</f>
        <v>44278</v>
      </c>
      <c r="I649" s="139">
        <f>_xll.qlInterestRateIndexValueDate(Index1M,$H649)</f>
        <v>44280</v>
      </c>
      <c r="J649" s="144">
        <f>IFERROR(_xll.qlIndexFixing(Index1M,$H649,TRUE,_xll.ohTrigger(RecalcTrigger,Trigger1M)),NA())</f>
        <v>-2.7835278639606886E-3</v>
      </c>
      <c r="K649" s="44">
        <f>IFERROR(_xll.qlIndexFixing(Index3M,H649,TRUE,_xll.ohTrigger(RecalcTrigger,Trigger3M)),NA())</f>
        <v>-1.3414103450263332E-3</v>
      </c>
      <c r="L649" s="44">
        <f>IFERROR(_xll.qlIndexFixing(Index6M,$H649,TRUE,_xll.ohTrigger(RecalcTrigger,Trigger6M)),NA())</f>
        <v>5.7541740041144505E-4</v>
      </c>
      <c r="M649" s="145">
        <f>IFERROR(_xll.qlIndexFixing(Index1Y,$H649,TRUE,_xll.ohTrigger(RecalcTrigger,Trigger1Y)),NA())</f>
        <v>2.6013495317603751E-3</v>
      </c>
      <c r="N649" s="144">
        <f>IFERROR(_xll.qlIndexFixing(ONIndex1M,I649,TRUE,_xll.ohTrigger(RecalcTrigger,Trigger1M)),NA())</f>
        <v>-2.8469545734877144E-3</v>
      </c>
      <c r="O649" s="44">
        <f>IFERROR(_xll.qlIndexFixing(ONIndex3M,I649,TRUE,_xll.ohTrigger(RecalcTrigger,Trigger3M)),NA())</f>
        <v>-1.5737136015525621E-3</v>
      </c>
      <c r="P649" s="44">
        <f>IFERROR(_xll.qlIndexFixing(ONIndex6M,I649,TRUE,_xll.ohTrigger(RecalcTrigger,Trigger6M)),NA())</f>
        <v>9.9695458448678664E-5</v>
      </c>
      <c r="Q649" s="145">
        <f>IFERROR(_xll.qlIndexFixing(ONIndex1Y,I649,TRUE,_xll.ohTrigger(RecalcTrigger,Trigger1Y)),NA())</f>
        <v>1.5967904298808122E-3</v>
      </c>
    </row>
    <row r="650" spans="2:17" x14ac:dyDescent="0.2">
      <c r="B650" s="39" t="s">
        <v>42</v>
      </c>
      <c r="D650" s="42">
        <f>_xll.qlCalendarAdvance(Calendar,$D649,B650,"f",FALSE)</f>
        <v>44285</v>
      </c>
      <c r="E650" s="139">
        <f>_xll.qlInterestRateIndexValueDate(IndexON,D650)</f>
        <v>44285</v>
      </c>
      <c r="F650" s="155">
        <f>IFERROR(_xll.qlIndexFixing(IndexON,D650,TRUE,_xll.ohTrigger(RecalcTrigger,TriggerON)),NA())</f>
        <v>-2.9452668717899755E-3</v>
      </c>
      <c r="H650" s="42">
        <f>_xll.qlCalendarAdvance(Calendar,$H649,B650,"f",FALSE)</f>
        <v>44285</v>
      </c>
      <c r="I650" s="139">
        <f>_xll.qlInterestRateIndexValueDate(Index1M,$H650)</f>
        <v>44287</v>
      </c>
      <c r="J650" s="144">
        <f>IFERROR(_xll.qlIndexFixing(Index1M,$H650,TRUE,_xll.ohTrigger(RecalcTrigger,Trigger1M)),NA())</f>
        <v>-2.7450213585814009E-3</v>
      </c>
      <c r="K650" s="44">
        <f>IFERROR(_xll.qlIndexFixing(Index3M,H650,TRUE,_xll.ohTrigger(RecalcTrigger,Trigger3M)),NA())</f>
        <v>-1.3048313765398887E-3</v>
      </c>
      <c r="L650" s="44">
        <f>IFERROR(_xll.qlIndexFixing(Index6M,$H650,TRUE,_xll.ohTrigger(RecalcTrigger,Trigger6M)),NA())</f>
        <v>6.0539984527037936E-4</v>
      </c>
      <c r="M650" s="145">
        <f>IFERROR(_xll.qlIndexFixing(Index1Y,$H650,TRUE,_xll.ohTrigger(RecalcTrigger,Trigger1Y)),NA())</f>
        <v>2.6419042817102853E-3</v>
      </c>
      <c r="N650" s="144">
        <f>IFERROR(_xll.qlIndexFixing(ONIndex1M,I650,TRUE,_xll.ohTrigger(RecalcTrigger,Trigger1M)),NA())</f>
        <v>-2.7977075234097981E-3</v>
      </c>
      <c r="O650" s="44">
        <f>IFERROR(_xll.qlIndexFixing(ONIndex3M,I650,TRUE,_xll.ohTrigger(RecalcTrigger,Trigger3M)),NA())</f>
        <v>-1.5240045373277056E-3</v>
      </c>
      <c r="P650" s="44">
        <f>IFERROR(_xll.qlIndexFixing(ONIndex6M,I650,TRUE,_xll.ohTrigger(RecalcTrigger,Trigger6M)),NA())</f>
        <v>1.4628271506111901E-4</v>
      </c>
      <c r="Q650" s="145">
        <f>IFERROR(_xll.qlIndexFixing(ONIndex1Y,I650,TRUE,_xll.ohTrigger(RecalcTrigger,Trigger1Y)),NA())</f>
        <v>1.6438944687102719E-3</v>
      </c>
    </row>
    <row r="651" spans="2:17" x14ac:dyDescent="0.2">
      <c r="B651" s="39" t="s">
        <v>42</v>
      </c>
      <c r="D651" s="42">
        <f>_xll.qlCalendarAdvance(Calendar,$D650,B651,"f",FALSE)</f>
        <v>44292</v>
      </c>
      <c r="E651" s="139">
        <f>_xll.qlInterestRateIndexValueDate(IndexON,D651)</f>
        <v>44292</v>
      </c>
      <c r="F651" s="155">
        <f>IFERROR(_xll.qlIndexFixing(IndexON,D651,TRUE,_xll.ohTrigger(RecalcTrigger,TriggerON)),NA())</f>
        <v>-2.9093020290060778E-3</v>
      </c>
      <c r="H651" s="42">
        <f>_xll.qlCalendarAdvance(Calendar,$H650,B651,"f",FALSE)</f>
        <v>44292</v>
      </c>
      <c r="I651" s="139">
        <f>_xll.qlInterestRateIndexValueDate(Index1M,$H651)</f>
        <v>44294</v>
      </c>
      <c r="J651" s="144">
        <f>IFERROR(_xll.qlIndexFixing(Index1M,$H651,TRUE,_xll.ohTrigger(RecalcTrigger,Trigger1M)),NA())</f>
        <v>-2.7063750595379688E-3</v>
      </c>
      <c r="K651" s="44">
        <f>IFERROR(_xll.qlIndexFixing(Index3M,H651,TRUE,_xll.ohTrigger(RecalcTrigger,Trigger3M)),NA())</f>
        <v>-1.2652906279146654E-3</v>
      </c>
      <c r="L651" s="44">
        <f>IFERROR(_xll.qlIndexFixing(Index6M,$H651,TRUE,_xll.ohTrigger(RecalcTrigger,Trigger6M)),NA())</f>
        <v>6.4390916010460342E-4</v>
      </c>
      <c r="M651" s="145">
        <f>IFERROR(_xll.qlIndexFixing(Index1Y,$H651,TRUE,_xll.ohTrigger(RecalcTrigger,Trigger1Y)),NA())</f>
        <v>2.6825810945331013E-3</v>
      </c>
      <c r="N651" s="144">
        <f>IFERROR(_xll.qlIndexFixing(ONIndex1M,I651,TRUE,_xll.ohTrigger(RecalcTrigger,Trigger1M)),NA())</f>
        <v>-2.7702451989553012E-3</v>
      </c>
      <c r="O651" s="44">
        <f>IFERROR(_xll.qlIndexFixing(ONIndex3M,I651,TRUE,_xll.ohTrigger(RecalcTrigger,Trigger3M)),NA())</f>
        <v>-1.4962860011014101E-3</v>
      </c>
      <c r="P651" s="44">
        <f>IFERROR(_xll.qlIndexFixing(ONIndex6M,I651,TRUE,_xll.ohTrigger(RecalcTrigger,Trigger6M)),NA())</f>
        <v>1.722931634962066E-4</v>
      </c>
      <c r="Q651" s="145">
        <f>IFERROR(_xll.qlIndexFixing(ONIndex1Y,I651,TRUE,_xll.ohTrigger(RecalcTrigger,Trigger1Y)),NA())</f>
        <v>1.6701977182087546E-3</v>
      </c>
    </row>
    <row r="652" spans="2:17" x14ac:dyDescent="0.2">
      <c r="B652" s="39" t="s">
        <v>42</v>
      </c>
      <c r="D652" s="42">
        <f>_xll.qlCalendarAdvance(Calendar,$D651,B652,"f",FALSE)</f>
        <v>44299</v>
      </c>
      <c r="E652" s="139">
        <f>_xll.qlInterestRateIndexValueDate(IndexON,D652)</f>
        <v>44299</v>
      </c>
      <c r="F652" s="155">
        <f>IFERROR(_xll.qlIndexFixing(IndexON,D652,TRUE,_xll.ohTrigger(RecalcTrigger,TriggerON)),NA())</f>
        <v>-2.873036026684872E-3</v>
      </c>
      <c r="H652" s="42">
        <f>_xll.qlCalendarAdvance(Calendar,$H651,B652,"f",FALSE)</f>
        <v>44299</v>
      </c>
      <c r="I652" s="139">
        <f>_xll.qlInterestRateIndexValueDate(Index1M,$H652)</f>
        <v>44301</v>
      </c>
      <c r="J652" s="144">
        <f>IFERROR(_xll.qlIndexFixing(Index1M,$H652,TRUE,_xll.ohTrigger(RecalcTrigger,Trigger1M)),NA())</f>
        <v>-2.6675917396748461E-3</v>
      </c>
      <c r="K652" s="44">
        <f>IFERROR(_xll.qlIndexFixing(Index3M,H652,TRUE,_xll.ohTrigger(RecalcTrigger,Trigger3M)),NA())</f>
        <v>-1.2256244422001552E-3</v>
      </c>
      <c r="L652" s="44">
        <f>IFERROR(_xll.qlIndexFixing(Index6M,$H652,TRUE,_xll.ohTrigger(RecalcTrigger,Trigger6M)),NA())</f>
        <v>6.8258386088638752E-4</v>
      </c>
      <c r="M652" s="145">
        <f>IFERROR(_xll.qlIndexFixing(Index1Y,$H652,TRUE,_xll.ohTrigger(RecalcTrigger,Trigger1Y)),NA())</f>
        <v>2.7353804083121648E-3</v>
      </c>
      <c r="N652" s="144">
        <f>IFERROR(_xll.qlIndexFixing(ONIndex1M,I652,TRUE,_xll.ohTrigger(RecalcTrigger,Trigger1M)),NA())</f>
        <v>-2.7316769007601494E-3</v>
      </c>
      <c r="O652" s="44">
        <f>IFERROR(_xll.qlIndexFixing(ONIndex3M,I652,TRUE,_xll.ohTrigger(RecalcTrigger,Trigger3M)),NA())</f>
        <v>-1.457359497800681E-3</v>
      </c>
      <c r="P652" s="44">
        <f>IFERROR(_xll.qlIndexFixing(ONIndex6M,I652,TRUE,_xll.ohTrigger(RecalcTrigger,Trigger6M)),NA())</f>
        <v>2.0886115133400551E-4</v>
      </c>
      <c r="Q652" s="145">
        <f>IFERROR(_xll.qlIndexFixing(ONIndex1Y,I652,TRUE,_xll.ohTrigger(RecalcTrigger,Trigger1Y)),NA())</f>
        <v>1.7071824936110147E-3</v>
      </c>
    </row>
    <row r="653" spans="2:17" x14ac:dyDescent="0.2">
      <c r="B653" s="39" t="s">
        <v>42</v>
      </c>
      <c r="D653" s="42">
        <f>_xll.qlCalendarAdvance(Calendar,$D652,B653,"f",FALSE)</f>
        <v>44306</v>
      </c>
      <c r="E653" s="139">
        <f>_xll.qlInterestRateIndexValueDate(IndexON,D653)</f>
        <v>44306</v>
      </c>
      <c r="F653" s="155">
        <f>IFERROR(_xll.qlIndexFixing(IndexON,D653,TRUE,_xll.ohTrigger(RecalcTrigger,TriggerON)),NA())</f>
        <v>-2.836468874418685E-3</v>
      </c>
      <c r="H653" s="42">
        <f>_xll.qlCalendarAdvance(Calendar,$H652,B653,"f",FALSE)</f>
        <v>44306</v>
      </c>
      <c r="I653" s="139">
        <f>_xll.qlInterestRateIndexValueDate(Index1M,$H653)</f>
        <v>44308</v>
      </c>
      <c r="J653" s="144">
        <f>IFERROR(_xll.qlIndexFixing(Index1M,$H653,TRUE,_xll.ohTrigger(RecalcTrigger,Trigger1M)),NA())</f>
        <v>-2.628674171885198E-3</v>
      </c>
      <c r="K653" s="44">
        <f>IFERROR(_xll.qlIndexFixing(Index3M,H653,TRUE,_xll.ohTrigger(RecalcTrigger,Trigger3M)),NA())</f>
        <v>-1.1858355154169078E-3</v>
      </c>
      <c r="L653" s="44">
        <f>IFERROR(_xll.qlIndexFixing(Index6M,$H653,TRUE,_xll.ohTrigger(RecalcTrigger,Trigger6M)),NA())</f>
        <v>7.2142291962841876E-4</v>
      </c>
      <c r="M653" s="145">
        <f>IFERROR(_xll.qlIndexFixing(Index1Y,$H653,TRUE,_xll.ohTrigger(RecalcTrigger,Trigger1Y)),NA())</f>
        <v>2.7642893367594351E-3</v>
      </c>
      <c r="N653" s="144">
        <f>IFERROR(_xll.qlIndexFixing(ONIndex1M,I653,TRUE,_xll.ohTrigger(RecalcTrigger,Trigger1M)),NA())</f>
        <v>-2.6929698950795E-3</v>
      </c>
      <c r="O653" s="44">
        <f>IFERROR(_xll.qlIndexFixing(ONIndex3M,I653,TRUE,_xll.ohTrigger(RecalcTrigger,Trigger3M)),NA())</f>
        <v>-1.4182947932495082E-3</v>
      </c>
      <c r="P653" s="44">
        <f>IFERROR(_xll.qlIndexFixing(ONIndex6M,I653,TRUE,_xll.ohTrigger(RecalcTrigger,Trigger6M)),NA())</f>
        <v>2.4560699554143639E-4</v>
      </c>
      <c r="Q653" s="145">
        <f>IFERROR(_xll.qlIndexFixing(ONIndex1Y,I653,TRUE,_xll.ohTrigger(RecalcTrigger,Trigger1Y)),NA())</f>
        <v>1.744353164632173E-3</v>
      </c>
    </row>
    <row r="654" spans="2:17" x14ac:dyDescent="0.2">
      <c r="B654" s="39" t="s">
        <v>42</v>
      </c>
      <c r="D654" s="42">
        <f>_xll.qlCalendarAdvance(Calendar,$D653,B654,"f",FALSE)</f>
        <v>44313</v>
      </c>
      <c r="E654" s="139">
        <f>_xll.qlInterestRateIndexValueDate(IndexON,D654)</f>
        <v>44313</v>
      </c>
      <c r="F654" s="155">
        <f>IFERROR(_xll.qlIndexFixing(IndexON,D654,TRUE,_xll.ohTrigger(RecalcTrigger,TriggerON)),NA())</f>
        <v>-2.7996005823194281E-3</v>
      </c>
      <c r="H654" s="42">
        <f>_xll.qlCalendarAdvance(Calendar,$H653,B654,"f",FALSE)</f>
        <v>44313</v>
      </c>
      <c r="I654" s="139">
        <f>_xll.qlInterestRateIndexValueDate(Index1M,$H654)</f>
        <v>44315</v>
      </c>
      <c r="J654" s="144">
        <f>IFERROR(_xll.qlIndexFixing(Index1M,$H654,TRUE,_xll.ohTrigger(RecalcTrigger,Trigger1M)),NA())</f>
        <v>-2.5896251290809247E-3</v>
      </c>
      <c r="K654" s="44">
        <f>IFERROR(_xll.qlIndexFixing(Index3M,H654,TRUE,_xll.ohTrigger(RecalcTrigger,Trigger3M)),NA())</f>
        <v>-1.1459265436781457E-3</v>
      </c>
      <c r="L654" s="44">
        <f>IFERROR(_xll.qlIndexFixing(Index6M,$H654,TRUE,_xll.ohTrigger(RecalcTrigger,Trigger6M)),NA())</f>
        <v>7.6042531036624725E-4</v>
      </c>
      <c r="M654" s="145">
        <f>IFERROR(_xll.qlIndexFixing(Index1Y,$H654,TRUE,_xll.ohTrigger(RecalcTrigger,Trigger1Y)),NA())</f>
        <v>2.8053149312545068E-3</v>
      </c>
      <c r="N654" s="144">
        <f>IFERROR(_xll.qlIndexFixing(ONIndex1M,I654,TRUE,_xll.ohTrigger(RecalcTrigger,Trigger1M)),NA())</f>
        <v>-2.6541269566937586E-3</v>
      </c>
      <c r="O654" s="44">
        <f>IFERROR(_xll.qlIndexFixing(ONIndex3M,I654,TRUE,_xll.ohTrigger(RecalcTrigger,Trigger3M)),NA())</f>
        <v>-1.3790945877678595E-3</v>
      </c>
      <c r="P654" s="44">
        <f>IFERROR(_xll.qlIndexFixing(ONIndex6M,I654,TRUE,_xll.ohTrigger(RecalcTrigger,Trigger6M)),NA())</f>
        <v>2.8252952073870574E-4</v>
      </c>
      <c r="Q654" s="145">
        <f>IFERROR(_xll.qlIndexFixing(ONIndex1Y,I654,TRUE,_xll.ohTrigger(RecalcTrigger,Trigger1Y)),NA())</f>
        <v>1.781708587547115E-3</v>
      </c>
    </row>
    <row r="655" spans="2:17" x14ac:dyDescent="0.2">
      <c r="B655" s="39" t="s">
        <v>42</v>
      </c>
      <c r="D655" s="42">
        <f>_xll.qlCalendarAdvance(Calendar,$D654,B655,"f",FALSE)</f>
        <v>44320</v>
      </c>
      <c r="E655" s="139">
        <f>_xll.qlInterestRateIndexValueDate(IndexON,D655)</f>
        <v>44320</v>
      </c>
      <c r="F655" s="155">
        <f>IFERROR(_xll.qlIndexFixing(IndexON,D655,TRUE,_xll.ohTrigger(RecalcTrigger,TriggerON)),NA())</f>
        <v>-2.7624311602592044E-3</v>
      </c>
      <c r="H655" s="42">
        <f>_xll.qlCalendarAdvance(Calendar,$H654,B655,"f",FALSE)</f>
        <v>44320</v>
      </c>
      <c r="I655" s="139">
        <f>_xll.qlInterestRateIndexValueDate(Index1M,$H655)</f>
        <v>44322</v>
      </c>
      <c r="J655" s="144">
        <f>IFERROR(_xll.qlIndexFixing(Index1M,$H655,TRUE,_xll.ohTrigger(RecalcTrigger,Trigger1M)),NA())</f>
        <v>-2.5504473842138942E-3</v>
      </c>
      <c r="K655" s="44">
        <f>IFERROR(_xll.qlIndexFixing(Index3M,H655,TRUE,_xll.ohTrigger(RecalcTrigger,Trigger3M)),NA())</f>
        <v>-1.1030173430960693E-3</v>
      </c>
      <c r="L655" s="44">
        <f>IFERROR(_xll.qlIndexFixing(Index6M,$H655,TRUE,_xll.ohTrigger(RecalcTrigger,Trigger6M)),NA())</f>
        <v>8.0815673478403178E-4</v>
      </c>
      <c r="M655" s="145">
        <f>IFERROR(_xll.qlIndexFixing(Index1Y,$H655,TRUE,_xll.ohTrigger(RecalcTrigger,Trigger1Y)),NA())</f>
        <v>2.846450918790698E-3</v>
      </c>
      <c r="N655" s="144">
        <f>IFERROR(_xll.qlIndexFixing(ONIndex1M,I655,TRUE,_xll.ohTrigger(RecalcTrigger,Trigger1M)),NA())</f>
        <v>-2.6151508606631069E-3</v>
      </c>
      <c r="O655" s="44">
        <f>IFERROR(_xll.qlIndexFixing(ONIndex3M,I655,TRUE,_xll.ohTrigger(RecalcTrigger,Trigger3M)),NA())</f>
        <v>-1.3397615821153508E-3</v>
      </c>
      <c r="P655" s="44">
        <f>IFERROR(_xll.qlIndexFixing(ONIndex6M,I655,TRUE,_xll.ohTrigger(RecalcTrigger,Trigger6M)),NA())</f>
        <v>3.1962755170589219E-4</v>
      </c>
      <c r="Q655" s="145">
        <f>IFERROR(_xll.qlIndexFixing(ONIndex1Y,I655,TRUE,_xll.ohTrigger(RecalcTrigger,Trigger1Y)),NA())</f>
        <v>1.81924761855079E-3</v>
      </c>
    </row>
    <row r="656" spans="2:17" x14ac:dyDescent="0.2">
      <c r="B656" s="39" t="s">
        <v>42</v>
      </c>
      <c r="D656" s="42">
        <f>_xll.qlCalendarAdvance(Calendar,$D655,B656,"f",FALSE)</f>
        <v>44327</v>
      </c>
      <c r="E656" s="139">
        <f>_xll.qlInterestRateIndexValueDate(IndexON,D656)</f>
        <v>44327</v>
      </c>
      <c r="F656" s="155">
        <f>IFERROR(_xll.qlIndexFixing(IndexON,D656,TRUE,_xll.ohTrigger(RecalcTrigger,TriggerON)),NA())</f>
        <v>-2.7249606181500852E-3</v>
      </c>
      <c r="H656" s="42">
        <f>_xll.qlCalendarAdvance(Calendar,$H655,B656,"f",FALSE)</f>
        <v>44327</v>
      </c>
      <c r="I656" s="139">
        <f>_xll.qlInterestRateIndexValueDate(Index1M,$H656)</f>
        <v>44329</v>
      </c>
      <c r="J656" s="144">
        <f>IFERROR(_xll.qlIndexFixing(Index1M,$H656,TRUE,_xll.ohTrigger(RecalcTrigger,Trigger1M)),NA())</f>
        <v>-2.5111437102746936E-3</v>
      </c>
      <c r="K656" s="44">
        <f>IFERROR(_xll.qlIndexFixing(Index3M,H656,TRUE,_xll.ohTrigger(RecalcTrigger,Trigger3M)),NA())</f>
        <v>-1.0628688246371455E-3</v>
      </c>
      <c r="L656" s="44">
        <f>IFERROR(_xll.qlIndexFixing(Index6M,$H656,TRUE,_xll.ohTrigger(RecalcTrigger,Trigger6M)),NA())</f>
        <v>8.4751645454703411E-4</v>
      </c>
      <c r="M656" s="145">
        <f>IFERROR(_xll.qlIndexFixing(Index1Y,$H656,TRUE,_xll.ohTrigger(RecalcTrigger,Trigger1Y)),NA())</f>
        <v>2.8876943329921509E-3</v>
      </c>
      <c r="N656" s="144">
        <f>IFERROR(_xll.qlIndexFixing(ONIndex1M,I656,TRUE,_xll.ohTrigger(RecalcTrigger,Trigger1M)),NA())</f>
        <v>-2.5760443818079182E-3</v>
      </c>
      <c r="O656" s="44">
        <f>IFERROR(_xll.qlIndexFixing(ONIndex3M,I656,TRUE,_xll.ohTrigger(RecalcTrigger,Trigger3M)),NA())</f>
        <v>-1.3002984767318537E-3</v>
      </c>
      <c r="P656" s="44">
        <f>IFERROR(_xll.qlIndexFixing(ONIndex6M,I656,TRUE,_xll.ohTrigger(RecalcTrigger,Trigger6M)),NA())</f>
        <v>3.5689991314313829E-4</v>
      </c>
      <c r="Q656" s="145">
        <f>IFERROR(_xll.qlIndexFixing(ONIndex1Y,I656,TRUE,_xll.ohTrigger(RecalcTrigger,Trigger1Y)),NA())</f>
        <v>1.8569691138381472E-3</v>
      </c>
    </row>
    <row r="657" spans="2:17" x14ac:dyDescent="0.2">
      <c r="B657" s="39" t="s">
        <v>42</v>
      </c>
      <c r="D657" s="42">
        <f>_xll.qlCalendarAdvance(Calendar,$D656,B657,"f",FALSE)</f>
        <v>44334</v>
      </c>
      <c r="E657" s="139">
        <f>_xll.qlInterestRateIndexValueDate(IndexON,D657)</f>
        <v>44334</v>
      </c>
      <c r="F657" s="155">
        <f>IFERROR(_xll.qlIndexFixing(IndexON,D657,TRUE,_xll.ohTrigger(RecalcTrigger,TriggerON)),NA())</f>
        <v>-2.6871889660240456E-3</v>
      </c>
      <c r="H657" s="42">
        <f>_xll.qlCalendarAdvance(Calendar,$H656,B657,"f",FALSE)</f>
        <v>44334</v>
      </c>
      <c r="I657" s="139">
        <f>_xll.qlInterestRateIndexValueDate(Index1M,$H657)</f>
        <v>44336</v>
      </c>
      <c r="J657" s="144">
        <f>IFERROR(_xll.qlIndexFixing(Index1M,$H657,TRUE,_xll.ohTrigger(RecalcTrigger,Trigger1M)),NA())</f>
        <v>-2.4717168802788902E-3</v>
      </c>
      <c r="K657" s="44">
        <f>IFERROR(_xll.qlIndexFixing(Index3M,H657,TRUE,_xll.ohTrigger(RecalcTrigger,Trigger3M)),NA())</f>
        <v>-1.0226085386038956E-3</v>
      </c>
      <c r="L657" s="44">
        <f>IFERROR(_xll.qlIndexFixing(Index6M,$H657,TRUE,_xll.ohTrigger(RecalcTrigger,Trigger6M)),NA())</f>
        <v>8.8703625306201092E-4</v>
      </c>
      <c r="M657" s="145">
        <f>IFERROR(_xll.qlIndexFixing(Index1Y,$H657,TRUE,_xll.ohTrigger(RecalcTrigger,Trigger1Y)),NA())</f>
        <v>2.9290421878997693E-3</v>
      </c>
      <c r="N657" s="144">
        <f>IFERROR(_xll.qlIndexFixing(ONIndex1M,I657,TRUE,_xll.ohTrigger(RecalcTrigger,Trigger1M)),NA())</f>
        <v>-2.5368102949885341E-3</v>
      </c>
      <c r="O657" s="44">
        <f>IFERROR(_xll.qlIndexFixing(ONIndex3M,I657,TRUE,_xll.ohTrigger(RecalcTrigger,Trigger3M)),NA())</f>
        <v>-1.2607079722570802E-3</v>
      </c>
      <c r="P657" s="44">
        <f>IFERROR(_xll.qlIndexFixing(ONIndex6M,I657,TRUE,_xll.ohTrigger(RecalcTrigger,Trigger6M)),NA())</f>
        <v>3.9434542975058662E-4</v>
      </c>
      <c r="Q657" s="145">
        <f>IFERROR(_xll.qlIndexFixing(ONIndex1Y,I657,TRUE,_xll.ohTrigger(RecalcTrigger,Trigger1Y)),NA())</f>
        <v>1.894871929444264E-3</v>
      </c>
    </row>
    <row r="658" spans="2:17" x14ac:dyDescent="0.2">
      <c r="B658" s="39" t="s">
        <v>42</v>
      </c>
      <c r="D658" s="42">
        <f>_xll.qlCalendarAdvance(Calendar,$D657,B658,"f",FALSE)</f>
        <v>44341</v>
      </c>
      <c r="E658" s="139">
        <f>_xll.qlInterestRateIndexValueDate(IndexON,D658)</f>
        <v>44341</v>
      </c>
      <c r="F658" s="155">
        <f>IFERROR(_xll.qlIndexFixing(IndexON,D658,TRUE,_xll.ohTrigger(RecalcTrigger,TriggerON)),NA())</f>
        <v>-2.6491162135533486E-3</v>
      </c>
      <c r="H658" s="42">
        <f>_xll.qlCalendarAdvance(Calendar,$H657,B658,"f",FALSE)</f>
        <v>44341</v>
      </c>
      <c r="I658" s="139">
        <f>_xll.qlInterestRateIndexValueDate(Index1M,$H658)</f>
        <v>44343</v>
      </c>
      <c r="J658" s="144">
        <f>IFERROR(_xll.qlIndexFixing(Index1M,$H658,TRUE,_xll.ohTrigger(RecalcTrigger,Trigger1M)),NA())</f>
        <v>-2.4321696672857662E-3</v>
      </c>
      <c r="K658" s="44">
        <f>IFERROR(_xll.qlIndexFixing(Index3M,H658,TRUE,_xll.ohTrigger(RecalcTrigger,Trigger3M)),NA())</f>
        <v>-9.8223918146979881E-4</v>
      </c>
      <c r="L658" s="44">
        <f>IFERROR(_xll.qlIndexFixing(Index6M,$H658,TRUE,_xll.ohTrigger(RecalcTrigger,Trigger6M)),NA())</f>
        <v>9.2671511107718233E-4</v>
      </c>
      <c r="M658" s="145">
        <f>IFERROR(_xll.qlIndexFixing(Index1Y,$H658,TRUE,_xll.ohTrigger(RecalcTrigger,Trigger1Y)),NA())</f>
        <v>2.9704914779655239E-3</v>
      </c>
      <c r="N658" s="144">
        <f>IFERROR(_xll.qlIndexFixing(ONIndex1M,I658,TRUE,_xll.ohTrigger(RecalcTrigger,Trigger1M)),NA())</f>
        <v>-2.4974513751452321E-3</v>
      </c>
      <c r="O658" s="44">
        <f>IFERROR(_xll.qlIndexFixing(ONIndex3M,I658,TRUE,_xll.ohTrigger(RecalcTrigger,Trigger3M)),NA())</f>
        <v>-1.2209927689710298E-3</v>
      </c>
      <c r="P658" s="44">
        <f>IFERROR(_xll.qlIndexFixing(ONIndex6M,I658,TRUE,_xll.ohTrigger(RecalcTrigger,Trigger6M)),NA())</f>
        <v>4.3196292622837973E-4</v>
      </c>
      <c r="Q658" s="145">
        <f>IFERROR(_xll.qlIndexFixing(ONIndex1Y,I658,TRUE,_xll.ohTrigger(RecalcTrigger,Trigger1Y)),NA())</f>
        <v>1.9329549217239617E-3</v>
      </c>
    </row>
    <row r="659" spans="2:17" x14ac:dyDescent="0.2">
      <c r="B659" s="39" t="s">
        <v>42</v>
      </c>
      <c r="D659" s="42">
        <f>_xll.qlCalendarAdvance(Calendar,$D658,B659,"f",FALSE)</f>
        <v>44348</v>
      </c>
      <c r="E659" s="139">
        <f>_xll.qlInterestRateIndexValueDate(IndexON,D659)</f>
        <v>44348</v>
      </c>
      <c r="F659" s="155">
        <f>IFERROR(_xll.qlIndexFixing(IndexON,D659,TRUE,_xll.ohTrigger(RecalcTrigger,TriggerON)),NA())</f>
        <v>-2.6107423708099375E-3</v>
      </c>
      <c r="H659" s="42">
        <f>_xll.qlCalendarAdvance(Calendar,$H658,B659,"f",FALSE)</f>
        <v>44348</v>
      </c>
      <c r="I659" s="139">
        <f>_xll.qlInterestRateIndexValueDate(Index1M,$H659)</f>
        <v>44350</v>
      </c>
      <c r="J659" s="144">
        <f>IFERROR(_xll.qlIndexFixing(Index1M,$H659,TRUE,_xll.ohTrigger(RecalcTrigger,Trigger1M)),NA())</f>
        <v>-2.3925048443833308E-3</v>
      </c>
      <c r="K659" s="44">
        <f>IFERROR(_xll.qlIndexFixing(Index3M,H659,TRUE,_xll.ohTrigger(RecalcTrigger,Trigger3M)),NA())</f>
        <v>-9.4176344980738587E-4</v>
      </c>
      <c r="L659" s="44">
        <f>IFERROR(_xll.qlIndexFixing(Index6M,$H659,TRUE,_xll.ohTrigger(RecalcTrigger,Trigger6M)),NA())</f>
        <v>9.5785147696628484E-4</v>
      </c>
      <c r="M659" s="145">
        <f>IFERROR(_xll.qlIndexFixing(Index1Y,$H659,TRUE,_xll.ohTrigger(RecalcTrigger,Trigger1Y)),NA())</f>
        <v>3.0120391780452246E-3</v>
      </c>
      <c r="N659" s="144">
        <f>IFERROR(_xll.qlIndexFixing(ONIndex1M,I659,TRUE,_xll.ohTrigger(RecalcTrigger,Trigger1M)),NA())</f>
        <v>-2.4579703970983857E-3</v>
      </c>
      <c r="O659" s="44">
        <f>IFERROR(_xll.qlIndexFixing(ONIndex3M,I659,TRUE,_xll.ohTrigger(RecalcTrigger,Trigger3M)),NA())</f>
        <v>-1.1811555676732866E-3</v>
      </c>
      <c r="P659" s="44">
        <f>IFERROR(_xll.qlIndexFixing(ONIndex6M,I659,TRUE,_xll.ohTrigger(RecalcTrigger,Trigger6M)),NA())</f>
        <v>4.6975122703685201E-4</v>
      </c>
      <c r="Q659" s="145">
        <f>IFERROR(_xll.qlIndexFixing(ONIndex1Y,I659,TRUE,_xll.ohTrigger(RecalcTrigger,Trigger1Y)),NA())</f>
        <v>1.9712169466323815E-3</v>
      </c>
    </row>
    <row r="660" spans="2:17" x14ac:dyDescent="0.2">
      <c r="B660" s="39" t="s">
        <v>42</v>
      </c>
      <c r="D660" s="42">
        <f>_xll.qlCalendarAdvance(Calendar,$D659,B660,"f",FALSE)</f>
        <v>44355</v>
      </c>
      <c r="E660" s="139">
        <f>_xll.qlInterestRateIndexValueDate(IndexON,D660)</f>
        <v>44355</v>
      </c>
      <c r="F660" s="155">
        <f>IFERROR(_xll.qlIndexFixing(IndexON,D660,TRUE,_xll.ohTrigger(RecalcTrigger,TriggerON)),NA())</f>
        <v>-2.5720674475859795E-3</v>
      </c>
      <c r="H660" s="42">
        <f>_xll.qlCalendarAdvance(Calendar,$H659,B660,"f",FALSE)</f>
        <v>44355</v>
      </c>
      <c r="I660" s="139">
        <f>_xll.qlInterestRateIndexValueDate(Index1M,$H660)</f>
        <v>44357</v>
      </c>
      <c r="J660" s="144">
        <f>IFERROR(_xll.qlIndexFixing(Index1M,$H660,TRUE,_xll.ohTrigger(RecalcTrigger,Trigger1M)),NA())</f>
        <v>-2.3527251846945652E-3</v>
      </c>
      <c r="K660" s="44">
        <f>IFERROR(_xll.qlIndexFixing(Index3M,H660,TRUE,_xll.ohTrigger(RecalcTrigger,Trigger3M)),NA())</f>
        <v>-9.0118404029605813E-4</v>
      </c>
      <c r="L660" s="44">
        <f>IFERROR(_xll.qlIndexFixing(Index6M,$H660,TRUE,_xll.ohTrigger(RecalcTrigger,Trigger6M)),NA())</f>
        <v>9.9781242777433922E-4</v>
      </c>
      <c r="M660" s="145">
        <f>IFERROR(_xll.qlIndexFixing(Index1Y,$H660,TRUE,_xll.ohTrigger(RecalcTrigger,Trigger1Y)),NA())</f>
        <v>3.0536822433915129E-3</v>
      </c>
      <c r="N660" s="144">
        <f>IFERROR(_xll.qlIndexFixing(ONIndex1M,I660,TRUE,_xll.ohTrigger(RecalcTrigger,Trigger1M)),NA())</f>
        <v>-2.4183701358282406E-3</v>
      </c>
      <c r="O660" s="44">
        <f>IFERROR(_xll.qlIndexFixing(ONIndex3M,I660,TRUE,_xll.ohTrigger(RecalcTrigger,Trigger3M)),NA())</f>
        <v>-1.1411990688836582E-3</v>
      </c>
      <c r="P660" s="44">
        <f>IFERROR(_xll.qlIndexFixing(ONIndex6M,I660,TRUE,_xll.ohTrigger(RecalcTrigger,Trigger6M)),NA())</f>
        <v>5.0770915727582633E-4</v>
      </c>
      <c r="Q660" s="145">
        <f>IFERROR(_xll.qlIndexFixing(ONIndex1Y,I660,TRUE,_xll.ohTrigger(RecalcTrigger,Trigger1Y)),NA())</f>
        <v>2.0096568605243448E-3</v>
      </c>
    </row>
    <row r="661" spans="2:17" x14ac:dyDescent="0.2">
      <c r="B661" s="39" t="s">
        <v>42</v>
      </c>
      <c r="D661" s="42">
        <f>_xll.qlCalendarAdvance(Calendar,$D660,B661,"f",FALSE)</f>
        <v>44362</v>
      </c>
      <c r="E661" s="139">
        <f>_xll.qlInterestRateIndexValueDate(IndexON,D661)</f>
        <v>44362</v>
      </c>
      <c r="F661" s="155">
        <f>IFERROR(_xll.qlIndexFixing(IndexON,D661,TRUE,_xll.ohTrigger(RecalcTrigger,TriggerON)),NA())</f>
        <v>-2.5330914538734817E-3</v>
      </c>
      <c r="H661" s="42">
        <f>_xll.qlCalendarAdvance(Calendar,$H660,B661,"f",FALSE)</f>
        <v>44362</v>
      </c>
      <c r="I661" s="139">
        <f>_xll.qlInterestRateIndexValueDate(Index1M,$H661)</f>
        <v>44364</v>
      </c>
      <c r="J661" s="144">
        <f>IFERROR(_xll.qlIndexFixing(Index1M,$H661,TRUE,_xll.ohTrigger(RecalcTrigger,Trigger1M)),NA())</f>
        <v>-2.3128334613861656E-3</v>
      </c>
      <c r="K661" s="44">
        <f>IFERROR(_xll.qlIndexFixing(Index3M,H661,TRUE,_xll.ohTrigger(RecalcTrigger,Trigger3M)),NA())</f>
        <v>-8.6050364971774378E-4</v>
      </c>
      <c r="L661" s="44">
        <f>IFERROR(_xll.qlIndexFixing(Index6M,$H661,TRUE,_xll.ohTrigger(RecalcTrigger,Trigger6M)),NA())</f>
        <v>1.0379295854798653E-3</v>
      </c>
      <c r="M661" s="145">
        <f>IFERROR(_xll.qlIndexFixing(Index1Y,$H661,TRUE,_xll.ohTrigger(RecalcTrigger,Trigger1Y)),NA())</f>
        <v>3.0954176096457593E-3</v>
      </c>
      <c r="N661" s="144">
        <f>IFERROR(_xll.qlIndexFixing(ONIndex1M,I661,TRUE,_xll.ohTrigger(RecalcTrigger,Trigger1M)),NA())</f>
        <v>-2.3786533661551701E-3</v>
      </c>
      <c r="O661" s="44">
        <f>IFERROR(_xll.qlIndexFixing(ONIndex3M,I661,TRUE,_xll.ohTrigger(RecalcTrigger,Trigger3M)),NA())</f>
        <v>-1.1011259730020484E-3</v>
      </c>
      <c r="P661" s="44">
        <f>IFERROR(_xll.qlIndexFixing(ONIndex6M,I661,TRUE,_xll.ohTrigger(RecalcTrigger,Trigger6M)),NA())</f>
        <v>5.4583554140563706E-4</v>
      </c>
      <c r="Q661" s="145">
        <f>IFERROR(_xll.qlIndexFixing(ONIndex1Y,I661,TRUE,_xll.ohTrigger(RecalcTrigger,Trigger1Y)),NA())</f>
        <v>2.0482735195148649E-3</v>
      </c>
    </row>
    <row r="662" spans="2:17" x14ac:dyDescent="0.2">
      <c r="B662" s="39" t="s">
        <v>42</v>
      </c>
      <c r="D662" s="42">
        <f>_xll.qlCalendarAdvance(Calendar,$D661,B662,"f",FALSE)</f>
        <v>44369</v>
      </c>
      <c r="E662" s="139">
        <f>_xll.qlInterestRateIndexValueDate(IndexON,D662)</f>
        <v>44369</v>
      </c>
      <c r="F662" s="155">
        <f>IFERROR(_xll.qlIndexFixing(IndexON,D662,TRUE,_xll.ohTrigger(RecalcTrigger,TriggerON)),NA())</f>
        <v>-2.4938143996244833E-3</v>
      </c>
      <c r="H662" s="42">
        <f>_xll.qlCalendarAdvance(Calendar,$H661,B662,"f",FALSE)</f>
        <v>44369</v>
      </c>
      <c r="I662" s="139">
        <f>_xll.qlInterestRateIndexValueDate(Index1M,$H662)</f>
        <v>44371</v>
      </c>
      <c r="J662" s="144">
        <f>IFERROR(_xll.qlIndexFixing(Index1M,$H662,TRUE,_xll.ohTrigger(RecalcTrigger,Trigger1M)),NA())</f>
        <v>-2.2728324476560535E-3</v>
      </c>
      <c r="K662" s="44">
        <f>IFERROR(_xll.qlIndexFixing(Index3M,H662,TRUE,_xll.ohTrigger(RecalcTrigger,Trigger3M)),NA())</f>
        <v>-8.1972497495516009E-4</v>
      </c>
      <c r="L662" s="44">
        <f>IFERROR(_xll.qlIndexFixing(Index6M,$H662,TRUE,_xll.ohTrigger(RecalcTrigger,Trigger6M)),NA())</f>
        <v>1.0782019402965101E-3</v>
      </c>
      <c r="M662" s="145">
        <f>IFERROR(_xll.qlIndexFixing(Index1Y,$H662,TRUE,_xll.ohTrigger(RecalcTrigger,Trigger1Y)),NA())</f>
        <v>3.1372421928323679E-3</v>
      </c>
      <c r="N662" s="144">
        <f>IFERROR(_xll.qlIndexFixing(ONIndex1M,I662,TRUE,_xll.ohTrigger(RecalcTrigger,Trigger1M)),NA())</f>
        <v>-2.3388228630194519E-3</v>
      </c>
      <c r="O662" s="44">
        <f>IFERROR(_xll.qlIndexFixing(ONIndex3M,I662,TRUE,_xll.ohTrigger(RecalcTrigger,Trigger3M)),NA())</f>
        <v>-1.0609389807081371E-3</v>
      </c>
      <c r="P662" s="44">
        <f>IFERROR(_xll.qlIndexFixing(ONIndex6M,I662,TRUE,_xll.ohTrigger(RecalcTrigger,Trigger6M)),NA())</f>
        <v>5.8412920412642677E-4</v>
      </c>
      <c r="Q662" s="145">
        <f>IFERROR(_xll.qlIndexFixing(ONIndex1Y,I662,TRUE,_xll.ohTrigger(RecalcTrigger,Trigger1Y)),NA())</f>
        <v>2.0870657797988912E-3</v>
      </c>
    </row>
    <row r="663" spans="2:17" x14ac:dyDescent="0.2">
      <c r="B663" s="39" t="s">
        <v>42</v>
      </c>
      <c r="D663" s="42">
        <f>_xll.qlCalendarAdvance(Calendar,$D662,B663,"f",FALSE)</f>
        <v>44376</v>
      </c>
      <c r="E663" s="139">
        <f>_xll.qlInterestRateIndexValueDate(IndexON,D663)</f>
        <v>44376</v>
      </c>
      <c r="F663" s="155">
        <f>IFERROR(_xll.qlIndexFixing(IndexON,D663,TRUE,_xll.ohTrigger(RecalcTrigger,TriggerON)),NA())</f>
        <v>-2.4542362946311513E-3</v>
      </c>
      <c r="H663" s="42">
        <f>_xll.qlCalendarAdvance(Calendar,$H662,B663,"f",FALSE)</f>
        <v>44376</v>
      </c>
      <c r="I663" s="139">
        <f>_xll.qlInterestRateIndexValueDate(Index1M,$H663)</f>
        <v>44378</v>
      </c>
      <c r="J663" s="144">
        <f>IFERROR(_xll.qlIndexFixing(Index1M,$H663,TRUE,_xll.ohTrigger(RecalcTrigger,Trigger1M)),NA())</f>
        <v>-2.2327249167321261E-3</v>
      </c>
      <c r="K663" s="44">
        <f>IFERROR(_xll.qlIndexFixing(Index3M,H663,TRUE,_xll.ohTrigger(RecalcTrigger,Trigger3M)),NA())</f>
        <v>-7.7885070967142556E-4</v>
      </c>
      <c r="L663" s="44">
        <f>IFERROR(_xll.qlIndexFixing(Index6M,$H663,TRUE,_xll.ohTrigger(RecalcTrigger,Trigger6M)),NA())</f>
        <v>1.1274597589315493E-3</v>
      </c>
      <c r="M663" s="145">
        <f>IFERROR(_xll.qlIndexFixing(Index1Y,$H663,TRUE,_xll.ohTrigger(RecalcTrigger,Trigger1Y)),NA())</f>
        <v>3.1791528893517699E-3</v>
      </c>
      <c r="N663" s="144">
        <f>IFERROR(_xll.qlIndexFixing(ONIndex1M,I663,TRUE,_xll.ohTrigger(RecalcTrigger,Trigger1M)),NA())</f>
        <v>-2.2988814012414593E-3</v>
      </c>
      <c r="O663" s="44">
        <f>IFERROR(_xll.qlIndexFixing(ONIndex3M,I663,TRUE,_xll.ohTrigger(RecalcTrigger,Trigger3M)),NA())</f>
        <v>-1.0206407926416361E-3</v>
      </c>
      <c r="P663" s="44">
        <f>IFERROR(_xll.qlIndexFixing(ONIndex6M,I663,TRUE,_xll.ohTrigger(RecalcTrigger,Trigger6M)),NA())</f>
        <v>6.2258897013833803E-4</v>
      </c>
      <c r="Q663" s="145">
        <f>IFERROR(_xll.qlIndexFixing(ONIndex1Y,I663,TRUE,_xll.ohTrigger(RecalcTrigger,Trigger1Y)),NA())</f>
        <v>2.1260324973315647E-3</v>
      </c>
    </row>
    <row r="664" spans="2:17" x14ac:dyDescent="0.2">
      <c r="B664" s="39" t="s">
        <v>42</v>
      </c>
      <c r="D664" s="42">
        <f>_xll.qlCalendarAdvance(Calendar,$D663,B664,"f",FALSE)</f>
        <v>44383</v>
      </c>
      <c r="E664" s="139">
        <f>_xll.qlInterestRateIndexValueDate(IndexON,D664)</f>
        <v>44383</v>
      </c>
      <c r="F664" s="155">
        <f>IFERROR(_xll.qlIndexFixing(IndexON,D664,TRUE,_xll.ohTrigger(RecalcTrigger,TriggerON)),NA())</f>
        <v>-2.4143571488854931E-3</v>
      </c>
      <c r="H664" s="42">
        <f>_xll.qlCalendarAdvance(Calendar,$H663,B664,"f",FALSE)</f>
        <v>44383</v>
      </c>
      <c r="I664" s="139">
        <f>_xll.qlInterestRateIndexValueDate(Index1M,$H664)</f>
        <v>44385</v>
      </c>
      <c r="J664" s="144">
        <f>IFERROR(_xll.qlIndexFixing(Index1M,$H664,TRUE,_xll.ohTrigger(RecalcTrigger,Trigger1M)),NA())</f>
        <v>-2.1925136418897428E-3</v>
      </c>
      <c r="K664" s="44">
        <f>IFERROR(_xll.qlIndexFixing(Index3M,H664,TRUE,_xll.ohTrigger(RecalcTrigger,Trigger3M)),NA())</f>
        <v>-7.3788185028514006E-4</v>
      </c>
      <c r="L664" s="44">
        <f>IFERROR(_xll.qlIndexFixing(Index6M,$H664,TRUE,_xll.ohTrigger(RecalcTrigger,Trigger6M)),NA())</f>
        <v>1.1680716809113075E-3</v>
      </c>
      <c r="M664" s="145">
        <f>IFERROR(_xll.qlIndexFixing(Index1Y,$H664,TRUE,_xll.ohTrigger(RecalcTrigger,Trigger1Y)),NA())</f>
        <v>3.2211465759731952E-3</v>
      </c>
      <c r="N664" s="144">
        <f>IFERROR(_xll.qlIndexFixing(ONIndex1M,I664,TRUE,_xll.ohTrigger(RecalcTrigger,Trigger1M)),NA())</f>
        <v>-2.2588317558414062E-3</v>
      </c>
      <c r="O664" s="44">
        <f>IFERROR(_xll.qlIndexFixing(ONIndex3M,I664,TRUE,_xll.ohTrigger(RecalcTrigger,Trigger3M)),NA())</f>
        <v>-9.8023410904257702E-4</v>
      </c>
      <c r="P664" s="44">
        <f>IFERROR(_xll.qlIndexFixing(ONIndex6M,I664,TRUE,_xll.ohTrigger(RecalcTrigger,Trigger6M)),NA())</f>
        <v>6.6121366414151339E-4</v>
      </c>
      <c r="Q664" s="145">
        <f>IFERROR(_xll.qlIndexFixing(ONIndex1Y,I664,TRUE,_xll.ohTrigger(RecalcTrigger,Trigger1Y)),NA())</f>
        <v>2.1651725286275791E-3</v>
      </c>
    </row>
    <row r="665" spans="2:17" x14ac:dyDescent="0.2">
      <c r="B665" s="39" t="s">
        <v>42</v>
      </c>
      <c r="D665" s="42">
        <f>_xll.qlCalendarAdvance(Calendar,$D664,B665,"f",FALSE)</f>
        <v>44390</v>
      </c>
      <c r="E665" s="139">
        <f>_xll.qlInterestRateIndexValueDate(IndexON,D665)</f>
        <v>44390</v>
      </c>
      <c r="F665" s="155">
        <f>IFERROR(_xll.qlIndexFixing(IndexON,D665,TRUE,_xll.ohTrigger(RecalcTrigger,TriggerON)),NA())</f>
        <v>-2.3741769722995798E-3</v>
      </c>
      <c r="H665" s="42">
        <f>_xll.qlCalendarAdvance(Calendar,$H664,B665,"f",FALSE)</f>
        <v>44390</v>
      </c>
      <c r="I665" s="139">
        <f>_xll.qlInterestRateIndexValueDate(Index1M,$H665)</f>
        <v>44392</v>
      </c>
      <c r="J665" s="144">
        <f>IFERROR(_xll.qlIndexFixing(Index1M,$H665,TRUE,_xll.ohTrigger(RecalcTrigger,Trigger1M)),NA())</f>
        <v>-2.152201396434239E-3</v>
      </c>
      <c r="K665" s="44">
        <f>IFERROR(_xll.qlIndexFixing(Index3M,H665,TRUE,_xll.ohTrigger(RecalcTrigger,Trigger3M)),NA())</f>
        <v>-6.9681489650016374E-4</v>
      </c>
      <c r="L665" s="44">
        <f>IFERROR(_xll.qlIndexFixing(Index6M,$H665,TRUE,_xll.ohTrigger(RecalcTrigger,Trigger6M)),NA())</f>
        <v>1.2088355832398016E-3</v>
      </c>
      <c r="M665" s="145">
        <f>IFERROR(_xll.qlIndexFixing(Index1Y,$H665,TRUE,_xll.ohTrigger(RecalcTrigger,Trigger1Y)),NA())</f>
        <v>3.263220109827665E-3</v>
      </c>
      <c r="N665" s="144">
        <f>IFERROR(_xll.qlIndexFixing(ONIndex1M,I665,TRUE,_xll.ohTrigger(RecalcTrigger,Trigger1M)),NA())</f>
        <v>-2.2186767015996978E-3</v>
      </c>
      <c r="O665" s="44">
        <f>IFERROR(_xll.qlIndexFixing(ONIndex3M,I665,TRUE,_xll.ohTrigger(RecalcTrigger,Trigger3M)),NA())</f>
        <v>-9.3972163067057579E-4</v>
      </c>
      <c r="P665" s="44">
        <f>IFERROR(_xll.qlIndexFixing(ONIndex6M,I665,TRUE,_xll.ohTrigger(RecalcTrigger,Trigger6M)),NA())</f>
        <v>7.0000211075615937E-4</v>
      </c>
      <c r="Q665" s="145">
        <f>IFERROR(_xll.qlIndexFixing(ONIndex1Y,I665,TRUE,_xll.ohTrigger(RecalcTrigger,Trigger1Y)),NA())</f>
        <v>2.2044847297220116E-3</v>
      </c>
    </row>
    <row r="666" spans="2:17" x14ac:dyDescent="0.2">
      <c r="B666" s="39" t="s">
        <v>42</v>
      </c>
      <c r="D666" s="42">
        <f>_xll.qlCalendarAdvance(Calendar,$D665,B666,"f",FALSE)</f>
        <v>44397</v>
      </c>
      <c r="E666" s="139">
        <f>_xll.qlInterestRateIndexValueDate(IndexON,D666)</f>
        <v>44397</v>
      </c>
      <c r="F666" s="155">
        <f>IFERROR(_xll.qlIndexFixing(IndexON,D666,TRUE,_xll.ohTrigger(RecalcTrigger,TriggerON)),NA())</f>
        <v>-2.3336957747055465E-3</v>
      </c>
      <c r="H666" s="42">
        <f>_xll.qlCalendarAdvance(Calendar,$H665,B666,"f",FALSE)</f>
        <v>44397</v>
      </c>
      <c r="I666" s="139">
        <f>_xll.qlInterestRateIndexValueDate(Index1M,$H666)</f>
        <v>44399</v>
      </c>
      <c r="J666" s="144">
        <f>IFERROR(_xll.qlIndexFixing(Index1M,$H666,TRUE,_xll.ohTrigger(RecalcTrigger,Trigger1M)),NA())</f>
        <v>-2.1117909537071711E-3</v>
      </c>
      <c r="K666" s="44">
        <f>IFERROR(_xll.qlIndexFixing(Index3M,H666,TRUE,_xll.ohTrigger(RecalcTrigger,Trigger3M)),NA())</f>
        <v>-6.5564552669343708E-4</v>
      </c>
      <c r="L666" s="44">
        <f>IFERROR(_xll.qlIndexFixing(Index6M,$H666,TRUE,_xll.ohTrigger(RecalcTrigger,Trigger6M)),NA())</f>
        <v>1.249750462546742E-3</v>
      </c>
      <c r="M666" s="145">
        <f>IFERROR(_xll.qlIndexFixing(Index1Y,$H666,TRUE,_xll.ohTrigger(RecalcTrigger,Trigger1Y)),NA())</f>
        <v>3.3053703284022977E-3</v>
      </c>
      <c r="N666" s="144">
        <f>IFERROR(_xll.qlIndexFixing(ONIndex1M,I666,TRUE,_xll.ohTrigger(RecalcTrigger,Trigger1M)),NA())</f>
        <v>-2.1784190134166437E-3</v>
      </c>
      <c r="O666" s="44">
        <f>IFERROR(_xll.qlIndexFixing(ONIndex3M,I666,TRUE,_xll.ohTrigger(RecalcTrigger,Trigger3M)),NA())</f>
        <v>-8.9910605816534428E-4</v>
      </c>
      <c r="P666" s="44">
        <f>IFERROR(_xll.qlIndexFixing(ONIndex6M,I666,TRUE,_xll.ohTrigger(RecalcTrigger,Trigger6M)),NA())</f>
        <v>7.3895313476235458E-4</v>
      </c>
      <c r="Q666" s="145">
        <f>IFERROR(_xll.qlIndexFixing(ONIndex1Y,I666,TRUE,_xll.ohTrigger(RecalcTrigger,Trigger1Y)),NA())</f>
        <v>2.2439679567298754E-3</v>
      </c>
    </row>
    <row r="667" spans="2:17" x14ac:dyDescent="0.2">
      <c r="B667" s="39" t="s">
        <v>42</v>
      </c>
      <c r="D667" s="42">
        <f>_xll.qlCalendarAdvance(Calendar,$D666,B667,"f",FALSE)</f>
        <v>44404</v>
      </c>
      <c r="E667" s="139">
        <f>_xll.qlInterestRateIndexValueDate(IndexON,D667)</f>
        <v>44404</v>
      </c>
      <c r="F667" s="155">
        <f>IFERROR(_xll.qlIndexFixing(IndexON,D667,TRUE,_xll.ohTrigger(RecalcTrigger,TriggerON)),NA())</f>
        <v>-2.2929135660954003E-3</v>
      </c>
      <c r="H667" s="42">
        <f>_xll.qlCalendarAdvance(Calendar,$H666,B667,"f",FALSE)</f>
        <v>44404</v>
      </c>
      <c r="I667" s="139">
        <f>_xll.qlInterestRateIndexValueDate(Index1M,$H667)</f>
        <v>44406</v>
      </c>
      <c r="J667" s="144">
        <f>IFERROR(_xll.qlIndexFixing(Index1M,$H667,TRUE,_xll.ohTrigger(RecalcTrigger,Trigger1M)),NA())</f>
        <v>-2.0712850870925614E-3</v>
      </c>
      <c r="K667" s="44">
        <f>IFERROR(_xll.qlIndexFixing(Index3M,H667,TRUE,_xll.ohTrigger(RecalcTrigger,Trigger3M)),NA())</f>
        <v>-6.1436931406994271E-4</v>
      </c>
      <c r="L667" s="44">
        <f>IFERROR(_xll.qlIndexFixing(Index6M,$H667,TRUE,_xll.ohTrigger(RecalcTrigger,Trigger6M)),NA())</f>
        <v>1.2908153174447682E-3</v>
      </c>
      <c r="M667" s="145">
        <f>IFERROR(_xll.qlIndexFixing(Index1Y,$H667,TRUE,_xll.ohTrigger(RecalcTrigger,Trigger1Y)),NA())</f>
        <v>3.3475940495326438E-3</v>
      </c>
      <c r="N667" s="144">
        <f>IFERROR(_xll.qlIndexFixing(ONIndex1M,I667,TRUE,_xll.ohTrigger(RecalcTrigger,Trigger1M)),NA())</f>
        <v>-2.1380614663124575E-3</v>
      </c>
      <c r="O667" s="44">
        <f>IFERROR(_xll.qlIndexFixing(ONIndex3M,I667,TRUE,_xll.ohTrigger(RecalcTrigger,Trigger3M)),NA())</f>
        <v>-8.5839009184685011E-4</v>
      </c>
      <c r="P667" s="44">
        <f>IFERROR(_xll.qlIndexFixing(ONIndex6M,I667,TRUE,_xll.ohTrigger(RecalcTrigger,Trigger6M)),NA())</f>
        <v>7.7806556078030553E-4</v>
      </c>
      <c r="Q667" s="145">
        <f>IFERROR(_xll.qlIndexFixing(ONIndex1Y,I667,TRUE,_xll.ohTrigger(RecalcTrigger,Trigger1Y)),NA())</f>
        <v>2.2836210658461198E-3</v>
      </c>
    </row>
    <row r="668" spans="2:17" x14ac:dyDescent="0.2">
      <c r="B668" s="39" t="s">
        <v>42</v>
      </c>
      <c r="D668" s="42">
        <f>_xll.qlCalendarAdvance(Calendar,$D667,B668,"f",FALSE)</f>
        <v>44411</v>
      </c>
      <c r="E668" s="139">
        <f>_xll.qlInterestRateIndexValueDate(IndexON,D668)</f>
        <v>44411</v>
      </c>
      <c r="F668" s="155">
        <f>IFERROR(_xll.qlIndexFixing(IndexON,D668,TRUE,_xll.ohTrigger(RecalcTrigger,TriggerON)),NA())</f>
        <v>-2.2518303563412445E-3</v>
      </c>
      <c r="H668" s="42">
        <f>_xll.qlCalendarAdvance(Calendar,$H667,B668,"f",FALSE)</f>
        <v>44411</v>
      </c>
      <c r="I668" s="139">
        <f>_xll.qlInterestRateIndexValueDate(Index1M,$H668)</f>
        <v>44413</v>
      </c>
      <c r="J668" s="144">
        <f>IFERROR(_xll.qlIndexFixing(Index1M,$H668,TRUE,_xll.ohTrigger(RecalcTrigger,Trigger1M)),NA())</f>
        <v>-2.0306865700081556E-3</v>
      </c>
      <c r="K668" s="44">
        <f>IFERROR(_xll.qlIndexFixing(Index3M,H668,TRUE,_xll.ohTrigger(RecalcTrigger,Trigger3M)),NA())</f>
        <v>-5.7298172666227047E-4</v>
      </c>
      <c r="L668" s="44">
        <f>IFERROR(_xll.qlIndexFixing(Index6M,$H668,TRUE,_xll.ohTrigger(RecalcTrigger,Trigger6M)),NA())</f>
        <v>1.3320291485281607E-3</v>
      </c>
      <c r="M668" s="145">
        <f>IFERROR(_xll.qlIndexFixing(Index1Y,$H668,TRUE,_xll.ohTrigger(RecalcTrigger,Trigger1Y)),NA())</f>
        <v>3.3898880713978674E-3</v>
      </c>
      <c r="N668" s="144">
        <f>IFERROR(_xll.qlIndexFixing(ONIndex1M,I668,TRUE,_xll.ohTrigger(RecalcTrigger,Trigger1M)),NA())</f>
        <v>-2.0976068350675448E-3</v>
      </c>
      <c r="O668" s="44">
        <f>IFERROR(_xll.qlIndexFixing(ONIndex3M,I668,TRUE,_xll.ohTrigger(RecalcTrigger,Trigger3M)),NA())</f>
        <v>-8.1757643231483712E-4</v>
      </c>
      <c r="P668" s="44">
        <f>IFERROR(_xll.qlIndexFixing(ONIndex6M,I668,TRUE,_xll.ohTrigger(RecalcTrigger,Trigger6M)),NA())</f>
        <v>8.173382136700269E-4</v>
      </c>
      <c r="Q668" s="145">
        <f>IFERROR(_xll.qlIndexFixing(ONIndex1Y,I668,TRUE,_xll.ohTrigger(RecalcTrigger,Trigger1Y)),NA())</f>
        <v>2.3234429132656942E-3</v>
      </c>
    </row>
    <row r="669" spans="2:17" x14ac:dyDescent="0.2">
      <c r="B669" s="39" t="s">
        <v>42</v>
      </c>
      <c r="D669" s="42">
        <f>_xll.qlCalendarAdvance(Calendar,$D668,B669,"f",FALSE)</f>
        <v>44418</v>
      </c>
      <c r="E669" s="139">
        <f>_xll.qlInterestRateIndexValueDate(IndexON,D669)</f>
        <v>44418</v>
      </c>
      <c r="F669" s="155">
        <f>IFERROR(_xll.qlIndexFixing(IndexON,D669,TRUE,_xll.ohTrigger(RecalcTrigger,TriggerON)),NA())</f>
        <v>-2.2104461552352461E-3</v>
      </c>
      <c r="H669" s="42">
        <f>_xll.qlCalendarAdvance(Calendar,$H668,B669,"f",FALSE)</f>
        <v>44418</v>
      </c>
      <c r="I669" s="139">
        <f>_xll.qlInterestRateIndexValueDate(Index1M,$H669)</f>
        <v>44420</v>
      </c>
      <c r="J669" s="144">
        <f>IFERROR(_xll.qlIndexFixing(Index1M,$H669,TRUE,_xll.ohTrigger(RecalcTrigger,Trigger1M)),NA())</f>
        <v>-1.9899981759129159E-3</v>
      </c>
      <c r="K669" s="44">
        <f>IFERROR(_xll.qlIndexFixing(Index3M,H669,TRUE,_xll.ohTrigger(RecalcTrigger,Trigger3M)),NA())</f>
        <v>-5.3147812731150264E-4</v>
      </c>
      <c r="L669" s="44">
        <f>IFERROR(_xll.qlIndexFixing(Index6M,$H669,TRUE,_xll.ohTrigger(RecalcTrigger,Trigger6M)),NA())</f>
        <v>1.373390958371122E-3</v>
      </c>
      <c r="M669" s="145">
        <f>IFERROR(_xll.qlIndexFixing(Index1Y,$H669,TRUE,_xll.ohTrigger(RecalcTrigger,Trigger1Y)),NA())</f>
        <v>3.4322491725119857E-3</v>
      </c>
      <c r="N669" s="144">
        <f>IFERROR(_xll.qlIndexFixing(ONIndex1M,I669,TRUE,_xll.ohTrigger(RecalcTrigger,Trigger1M)),NA())</f>
        <v>-2.0570578946221829E-3</v>
      </c>
      <c r="O669" s="44">
        <f>IFERROR(_xll.qlIndexFixing(ONIndex3M,I669,TRUE,_xll.ohTrigger(RecalcTrigger,Trigger3M)),NA())</f>
        <v>-7.7666778028895322E-4</v>
      </c>
      <c r="P669" s="44">
        <f>IFERROR(_xll.qlIndexFixing(ONIndex6M,I669,TRUE,_xll.ohTrigger(RecalcTrigger,Trigger6M)),NA())</f>
        <v>8.5676991781191703E-4</v>
      </c>
      <c r="Q669" s="145">
        <f>IFERROR(_xll.qlIndexFixing(ONIndex1Y,I669,TRUE,_xll.ohTrigger(RecalcTrigger,Trigger1Y)),NA())</f>
        <v>2.3634323551036118E-3</v>
      </c>
    </row>
    <row r="670" spans="2:17" x14ac:dyDescent="0.2">
      <c r="B670" s="39" t="s">
        <v>42</v>
      </c>
      <c r="D670" s="42">
        <f>_xll.qlCalendarAdvance(Calendar,$D669,B670,"f",FALSE)</f>
        <v>44425</v>
      </c>
      <c r="E670" s="139">
        <f>_xll.qlInterestRateIndexValueDate(IndexON,D670)</f>
        <v>44425</v>
      </c>
      <c r="F670" s="155">
        <f>IFERROR(_xll.qlIndexFixing(IndexON,D670,TRUE,_xll.ohTrigger(RecalcTrigger,TriggerON)),NA())</f>
        <v>-2.1687609726495083E-3</v>
      </c>
      <c r="H670" s="42">
        <f>_xll.qlCalendarAdvance(Calendar,$H669,B670,"f",FALSE)</f>
        <v>44425</v>
      </c>
      <c r="I670" s="139">
        <f>_xll.qlInterestRateIndexValueDate(Index1M,$H670)</f>
        <v>44427</v>
      </c>
      <c r="J670" s="144">
        <f>IFERROR(_xll.qlIndexFixing(Index1M,$H670,TRUE,_xll.ohTrigger(RecalcTrigger,Trigger1M)),NA())</f>
        <v>-1.9492226782970301E-3</v>
      </c>
      <c r="K670" s="44">
        <f>IFERROR(_xll.qlIndexFixing(Index3M,H670,TRUE,_xll.ohTrigger(RecalcTrigger,Trigger3M)),NA())</f>
        <v>-4.8985377367025498E-4</v>
      </c>
      <c r="L670" s="44">
        <f>IFERROR(_xll.qlIndexFixing(Index6M,$H670,TRUE,_xll.ohTrigger(RecalcTrigger,Trigger6M)),NA())</f>
        <v>1.414899751532073E-3</v>
      </c>
      <c r="M670" s="145">
        <f>IFERROR(_xll.qlIndexFixing(Index1Y,$H670,TRUE,_xll.ohTrigger(RecalcTrigger,Trigger1Y)),NA())</f>
        <v>3.4746741117192719E-3</v>
      </c>
      <c r="N670" s="144">
        <f>IFERROR(_xll.qlIndexFixing(ONIndex1M,I670,TRUE,_xll.ohTrigger(RecalcTrigger,Trigger1M)),NA())</f>
        <v>-2.0164174198367135E-3</v>
      </c>
      <c r="O670" s="44">
        <f>IFERROR(_xll.qlIndexFixing(ONIndex3M,I670,TRUE,_xll.ohTrigger(RecalcTrigger,Trigger3M)),NA())</f>
        <v>-7.3566683612913408E-4</v>
      </c>
      <c r="P670" s="44">
        <f>IFERROR(_xll.qlIndexFixing(ONIndex6M,I670,TRUE,_xll.ohTrigger(RecalcTrigger,Trigger6M)),NA())</f>
        <v>8.9635949814592664E-4</v>
      </c>
      <c r="Q670" s="145">
        <f>IFERROR(_xll.qlIndexFixing(ONIndex1Y,I670,TRUE,_xll.ohTrigger(RecalcTrigger,Trigger1Y)),NA())</f>
        <v>2.403588247554822E-3</v>
      </c>
    </row>
    <row r="671" spans="2:17" x14ac:dyDescent="0.2">
      <c r="B671" s="39" t="s">
        <v>42</v>
      </c>
      <c r="D671" s="42">
        <f>_xll.qlCalendarAdvance(Calendar,$D670,B671,"f",FALSE)</f>
        <v>44432</v>
      </c>
      <c r="E671" s="139">
        <f>_xll.qlInterestRateIndexValueDate(IndexON,D671)</f>
        <v>44432</v>
      </c>
      <c r="F671" s="155">
        <f>IFERROR(_xll.qlIndexFixing(IndexON,D671,TRUE,_xll.ohTrigger(RecalcTrigger,TriggerON)),NA())</f>
        <v>-2.1267748187359103E-3</v>
      </c>
      <c r="H671" s="42">
        <f>_xll.qlCalendarAdvance(Calendar,$H670,B671,"f",FALSE)</f>
        <v>44432</v>
      </c>
      <c r="I671" s="139">
        <f>_xll.qlInterestRateIndexValueDate(Index1M,$H671)</f>
        <v>44434</v>
      </c>
      <c r="J671" s="144">
        <f>IFERROR(_xll.qlIndexFixing(Index1M,$H671,TRUE,_xll.ohTrigger(RecalcTrigger,Trigger1M)),NA())</f>
        <v>-1.9083628506956496E-3</v>
      </c>
      <c r="K671" s="44">
        <f>IFERROR(_xll.qlIndexFixing(Index3M,H671,TRUE,_xll.ohTrigger(RecalcTrigger,Trigger3M)),NA())</f>
        <v>-4.4810381819355321E-4</v>
      </c>
      <c r="L671" s="44">
        <f>IFERROR(_xll.qlIndexFixing(Index6M,$H671,TRUE,_xll.ohTrigger(RecalcTrigger,Trigger6M)),NA())</f>
        <v>1.4565545345463485E-3</v>
      </c>
      <c r="M671" s="145">
        <f>IFERROR(_xll.qlIndexFixing(Index1Y,$H671,TRUE,_xll.ohTrigger(RecalcTrigger,Trigger1Y)),NA())</f>
        <v>3.5171596281881215E-3</v>
      </c>
      <c r="N671" s="144">
        <f>IFERROR(_xll.qlIndexFixing(ONIndex1M,I671,TRUE,_xll.ohTrigger(RecalcTrigger,Trigger1M)),NA())</f>
        <v>-1.9756881856514141E-3</v>
      </c>
      <c r="O671" s="44">
        <f>IFERROR(_xll.qlIndexFixing(ONIndex3M,I671,TRUE,_xll.ohTrigger(RecalcTrigger,Trigger3M)),NA())</f>
        <v>-6.9457630043512353E-4</v>
      </c>
      <c r="P671" s="44">
        <f>IFERROR(_xll.qlIndexFixing(ONIndex6M,I671,TRUE,_xll.ohTrigger(RecalcTrigger,Trigger6M)),NA())</f>
        <v>9.3610577929226224E-4</v>
      </c>
      <c r="Q671" s="145">
        <f>IFERROR(_xll.qlIndexFixing(ONIndex1Y,I671,TRUE,_xll.ohTrigger(RecalcTrigger,Trigger1Y)),NA())</f>
        <v>2.4439094468942102E-3</v>
      </c>
    </row>
    <row r="672" spans="2:17" x14ac:dyDescent="0.2">
      <c r="B672" s="39" t="s">
        <v>42</v>
      </c>
      <c r="D672" s="42">
        <f>_xll.qlCalendarAdvance(Calendar,$D671,B672,"f",FALSE)</f>
        <v>44439</v>
      </c>
      <c r="E672" s="139">
        <f>_xll.qlInterestRateIndexValueDate(IndexON,D672)</f>
        <v>44439</v>
      </c>
      <c r="F672" s="155">
        <f>IFERROR(_xll.qlIndexFixing(IndexON,D672,TRUE,_xll.ohTrigger(RecalcTrigger,TriggerON)),NA())</f>
        <v>-2.0844877033265874E-3</v>
      </c>
      <c r="H672" s="42">
        <f>_xll.qlCalendarAdvance(Calendar,$H671,B672,"f",FALSE)</f>
        <v>44439</v>
      </c>
      <c r="I672" s="139">
        <f>_xll.qlInterestRateIndexValueDate(Index1M,$H672)</f>
        <v>44441</v>
      </c>
      <c r="J672" s="144">
        <f>IFERROR(_xll.qlIndexFixing(Index1M,$H672,TRUE,_xll.ohTrigger(RecalcTrigger,Trigger1M)),NA())</f>
        <v>-1.8674203355124874E-3</v>
      </c>
      <c r="K672" s="44">
        <f>IFERROR(_xll.qlIndexFixing(Index3M,H672,TRUE,_xll.ohTrigger(RecalcTrigger,Trigger3M)),NA())</f>
        <v>-4.0924150962084283E-4</v>
      </c>
      <c r="L672" s="44">
        <f>IFERROR(_xll.qlIndexFixing(Index6M,$H672,TRUE,_xll.ohTrigger(RecalcTrigger,Trigger6M)),NA())</f>
        <v>1.4831696124411324E-3</v>
      </c>
      <c r="M672" s="145">
        <f>IFERROR(_xll.qlIndexFixing(Index1Y,$H672,TRUE,_xll.ohTrigger(RecalcTrigger,Trigger1Y)),NA())</f>
        <v>3.559702441403387E-3</v>
      </c>
      <c r="N672" s="144">
        <f>IFERROR(_xll.qlIndexFixing(ONIndex1M,I672,TRUE,_xll.ohTrigger(RecalcTrigger,Trigger1M)),NA())</f>
        <v>-1.9348729670864984E-3</v>
      </c>
      <c r="O672" s="44">
        <f>IFERROR(_xll.qlIndexFixing(ONIndex3M,I672,TRUE,_xll.ohTrigger(RecalcTrigger,Trigger3M)),NA())</f>
        <v>-6.5339887388660145E-4</v>
      </c>
      <c r="P672" s="44">
        <f>IFERROR(_xll.qlIndexFixing(ONIndex6M,I672,TRUE,_xll.ohTrigger(RecalcTrigger,Trigger6M)),NA())</f>
        <v>9.7600758587113035E-4</v>
      </c>
      <c r="Q672" s="145">
        <f>IFERROR(_xll.qlIndexFixing(ONIndex1Y,I672,TRUE,_xll.ohTrigger(RecalcTrigger,Trigger1Y)),NA())</f>
        <v>2.4843948091568535E-3</v>
      </c>
    </row>
    <row r="673" spans="2:17" x14ac:dyDescent="0.2">
      <c r="B673" s="39" t="s">
        <v>42</v>
      </c>
      <c r="D673" s="42">
        <f>_xll.qlCalendarAdvance(Calendar,$D672,B673,"f",FALSE)</f>
        <v>44446</v>
      </c>
      <c r="E673" s="139">
        <f>_xll.qlInterestRateIndexValueDate(IndexON,D673)</f>
        <v>44446</v>
      </c>
      <c r="F673" s="155">
        <f>IFERROR(_xll.qlIndexFixing(IndexON,D673,TRUE,_xll.ohTrigger(RecalcTrigger,TriggerON)),NA())</f>
        <v>-2.0418996361737385E-3</v>
      </c>
      <c r="H673" s="42">
        <f>_xll.qlCalendarAdvance(Calendar,$H672,B673,"f",FALSE)</f>
        <v>44446</v>
      </c>
      <c r="I673" s="139">
        <f>_xll.qlInterestRateIndexValueDate(Index1M,$H673)</f>
        <v>44448</v>
      </c>
      <c r="J673" s="144">
        <f>IFERROR(_xll.qlIndexFixing(Index1M,$H673,TRUE,_xll.ohTrigger(RecalcTrigger,Trigger1M)),NA())</f>
        <v>-1.8263776851266955E-3</v>
      </c>
      <c r="K673" s="44">
        <f>IFERROR(_xll.qlIndexFixing(Index3M,H673,TRUE,_xll.ohTrigger(RecalcTrigger,Trigger3M)),NA())</f>
        <v>-3.6723621944851346E-4</v>
      </c>
      <c r="L673" s="44">
        <f>IFERROR(_xll.qlIndexFixing(Index6M,$H673,TRUE,_xll.ohTrigger(RecalcTrigger,Trigger6M)),NA())</f>
        <v>1.5250628088310629E-3</v>
      </c>
      <c r="M673" s="145">
        <f>IFERROR(_xll.qlIndexFixing(Index1Y,$H673,TRUE,_xll.ohTrigger(RecalcTrigger,Trigger1Y)),NA())</f>
        <v>3.6022992511613415E-3</v>
      </c>
      <c r="N673" s="144">
        <f>IFERROR(_xll.qlIndexFixing(ONIndex1M,I673,TRUE,_xll.ohTrigger(RecalcTrigger,Trigger1M)),NA())</f>
        <v>-1.8939745387624995E-3</v>
      </c>
      <c r="O673" s="44">
        <f>IFERROR(_xll.qlIndexFixing(ONIndex3M,I673,TRUE,_xll.ohTrigger(RecalcTrigger,Trigger3M)),NA())</f>
        <v>-6.1213725692343957E-4</v>
      </c>
      <c r="P673" s="44">
        <f>IFERROR(_xll.qlIndexFixing(ONIndex6M,I673,TRUE,_xll.ohTrigger(RecalcTrigger,Trigger6M)),NA())</f>
        <v>1.0160637426626096E-3</v>
      </c>
      <c r="Q673" s="145">
        <f>IFERROR(_xll.qlIndexFixing(ONIndex1Y,I673,TRUE,_xll.ohTrigger(RecalcTrigger,Trigger1Y)),NA())</f>
        <v>2.5250431904577653E-3</v>
      </c>
    </row>
    <row r="674" spans="2:17" x14ac:dyDescent="0.2">
      <c r="B674" s="39" t="s">
        <v>42</v>
      </c>
      <c r="D674" s="42">
        <f>_xll.qlCalendarAdvance(Calendar,$D673,B674,"f",FALSE)</f>
        <v>44453</v>
      </c>
      <c r="E674" s="139">
        <f>_xll.qlInterestRateIndexValueDate(IndexON,D674)</f>
        <v>44453</v>
      </c>
      <c r="F674" s="155">
        <f>IFERROR(_xll.qlIndexFixing(IndexON,D674,TRUE,_xll.ohTrigger(RecalcTrigger,TriggerON)),NA())</f>
        <v>-1.9990106272294028E-3</v>
      </c>
      <c r="H674" s="42">
        <f>_xll.qlCalendarAdvance(Calendar,$H673,B674,"f",FALSE)</f>
        <v>44453</v>
      </c>
      <c r="I674" s="139">
        <f>_xll.qlInterestRateIndexValueDate(Index1M,$H674)</f>
        <v>44455</v>
      </c>
      <c r="J674" s="144">
        <f>IFERROR(_xll.qlIndexFixing(Index1M,$H674,TRUE,_xll.ohTrigger(RecalcTrigger,Trigger1M)),NA())</f>
        <v>-1.7852012573242593E-3</v>
      </c>
      <c r="K674" s="44">
        <f>IFERROR(_xll.qlIndexFixing(Index3M,H674,TRUE,_xll.ohTrigger(RecalcTrigger,Trigger3M)),NA())</f>
        <v>-3.2509028476651906E-4</v>
      </c>
      <c r="L674" s="44">
        <f>IFERROR(_xll.qlIndexFixing(Index6M,$H674,TRUE,_xll.ohTrigger(RecalcTrigger,Trigger6M)),NA())</f>
        <v>1.5670993859095309E-3</v>
      </c>
      <c r="M674" s="145">
        <f>IFERROR(_xll.qlIndexFixing(Index1Y,$H674,TRUE,_xll.ohTrigger(RecalcTrigger,Trigger1Y)),NA())</f>
        <v>3.6449467375646418E-3</v>
      </c>
      <c r="N674" s="144">
        <f>IFERROR(_xll.qlIndexFixing(ONIndex1M,I674,TRUE,_xll.ohTrigger(RecalcTrigger,Trigger1M)),NA())</f>
        <v>-1.8529956758595034E-3</v>
      </c>
      <c r="O674" s="44">
        <f>IFERROR(_xll.qlIndexFixing(ONIndex3M,I674,TRUE,_xll.ohTrigger(RecalcTrigger,Trigger3M)),NA())</f>
        <v>-5.7079415018534974E-4</v>
      </c>
      <c r="P674" s="44">
        <f>IFERROR(_xll.qlIndexFixing(ONIndex6M,I674,TRUE,_xll.ohTrigger(RecalcTrigger,Trigger6M)),NA())</f>
        <v>1.0562730744467785E-3</v>
      </c>
      <c r="Q674" s="145">
        <f>IFERROR(_xll.qlIndexFixing(ONIndex1Y,I674,TRUE,_xll.ohTrigger(RecalcTrigger,Trigger1Y)),NA())</f>
        <v>2.5658534472317029E-3</v>
      </c>
    </row>
    <row r="675" spans="2:17" x14ac:dyDescent="0.2">
      <c r="B675" s="39" t="s">
        <v>42</v>
      </c>
      <c r="D675" s="42">
        <f>_xll.qlCalendarAdvance(Calendar,$D674,B675,"f",FALSE)</f>
        <v>44460</v>
      </c>
      <c r="E675" s="139">
        <f>_xll.qlInterestRateIndexValueDate(IndexON,D675)</f>
        <v>44460</v>
      </c>
      <c r="F675" s="155">
        <f>IFERROR(_xll.qlIndexFixing(IndexON,D675,TRUE,_xll.ohTrigger(RecalcTrigger,TriggerON)),NA())</f>
        <v>-1.9558206864056515E-3</v>
      </c>
      <c r="H675" s="42">
        <f>_xll.qlCalendarAdvance(Calendar,$H674,B675,"f",FALSE)</f>
        <v>44460</v>
      </c>
      <c r="I675" s="139">
        <f>_xll.qlInterestRateIndexValueDate(Index1M,$H675)</f>
        <v>44462</v>
      </c>
      <c r="J675" s="144">
        <f>IFERROR(_xll.qlIndexFixing(Index1M,$H675,TRUE,_xll.ohTrigger(RecalcTrigger,Trigger1M)),NA())</f>
        <v>-1.7438563774620219E-3</v>
      </c>
      <c r="K675" s="44">
        <f>IFERROR(_xll.qlIndexFixing(Index3M,H675,TRUE,_xll.ohTrigger(RecalcTrigger,Trigger3M)),NA())</f>
        <v>-2.8279836486412899E-4</v>
      </c>
      <c r="L675" s="44">
        <f>IFERROR(_xll.qlIndexFixing(Index6M,$H675,TRUE,_xll.ohTrigger(RecalcTrigger,Trigger6M)),NA())</f>
        <v>1.6092783614443402E-3</v>
      </c>
      <c r="M675" s="145">
        <f>IFERROR(_xll.qlIndexFixing(Index1Y,$H675,TRUE,_xll.ohTrigger(RecalcTrigger,Trigger1Y)),NA())</f>
        <v>3.6876415610140058E-3</v>
      </c>
      <c r="N675" s="144">
        <f>IFERROR(_xll.qlIndexFixing(ONIndex1M,I675,TRUE,_xll.ohTrigger(RecalcTrigger,Trigger1M)),NA())</f>
        <v>-1.8119391531579154E-3</v>
      </c>
      <c r="O675" s="44">
        <f>IFERROR(_xll.qlIndexFixing(ONIndex3M,I675,TRUE,_xll.ohTrigger(RecalcTrigger,Trigger3M)),NA())</f>
        <v>-5.2937225407223565E-4</v>
      </c>
      <c r="P675" s="44">
        <f>IFERROR(_xll.qlIndexFixing(ONIndex6M,I675,TRUE,_xll.ohTrigger(RecalcTrigger,Trigger6M)),NA())</f>
        <v>1.0966344056040356E-3</v>
      </c>
      <c r="Q675" s="145">
        <f>IFERROR(_xll.qlIndexFixing(ONIndex1Y,I675,TRUE,_xll.ohTrigger(RecalcTrigger,Trigger1Y)),NA())</f>
        <v>2.6068244353538716E-3</v>
      </c>
    </row>
    <row r="676" spans="2:17" x14ac:dyDescent="0.2">
      <c r="B676" s="39" t="s">
        <v>42</v>
      </c>
      <c r="D676" s="42">
        <f>_xll.qlCalendarAdvance(Calendar,$D675,B676,"f",FALSE)</f>
        <v>44467</v>
      </c>
      <c r="E676" s="139">
        <f>_xll.qlInterestRateIndexValueDate(IndexON,D676)</f>
        <v>44467</v>
      </c>
      <c r="F676" s="155">
        <f>IFERROR(_xll.qlIndexFixing(IndexON,D676,TRUE,_xll.ohTrigger(RecalcTrigger,TriggerON)),NA())</f>
        <v>-1.9123298236944919E-3</v>
      </c>
      <c r="H676" s="42">
        <f>_xll.qlCalendarAdvance(Calendar,$H675,B676,"f",FALSE)</f>
        <v>44467</v>
      </c>
      <c r="I676" s="139">
        <f>_xll.qlInterestRateIndexValueDate(Index1M,$H676)</f>
        <v>44469</v>
      </c>
      <c r="J676" s="144">
        <f>IFERROR(_xll.qlIndexFixing(Index1M,$H676,TRUE,_xll.ohTrigger(RecalcTrigger,Trigger1M)),NA())</f>
        <v>-1.7112793934800248E-3</v>
      </c>
      <c r="K676" s="44">
        <f>IFERROR(_xll.qlIndexFixing(Index3M,H676,TRUE,_xll.ohTrigger(RecalcTrigger,Trigger3M)),NA())</f>
        <v>-2.3729298440102454E-4</v>
      </c>
      <c r="L676" s="44">
        <f>IFERROR(_xll.qlIndexFixing(Index6M,$H676,TRUE,_xll.ohTrigger(RecalcTrigger,Trigger6M)),NA())</f>
        <v>1.6546738744492753E-3</v>
      </c>
      <c r="M676" s="145">
        <f>IFERROR(_xll.qlIndexFixing(Index1Y,$H676,TRUE,_xll.ohTrigger(RecalcTrigger,Trigger1Y)),NA())</f>
        <v>3.7303803622051471E-3</v>
      </c>
      <c r="N676" s="144">
        <f>IFERROR(_xll.qlIndexFixing(ONIndex1M,I676,TRUE,_xll.ohTrigger(RecalcTrigger,Trigger1M)),NA())</f>
        <v>-1.7707732009908383E-3</v>
      </c>
      <c r="O676" s="44">
        <f>IFERROR(_xll.qlIndexFixing(ONIndex3M,I676,TRUE,_xll.ohTrigger(RecalcTrigger,Trigger3M)),NA())</f>
        <v>-4.8785553536934145E-4</v>
      </c>
      <c r="P676" s="44">
        <f>IFERROR(_xll.qlIndexFixing(ONIndex6M,I676,TRUE,_xll.ohTrigger(RecalcTrigger,Trigger6M)),NA())</f>
        <v>1.137147293848173E-3</v>
      </c>
      <c r="Q676" s="145">
        <f>IFERROR(_xll.qlIndexFixing(ONIndex1Y,I676,TRUE,_xll.ohTrigger(RecalcTrigger,Trigger1Y)),NA())</f>
        <v>2.6479415160540754E-3</v>
      </c>
    </row>
    <row r="677" spans="2:17" x14ac:dyDescent="0.2">
      <c r="B677" s="39" t="s">
        <v>42</v>
      </c>
      <c r="D677" s="42">
        <f>_xll.qlCalendarAdvance(Calendar,$D676,B677,"f",FALSE)</f>
        <v>44474</v>
      </c>
      <c r="E677" s="139">
        <f>_xll.qlInterestRateIndexValueDate(IndexON,D677)</f>
        <v>44474</v>
      </c>
      <c r="F677" s="155">
        <f>IFERROR(_xll.qlIndexFixing(IndexON,D677,TRUE,_xll.ohTrigger(RecalcTrigger,TriggerON)),NA())</f>
        <v>-1.868553281223484E-3</v>
      </c>
      <c r="H677" s="42">
        <f>_xll.qlCalendarAdvance(Calendar,$H676,B677,"f",FALSE)</f>
        <v>44474</v>
      </c>
      <c r="I677" s="139">
        <f>_xll.qlInterestRateIndexValueDate(Index1M,$H677)</f>
        <v>44476</v>
      </c>
      <c r="J677" s="144">
        <f>IFERROR(_xll.qlIndexFixing(Index1M,$H677,TRUE,_xll.ohTrigger(RecalcTrigger,Trigger1M)),NA())</f>
        <v>-1.6605258499961806E-3</v>
      </c>
      <c r="K677" s="44">
        <f>IFERROR(_xll.qlIndexFixing(Index3M,H677,TRUE,_xll.ohTrigger(RecalcTrigger,Trigger3M)),NA())</f>
        <v>-1.9468287298132891E-4</v>
      </c>
      <c r="L677" s="44">
        <f>IFERROR(_xll.qlIndexFixing(Index6M,$H677,TRUE,_xll.ohTrigger(RecalcTrigger,Trigger6M)),NA())</f>
        <v>1.6971445264805426E-3</v>
      </c>
      <c r="M677" s="145">
        <f>IFERROR(_xll.qlIndexFixing(Index1Y,$H677,TRUE,_xll.ohTrigger(RecalcTrigger,Trigger1Y)),NA())</f>
        <v>3.7731601794414238E-3</v>
      </c>
      <c r="N677" s="144">
        <f>IFERROR(_xll.qlIndexFixing(ONIndex1M,I677,TRUE,_xll.ohTrigger(RecalcTrigger,Trigger1M)),NA())</f>
        <v>-1.7293782628735599E-3</v>
      </c>
      <c r="O677" s="44">
        <f>IFERROR(_xll.qlIndexFixing(ONIndex3M,I677,TRUE,_xll.ohTrigger(RecalcTrigger,Trigger3M)),NA())</f>
        <v>-4.4618035258459088E-4</v>
      </c>
      <c r="P677" s="44">
        <f>IFERROR(_xll.qlIndexFixing(ONIndex6M,I677,TRUE,_xll.ohTrigger(RecalcTrigger,Trigger6M)),NA())</f>
        <v>1.1778131585238327E-3</v>
      </c>
      <c r="Q677" s="145">
        <f>IFERROR(_xll.qlIndexFixing(ONIndex1Y,I677,TRUE,_xll.ohTrigger(RecalcTrigger,Trigger1Y)),NA())</f>
        <v>2.689155755994932E-3</v>
      </c>
    </row>
    <row r="678" spans="2:17" x14ac:dyDescent="0.2">
      <c r="B678" s="39" t="s">
        <v>42</v>
      </c>
      <c r="D678" s="42">
        <f>_xll.qlCalendarAdvance(Calendar,$D677,B678,"f",FALSE)</f>
        <v>44481</v>
      </c>
      <c r="E678" s="139">
        <f>_xll.qlInterestRateIndexValueDate(IndexON,D678)</f>
        <v>44481</v>
      </c>
      <c r="F678" s="155">
        <f>IFERROR(_xll.qlIndexFixing(IndexON,D678,TRUE,_xll.ohTrigger(RecalcTrigger,TriggerON)),NA())</f>
        <v>-1.8245242756620428E-3</v>
      </c>
      <c r="H678" s="42">
        <f>_xll.qlCalendarAdvance(Calendar,$H677,B678,"f",FALSE)</f>
        <v>44481</v>
      </c>
      <c r="I678" s="139">
        <f>_xll.qlInterestRateIndexValueDate(Index1M,$H678)</f>
        <v>44483</v>
      </c>
      <c r="J678" s="144">
        <f>IFERROR(_xll.qlIndexFixing(Index1M,$H678,TRUE,_xll.ohTrigger(RecalcTrigger,Trigger1M)),NA())</f>
        <v>-1.6185046876639186E-3</v>
      </c>
      <c r="K678" s="44">
        <f>IFERROR(_xll.qlIndexFixing(Index3M,H678,TRUE,_xll.ohTrigger(RecalcTrigger,Trigger3M)),NA())</f>
        <v>-1.5191718910714924E-4</v>
      </c>
      <c r="L678" s="44">
        <f>IFERROR(_xll.qlIndexFixing(Index6M,$H678,TRUE,_xll.ohTrigger(RecalcTrigger,Trigger6M)),NA())</f>
        <v>1.7397544311546333E-3</v>
      </c>
      <c r="M678" s="145">
        <f>IFERROR(_xll.qlIndexFixing(Index1Y,$H678,TRUE,_xll.ohTrigger(RecalcTrigger,Trigger1Y)),NA())</f>
        <v>3.8159797124292646E-3</v>
      </c>
      <c r="N678" s="144">
        <f>IFERROR(_xll.qlIndexFixing(ONIndex1M,I678,TRUE,_xll.ohTrigger(RecalcTrigger,Trigger1M)),NA())</f>
        <v>-1.6877438650642063E-3</v>
      </c>
      <c r="O678" s="44">
        <f>IFERROR(_xll.qlIndexFixing(ONIndex3M,I678,TRUE,_xll.ohTrigger(RecalcTrigger,Trigger3M)),NA())</f>
        <v>-4.043422212252068E-4</v>
      </c>
      <c r="P678" s="44">
        <f>IFERROR(_xll.qlIndexFixing(ONIndex6M,I678,TRUE,_xll.ohTrigger(RecalcTrigger,Trigger6M)),NA())</f>
        <v>1.2186311053064003E-3</v>
      </c>
      <c r="Q678" s="145">
        <f>IFERROR(_xll.qlIndexFixing(ONIndex1Y,I678,TRUE,_xll.ohTrigger(RecalcTrigger,Trigger1Y)),NA())</f>
        <v>2.730460835591586E-3</v>
      </c>
    </row>
    <row r="679" spans="2:17" x14ac:dyDescent="0.2">
      <c r="B679" s="39" t="s">
        <v>42</v>
      </c>
      <c r="D679" s="42">
        <f>_xll.qlCalendarAdvance(Calendar,$D678,B679,"f",FALSE)</f>
        <v>44488</v>
      </c>
      <c r="E679" s="139">
        <f>_xll.qlInterestRateIndexValueDate(IndexON,D679)</f>
        <v>44488</v>
      </c>
      <c r="F679" s="155">
        <f>IFERROR(_xll.qlIndexFixing(IndexON,D679,TRUE,_xll.ohTrigger(RecalcTrigger,TriggerON)),NA())</f>
        <v>-1.7802447332693205E-3</v>
      </c>
      <c r="H679" s="42">
        <f>_xll.qlCalendarAdvance(Calendar,$H678,B679,"f",FALSE)</f>
        <v>44488</v>
      </c>
      <c r="I679" s="139">
        <f>_xll.qlInterestRateIndexValueDate(Index1M,$H679)</f>
        <v>44490</v>
      </c>
      <c r="J679" s="144">
        <f>IFERROR(_xll.qlIndexFixing(Index1M,$H679,TRUE,_xll.ohTrigger(RecalcTrigger,Trigger1M)),NA())</f>
        <v>-1.5762445544510728E-3</v>
      </c>
      <c r="K679" s="44">
        <f>IFERROR(_xll.qlIndexFixing(Index3M,H679,TRUE,_xll.ohTrigger(RecalcTrigger,Trigger3M)),NA())</f>
        <v>-1.089972482727208E-4</v>
      </c>
      <c r="L679" s="44">
        <f>IFERROR(_xll.qlIndexFixing(Index6M,$H679,TRUE,_xll.ohTrigger(RecalcTrigger,Trigger6M)),NA())</f>
        <v>1.7825024750263872E-3</v>
      </c>
      <c r="M679" s="145">
        <f>IFERROR(_xll.qlIndexFixing(Index1Y,$H679,TRUE,_xll.ohTrigger(RecalcTrigger,Trigger1Y)),NA())</f>
        <v>3.8588380910270126E-3</v>
      </c>
      <c r="N679" s="144">
        <f>IFERROR(_xll.qlIndexFixing(ONIndex1M,I679,TRUE,_xll.ohTrigger(RecalcTrigger,Trigger1M)),NA())</f>
        <v>-1.6458702378185919E-3</v>
      </c>
      <c r="O679" s="44">
        <f>IFERROR(_xll.qlIndexFixing(ONIndex3M,I679,TRUE,_xll.ohTrigger(RecalcTrigger,Trigger3M)),NA())</f>
        <v>-3.6234246211463983E-4</v>
      </c>
      <c r="P679" s="44">
        <f>IFERROR(_xll.qlIndexFixing(ONIndex6M,I679,TRUE,_xll.ohTrigger(RecalcTrigger,Trigger6M)),NA())</f>
        <v>1.2596000130926654E-3</v>
      </c>
      <c r="Q679" s="145">
        <f>IFERROR(_xll.qlIndexFixing(ONIndex1Y,I679,TRUE,_xll.ohTrigger(RecalcTrigger,Trigger1Y)),NA())</f>
        <v>2.7718546168742364E-3</v>
      </c>
    </row>
    <row r="680" spans="2:17" x14ac:dyDescent="0.2">
      <c r="B680" s="39" t="s">
        <v>42</v>
      </c>
      <c r="D680" s="42">
        <f>_xll.qlCalendarAdvance(Calendar,$D679,B680,"f",FALSE)</f>
        <v>44495</v>
      </c>
      <c r="E680" s="139">
        <f>_xll.qlInterestRateIndexValueDate(IndexON,D680)</f>
        <v>44495</v>
      </c>
      <c r="F680" s="155">
        <f>IFERROR(_xll.qlIndexFixing(IndexON,D680,TRUE,_xll.ohTrigger(RecalcTrigger,TriggerON)),NA())</f>
        <v>-1.735715414716843E-3</v>
      </c>
      <c r="H680" s="42">
        <f>_xll.qlCalendarAdvance(Calendar,$H679,B680,"f",FALSE)</f>
        <v>44495</v>
      </c>
      <c r="I680" s="139">
        <f>_xll.qlInterestRateIndexValueDate(Index1M,$H680)</f>
        <v>44497</v>
      </c>
      <c r="J680" s="144">
        <f>IFERROR(_xll.qlIndexFixing(Index1M,$H680,TRUE,_xll.ohTrigger(RecalcTrigger,Trigger1M)),NA())</f>
        <v>-1.5337456779768166E-3</v>
      </c>
      <c r="K680" s="44">
        <f>IFERROR(_xll.qlIndexFixing(Index3M,H680,TRUE,_xll.ohTrigger(RecalcTrigger,Trigger3M)),NA())</f>
        <v>-6.5924366010074721E-5</v>
      </c>
      <c r="L680" s="44">
        <f>IFERROR(_xll.qlIndexFixing(Index6M,$H680,TRUE,_xll.ohTrigger(RecalcTrigger,Trigger6M)),NA())</f>
        <v>1.8253875445821274E-3</v>
      </c>
      <c r="M680" s="145">
        <f>IFERROR(_xll.qlIndexFixing(Index1Y,$H680,TRUE,_xll.ohTrigger(RecalcTrigger,Trigger1Y)),NA())</f>
        <v>3.9017344608864037E-3</v>
      </c>
      <c r="N680" s="144">
        <f>IFERROR(_xll.qlIndexFixing(ONIndex1M,I680,TRUE,_xll.ohTrigger(RecalcTrigger,Trigger1M)),NA())</f>
        <v>-1.6037576112726271E-3</v>
      </c>
      <c r="O680" s="44">
        <f>IFERROR(_xll.qlIndexFixing(ONIndex3M,I680,TRUE,_xll.ohTrigger(RecalcTrigger,Trigger3M)),NA())</f>
        <v>-3.2018239551678818E-4</v>
      </c>
      <c r="P680" s="44">
        <f>IFERROR(_xll.qlIndexFixing(ONIndex6M,I680,TRUE,_xll.ohTrigger(RecalcTrigger,Trigger6M)),NA())</f>
        <v>1.3007187602198655E-3</v>
      </c>
      <c r="Q680" s="145">
        <f>IFERROR(_xll.qlIndexFixing(ONIndex1Y,I680,TRUE,_xll.ohTrigger(RecalcTrigger,Trigger1Y)),NA())</f>
        <v>2.81333496211289E-3</v>
      </c>
    </row>
    <row r="681" spans="2:17" x14ac:dyDescent="0.2">
      <c r="B681" s="39" t="s">
        <v>42</v>
      </c>
      <c r="D681" s="42">
        <f>_xll.qlCalendarAdvance(Calendar,$D680,B681,"f",FALSE)</f>
        <v>44502</v>
      </c>
      <c r="E681" s="139">
        <f>_xll.qlInterestRateIndexValueDate(IndexON,D681)</f>
        <v>44502</v>
      </c>
      <c r="F681" s="155">
        <f>IFERROR(_xll.qlIndexFixing(IndexON,D681,TRUE,_xll.ohTrigger(RecalcTrigger,TriggerON)),NA())</f>
        <v>-1.6909370808759761E-3</v>
      </c>
      <c r="H681" s="42">
        <f>_xll.qlCalendarAdvance(Calendar,$H680,B681,"f",FALSE)</f>
        <v>44502</v>
      </c>
      <c r="I681" s="139">
        <f>_xll.qlInterestRateIndexValueDate(Index1M,$H681)</f>
        <v>44504</v>
      </c>
      <c r="J681" s="144">
        <f>IFERROR(_xll.qlIndexFixing(Index1M,$H681,TRUE,_xll.ohTrigger(RecalcTrigger,Trigger1M)),NA())</f>
        <v>-1.4910082858365925E-3</v>
      </c>
      <c r="K681" s="44">
        <f>IFERROR(_xll.qlIndexFixing(Index3M,H681,TRUE,_xll.ohTrigger(RecalcTrigger,Trigger3M)),NA())</f>
        <v>-2.2699857890341313E-5</v>
      </c>
      <c r="L681" s="44">
        <f>IFERROR(_xll.qlIndexFixing(Index6M,$H681,TRUE,_xll.ohTrigger(RecalcTrigger,Trigger6M)),NA())</f>
        <v>1.8652849406529247E-3</v>
      </c>
      <c r="M681" s="145">
        <f>IFERROR(_xll.qlIndexFixing(Index1Y,$H681,TRUE,_xll.ohTrigger(RecalcTrigger,Trigger1Y)),NA())</f>
        <v>3.9446679834545398E-3</v>
      </c>
      <c r="N681" s="144">
        <f>IFERROR(_xll.qlIndexFixing(ONIndex1M,I681,TRUE,_xll.ohTrigger(RecalcTrigger,Trigger1M)),NA())</f>
        <v>-1.5614062157220943E-3</v>
      </c>
      <c r="O681" s="44">
        <f>IFERROR(_xll.qlIndexFixing(ONIndex3M,I681,TRUE,_xll.ohTrigger(RecalcTrigger,Trigger3M)),NA())</f>
        <v>-2.7786334213519837E-4</v>
      </c>
      <c r="P681" s="44">
        <f>IFERROR(_xll.qlIndexFixing(ONIndex6M,I681,TRUE,_xll.ohTrigger(RecalcTrigger,Trigger6M)),NA())</f>
        <v>1.3419862256647264E-3</v>
      </c>
      <c r="Q681" s="145">
        <f>IFERROR(_xll.qlIndexFixing(ONIndex1Y,I681,TRUE,_xll.ohTrigger(RecalcTrigger,Trigger1Y)),NA())</f>
        <v>2.8548997331778736E-3</v>
      </c>
    </row>
    <row r="682" spans="2:17" x14ac:dyDescent="0.2">
      <c r="B682" s="39" t="s">
        <v>42</v>
      </c>
      <c r="D682" s="42">
        <f>_xll.qlCalendarAdvance(Calendar,$D681,B682,"f",FALSE)</f>
        <v>44509</v>
      </c>
      <c r="E682" s="139">
        <f>_xll.qlInterestRateIndexValueDate(IndexON,D682)</f>
        <v>44509</v>
      </c>
      <c r="F682" s="155">
        <f>IFERROR(_xll.qlIndexFixing(IndexON,D682,TRUE,_xll.ohTrigger(RecalcTrigger,TriggerON)),NA())</f>
        <v>-1.6459104921384693E-3</v>
      </c>
      <c r="H682" s="42">
        <f>_xll.qlCalendarAdvance(Calendar,$H681,B682,"f",FALSE)</f>
        <v>44509</v>
      </c>
      <c r="I682" s="139">
        <f>_xll.qlInterestRateIndexValueDate(Index1M,$H682)</f>
        <v>44511</v>
      </c>
      <c r="J682" s="144">
        <f>IFERROR(_xll.qlIndexFixing(Index1M,$H682,TRUE,_xll.ohTrigger(RecalcTrigger,Trigger1M)),NA())</f>
        <v>-1.448032605627092E-3</v>
      </c>
      <c r="K682" s="44">
        <f>IFERROR(_xll.qlIndexFixing(Index3M,H682,TRUE,_xll.ohTrigger(RecalcTrigger,Trigger3M)),NA())</f>
        <v>2.0674960474077803E-5</v>
      </c>
      <c r="L682" s="44">
        <f>IFERROR(_xll.qlIndexFixing(Index6M,$H682,TRUE,_xll.ohTrigger(RecalcTrigger,Trigger6M)),NA())</f>
        <v>1.9084312487743628E-3</v>
      </c>
      <c r="M682" s="145">
        <f>IFERROR(_xll.qlIndexFixing(Index1Y,$H682,TRUE,_xll.ohTrigger(RecalcTrigger,Trigger1Y)),NA())</f>
        <v>3.9876378359793635E-3</v>
      </c>
      <c r="N682" s="144">
        <f>IFERROR(_xll.qlIndexFixing(ONIndex1M,I682,TRUE,_xll.ohTrigger(RecalcTrigger,Trigger1M)),NA())</f>
        <v>-1.5188162814228079E-3</v>
      </c>
      <c r="O682" s="44">
        <f>IFERROR(_xll.qlIndexFixing(ONIndex3M,I682,TRUE,_xll.ohTrigger(RecalcTrigger,Trigger3M)),NA())</f>
        <v>-2.3538662251354481E-4</v>
      </c>
      <c r="P682" s="44">
        <f>IFERROR(_xll.qlIndexFixing(ONIndex6M,I682,TRUE,_xll.ohTrigger(RecalcTrigger,Trigger6M)),NA())</f>
        <v>1.3834012879243573E-3</v>
      </c>
      <c r="Q682" s="145">
        <f>IFERROR(_xll.qlIndexFixing(ONIndex1Y,I682,TRUE,_xll.ohTrigger(RecalcTrigger,Trigger1Y)),NA())</f>
        <v>2.8965467920993859E-3</v>
      </c>
    </row>
    <row r="683" spans="2:17" x14ac:dyDescent="0.2">
      <c r="B683" s="39" t="s">
        <v>42</v>
      </c>
      <c r="D683" s="42">
        <f>_xll.qlCalendarAdvance(Calendar,$D682,B683,"f",FALSE)</f>
        <v>44516</v>
      </c>
      <c r="E683" s="139">
        <f>_xll.qlInterestRateIndexValueDate(IndexON,D683)</f>
        <v>44516</v>
      </c>
      <c r="F683" s="155">
        <f>IFERROR(_xll.qlIndexFixing(IndexON,D683,TRUE,_xll.ohTrigger(RecalcTrigger,TriggerON)),NA())</f>
        <v>-1.6006364093357206E-3</v>
      </c>
      <c r="H683" s="42">
        <f>_xll.qlCalendarAdvance(Calendar,$H682,B683,"f",FALSE)</f>
        <v>44516</v>
      </c>
      <c r="I683" s="139">
        <f>_xll.qlInterestRateIndexValueDate(Index1M,$H683)</f>
        <v>44518</v>
      </c>
      <c r="J683" s="144">
        <f>IFERROR(_xll.qlIndexFixing(Index1M,$H683,TRUE,_xll.ohTrigger(RecalcTrigger,Trigger1M)),NA())</f>
        <v>-1.4048188649250226E-3</v>
      </c>
      <c r="K683" s="44">
        <f>IFERROR(_xll.qlIndexFixing(Index3M,H683,TRUE,_xll.ohTrigger(RecalcTrigger,Trigger3M)),NA())</f>
        <v>6.4198773426903059E-5</v>
      </c>
      <c r="L683" s="44">
        <f>IFERROR(_xll.qlIndexFixing(Index6M,$H683,TRUE,_xll.ohTrigger(RecalcTrigger,Trigger6M)),NA())</f>
        <v>1.9517113153003744E-3</v>
      </c>
      <c r="M683" s="145">
        <f>IFERROR(_xll.qlIndexFixing(Index1Y,$H683,TRUE,_xll.ohTrigger(RecalcTrigger,Trigger1Y)),NA())</f>
        <v>4.0306432115103123E-3</v>
      </c>
      <c r="N683" s="144">
        <f>IFERROR(_xll.qlIndexFixing(ONIndex1M,I683,TRUE,_xll.ohTrigger(RecalcTrigger,Trigger1M)),NA())</f>
        <v>-1.4759880387904545E-3</v>
      </c>
      <c r="O683" s="44">
        <f>IFERROR(_xll.qlIndexFixing(ONIndex3M,I683,TRUE,_xll.ohTrigger(RecalcTrigger,Trigger3M)),NA())</f>
        <v>-1.92753557315406E-4</v>
      </c>
      <c r="P683" s="44">
        <f>IFERROR(_xll.qlIndexFixing(ONIndex6M,I683,TRUE,_xll.ohTrigger(RecalcTrigger,Trigger6M)),NA())</f>
        <v>1.424962825575804E-3</v>
      </c>
      <c r="Q683" s="145">
        <f>IFERROR(_xll.qlIndexFixing(ONIndex1Y,I683,TRUE,_xll.ohTrigger(RecalcTrigger,Trigger1Y)),NA())</f>
        <v>2.93827400122737E-3</v>
      </c>
    </row>
    <row r="684" spans="2:17" x14ac:dyDescent="0.2">
      <c r="B684" s="39" t="s">
        <v>42</v>
      </c>
      <c r="D684" s="42">
        <f>_xll.qlCalendarAdvance(Calendar,$D683,B684,"f",FALSE)</f>
        <v>44523</v>
      </c>
      <c r="E684" s="139">
        <f>_xll.qlInterestRateIndexValueDate(IndexON,D684)</f>
        <v>44523</v>
      </c>
      <c r="F684" s="155">
        <f>IFERROR(_xll.qlIndexFixing(IndexON,D684,TRUE,_xll.ohTrigger(RecalcTrigger,TriggerON)),NA())</f>
        <v>-1.5551155931792238E-3</v>
      </c>
      <c r="H684" s="42">
        <f>_xll.qlCalendarAdvance(Calendar,$H683,B684,"f",FALSE)</f>
        <v>44523</v>
      </c>
      <c r="I684" s="139">
        <f>_xll.qlInterestRateIndexValueDate(Index1M,$H684)</f>
        <v>44525</v>
      </c>
      <c r="J684" s="144">
        <f>IFERROR(_xll.qlIndexFixing(Index1M,$H684,TRUE,_xll.ohTrigger(RecalcTrigger,Trigger1M)),NA())</f>
        <v>-1.3613672912958508E-3</v>
      </c>
      <c r="K684" s="44">
        <f>IFERROR(_xll.qlIndexFixing(Index3M,H684,TRUE,_xll.ohTrigger(RecalcTrigger,Trigger3M)),NA())</f>
        <v>1.0787026527145241E-4</v>
      </c>
      <c r="L684" s="44">
        <f>IFERROR(_xll.qlIndexFixing(Index6M,$H684,TRUE,_xll.ohTrigger(RecalcTrigger,Trigger6M)),NA())</f>
        <v>1.9951240264006057E-3</v>
      </c>
      <c r="M684" s="145">
        <f>IFERROR(_xll.qlIndexFixing(Index1Y,$H684,TRUE,_xll.ohTrigger(RecalcTrigger,Trigger1Y)),NA())</f>
        <v>4.0736833189027027E-3</v>
      </c>
      <c r="N684" s="144">
        <f>IFERROR(_xll.qlIndexFixing(ONIndex1M,I684,TRUE,_xll.ohTrigger(RecalcTrigger,Trigger1M)),NA())</f>
        <v>-1.4329217178010722E-3</v>
      </c>
      <c r="O684" s="44">
        <f>IFERROR(_xll.qlIndexFixing(ONIndex3M,I684,TRUE,_xll.ohTrigger(RecalcTrigger,Trigger3M)),NA())</f>
        <v>-1.4996546672474409E-4</v>
      </c>
      <c r="P684" s="44">
        <f>IFERROR(_xll.qlIndexFixing(ONIndex6M,I684,TRUE,_xll.ohTrigger(RecalcTrigger,Trigger6M)),NA())</f>
        <v>1.4666697175158561E-3</v>
      </c>
      <c r="Q684" s="145">
        <f>IFERROR(_xll.qlIndexFixing(ONIndex1Y,I684,TRUE,_xll.ohTrigger(RecalcTrigger,Trigger1Y)),NA())</f>
        <v>2.9800792224321526E-3</v>
      </c>
    </row>
    <row r="685" spans="2:17" x14ac:dyDescent="0.2">
      <c r="B685" s="39" t="s">
        <v>42</v>
      </c>
      <c r="D685" s="42">
        <f>_xll.qlCalendarAdvance(Calendar,$D684,B685,"f",FALSE)</f>
        <v>44530</v>
      </c>
      <c r="E685" s="139">
        <f>_xll.qlInterestRateIndexValueDate(IndexON,D685)</f>
        <v>44530</v>
      </c>
      <c r="F685" s="155">
        <f>IFERROR(_xll.qlIndexFixing(IndexON,D685,TRUE,_xll.ohTrigger(RecalcTrigger,TriggerON)),NA())</f>
        <v>-1.5093488042605685E-3</v>
      </c>
      <c r="H685" s="42">
        <f>_xll.qlCalendarAdvance(Calendar,$H684,B685,"f",FALSE)</f>
        <v>44530</v>
      </c>
      <c r="I685" s="139">
        <f>_xll.qlInterestRateIndexValueDate(Index1M,$H685)</f>
        <v>44532</v>
      </c>
      <c r="J685" s="144">
        <f>IFERROR(_xll.qlIndexFixing(Index1M,$H685,TRUE,_xll.ohTrigger(RecalcTrigger,Trigger1M)),NA())</f>
        <v>-1.3176781122962999E-3</v>
      </c>
      <c r="K685" s="44">
        <f>IFERROR(_xll.qlIndexFixing(Index3M,H685,TRUE,_xll.ohTrigger(RecalcTrigger,Trigger3M)),NA())</f>
        <v>1.4537465528707827E-4</v>
      </c>
      <c r="L685" s="44">
        <f>IFERROR(_xll.qlIndexFixing(Index6M,$H685,TRUE,_xll.ohTrigger(RecalcTrigger,Trigger6M)),NA())</f>
        <v>2.0418292998018468E-3</v>
      </c>
      <c r="M685" s="145">
        <f>IFERROR(_xll.qlIndexFixing(Index1Y,$H685,TRUE,_xll.ohTrigger(RecalcTrigger,Trigger1Y)),NA())</f>
        <v>4.1167573828214512E-3</v>
      </c>
      <c r="N685" s="144">
        <f>IFERROR(_xll.qlIndexFixing(ONIndex1M,I685,TRUE,_xll.ohTrigger(RecalcTrigger,Trigger1M)),NA())</f>
        <v>-1.3896175487904117E-3</v>
      </c>
      <c r="O685" s="44">
        <f>IFERROR(_xll.qlIndexFixing(ONIndex3M,I685,TRUE,_xll.ohTrigger(RecalcTrigger,Trigger3M)),NA())</f>
        <v>-1.0702367188475392E-4</v>
      </c>
      <c r="P685" s="44">
        <f>IFERROR(_xll.qlIndexFixing(ONIndex6M,I685,TRUE,_xll.ohTrigger(RecalcTrigger,Trigger6M)),NA())</f>
        <v>1.5085208420817509E-3</v>
      </c>
      <c r="Q685" s="145">
        <f>IFERROR(_xll.qlIndexFixing(ONIndex1Y,I685,TRUE,_xll.ohTrigger(RecalcTrigger,Trigger1Y)),NA())</f>
        <v>3.0219603178238685E-3</v>
      </c>
    </row>
    <row r="686" spans="2:17" x14ac:dyDescent="0.2">
      <c r="B686" s="39" t="s">
        <v>42</v>
      </c>
      <c r="D686" s="42">
        <f>_xll.qlCalendarAdvance(Calendar,$D685,B686,"f",FALSE)</f>
        <v>44537</v>
      </c>
      <c r="E686" s="139">
        <f>_xll.qlInterestRateIndexValueDate(IndexON,D686)</f>
        <v>44537</v>
      </c>
      <c r="F686" s="155">
        <f>IFERROR(_xll.qlIndexFixing(IndexON,D686,TRUE,_xll.ohTrigger(RecalcTrigger,TriggerON)),NA())</f>
        <v>-1.4633368034511207E-3</v>
      </c>
      <c r="H686" s="42">
        <f>_xll.qlCalendarAdvance(Calendar,$H685,B686,"f",FALSE)</f>
        <v>44537</v>
      </c>
      <c r="I686" s="139">
        <f>_xll.qlInterestRateIndexValueDate(Index1M,$H686)</f>
        <v>44539</v>
      </c>
      <c r="J686" s="144">
        <f>IFERROR(_xll.qlIndexFixing(Index1M,$H686,TRUE,_xll.ohTrigger(RecalcTrigger,Trigger1M)),NA())</f>
        <v>-1.2737515554780976E-3</v>
      </c>
      <c r="K686" s="44">
        <f>IFERROR(_xll.qlIndexFixing(Index3M,H686,TRUE,_xll.ohTrigger(RecalcTrigger,Trigger3M)),NA())</f>
        <v>1.8931728459747887E-4</v>
      </c>
      <c r="L686" s="44">
        <f>IFERROR(_xll.qlIndexFixing(Index6M,$H686,TRUE,_xll.ohTrigger(RecalcTrigger,Trigger6M)),NA())</f>
        <v>2.0855131357833366E-3</v>
      </c>
      <c r="M686" s="145">
        <f>IFERROR(_xll.qlIndexFixing(Index1Y,$H686,TRUE,_xll.ohTrigger(RecalcTrigger,Trigger1Y)),NA())</f>
        <v>4.1598646437432637E-3</v>
      </c>
      <c r="N686" s="144">
        <f>IFERROR(_xll.qlIndexFixing(ONIndex1M,I686,TRUE,_xll.ohTrigger(RecalcTrigger,Trigger1M)),NA())</f>
        <v>-1.3460757620142871E-3</v>
      </c>
      <c r="O686" s="44">
        <f>IFERROR(_xll.qlIndexFixing(ONIndex3M,I686,TRUE,_xll.ohTrigger(RecalcTrigger,Trigger3M)),NA())</f>
        <v>-6.392949301936568E-5</v>
      </c>
      <c r="P686" s="44">
        <f>IFERROR(_xll.qlIndexFixing(ONIndex6M,I686,TRUE,_xll.ohTrigger(RecalcTrigger,Trigger6M)),NA())</f>
        <v>1.5505150781702781E-3</v>
      </c>
      <c r="Q686" s="145">
        <f>IFERROR(_xll.qlIndexFixing(ONIndex1Y,I686,TRUE,_xll.ohTrigger(RecalcTrigger,Trigger1Y)),NA())</f>
        <v>3.0639151495126526E-3</v>
      </c>
    </row>
    <row r="687" spans="2:17" x14ac:dyDescent="0.2">
      <c r="B687" s="39" t="s">
        <v>42</v>
      </c>
      <c r="D687" s="42">
        <f>_xll.qlCalendarAdvance(Calendar,$D686,B687,"f",FALSE)</f>
        <v>44544</v>
      </c>
      <c r="E687" s="139">
        <f>_xll.qlInterestRateIndexValueDate(IndexON,D687)</f>
        <v>44544</v>
      </c>
      <c r="F687" s="155">
        <f>IFERROR(_xll.qlIndexFixing(IndexON,D687,TRUE,_xll.ohTrigger(RecalcTrigger,TriggerON)),NA())</f>
        <v>-1.417080351222566E-3</v>
      </c>
      <c r="H687" s="42">
        <f>_xll.qlCalendarAdvance(Calendar,$H686,B687,"f",FALSE)</f>
        <v>44544</v>
      </c>
      <c r="I687" s="139">
        <f>_xll.qlInterestRateIndexValueDate(Index1M,$H687)</f>
        <v>44546</v>
      </c>
      <c r="J687" s="144">
        <f>IFERROR(_xll.qlIndexFixing(Index1M,$H687,TRUE,_xll.ohTrigger(RecalcTrigger,Trigger1M)),NA())</f>
        <v>-1.2295878483642442E-3</v>
      </c>
      <c r="K687" s="44">
        <f>IFERROR(_xll.qlIndexFixing(Index3M,H687,TRUE,_xll.ohTrigger(RecalcTrigger,Trigger3M)),NA())</f>
        <v>2.3340382252978742E-4</v>
      </c>
      <c r="L687" s="44">
        <f>IFERROR(_xll.qlIndexFixing(Index6M,$H687,TRUE,_xll.ohTrigger(RecalcTrigger,Trigger6M)),NA())</f>
        <v>2.1293262008906886E-3</v>
      </c>
      <c r="M687" s="145">
        <f>IFERROR(_xll.qlIndexFixing(Index1Y,$H687,TRUE,_xll.ohTrigger(RecalcTrigger,Trigger1Y)),NA())</f>
        <v>4.2030043579594847E-3</v>
      </c>
      <c r="N687" s="144">
        <f>IFERROR(_xll.qlIndexFixing(ONIndex1M,I687,TRUE,_xll.ohTrigger(RecalcTrigger,Trigger1M)),NA())</f>
        <v>-1.3022965878084491E-3</v>
      </c>
      <c r="O687" s="44">
        <f>IFERROR(_xll.qlIndexFixing(ONIndex3M,I687,TRUE,_xll.ohTrigger(RecalcTrigger,Trigger3M)),NA())</f>
        <v>-2.0684250632285739E-5</v>
      </c>
      <c r="P687" s="44">
        <f>IFERROR(_xll.qlIndexFixing(ONIndex6M,I687,TRUE,_xll.ohTrigger(RecalcTrigger,Trigger6M)),NA())</f>
        <v>1.5926513045183555E-3</v>
      </c>
      <c r="Q687" s="145">
        <f>IFERROR(_xll.qlIndexFixing(ONIndex1Y,I687,TRUE,_xll.ohTrigger(RecalcTrigger,Trigger1Y)),NA())</f>
        <v>3.1059415795287038E-3</v>
      </c>
    </row>
    <row r="688" spans="2:17" x14ac:dyDescent="0.2">
      <c r="B688" s="39" t="s">
        <v>42</v>
      </c>
      <c r="D688" s="42">
        <f>_xll.qlCalendarAdvance(Calendar,$D687,B688,"f",FALSE)</f>
        <v>44551</v>
      </c>
      <c r="E688" s="139">
        <f>_xll.qlInterestRateIndexValueDate(IndexON,D688)</f>
        <v>44551</v>
      </c>
      <c r="F688" s="155">
        <f>IFERROR(_xll.qlIndexFixing(IndexON,D688,TRUE,_xll.ohTrigger(RecalcTrigger,TriggerON)),NA())</f>
        <v>-1.3705802083263663E-3</v>
      </c>
      <c r="H688" s="42">
        <f>_xll.qlCalendarAdvance(Calendar,$H687,B688,"f",FALSE)</f>
        <v>44551</v>
      </c>
      <c r="I688" s="139">
        <f>_xll.qlInterestRateIndexValueDate(Index1M,$H688)</f>
        <v>44553</v>
      </c>
      <c r="J688" s="144">
        <f>IFERROR(_xll.qlIndexFixing(Index1M,$H688,TRUE,_xll.ohTrigger(RecalcTrigger,Trigger1M)),NA())</f>
        <v>-1.1851872184777401E-3</v>
      </c>
      <c r="K688" s="44">
        <f>IFERROR(_xll.qlIndexFixing(Index3M,H688,TRUE,_xll.ohTrigger(RecalcTrigger,Trigger3M)),NA())</f>
        <v>2.7763295312155378E-4</v>
      </c>
      <c r="L688" s="44">
        <f>IFERROR(_xll.qlIndexFixing(Index6M,$H688,TRUE,_xll.ohTrigger(RecalcTrigger,Trigger6M)),NA())</f>
        <v>2.1732673810396928E-3</v>
      </c>
      <c r="M688" s="145">
        <f>IFERROR(_xll.qlIndexFixing(Index1Y,$H688,TRUE,_xll.ohTrigger(RecalcTrigger,Trigger1Y)),NA())</f>
        <v>4.2461757975809124E-3</v>
      </c>
      <c r="N688" s="144">
        <f>IFERROR(_xll.qlIndexFixing(ONIndex1M,I688,TRUE,_xll.ohTrigger(RecalcTrigger,Trigger1M)),NA())</f>
        <v>-1.2582802564686801E-3</v>
      </c>
      <c r="O688" s="44">
        <f>IFERROR(_xll.qlIndexFixing(ONIndex3M,I688,TRUE,_xll.ohTrigger(RecalcTrigger,Trigger3M)),NA())</f>
        <v>2.2710734493003315E-5</v>
      </c>
      <c r="P688" s="44">
        <f>IFERROR(_xll.qlIndexFixing(ONIndex6M,I688,TRUE,_xll.ohTrigger(RecalcTrigger,Trigger6M)),NA())</f>
        <v>1.6349283995431563E-3</v>
      </c>
      <c r="Q688" s="145">
        <f>IFERROR(_xll.qlIndexFixing(ONIndex1Y,I688,TRUE,_xll.ohTrigger(RecalcTrigger,Trigger1Y)),NA())</f>
        <v>3.1480374699022207E-3</v>
      </c>
    </row>
    <row r="689" spans="2:17" x14ac:dyDescent="0.2">
      <c r="B689" s="39" t="s">
        <v>42</v>
      </c>
      <c r="D689" s="42">
        <f>_xll.qlCalendarAdvance(Calendar,$D688,B689,"f",FALSE)</f>
        <v>44558</v>
      </c>
      <c r="E689" s="139">
        <f>_xll.qlInterestRateIndexValueDate(IndexON,D689)</f>
        <v>44558</v>
      </c>
      <c r="F689" s="155">
        <f>IFERROR(_xll.qlIndexFixing(IndexON,D689,TRUE,_xll.ohTrigger(RecalcTrigger,TriggerON)),NA())</f>
        <v>-1.3238371355139833E-3</v>
      </c>
      <c r="H689" s="42">
        <f>_xll.qlCalendarAdvance(Calendar,$H688,B689,"f",FALSE)</f>
        <v>44558</v>
      </c>
      <c r="I689" s="139">
        <f>_xll.qlInterestRateIndexValueDate(Index1M,$H689)</f>
        <v>44560</v>
      </c>
      <c r="J689" s="144">
        <f>IFERROR(_xll.qlIndexFixing(Index1M,$H689,TRUE,_xll.ohTrigger(RecalcTrigger,Trigger1M)),NA())</f>
        <v>-1.1405498933353408E-3</v>
      </c>
      <c r="K689" s="44">
        <f>IFERROR(_xll.qlIndexFixing(Index3M,H689,TRUE,_xll.ohTrigger(RecalcTrigger,Trigger3M)),NA())</f>
        <v>3.2200336036414257E-4</v>
      </c>
      <c r="L689" s="44">
        <f>IFERROR(_xll.qlIndexFixing(Index6M,$H689,TRUE,_xll.ohTrigger(RecalcTrigger,Trigger6M)),NA())</f>
        <v>2.2173355620727915E-3</v>
      </c>
      <c r="M689" s="145">
        <f>IFERROR(_xll.qlIndexFixing(Index1Y,$H689,TRUE,_xll.ohTrigger(RecalcTrigger,Trigger1Y)),NA())</f>
        <v>4.2893782505399915E-3</v>
      </c>
      <c r="N689" s="144">
        <f>IFERROR(_xll.qlIndexFixing(ONIndex1M,I689,TRUE,_xll.ohTrigger(RecalcTrigger,Trigger1M)),NA())</f>
        <v>-1.2140269980109863E-3</v>
      </c>
      <c r="O689" s="44">
        <f>IFERROR(_xll.qlIndexFixing(ONIndex3M,I689,TRUE,_xll.ohTrigger(RecalcTrigger,Trigger3M)),NA())</f>
        <v>6.6254142092603274E-5</v>
      </c>
      <c r="P689" s="44">
        <f>IFERROR(_xll.qlIndexFixing(ONIndex6M,I689,TRUE,_xll.ohTrigger(RecalcTrigger,Trigger6M)),NA())</f>
        <v>1.6773452419815982E-3</v>
      </c>
      <c r="Q689" s="145">
        <f>IFERROR(_xll.qlIndexFixing(ONIndex1Y,I689,TRUE,_xll.ohTrigger(RecalcTrigger,Trigger1Y)),NA())</f>
        <v>3.1902006828232743E-3</v>
      </c>
    </row>
    <row r="690" spans="2:17" x14ac:dyDescent="0.2">
      <c r="B690" s="39" t="s">
        <v>42</v>
      </c>
      <c r="D690" s="42">
        <f>_xll.qlCalendarAdvance(Calendar,$D689,B690,"f",FALSE)</f>
        <v>44565</v>
      </c>
      <c r="E690" s="139">
        <f>_xll.qlInterestRateIndexValueDate(IndexON,D690)</f>
        <v>44565</v>
      </c>
      <c r="F690" s="155">
        <f>IFERROR(_xll.qlIndexFixing(IndexON,D690,TRUE,_xll.ohTrigger(RecalcTrigger,TriggerON)),NA())</f>
        <v>-1.2768518933770068E-3</v>
      </c>
      <c r="H690" s="42">
        <f>_xll.qlCalendarAdvance(Calendar,$H689,B690,"f",FALSE)</f>
        <v>44565</v>
      </c>
      <c r="I690" s="139">
        <f>_xll.qlInterestRateIndexValueDate(Index1M,$H690)</f>
        <v>44567</v>
      </c>
      <c r="J690" s="144">
        <f>IFERROR(_xll.qlIndexFixing(Index1M,$H690,TRUE,_xll.ohTrigger(RecalcTrigger,Trigger1M)),NA())</f>
        <v>-1.0956761004300708E-3</v>
      </c>
      <c r="K690" s="44">
        <f>IFERROR(_xll.qlIndexFixing(Index3M,H690,TRUE,_xll.ohTrigger(RecalcTrigger,Trigger3M)),NA())</f>
        <v>3.6651372820717398E-4</v>
      </c>
      <c r="L690" s="44">
        <f>IFERROR(_xll.qlIndexFixing(Index6M,$H690,TRUE,_xll.ohTrigger(RecalcTrigger,Trigger6M)),NA())</f>
        <v>2.2583234455734961E-3</v>
      </c>
      <c r="M690" s="145">
        <f>IFERROR(_xll.qlIndexFixing(Index1Y,$H690,TRUE,_xll.ohTrigger(RecalcTrigger,Trigger1Y)),NA())</f>
        <v>4.3326110205940968E-3</v>
      </c>
      <c r="N690" s="144">
        <f>IFERROR(_xll.qlIndexFixing(ONIndex1M,I690,TRUE,_xll.ohTrigger(RecalcTrigger,Trigger1M)),NA())</f>
        <v>-1.1695370428110863E-3</v>
      </c>
      <c r="O690" s="44">
        <f>IFERROR(_xll.qlIndexFixing(ONIndex3M,I690,TRUE,_xll.ohTrigger(RecalcTrigger,Trigger3M)),NA())</f>
        <v>1.099446513030955E-4</v>
      </c>
      <c r="P690" s="44">
        <f>IFERROR(_xll.qlIndexFixing(ONIndex6M,I690,TRUE,_xll.ohTrigger(RecalcTrigger,Trigger6M)),NA())</f>
        <v>1.7199007105705988E-3</v>
      </c>
      <c r="Q690" s="145">
        <f>IFERROR(_xll.qlIndexFixing(ONIndex1Y,I690,TRUE,_xll.ohTrigger(RecalcTrigger,Trigger1Y)),NA())</f>
        <v>3.2324290803220634E-3</v>
      </c>
    </row>
    <row r="691" spans="2:17" x14ac:dyDescent="0.2">
      <c r="B691" s="39" t="s">
        <v>42</v>
      </c>
      <c r="D691" s="42">
        <f>_xll.qlCalendarAdvance(Calendar,$D690,B691,"f",FALSE)</f>
        <v>44572</v>
      </c>
      <c r="E691" s="139">
        <f>_xll.qlInterestRateIndexValueDate(IndexON,D691)</f>
        <v>44572</v>
      </c>
      <c r="F691" s="155">
        <f>IFERROR(_xll.qlIndexFixing(IndexON,D691,TRUE,_xll.ohTrigger(RecalcTrigger,TriggerON)),NA())</f>
        <v>-1.2296252426668985E-3</v>
      </c>
      <c r="H691" s="42">
        <f>_xll.qlCalendarAdvance(Calendar,$H690,B691,"f",FALSE)</f>
        <v>44572</v>
      </c>
      <c r="I691" s="139">
        <f>_xll.qlInterestRateIndexValueDate(Index1M,$H691)</f>
        <v>44574</v>
      </c>
      <c r="J691" s="144">
        <f>IFERROR(_xll.qlIndexFixing(Index1M,$H691,TRUE,_xll.ohTrigger(RecalcTrigger,Trigger1M)),NA())</f>
        <v>-1.0505660672512074E-3</v>
      </c>
      <c r="K691" s="44">
        <f>IFERROR(_xll.qlIndexFixing(Index3M,H691,TRUE,_xll.ohTrigger(RecalcTrigger,Trigger3M)),NA())</f>
        <v>4.1116274055408297E-4</v>
      </c>
      <c r="L691" s="44">
        <f>IFERROR(_xll.qlIndexFixing(Index6M,$H691,TRUE,_xll.ohTrigger(RecalcTrigger,Trigger6M)),NA())</f>
        <v>2.3026334754044277E-3</v>
      </c>
      <c r="M691" s="145">
        <f>IFERROR(_xll.qlIndexFixing(Index1Y,$H691,TRUE,_xll.ohTrigger(RecalcTrigger,Trigger1Y)),NA())</f>
        <v>4.3758734273281613E-3</v>
      </c>
      <c r="N691" s="144">
        <f>IFERROR(_xll.qlIndexFixing(ONIndex1M,I691,TRUE,_xll.ohTrigger(RecalcTrigger,Trigger1M)),NA())</f>
        <v>-1.1248106212047304E-3</v>
      </c>
      <c r="O691" s="44">
        <f>IFERROR(_xll.qlIndexFixing(ONIndex3M,I691,TRUE,_xll.ohTrigger(RecalcTrigger,Trigger3M)),NA())</f>
        <v>1.5378094166074163E-4</v>
      </c>
      <c r="P691" s="44">
        <f>IFERROR(_xll.qlIndexFixing(ONIndex6M,I691,TRUE,_xll.ohTrigger(RecalcTrigger,Trigger6M)),NA())</f>
        <v>1.7625936838872036E-3</v>
      </c>
      <c r="Q691" s="145">
        <f>IFERROR(_xll.qlIndexFixing(ONIndex1Y,I691,TRUE,_xll.ohTrigger(RecalcTrigger,Trigger1Y)),NA())</f>
        <v>3.2747205243488509E-3</v>
      </c>
    </row>
    <row r="692" spans="2:17" x14ac:dyDescent="0.2">
      <c r="B692" s="39" t="s">
        <v>42</v>
      </c>
      <c r="D692" s="42">
        <f>_xll.qlCalendarAdvance(Calendar,$D691,B692,"f",FALSE)</f>
        <v>44579</v>
      </c>
      <c r="E692" s="139">
        <f>_xll.qlInterestRateIndexValueDate(IndexON,D692)</f>
        <v>44579</v>
      </c>
      <c r="F692" s="155">
        <f>IFERROR(_xll.qlIndexFixing(IndexON,D692,TRUE,_xll.ohTrigger(RecalcTrigger,TriggerON)),NA())</f>
        <v>-1.1821579440551844E-3</v>
      </c>
      <c r="H692" s="42">
        <f>_xll.qlCalendarAdvance(Calendar,$H691,B692,"f",FALSE)</f>
        <v>44579</v>
      </c>
      <c r="I692" s="139">
        <f>_xll.qlInterestRateIndexValueDate(Index1M,$H692)</f>
        <v>44581</v>
      </c>
      <c r="J692" s="144">
        <f>IFERROR(_xll.qlIndexFixing(Index1M,$H692,TRUE,_xll.ohTrigger(RecalcTrigger,Trigger1M)),NA())</f>
        <v>-1.005220021276787E-3</v>
      </c>
      <c r="K692" s="44">
        <f>IFERROR(_xll.qlIndexFixing(Index3M,H692,TRUE,_xll.ohTrigger(RecalcTrigger,Trigger3M)),NA())</f>
        <v>4.5594908126567191E-4</v>
      </c>
      <c r="L692" s="44">
        <f>IFERROR(_xll.qlIndexFixing(Index6M,$H692,TRUE,_xll.ohTrigger(RecalcTrigger,Trigger6M)),NA())</f>
        <v>2.347067236550056E-3</v>
      </c>
      <c r="M692" s="145">
        <f>IFERROR(_xll.qlIndexFixing(Index1Y,$H692,TRUE,_xll.ohTrigger(RecalcTrigger,Trigger1Y)),NA())</f>
        <v>4.4191648061599337E-3</v>
      </c>
      <c r="N692" s="144">
        <f>IFERROR(_xll.qlIndexFixing(ONIndex1M,I692,TRUE,_xll.ohTrigger(RecalcTrigger,Trigger1M)),NA())</f>
        <v>-1.0798479634077651E-3</v>
      </c>
      <c r="O692" s="44">
        <f>IFERROR(_xll.qlIndexFixing(ONIndex3M,I692,TRUE,_xll.ohTrigger(RecalcTrigger,Trigger3M)),NA())</f>
        <v>1.9776169262186727E-4</v>
      </c>
      <c r="P692" s="44">
        <f>IFERROR(_xll.qlIndexFixing(ONIndex6M,I692,TRUE,_xll.ohTrigger(RecalcTrigger,Trigger6M)),NA())</f>
        <v>1.8054230406683303E-3</v>
      </c>
      <c r="Q692" s="145">
        <f>IFERROR(_xll.qlIndexFixing(ONIndex1Y,I692,TRUE,_xll.ohTrigger(RecalcTrigger,Trigger1Y)),NA())</f>
        <v>3.3170728771736435E-3</v>
      </c>
    </row>
    <row r="693" spans="2:17" x14ac:dyDescent="0.2">
      <c r="B693" s="39" t="s">
        <v>42</v>
      </c>
      <c r="D693" s="42">
        <f>_xll.qlCalendarAdvance(Calendar,$D692,B693,"f",FALSE)</f>
        <v>44586</v>
      </c>
      <c r="E693" s="139">
        <f>_xll.qlInterestRateIndexValueDate(IndexON,D693)</f>
        <v>44586</v>
      </c>
      <c r="F693" s="155">
        <f>IFERROR(_xll.qlIndexFixing(IndexON,D693,TRUE,_xll.ohTrigger(RecalcTrigger,TriggerON)),NA())</f>
        <v>-1.1344507580934859E-3</v>
      </c>
      <c r="H693" s="42">
        <f>_xll.qlCalendarAdvance(Calendar,$H692,B693,"f",FALSE)</f>
        <v>44586</v>
      </c>
      <c r="I693" s="139">
        <f>_xll.qlInterestRateIndexValueDate(Index1M,$H693)</f>
        <v>44588</v>
      </c>
      <c r="J693" s="144">
        <f>IFERROR(_xll.qlIndexFixing(Index1M,$H693,TRUE,_xll.ohTrigger(RecalcTrigger,Trigger1M)),NA())</f>
        <v>-9.5963818997110706E-4</v>
      </c>
      <c r="K693" s="44">
        <f>IFERROR(_xll.qlIndexFixing(Index3M,H693,TRUE,_xll.ohTrigger(RecalcTrigger,Trigger3M)),NA())</f>
        <v>5.0087143415833424E-4</v>
      </c>
      <c r="L693" s="44">
        <f>IFERROR(_xll.qlIndexFixing(Index6M,$H693,TRUE,_xll.ohTrigger(RecalcTrigger,Trigger6M)),NA())</f>
        <v>2.3916236145140406E-3</v>
      </c>
      <c r="M693" s="145">
        <f>IFERROR(_xll.qlIndexFixing(Index1Y,$H693,TRUE,_xll.ohTrigger(RecalcTrigger,Trigger1Y)),NA())</f>
        <v>4.4624845083415078E-3</v>
      </c>
      <c r="N693" s="144">
        <f>IFERROR(_xll.qlIndexFixing(ONIndex1M,I693,TRUE,_xll.ohTrigger(RecalcTrigger,Trigger1M)),NA())</f>
        <v>-1.0346492995161327E-3</v>
      </c>
      <c r="O693" s="44">
        <f>IFERROR(_xll.qlIndexFixing(ONIndex3M,I693,TRUE,_xll.ohTrigger(RecalcTrigger,Trigger3M)),NA())</f>
        <v>2.4188558356286194E-4</v>
      </c>
      <c r="P693" s="44">
        <f>IFERROR(_xll.qlIndexFixing(ONIndex6M,I693,TRUE,_xll.ohTrigger(RecalcTrigger,Trigger6M)),NA())</f>
        <v>1.8483876594910242E-3</v>
      </c>
      <c r="Q693" s="145">
        <f>IFERROR(_xll.qlIndexFixing(ONIndex1Y,I693,TRUE,_xll.ohTrigger(RecalcTrigger,Trigger1Y)),NA())</f>
        <v>3.3594840006667681E-3</v>
      </c>
    </row>
    <row r="694" spans="2:17" x14ac:dyDescent="0.2">
      <c r="B694" s="39" t="s">
        <v>42</v>
      </c>
      <c r="D694" s="42">
        <f>_xll.qlCalendarAdvance(Calendar,$D693,B694,"f",FALSE)</f>
        <v>44593</v>
      </c>
      <c r="E694" s="139">
        <f>_xll.qlInterestRateIndexValueDate(IndexON,D694)</f>
        <v>44593</v>
      </c>
      <c r="F694" s="155">
        <f>IFERROR(_xll.qlIndexFixing(IndexON,D694,TRUE,_xll.ohTrigger(RecalcTrigger,TriggerON)),NA())</f>
        <v>-1.0865044458530093E-3</v>
      </c>
      <c r="H694" s="42">
        <f>_xll.qlCalendarAdvance(Calendar,$H693,B694,"f",FALSE)</f>
        <v>44593</v>
      </c>
      <c r="I694" s="139">
        <f>_xll.qlInterestRateIndexValueDate(Index1M,$H694)</f>
        <v>44595</v>
      </c>
      <c r="J694" s="144">
        <f>IFERROR(_xll.qlIndexFixing(Index1M,$H694,TRUE,_xll.ohTrigger(RecalcTrigger,Trigger1M)),NA())</f>
        <v>-9.2698828240763852E-4</v>
      </c>
      <c r="K694" s="44">
        <f>IFERROR(_xll.qlIndexFixing(Index3M,H694,TRUE,_xll.ohTrigger(RecalcTrigger,Trigger3M)),NA())</f>
        <v>5.4268503574254336E-4</v>
      </c>
      <c r="L694" s="44">
        <f>IFERROR(_xll.qlIndexFixing(Index6M,$H694,TRUE,_xll.ohTrigger(RecalcTrigger,Trigger6M)),NA())</f>
        <v>2.4363014947223131E-3</v>
      </c>
      <c r="M694" s="145">
        <f>IFERROR(_xll.qlIndexFixing(Index1Y,$H694,TRUE,_xll.ohTrigger(RecalcTrigger,Trigger1Y)),NA())</f>
        <v>4.5058319009626127E-3</v>
      </c>
      <c r="N694" s="144">
        <f>IFERROR(_xll.qlIndexFixing(ONIndex1M,I694,TRUE,_xll.ohTrigger(RecalcTrigger,Trigger1M)),NA())</f>
        <v>-9.8921485994551972E-4</v>
      </c>
      <c r="O694" s="44">
        <f>IFERROR(_xll.qlIndexFixing(ONIndex3M,I694,TRUE,_xll.ohTrigger(RecalcTrigger,Trigger3M)),NA())</f>
        <v>2.8615129409992335E-4</v>
      </c>
      <c r="P694" s="44">
        <f>IFERROR(_xll.qlIndexFixing(ONIndex6M,I694,TRUE,_xll.ohTrigger(RecalcTrigger,Trigger6M)),NA())</f>
        <v>1.891486418932331E-3</v>
      </c>
      <c r="Q694" s="145">
        <f>IFERROR(_xll.qlIndexFixing(ONIndex1Y,I694,TRUE,_xll.ohTrigger(RecalcTrigger,Trigger1Y)),NA())</f>
        <v>3.4019517570182956E-3</v>
      </c>
    </row>
    <row r="695" spans="2:17" x14ac:dyDescent="0.2">
      <c r="B695" s="39" t="s">
        <v>42</v>
      </c>
      <c r="D695" s="42">
        <f>_xll.qlCalendarAdvance(Calendar,$D694,B695,"f",FALSE)</f>
        <v>44600</v>
      </c>
      <c r="E695" s="139">
        <f>_xll.qlInterestRateIndexValueDate(IndexON,D695)</f>
        <v>44600</v>
      </c>
      <c r="F695" s="155">
        <f>IFERROR(_xll.qlIndexFixing(IndexON,D695,TRUE,_xll.ohTrigger(RecalcTrigger,TriggerON)),NA())</f>
        <v>-1.0383197675656319E-3</v>
      </c>
      <c r="H695" s="42">
        <f>_xll.qlCalendarAdvance(Calendar,$H694,B695,"f",FALSE)</f>
        <v>44600</v>
      </c>
      <c r="I695" s="139">
        <f>_xll.qlInterestRateIndexValueDate(Index1M,$H695)</f>
        <v>44602</v>
      </c>
      <c r="J695" s="144">
        <f>IFERROR(_xll.qlIndexFixing(Index1M,$H695,TRUE,_xll.ohTrigger(RecalcTrigger,Trigger1M)),NA())</f>
        <v>-8.8100226813111625E-4</v>
      </c>
      <c r="K695" s="44">
        <f>IFERROR(_xll.qlIndexFixing(Index3M,H695,TRUE,_xll.ohTrigger(RecalcTrigger,Trigger3M)),NA())</f>
        <v>5.8786611066883546E-4</v>
      </c>
      <c r="L695" s="44">
        <f>IFERROR(_xll.qlIndexFixing(Index6M,$H695,TRUE,_xll.ohTrigger(RecalcTrigger,Trigger6M)),NA())</f>
        <v>2.4810997625221939E-3</v>
      </c>
      <c r="M695" s="145">
        <f>IFERROR(_xll.qlIndexFixing(Index1Y,$H695,TRUE,_xll.ohTrigger(RecalcTrigger,Trigger1Y)),NA())</f>
        <v>4.5492063669552076E-3</v>
      </c>
      <c r="N695" s="144">
        <f>IFERROR(_xll.qlIndexFixing(ONIndex1M,I695,TRUE,_xll.ohTrigger(RecalcTrigger,Trigger1M)),NA())</f>
        <v>-9.4354487491177252E-4</v>
      </c>
      <c r="O695" s="44">
        <f>IFERROR(_xll.qlIndexFixing(ONIndex3M,I695,TRUE,_xll.ohTrigger(RecalcTrigger,Trigger3M)),NA())</f>
        <v>3.305575032896968E-4</v>
      </c>
      <c r="P695" s="44">
        <f>IFERROR(_xll.qlIndexFixing(ONIndex6M,I695,TRUE,_xll.ohTrigger(RecalcTrigger,Trigger6M)),NA())</f>
        <v>1.9347181978890404E-3</v>
      </c>
      <c r="Q695" s="145">
        <f>IFERROR(_xll.qlIndexFixing(ONIndex1Y,I695,TRUE,_xll.ohTrigger(RecalcTrigger,Trigger1Y)),NA())</f>
        <v>3.4444740082584246E-3</v>
      </c>
    </row>
    <row r="696" spans="2:17" x14ac:dyDescent="0.2">
      <c r="B696" s="39" t="s">
        <v>42</v>
      </c>
      <c r="D696" s="42">
        <f>_xll.qlCalendarAdvance(Calendar,$D695,B696,"f",FALSE)</f>
        <v>44607</v>
      </c>
      <c r="E696" s="139">
        <f>_xll.qlInterestRateIndexValueDate(IndexON,D696)</f>
        <v>44607</v>
      </c>
      <c r="F696" s="155">
        <f>IFERROR(_xll.qlIndexFixing(IndexON,D696,TRUE,_xll.ohTrigger(RecalcTrigger,TriggerON)),NA())</f>
        <v>-9.8989748410271972E-4</v>
      </c>
      <c r="H696" s="42">
        <f>_xll.qlCalendarAdvance(Calendar,$H695,B696,"f",FALSE)</f>
        <v>44607</v>
      </c>
      <c r="I696" s="139">
        <f>_xll.qlInterestRateIndexValueDate(Index1M,$H696)</f>
        <v>44609</v>
      </c>
      <c r="J696" s="144">
        <f>IFERROR(_xll.qlIndexFixing(Index1M,$H696,TRUE,_xll.ohTrigger(RecalcTrigger,Trigger1M)),NA())</f>
        <v>-8.3478110718531492E-4</v>
      </c>
      <c r="K696" s="44">
        <f>IFERROR(_xll.qlIndexFixing(Index3M,H696,TRUE,_xll.ohTrigger(RecalcTrigger,Trigger3M)),NA())</f>
        <v>6.3317933707320256E-4</v>
      </c>
      <c r="L696" s="44">
        <f>IFERROR(_xll.qlIndexFixing(Index6M,$H696,TRUE,_xll.ohTrigger(RecalcTrigger,Trigger6M)),NA())</f>
        <v>2.5260173031810673E-3</v>
      </c>
      <c r="M696" s="145">
        <f>IFERROR(_xll.qlIndexFixing(Index1Y,$H696,TRUE,_xll.ohTrigger(RecalcTrigger,Trigger1Y)),NA())</f>
        <v>4.592607305095673E-3</v>
      </c>
      <c r="N696" s="144">
        <f>IFERROR(_xll.qlIndexFixing(ONIndex1M,I696,TRUE,_xll.ohTrigger(RecalcTrigger,Trigger1M)),NA())</f>
        <v>-8.9763957463073751E-4</v>
      </c>
      <c r="O696" s="44">
        <f>IFERROR(_xll.qlIndexFixing(ONIndex3M,I696,TRUE,_xll.ohTrigger(RecalcTrigger,Trigger3M)),NA())</f>
        <v>3.7510289098818816E-4</v>
      </c>
      <c r="P696" s="44">
        <f>IFERROR(_xll.qlIndexFixing(ONIndex6M,I696,TRUE,_xll.ohTrigger(RecalcTrigger,Trigger6M)),NA())</f>
        <v>1.9780818747783258E-3</v>
      </c>
      <c r="Q696" s="145">
        <f>IFERROR(_xll.qlIndexFixing(ONIndex1Y,I696,TRUE,_xll.ohTrigger(RecalcTrigger,Trigger1Y)),NA())</f>
        <v>3.4870486164173542E-3</v>
      </c>
    </row>
    <row r="697" spans="2:17" x14ac:dyDescent="0.2">
      <c r="B697" s="39" t="s">
        <v>42</v>
      </c>
      <c r="D697" s="42">
        <f>_xll.qlCalendarAdvance(Calendar,$D696,B697,"f",FALSE)</f>
        <v>44614</v>
      </c>
      <c r="E697" s="139">
        <f>_xll.qlInterestRateIndexValueDate(IndexON,D697)</f>
        <v>44614</v>
      </c>
      <c r="F697" s="155">
        <f>IFERROR(_xll.qlIndexFixing(IndexON,D697,TRUE,_xll.ohTrigger(RecalcTrigger,TriggerON)),NA())</f>
        <v>-9.4123835629567054E-4</v>
      </c>
      <c r="H697" s="42">
        <f>_xll.qlCalendarAdvance(Calendar,$H696,B697,"f",FALSE)</f>
        <v>44614</v>
      </c>
      <c r="I697" s="139">
        <f>_xll.qlInterestRateIndexValueDate(Index1M,$H697)</f>
        <v>44616</v>
      </c>
      <c r="J697" s="144">
        <f>IFERROR(_xll.qlIndexFixing(Index1M,$H697,TRUE,_xll.ohTrigger(RecalcTrigger,Trigger1M)),NA())</f>
        <v>-7.8832502736658761E-4</v>
      </c>
      <c r="K697" s="44">
        <f>IFERROR(_xll.qlIndexFixing(Index3M,H697,TRUE,_xll.ohTrigger(RecalcTrigger,Trigger3M)),NA())</f>
        <v>6.7862339854619154E-4</v>
      </c>
      <c r="L697" s="44">
        <f>IFERROR(_xll.qlIndexFixing(Index6M,$H697,TRUE,_xll.ohTrigger(RecalcTrigger,Trigger6M)),NA())</f>
        <v>2.5710530018885898E-3</v>
      </c>
      <c r="M697" s="145">
        <f>IFERROR(_xll.qlIndexFixing(Index1Y,$H697,TRUE,_xll.ohTrigger(RecalcTrigger,Trigger1Y)),NA())</f>
        <v>4.6360341300083164E-3</v>
      </c>
      <c r="N697" s="144">
        <f>IFERROR(_xll.qlIndexFixing(ONIndex1M,I697,TRUE,_xll.ohTrigger(RecalcTrigger,Trigger1M)),NA())</f>
        <v>-8.5149918931826107E-4</v>
      </c>
      <c r="O697" s="44">
        <f>IFERROR(_xll.qlIndexFixing(ONIndex3M,I697,TRUE,_xll.ohTrigger(RecalcTrigger,Trigger3M)),NA())</f>
        <v>4.1978613633197881E-4</v>
      </c>
      <c r="P697" s="44">
        <f>IFERROR(_xll.qlIndexFixing(ONIndex6M,I697,TRUE,_xll.ohTrigger(RecalcTrigger,Trigger6M)),NA())</f>
        <v>2.0215763283371047E-3</v>
      </c>
      <c r="Q697" s="145">
        <f>IFERROR(_xll.qlIndexFixing(ONIndex1Y,I697,TRUE,_xll.ohTrigger(RecalcTrigger,Trigger1Y)),NA())</f>
        <v>3.5296734436052191E-3</v>
      </c>
    </row>
    <row r="698" spans="2:17" x14ac:dyDescent="0.2">
      <c r="B698" s="39" t="s">
        <v>42</v>
      </c>
      <c r="D698" s="42">
        <f>_xll.qlCalendarAdvance(Calendar,$D697,B698,"f",FALSE)</f>
        <v>44621</v>
      </c>
      <c r="E698" s="139">
        <f>_xll.qlInterestRateIndexValueDate(IndexON,D698)</f>
        <v>44621</v>
      </c>
      <c r="F698" s="155">
        <f>IFERROR(_xll.qlIndexFixing(IndexON,D698,TRUE,_xll.ohTrigger(RecalcTrigger,TriggerON)),NA())</f>
        <v>-8.9234314457620201E-4</v>
      </c>
      <c r="H698" s="42">
        <f>_xll.qlCalendarAdvance(Calendar,$H697,B698,"f",FALSE)</f>
        <v>44621</v>
      </c>
      <c r="I698" s="139">
        <f>_xll.qlInterestRateIndexValueDate(Index1M,$H698)</f>
        <v>44623</v>
      </c>
      <c r="J698" s="144">
        <f>IFERROR(_xll.qlIndexFixing(Index1M,$H698,TRUE,_xll.ohTrigger(RecalcTrigger,Trigger1M)),NA())</f>
        <v>-7.2820021399355728E-4</v>
      </c>
      <c r="K698" s="44">
        <f>IFERROR(_xll.qlIndexFixing(Index3M,H698,TRUE,_xll.ohTrigger(RecalcTrigger,Trigger3M)),NA())</f>
        <v>7.3404054202018821E-4</v>
      </c>
      <c r="L698" s="44">
        <f>IFERROR(_xll.qlIndexFixing(Index6M,$H698,TRUE,_xll.ohTrigger(RecalcTrigger,Trigger6M)),NA())</f>
        <v>2.6325866474907751E-3</v>
      </c>
      <c r="M698" s="145">
        <f>IFERROR(_xll.qlIndexFixing(Index1Y,$H698,TRUE,_xll.ohTrigger(RecalcTrigger,Trigger1Y)),NA())</f>
        <v>4.6794862721695318E-3</v>
      </c>
      <c r="N698" s="144">
        <f>IFERROR(_xll.qlIndexFixing(ONIndex1M,I698,TRUE,_xll.ohTrigger(RecalcTrigger,Trigger1M)),NA())</f>
        <v>-8.0512394923015762E-4</v>
      </c>
      <c r="O698" s="44">
        <f>IFERROR(_xll.qlIndexFixing(ONIndex3M,I698,TRUE,_xll.ohTrigger(RecalcTrigger,Trigger3M)),NA())</f>
        <v>4.6460591869745826E-4</v>
      </c>
      <c r="P698" s="44">
        <f>IFERROR(_xll.qlIndexFixing(ONIndex6M,I698,TRUE,_xll.ohTrigger(RecalcTrigger,Trigger6M)),NA())</f>
        <v>2.0652004373022947E-3</v>
      </c>
      <c r="Q698" s="145">
        <f>IFERROR(_xll.qlIndexFixing(ONIndex1Y,I698,TRUE,_xll.ohTrigger(RecalcTrigger,Trigger1Y)),NA())</f>
        <v>3.572346351852218E-3</v>
      </c>
    </row>
    <row r="699" spans="2:17" x14ac:dyDescent="0.2">
      <c r="B699" s="39" t="s">
        <v>42</v>
      </c>
      <c r="D699" s="42">
        <f>_xll.qlCalendarAdvance(Calendar,$D698,B699,"f",FALSE)</f>
        <v>44628</v>
      </c>
      <c r="E699" s="139">
        <f>_xll.qlInterestRateIndexValueDate(IndexON,D699)</f>
        <v>44628</v>
      </c>
      <c r="F699" s="155">
        <f>IFERROR(_xll.qlIndexFixing(IndexON,D699,TRUE,_xll.ohTrigger(RecalcTrigger,TriggerON)),NA())</f>
        <v>-8.4321260981568003E-4</v>
      </c>
      <c r="H699" s="42">
        <f>_xll.qlCalendarAdvance(Calendar,$H698,B699,"f",FALSE)</f>
        <v>44628</v>
      </c>
      <c r="I699" s="139">
        <f>_xll.qlInterestRateIndexValueDate(Index1M,$H699)</f>
        <v>44630</v>
      </c>
      <c r="J699" s="144">
        <f>IFERROR(_xll.qlIndexFixing(Index1M,$H699,TRUE,_xll.ohTrigger(RecalcTrigger,Trigger1M)),NA())</f>
        <v>-6.8120844685479187E-4</v>
      </c>
      <c r="K699" s="44">
        <f>IFERROR(_xll.qlIndexFixing(Index3M,H699,TRUE,_xll.ohTrigger(RecalcTrigger,Trigger3M)),NA())</f>
        <v>7.7976930397465733E-4</v>
      </c>
      <c r="L699" s="44">
        <f>IFERROR(_xll.qlIndexFixing(Index6M,$H699,TRUE,_xll.ohTrigger(RecalcTrigger,Trigger6M)),NA())</f>
        <v>2.6778963719324114E-3</v>
      </c>
      <c r="M699" s="145">
        <f>IFERROR(_xll.qlIndexFixing(Index1Y,$H699,TRUE,_xll.ohTrigger(RecalcTrigger,Trigger1Y)),NA())</f>
        <v>4.7229631779097704E-3</v>
      </c>
      <c r="N699" s="144">
        <f>IFERROR(_xll.qlIndexFixing(ONIndex1M,I699,TRUE,_xll.ohTrigger(RecalcTrigger,Trigger1M)),NA())</f>
        <v>-7.585140846622096E-4</v>
      </c>
      <c r="O699" s="44">
        <f>IFERROR(_xll.qlIndexFixing(ONIndex3M,I699,TRUE,_xll.ohTrigger(RecalcTrigger,Trigger3M)),NA())</f>
        <v>5.0956091786069635E-4</v>
      </c>
      <c r="P699" s="44">
        <f>IFERROR(_xll.qlIndexFixing(ONIndex6M,I699,TRUE,_xll.ohTrigger(RecalcTrigger,Trigger6M)),NA())</f>
        <v>2.1089530801710055E-3</v>
      </c>
      <c r="Q699" s="145">
        <f>IFERROR(_xll.qlIndexFixing(ONIndex1Y,I699,TRUE,_xll.ohTrigger(RecalcTrigger,Trigger1Y)),NA())</f>
        <v>3.615065203268486E-3</v>
      </c>
    </row>
    <row r="700" spans="2:17" x14ac:dyDescent="0.2">
      <c r="B700" s="39" t="s">
        <v>42</v>
      </c>
      <c r="D700" s="42">
        <f>_xll.qlCalendarAdvance(Calendar,$D699,B700,"f",FALSE)</f>
        <v>44635</v>
      </c>
      <c r="E700" s="139">
        <f>_xll.qlInterestRateIndexValueDate(IndexON,D700)</f>
        <v>44635</v>
      </c>
      <c r="F700" s="155">
        <f>IFERROR(_xll.qlIndexFixing(IndexON,D700,TRUE,_xll.ohTrigger(RecalcTrigger,TriggerON)),NA())</f>
        <v>-7.9384751256572628E-4</v>
      </c>
      <c r="H700" s="42">
        <f>_xll.qlCalendarAdvance(Calendar,$H699,B700,"f",FALSE)</f>
        <v>44635</v>
      </c>
      <c r="I700" s="139">
        <f>_xll.qlInterestRateIndexValueDate(Index1M,$H700)</f>
        <v>44637</v>
      </c>
      <c r="J700" s="144">
        <f>IFERROR(_xll.qlIndexFixing(Index1M,$H700,TRUE,_xll.ohTrigger(RecalcTrigger,Trigger1M)),NA())</f>
        <v>-6.3058677580334955E-4</v>
      </c>
      <c r="K700" s="44">
        <f>IFERROR(_xll.qlIndexFixing(Index3M,H700,TRUE,_xll.ohTrigger(RecalcTrigger,Trigger3M)),NA())</f>
        <v>8.2562468763442115E-4</v>
      </c>
      <c r="L700" s="44">
        <f>IFERROR(_xll.qlIndexFixing(Index6M,$H700,TRUE,_xll.ohTrigger(RecalcTrigger,Trigger6M)),NA())</f>
        <v>2.7233205439781299E-3</v>
      </c>
      <c r="M700" s="145">
        <f>IFERROR(_xll.qlIndexFixing(Index1Y,$H700,TRUE,_xll.ohTrigger(RecalcTrigger,Trigger1Y)),NA())</f>
        <v>4.7664643094179207E-3</v>
      </c>
      <c r="N700" s="144">
        <f>IFERROR(_xll.qlIndexFixing(ONIndex1M,I700,TRUE,_xll.ohTrigger(RecalcTrigger,Trigger1M)),NA())</f>
        <v>-7.1166982587023142E-4</v>
      </c>
      <c r="O700" s="44">
        <f>IFERROR(_xll.qlIndexFixing(ONIndex3M,I700,TRUE,_xll.ohTrigger(RecalcTrigger,Trigger3M)),NA())</f>
        <v>5.5464981287833837E-4</v>
      </c>
      <c r="P700" s="44">
        <f>IFERROR(_xll.qlIndexFixing(ONIndex6M,I700,TRUE,_xll.ohTrigger(RecalcTrigger,Trigger6M)),NA())</f>
        <v>2.1528331358400266E-3</v>
      </c>
      <c r="Q700" s="145">
        <f>IFERROR(_xll.qlIndexFixing(ONIndex1Y,I700,TRUE,_xll.ohTrigger(RecalcTrigger,Trigger1Y)),NA())</f>
        <v>3.6578278598842218E-3</v>
      </c>
    </row>
    <row r="701" spans="2:17" x14ac:dyDescent="0.2">
      <c r="B701" s="39" t="s">
        <v>42</v>
      </c>
      <c r="D701" s="42">
        <f>_xll.qlCalendarAdvance(Calendar,$D700,B701,"f",FALSE)</f>
        <v>44642</v>
      </c>
      <c r="E701" s="139">
        <f>_xll.qlInterestRateIndexValueDate(IndexON,D701)</f>
        <v>44642</v>
      </c>
      <c r="F701" s="155">
        <f>IFERROR(_xll.qlIndexFixing(IndexON,D701,TRUE,_xll.ohTrigger(RecalcTrigger,TriggerON)),NA())</f>
        <v>-7.4424861353783456E-4</v>
      </c>
      <c r="H701" s="42">
        <f>_xll.qlCalendarAdvance(Calendar,$H700,B701,"f",FALSE)</f>
        <v>44642</v>
      </c>
      <c r="I701" s="139">
        <f>_xll.qlInterestRateIndexValueDate(Index1M,$H701)</f>
        <v>44644</v>
      </c>
      <c r="J701" s="144">
        <f>IFERROR(_xll.qlIndexFixing(Index1M,$H701,TRUE,_xll.ohTrigger(RecalcTrigger,Trigger1M)),NA())</f>
        <v>-5.8652255981506141E-4</v>
      </c>
      <c r="K701" s="44">
        <f>IFERROR(_xll.qlIndexFixing(Index3M,H701,TRUE,_xll.ohTrigger(RecalcTrigger,Trigger3M)),NA())</f>
        <v>8.7160537652211786E-4</v>
      </c>
      <c r="L701" s="44">
        <f>IFERROR(_xll.qlIndexFixing(Index6M,$H701,TRUE,_xll.ohTrigger(RecalcTrigger,Trigger6M)),NA())</f>
        <v>2.7688580486342411E-3</v>
      </c>
      <c r="M701" s="145">
        <f>IFERROR(_xll.qlIndexFixing(Index1Y,$H701,TRUE,_xll.ohTrigger(RecalcTrigger,Trigger1Y)),NA())</f>
        <v>4.8099891447443768E-3</v>
      </c>
      <c r="N701" s="144">
        <f>IFERROR(_xll.qlIndexFixing(ONIndex1M,I701,TRUE,_xll.ohTrigger(RecalcTrigger,Trigger1M)),NA())</f>
        <v>-6.6459140303010145E-4</v>
      </c>
      <c r="O701" s="44">
        <f>IFERROR(_xll.qlIndexFixing(ONIndex3M,I701,TRUE,_xll.ohTrigger(RecalcTrigger,Trigger3M)),NA())</f>
        <v>5.9987128344651808E-4</v>
      </c>
      <c r="P701" s="44">
        <f>IFERROR(_xll.qlIndexFixing(ONIndex6M,I701,TRUE,_xll.ohTrigger(RecalcTrigger,Trigger6M)),NA())</f>
        <v>2.1968394826465953E-3</v>
      </c>
      <c r="Q701" s="145">
        <f>IFERROR(_xll.qlIndexFixing(ONIndex1Y,I701,TRUE,_xll.ohTrigger(RecalcTrigger,Trigger1Y)),NA())</f>
        <v>3.7006321837296241E-3</v>
      </c>
    </row>
    <row r="702" spans="2:17" x14ac:dyDescent="0.2">
      <c r="B702" s="39" t="s">
        <v>42</v>
      </c>
      <c r="D702" s="42">
        <f>_xll.qlCalendarAdvance(Calendar,$D701,B702,"f",FALSE)</f>
        <v>44649</v>
      </c>
      <c r="E702" s="139">
        <f>_xll.qlInterestRateIndexValueDate(IndexON,D702)</f>
        <v>44649</v>
      </c>
      <c r="F702" s="155">
        <f>IFERROR(_xll.qlIndexFixing(IndexON,D702,TRUE,_xll.ohTrigger(RecalcTrigger,TriggerON)),NA())</f>
        <v>-6.9441667352343472E-4</v>
      </c>
      <c r="H702" s="42">
        <f>_xll.qlCalendarAdvance(Calendar,$H701,B702,"f",FALSE)</f>
        <v>44649</v>
      </c>
      <c r="I702" s="139">
        <f>_xll.qlInterestRateIndexValueDate(Index1M,$H702)</f>
        <v>44651</v>
      </c>
      <c r="J702" s="144">
        <f>IFERROR(_xll.qlIndexFixing(Index1M,$H702,TRUE,_xll.ohTrigger(RecalcTrigger,Trigger1M)),NA())</f>
        <v>-5.4910620092678318E-4</v>
      </c>
      <c r="K702" s="44">
        <f>IFERROR(_xll.qlIndexFixing(Index3M,H702,TRUE,_xll.ohTrigger(RecalcTrigger,Trigger3M)),NA())</f>
        <v>9.1439259865767734E-4</v>
      </c>
      <c r="L702" s="44">
        <f>IFERROR(_xll.qlIndexFixing(Index6M,$H702,TRUE,_xll.ohTrigger(RecalcTrigger,Trigger6M)),NA())</f>
        <v>2.8045797430818141E-3</v>
      </c>
      <c r="M702" s="145">
        <f>IFERROR(_xll.qlIndexFixing(Index1Y,$H702,TRUE,_xll.ohTrigger(RecalcTrigger,Trigger1Y)),NA())</f>
        <v>4.8535371778047577E-3</v>
      </c>
      <c r="N702" s="144">
        <f>IFERROR(_xll.qlIndexFixing(ONIndex1M,I702,TRUE,_xll.ohTrigger(RecalcTrigger,Trigger1M)),NA())</f>
        <v>-6.1727904639763409E-4</v>
      </c>
      <c r="O702" s="44">
        <f>IFERROR(_xll.qlIndexFixing(ONIndex3M,I702,TRUE,_xll.ohTrigger(RecalcTrigger,Trigger3M)),NA())</f>
        <v>6.4522400902156107E-4</v>
      </c>
      <c r="P702" s="44">
        <f>IFERROR(_xll.qlIndexFixing(ONIndex6M,I702,TRUE,_xll.ohTrigger(RecalcTrigger,Trigger6M)),NA())</f>
        <v>2.2409709994875016E-3</v>
      </c>
      <c r="Q702" s="145">
        <f>IFERROR(_xll.qlIndexFixing(ONIndex1Y,I702,TRUE,_xll.ohTrigger(RecalcTrigger,Trigger1Y)),NA())</f>
        <v>3.7434760368348918E-3</v>
      </c>
    </row>
    <row r="703" spans="2:17" x14ac:dyDescent="0.2">
      <c r="B703" s="39" t="s">
        <v>42</v>
      </c>
      <c r="D703" s="42">
        <f>_xll.qlCalendarAdvance(Calendar,$D702,B703,"f",FALSE)</f>
        <v>44656</v>
      </c>
      <c r="E703" s="139">
        <f>_xll.qlInterestRateIndexValueDate(IndexON,D703)</f>
        <v>44656</v>
      </c>
      <c r="F703" s="155">
        <f>IFERROR(_xll.qlIndexFixing(IndexON,D703,TRUE,_xll.ohTrigger(RecalcTrigger,TriggerON)),NA())</f>
        <v>-6.4435245303418043E-4</v>
      </c>
      <c r="H703" s="42">
        <f>_xll.qlCalendarAdvance(Calendar,$H702,B703,"f",FALSE)</f>
        <v>44656</v>
      </c>
      <c r="I703" s="139">
        <f>_xll.qlInterestRateIndexValueDate(Index1M,$H703)</f>
        <v>44658</v>
      </c>
      <c r="J703" s="144">
        <f>IFERROR(_xll.qlIndexFixing(Index1M,$H703,TRUE,_xll.ohTrigger(RecalcTrigger,Trigger1M)),NA())</f>
        <v>-4.9090171822030459E-4</v>
      </c>
      <c r="K703" s="44">
        <f>IFERROR(_xll.qlIndexFixing(Index3M,H703,TRUE,_xll.ohTrigger(RecalcTrigger,Trigger3M)),NA())</f>
        <v>9.6061131472434445E-4</v>
      </c>
      <c r="L703" s="44">
        <f>IFERROR(_xll.qlIndexFixing(Index6M,$H703,TRUE,_xll.ohTrigger(RecalcTrigger,Trigger6M)),NA())</f>
        <v>2.8503163777598346E-3</v>
      </c>
      <c r="M703" s="145">
        <f>IFERROR(_xll.qlIndexFixing(Index1Y,$H703,TRUE,_xll.ohTrigger(RecalcTrigger,Trigger1Y)),NA())</f>
        <v>4.9097434293389449E-3</v>
      </c>
      <c r="N703" s="144">
        <f>IFERROR(_xll.qlIndexFixing(ONIndex1M,I703,TRUE,_xll.ohTrigger(RecalcTrigger,Trigger1M)),NA())</f>
        <v>-5.6973298634854785E-4</v>
      </c>
      <c r="O703" s="44">
        <f>IFERROR(_xll.qlIndexFixing(ONIndex3M,I703,TRUE,_xll.ohTrigger(RecalcTrigger,Trigger3M)),NA())</f>
        <v>6.9070666874004871E-4</v>
      </c>
      <c r="P703" s="44">
        <f>IFERROR(_xll.qlIndexFixing(ONIndex6M,I703,TRUE,_xll.ohTrigger(RecalcTrigger,Trigger6M)),NA())</f>
        <v>2.2852265649397907E-3</v>
      </c>
      <c r="Q703" s="145">
        <f>IFERROR(_xll.qlIndexFixing(ONIndex1Y,I703,TRUE,_xll.ohTrigger(RecalcTrigger,Trigger1Y)),NA())</f>
        <v>3.7863572813900959E-3</v>
      </c>
    </row>
    <row r="704" spans="2:17" x14ac:dyDescent="0.2">
      <c r="B704" s="39" t="s">
        <v>42</v>
      </c>
      <c r="D704" s="42">
        <f>_xll.qlCalendarAdvance(Calendar,$D703,B704,"f",FALSE)</f>
        <v>44663</v>
      </c>
      <c r="E704" s="139">
        <f>_xll.qlInterestRateIndexValueDate(IndexON,D704)</f>
        <v>44663</v>
      </c>
      <c r="F704" s="155">
        <f>IFERROR(_xll.qlIndexFixing(IndexON,D704,TRUE,_xll.ohTrigger(RecalcTrigger,TriggerON)),NA())</f>
        <v>-5.9405671290146955E-4</v>
      </c>
      <c r="H704" s="42">
        <f>_xll.qlCalendarAdvance(Calendar,$H703,B704,"f",FALSE)</f>
        <v>44663</v>
      </c>
      <c r="I704" s="139">
        <f>_xll.qlInterestRateIndexValueDate(Index1M,$H704)</f>
        <v>44665</v>
      </c>
      <c r="J704" s="144">
        <f>IFERROR(_xll.qlIndexFixing(Index1M,$H704,TRUE,_xll.ohTrigger(RecalcTrigger,Trigger1M)),NA())</f>
        <v>-4.4274125784810048E-4</v>
      </c>
      <c r="K704" s="44">
        <f>IFERROR(_xll.qlIndexFixing(Index3M,H704,TRUE,_xll.ohTrigger(RecalcTrigger,Trigger3M)),NA())</f>
        <v>1.0069514740666671E-3</v>
      </c>
      <c r="L704" s="44">
        <f>IFERROR(_xll.qlIndexFixing(Index6M,$H704,TRUE,_xll.ohTrigger(RecalcTrigger,Trigger6M)),NA())</f>
        <v>2.8961604834496176E-3</v>
      </c>
      <c r="M704" s="145">
        <f>IFERROR(_xll.qlIndexFixing(Index1Y,$H704,TRUE,_xll.ohTrigger(RecalcTrigger,Trigger1Y)),NA())</f>
        <v>4.9407008921323377E-3</v>
      </c>
      <c r="N704" s="144">
        <f>IFERROR(_xll.qlIndexFixing(ONIndex1M,I704,TRUE,_xll.ohTrigger(RecalcTrigger,Trigger1M)),NA())</f>
        <v>-5.0825930704156974E-4</v>
      </c>
      <c r="O704" s="44">
        <f>IFERROR(_xll.qlIndexFixing(ONIndex3M,I704,TRUE,_xll.ohTrigger(RecalcTrigger,Trigger3M)),NA())</f>
        <v>7.4937317271484005E-4</v>
      </c>
      <c r="P704" s="44">
        <f>IFERROR(_xll.qlIndexFixing(ONIndex6M,I704,TRUE,_xll.ohTrigger(RecalcTrigger,Trigger6M)),NA())</f>
        <v>2.3423070484795971E-3</v>
      </c>
      <c r="Q704" s="145">
        <f>IFERROR(_xll.qlIndexFixing(ONIndex1Y,I704,TRUE,_xll.ohTrigger(RecalcTrigger,Trigger1Y)),NA())</f>
        <v>3.8415418117754285E-3</v>
      </c>
    </row>
    <row r="705" spans="2:17" x14ac:dyDescent="0.2">
      <c r="B705" s="39" t="s">
        <v>42</v>
      </c>
      <c r="D705" s="42">
        <f>_xll.qlCalendarAdvance(Calendar,$D704,B705,"f",FALSE)</f>
        <v>44670</v>
      </c>
      <c r="E705" s="139">
        <f>_xll.qlInterestRateIndexValueDate(IndexON,D705)</f>
        <v>44670</v>
      </c>
      <c r="F705" s="155">
        <f>IFERROR(_xll.qlIndexFixing(IndexON,D705,TRUE,_xll.ohTrigger(RecalcTrigger,TriggerON)),NA())</f>
        <v>-5.4353021379682787E-4</v>
      </c>
      <c r="H705" s="42">
        <f>_xll.qlCalendarAdvance(Calendar,$H704,B705,"f",FALSE)</f>
        <v>44670</v>
      </c>
      <c r="I705" s="139">
        <f>_xll.qlInterestRateIndexValueDate(Index1M,$H705)</f>
        <v>44672</v>
      </c>
      <c r="J705" s="144">
        <f>IFERROR(_xll.qlIndexFixing(Index1M,$H705,TRUE,_xll.ohTrigger(RecalcTrigger,Trigger1M)),NA())</f>
        <v>-3.9434774087562796E-4</v>
      </c>
      <c r="K705" s="44">
        <f>IFERROR(_xll.qlIndexFixing(Index3M,H705,TRUE,_xll.ohTrigger(RecalcTrigger,Trigger3M)),NA())</f>
        <v>1.0534117599673605E-3</v>
      </c>
      <c r="L705" s="44">
        <f>IFERROR(_xll.qlIndexFixing(Index6M,$H705,TRUE,_xll.ohTrigger(RecalcTrigger,Trigger6M)),NA())</f>
        <v>2.942108177625823E-3</v>
      </c>
      <c r="M705" s="145">
        <f>IFERROR(_xll.qlIndexFixing(Index1Y,$H705,TRUE,_xll.ohTrigger(RecalcTrigger,Trigger1Y)),NA())</f>
        <v>4.9843156405853821E-3</v>
      </c>
      <c r="N705" s="144">
        <f>IFERROR(_xll.qlIndexFixing(ONIndex1M,I705,TRUE,_xll.ohTrigger(RecalcTrigger,Trigger1M)),NA())</f>
        <v>-4.7394067654416006E-4</v>
      </c>
      <c r="O705" s="44">
        <f>IFERROR(_xll.qlIndexFixing(ONIndex3M,I705,TRUE,_xll.ohTrigger(RecalcTrigger,Trigger3M)),NA())</f>
        <v>7.8205650883234057E-4</v>
      </c>
      <c r="P705" s="44">
        <f>IFERROR(_xll.qlIndexFixing(ONIndex6M,I705,TRUE,_xll.ohTrigger(RecalcTrigger,Trigger6M)),NA())</f>
        <v>2.374105356226508E-3</v>
      </c>
      <c r="Q705" s="145">
        <f>IFERROR(_xll.qlIndexFixing(ONIndex1Y,I705,TRUE,_xll.ohTrigger(RecalcTrigger,Trigger1Y)),NA())</f>
        <v>3.8722233926513638E-3</v>
      </c>
    </row>
    <row r="706" spans="2:17" x14ac:dyDescent="0.2">
      <c r="B706" s="39" t="s">
        <v>42</v>
      </c>
      <c r="D706" s="42">
        <f>_xll.qlCalendarAdvance(Calendar,$D705,B706,"f",FALSE)</f>
        <v>44677</v>
      </c>
      <c r="E706" s="139">
        <f>_xll.qlInterestRateIndexValueDate(IndexON,D706)</f>
        <v>44677</v>
      </c>
      <c r="F706" s="155">
        <f>IFERROR(_xll.qlIndexFixing(IndexON,D706,TRUE,_xll.ohTrigger(RecalcTrigger,TriggerON)),NA())</f>
        <v>-4.9277371627187705E-4</v>
      </c>
      <c r="H706" s="42">
        <f>_xll.qlCalendarAdvance(Calendar,$H705,B706,"f",FALSE)</f>
        <v>44677</v>
      </c>
      <c r="I706" s="139">
        <f>_xll.qlInterestRateIndexValueDate(Index1M,$H706)</f>
        <v>44679</v>
      </c>
      <c r="J706" s="144">
        <f>IFERROR(_xll.qlIndexFixing(Index1M,$H706,TRUE,_xll.ohTrigger(RecalcTrigger,Trigger1M)),NA())</f>
        <v>-3.4572139463104334E-4</v>
      </c>
      <c r="K706" s="44">
        <f>IFERROR(_xll.qlIndexFixing(Index3M,H706,TRUE,_xll.ohTrigger(RecalcTrigger,Trigger3M)),NA())</f>
        <v>1.0999908556590704E-3</v>
      </c>
      <c r="L706" s="44">
        <f>IFERROR(_xll.qlIndexFixing(Index6M,$H706,TRUE,_xll.ohTrigger(RecalcTrigger,Trigger6M)),NA())</f>
        <v>2.9881555427205414E-3</v>
      </c>
      <c r="M706" s="145">
        <f>IFERROR(_xll.qlIndexFixing(Index1Y,$H706,TRUE,_xll.ohTrigger(RecalcTrigger,Trigger1Y)),NA())</f>
        <v>5.027951721149955E-3</v>
      </c>
      <c r="N706" s="144">
        <f>IFERROR(_xll.qlIndexFixing(ONIndex1M,I706,TRUE,_xll.ohTrigger(RecalcTrigger,Trigger1M)),NA())</f>
        <v>-4.2569488730048732E-4</v>
      </c>
      <c r="O706" s="44">
        <f>IFERROR(_xll.qlIndexFixing(ONIndex3M,I706,TRUE,_xll.ohTrigger(RecalcTrigger,Trigger3M)),NA())</f>
        <v>8.2792104795892385E-4</v>
      </c>
      <c r="P706" s="44">
        <f>IFERROR(_xll.qlIndexFixing(ONIndex6M,I706,TRUE,_xll.ohTrigger(RecalcTrigger,Trigger6M)),NA())</f>
        <v>2.4187263393748992E-3</v>
      </c>
      <c r="Q706" s="145">
        <f>IFERROR(_xll.qlIndexFixing(ONIndex1Y,I706,TRUE,_xll.ohTrigger(RecalcTrigger,Trigger1Y)),NA())</f>
        <v>3.9152039836576336E-3</v>
      </c>
    </row>
    <row r="707" spans="2:17" x14ac:dyDescent="0.2">
      <c r="B707" s="39" t="s">
        <v>42</v>
      </c>
      <c r="D707" s="42">
        <f>_xll.qlCalendarAdvance(Calendar,$D706,B707,"f",FALSE)</f>
        <v>44684</v>
      </c>
      <c r="E707" s="139">
        <f>_xll.qlInterestRateIndexValueDate(IndexON,D707)</f>
        <v>44684</v>
      </c>
      <c r="F707" s="155">
        <f>IFERROR(_xll.qlIndexFixing(IndexON,D707,TRUE,_xll.ohTrigger(RecalcTrigger,TriggerON)),NA())</f>
        <v>-4.4178798111804696E-4</v>
      </c>
      <c r="H707" s="42">
        <f>_xll.qlCalendarAdvance(Calendar,$H706,B707,"f",FALSE)</f>
        <v>44684</v>
      </c>
      <c r="I707" s="139">
        <f>_xll.qlInterestRateIndexValueDate(Index1M,$H707)</f>
        <v>44686</v>
      </c>
      <c r="J707" s="144">
        <f>IFERROR(_xll.qlIndexFixing(Index1M,$H707,TRUE,_xll.ohTrigger(RecalcTrigger,Trigger1M)),NA())</f>
        <v>-2.9686244642626591E-4</v>
      </c>
      <c r="K707" s="44">
        <f>IFERROR(_xll.qlIndexFixing(Index3M,H707,TRUE,_xll.ohTrigger(RecalcTrigger,Trigger3M)),NA())</f>
        <v>1.1500471906154771E-3</v>
      </c>
      <c r="L707" s="44">
        <f>IFERROR(_xll.qlIndexFixing(Index6M,$H707,TRUE,_xll.ohTrigger(RecalcTrigger,Trigger6M)),NA())</f>
        <v>3.044328151529537E-3</v>
      </c>
      <c r="M707" s="145">
        <f>IFERROR(_xll.qlIndexFixing(Index1Y,$H707,TRUE,_xll.ohTrigger(RecalcTrigger,Trigger1Y)),NA())</f>
        <v>5.0716087071168694E-3</v>
      </c>
      <c r="N707" s="144">
        <f>IFERROR(_xll.qlIndexFixing(ONIndex1M,I707,TRUE,_xll.ohTrigger(RecalcTrigger,Trigger1M)),NA())</f>
        <v>-3.7721631554354929E-4</v>
      </c>
      <c r="O707" s="44">
        <f>IFERROR(_xll.qlIndexFixing(ONIndex3M,I707,TRUE,_xll.ohTrigger(RecalcTrigger,Trigger3M)),NA())</f>
        <v>8.7391023929406231E-4</v>
      </c>
      <c r="P707" s="44">
        <f>IFERROR(_xll.qlIndexFixing(ONIndex6M,I707,TRUE,_xll.ohTrigger(RecalcTrigger,Trigger6M)),NA())</f>
        <v>2.4634668856027275E-3</v>
      </c>
      <c r="Q707" s="145">
        <f>IFERROR(_xll.qlIndexFixing(ONIndex1Y,I707,TRUE,_xll.ohTrigger(RecalcTrigger,Trigger1Y)),NA())</f>
        <v>3.9582134140747627E-3</v>
      </c>
    </row>
    <row r="708" spans="2:17" x14ac:dyDescent="0.2">
      <c r="B708" s="39" t="s">
        <v>42</v>
      </c>
      <c r="D708" s="42">
        <f>_xll.qlCalendarAdvance(Calendar,$D707,B708,"f",FALSE)</f>
        <v>44691</v>
      </c>
      <c r="E708" s="139">
        <f>_xll.qlInterestRateIndexValueDate(IndexON,D708)</f>
        <v>44691</v>
      </c>
      <c r="F708" s="155">
        <f>IFERROR(_xll.qlIndexFixing(IndexON,D708,TRUE,_xll.ohTrigger(RecalcTrigger,TriggerON)),NA())</f>
        <v>-3.9057376900686336E-4</v>
      </c>
      <c r="H708" s="42">
        <f>_xll.qlCalendarAdvance(Calendar,$H707,B708,"f",FALSE)</f>
        <v>44691</v>
      </c>
      <c r="I708" s="139">
        <f>_xll.qlInterestRateIndexValueDate(Index1M,$H708)</f>
        <v>44693</v>
      </c>
      <c r="J708" s="144">
        <f>IFERROR(_xll.qlIndexFixing(Index1M,$H708,TRUE,_xll.ohTrigger(RecalcTrigger,Trigger1M)),NA())</f>
        <v>-2.4777112356696995E-4</v>
      </c>
      <c r="K708" s="44">
        <f>IFERROR(_xll.qlIndexFixing(Index3M,H708,TRUE,_xll.ohTrigger(RecalcTrigger,Trigger3M)),NA())</f>
        <v>1.1968681505142057E-3</v>
      </c>
      <c r="L708" s="44">
        <f>IFERROR(_xll.qlIndexFixing(Index6M,$H708,TRUE,_xll.ohTrigger(RecalcTrigger,Trigger6M)),NA())</f>
        <v>3.0905795039377409E-3</v>
      </c>
      <c r="M708" s="145">
        <f>IFERROR(_xll.qlIndexFixing(Index1Y,$H708,TRUE,_xll.ohTrigger(RecalcTrigger,Trigger1Y)),NA())</f>
        <v>5.1152861876620917E-3</v>
      </c>
      <c r="N708" s="144">
        <f>IFERROR(_xll.qlIndexFixing(ONIndex1M,I708,TRUE,_xll.ohTrigger(RecalcTrigger,Trigger1M)),NA())</f>
        <v>-3.2850519152916036E-4</v>
      </c>
      <c r="O708" s="44">
        <f>IFERROR(_xll.qlIndexFixing(ONIndex3M,I708,TRUE,_xll.ohTrigger(RecalcTrigger,Trigger3M)),NA())</f>
        <v>9.2002276189440124E-4</v>
      </c>
      <c r="P708" s="44">
        <f>IFERROR(_xll.qlIndexFixing(ONIndex6M,I708,TRUE,_xll.ohTrigger(RecalcTrigger,Trigger6M)),NA())</f>
        <v>2.5083258738867187E-3</v>
      </c>
      <c r="Q708" s="145">
        <f>IFERROR(_xll.qlIndexFixing(ONIndex1Y,I708,TRUE,_xll.ohTrigger(RecalcTrigger,Trigger1Y)),NA())</f>
        <v>4.0012495462526942E-3</v>
      </c>
    </row>
    <row r="709" spans="2:17" x14ac:dyDescent="0.2">
      <c r="B709" s="39" t="s">
        <v>42</v>
      </c>
      <c r="D709" s="42">
        <f>_xll.qlCalendarAdvance(Calendar,$D708,B709,"f",FALSE)</f>
        <v>44698</v>
      </c>
      <c r="E709" s="139">
        <f>_xll.qlInterestRateIndexValueDate(IndexON,D709)</f>
        <v>44698</v>
      </c>
      <c r="F709" s="155">
        <f>IFERROR(_xll.qlIndexFixing(IndexON,D709,TRUE,_xll.ohTrigger(RecalcTrigger,TriggerON)),NA())</f>
        <v>-3.3913184064982005E-4</v>
      </c>
      <c r="H709" s="42">
        <f>_xll.qlCalendarAdvance(Calendar,$H708,B709,"f",FALSE)</f>
        <v>44698</v>
      </c>
      <c r="I709" s="139">
        <f>_xll.qlInterestRateIndexValueDate(Index1M,$H709)</f>
        <v>44700</v>
      </c>
      <c r="J709" s="144">
        <f>IFERROR(_xll.qlIndexFixing(Index1M,$H709,TRUE,_xll.ohTrigger(RecalcTrigger,Trigger1M)),NA())</f>
        <v>-1.9844765334259273E-4</v>
      </c>
      <c r="K709" s="44">
        <f>IFERROR(_xll.qlIndexFixing(Index3M,H709,TRUE,_xll.ohTrigger(RecalcTrigger,Trigger3M)),NA())</f>
        <v>1.2438038819964758E-3</v>
      </c>
      <c r="L709" s="44">
        <f>IFERROR(_xll.qlIndexFixing(Index6M,$H709,TRUE,_xll.ohTrigger(RecalcTrigger,Trigger6M)),NA())</f>
        <v>3.1369173818772004E-3</v>
      </c>
      <c r="M709" s="145">
        <f>IFERROR(_xll.qlIndexFixing(Index1Y,$H709,TRUE,_xll.ohTrigger(RecalcTrigger,Trigger1Y)),NA())</f>
        <v>5.1589837678500308E-3</v>
      </c>
      <c r="N709" s="144">
        <f>IFERROR(_xll.qlIndexFixing(ONIndex1M,I709,TRUE,_xll.ohTrigger(RecalcTrigger,Trigger1M)),NA())</f>
        <v>-2.7956174543319889E-4</v>
      </c>
      <c r="O709" s="44">
        <f>IFERROR(_xll.qlIndexFixing(ONIndex3M,I709,TRUE,_xll.ohTrigger(RecalcTrigger,Trigger3M)),NA())</f>
        <v>9.6625729545607442E-4</v>
      </c>
      <c r="P709" s="44">
        <f>IFERROR(_xll.qlIndexFixing(ONIndex6M,I709,TRUE,_xll.ohTrigger(RecalcTrigger,Trigger6M)),NA())</f>
        <v>2.55330218256411E-3</v>
      </c>
      <c r="Q709" s="145">
        <f>IFERROR(_xll.qlIndexFixing(ONIndex1Y,I709,TRUE,_xll.ohTrigger(RecalcTrigger,Trigger1Y)),NA())</f>
        <v>4.0443102420617549E-3</v>
      </c>
    </row>
    <row r="710" spans="2:17" x14ac:dyDescent="0.2">
      <c r="B710" s="39" t="s">
        <v>42</v>
      </c>
      <c r="D710" s="42">
        <f>_xll.qlCalendarAdvance(Calendar,$D709,B710,"f",FALSE)</f>
        <v>44705</v>
      </c>
      <c r="E710" s="139">
        <f>_xll.qlInterestRateIndexValueDate(IndexON,D710)</f>
        <v>44705</v>
      </c>
      <c r="F710" s="155">
        <f>IFERROR(_xll.qlIndexFixing(IndexON,D710,TRUE,_xll.ohTrigger(RecalcTrigger,TriggerON)),NA())</f>
        <v>-2.874629567184428E-4</v>
      </c>
      <c r="H710" s="42">
        <f>_xll.qlCalendarAdvance(Calendar,$H709,B710,"f",FALSE)</f>
        <v>44705</v>
      </c>
      <c r="I710" s="139">
        <f>_xll.qlInterestRateIndexValueDate(Index1M,$H710)</f>
        <v>44707</v>
      </c>
      <c r="J710" s="144">
        <f>IFERROR(_xll.qlIndexFixing(Index1M,$H710,TRUE,_xll.ohTrigger(RecalcTrigger,Trigger1M)),NA())</f>
        <v>-1.4889226304257153E-4</v>
      </c>
      <c r="K710" s="44">
        <f>IFERROR(_xll.qlIndexFixing(Index3M,H710,TRUE,_xll.ohTrigger(RecalcTrigger,Trigger3M)),NA())</f>
        <v>1.2908530681209486E-3</v>
      </c>
      <c r="L710" s="44">
        <f>IFERROR(_xll.qlIndexFixing(Index6M,$H710,TRUE,_xll.ohTrigger(RecalcTrigger,Trigger6M)),NA())</f>
        <v>3.1833377602412168E-3</v>
      </c>
      <c r="M710" s="145">
        <f>IFERROR(_xll.qlIndexFixing(Index1Y,$H710,TRUE,_xll.ohTrigger(RecalcTrigger,Trigger1Y)),NA())</f>
        <v>5.2027010686379179E-3</v>
      </c>
      <c r="N710" s="144">
        <f>IFERROR(_xll.qlIndexFixing(ONIndex1M,I710,TRUE,_xll.ohTrigger(RecalcTrigger,Trigger1M)),NA())</f>
        <v>-2.3038620759141537E-4</v>
      </c>
      <c r="O710" s="44">
        <f>IFERROR(_xll.qlIndexFixing(ONIndex3M,I710,TRUE,_xll.ohTrigger(RecalcTrigger,Trigger3M)),NA())</f>
        <v>1.0126125191156632E-3</v>
      </c>
      <c r="P710" s="44">
        <f>IFERROR(_xll.qlIndexFixing(ONIndex6M,I710,TRUE,_xll.ohTrigger(RecalcTrigger,Trigger6M)),NA())</f>
        <v>2.5983946903718191E-3</v>
      </c>
      <c r="Q710" s="145">
        <f>IFERROR(_xll.qlIndexFixing(ONIndex1Y,I710,TRUE,_xll.ohTrigger(RecalcTrigger,Trigger1Y)),NA())</f>
        <v>4.0873933635321436E-3</v>
      </c>
    </row>
    <row r="711" spans="2:17" x14ac:dyDescent="0.2">
      <c r="B711" s="39" t="s">
        <v>42</v>
      </c>
      <c r="D711" s="42">
        <f>_xll.qlCalendarAdvance(Calendar,$D710,B711,"f",FALSE)</f>
        <v>44712</v>
      </c>
      <c r="E711" s="139">
        <f>_xll.qlInterestRateIndexValueDate(IndexON,D711)</f>
        <v>44712</v>
      </c>
      <c r="F711" s="155">
        <f>IFERROR(_xll.qlIndexFixing(IndexON,D711,TRUE,_xll.ohTrigger(RecalcTrigger,TriggerON)),NA())</f>
        <v>-2.3556787776435328E-4</v>
      </c>
      <c r="H711" s="42">
        <f>_xll.qlCalendarAdvance(Calendar,$H710,B711,"f",FALSE)</f>
        <v>44712</v>
      </c>
      <c r="I711" s="139">
        <f>_xll.qlInterestRateIndexValueDate(Index1M,$H711)</f>
        <v>44714</v>
      </c>
      <c r="J711" s="144">
        <f>IFERROR(_xll.qlIndexFixing(Index1M,$H711,TRUE,_xll.ohTrigger(RecalcTrigger,Trigger1M)),NA())</f>
        <v>-9.9105179932612586E-5</v>
      </c>
      <c r="K711" s="44">
        <f>IFERROR(_xll.qlIndexFixing(Index3M,H711,TRUE,_xll.ohTrigger(RecalcTrigger,Trigger3M)),NA())</f>
        <v>1.3380143918941534E-3</v>
      </c>
      <c r="L711" s="44">
        <f>IFERROR(_xll.qlIndexFixing(Index6M,$H711,TRUE,_xll.ohTrigger(RecalcTrigger,Trigger6M)),NA())</f>
        <v>3.2197478634349934E-3</v>
      </c>
      <c r="M711" s="145">
        <f>IFERROR(_xll.qlIndexFixing(Index1Y,$H711,TRUE,_xll.ohTrigger(RecalcTrigger,Trigger1Y)),NA())</f>
        <v>5.2464377268779941E-3</v>
      </c>
      <c r="N711" s="144">
        <f>IFERROR(_xll.qlIndexFixing(ONIndex1M,I711,TRUE,_xll.ohTrigger(RecalcTrigger,Trigger1M)),NA())</f>
        <v>-1.8097880809975209E-4</v>
      </c>
      <c r="O711" s="44">
        <f>IFERROR(_xll.qlIndexFixing(ONIndex3M,I711,TRUE,_xll.ohTrigger(RecalcTrigger,Trigger3M)),NA())</f>
        <v>1.0590871126492374E-3</v>
      </c>
      <c r="P711" s="44">
        <f>IFERROR(_xll.qlIndexFixing(ONIndex6M,I711,TRUE,_xll.ohTrigger(RecalcTrigger,Trigger6M)),NA())</f>
        <v>2.6436022760467637E-3</v>
      </c>
      <c r="Q711" s="145">
        <f>IFERROR(_xll.qlIndexFixing(ONIndex1Y,I711,TRUE,_xll.ohTrigger(RecalcTrigger,Trigger1Y)),NA())</f>
        <v>4.1304967729338671E-3</v>
      </c>
    </row>
    <row r="712" spans="2:17" x14ac:dyDescent="0.2">
      <c r="B712" s="39" t="s">
        <v>42</v>
      </c>
      <c r="D712" s="42">
        <f>_xll.qlCalendarAdvance(Calendar,$D711,B712,"f",FALSE)</f>
        <v>44719</v>
      </c>
      <c r="E712" s="139">
        <f>_xll.qlInterestRateIndexValueDate(IndexON,D712)</f>
        <v>44719</v>
      </c>
      <c r="F712" s="155">
        <f>IFERROR(_xll.qlIndexFixing(IndexON,D712,TRUE,_xll.ohTrigger(RecalcTrigger,TriggerON)),NA())</f>
        <v>-1.8344736465891742E-4</v>
      </c>
      <c r="H712" s="42">
        <f>_xll.qlCalendarAdvance(Calendar,$H711,B712,"f",FALSE)</f>
        <v>44719</v>
      </c>
      <c r="I712" s="139">
        <f>_xll.qlInterestRateIndexValueDate(Index1M,$H712)</f>
        <v>44721</v>
      </c>
      <c r="J712" s="144">
        <f>IFERROR(_xll.qlIndexFixing(Index1M,$H712,TRUE,_xll.ohTrigger(RecalcTrigger,Trigger1M)),NA())</f>
        <v>-4.9086631282169169E-5</v>
      </c>
      <c r="K712" s="44">
        <f>IFERROR(_xll.qlIndexFixing(Index3M,H712,TRUE,_xll.ohTrigger(RecalcTrigger,Trigger3M)),NA())</f>
        <v>1.3852865362704871E-3</v>
      </c>
      <c r="L712" s="44">
        <f>IFERROR(_xll.qlIndexFixing(Index6M,$H712,TRUE,_xll.ohTrigger(RecalcTrigger,Trigger6M)),NA())</f>
        <v>3.2663090220296982E-3</v>
      </c>
      <c r="M712" s="145">
        <f>IFERROR(_xll.qlIndexFixing(Index1Y,$H712,TRUE,_xll.ohTrigger(RecalcTrigger,Trigger1Y)),NA())</f>
        <v>5.2901933953218927E-3</v>
      </c>
      <c r="N712" s="144">
        <f>IFERROR(_xll.qlIndexFixing(ONIndex1M,I712,TRUE,_xll.ohTrigger(RecalcTrigger,Trigger1M)),NA())</f>
        <v>-1.3133977729395951E-4</v>
      </c>
      <c r="O712" s="44">
        <f>IFERROR(_xll.qlIndexFixing(ONIndex3M,I712,TRUE,_xll.ohTrigger(RecalcTrigger,Trigger3M)),NA())</f>
        <v>1.1056797553532505E-3</v>
      </c>
      <c r="P712" s="44">
        <f>IFERROR(_xll.qlIndexFixing(ONIndex6M,I712,TRUE,_xll.ohTrigger(RecalcTrigger,Trigger6M)),NA())</f>
        <v>2.688923818006117E-3</v>
      </c>
      <c r="Q712" s="145">
        <f>IFERROR(_xll.qlIndexFixing(ONIndex1Y,I712,TRUE,_xll.ohTrigger(RecalcTrigger,Trigger1Y)),NA())</f>
        <v>4.1736183320573161E-3</v>
      </c>
    </row>
    <row r="713" spans="2:17" x14ac:dyDescent="0.2">
      <c r="B713" s="39" t="s">
        <v>42</v>
      </c>
      <c r="D713" s="42">
        <f>_xll.qlCalendarAdvance(Calendar,$D712,B713,"f",FALSE)</f>
        <v>44726</v>
      </c>
      <c r="E713" s="139">
        <f>_xll.qlInterestRateIndexValueDate(IndexON,D713)</f>
        <v>44726</v>
      </c>
      <c r="F713" s="155">
        <f>IFERROR(_xll.qlIndexFixing(IndexON,D713,TRUE,_xll.ohTrigger(RecalcTrigger,TriggerON)),NA())</f>
        <v>-1.3110217803369295E-4</v>
      </c>
      <c r="H713" s="42">
        <f>_xll.qlCalendarAdvance(Calendar,$H712,B713,"f",FALSE)</f>
        <v>44726</v>
      </c>
      <c r="I713" s="139">
        <f>_xll.qlInterestRateIndexValueDate(Index1M,$H713)</f>
        <v>44728</v>
      </c>
      <c r="J713" s="144">
        <f>IFERROR(_xll.qlIndexFixing(Index1M,$H713,TRUE,_xll.ohTrigger(RecalcTrigger,Trigger1M)),NA())</f>
        <v>1.163155661787485E-6</v>
      </c>
      <c r="K713" s="44">
        <f>IFERROR(_xll.qlIndexFixing(Index3M,H713,TRUE,_xll.ohTrigger(RecalcTrigger,Trigger3M)),NA())</f>
        <v>1.4326681841426571E-3</v>
      </c>
      <c r="L713" s="44">
        <f>IFERROR(_xll.qlIndexFixing(Index6M,$H713,TRUE,_xll.ohTrigger(RecalcTrigger,Trigger6M)),NA())</f>
        <v>3.3129414468977222E-3</v>
      </c>
      <c r="M713" s="145">
        <f>IFERROR(_xll.qlIndexFixing(Index1Y,$H713,TRUE,_xll.ohTrigger(RecalcTrigger,Trigger1Y)),NA())</f>
        <v>5.3339677426237032E-3</v>
      </c>
      <c r="N713" s="144">
        <f>IFERROR(_xll.qlIndexFixing(ONIndex1M,I713,TRUE,_xll.ohTrigger(RecalcTrigger,Trigger1M)),NA())</f>
        <v>-8.1469345429852069E-5</v>
      </c>
      <c r="O713" s="44">
        <f>IFERROR(_xll.qlIndexFixing(ONIndex3M,I713,TRUE,_xll.ohTrigger(RecalcTrigger,Trigger3M)),NA())</f>
        <v>1.1523891264442199E-3</v>
      </c>
      <c r="P713" s="44">
        <f>IFERROR(_xll.qlIndexFixing(ONIndex6M,I713,TRUE,_xll.ohTrigger(RecalcTrigger,Trigger6M)),NA())</f>
        <v>2.734358195306541E-3</v>
      </c>
      <c r="Q713" s="145">
        <f>IFERROR(_xll.qlIndexFixing(ONIndex1Y,I713,TRUE,_xll.ohTrigger(RecalcTrigger,Trigger1Y)),NA())</f>
        <v>4.2167559030925617E-3</v>
      </c>
    </row>
    <row r="714" spans="2:17" x14ac:dyDescent="0.2">
      <c r="B714" s="39" t="s">
        <v>42</v>
      </c>
      <c r="D714" s="42">
        <f>_xll.qlCalendarAdvance(Calendar,$D713,B714,"f",FALSE)</f>
        <v>44733</v>
      </c>
      <c r="E714" s="139">
        <f>_xll.qlInterestRateIndexValueDate(IndexON,D714)</f>
        <v>44733</v>
      </c>
      <c r="F714" s="155">
        <f>IFERROR(_xll.qlIndexFixing(IndexON,D714,TRUE,_xll.ohTrigger(RecalcTrigger,TriggerON)),NA())</f>
        <v>-7.8533078520237609E-5</v>
      </c>
      <c r="H714" s="42">
        <f>_xll.qlCalendarAdvance(Calendar,$H713,B714,"f",FALSE)</f>
        <v>44733</v>
      </c>
      <c r="I714" s="139">
        <f>_xll.qlInterestRateIndexValueDate(Index1M,$H714)</f>
        <v>44735</v>
      </c>
      <c r="J714" s="144">
        <f>IFERROR(_xll.qlIndexFixing(Index1M,$H714,TRUE,_xll.ohTrigger(RecalcTrigger,Trigger1M)),NA())</f>
        <v>5.1643953653535135E-5</v>
      </c>
      <c r="K714" s="44">
        <f>IFERROR(_xll.qlIndexFixing(Index3M,H714,TRUE,_xll.ohTrigger(RecalcTrigger,Trigger3M)),NA())</f>
        <v>1.4801580183573201E-3</v>
      </c>
      <c r="L714" s="44">
        <f>IFERROR(_xll.qlIndexFixing(Index6M,$H714,TRUE,_xll.ohTrigger(RecalcTrigger,Trigger6M)),NA())</f>
        <v>3.3596409399248603E-3</v>
      </c>
      <c r="M714" s="145">
        <f>IFERROR(_xll.qlIndexFixing(Index1Y,$H714,TRUE,_xll.ohTrigger(RecalcTrigger,Trigger1Y)),NA())</f>
        <v>5.3777604533432602E-3</v>
      </c>
      <c r="N714" s="144">
        <f>IFERROR(_xll.qlIndexFixing(ONIndex1M,I714,TRUE,_xll.ohTrigger(RecalcTrigger,Trigger1M)),NA())</f>
        <v>-3.1367742683308109E-5</v>
      </c>
      <c r="O714" s="44">
        <f>IFERROR(_xll.qlIndexFixing(ONIndex3M,I714,TRUE,_xll.ohTrigger(RecalcTrigger,Trigger3M)),NA())</f>
        <v>1.1992139056182793E-3</v>
      </c>
      <c r="P714" s="44">
        <f>IFERROR(_xll.qlIndexFixing(ONIndex6M,I714,TRUE,_xll.ohTrigger(RecalcTrigger,Trigger6M)),NA())</f>
        <v>2.7799042862053369E-3</v>
      </c>
      <c r="Q714" s="145">
        <f>IFERROR(_xll.qlIndexFixing(ONIndex1Y,I714,TRUE,_xll.ohTrigger(RecalcTrigger,Trigger1Y)),NA())</f>
        <v>4.2599073479898664E-3</v>
      </c>
    </row>
    <row r="715" spans="2:17" x14ac:dyDescent="0.2">
      <c r="B715" s="39" t="s">
        <v>42</v>
      </c>
      <c r="D715" s="42">
        <f>_xll.qlCalendarAdvance(Calendar,$D714,B715,"f",FALSE)</f>
        <v>44740</v>
      </c>
      <c r="E715" s="139">
        <f>_xll.qlInterestRateIndexValueDate(IndexON,D715)</f>
        <v>44740</v>
      </c>
      <c r="F715" s="155">
        <f>IFERROR(_xll.qlIndexFixing(IndexON,D715,TRUE,_xll.ohTrigger(RecalcTrigger,TriggerON)),NA())</f>
        <v>-2.5740826909981251E-5</v>
      </c>
      <c r="H715" s="42">
        <f>_xll.qlCalendarAdvance(Calendar,$H714,B715,"f",FALSE)</f>
        <v>44740</v>
      </c>
      <c r="I715" s="139">
        <f>_xll.qlInterestRateIndexValueDate(Index1M,$H715)</f>
        <v>44742</v>
      </c>
      <c r="J715" s="144">
        <f>IFERROR(_xll.qlIndexFixing(Index1M,$H715,TRUE,_xll.ohTrigger(RecalcTrigger,Trigger1M)),NA())</f>
        <v>9.1433466913621702E-5</v>
      </c>
      <c r="K715" s="44">
        <f>IFERROR(_xll.qlIndexFixing(Index3M,H715,TRUE,_xll.ohTrigger(RecalcTrigger,Trigger3M)),NA())</f>
        <v>1.5277547217003127E-3</v>
      </c>
      <c r="L715" s="44">
        <f>IFERROR(_xll.qlIndexFixing(Index6M,$H715,TRUE,_xll.ohTrigger(RecalcTrigger,Trigger6M)),NA())</f>
        <v>3.4064032678997351E-3</v>
      </c>
      <c r="M715" s="145">
        <f>IFERROR(_xll.qlIndexFixing(Index1Y,$H715,TRUE,_xll.ohTrigger(RecalcTrigger,Trigger1Y)),NA())</f>
        <v>5.421571227950079E-3</v>
      </c>
      <c r="N715" s="144">
        <f>IFERROR(_xll.qlIndexFixing(ONIndex1M,I715,TRUE,_xll.ohTrigger(RecalcTrigger,Trigger1M)),NA())</f>
        <v>1.8964800609921895E-5</v>
      </c>
      <c r="O715" s="44">
        <f>IFERROR(_xll.qlIndexFixing(ONIndex3M,I715,TRUE,_xll.ohTrigger(RecalcTrigger,Trigger3M)),NA())</f>
        <v>1.2461527721718824E-3</v>
      </c>
      <c r="P715" s="44">
        <f>IFERROR(_xll.qlIndexFixing(ONIndex6M,I715,TRUE,_xll.ohTrigger(RecalcTrigger,Trigger6M)),NA())</f>
        <v>2.8255609695992945E-3</v>
      </c>
      <c r="Q715" s="145">
        <f>IFERROR(_xll.qlIndexFixing(ONIndex1Y,I715,TRUE,_xll.ohTrigger(RecalcTrigger,Trigger1Y)),NA())</f>
        <v>4.3030705288593651E-3</v>
      </c>
    </row>
    <row r="716" spans="2:17" x14ac:dyDescent="0.2">
      <c r="B716" s="39" t="s">
        <v>42</v>
      </c>
      <c r="D716" s="42">
        <f>_xll.qlCalendarAdvance(Calendar,$D715,B716,"f",FALSE)</f>
        <v>44747</v>
      </c>
      <c r="E716" s="139">
        <f>_xll.qlInterestRateIndexValueDate(IndexON,D716)</f>
        <v>44747</v>
      </c>
      <c r="F716" s="155">
        <f>IFERROR(_xll.qlIndexFixing(IndexON,D716,TRUE,_xll.ohTrigger(RecalcTrigger,TriggerON)),NA())</f>
        <v>2.7273816245454441E-5</v>
      </c>
      <c r="H716" s="42">
        <f>_xll.qlCalendarAdvance(Calendar,$H715,B716,"f",FALSE)</f>
        <v>44747</v>
      </c>
      <c r="I716" s="139">
        <f>_xll.qlInterestRateIndexValueDate(Index1M,$H716)</f>
        <v>44749</v>
      </c>
      <c r="J716" s="144">
        <f>IFERROR(_xll.qlIndexFixing(Index1M,$H716,TRUE,_xll.ohTrigger(RecalcTrigger,Trigger1M)),NA())</f>
        <v>1.5329767386745852E-4</v>
      </c>
      <c r="K716" s="44">
        <f>IFERROR(_xll.qlIndexFixing(Index3M,H716,TRUE,_xll.ohTrigger(RecalcTrigger,Trigger3M)),NA())</f>
        <v>1.5754569262284846E-3</v>
      </c>
      <c r="L716" s="44">
        <f>IFERROR(_xll.qlIndexFixing(Index6M,$H716,TRUE,_xll.ohTrigger(RecalcTrigger,Trigger6M)),NA())</f>
        <v>3.4633627836826294E-3</v>
      </c>
      <c r="M716" s="145">
        <f>IFERROR(_xll.qlIndexFixing(Index1Y,$H716,TRUE,_xll.ohTrigger(RecalcTrigger,Trigger1Y)),NA())</f>
        <v>5.4653997828264279E-3</v>
      </c>
      <c r="N716" s="144">
        <f>IFERROR(_xll.qlIndexFixing(ONIndex1M,I716,TRUE,_xll.ohTrigger(RecalcTrigger,Trigger1M)),NA())</f>
        <v>6.9528054273959583E-5</v>
      </c>
      <c r="O716" s="44">
        <f>IFERROR(_xll.qlIndexFixing(ONIndex3M,I716,TRUE,_xll.ohTrigger(RecalcTrigger,Trigger3M)),NA())</f>
        <v>1.2932044053215463E-3</v>
      </c>
      <c r="P716" s="44">
        <f>IFERROR(_xll.qlIndexFixing(ONIndex6M,I716,TRUE,_xll.ohTrigger(RecalcTrigger,Trigger6M)),NA())</f>
        <v>2.8713271239055871E-3</v>
      </c>
      <c r="Q716" s="145">
        <f>IFERROR(_xll.qlIndexFixing(ONIndex1Y,I716,TRUE,_xll.ohTrigger(RecalcTrigger,Trigger1Y)),NA())</f>
        <v>4.3462433077312568E-3</v>
      </c>
    </row>
    <row r="717" spans="2:17" x14ac:dyDescent="0.2">
      <c r="B717" s="39" t="s">
        <v>42</v>
      </c>
      <c r="D717" s="42">
        <f>_xll.qlCalendarAdvance(Calendar,$D716,B717,"f",FALSE)</f>
        <v>44754</v>
      </c>
      <c r="E717" s="139">
        <f>_xll.qlInterestRateIndexValueDate(IndexON,D717)</f>
        <v>44754</v>
      </c>
      <c r="F717" s="155">
        <f>IFERROR(_xll.qlIndexFixing(IndexON,D717,TRUE,_xll.ohTrigger(RecalcTrigger,TriggerON)),NA())</f>
        <v>8.05100902745437E-5</v>
      </c>
      <c r="H717" s="42">
        <f>_xll.qlCalendarAdvance(Calendar,$H716,B717,"f",FALSE)</f>
        <v>44754</v>
      </c>
      <c r="I717" s="139">
        <f>_xll.qlInterestRateIndexValueDate(Index1M,$H717)</f>
        <v>44756</v>
      </c>
      <c r="J717" s="144">
        <f>IFERROR(_xll.qlIndexFixing(Index1M,$H717,TRUE,_xll.ohTrigger(RecalcTrigger,Trigger1M)),NA())</f>
        <v>2.0447014165564381E-4</v>
      </c>
      <c r="K717" s="44">
        <f>IFERROR(_xll.qlIndexFixing(Index3M,H717,TRUE,_xll.ohTrigger(RecalcTrigger,Trigger3M)),NA())</f>
        <v>1.6232630599479964E-3</v>
      </c>
      <c r="L717" s="44">
        <f>IFERROR(_xll.qlIndexFixing(Index6M,$H717,TRUE,_xll.ohTrigger(RecalcTrigger,Trigger6M)),NA())</f>
        <v>3.5102450619830094E-3</v>
      </c>
      <c r="M717" s="145">
        <f>IFERROR(_xll.qlIndexFixing(Index1Y,$H717,TRUE,_xll.ohTrigger(RecalcTrigger,Trigger1Y)),NA())</f>
        <v>5.50924585027105E-3</v>
      </c>
      <c r="N717" s="144">
        <f>IFERROR(_xll.qlIndexFixing(ONIndex1M,I717,TRUE,_xll.ohTrigger(RecalcTrigger,Trigger1M)),NA())</f>
        <v>1.2032178805299054E-4</v>
      </c>
      <c r="O717" s="44">
        <f>IFERROR(_xll.qlIndexFixing(ONIndex3M,I717,TRUE,_xll.ohTrigger(RecalcTrigger,Trigger3M)),NA())</f>
        <v>1.3403674850032132E-3</v>
      </c>
      <c r="P717" s="44">
        <f>IFERROR(_xll.qlIndexFixing(ONIndex6M,I717,TRUE,_xll.ohTrigger(RecalcTrigger,Trigger6M)),NA())</f>
        <v>2.9172016278611324E-3</v>
      </c>
      <c r="Q717" s="145">
        <f>IFERROR(_xll.qlIndexFixing(ONIndex1Y,I717,TRUE,_xll.ohTrigger(RecalcTrigger,Trigger1Y)),NA())</f>
        <v>4.3894235466357401E-3</v>
      </c>
    </row>
    <row r="718" spans="2:17" x14ac:dyDescent="0.2">
      <c r="B718" s="39" t="s">
        <v>42</v>
      </c>
      <c r="D718" s="42">
        <f>_xll.qlCalendarAdvance(Calendar,$D717,B718,"f",FALSE)</f>
        <v>44761</v>
      </c>
      <c r="E718" s="139">
        <f>_xll.qlInterestRateIndexValueDate(IndexON,D718)</f>
        <v>44761</v>
      </c>
      <c r="F718" s="155">
        <f>IFERROR(_xll.qlIndexFixing(IndexON,D718,TRUE,_xll.ohTrigger(RecalcTrigger,TriggerON)),NA())</f>
        <v>1.3396723434588864E-4</v>
      </c>
      <c r="H718" s="42">
        <f>_xll.qlCalendarAdvance(Calendar,$H717,B718,"f",FALSE)</f>
        <v>44761</v>
      </c>
      <c r="I718" s="139">
        <f>_xll.qlInterestRateIndexValueDate(Index1M,$H718)</f>
        <v>44763</v>
      </c>
      <c r="J718" s="144">
        <f>IFERROR(_xll.qlIndexFixing(Index1M,$H718,TRUE,_xll.ohTrigger(RecalcTrigger,Trigger1M)),NA())</f>
        <v>2.5587271162114122E-4</v>
      </c>
      <c r="K718" s="44">
        <f>IFERROR(_xll.qlIndexFixing(Index3M,H718,TRUE,_xll.ohTrigger(RecalcTrigger,Trigger3M)),NA())</f>
        <v>1.6711714965675726E-3</v>
      </c>
      <c r="L718" s="44">
        <f>IFERROR(_xll.qlIndexFixing(Index6M,$H718,TRUE,_xll.ohTrigger(RecalcTrigger,Trigger6M)),NA())</f>
        <v>3.5571763968005174E-3</v>
      </c>
      <c r="M718" s="145">
        <f>IFERROR(_xll.qlIndexFixing(Index1Y,$H718,TRUE,_xll.ohTrigger(RecalcTrigger,Trigger1Y)),NA())</f>
        <v>5.5531091785022248E-3</v>
      </c>
      <c r="N718" s="144">
        <f>IFERROR(_xll.qlIndexFixing(ONIndex1M,I718,TRUE,_xll.ohTrigger(RecalcTrigger,Trigger1M)),NA())</f>
        <v>1.7134577173116838E-4</v>
      </c>
      <c r="O718" s="44">
        <f>IFERROR(_xll.qlIndexFixing(ONIndex3M,I718,TRUE,_xll.ohTrigger(RecalcTrigger,Trigger3M)),NA())</f>
        <v>1.3876406900337201E-3</v>
      </c>
      <c r="P718" s="44">
        <f>IFERROR(_xll.qlIndexFixing(ONIndex6M,I718,TRUE,_xll.ohTrigger(RecalcTrigger,Trigger6M)),NA())</f>
        <v>2.963183360282784E-3</v>
      </c>
      <c r="Q718" s="145">
        <f>IFERROR(_xll.qlIndexFixing(ONIndex1Y,I718,TRUE,_xll.ohTrigger(RecalcTrigger,Trigger1Y)),NA())</f>
        <v>4.4326091076829499E-3</v>
      </c>
    </row>
    <row r="719" spans="2:17" x14ac:dyDescent="0.2">
      <c r="B719" s="39" t="s">
        <v>42</v>
      </c>
      <c r="D719" s="42">
        <f>_xll.qlCalendarAdvance(Calendar,$D718,B719,"f",FALSE)</f>
        <v>44768</v>
      </c>
      <c r="E719" s="139">
        <f>_xll.qlInterestRateIndexValueDate(IndexON,D719)</f>
        <v>44768</v>
      </c>
      <c r="F719" s="155">
        <f>IFERROR(_xll.qlIndexFixing(IndexON,D719,TRUE,_xll.ohTrigger(RecalcTrigger,TriggerON)),NA())</f>
        <v>1.8764448786789956E-4</v>
      </c>
      <c r="H719" s="42">
        <f>_xll.qlCalendarAdvance(Calendar,$H718,B719,"f",FALSE)</f>
        <v>44768</v>
      </c>
      <c r="I719" s="139">
        <f>_xll.qlInterestRateIndexValueDate(Index1M,$H719)</f>
        <v>44770</v>
      </c>
      <c r="J719" s="144">
        <f>IFERROR(_xll.qlIndexFixing(Index1M,$H719,TRUE,_xll.ohTrigger(RecalcTrigger,Trigger1M)),NA())</f>
        <v>3.0750515657818056E-4</v>
      </c>
      <c r="K719" s="44">
        <f>IFERROR(_xll.qlIndexFixing(Index3M,H719,TRUE,_xll.ohTrigger(RecalcTrigger,Trigger3M)),NA())</f>
        <v>1.7191806058521357E-3</v>
      </c>
      <c r="L719" s="44">
        <f>IFERROR(_xll.qlIndexFixing(Index6M,$H719,TRUE,_xll.ohTrigger(RecalcTrigger,Trigger6M)),NA())</f>
        <v>3.6041524521807622E-3</v>
      </c>
      <c r="M719" s="145">
        <f>IFERROR(_xll.qlIndexFixing(Index1Y,$H719,TRUE,_xll.ohTrigger(RecalcTrigger,Trigger1Y)),NA())</f>
        <v>5.596989531662374E-3</v>
      </c>
      <c r="N719" s="144">
        <f>IFERROR(_xll.qlIndexFixing(ONIndex1M,I719,TRUE,_xll.ohTrigger(RecalcTrigger,Trigger1M)),NA())</f>
        <v>2.2259977517258278E-4</v>
      </c>
      <c r="O719" s="44">
        <f>IFERROR(_xll.qlIndexFixing(ONIndex3M,I719,TRUE,_xll.ohTrigger(RecalcTrigger,Trigger3M)),NA())</f>
        <v>1.4350227004289451E-3</v>
      </c>
      <c r="P719" s="44">
        <f>IFERROR(_xll.qlIndexFixing(ONIndex6M,I719,TRUE,_xll.ohTrigger(RecalcTrigger,Trigger6M)),NA())</f>
        <v>3.0092711995877153E-3</v>
      </c>
      <c r="Q719" s="145">
        <f>IFERROR(_xll.qlIndexFixing(ONIndex1Y,I719,TRUE,_xll.ohTrigger(RecalcTrigger,Trigger1Y)),NA())</f>
        <v>4.475797852823149E-3</v>
      </c>
    </row>
    <row r="720" spans="2:17" x14ac:dyDescent="0.2">
      <c r="B720" s="39" t="s">
        <v>42</v>
      </c>
      <c r="D720" s="42">
        <f>_xll.qlCalendarAdvance(Calendar,$D719,B720,"f",FALSE)</f>
        <v>44775</v>
      </c>
      <c r="E720" s="139">
        <f>_xll.qlInterestRateIndexValueDate(IndexON,D720)</f>
        <v>44775</v>
      </c>
      <c r="F720" s="155">
        <f>IFERROR(_xll.qlIndexFixing(IndexON,D720,TRUE,_xll.ohTrigger(RecalcTrigger,TriggerON)),NA())</f>
        <v>2.4154109008911462E-4</v>
      </c>
      <c r="H720" s="42">
        <f>_xll.qlCalendarAdvance(Calendar,$H719,B720,"f",FALSE)</f>
        <v>44775</v>
      </c>
      <c r="I720" s="139">
        <f>_xll.qlInterestRateIndexValueDate(Index1M,$H720)</f>
        <v>44777</v>
      </c>
      <c r="J720" s="144">
        <f>IFERROR(_xll.qlIndexFixing(Index1M,$H720,TRUE,_xll.ohTrigger(RecalcTrigger,Trigger1M)),NA())</f>
        <v>3.5936724934099162E-4</v>
      </c>
      <c r="K720" s="44">
        <f>IFERROR(_xll.qlIndexFixing(Index3M,H720,TRUE,_xll.ohTrigger(RecalcTrigger,Trigger3M)),NA())</f>
        <v>1.7672887536202E-3</v>
      </c>
      <c r="L720" s="44">
        <f>IFERROR(_xll.qlIndexFixing(Index6M,$H720,TRUE,_xll.ohTrigger(RecalcTrigger,Trigger6M)),NA())</f>
        <v>3.6511688576013053E-3</v>
      </c>
      <c r="M720" s="145">
        <f>IFERROR(_xll.qlIndexFixing(Index1Y,$H720,TRUE,_xll.ohTrigger(RecalcTrigger,Trigger1Y)),NA())</f>
        <v>5.6408866898198066E-3</v>
      </c>
      <c r="N720" s="144">
        <f>IFERROR(_xll.qlIndexFixing(ONIndex1M,I720,TRUE,_xll.ohTrigger(RecalcTrigger,Trigger1M)),NA())</f>
        <v>2.7408356784164312E-4</v>
      </c>
      <c r="O720" s="44">
        <f>IFERROR(_xll.qlIndexFixing(ONIndex3M,I720,TRUE,_xll.ohTrigger(RecalcTrigger,Trigger3M)),NA())</f>
        <v>1.4825121950856612E-3</v>
      </c>
      <c r="P720" s="44">
        <f>IFERROR(_xll.qlIndexFixing(ONIndex6M,I720,TRUE,_xll.ohTrigger(RecalcTrigger,Trigger6M)),NA())</f>
        <v>3.0554640245128439E-3</v>
      </c>
      <c r="Q720" s="145">
        <f>IFERROR(_xll.qlIndexFixing(ONIndex1Y,I720,TRUE,_xll.ohTrigger(RecalcTrigger,Trigger1Y)),NA())</f>
        <v>4.5189876441664723E-3</v>
      </c>
    </row>
    <row r="721" spans="2:17" x14ac:dyDescent="0.2">
      <c r="B721" s="39" t="s">
        <v>42</v>
      </c>
      <c r="D721" s="42">
        <f>_xll.qlCalendarAdvance(Calendar,$D720,B721,"f",FALSE)</f>
        <v>44782</v>
      </c>
      <c r="E721" s="139">
        <f>_xll.qlInterestRateIndexValueDate(IndexON,D721)</f>
        <v>44782</v>
      </c>
      <c r="F721" s="155">
        <f>IFERROR(_xll.qlIndexFixing(IndexON,D721,TRUE,_xll.ohTrigger(RecalcTrigger,TriggerON)),NA())</f>
        <v>2.9565628057781623E-4</v>
      </c>
      <c r="H721" s="42">
        <f>_xll.qlCalendarAdvance(Calendar,$H720,B721,"f",FALSE)</f>
        <v>44782</v>
      </c>
      <c r="I721" s="139">
        <f>_xll.qlInterestRateIndexValueDate(Index1M,$H721)</f>
        <v>44784</v>
      </c>
      <c r="J721" s="144">
        <f>IFERROR(_xll.qlIndexFixing(Index1M,$H721,TRUE,_xll.ohTrigger(RecalcTrigger,Trigger1M)),NA())</f>
        <v>4.1145876273379622E-4</v>
      </c>
      <c r="K721" s="44">
        <f>IFERROR(_xll.qlIndexFixing(Index3M,H721,TRUE,_xll.ohTrigger(RecalcTrigger,Trigger3M)),NA())</f>
        <v>1.8154943017430023E-3</v>
      </c>
      <c r="L721" s="44">
        <f>IFERROR(_xll.qlIndexFixing(Index6M,$H721,TRUE,_xll.ohTrigger(RecalcTrigger,Trigger6M)),NA())</f>
        <v>3.6982212079733796E-3</v>
      </c>
      <c r="M721" s="145">
        <f>IFERROR(_xll.qlIndexFixing(Index1Y,$H721,TRUE,_xll.ohTrigger(RecalcTrigger,Trigger1Y)),NA())</f>
        <v>5.6848004489737621E-3</v>
      </c>
      <c r="N721" s="144">
        <f>IFERROR(_xll.qlIndexFixing(ONIndex1M,I721,TRUE,_xll.ohTrigger(RecalcTrigger,Trigger1M)),NA())</f>
        <v>3.2579691968237512E-4</v>
      </c>
      <c r="O721" s="44">
        <f>IFERROR(_xll.qlIndexFixing(ONIndex3M,I721,TRUE,_xll.ohTrigger(RecalcTrigger,Trigger3M)),NA())</f>
        <v>1.5301078537799384E-3</v>
      </c>
      <c r="P721" s="44">
        <f>IFERROR(_xll.qlIndexFixing(ONIndex6M,I721,TRUE,_xll.ohTrigger(RecalcTrigger,Trigger6M)),NA())</f>
        <v>3.1017607137151515E-3</v>
      </c>
      <c r="Q721" s="145">
        <f>IFERROR(_xll.qlIndexFixing(ONIndex1Y,I721,TRUE,_xll.ohTrigger(RecalcTrigger,Trigger1Y)),NA())</f>
        <v>4.5621763436631824E-3</v>
      </c>
    </row>
    <row r="722" spans="2:17" x14ac:dyDescent="0.2">
      <c r="B722" s="39" t="s">
        <v>42</v>
      </c>
      <c r="D722" s="42">
        <f>_xll.qlCalendarAdvance(Calendar,$D721,B722,"f",FALSE)</f>
        <v>44789</v>
      </c>
      <c r="E722" s="139">
        <f>_xll.qlInterestRateIndexValueDate(IndexON,D722)</f>
        <v>44789</v>
      </c>
      <c r="F722" s="155">
        <f>IFERROR(_xll.qlIndexFixing(IndexON,D722,TRUE,_xll.ohTrigger(RecalcTrigger,TriggerON)),NA())</f>
        <v>3.499892983427344E-4</v>
      </c>
      <c r="H722" s="42">
        <f>_xll.qlCalendarAdvance(Calendar,$H721,B722,"f",FALSE)</f>
        <v>44789</v>
      </c>
      <c r="I722" s="139">
        <f>_xll.qlInterestRateIndexValueDate(Index1M,$H722)</f>
        <v>44791</v>
      </c>
      <c r="J722" s="144">
        <f>IFERROR(_xll.qlIndexFixing(Index1M,$H722,TRUE,_xll.ohTrigger(RecalcTrigger,Trigger1M)),NA())</f>
        <v>4.6377946960329819E-4</v>
      </c>
      <c r="K722" s="44">
        <f>IFERROR(_xll.qlIndexFixing(Index3M,H722,TRUE,_xll.ohTrigger(RecalcTrigger,Trigger3M)),NA())</f>
        <v>1.8637956081488469E-3</v>
      </c>
      <c r="L722" s="44">
        <f>IFERROR(_xll.qlIndexFixing(Index6M,$H722,TRUE,_xll.ohTrigger(RecalcTrigger,Trigger6M)),NA())</f>
        <v>3.7453050636277081E-3</v>
      </c>
      <c r="M722" s="145">
        <f>IFERROR(_xll.qlIndexFixing(Index1Y,$H722,TRUE,_xll.ohTrigger(RecalcTrigger,Trigger1Y)),NA())</f>
        <v>5.7287306210570352E-3</v>
      </c>
      <c r="N722" s="144">
        <f>IFERROR(_xll.qlIndexFixing(ONIndex1M,I722,TRUE,_xll.ohTrigger(RecalcTrigger,Trigger1M)),NA())</f>
        <v>3.7773960055886846E-4</v>
      </c>
      <c r="O722" s="44">
        <f>IFERROR(_xll.qlIndexFixing(ONIndex3M,I722,TRUE,_xll.ohTrigger(RecalcTrigger,Trigger3M)),NA())</f>
        <v>1.5778083555684219E-3</v>
      </c>
      <c r="P722" s="44">
        <f>IFERROR(_xll.qlIndexFixing(ONIndex6M,I722,TRUE,_xll.ohTrigger(RecalcTrigger,Trigger6M)),NA())</f>
        <v>3.1481601458516195E-3</v>
      </c>
      <c r="Q722" s="145">
        <f>IFERROR(_xll.qlIndexFixing(ONIndex1Y,I722,TRUE,_xll.ohTrigger(RecalcTrigger,Trigger1Y)),NA())</f>
        <v>4.6053618134234142E-3</v>
      </c>
    </row>
    <row r="723" spans="2:17" x14ac:dyDescent="0.2">
      <c r="B723" s="39" t="s">
        <v>42</v>
      </c>
      <c r="D723" s="42">
        <f>_xll.qlCalendarAdvance(Calendar,$D722,B723,"f",FALSE)</f>
        <v>44796</v>
      </c>
      <c r="E723" s="139">
        <f>_xll.qlInterestRateIndexValueDate(IndexON,D723)</f>
        <v>44796</v>
      </c>
      <c r="F723" s="155">
        <f>IFERROR(_xll.qlIndexFixing(IndexON,D723,TRUE,_xll.ohTrigger(RecalcTrigger,TriggerON)),NA())</f>
        <v>4.0453938271234335E-4</v>
      </c>
      <c r="H723" s="42">
        <f>_xll.qlCalendarAdvance(Calendar,$H722,B723,"f",FALSE)</f>
        <v>44796</v>
      </c>
      <c r="I723" s="139">
        <f>_xll.qlInterestRateIndexValueDate(Index1M,$H723)</f>
        <v>44798</v>
      </c>
      <c r="J723" s="144">
        <f>IFERROR(_xll.qlIndexFixing(Index1M,$H723,TRUE,_xll.ohTrigger(RecalcTrigger,Trigger1M)),NA())</f>
        <v>5.1632914278620934E-4</v>
      </c>
      <c r="K723" s="44">
        <f>IFERROR(_xll.qlIndexFixing(Index3M,H723,TRUE,_xll.ohTrigger(RecalcTrigger,Trigger3M)),NA())</f>
        <v>1.912191026813547E-3</v>
      </c>
      <c r="L723" s="44">
        <f>IFERROR(_xll.qlIndexFixing(Index6M,$H723,TRUE,_xll.ohTrigger(RecalcTrigger,Trigger6M)),NA())</f>
        <v>3.7924159503166517E-3</v>
      </c>
      <c r="M723" s="145">
        <f>IFERROR(_xll.qlIndexFixing(Index1Y,$H723,TRUE,_xll.ohTrigger(RecalcTrigger,Trigger1Y)),NA())</f>
        <v>5.7726770339396978E-3</v>
      </c>
      <c r="N723" s="144">
        <f>IFERROR(_xll.qlIndexFixing(ONIndex1M,I723,TRUE,_xll.ohTrigger(RecalcTrigger,Trigger1M)),NA())</f>
        <v>4.2991138009540464E-4</v>
      </c>
      <c r="O723" s="44">
        <f>IFERROR(_xll.qlIndexFixing(ONIndex3M,I723,TRUE,_xll.ohTrigger(RecalcTrigger,Trigger3M)),NA())</f>
        <v>1.6256123801472455E-3</v>
      </c>
      <c r="P723" s="44">
        <f>IFERROR(_xll.qlIndexFixing(ONIndex6M,I723,TRUE,_xll.ohTrigger(RecalcTrigger,Trigger6M)),NA())</f>
        <v>3.1946611994992935E-3</v>
      </c>
      <c r="Q723" s="145">
        <f>IFERROR(_xll.qlIndexFixing(ONIndex1Y,I723,TRUE,_xll.ohTrigger(RecalcTrigger,Trigger1Y)),NA())</f>
        <v>4.6485419154773666E-3</v>
      </c>
    </row>
    <row r="724" spans="2:17" x14ac:dyDescent="0.2">
      <c r="B724" s="39" t="s">
        <v>42</v>
      </c>
      <c r="D724" s="42">
        <f>_xll.qlCalendarAdvance(Calendar,$D723,B724,"f",FALSE)</f>
        <v>44803</v>
      </c>
      <c r="E724" s="139">
        <f>_xll.qlInterestRateIndexValueDate(IndexON,D724)</f>
        <v>44803</v>
      </c>
      <c r="F724" s="155">
        <f>IFERROR(_xll.qlIndexFixing(IndexON,D724,TRUE,_xll.ohTrigger(RecalcTrigger,TriggerON)),NA())</f>
        <v>4.593057732549255E-4</v>
      </c>
      <c r="H724" s="42">
        <f>_xll.qlCalendarAdvance(Calendar,$H723,B724,"f",FALSE)</f>
        <v>44803</v>
      </c>
      <c r="I724" s="139">
        <f>_xll.qlInterestRateIndexValueDate(Index1M,$H724)</f>
        <v>44805</v>
      </c>
      <c r="J724" s="144">
        <f>IFERROR(_xll.qlIndexFixing(Index1M,$H724,TRUE,_xll.ohTrigger(RecalcTrigger,Trigger1M)),NA())</f>
        <v>5.6910670395510232E-4</v>
      </c>
      <c r="K724" s="44">
        <f>IFERROR(_xll.qlIndexFixing(Index3M,H724,TRUE,_xll.ohTrigger(RecalcTrigger,Trigger3M)),NA())</f>
        <v>1.9571931281399772E-3</v>
      </c>
      <c r="L724" s="44">
        <f>IFERROR(_xll.qlIndexFixing(Index6M,$H724,TRUE,_xll.ohTrigger(RecalcTrigger,Trigger6M)),NA())</f>
        <v>3.8225938148779615E-3</v>
      </c>
      <c r="M724" s="145">
        <f>IFERROR(_xll.qlIndexFixing(Index1Y,$H724,TRUE,_xll.ohTrigger(RecalcTrigger,Trigger1Y)),NA())</f>
        <v>5.8166395314328259E-3</v>
      </c>
      <c r="N724" s="144">
        <f>IFERROR(_xll.qlIndexFixing(ONIndex1M,I724,TRUE,_xll.ohTrigger(RecalcTrigger,Trigger1M)),NA())</f>
        <v>4.8231202791626515E-4</v>
      </c>
      <c r="O724" s="44">
        <f>IFERROR(_xll.qlIndexFixing(ONIndex3M,I724,TRUE,_xll.ohTrigger(RecalcTrigger,Trigger3M)),NA())</f>
        <v>1.6735186070526709E-3</v>
      </c>
      <c r="P724" s="44">
        <f>IFERROR(_xll.qlIndexFixing(ONIndex6M,I724,TRUE,_xll.ohTrigger(RecalcTrigger,Trigger6M)),NA())</f>
        <v>3.241262753235219E-3</v>
      </c>
      <c r="Q724" s="145">
        <f>IFERROR(_xll.qlIndexFixing(ONIndex1Y,I724,TRUE,_xll.ohTrigger(RecalcTrigger,Trigger1Y)),NA())</f>
        <v>4.6917145117753023E-3</v>
      </c>
    </row>
    <row r="725" spans="2:17" x14ac:dyDescent="0.2">
      <c r="B725" s="39" t="s">
        <v>42</v>
      </c>
      <c r="D725" s="42">
        <f>_xll.qlCalendarAdvance(Calendar,$D724,B725,"f",FALSE)</f>
        <v>44810</v>
      </c>
      <c r="E725" s="139">
        <f>_xll.qlInterestRateIndexValueDate(IndexON,D725)</f>
        <v>44810</v>
      </c>
      <c r="F725" s="155">
        <f>IFERROR(_xll.qlIndexFixing(IndexON,D725,TRUE,_xll.ohTrigger(RecalcTrigger,TriggerON)),NA())</f>
        <v>5.1428770905914689E-4</v>
      </c>
      <c r="H725" s="42">
        <f>_xll.qlCalendarAdvance(Calendar,$H724,B725,"f",FALSE)</f>
        <v>44810</v>
      </c>
      <c r="I725" s="139">
        <f>_xll.qlInterestRateIndexValueDate(Index1M,$H725)</f>
        <v>44812</v>
      </c>
      <c r="J725" s="144">
        <f>IFERROR(_xll.qlIndexFixing(Index1M,$H725,TRUE,_xll.ohTrigger(RecalcTrigger,Trigger1M)),NA())</f>
        <v>6.2208285317250089E-4</v>
      </c>
      <c r="K725" s="44">
        <f>IFERROR(_xll.qlIndexFixing(Index3M,H725,TRUE,_xll.ohTrigger(RecalcTrigger,Trigger3M)),NA())</f>
        <v>2.0057653880315284E-3</v>
      </c>
      <c r="L725" s="44">
        <f>IFERROR(_xll.qlIndexFixing(Index6M,$H725,TRUE,_xll.ohTrigger(RecalcTrigger,Trigger6M)),NA())</f>
        <v>3.8697430303517252E-3</v>
      </c>
      <c r="M725" s="145">
        <f>IFERROR(_xll.qlIndexFixing(Index1Y,$H725,TRUE,_xll.ohTrigger(RecalcTrigger,Trigger1Y)),NA())</f>
        <v>5.8606179732917816E-3</v>
      </c>
      <c r="N725" s="144">
        <f>IFERROR(_xll.qlIndexFixing(ONIndex1M,I725,TRUE,_xll.ohTrigger(RecalcTrigger,Trigger1M)),NA())</f>
        <v>5.3494131412534784E-4</v>
      </c>
      <c r="O725" s="44">
        <f>IFERROR(_xll.qlIndexFixing(ONIndex3M,I725,TRUE,_xll.ohTrigger(RecalcTrigger,Trigger3M)),NA())</f>
        <v>1.7215257152614072E-3</v>
      </c>
      <c r="P725" s="44">
        <f>IFERROR(_xll.qlIndexFixing(ONIndex6M,I725,TRUE,_xll.ohTrigger(RecalcTrigger,Trigger6M)),NA())</f>
        <v>3.2879636858762495E-3</v>
      </c>
      <c r="Q725" s="145">
        <f>IFERROR(_xll.qlIndexFixing(ONIndex1Y,I725,TRUE,_xll.ohTrigger(RecalcTrigger,Trigger1Y)),NA())</f>
        <v>4.7348774645072922E-3</v>
      </c>
    </row>
    <row r="726" spans="2:17" x14ac:dyDescent="0.2">
      <c r="B726" s="39" t="s">
        <v>42</v>
      </c>
      <c r="D726" s="42">
        <f>_xll.qlCalendarAdvance(Calendar,$D725,B726,"f",FALSE)</f>
        <v>44817</v>
      </c>
      <c r="E726" s="139">
        <f>_xll.qlInterestRateIndexValueDate(IndexON,D726)</f>
        <v>44817</v>
      </c>
      <c r="F726" s="155">
        <f>IFERROR(_xll.qlIndexFixing(IndexON,D726,TRUE,_xll.ohTrigger(RecalcTrigger,TriggerON)),NA())</f>
        <v>5.6948442945348177E-4</v>
      </c>
      <c r="H726" s="42">
        <f>_xll.qlCalendarAdvance(Calendar,$H725,B726,"f",FALSE)</f>
        <v>44817</v>
      </c>
      <c r="I726" s="139">
        <f>_xll.qlInterestRateIndexValueDate(Index1M,$H726)</f>
        <v>44819</v>
      </c>
      <c r="J726" s="144">
        <f>IFERROR(_xll.qlIndexFixing(Index1M,$H726,TRUE,_xll.ohTrigger(RecalcTrigger,Trigger1M)),NA())</f>
        <v>6.7519381357461494E-4</v>
      </c>
      <c r="K726" s="44">
        <f>IFERROR(_xll.qlIndexFixing(Index3M,H726,TRUE,_xll.ohTrigger(RecalcTrigger,Trigger3M)),NA())</f>
        <v>2.0544268994013752E-3</v>
      </c>
      <c r="L726" s="44">
        <f>IFERROR(_xll.qlIndexFixing(Index6M,$H726,TRUE,_xll.ohTrigger(RecalcTrigger,Trigger6M)),NA())</f>
        <v>3.9169065676059349E-3</v>
      </c>
      <c r="M726" s="145">
        <f>IFERROR(_xll.qlIndexFixing(Index1Y,$H726,TRUE,_xll.ohTrigger(RecalcTrigger,Trigger1Y)),NA())</f>
        <v>5.9046122352199373E-3</v>
      </c>
      <c r="N726" s="144">
        <f>IFERROR(_xll.qlIndexFixing(ONIndex1M,I726,TRUE,_xll.ohTrigger(RecalcTrigger,Trigger1M)),NA())</f>
        <v>5.8779900826699816E-4</v>
      </c>
      <c r="O726" s="44">
        <f>IFERROR(_xll.qlIndexFixing(ONIndex3M,I726,TRUE,_xll.ohTrigger(RecalcTrigger,Trigger3M)),NA())</f>
        <v>1.7696323847093964E-3</v>
      </c>
      <c r="P726" s="44">
        <f>IFERROR(_xll.qlIndexFixing(ONIndex6M,I726,TRUE,_xll.ohTrigger(RecalcTrigger,Trigger6M)),NA())</f>
        <v>3.3347628759994308E-3</v>
      </c>
      <c r="Q726" s="145">
        <f>IFERROR(_xll.qlIndexFixing(ONIndex1Y,I726,TRUE,_xll.ohTrigger(RecalcTrigger,Trigger1Y)),NA())</f>
        <v>4.778028635543663E-3</v>
      </c>
    </row>
    <row r="727" spans="2:17" x14ac:dyDescent="0.2">
      <c r="B727" s="39" t="s">
        <v>42</v>
      </c>
      <c r="D727" s="42">
        <f>_xll.qlCalendarAdvance(Calendar,$D726,B727,"f",FALSE)</f>
        <v>44824</v>
      </c>
      <c r="E727" s="139">
        <f>_xll.qlInterestRateIndexValueDate(IndexON,D727)</f>
        <v>44824</v>
      </c>
      <c r="F727" s="155">
        <f>IFERROR(_xll.qlIndexFixing(IndexON,D727,TRUE,_xll.ohTrigger(RecalcTrigger,TriggerON)),NA())</f>
        <v>6.2489517384634041E-4</v>
      </c>
      <c r="H727" s="42">
        <f>_xll.qlCalendarAdvance(Calendar,$H726,B727,"f",FALSE)</f>
        <v>44824</v>
      </c>
      <c r="I727" s="139">
        <f>_xll.qlInterestRateIndexValueDate(Index1M,$H727)</f>
        <v>44826</v>
      </c>
      <c r="J727" s="144">
        <f>IFERROR(_xll.qlIndexFixing(Index1M,$H727,TRUE,_xll.ohTrigger(RecalcTrigger,Trigger1M)),NA())</f>
        <v>7.2837296786476546E-4</v>
      </c>
      <c r="K727" s="44">
        <f>IFERROR(_xll.qlIndexFixing(Index3M,H727,TRUE,_xll.ohTrigger(RecalcTrigger,Trigger3M)),NA())</f>
        <v>2.1031759971919754E-3</v>
      </c>
      <c r="L727" s="44">
        <f>IFERROR(_xll.qlIndexFixing(Index6M,$H727,TRUE,_xll.ohTrigger(RecalcTrigger,Trigger6M)),NA())</f>
        <v>3.9640797430293036E-3</v>
      </c>
      <c r="M727" s="145">
        <f>IFERROR(_xll.qlIndexFixing(Index1Y,$H727,TRUE,_xll.ohTrigger(RecalcTrigger,Trigger1Y)),NA())</f>
        <v>5.9486222088715223E-3</v>
      </c>
      <c r="N727" s="144">
        <f>IFERROR(_xll.qlIndexFixing(ONIndex1M,I727,TRUE,_xll.ohTrigger(RecalcTrigger,Trigger1M)),NA())</f>
        <v>6.408848801253697E-4</v>
      </c>
      <c r="O727" s="44">
        <f>IFERROR(_xll.qlIndexFixing(ONIndex3M,I727,TRUE,_xll.ohTrigger(RecalcTrigger,Trigger3M)),NA())</f>
        <v>1.8178372942934118E-3</v>
      </c>
      <c r="P727" s="44">
        <f>IFERROR(_xll.qlIndexFixing(ONIndex6M,I727,TRUE,_xll.ohTrigger(RecalcTrigger,Trigger6M)),NA())</f>
        <v>3.3816592021818082E-3</v>
      </c>
      <c r="Q727" s="145">
        <f>IFERROR(_xll.qlIndexFixing(ONIndex1Y,I727,TRUE,_xll.ohTrigger(RecalcTrigger,Trigger1Y)),NA())</f>
        <v>4.8211658869945495E-3</v>
      </c>
    </row>
    <row r="728" spans="2:17" x14ac:dyDescent="0.2">
      <c r="B728" s="39" t="s">
        <v>42</v>
      </c>
      <c r="D728" s="42">
        <f>_xll.qlCalendarAdvance(Calendar,$D727,B728,"f",FALSE)</f>
        <v>44831</v>
      </c>
      <c r="E728" s="139">
        <f>_xll.qlInterestRateIndexValueDate(IndexON,D728)</f>
        <v>44831</v>
      </c>
      <c r="F728" s="155">
        <f>IFERROR(_xll.qlIndexFixing(IndexON,D728,TRUE,_xll.ohTrigger(RecalcTrigger,TriggerON)),NA())</f>
        <v>6.8051918156619706E-4</v>
      </c>
      <c r="H728" s="42">
        <f>_xll.qlCalendarAdvance(Calendar,$H727,B728,"f",FALSE)</f>
        <v>44831</v>
      </c>
      <c r="I728" s="139">
        <f>_xll.qlInterestRateIndexValueDate(Index1M,$H728)</f>
        <v>44833</v>
      </c>
      <c r="J728" s="144">
        <f>IFERROR(_xll.qlIndexFixing(Index1M,$H728,TRUE,_xll.ohTrigger(RecalcTrigger,Trigger1M)),NA())</f>
        <v>7.8155286945713609E-4</v>
      </c>
      <c r="K728" s="44">
        <f>IFERROR(_xll.qlIndexFixing(Index3M,H728,TRUE,_xll.ohTrigger(RecalcTrigger,Trigger3M)),NA())</f>
        <v>2.1520110123507408E-3</v>
      </c>
      <c r="L728" s="44">
        <f>IFERROR(_xll.qlIndexFixing(Index6M,$H728,TRUE,_xll.ohTrigger(RecalcTrigger,Trigger6M)),NA())</f>
        <v>4.0112578374681424E-3</v>
      </c>
      <c r="M728" s="145">
        <f>IFERROR(_xll.qlIndexFixing(Index1Y,$H728,TRUE,_xll.ohTrigger(RecalcTrigger,Trigger1Y)),NA())</f>
        <v>5.9926478018564409E-3</v>
      </c>
      <c r="N728" s="144">
        <f>IFERROR(_xll.qlIndexFixing(ONIndex1M,I728,TRUE,_xll.ohTrigger(RecalcTrigger,Trigger1M)),NA())</f>
        <v>6.9416134544475483E-4</v>
      </c>
      <c r="O728" s="44">
        <f>IFERROR(_xll.qlIndexFixing(ONIndex3M,I728,TRUE,_xll.ohTrigger(RecalcTrigger,Trigger3M)),NA())</f>
        <v>1.866138621471336E-3</v>
      </c>
      <c r="P728" s="44">
        <f>IFERROR(_xll.qlIndexFixing(ONIndex6M,I728,TRUE,_xll.ohTrigger(RecalcTrigger,Trigger6M)),NA())</f>
        <v>3.4286426051099994E-3</v>
      </c>
      <c r="Q728" s="145">
        <f>IFERROR(_xll.qlIndexFixing(ONIndex1Y,I728,TRUE,_xll.ohTrigger(RecalcTrigger,Trigger1Y)),NA())</f>
        <v>4.8642952514743598E-3</v>
      </c>
    </row>
    <row r="729" spans="2:17" x14ac:dyDescent="0.2">
      <c r="B729" s="39" t="s">
        <v>42</v>
      </c>
      <c r="D729" s="42">
        <f>_xll.qlCalendarAdvance(Calendar,$D728,B729,"f",FALSE)</f>
        <v>44838</v>
      </c>
      <c r="E729" s="139">
        <f>_xll.qlInterestRateIndexValueDate(IndexON,D729)</f>
        <v>44838</v>
      </c>
      <c r="F729" s="155">
        <f>IFERROR(_xll.qlIndexFixing(IndexON,D729,TRUE,_xll.ohTrigger(RecalcTrigger,TriggerON)),NA())</f>
        <v>7.3629085220794366E-4</v>
      </c>
      <c r="H729" s="42">
        <f>_xll.qlCalendarAdvance(Calendar,$H728,B729,"f",FALSE)</f>
        <v>44838</v>
      </c>
      <c r="I729" s="139">
        <f>_xll.qlInterestRateIndexValueDate(Index1M,$H729)</f>
        <v>44840</v>
      </c>
      <c r="J729" s="144">
        <f>IFERROR(_xll.qlIndexFixing(Index1M,$H729,TRUE,_xll.ohTrigger(RecalcTrigger,Trigger1M)),NA())</f>
        <v>8.3467206149212547E-4</v>
      </c>
      <c r="K729" s="44">
        <f>IFERROR(_xll.qlIndexFixing(Index3M,H729,TRUE,_xll.ohTrigger(RecalcTrigger,Trigger3M)),NA())</f>
        <v>2.204447253314817E-3</v>
      </c>
      <c r="L729" s="44">
        <f>IFERROR(_xll.qlIndexFixing(Index6M,$H729,TRUE,_xll.ohTrigger(RecalcTrigger,Trigger6M)),NA())</f>
        <v>4.0618280322476672E-3</v>
      </c>
      <c r="M729" s="145">
        <f>IFERROR(_xll.qlIndexFixing(Index1Y,$H729,TRUE,_xll.ohTrigger(RecalcTrigger,Trigger1Y)),NA())</f>
        <v>6.0366885030409823E-3</v>
      </c>
      <c r="N729" s="144">
        <f>IFERROR(_xll.qlIndexFixing(ONIndex1M,I729,TRUE,_xll.ohTrigger(RecalcTrigger,Trigger1M)),NA())</f>
        <v>7.4740465528577715E-4</v>
      </c>
      <c r="O729" s="44">
        <f>IFERROR(_xll.qlIndexFixing(ONIndex3M,I729,TRUE,_xll.ohTrigger(RecalcTrigger,Trigger3M)),NA())</f>
        <v>1.914532040823147E-3</v>
      </c>
      <c r="P729" s="44">
        <f>IFERROR(_xll.qlIndexFixing(ONIndex6M,I729,TRUE,_xll.ohTrigger(RecalcTrigger,Trigger6M)),NA())</f>
        <v>3.4756584788642186E-3</v>
      </c>
      <c r="Q729" s="145">
        <f>IFERROR(_xll.qlIndexFixing(ONIndex1Y,I729,TRUE,_xll.ohTrigger(RecalcTrigger,Trigger1Y)),NA())</f>
        <v>4.9074634819046281E-3</v>
      </c>
    </row>
    <row r="730" spans="2:17" x14ac:dyDescent="0.2">
      <c r="B730" s="39" t="s">
        <v>42</v>
      </c>
      <c r="D730" s="42">
        <f>_xll.qlCalendarAdvance(Calendar,$D729,B730,"f",FALSE)</f>
        <v>44845</v>
      </c>
      <c r="E730" s="139">
        <f>_xll.qlInterestRateIndexValueDate(IndexON,D730)</f>
        <v>44845</v>
      </c>
      <c r="F730" s="155">
        <f>IFERROR(_xll.qlIndexFixing(IndexON,D730,TRUE,_xll.ohTrigger(RecalcTrigger,TriggerON)),NA())</f>
        <v>7.9198016936565807E-4</v>
      </c>
      <c r="H730" s="42">
        <f>_xll.qlCalendarAdvance(Calendar,$H729,B730,"f",FALSE)</f>
        <v>44845</v>
      </c>
      <c r="I730" s="139">
        <f>_xll.qlInterestRateIndexValueDate(Index1M,$H730)</f>
        <v>44847</v>
      </c>
      <c r="J730" s="144">
        <f>IFERROR(_xll.qlIndexFixing(Index1M,$H730,TRUE,_xll.ohTrigger(RecalcTrigger,Trigger1M)),NA())</f>
        <v>8.8771056124425929E-4</v>
      </c>
      <c r="K730" s="44">
        <f>IFERROR(_xll.qlIndexFixing(Index3M,H730,TRUE,_xll.ohTrigger(RecalcTrigger,Trigger3M)),NA())</f>
        <v>2.2534553310516871E-3</v>
      </c>
      <c r="L730" s="44">
        <f>IFERROR(_xll.qlIndexFixing(Index6M,$H730,TRUE,_xll.ohTrigger(RecalcTrigger,Trigger6M)),NA())</f>
        <v>4.1090039942864925E-3</v>
      </c>
      <c r="M730" s="145">
        <f>IFERROR(_xll.qlIndexFixing(Index1Y,$H730,TRUE,_xll.ohTrigger(RecalcTrigger,Trigger1Y)),NA())</f>
        <v>6.0807417817470132E-3</v>
      </c>
      <c r="N730" s="144">
        <f>IFERROR(_xll.qlIndexFixing(ONIndex1M,I730,TRUE,_xll.ohTrigger(RecalcTrigger,Trigger1M)),NA())</f>
        <v>8.0057360125174171E-4</v>
      </c>
      <c r="O730" s="44">
        <f>IFERROR(_xll.qlIndexFixing(ONIndex3M,I730,TRUE,_xll.ohTrigger(RecalcTrigger,Trigger3M)),NA())</f>
        <v>1.9630156806460519E-3</v>
      </c>
      <c r="P730" s="44">
        <f>IFERROR(_xll.qlIndexFixing(ONIndex6M,I730,TRUE,_xll.ohTrigger(RecalcTrigger,Trigger6M)),NA())</f>
        <v>3.5226958969047928E-3</v>
      </c>
      <c r="Q730" s="145">
        <f>IFERROR(_xll.qlIndexFixing(ONIndex1Y,I730,TRUE,_xll.ohTrigger(RecalcTrigger,Trigger1Y)),NA())</f>
        <v>4.9506774037055834E-3</v>
      </c>
    </row>
    <row r="731" spans="2:17" x14ac:dyDescent="0.2">
      <c r="B731" s="39" t="s">
        <v>42</v>
      </c>
      <c r="D731" s="42">
        <f>_xll.qlCalendarAdvance(Calendar,$D730,B731,"f",FALSE)</f>
        <v>44852</v>
      </c>
      <c r="E731" s="139">
        <f>_xll.qlInterestRateIndexValueDate(IndexON,D731)</f>
        <v>44852</v>
      </c>
      <c r="F731" s="155">
        <f>IFERROR(_xll.qlIndexFixing(IndexON,D731,TRUE,_xll.ohTrigger(RecalcTrigger,TriggerON)),NA())</f>
        <v>8.4756228411642098E-4</v>
      </c>
      <c r="H731" s="42">
        <f>_xll.qlCalendarAdvance(Calendar,$H730,B731,"f",FALSE)</f>
        <v>44852</v>
      </c>
      <c r="I731" s="139">
        <f>_xll.qlInterestRateIndexValueDate(Index1M,$H731)</f>
        <v>44854</v>
      </c>
      <c r="J731" s="144">
        <f>IFERROR(_xll.qlIndexFixing(Index1M,$H731,TRUE,_xll.ohTrigger(RecalcTrigger,Trigger1M)),NA())</f>
        <v>9.4066432047679172E-4</v>
      </c>
      <c r="K731" s="44">
        <f>IFERROR(_xll.qlIndexFixing(Index3M,H731,TRUE,_xll.ohTrigger(RecalcTrigger,Trigger3M)),NA())</f>
        <v>2.3025447806569311E-3</v>
      </c>
      <c r="L731" s="44">
        <f>IFERROR(_xll.qlIndexFixing(Index6M,$H731,TRUE,_xll.ohTrigger(RecalcTrigger,Trigger6M)),NA())</f>
        <v>4.1561755297866224E-3</v>
      </c>
      <c r="M731" s="145">
        <f>IFERROR(_xll.qlIndexFixing(Index1Y,$H731,TRUE,_xll.ohTrigger(RecalcTrigger,Trigger1Y)),NA())</f>
        <v>6.1248044780049336E-3</v>
      </c>
      <c r="N731" s="144">
        <f>IFERROR(_xll.qlIndexFixing(ONIndex1M,I731,TRUE,_xll.ohTrigger(RecalcTrigger,Trigger1M)),NA())</f>
        <v>8.5366416791465838E-4</v>
      </c>
      <c r="O731" s="44">
        <f>IFERROR(_xll.qlIndexFixing(ONIndex3M,I731,TRUE,_xll.ohTrigger(RecalcTrigger,Trigger3M)),NA())</f>
        <v>2.0115881693971716E-3</v>
      </c>
      <c r="P731" s="44">
        <f>IFERROR(_xll.qlIndexFixing(ONIndex6M,I731,TRUE,_xll.ohTrigger(RecalcTrigger,Trigger6M)),NA())</f>
        <v>3.5697528321332328E-3</v>
      </c>
      <c r="Q731" s="145">
        <f>IFERROR(_xll.qlIndexFixing(ONIndex1Y,I731,TRUE,_xll.ohTrigger(RecalcTrigger,Trigger1Y)),NA())</f>
        <v>4.9939357066453027E-3</v>
      </c>
    </row>
    <row r="732" spans="2:17" x14ac:dyDescent="0.2">
      <c r="B732" s="39" t="s">
        <v>42</v>
      </c>
      <c r="D732" s="42">
        <f>_xll.qlCalendarAdvance(Calendar,$D731,B732,"f",FALSE)</f>
        <v>44859</v>
      </c>
      <c r="E732" s="139">
        <f>_xll.qlInterestRateIndexValueDate(IndexON,D732)</f>
        <v>44859</v>
      </c>
      <c r="F732" s="155">
        <f>IFERROR(_xll.qlIndexFixing(IndexON,D732,TRUE,_xll.ohTrigger(RecalcTrigger,TriggerON)),NA())</f>
        <v>9.030324567316228E-4</v>
      </c>
      <c r="H732" s="42">
        <f>_xll.qlCalendarAdvance(Calendar,$H731,B732,"f",FALSE)</f>
        <v>44859</v>
      </c>
      <c r="I732" s="139">
        <f>_xll.qlInterestRateIndexValueDate(Index1M,$H732)</f>
        <v>44861</v>
      </c>
      <c r="J732" s="144">
        <f>IFERROR(_xll.qlIndexFixing(Index1M,$H732,TRUE,_xll.ohTrigger(RecalcTrigger,Trigger1M)),NA())</f>
        <v>9.9352932234036961E-4</v>
      </c>
      <c r="K732" s="44">
        <f>IFERROR(_xll.qlIndexFixing(Index3M,H732,TRUE,_xll.ohTrigger(RecalcTrigger,Trigger3M)),NA())</f>
        <v>2.3517142328484701E-3</v>
      </c>
      <c r="L732" s="44">
        <f>IFERROR(_xll.qlIndexFixing(Index6M,$H732,TRUE,_xll.ohTrigger(RecalcTrigger,Trigger6M)),NA())</f>
        <v>4.2033406070163502E-3</v>
      </c>
      <c r="M732" s="145">
        <f>IFERROR(_xll.qlIndexFixing(Index1Y,$H732,TRUE,_xll.ohTrigger(RecalcTrigger,Trigger1Y)),NA())</f>
        <v>6.1688734107961168E-3</v>
      </c>
      <c r="N732" s="144">
        <f>IFERROR(_xll.qlIndexFixing(ONIndex1M,I732,TRUE,_xll.ohTrigger(RecalcTrigger,Trigger1M)),NA())</f>
        <v>9.0667234008634523E-4</v>
      </c>
      <c r="O732" s="44">
        <f>IFERROR(_xll.qlIndexFixing(ONIndex3M,I732,TRUE,_xll.ohTrigger(RecalcTrigger,Trigger3M)),NA())</f>
        <v>2.0602481356934987E-3</v>
      </c>
      <c r="P732" s="44">
        <f>IFERROR(_xll.qlIndexFixing(ONIndex6M,I732,TRUE,_xll.ohTrigger(RecalcTrigger,Trigger6M)),NA())</f>
        <v>3.6168272576109217E-3</v>
      </c>
      <c r="Q732" s="145">
        <f>IFERROR(_xll.qlIndexFixing(ONIndex1Y,I732,TRUE,_xll.ohTrigger(RecalcTrigger,Trigger1Y)),NA())</f>
        <v>5.0372370808116074E-3</v>
      </c>
    </row>
    <row r="733" spans="2:17" x14ac:dyDescent="0.2">
      <c r="B733" s="39" t="s">
        <v>42</v>
      </c>
      <c r="D733" s="42">
        <f>_xll.qlCalendarAdvance(Calendar,$D732,B733,"f",FALSE)</f>
        <v>44866</v>
      </c>
      <c r="E733" s="139">
        <f>_xll.qlInterestRateIndexValueDate(IndexON,D733)</f>
        <v>44866</v>
      </c>
      <c r="F733" s="155">
        <f>IFERROR(_xll.qlIndexFixing(IndexON,D733,TRUE,_xll.ohTrigger(RecalcTrigger,TriggerON)),NA())</f>
        <v>9.583859471629097E-4</v>
      </c>
      <c r="H733" s="42">
        <f>_xll.qlCalendarAdvance(Calendar,$H732,B733,"f",FALSE)</f>
        <v>44866</v>
      </c>
      <c r="I733" s="139">
        <f>_xll.qlInterestRateIndexValueDate(Index1M,$H733)</f>
        <v>44868</v>
      </c>
      <c r="J733" s="144">
        <f>IFERROR(_xll.qlIndexFixing(Index1M,$H733,TRUE,_xll.ohTrigger(RecalcTrigger,Trigger1M)),NA())</f>
        <v>1.0463015499156958E-3</v>
      </c>
      <c r="K733" s="44">
        <f>IFERROR(_xll.qlIndexFixing(Index3M,H733,TRUE,_xll.ohTrigger(RecalcTrigger,Trigger3M)),NA())</f>
        <v>2.4009623182747152E-3</v>
      </c>
      <c r="L733" s="44">
        <f>IFERROR(_xll.qlIndexFixing(Index6M,$H733,TRUE,_xll.ohTrigger(RecalcTrigger,Trigger6M)),NA())</f>
        <v>4.2471077056930916E-3</v>
      </c>
      <c r="M733" s="145">
        <f>IFERROR(_xll.qlIndexFixing(Index1Y,$H733,TRUE,_xll.ohTrigger(RecalcTrigger,Trigger1Y)),NA())</f>
        <v>6.2129453786545106E-3</v>
      </c>
      <c r="N733" s="144">
        <f>IFERROR(_xll.qlIndexFixing(ONIndex1M,I733,TRUE,_xll.ohTrigger(RecalcTrigger,Trigger1M)),NA())</f>
        <v>9.5959410241874821E-4</v>
      </c>
      <c r="O733" s="44">
        <f>IFERROR(_xll.qlIndexFixing(ONIndex3M,I733,TRUE,_xll.ohTrigger(RecalcTrigger,Trigger3M)),NA())</f>
        <v>2.1089942082319624E-3</v>
      </c>
      <c r="P733" s="44">
        <f>IFERROR(_xll.qlIndexFixing(ONIndex6M,I733,TRUE,_xll.ohTrigger(RecalcTrigger,Trigger6M)),NA())</f>
        <v>3.6639171462393705E-3</v>
      </c>
      <c r="Q733" s="145">
        <f>IFERROR(_xll.qlIndexFixing(ONIndex1Y,I733,TRUE,_xll.ohTrigger(RecalcTrigger,Trigger1Y)),NA())</f>
        <v>5.0805802161324465E-3</v>
      </c>
    </row>
    <row r="734" spans="2:17" x14ac:dyDescent="0.2">
      <c r="B734" s="39" t="s">
        <v>42</v>
      </c>
      <c r="D734" s="42">
        <f>_xll.qlCalendarAdvance(Calendar,$D733,B734,"f",FALSE)</f>
        <v>44873</v>
      </c>
      <c r="E734" s="139">
        <f>_xll.qlInterestRateIndexValueDate(IndexON,D734)</f>
        <v>44873</v>
      </c>
      <c r="F734" s="155">
        <f>IFERROR(_xll.qlIndexFixing(IndexON,D734,TRUE,_xll.ohTrigger(RecalcTrigger,TriggerON)),NA())</f>
        <v>1.013618015601736E-3</v>
      </c>
      <c r="H734" s="42">
        <f>_xll.qlCalendarAdvance(Calendar,$H733,B734,"f",FALSE)</f>
        <v>44873</v>
      </c>
      <c r="I734" s="139">
        <f>_xll.qlInterestRateIndexValueDate(Index1M,$H734)</f>
        <v>44875</v>
      </c>
      <c r="J734" s="144">
        <f>IFERROR(_xll.qlIndexFixing(Index1M,$H734,TRUE,_xll.ohTrigger(RecalcTrigger,Trigger1M)),NA())</f>
        <v>1.098976986211031E-3</v>
      </c>
      <c r="K734" s="44">
        <f>IFERROR(_xll.qlIndexFixing(Index3M,H734,TRUE,_xll.ohTrigger(RecalcTrigger,Trigger3M)),NA())</f>
        <v>2.4502876675267325E-3</v>
      </c>
      <c r="L734" s="44">
        <f>IFERROR(_xll.qlIndexFixing(Index6M,$H734,TRUE,_xll.ohTrigger(RecalcTrigger,Trigger6M)),NA())</f>
        <v>4.2942546578334665E-3</v>
      </c>
      <c r="M734" s="145">
        <f>IFERROR(_xll.qlIndexFixing(Index1Y,$H734,TRUE,_xll.ohTrigger(RecalcTrigger,Trigger1Y)),NA())</f>
        <v>6.2570171596626981E-3</v>
      </c>
      <c r="N734" s="144">
        <f>IFERROR(_xll.qlIndexFixing(ONIndex1M,I734,TRUE,_xll.ohTrigger(RecalcTrigger,Trigger1M)),NA())</f>
        <v>1.0124254394039411E-3</v>
      </c>
      <c r="O734" s="44">
        <f>IFERROR(_xll.qlIndexFixing(ONIndex3M,I734,TRUE,_xll.ohTrigger(RecalcTrigger,Trigger3M)),NA())</f>
        <v>2.1578250153098111E-3</v>
      </c>
      <c r="P734" s="44">
        <f>IFERROR(_xll.qlIndexFixing(ONIndex6M,I734,TRUE,_xll.ohTrigger(RecalcTrigger,Trigger6M)),NA())</f>
        <v>3.7110204706003458E-3</v>
      </c>
      <c r="Q734" s="145">
        <f>IFERROR(_xll.qlIndexFixing(ONIndex1Y,I734,TRUE,_xll.ohTrigger(RecalcTrigger,Trigger1Y)),NA())</f>
        <v>5.1239638025357692E-3</v>
      </c>
    </row>
    <row r="735" spans="2:17" x14ac:dyDescent="0.2">
      <c r="B735" s="39" t="s">
        <v>42</v>
      </c>
      <c r="D735" s="42">
        <f>_xll.qlCalendarAdvance(Calendar,$D734,B735,"f",FALSE)</f>
        <v>44880</v>
      </c>
      <c r="E735" s="139">
        <f>_xll.qlInterestRateIndexValueDate(IndexON,D735)</f>
        <v>44880</v>
      </c>
      <c r="F735" s="155">
        <f>IFERROR(_xll.qlIndexFixing(IndexON,D735,TRUE,_xll.ohTrigger(RecalcTrigger,TriggerON)),NA())</f>
        <v>1.0687239218398759E-3</v>
      </c>
      <c r="H735" s="42">
        <f>_xll.qlCalendarAdvance(Calendar,$H734,B735,"f",FALSE)</f>
        <v>44880</v>
      </c>
      <c r="I735" s="139">
        <f>_xll.qlInterestRateIndexValueDate(Index1M,$H735)</f>
        <v>44882</v>
      </c>
      <c r="J735" s="144">
        <f>IFERROR(_xll.qlIndexFixing(Index1M,$H735,TRUE,_xll.ohTrigger(RecalcTrigger,Trigger1M)),NA())</f>
        <v>1.151551614162194E-3</v>
      </c>
      <c r="K735" s="44">
        <f>IFERROR(_xll.qlIndexFixing(Index3M,H735,TRUE,_xll.ohTrigger(RecalcTrigger,Trigger3M)),NA())</f>
        <v>2.499688911125209E-3</v>
      </c>
      <c r="L735" s="44">
        <f>IFERROR(_xll.qlIndexFixing(Index6M,$H735,TRUE,_xll.ohTrigger(RecalcTrigger,Trigger6M)),NA())</f>
        <v>4.3413891945363247E-3</v>
      </c>
      <c r="M735" s="145">
        <f>IFERROR(_xll.qlIndexFixing(Index1Y,$H735,TRUE,_xll.ohTrigger(RecalcTrigger,Trigger1Y)),NA())</f>
        <v>6.3010855114466391E-3</v>
      </c>
      <c r="N735" s="144">
        <f>IFERROR(_xll.qlIndexFixing(ONIndex1M,I735,TRUE,_xll.ohTrigger(RecalcTrigger,Trigger1M)),NA())</f>
        <v>1.065162335773806E-3</v>
      </c>
      <c r="O735" s="44">
        <f>IFERROR(_xll.qlIndexFixing(ONIndex3M,I735,TRUE,_xll.ohTrigger(RecalcTrigger,Trigger3M)),NA())</f>
        <v>2.2067391853841656E-3</v>
      </c>
      <c r="P735" s="44">
        <f>IFERROR(_xll.qlIndexFixing(ONIndex6M,I735,TRUE,_xll.ohTrigger(RecalcTrigger,Trigger6M)),NA())</f>
        <v>3.7581352039950389E-3</v>
      </c>
      <c r="Q735" s="145">
        <f>IFERROR(_xll.qlIndexFixing(ONIndex1Y,I735,TRUE,_xll.ohTrigger(RecalcTrigger,Trigger1Y)),NA())</f>
        <v>5.1673865299495247E-3</v>
      </c>
    </row>
    <row r="736" spans="2:17" x14ac:dyDescent="0.2">
      <c r="B736" s="39" t="s">
        <v>42</v>
      </c>
      <c r="D736" s="42">
        <f>_xll.qlCalendarAdvance(Calendar,$D735,B736,"f",FALSE)</f>
        <v>44887</v>
      </c>
      <c r="E736" s="139">
        <f>_xll.qlInterestRateIndexValueDate(IndexON,D736)</f>
        <v>44887</v>
      </c>
      <c r="F736" s="155">
        <f>IFERROR(_xll.qlIndexFixing(IndexON,D736,TRUE,_xll.ohTrigger(RecalcTrigger,TriggerON)),NA())</f>
        <v>1.1236989263885278E-3</v>
      </c>
      <c r="H736" s="42">
        <f>_xll.qlCalendarAdvance(Calendar,$H735,B736,"f",FALSE)</f>
        <v>44887</v>
      </c>
      <c r="I736" s="139">
        <f>_xll.qlInterestRateIndexValueDate(Index1M,$H736)</f>
        <v>44889</v>
      </c>
      <c r="J736" s="144">
        <f>IFERROR(_xll.qlIndexFixing(Index1M,$H736,TRUE,_xll.ohTrigger(RecalcTrigger,Trigger1M)),NA())</f>
        <v>1.2077611228988872E-3</v>
      </c>
      <c r="K736" s="44">
        <f>IFERROR(_xll.qlIndexFixing(Index3M,H736,TRUE,_xll.ohTrigger(RecalcTrigger,Trigger3M)),NA())</f>
        <v>2.5491646795274053E-3</v>
      </c>
      <c r="L736" s="44">
        <f>IFERROR(_xll.qlIndexFixing(Index6M,$H736,TRUE,_xll.ohTrigger(RecalcTrigger,Trigger6M)),NA())</f>
        <v>4.3885092833408348E-3</v>
      </c>
      <c r="M736" s="145">
        <f>IFERROR(_xll.qlIndexFixing(Index1Y,$H736,TRUE,_xll.ohTrigger(RecalcTrigger,Trigger1Y)),NA())</f>
        <v>6.3451471711726028E-3</v>
      </c>
      <c r="N736" s="144">
        <f>IFERROR(_xll.qlIndexFixing(ONIndex1M,I736,TRUE,_xll.ohTrigger(RecalcTrigger,Trigger1M)),NA())</f>
        <v>1.1178007761802888E-3</v>
      </c>
      <c r="O736" s="44">
        <f>IFERROR(_xll.qlIndexFixing(ONIndex3M,I736,TRUE,_xll.ohTrigger(RecalcTrigger,Trigger3M)),NA())</f>
        <v>2.2557353471519548E-3</v>
      </c>
      <c r="P736" s="44">
        <f>IFERROR(_xll.qlIndexFixing(ONIndex6M,I736,TRUE,_xll.ohTrigger(RecalcTrigger,Trigger6M)),NA())</f>
        <v>3.8052593193249606E-3</v>
      </c>
      <c r="Q736" s="145">
        <f>IFERROR(_xll.qlIndexFixing(ONIndex1Y,I736,TRUE,_xll.ohTrigger(RecalcTrigger,Trigger1Y)),NA())</f>
        <v>5.2108470883016622E-3</v>
      </c>
    </row>
    <row r="737" spans="2:17" x14ac:dyDescent="0.2">
      <c r="B737" s="39" t="s">
        <v>42</v>
      </c>
      <c r="D737" s="42">
        <f>_xll.qlCalendarAdvance(Calendar,$D736,B737,"f",FALSE)</f>
        <v>44894</v>
      </c>
      <c r="E737" s="139">
        <f>_xll.qlInterestRateIndexValueDate(IndexON,D737)</f>
        <v>44894</v>
      </c>
      <c r="F737" s="155">
        <f>IFERROR(_xll.qlIndexFixing(IndexON,D737,TRUE,_xll.ohTrigger(RecalcTrigger,TriggerON)),NA())</f>
        <v>1.1785382889595297E-3</v>
      </c>
      <c r="H737" s="42">
        <f>_xll.qlCalendarAdvance(Calendar,$H736,B737,"f",FALSE)</f>
        <v>44894</v>
      </c>
      <c r="I737" s="139">
        <f>_xll.qlInterestRateIndexValueDate(Index1M,$H737)</f>
        <v>44896</v>
      </c>
      <c r="J737" s="144">
        <f>IFERROR(_xll.qlIndexFixing(Index1M,$H737,TRUE,_xll.ohTrigger(RecalcTrigger,Trigger1M)),NA())</f>
        <v>1.2563823763980797E-3</v>
      </c>
      <c r="K737" s="44">
        <f>IFERROR(_xll.qlIndexFixing(Index3M,H737,TRUE,_xll.ohTrigger(RecalcTrigger,Trigger3M)),NA())</f>
        <v>2.5915900203115072E-3</v>
      </c>
      <c r="L737" s="44">
        <f>IFERROR(_xll.qlIndexFixing(Index6M,$H737,TRUE,_xll.ohTrigger(RecalcTrigger,Trigger6M)),NA())</f>
        <v>4.4389979949461377E-3</v>
      </c>
      <c r="M737" s="145">
        <f>IFERROR(_xll.qlIndexFixing(Index1Y,$H737,TRUE,_xll.ohTrigger(RecalcTrigger,Trigger1Y)),NA())</f>
        <v>6.3891988555421358E-3</v>
      </c>
      <c r="N737" s="144">
        <f>IFERROR(_xll.qlIndexFixing(ONIndex1M,I737,TRUE,_xll.ohTrigger(RecalcTrigger,Trigger1M)),NA())</f>
        <v>1.1703367453552715E-3</v>
      </c>
      <c r="O737" s="44">
        <f>IFERROR(_xll.qlIndexFixing(ONIndex3M,I737,TRUE,_xll.ohTrigger(RecalcTrigger,Trigger3M)),NA())</f>
        <v>2.3048121290702994E-3</v>
      </c>
      <c r="P737" s="44">
        <f>IFERROR(_xll.qlIndexFixing(ONIndex6M,I737,TRUE,_xll.ohTrigger(RecalcTrigger,Trigger6M)),NA())</f>
        <v>3.8523907893317499E-3</v>
      </c>
      <c r="Q737" s="145">
        <f>IFERROR(_xll.qlIndexFixing(ONIndex1Y,I737,TRUE,_xll.ohTrigger(RecalcTrigger,Trigger1Y)),NA())</f>
        <v>5.2543441676000668E-3</v>
      </c>
    </row>
    <row r="738" spans="2:17" x14ac:dyDescent="0.2">
      <c r="B738" s="39" t="s">
        <v>42</v>
      </c>
      <c r="D738" s="42">
        <f>_xll.qlCalendarAdvance(Calendar,$D737,B738,"f",FALSE)</f>
        <v>44901</v>
      </c>
      <c r="E738" s="139">
        <f>_xll.qlInterestRateIndexValueDate(IndexON,D738)</f>
        <v>44901</v>
      </c>
      <c r="F738" s="155">
        <f>IFERROR(_xll.qlIndexFixing(IndexON,D738,TRUE,_xll.ohTrigger(RecalcTrigger,TriggerON)),NA())</f>
        <v>1.2332372699042082E-3</v>
      </c>
      <c r="H738" s="42">
        <f>_xll.qlCalendarAdvance(Calendar,$H737,B738,"f",FALSE)</f>
        <v>44901</v>
      </c>
      <c r="I738" s="139">
        <f>_xll.qlInterestRateIndexValueDate(Index1M,$H738)</f>
        <v>44903</v>
      </c>
      <c r="J738" s="144">
        <f>IFERROR(_xll.qlIndexFixing(Index1M,$H738,TRUE,_xll.ohTrigger(RecalcTrigger,Trigger1M)),NA())</f>
        <v>1.3086304761972256E-3</v>
      </c>
      <c r="K738" s="44">
        <f>IFERROR(_xll.qlIndexFixing(Index3M,H738,TRUE,_xll.ohTrigger(RecalcTrigger,Trigger3M)),NA())</f>
        <v>2.6412002618618757E-3</v>
      </c>
      <c r="L738" s="44">
        <f>IFERROR(_xll.qlIndexFixing(Index6M,$H738,TRUE,_xll.ohTrigger(RecalcTrigger,Trigger6M)),NA())</f>
        <v>4.4860816453558532E-3</v>
      </c>
      <c r="M738" s="145">
        <f>IFERROR(_xll.qlIndexFixing(Index1Y,$H738,TRUE,_xll.ohTrigger(RecalcTrigger,Trigger1Y)),NA())</f>
        <v>6.4332372607874581E-3</v>
      </c>
      <c r="N738" s="144">
        <f>IFERROR(_xll.qlIndexFixing(ONIndex1M,I738,TRUE,_xll.ohTrigger(RecalcTrigger,Trigger1M)),NA())</f>
        <v>1.2227662278707641E-3</v>
      </c>
      <c r="O738" s="44">
        <f>IFERROR(_xll.qlIndexFixing(ONIndex3M,I738,TRUE,_xll.ohTrigger(RecalcTrigger,Trigger3M)),NA())</f>
        <v>2.3539681596762563E-3</v>
      </c>
      <c r="P738" s="44">
        <f>IFERROR(_xll.qlIndexFixing(ONIndex6M,I738,TRUE,_xll.ohTrigger(RecalcTrigger,Trigger6M)),NA())</f>
        <v>3.8995275869968538E-3</v>
      </c>
      <c r="Q738" s="145">
        <f>IFERROR(_xll.qlIndexFixing(ONIndex1Y,I738,TRUE,_xll.ohTrigger(RecalcTrigger,Trigger1Y)),NA())</f>
        <v>5.2978764577726878E-3</v>
      </c>
    </row>
    <row r="739" spans="2:17" x14ac:dyDescent="0.2">
      <c r="B739" s="39" t="s">
        <v>42</v>
      </c>
      <c r="D739" s="42">
        <f>_xll.qlCalendarAdvance(Calendar,$D738,B739,"f",FALSE)</f>
        <v>44908</v>
      </c>
      <c r="E739" s="139">
        <f>_xll.qlInterestRateIndexValueDate(IndexON,D739)</f>
        <v>44908</v>
      </c>
      <c r="F739" s="155">
        <f>IFERROR(_xll.qlIndexFixing(IndexON,D739,TRUE,_xll.ohTrigger(RecalcTrigger,TriggerON)),NA())</f>
        <v>1.2877911293340816E-3</v>
      </c>
      <c r="H739" s="42">
        <f>_xll.qlCalendarAdvance(Calendar,$H738,B739,"f",FALSE)</f>
        <v>44908</v>
      </c>
      <c r="I739" s="139">
        <f>_xll.qlInterestRateIndexValueDate(Index1M,$H739)</f>
        <v>44910</v>
      </c>
      <c r="J739" s="144">
        <f>IFERROR(_xll.qlIndexFixing(Index1M,$H739,TRUE,_xll.ohTrigger(RecalcTrigger,Trigger1M)),NA())</f>
        <v>1.3607616986635596E-3</v>
      </c>
      <c r="K739" s="44">
        <f>IFERROR(_xll.qlIndexFixing(Index3M,H739,TRUE,_xll.ohTrigger(RecalcTrigger,Trigger3M)),NA())</f>
        <v>2.6908811001726818E-3</v>
      </c>
      <c r="L739" s="44">
        <f>IFERROR(_xll.qlIndexFixing(Index6M,$H739,TRUE,_xll.ohTrigger(RecalcTrigger,Trigger6M)),NA())</f>
        <v>4.5331446099617298E-3</v>
      </c>
      <c r="M739" s="145">
        <f>IFERROR(_xll.qlIndexFixing(Index1Y,$H739,TRUE,_xll.ohTrigger(RecalcTrigger,Trigger1Y)),NA())</f>
        <v>6.4772590626683973E-3</v>
      </c>
      <c r="N739" s="144">
        <f>IFERROR(_xll.qlIndexFixing(ONIndex1M,I739,TRUE,_xll.ohTrigger(RecalcTrigger,Trigger1M)),NA())</f>
        <v>1.2750852083787123E-3</v>
      </c>
      <c r="O739" s="44">
        <f>IFERROR(_xll.qlIndexFixing(ONIndex3M,I739,TRUE,_xll.ohTrigger(RecalcTrigger,Trigger3M)),NA())</f>
        <v>2.4032020674269461E-3</v>
      </c>
      <c r="P739" s="44">
        <f>IFERROR(_xll.qlIndexFixing(ONIndex6M,I739,TRUE,_xll.ohTrigger(RecalcTrigger,Trigger6M)),NA())</f>
        <v>3.9466676854615912E-3</v>
      </c>
      <c r="Q739" s="145">
        <f>IFERROR(_xll.qlIndexFixing(ONIndex1Y,I739,TRUE,_xll.ohTrigger(RecalcTrigger,Trigger1Y)),NA())</f>
        <v>5.3414426487474742E-3</v>
      </c>
    </row>
    <row r="740" spans="2:17" x14ac:dyDescent="0.2">
      <c r="B740" s="39" t="s">
        <v>42</v>
      </c>
      <c r="D740" s="42">
        <f>_xll.qlCalendarAdvance(Calendar,$D739,B740,"f",FALSE)</f>
        <v>44915</v>
      </c>
      <c r="E740" s="139">
        <f>_xll.qlInterestRateIndexValueDate(IndexON,D740)</f>
        <v>44915</v>
      </c>
      <c r="F740" s="155">
        <f>IFERROR(_xll.qlIndexFixing(IndexON,D740,TRUE,_xll.ohTrigger(RecalcTrigger,TriggerON)),NA())</f>
        <v>1.3421951269609877E-3</v>
      </c>
      <c r="H740" s="42">
        <f>_xll.qlCalendarAdvance(Calendar,$H739,B740,"f",FALSE)</f>
        <v>44915</v>
      </c>
      <c r="I740" s="139">
        <f>_xll.qlInterestRateIndexValueDate(Index1M,$H740)</f>
        <v>44917</v>
      </c>
      <c r="J740" s="144">
        <f>IFERROR(_xll.qlIndexFixing(Index1M,$H740,TRUE,_xll.ohTrigger(RecalcTrigger,Trigger1M)),NA())</f>
        <v>1.412772026378184E-3</v>
      </c>
      <c r="K740" s="44">
        <f>IFERROR(_xll.qlIndexFixing(Index3M,H740,TRUE,_xll.ohTrigger(RecalcTrigger,Trigger3M)),NA())</f>
        <v>2.7406311654107895E-3</v>
      </c>
      <c r="L740" s="44">
        <f>IFERROR(_xll.qlIndexFixing(Index6M,$H740,TRUE,_xll.ohTrigger(RecalcTrigger,Trigger6M)),NA())</f>
        <v>4.5801848554913168E-3</v>
      </c>
      <c r="M740" s="145">
        <f>IFERROR(_xll.qlIndexFixing(Index1Y,$H740,TRUE,_xll.ohTrigger(RecalcTrigger,Trigger1Y)),NA())</f>
        <v>6.5212609164680135E-3</v>
      </c>
      <c r="N740" s="144">
        <f>IFERROR(_xll.qlIndexFixing(ONIndex1M,I740,TRUE,_xll.ohTrigger(RecalcTrigger,Trigger1M)),NA())</f>
        <v>1.3347378696693113E-3</v>
      </c>
      <c r="O740" s="44">
        <f>IFERROR(_xll.qlIndexFixing(ONIndex3M,I740,TRUE,_xll.ohTrigger(RecalcTrigger,Trigger3M)),NA())</f>
        <v>2.4595629911150496E-3</v>
      </c>
      <c r="P740" s="44">
        <f>IFERROR(_xll.qlIndexFixing(ONIndex6M,I740,TRUE,_xll.ohTrigger(RecalcTrigger,Trigger6M)),NA())</f>
        <v>4.0005435247714161E-3</v>
      </c>
      <c r="Q740" s="145">
        <f>IFERROR(_xll.qlIndexFixing(ONIndex1Y,I740,TRUE,_xll.ohTrigger(RecalcTrigger,Trigger1Y)),NA())</f>
        <v>5.3912724119431488E-3</v>
      </c>
    </row>
    <row r="741" spans="2:17" x14ac:dyDescent="0.2">
      <c r="B741" s="39" t="s">
        <v>42</v>
      </c>
      <c r="D741" s="42">
        <f>_xll.qlCalendarAdvance(Calendar,$D740,B741,"f",FALSE)</f>
        <v>44922</v>
      </c>
      <c r="E741" s="139">
        <f>_xll.qlInterestRateIndexValueDate(IndexON,D741)</f>
        <v>44922</v>
      </c>
      <c r="F741" s="155">
        <f>IFERROR(_xll.qlIndexFixing(IndexON,D741,TRUE,_xll.ohTrigger(RecalcTrigger,TriggerON)),NA())</f>
        <v>1.3964445231362532E-3</v>
      </c>
      <c r="H741" s="42">
        <f>_xll.qlCalendarAdvance(Calendar,$H740,B741,"f",FALSE)</f>
        <v>44922</v>
      </c>
      <c r="I741" s="139">
        <f>_xll.qlInterestRateIndexValueDate(Index1M,$H741)</f>
        <v>44924</v>
      </c>
      <c r="J741" s="144">
        <f>IFERROR(_xll.qlIndexFixing(Index1M,$H741,TRUE,_xll.ohTrigger(RecalcTrigger,Trigger1M)),NA())</f>
        <v>1.4646574418497593E-3</v>
      </c>
      <c r="K741" s="44">
        <f>IFERROR(_xll.qlIndexFixing(Index3M,H741,TRUE,_xll.ohTrigger(RecalcTrigger,Trigger3M)),NA())</f>
        <v>2.7904490876800025E-3</v>
      </c>
      <c r="L741" s="44">
        <f>IFERROR(_xll.qlIndexFixing(Index6M,$H741,TRUE,_xll.ohTrigger(RecalcTrigger,Trigger6M)),NA())</f>
        <v>4.6272003484740774E-3</v>
      </c>
      <c r="M741" s="145">
        <f>IFERROR(_xll.qlIndexFixing(Index1Y,$H741,TRUE,_xll.ohTrigger(RecalcTrigger,Trigger1Y)),NA())</f>
        <v>6.565239456988432E-3</v>
      </c>
      <c r="N741" s="144">
        <f>IFERROR(_xll.qlIndexFixing(ONIndex1M,I741,TRUE,_xll.ohTrigger(RecalcTrigger,Trigger1M)),NA())</f>
        <v>1.379375602139632E-3</v>
      </c>
      <c r="O741" s="44">
        <f>IFERROR(_xll.qlIndexFixing(ONIndex3M,I741,TRUE,_xll.ohTrigger(RecalcTrigger,Trigger3M)),NA())</f>
        <v>2.5018980285906878E-3</v>
      </c>
      <c r="P741" s="44">
        <f>IFERROR(_xll.qlIndexFixing(ONIndex6M,I741,TRUE,_xll.ohTrigger(RecalcTrigger,Trigger6M)),NA())</f>
        <v>4.0409496756765861E-3</v>
      </c>
      <c r="Q741" s="145">
        <f>IFERROR(_xll.qlIndexFixing(ONIndex1Y,I741,TRUE,_xll.ohTrigger(RecalcTrigger,Trigger1Y)),NA())</f>
        <v>5.4286714928153401E-3</v>
      </c>
    </row>
    <row r="742" spans="2:17" x14ac:dyDescent="0.2">
      <c r="B742" s="39" t="s">
        <v>42</v>
      </c>
      <c r="D742" s="42">
        <f>_xll.qlCalendarAdvance(Calendar,$D741,B742,"f",FALSE)</f>
        <v>44929</v>
      </c>
      <c r="E742" s="139">
        <f>_xll.qlInterestRateIndexValueDate(IndexON,D742)</f>
        <v>44929</v>
      </c>
      <c r="F742" s="155">
        <f>IFERROR(_xll.qlIndexFixing(IndexON,D742,TRUE,_xll.ohTrigger(RecalcTrigger,TriggerON)),NA())</f>
        <v>1.4505345779713963E-3</v>
      </c>
      <c r="H742" s="42">
        <f>_xll.qlCalendarAdvance(Calendar,$H741,B742,"f",FALSE)</f>
        <v>44929</v>
      </c>
      <c r="I742" s="139">
        <f>_xll.qlInterestRateIndexValueDate(Index1M,$H742)</f>
        <v>44931</v>
      </c>
      <c r="J742" s="144">
        <f>IFERROR(_xll.qlIndexFixing(Index1M,$H742,TRUE,_xll.ohTrigger(RecalcTrigger,Trigger1M)),NA())</f>
        <v>1.5164139275070099E-3</v>
      </c>
      <c r="K742" s="44">
        <f>IFERROR(_xll.qlIndexFixing(Index3M,H742,TRUE,_xll.ohTrigger(RecalcTrigger,Trigger3M)),NA())</f>
        <v>2.8403334970192873E-3</v>
      </c>
      <c r="L742" s="44">
        <f>IFERROR(_xll.qlIndexFixing(Index6M,$H742,TRUE,_xll.ohTrigger(RecalcTrigger,Trigger6M)),NA())</f>
        <v>4.6708125683135081E-3</v>
      </c>
      <c r="M742" s="145">
        <f>IFERROR(_xll.qlIndexFixing(Index1Y,$H742,TRUE,_xll.ohTrigger(RecalcTrigger,Trigger1Y)),NA())</f>
        <v>6.6091912985482186E-3</v>
      </c>
      <c r="N742" s="144">
        <f>IFERROR(_xll.qlIndexFixing(ONIndex1M,I742,TRUE,_xll.ohTrigger(RecalcTrigger,Trigger1M)),NA())</f>
        <v>1.4313389844566871E-3</v>
      </c>
      <c r="O742" s="44">
        <f>IFERROR(_xll.qlIndexFixing(ONIndex3M,I742,TRUE,_xll.ohTrigger(RecalcTrigger,Trigger3M)),NA())</f>
        <v>2.5513573390778532E-3</v>
      </c>
      <c r="P742" s="44">
        <f>IFERROR(_xll.qlIndexFixing(ONIndex6M,I742,TRUE,_xll.ohTrigger(RecalcTrigger,Trigger6M)),NA())</f>
        <v>4.0880875134696737E-3</v>
      </c>
      <c r="Q742" s="145">
        <f>IFERROR(_xll.qlIndexFixing(ONIndex1Y,I742,TRUE,_xll.ohTrigger(RecalcTrigger,Trigger1Y)),NA())</f>
        <v>5.47233152592419E-3</v>
      </c>
    </row>
    <row r="743" spans="2:17" x14ac:dyDescent="0.2">
      <c r="B743" s="39" t="s">
        <v>42</v>
      </c>
      <c r="D743" s="42">
        <f>_xll.qlCalendarAdvance(Calendar,$D742,B743,"f",FALSE)</f>
        <v>44936</v>
      </c>
      <c r="E743" s="139">
        <f>_xll.qlInterestRateIndexValueDate(IndexON,D743)</f>
        <v>44936</v>
      </c>
      <c r="F743" s="155">
        <f>IFERROR(_xll.qlIndexFixing(IndexON,D743,TRUE,_xll.ohTrigger(RecalcTrigger,TriggerON)),NA())</f>
        <v>1.5044605514180631E-3</v>
      </c>
      <c r="H743" s="42">
        <f>_xll.qlCalendarAdvance(Calendar,$H742,B743,"f",FALSE)</f>
        <v>44936</v>
      </c>
      <c r="I743" s="139">
        <f>_xll.qlInterestRateIndexValueDate(Index1M,$H743)</f>
        <v>44938</v>
      </c>
      <c r="J743" s="144">
        <f>IFERROR(_xll.qlIndexFixing(Index1M,$H743,TRUE,_xll.ohTrigger(RecalcTrigger,Trigger1M)),NA())</f>
        <v>1.5680374657212059E-3</v>
      </c>
      <c r="K743" s="44">
        <f>IFERROR(_xll.qlIndexFixing(Index3M,H743,TRUE,_xll.ohTrigger(RecalcTrigger,Trigger3M)),NA())</f>
        <v>2.8902830234045496E-3</v>
      </c>
      <c r="L743" s="44">
        <f>IFERROR(_xll.qlIndexFixing(Index6M,$H743,TRUE,_xll.ohTrigger(RecalcTrigger,Trigger6M)),NA())</f>
        <v>4.7177745968207917E-3</v>
      </c>
      <c r="M743" s="145">
        <f>IFERROR(_xll.qlIndexFixing(Index1Y,$H743,TRUE,_xll.ohTrigger(RecalcTrigger,Trigger1Y)),NA())</f>
        <v>6.6531130349777815E-3</v>
      </c>
      <c r="N743" s="144">
        <f>IFERROR(_xll.qlIndexFixing(ONIndex1M,I743,TRUE,_xll.ohTrigger(RecalcTrigger,Trigger1M)),NA())</f>
        <v>1.4831758034539178E-3</v>
      </c>
      <c r="O743" s="44">
        <f>IFERROR(_xll.qlIndexFixing(ONIndex3M,I743,TRUE,_xll.ohTrigger(RecalcTrigger,Trigger3M)),NA())</f>
        <v>2.6008890406981067E-3</v>
      </c>
      <c r="P743" s="44">
        <f>IFERROR(_xll.qlIndexFixing(ONIndex6M,I743,TRUE,_xll.ohTrigger(RecalcTrigger,Trigger6M)),NA())</f>
        <v>4.1352205436684386E-3</v>
      </c>
      <c r="Q743" s="145">
        <f>IFERROR(_xll.qlIndexFixing(ONIndex1Y,I743,TRUE,_xll.ohTrigger(RecalcTrigger,Trigger1Y)),NA())</f>
        <v>5.5160202195470021E-3</v>
      </c>
    </row>
    <row r="744" spans="2:17" x14ac:dyDescent="0.2">
      <c r="B744" s="39" t="s">
        <v>42</v>
      </c>
      <c r="D744" s="42">
        <f>_xll.qlCalendarAdvance(Calendar,$D743,B744,"f",FALSE)</f>
        <v>44943</v>
      </c>
      <c r="E744" s="139">
        <f>_xll.qlInterestRateIndexValueDate(IndexON,D744)</f>
        <v>44943</v>
      </c>
      <c r="F744" s="155">
        <f>IFERROR(_xll.qlIndexFixing(IndexON,D744,TRUE,_xll.ohTrigger(RecalcTrigger,TriggerON)),NA())</f>
        <v>1.558217703587772E-3</v>
      </c>
      <c r="H744" s="42">
        <f>_xll.qlCalendarAdvance(Calendar,$H743,B744,"f",FALSE)</f>
        <v>44943</v>
      </c>
      <c r="I744" s="139">
        <f>_xll.qlInterestRateIndexValueDate(Index1M,$H744)</f>
        <v>44945</v>
      </c>
      <c r="J744" s="144">
        <f>IFERROR(_xll.qlIndexFixing(Index1M,$H744,TRUE,_xll.ohTrigger(RecalcTrigger,Trigger1M)),NA())</f>
        <v>1.6195240387886778E-3</v>
      </c>
      <c r="K744" s="44">
        <f>IFERROR(_xll.qlIndexFixing(Index3M,H744,TRUE,_xll.ohTrigger(RecalcTrigger,Trigger3M)),NA())</f>
        <v>2.9402962967415291E-3</v>
      </c>
      <c r="L744" s="44">
        <f>IFERROR(_xll.qlIndexFixing(Index6M,$H744,TRUE,_xll.ohTrigger(RecalcTrigger,Trigger6M)),NA())</f>
        <v>4.7647059108487187E-3</v>
      </c>
      <c r="M744" s="145">
        <f>IFERROR(_xll.qlIndexFixing(Index1Y,$H744,TRUE,_xll.ohTrigger(RecalcTrigger,Trigger1Y)),NA())</f>
        <v>6.6970012396163018E-3</v>
      </c>
      <c r="N744" s="144">
        <f>IFERROR(_xll.qlIndexFixing(ONIndex1M,I744,TRUE,_xll.ohTrigger(RecalcTrigger,Trigger1M)),NA())</f>
        <v>1.5348820437033339E-3</v>
      </c>
      <c r="O744" s="44">
        <f>IFERROR(_xll.qlIndexFixing(ONIndex3M,I744,TRUE,_xll.ohTrigger(RecalcTrigger,Trigger3M)),NA())</f>
        <v>2.6504917622283131E-3</v>
      </c>
      <c r="P744" s="44">
        <f>IFERROR(_xll.qlIndexFixing(ONIndex6M,I744,TRUE,_xll.ohTrigger(RecalcTrigger,Trigger6M)),NA())</f>
        <v>4.1823467390145197E-3</v>
      </c>
      <c r="Q744" s="145">
        <f>IFERROR(_xll.qlIndexFixing(ONIndex1Y,I744,TRUE,_xll.ohTrigger(RecalcTrigger,Trigger1Y)),NA())</f>
        <v>5.5597362636117253E-3</v>
      </c>
    </row>
    <row r="745" spans="2:17" x14ac:dyDescent="0.2">
      <c r="B745" s="39" t="s">
        <v>42</v>
      </c>
      <c r="D745" s="42">
        <f>_xll.qlCalendarAdvance(Calendar,$D744,B745,"f",FALSE)</f>
        <v>44950</v>
      </c>
      <c r="E745" s="139">
        <f>_xll.qlInterestRateIndexValueDate(IndexON,D745)</f>
        <v>44950</v>
      </c>
      <c r="F745" s="155">
        <f>IFERROR(_xll.qlIndexFixing(IndexON,D745,TRUE,_xll.ohTrigger(RecalcTrigger,TriggerON)),NA())</f>
        <v>1.611801294272297E-3</v>
      </c>
      <c r="H745" s="42">
        <f>_xll.qlCalendarAdvance(Calendar,$H744,B745,"f",FALSE)</f>
        <v>44950</v>
      </c>
      <c r="I745" s="139">
        <f>_xll.qlInterestRateIndexValueDate(Index1M,$H745)</f>
        <v>44952</v>
      </c>
      <c r="J745" s="144">
        <f>IFERROR(_xll.qlIndexFixing(Index1M,$H745,TRUE,_xll.ohTrigger(RecalcTrigger,Trigger1M)),NA())</f>
        <v>1.6708696289383096E-3</v>
      </c>
      <c r="K745" s="44">
        <f>IFERROR(_xll.qlIndexFixing(Index3M,H745,TRUE,_xll.ohTrigger(RecalcTrigger,Trigger3M)),NA())</f>
        <v>2.9903719468746814E-3</v>
      </c>
      <c r="L745" s="44">
        <f>IFERROR(_xll.qlIndexFixing(Index6M,$H745,TRUE,_xll.ohTrigger(RecalcTrigger,Trigger6M)),NA())</f>
        <v>4.8116044762189364E-3</v>
      </c>
      <c r="M745" s="145">
        <f>IFERROR(_xll.qlIndexFixing(Index1Y,$H745,TRUE,_xll.ohTrigger(RecalcTrigger,Trigger1Y)),NA())</f>
        <v>6.7408524653086704E-3</v>
      </c>
      <c r="N745" s="144">
        <f>IFERROR(_xll.qlIndexFixing(ONIndex1M,I745,TRUE,_xll.ohTrigger(RecalcTrigger,Trigger1M)),NA())</f>
        <v>1.5864536896970094E-3</v>
      </c>
      <c r="O745" s="44">
        <f>IFERROR(_xll.qlIndexFixing(ONIndex3M,I745,TRUE,_xll.ohTrigger(RecalcTrigger,Trigger3M)),NA())</f>
        <v>2.700164131965721E-3</v>
      </c>
      <c r="P745" s="44">
        <f>IFERROR(_xll.qlIndexFixing(ONIndex6M,I745,TRUE,_xll.ohTrigger(RecalcTrigger,Trigger6M)),NA())</f>
        <v>4.2294640724094279E-3</v>
      </c>
      <c r="Q745" s="145">
        <f>IFERROR(_xll.qlIndexFixing(ONIndex1Y,I745,TRUE,_xll.ohTrigger(RecalcTrigger,Trigger1Y)),NA())</f>
        <v>5.6034783482061812E-3</v>
      </c>
    </row>
    <row r="746" spans="2:17" x14ac:dyDescent="0.2">
      <c r="B746" s="39" t="s">
        <v>42</v>
      </c>
      <c r="D746" s="42">
        <f>_xll.qlCalendarAdvance(Calendar,$D745,B746,"f",FALSE)</f>
        <v>44957</v>
      </c>
      <c r="E746" s="139">
        <f>_xll.qlInterestRateIndexValueDate(IndexON,D746)</f>
        <v>44957</v>
      </c>
      <c r="F746" s="155">
        <f>IFERROR(_xll.qlIndexFixing(IndexON,D746,TRUE,_xll.ohTrigger(RecalcTrigger,TriggerON)),NA())</f>
        <v>1.6652065839828367E-3</v>
      </c>
      <c r="H746" s="42">
        <f>_xll.qlCalendarAdvance(Calendar,$H745,B746,"f",FALSE)</f>
        <v>44957</v>
      </c>
      <c r="I746" s="139">
        <f>_xll.qlInterestRateIndexValueDate(Index1M,$H746)</f>
        <v>44959</v>
      </c>
      <c r="J746" s="144">
        <f>IFERROR(_xll.qlIndexFixing(Index1M,$H746,TRUE,_xll.ohTrigger(RecalcTrigger,Trigger1M)),NA())</f>
        <v>1.7074705375968208E-3</v>
      </c>
      <c r="K746" s="44">
        <f>IFERROR(_xll.qlIndexFixing(Index3M,H746,TRUE,_xll.ohTrigger(RecalcTrigger,Trigger3M)),NA())</f>
        <v>3.0369036170861314E-3</v>
      </c>
      <c r="L746" s="44">
        <f>IFERROR(_xll.qlIndexFixing(Index6M,$H746,TRUE,_xll.ohTrigger(RecalcTrigger,Trigger6M)),NA())</f>
        <v>4.8584682585614261E-3</v>
      </c>
      <c r="M746" s="145">
        <f>IFERROR(_xll.qlIndexFixing(Index1Y,$H746,TRUE,_xll.ohTrigger(RecalcTrigger,Trigger1Y)),NA())</f>
        <v>6.7846632444022014E-3</v>
      </c>
      <c r="N746" s="144">
        <f>IFERROR(_xll.qlIndexFixing(ONIndex1M,I746,TRUE,_xll.ohTrigger(RecalcTrigger,Trigger1M)),NA())</f>
        <v>1.6378867261668262E-3</v>
      </c>
      <c r="O746" s="44">
        <f>IFERROR(_xll.qlIndexFixing(ONIndex3M,I746,TRUE,_xll.ohTrigger(RecalcTrigger,Trigger3M)),NA())</f>
        <v>2.7499047785273234E-3</v>
      </c>
      <c r="P746" s="44">
        <f>IFERROR(_xll.qlIndexFixing(ONIndex6M,I746,TRUE,_xll.ohTrigger(RecalcTrigger,Trigger6M)),NA())</f>
        <v>4.2765705170744184E-3</v>
      </c>
      <c r="Q746" s="145">
        <f>IFERROR(_xll.qlIndexFixing(ONIndex1Y,I746,TRUE,_xll.ohTrigger(RecalcTrigger,Trigger1Y)),NA())</f>
        <v>5.6472451631783827E-3</v>
      </c>
    </row>
    <row r="747" spans="2:17" x14ac:dyDescent="0.2">
      <c r="B747" s="39" t="s">
        <v>42</v>
      </c>
      <c r="D747" s="42">
        <f>_xll.qlCalendarAdvance(Calendar,$D746,B747,"f",FALSE)</f>
        <v>44964</v>
      </c>
      <c r="E747" s="139">
        <f>_xll.qlInterestRateIndexValueDate(IndexON,D747)</f>
        <v>44964</v>
      </c>
      <c r="F747" s="155">
        <f>IFERROR(_xll.qlIndexFixing(IndexON,D747,TRUE,_xll.ohTrigger(RecalcTrigger,TriggerON)),NA())</f>
        <v>1.7184288325911012E-3</v>
      </c>
      <c r="H747" s="42">
        <f>_xll.qlCalendarAdvance(Calendar,$H746,B747,"f",FALSE)</f>
        <v>44964</v>
      </c>
      <c r="I747" s="139">
        <f>_xll.qlInterestRateIndexValueDate(Index1M,$H747)</f>
        <v>44966</v>
      </c>
      <c r="J747" s="144">
        <f>IFERROR(_xll.qlIndexFixing(Index1M,$H747,TRUE,_xll.ohTrigger(RecalcTrigger,Trigger1M)),NA())</f>
        <v>1.7585649309873449E-3</v>
      </c>
      <c r="K747" s="44">
        <f>IFERROR(_xll.qlIndexFixing(Index3M,H747,TRUE,_xll.ohTrigger(RecalcTrigger,Trigger3M)),NA())</f>
        <v>3.0870954778436282E-3</v>
      </c>
      <c r="L747" s="44">
        <f>IFERROR(_xll.qlIndexFixing(Index6M,$H747,TRUE,_xll.ohTrigger(RecalcTrigger,Trigger6M)),NA())</f>
        <v>4.9052952233149373E-3</v>
      </c>
      <c r="M747" s="145">
        <f>IFERROR(_xll.qlIndexFixing(Index1Y,$H747,TRUE,_xll.ohTrigger(RecalcTrigger,Trigger1Y)),NA())</f>
        <v>6.8284300887429105E-3</v>
      </c>
      <c r="N747" s="144">
        <f>IFERROR(_xll.qlIndexFixing(ONIndex1M,I747,TRUE,_xll.ohTrigger(RecalcTrigger,Trigger1M)),NA())</f>
        <v>1.6891771377647302E-3</v>
      </c>
      <c r="O747" s="44">
        <f>IFERROR(_xll.qlIndexFixing(ONIndex3M,I747,TRUE,_xll.ohTrigger(RecalcTrigger,Trigger3M)),NA())</f>
        <v>2.7997123303702409E-3</v>
      </c>
      <c r="P747" s="44">
        <f>IFERROR(_xll.qlIndexFixing(ONIndex6M,I747,TRUE,_xll.ohTrigger(RecalcTrigger,Trigger6M)),NA())</f>
        <v>4.3236640455912578E-3</v>
      </c>
      <c r="Q747" s="145">
        <f>IFERROR(_xll.qlIndexFixing(ONIndex1Y,I747,TRUE,_xll.ohTrigger(RecalcTrigger,Trigger1Y)),NA())</f>
        <v>5.6910353984562789E-3</v>
      </c>
    </row>
    <row r="748" spans="2:17" x14ac:dyDescent="0.2">
      <c r="B748" s="39" t="s">
        <v>42</v>
      </c>
      <c r="D748" s="42">
        <f>_xll.qlCalendarAdvance(Calendar,$D747,B748,"f",FALSE)</f>
        <v>44971</v>
      </c>
      <c r="E748" s="139">
        <f>_xll.qlInterestRateIndexValueDate(IndexON,D748)</f>
        <v>44971</v>
      </c>
      <c r="F748" s="155">
        <f>IFERROR(_xll.qlIndexFixing(IndexON,D748,TRUE,_xll.ohTrigger(RecalcTrigger,TriggerON)),NA())</f>
        <v>1.7714632999688007E-3</v>
      </c>
      <c r="H748" s="42">
        <f>_xll.qlCalendarAdvance(Calendar,$H747,B748,"f",FALSE)</f>
        <v>44971</v>
      </c>
      <c r="I748" s="139">
        <f>_xll.qlInterestRateIndexValueDate(Index1M,$H748)</f>
        <v>44973</v>
      </c>
      <c r="J748" s="144">
        <f>IFERROR(_xll.qlIndexFixing(Index1M,$H748,TRUE,_xll.ohTrigger(RecalcTrigger,Trigger1M)),NA())</f>
        <v>1.8095074097940994E-3</v>
      </c>
      <c r="K748" s="44">
        <f>IFERROR(_xll.qlIndexFixing(Index3M,H748,TRUE,_xll.ohTrigger(RecalcTrigger,Trigger3M)),NA())</f>
        <v>3.1373456949204525E-3</v>
      </c>
      <c r="L748" s="44">
        <f>IFERROR(_xll.qlIndexFixing(Index6M,$H748,TRUE,_xll.ohTrigger(RecalcTrigger,Trigger6M)),NA())</f>
        <v>4.9520833357349437E-3</v>
      </c>
      <c r="M748" s="145">
        <f>IFERROR(_xll.qlIndexFixing(Index1Y,$H748,TRUE,_xll.ohTrigger(RecalcTrigger,Trigger1Y)),NA())</f>
        <v>6.8721494896741998E-3</v>
      </c>
      <c r="N748" s="144">
        <f>IFERROR(_xll.qlIndexFixing(ONIndex1M,I748,TRUE,_xll.ohTrigger(RecalcTrigger,Trigger1M)),NA())</f>
        <v>1.7403209091426675E-3</v>
      </c>
      <c r="O748" s="44">
        <f>IFERROR(_xll.qlIndexFixing(ONIndex3M,I748,TRUE,_xll.ohTrigger(RecalcTrigger,Trigger3M)),NA())</f>
        <v>2.8495854158716583E-3</v>
      </c>
      <c r="P748" s="44">
        <f>IFERROR(_xll.qlIndexFixing(ONIndex6M,I748,TRUE,_xll.ohTrigger(RecalcTrigger,Trigger6M)),NA())</f>
        <v>4.3707426311012654E-3</v>
      </c>
      <c r="Q748" s="145">
        <f>IFERROR(_xll.qlIndexFixing(ONIndex1Y,I748,TRUE,_xll.ohTrigger(RecalcTrigger,Trigger1Y)),NA())</f>
        <v>5.7348477439678192E-3</v>
      </c>
    </row>
    <row r="749" spans="2:17" x14ac:dyDescent="0.2">
      <c r="B749" s="39" t="s">
        <v>42</v>
      </c>
      <c r="D749" s="42">
        <f>_xll.qlCalendarAdvance(Calendar,$D748,B749,"f",FALSE)</f>
        <v>44978</v>
      </c>
      <c r="E749" s="139">
        <f>_xll.qlInterestRateIndexValueDate(IndexON,D749)</f>
        <v>44978</v>
      </c>
      <c r="F749" s="155">
        <f>IFERROR(_xll.qlIndexFixing(IndexON,D749,TRUE,_xll.ohTrigger(RecalcTrigger,TriggerON)),NA())</f>
        <v>1.8243052463073894E-3</v>
      </c>
      <c r="H749" s="42">
        <f>_xll.qlCalendarAdvance(Calendar,$H748,B749,"f",FALSE)</f>
        <v>44978</v>
      </c>
      <c r="I749" s="139">
        <f>_xll.qlInterestRateIndexValueDate(Index1M,$H749)</f>
        <v>44980</v>
      </c>
      <c r="J749" s="144">
        <f>IFERROR(_xll.qlIndexFixing(Index1M,$H749,TRUE,_xll.ohTrigger(RecalcTrigger,Trigger1M)),NA())</f>
        <v>1.8602939563394649E-3</v>
      </c>
      <c r="K749" s="44">
        <f>IFERROR(_xll.qlIndexFixing(Index3M,H749,TRUE,_xll.ohTrigger(RecalcTrigger,Trigger3M)),NA())</f>
        <v>3.1876528978874406E-3</v>
      </c>
      <c r="L749" s="44">
        <f>IFERROR(_xll.qlIndexFixing(Index6M,$H749,TRUE,_xll.ohTrigger(RecalcTrigger,Trigger6M)),NA())</f>
        <v>4.9988305608808315E-3</v>
      </c>
      <c r="M749" s="145">
        <f>IFERROR(_xll.qlIndexFixing(Index1Y,$H749,TRUE,_xll.ohTrigger(RecalcTrigger,Trigger1Y)),NA())</f>
        <v>6.9158179180322582E-3</v>
      </c>
      <c r="N749" s="144">
        <f>IFERROR(_xll.qlIndexFixing(ONIndex1M,I749,TRUE,_xll.ohTrigger(RecalcTrigger,Trigger1M)),NA())</f>
        <v>1.7913140247927117E-3</v>
      </c>
      <c r="O749" s="44">
        <f>IFERROR(_xll.qlIndexFixing(ONIndex3M,I749,TRUE,_xll.ohTrigger(RecalcTrigger,Trigger3M)),NA())</f>
        <v>2.8995226639683125E-3</v>
      </c>
      <c r="P749" s="44">
        <f>IFERROR(_xll.qlIndexFixing(ONIndex6M,I749,TRUE,_xll.ohTrigger(RecalcTrigger,Trigger6M)),NA())</f>
        <v>4.4178042463460798E-3</v>
      </c>
      <c r="Q749" s="145">
        <f>IFERROR(_xll.qlIndexFixing(ONIndex1Y,I749,TRUE,_xll.ohTrigger(RecalcTrigger,Trigger1Y)),NA())</f>
        <v>5.7786808898008246E-3</v>
      </c>
    </row>
    <row r="750" spans="2:17" x14ac:dyDescent="0.2">
      <c r="B750" s="39" t="s">
        <v>42</v>
      </c>
      <c r="D750" s="42">
        <f>_xll.qlCalendarAdvance(Calendar,$D749,B750,"f",FALSE)</f>
        <v>44985</v>
      </c>
      <c r="E750" s="139">
        <f>_xll.qlInterestRateIndexValueDate(IndexON,D750)</f>
        <v>44985</v>
      </c>
      <c r="F750" s="155">
        <f>IFERROR(_xll.qlIndexFixing(IndexON,D750,TRUE,_xll.ohTrigger(RecalcTrigger,TriggerON)),NA())</f>
        <v>1.8769499317183858E-3</v>
      </c>
      <c r="H750" s="42">
        <f>_xll.qlCalendarAdvance(Calendar,$H749,B750,"f",FALSE)</f>
        <v>44985</v>
      </c>
      <c r="I750" s="139">
        <f>_xll.qlInterestRateIndexValueDate(Index1M,$H750)</f>
        <v>44987</v>
      </c>
      <c r="J750" s="144">
        <f>IFERROR(_xll.qlIndexFixing(Index1M,$H750,TRUE,_xll.ohTrigger(RecalcTrigger,Trigger1M)),NA())</f>
        <v>1.9253422091611294E-3</v>
      </c>
      <c r="K750" s="44">
        <f>IFERROR(_xll.qlIndexFixing(Index3M,H750,TRUE,_xll.ohTrigger(RecalcTrigger,Trigger3M)),NA())</f>
        <v>3.2488834418049717E-3</v>
      </c>
      <c r="L750" s="44">
        <f>IFERROR(_xll.qlIndexFixing(Index6M,$H750,TRUE,_xll.ohTrigger(RecalcTrigger,Trigger6M)),NA())</f>
        <v>5.0623089988148292E-3</v>
      </c>
      <c r="M750" s="145">
        <f>IFERROR(_xll.qlIndexFixing(Index1Y,$H750,TRUE,_xll.ohTrigger(RecalcTrigger,Trigger1Y)),NA())</f>
        <v>6.9688677762693189E-3</v>
      </c>
      <c r="N750" s="144">
        <f>IFERROR(_xll.qlIndexFixing(ONIndex1M,I750,TRUE,_xll.ohTrigger(RecalcTrigger,Trigger1M)),NA())</f>
        <v>1.842152469446745E-3</v>
      </c>
      <c r="O750" s="44">
        <f>IFERROR(_xll.qlIndexFixing(ONIndex3M,I750,TRUE,_xll.ohTrigger(RecalcTrigger,Trigger3M)),NA())</f>
        <v>2.9495227028775162E-3</v>
      </c>
      <c r="P750" s="44">
        <f>IFERROR(_xll.qlIndexFixing(ONIndex6M,I750,TRUE,_xll.ohTrigger(RecalcTrigger,Trigger6M)),NA())</f>
        <v>4.4648468643870842E-3</v>
      </c>
      <c r="Q750" s="145">
        <f>IFERROR(_xll.qlIndexFixing(ONIndex1Y,I750,TRUE,_xll.ohTrigger(RecalcTrigger,Trigger1Y)),NA())</f>
        <v>5.8225335257233723E-3</v>
      </c>
    </row>
    <row r="751" spans="2:17" x14ac:dyDescent="0.2">
      <c r="B751" s="39" t="s">
        <v>42</v>
      </c>
      <c r="D751" s="42">
        <f>_xll.qlCalendarAdvance(Calendar,$D750,B751,"f",FALSE)</f>
        <v>44992</v>
      </c>
      <c r="E751" s="139">
        <f>_xll.qlInterestRateIndexValueDate(IndexON,D751)</f>
        <v>44992</v>
      </c>
      <c r="F751" s="155">
        <f>IFERROR(_xll.qlIndexFixing(IndexON,D751,TRUE,_xll.ohTrigger(RecalcTrigger,TriggerON)),NA())</f>
        <v>1.9293926162333719E-3</v>
      </c>
      <c r="H751" s="42">
        <f>_xll.qlCalendarAdvance(Calendar,$H750,B751,"f",FALSE)</f>
        <v>44992</v>
      </c>
      <c r="I751" s="139">
        <f>_xll.qlInterestRateIndexValueDate(Index1M,$H751)</f>
        <v>44994</v>
      </c>
      <c r="J751" s="144">
        <f>IFERROR(_xll.qlIndexFixing(Index1M,$H751,TRUE,_xll.ohTrigger(RecalcTrigger,Trigger1M)),NA())</f>
        <v>1.9793482611244174E-3</v>
      </c>
      <c r="K751" s="44">
        <f>IFERROR(_xll.qlIndexFixing(Index3M,H751,TRUE,_xll.ohTrigger(RecalcTrigger,Trigger3M)),NA())</f>
        <v>3.2993126924212206E-3</v>
      </c>
      <c r="L751" s="44">
        <f>IFERROR(_xll.qlIndexFixing(Index6M,$H751,TRUE,_xll.ohTrigger(RecalcTrigger,Trigger6M)),NA())</f>
        <v>5.1089519115740572E-3</v>
      </c>
      <c r="M751" s="145">
        <f>IFERROR(_xll.qlIndexFixing(Index1Y,$H751,TRUE,_xll.ohTrigger(RecalcTrigger,Trigger1Y)),NA())</f>
        <v>7.0124049582780072E-3</v>
      </c>
      <c r="N751" s="144">
        <f>IFERROR(_xll.qlIndexFixing(ONIndex1M,I751,TRUE,_xll.ohTrigger(RecalcTrigger,Trigger1M)),NA())</f>
        <v>1.8928322276767773E-3</v>
      </c>
      <c r="O751" s="44">
        <f>IFERROR(_xll.qlIndexFixing(ONIndex3M,I751,TRUE,_xll.ohTrigger(RecalcTrigger,Trigger3M)),NA())</f>
        <v>2.999584160976454E-3</v>
      </c>
      <c r="P751" s="44">
        <f>IFERROR(_xll.qlIndexFixing(ONIndex6M,I751,TRUE,_xll.ohTrigger(RecalcTrigger,Trigger6M)),NA())</f>
        <v>4.5118684580458535E-3</v>
      </c>
      <c r="Q751" s="145">
        <f>IFERROR(_xll.qlIndexFixing(ONIndex1Y,I751,TRUE,_xll.ohTrigger(RecalcTrigger,Trigger1Y)),NA())</f>
        <v>5.8664043416634115E-3</v>
      </c>
    </row>
    <row r="752" spans="2:17" x14ac:dyDescent="0.2">
      <c r="B752" s="39" t="s">
        <v>42</v>
      </c>
      <c r="D752" s="42">
        <f>_xll.qlCalendarAdvance(Calendar,$D751,B752,"f",FALSE)</f>
        <v>44999</v>
      </c>
      <c r="E752" s="139">
        <f>_xll.qlInterestRateIndexValueDate(IndexON,D752)</f>
        <v>44999</v>
      </c>
      <c r="F752" s="155">
        <f>IFERROR(_xll.qlIndexFixing(IndexON,D752,TRUE,_xll.ohTrigger(RecalcTrigger,TriggerON)),NA())</f>
        <v>1.981628559803994E-3</v>
      </c>
      <c r="H752" s="42">
        <f>_xll.qlCalendarAdvance(Calendar,$H751,B752,"f",FALSE)</f>
        <v>44999</v>
      </c>
      <c r="I752" s="139">
        <f>_xll.qlInterestRateIndexValueDate(Index1M,$H752)</f>
        <v>45001</v>
      </c>
      <c r="J752" s="144">
        <f>IFERROR(_xll.qlIndexFixing(Index1M,$H752,TRUE,_xll.ohTrigger(RecalcTrigger,Trigger1M)),NA())</f>
        <v>2.0260037312813672E-3</v>
      </c>
      <c r="K752" s="44">
        <f>IFERROR(_xll.qlIndexFixing(Index3M,H752,TRUE,_xll.ohTrigger(RecalcTrigger,Trigger3M)),NA())</f>
        <v>3.3497945461593284E-3</v>
      </c>
      <c r="L752" s="44">
        <f>IFERROR(_xll.qlIndexFixing(Index6M,$H752,TRUE,_xll.ohTrigger(RecalcTrigger,Trigger6M)),NA())</f>
        <v>5.1555471306932808E-3</v>
      </c>
      <c r="M752" s="145">
        <f>IFERROR(_xll.qlIndexFixing(Index1Y,$H752,TRUE,_xll.ohTrigger(RecalcTrigger,Trigger1Y)),NA())</f>
        <v>7.0558795991563766E-3</v>
      </c>
      <c r="N752" s="144">
        <f>IFERROR(_xll.qlIndexFixing(ONIndex1M,I752,TRUE,_xll.ohTrigger(RecalcTrigger,Trigger1M)),NA())</f>
        <v>1.9433492842146904E-3</v>
      </c>
      <c r="O752" s="44">
        <f>IFERROR(_xll.qlIndexFixing(ONIndex3M,I752,TRUE,_xll.ohTrigger(RecalcTrigger,Trigger3M)),NA())</f>
        <v>3.0497056670419909E-3</v>
      </c>
      <c r="P752" s="44">
        <f>IFERROR(_xll.qlIndexFixing(ONIndex6M,I752,TRUE,_xll.ohTrigger(RecalcTrigger,Trigger6M)),NA())</f>
        <v>4.5588670003038345E-3</v>
      </c>
      <c r="Q752" s="145">
        <f>IFERROR(_xll.qlIndexFixing(ONIndex1Y,I752,TRUE,_xll.ohTrigger(RecalcTrigger,Trigger1Y)),NA())</f>
        <v>5.9102920276288273E-3</v>
      </c>
    </row>
    <row r="753" spans="2:17" x14ac:dyDescent="0.2">
      <c r="B753" s="39" t="s">
        <v>42</v>
      </c>
      <c r="D753" s="42">
        <f>_xll.qlCalendarAdvance(Calendar,$D752,B753,"f",FALSE)</f>
        <v>45006</v>
      </c>
      <c r="E753" s="139">
        <f>_xll.qlInterestRateIndexValueDate(IndexON,D753)</f>
        <v>45006</v>
      </c>
      <c r="F753" s="155">
        <f>IFERROR(_xll.qlIndexFixing(IndexON,D753,TRUE,_xll.ohTrigger(RecalcTrigger,TriggerON)),NA())</f>
        <v>2.0336530225417704E-3</v>
      </c>
      <c r="H753" s="42">
        <f>_xll.qlCalendarAdvance(Calendar,$H752,B753,"f",FALSE)</f>
        <v>45006</v>
      </c>
      <c r="I753" s="139">
        <f>_xll.qlInterestRateIndexValueDate(Index1M,$H753)</f>
        <v>45008</v>
      </c>
      <c r="J753" s="144">
        <f>IFERROR(_xll.qlIndexFixing(Index1M,$H753,TRUE,_xll.ohTrigger(RecalcTrigger,Trigger1M)),NA())</f>
        <v>2.0760768102470739E-3</v>
      </c>
      <c r="K753" s="44">
        <f>IFERROR(_xll.qlIndexFixing(Index3M,H753,TRUE,_xll.ohTrigger(RecalcTrigger,Trigger3M)),NA())</f>
        <v>3.400327632339203E-3</v>
      </c>
      <c r="L753" s="44">
        <f>IFERROR(_xll.qlIndexFixing(Index6M,$H753,TRUE,_xll.ohTrigger(RecalcTrigger,Trigger6M)),NA())</f>
        <v>5.2020926201796188E-3</v>
      </c>
      <c r="M753" s="145">
        <f>IFERROR(_xll.qlIndexFixing(Index1Y,$H753,TRUE,_xll.ohTrigger(RecalcTrigger,Trigger1Y)),NA())</f>
        <v>7.0992880974231412E-3</v>
      </c>
      <c r="N753" s="144">
        <f>IFERROR(_xll.qlIndexFixing(ONIndex1M,I753,TRUE,_xll.ohTrigger(RecalcTrigger,Trigger1M)),NA())</f>
        <v>1.9936996234726223E-3</v>
      </c>
      <c r="O753" s="44">
        <f>IFERROR(_xll.qlIndexFixing(ONIndex3M,I753,TRUE,_xll.ohTrigger(RecalcTrigger,Trigger3M)),NA())</f>
        <v>3.0998858493713755E-3</v>
      </c>
      <c r="P753" s="44">
        <f>IFERROR(_xll.qlIndexFixing(ONIndex6M,I753,TRUE,_xll.ohTrigger(RecalcTrigger,Trigger6M)),NA())</f>
        <v>4.6058404639026662E-3</v>
      </c>
      <c r="Q753" s="145">
        <f>IFERROR(_xll.qlIndexFixing(ONIndex1Y,I753,TRUE,_xll.ohTrigger(RecalcTrigger,Trigger1Y)),NA())</f>
        <v>5.954195273627505E-3</v>
      </c>
    </row>
    <row r="754" spans="2:17" x14ac:dyDescent="0.2">
      <c r="B754" s="39" t="s">
        <v>42</v>
      </c>
      <c r="D754" s="42">
        <f>_xll.qlCalendarAdvance(Calendar,$D753,B754,"f",FALSE)</f>
        <v>45013</v>
      </c>
      <c r="E754" s="139">
        <f>_xll.qlInterestRateIndexValueDate(IndexON,D754)</f>
        <v>45013</v>
      </c>
      <c r="F754" s="155">
        <f>IFERROR(_xll.qlIndexFixing(IndexON,D754,TRUE,_xll.ohTrigger(RecalcTrigger,TriggerON)),NA())</f>
        <v>2.0854612644782833E-3</v>
      </c>
      <c r="H754" s="42">
        <f>_xll.qlCalendarAdvance(Calendar,$H753,B754,"f",FALSE)</f>
        <v>45013</v>
      </c>
      <c r="I754" s="139">
        <f>_xll.qlInterestRateIndexValueDate(Index1M,$H754)</f>
        <v>45015</v>
      </c>
      <c r="J754" s="144">
        <f>IFERROR(_xll.qlIndexFixing(Index1M,$H754,TRUE,_xll.ohTrigger(RecalcTrigger,Trigger1M)),NA())</f>
        <v>2.11530532070872E-3</v>
      </c>
      <c r="K754" s="44">
        <f>IFERROR(_xll.qlIndexFixing(Index3M,H754,TRUE,_xll.ohTrigger(RecalcTrigger,Trigger3M)),NA())</f>
        <v>3.4509105802112442E-3</v>
      </c>
      <c r="L754" s="44">
        <f>IFERROR(_xll.qlIndexFixing(Index6M,$H754,TRUE,_xll.ohTrigger(RecalcTrigger,Trigger6M)),NA())</f>
        <v>5.2385649010810815E-3</v>
      </c>
      <c r="M754" s="145">
        <f>IFERROR(_xll.qlIndexFixing(Index1Y,$H754,TRUE,_xll.ohTrigger(RecalcTrigger,Trigger1Y)),NA())</f>
        <v>7.1301501670405394E-3</v>
      </c>
      <c r="N754" s="144">
        <f>IFERROR(_xll.qlIndexFixing(ONIndex1M,I754,TRUE,_xll.ohTrigger(RecalcTrigger,Trigger1M)),NA())</f>
        <v>2.0438792301824549E-3</v>
      </c>
      <c r="O754" s="44">
        <f>IFERROR(_xll.qlIndexFixing(ONIndex3M,I754,TRUE,_xll.ohTrigger(RecalcTrigger,Trigger3M)),NA())</f>
        <v>3.1501233366615367E-3</v>
      </c>
      <c r="P754" s="44">
        <f>IFERROR(_xll.qlIndexFixing(ONIndex6M,I754,TRUE,_xll.ohTrigger(RecalcTrigger,Trigger6M)),NA())</f>
        <v>4.6527868219836677E-3</v>
      </c>
      <c r="Q754" s="145">
        <f>IFERROR(_xll.qlIndexFixing(ONIndex1Y,I754,TRUE,_xll.ohTrigger(RecalcTrigger,Trigger1Y)),NA())</f>
        <v>5.9981127694275216E-3</v>
      </c>
    </row>
    <row r="755" spans="2:17" x14ac:dyDescent="0.2">
      <c r="B755" s="39" t="s">
        <v>42</v>
      </c>
      <c r="D755" s="42">
        <f>_xll.qlCalendarAdvance(Calendar,$D754,B755,"f",FALSE)</f>
        <v>45020</v>
      </c>
      <c r="E755" s="139">
        <f>_xll.qlInterestRateIndexValueDate(IndexON,D755)</f>
        <v>45020</v>
      </c>
      <c r="F755" s="155">
        <f>IFERROR(_xll.qlIndexFixing(IndexON,D755,TRUE,_xll.ohTrigger(RecalcTrigger,TriggerON)),NA())</f>
        <v>2.1370485456451149E-3</v>
      </c>
      <c r="H755" s="42">
        <f>_xll.qlCalendarAdvance(Calendar,$H754,B755,"f",FALSE)</f>
        <v>45020</v>
      </c>
      <c r="I755" s="139">
        <f>_xll.qlInterestRateIndexValueDate(Index1M,$H755)</f>
        <v>45022</v>
      </c>
      <c r="J755" s="144">
        <f>IFERROR(_xll.qlIndexFixing(Index1M,$H755,TRUE,_xll.ohTrigger(RecalcTrigger,Trigger1M)),NA())</f>
        <v>2.1756875121614616E-3</v>
      </c>
      <c r="K755" s="44">
        <f>IFERROR(_xll.qlIndexFixing(Index3M,H755,TRUE,_xll.ohTrigger(RecalcTrigger,Trigger3M)),NA())</f>
        <v>3.497899674458032E-3</v>
      </c>
      <c r="L755" s="44">
        <f>IFERROR(_xll.qlIndexFixing(Index6M,$H755,TRUE,_xll.ohTrigger(RecalcTrigger,Trigger6M)),NA())</f>
        <v>5.2850163519199012E-3</v>
      </c>
      <c r="M755" s="145">
        <f>IFERROR(_xll.qlIndexFixing(Index1Y,$H755,TRUE,_xll.ohTrigger(RecalcTrigger,Trigger1Y)),NA())</f>
        <v>7.1858921583979191E-3</v>
      </c>
      <c r="N755" s="144">
        <f>IFERROR(_xll.qlIndexFixing(ONIndex1M,I755,TRUE,_xll.ohTrigger(RecalcTrigger,Trigger1M)),NA())</f>
        <v>2.1081385329413393E-3</v>
      </c>
      <c r="O755" s="44">
        <f>IFERROR(_xll.qlIndexFixing(ONIndex3M,I755,TRUE,_xll.ohTrigger(RecalcTrigger,Trigger3M)),NA())</f>
        <v>3.2147963875761576E-3</v>
      </c>
      <c r="P755" s="44">
        <f>IFERROR(_xll.qlIndexFixing(ONIndex6M,I755,TRUE,_xll.ohTrigger(RecalcTrigger,Trigger6M)),NA())</f>
        <v>4.7131033342484585E-3</v>
      </c>
      <c r="Q755" s="145">
        <f>IFERROR(_xll.qlIndexFixing(ONIndex1Y,I755,TRUE,_xll.ohTrigger(RecalcTrigger,Trigger1Y)),NA())</f>
        <v>6.0545969514791409E-3</v>
      </c>
    </row>
    <row r="756" spans="2:17" x14ac:dyDescent="0.2">
      <c r="B756" s="39" t="s">
        <v>42</v>
      </c>
      <c r="D756" s="42">
        <f>_xll.qlCalendarAdvance(Calendar,$D755,B756,"f",FALSE)</f>
        <v>45027</v>
      </c>
      <c r="E756" s="139">
        <f>_xll.qlInterestRateIndexValueDate(IndexON,D756)</f>
        <v>45027</v>
      </c>
      <c r="F756" s="155">
        <f>IFERROR(_xll.qlIndexFixing(IndexON,D756,TRUE,_xll.ohTrigger(RecalcTrigger,TriggerON)),NA())</f>
        <v>2.1884101259939115E-3</v>
      </c>
      <c r="H756" s="42">
        <f>_xll.qlCalendarAdvance(Calendar,$H755,B756,"f",FALSE)</f>
        <v>45027</v>
      </c>
      <c r="I756" s="139">
        <f>_xll.qlInterestRateIndexValueDate(Index1M,$H756)</f>
        <v>45029</v>
      </c>
      <c r="J756" s="144">
        <f>IFERROR(_xll.qlIndexFixing(Index1M,$H756,TRUE,_xll.ohTrigger(RecalcTrigger,Trigger1M)),NA())</f>
        <v>2.225217098196508E-3</v>
      </c>
      <c r="K756" s="44">
        <f>IFERROR(_xll.qlIndexFixing(Index3M,H756,TRUE,_xll.ohTrigger(RecalcTrigger,Trigger3M)),NA())</f>
        <v>3.5485746307437277E-3</v>
      </c>
      <c r="L756" s="44">
        <f>IFERROR(_xll.qlIndexFixing(Index6M,$H756,TRUE,_xll.ohTrigger(RecalcTrigger,Trigger6M)),NA())</f>
        <v>5.3314120747044178E-3</v>
      </c>
      <c r="M756" s="145">
        <f>IFERROR(_xll.qlIndexFixing(Index1Y,$H756,TRUE,_xll.ohTrigger(RecalcTrigger,Trigger1Y)),NA())</f>
        <v>7.2290804163374035E-3</v>
      </c>
      <c r="N756" s="144">
        <f>IFERROR(_xll.qlIndexFixing(ONIndex1M,I756,TRUE,_xll.ohTrigger(RecalcTrigger,Trigger1M)),NA())</f>
        <v>2.1437101844057338E-3</v>
      </c>
      <c r="O756" s="44">
        <f>IFERROR(_xll.qlIndexFixing(ONIndex3M,I756,TRUE,_xll.ohTrigger(RecalcTrigger,Trigger3M)),NA())</f>
        <v>3.2507647397927997E-3</v>
      </c>
      <c r="P756" s="44">
        <f>IFERROR(_xll.qlIndexFixing(ONIndex6M,I756,TRUE,_xll.ohTrigger(RecalcTrigger,Trigger6M)),NA())</f>
        <v>4.7465901128784793E-3</v>
      </c>
      <c r="Q756" s="145">
        <f>IFERROR(_xll.qlIndexFixing(ONIndex1Y,I756,TRUE,_xll.ohTrigger(RecalcTrigger,Trigger1Y)),NA())</f>
        <v>6.0859852704631123E-3</v>
      </c>
    </row>
    <row r="757" spans="2:17" x14ac:dyDescent="0.2">
      <c r="B757" s="39" t="s">
        <v>42</v>
      </c>
      <c r="D757" s="42">
        <f>_xll.qlCalendarAdvance(Calendar,$D756,B757,"f",FALSE)</f>
        <v>45034</v>
      </c>
      <c r="E757" s="139">
        <f>_xll.qlInterestRateIndexValueDate(IndexON,D757)</f>
        <v>45034</v>
      </c>
      <c r="F757" s="155">
        <f>IFERROR(_xll.qlIndexFixing(IndexON,D757,TRUE,_xll.ohTrigger(RecalcTrigger,TriggerON)),NA())</f>
        <v>2.2395412657161273E-3</v>
      </c>
      <c r="H757" s="42">
        <f>_xll.qlCalendarAdvance(Calendar,$H756,B757,"f",FALSE)</f>
        <v>45034</v>
      </c>
      <c r="I757" s="139">
        <f>_xll.qlInterestRateIndexValueDate(Index1M,$H757)</f>
        <v>45036</v>
      </c>
      <c r="J757" s="144">
        <f>IFERROR(_xll.qlIndexFixing(Index1M,$H757,TRUE,_xll.ohTrigger(RecalcTrigger,Trigger1M)),NA())</f>
        <v>2.274557482896955E-3</v>
      </c>
      <c r="K757" s="44">
        <f>IFERROR(_xll.qlIndexFixing(Index3M,H757,TRUE,_xll.ohTrigger(RecalcTrigger,Trigger3M)),NA())</f>
        <v>3.5992954264091877E-3</v>
      </c>
      <c r="L757" s="44">
        <f>IFERROR(_xll.qlIndexFixing(Index6M,$H757,TRUE,_xll.ohTrigger(RecalcTrigger,Trigger6M)),NA())</f>
        <v>5.3777497194171841E-3</v>
      </c>
      <c r="M757" s="145">
        <f>IFERROR(_xll.qlIndexFixing(Index1Y,$H757,TRUE,_xll.ohTrigger(RecalcTrigger,Trigger1Y)),NA())</f>
        <v>7.2721879221254006E-3</v>
      </c>
      <c r="N757" s="144">
        <f>IFERROR(_xll.qlIndexFixing(ONIndex1M,I757,TRUE,_xll.ohTrigger(RecalcTrigger,Trigger1M)),NA())</f>
        <v>2.1933535010631999E-3</v>
      </c>
      <c r="O757" s="44">
        <f>IFERROR(_xll.qlIndexFixing(ONIndex3M,I757,TRUE,_xll.ohTrigger(RecalcTrigger,Trigger3M)),NA())</f>
        <v>3.3011659127879511E-3</v>
      </c>
      <c r="P757" s="44">
        <f>IFERROR(_xll.qlIndexFixing(ONIndex6M,I757,TRUE,_xll.ohTrigger(RecalcTrigger,Trigger6M)),NA())</f>
        <v>4.7934429914953114E-3</v>
      </c>
      <c r="Q757" s="145">
        <f>IFERROR(_xll.qlIndexFixing(ONIndex1Y,I757,TRUE,_xll.ohTrigger(RecalcTrigger,Trigger1Y)),NA())</f>
        <v>6.1299376555545848E-3</v>
      </c>
    </row>
    <row r="758" spans="2:17" x14ac:dyDescent="0.2">
      <c r="B758" s="39" t="s">
        <v>42</v>
      </c>
      <c r="D758" s="42">
        <f>_xll.qlCalendarAdvance(Calendar,$D757,B758,"f",FALSE)</f>
        <v>45041</v>
      </c>
      <c r="E758" s="139">
        <f>_xll.qlInterestRateIndexValueDate(IndexON,D758)</f>
        <v>45041</v>
      </c>
      <c r="F758" s="155">
        <f>IFERROR(_xll.qlIndexFixing(IndexON,D758,TRUE,_xll.ohTrigger(RecalcTrigger,TriggerON)),NA())</f>
        <v>2.2904372248433447E-3</v>
      </c>
      <c r="H758" s="42">
        <f>_xll.qlCalendarAdvance(Calendar,$H757,B758,"f",FALSE)</f>
        <v>45041</v>
      </c>
      <c r="I758" s="139">
        <f>_xll.qlInterestRateIndexValueDate(Index1M,$H758)</f>
        <v>45043</v>
      </c>
      <c r="J758" s="144">
        <f>IFERROR(_xll.qlIndexFixing(Index1M,$H758,TRUE,_xll.ohTrigger(RecalcTrigger,Trigger1M)),NA())</f>
        <v>2.3237046476523582E-3</v>
      </c>
      <c r="K758" s="44">
        <f>IFERROR(_xll.qlIndexFixing(Index3M,H758,TRUE,_xll.ohTrigger(RecalcTrigger,Trigger3M)),NA())</f>
        <v>3.6500606904289212E-3</v>
      </c>
      <c r="L758" s="44">
        <f>IFERROR(_xll.qlIndexFixing(Index6M,$H758,TRUE,_xll.ohTrigger(RecalcTrigger,Trigger6M)),NA())</f>
        <v>5.4240269324436277E-3</v>
      </c>
      <c r="M758" s="145">
        <f>IFERROR(_xll.qlIndexFixing(Index1Y,$H758,TRUE,_xll.ohTrigger(RecalcTrigger,Trigger1Y)),NA())</f>
        <v>7.3152109724648941E-3</v>
      </c>
      <c r="N758" s="144">
        <f>IFERROR(_xll.qlIndexFixing(ONIndex1M,I758,TRUE,_xll.ohTrigger(RecalcTrigger,Trigger1M)),NA())</f>
        <v>2.2498597585762781E-3</v>
      </c>
      <c r="O758" s="44">
        <f>IFERROR(_xll.qlIndexFixing(ONIndex3M,I758,TRUE,_xll.ohTrigger(RecalcTrigger,Trigger3M)),NA())</f>
        <v>3.3588306249132671E-3</v>
      </c>
      <c r="P758" s="44">
        <f>IFERROR(_xll.qlIndexFixing(ONIndex6M,I758,TRUE,_xll.ohTrigger(RecalcTrigger,Trigger6M)),NA())</f>
        <v>4.8469459010380689E-3</v>
      </c>
      <c r="Q758" s="145">
        <f>IFERROR(_xll.qlIndexFixing(ONIndex1Y,I758,TRUE,_xll.ohTrigger(RecalcTrigger,Trigger1Y)),NA())</f>
        <v>6.1801799085525744E-3</v>
      </c>
    </row>
    <row r="759" spans="2:17" x14ac:dyDescent="0.2">
      <c r="B759" s="39" t="s">
        <v>42</v>
      </c>
      <c r="D759" s="42">
        <f>_xll.qlCalendarAdvance(Calendar,$D758,B759,"f",FALSE)</f>
        <v>45048</v>
      </c>
      <c r="E759" s="139">
        <f>_xll.qlInterestRateIndexValueDate(IndexON,D759)</f>
        <v>45048</v>
      </c>
      <c r="F759" s="155">
        <f>IFERROR(_xll.qlIndexFixing(IndexON,D759,TRUE,_xll.ohTrigger(RecalcTrigger,TriggerON)),NA())</f>
        <v>2.3410932631673376E-3</v>
      </c>
      <c r="H759" s="42">
        <f>_xll.qlCalendarAdvance(Calendar,$H758,B759,"f",FALSE)</f>
        <v>45048</v>
      </c>
      <c r="I759" s="139">
        <f>_xll.qlInterestRateIndexValueDate(Index1M,$H759)</f>
        <v>45050</v>
      </c>
      <c r="J759" s="144">
        <f>IFERROR(_xll.qlIndexFixing(Index1M,$H759,TRUE,_xll.ohTrigger(RecalcTrigger,Trigger1M)),NA())</f>
        <v>2.372654573789823E-3</v>
      </c>
      <c r="K759" s="44">
        <f>IFERROR(_xll.qlIndexFixing(Index3M,H759,TRUE,_xll.ohTrigger(RecalcTrigger,Trigger3M)),NA())</f>
        <v>3.7045252639321827E-3</v>
      </c>
      <c r="L759" s="44">
        <f>IFERROR(_xll.qlIndexFixing(Index6M,$H759,TRUE,_xll.ohTrigger(RecalcTrigger,Trigger6M)),NA())</f>
        <v>5.480198984702837E-3</v>
      </c>
      <c r="M759" s="145">
        <f>IFERROR(_xll.qlIndexFixing(Index1Y,$H759,TRUE,_xll.ohTrigger(RecalcTrigger,Trigger1Y)),NA())</f>
        <v>7.3581458436910276E-3</v>
      </c>
      <c r="N759" s="144">
        <f>IFERROR(_xll.qlIndexFixing(ONIndex1M,I759,TRUE,_xll.ohTrigger(RecalcTrigger,Trigger1M)),NA())</f>
        <v>2.2920757368893874E-3</v>
      </c>
      <c r="O759" s="44">
        <f>IFERROR(_xll.qlIndexFixing(ONIndex3M,I759,TRUE,_xll.ohTrigger(RecalcTrigger,Trigger3M)),NA())</f>
        <v>3.4021223437630255E-3</v>
      </c>
      <c r="P759" s="44">
        <f>IFERROR(_xll.qlIndexFixing(ONIndex6M,I759,TRUE,_xll.ohTrigger(RecalcTrigger,Trigger6M)),NA())</f>
        <v>4.8870410796553188E-3</v>
      </c>
      <c r="Q759" s="145">
        <f>IFERROR(_xll.qlIndexFixing(ONIndex1Y,I759,TRUE,_xll.ohTrigger(RecalcTrigger,Trigger1Y)),NA())</f>
        <v>6.2178681444446937E-3</v>
      </c>
    </row>
    <row r="760" spans="2:17" x14ac:dyDescent="0.2">
      <c r="B760" s="39" t="s">
        <v>42</v>
      </c>
      <c r="D760" s="42">
        <f>_xll.qlCalendarAdvance(Calendar,$D759,B760,"f",FALSE)</f>
        <v>45055</v>
      </c>
      <c r="E760" s="139">
        <f>_xll.qlInterestRateIndexValueDate(IndexON,D760)</f>
        <v>45055</v>
      </c>
      <c r="F760" s="155">
        <f>IFERROR(_xll.qlIndexFixing(IndexON,D760,TRUE,_xll.ohTrigger(RecalcTrigger,TriggerON)),NA())</f>
        <v>2.3915046407996243E-3</v>
      </c>
      <c r="H760" s="42">
        <f>_xll.qlCalendarAdvance(Calendar,$H759,B760,"f",FALSE)</f>
        <v>45055</v>
      </c>
      <c r="I760" s="139">
        <f>_xll.qlInterestRateIndexValueDate(Index1M,$H760)</f>
        <v>45057</v>
      </c>
      <c r="J760" s="144">
        <f>IFERROR(_xll.qlIndexFixing(Index1M,$H760,TRUE,_xll.ohTrigger(RecalcTrigger,Trigger1M)),NA())</f>
        <v>2.4214032425765031E-3</v>
      </c>
      <c r="K760" s="44">
        <f>IFERROR(_xll.qlIndexFixing(Index3M,H760,TRUE,_xll.ohTrigger(RecalcTrigger,Trigger3M)),NA())</f>
        <v>3.7553785923673802E-3</v>
      </c>
      <c r="L760" s="44">
        <f>IFERROR(_xll.qlIndexFixing(Index6M,$H760,TRUE,_xll.ohTrigger(RecalcTrigger,Trigger6M)),NA())</f>
        <v>5.5263338813116283E-3</v>
      </c>
      <c r="M760" s="145">
        <f>IFERROR(_xll.qlIndexFixing(Index1Y,$H760,TRUE,_xll.ohTrigger(RecalcTrigger,Trigger1Y)),NA())</f>
        <v>7.4009887917704589E-3</v>
      </c>
      <c r="N760" s="144">
        <f>IFERROR(_xll.qlIndexFixing(ONIndex1M,I760,TRUE,_xll.ohTrigger(RecalcTrigger,Trigger1M)),NA())</f>
        <v>2.3411466250422563E-3</v>
      </c>
      <c r="O760" s="44">
        <f>IFERROR(_xll.qlIndexFixing(ONIndex3M,I760,TRUE,_xll.ohTrigger(RecalcTrigger,Trigger3M)),NA())</f>
        <v>3.4526748587371259E-3</v>
      </c>
      <c r="P760" s="44">
        <f>IFERROR(_xll.qlIndexFixing(ONIndex6M,I760,TRUE,_xll.ohTrigger(RecalcTrigger,Trigger6M)),NA())</f>
        <v>4.9337822348416438E-3</v>
      </c>
      <c r="Q760" s="145">
        <f>IFERROR(_xll.qlIndexFixing(ONIndex1Y,I760,TRUE,_xll.ohTrigger(RecalcTrigger,Trigger1Y)),NA())</f>
        <v>6.2618436280992285E-3</v>
      </c>
    </row>
    <row r="761" spans="2:17" x14ac:dyDescent="0.2">
      <c r="B761" s="39" t="s">
        <v>42</v>
      </c>
      <c r="D761" s="42">
        <f>_xll.qlCalendarAdvance(Calendar,$D760,B761,"f",FALSE)</f>
        <v>45062</v>
      </c>
      <c r="E761" s="139">
        <f>_xll.qlInterestRateIndexValueDate(IndexON,D761)</f>
        <v>45062</v>
      </c>
      <c r="F761" s="155">
        <f>IFERROR(_xll.qlIndexFixing(IndexON,D761,TRUE,_xll.ohTrigger(RecalcTrigger,TriggerON)),NA())</f>
        <v>2.4416666180115953E-3</v>
      </c>
      <c r="H761" s="42">
        <f>_xll.qlCalendarAdvance(Calendar,$H760,B761,"f",FALSE)</f>
        <v>45062</v>
      </c>
      <c r="I761" s="139">
        <f>_xll.qlInterestRateIndexValueDate(Index1M,$H761)</f>
        <v>45064</v>
      </c>
      <c r="J761" s="144">
        <f>IFERROR(_xll.qlIndexFixing(Index1M,$H761,TRUE,_xll.ohTrigger(RecalcTrigger,Trigger1M)),NA())</f>
        <v>2.4699466352195998E-3</v>
      </c>
      <c r="K761" s="44">
        <f>IFERROR(_xll.qlIndexFixing(Index3M,H761,TRUE,_xll.ohTrigger(RecalcTrigger,Trigger3M)),NA())</f>
        <v>3.8062721853134333E-3</v>
      </c>
      <c r="L761" s="44">
        <f>IFERROR(_xll.qlIndexFixing(Index6M,$H761,TRUE,_xll.ohTrigger(RecalcTrigger,Trigger6M)),NA())</f>
        <v>5.5724007335803648E-3</v>
      </c>
      <c r="M761" s="145">
        <f>IFERROR(_xll.qlIndexFixing(Index1Y,$H761,TRUE,_xll.ohTrigger(RecalcTrigger,Trigger1Y)),NA())</f>
        <v>7.4437360523000491E-3</v>
      </c>
      <c r="N761" s="144">
        <f>IFERROR(_xll.qlIndexFixing(ONIndex1M,I761,TRUE,_xll.ohTrigger(RecalcTrigger,Trigger1M)),NA())</f>
        <v>2.3900186728909034E-3</v>
      </c>
      <c r="O761" s="44">
        <f>IFERROR(_xll.qlIndexFixing(ONIndex3M,I761,TRUE,_xll.ohTrigger(RecalcTrigger,Trigger3M)),NA())</f>
        <v>3.5032750782715283E-3</v>
      </c>
      <c r="P761" s="44">
        <f>IFERROR(_xll.qlIndexFixing(ONIndex6M,I761,TRUE,_xll.ohTrigger(RecalcTrigger,Trigger6M)),NA())</f>
        <v>4.9804820949006512E-3</v>
      </c>
      <c r="Q761" s="145">
        <f>IFERROR(_xll.qlIndexFixing(ONIndex1Y,I761,TRUE,_xll.ohTrigger(RecalcTrigger,Trigger1Y)),NA())</f>
        <v>6.3058241912905544E-3</v>
      </c>
    </row>
    <row r="762" spans="2:17" x14ac:dyDescent="0.2">
      <c r="B762" s="39" t="s">
        <v>42</v>
      </c>
      <c r="D762" s="42">
        <f>_xll.qlCalendarAdvance(Calendar,$D761,B762,"f",FALSE)</f>
        <v>45069</v>
      </c>
      <c r="E762" s="139">
        <f>_xll.qlInterestRateIndexValueDate(IndexON,D762)</f>
        <v>45069</v>
      </c>
      <c r="F762" s="155">
        <f>IFERROR(_xll.qlIndexFixing(IndexON,D762,TRUE,_xll.ohTrigger(RecalcTrigger,TriggerON)),NA())</f>
        <v>2.4915744545150886E-3</v>
      </c>
      <c r="H762" s="42">
        <f>_xll.qlCalendarAdvance(Calendar,$H761,B762,"f",FALSE)</f>
        <v>45069</v>
      </c>
      <c r="I762" s="139">
        <f>_xll.qlInterestRateIndexValueDate(Index1M,$H762)</f>
        <v>45071</v>
      </c>
      <c r="J762" s="144">
        <f>IFERROR(_xll.qlIndexFixing(Index1M,$H762,TRUE,_xll.ohTrigger(RecalcTrigger,Trigger1M)),NA())</f>
        <v>2.5182807328688606E-3</v>
      </c>
      <c r="K762" s="44">
        <f>IFERROR(_xll.qlIndexFixing(Index3M,H762,TRUE,_xll.ohTrigger(RecalcTrigger,Trigger3M)),NA())</f>
        <v>3.8572046714681406E-3</v>
      </c>
      <c r="L762" s="44">
        <f>IFERROR(_xll.qlIndexFixing(Index6M,$H762,TRUE,_xll.ohTrigger(RecalcTrigger,Trigger6M)),NA())</f>
        <v>5.6183971771831074E-3</v>
      </c>
      <c r="M762" s="145">
        <f>IFERROR(_xll.qlIndexFixing(Index1Y,$H762,TRUE,_xll.ohTrigger(RecalcTrigger,Trigger1Y)),NA())</f>
        <v>7.4863838405070868E-3</v>
      </c>
      <c r="N762" s="144">
        <f>IFERROR(_xll.qlIndexFixing(ONIndex1M,I762,TRUE,_xll.ohTrigger(RecalcTrigger,Trigger1M)),NA())</f>
        <v>2.4386878650872745E-3</v>
      </c>
      <c r="O762" s="44">
        <f>IFERROR(_xll.qlIndexFixing(ONIndex3M,I762,TRUE,_xll.ohTrigger(RecalcTrigger,Trigger3M)),NA())</f>
        <v>3.5539216307434174E-3</v>
      </c>
      <c r="P762" s="44">
        <f>IFERROR(_xll.qlIndexFixing(ONIndex6M,I762,TRUE,_xll.ohTrigger(RecalcTrigger,Trigger6M)),NA())</f>
        <v>5.0271386324940437E-3</v>
      </c>
      <c r="Q762" s="145">
        <f>IFERROR(_xll.qlIndexFixing(ONIndex1Y,I762,TRUE,_xll.ohTrigger(RecalcTrigger,Trigger1Y)),NA())</f>
        <v>6.3498085237068125E-3</v>
      </c>
    </row>
    <row r="763" spans="2:17" x14ac:dyDescent="0.2">
      <c r="B763" s="39" t="s">
        <v>42</v>
      </c>
      <c r="D763" s="42">
        <f>_xll.qlCalendarAdvance(Calendar,$D762,B763,"f",FALSE)</f>
        <v>45076</v>
      </c>
      <c r="E763" s="139">
        <f>_xll.qlInterestRateIndexValueDate(IndexON,D763)</f>
        <v>45076</v>
      </c>
      <c r="F763" s="155">
        <f>IFERROR(_xll.qlIndexFixing(IndexON,D763,TRUE,_xll.ohTrigger(RecalcTrigger,TriggerON)),NA())</f>
        <v>2.5412234104216225E-3</v>
      </c>
      <c r="H763" s="42">
        <f>_xll.qlCalendarAdvance(Calendar,$H762,B763,"f",FALSE)</f>
        <v>45076</v>
      </c>
      <c r="I763" s="139">
        <f>_xll.qlInterestRateIndexValueDate(Index1M,$H763)</f>
        <v>45078</v>
      </c>
      <c r="J763" s="144">
        <f>IFERROR(_xll.qlIndexFixing(Index1M,$H763,TRUE,_xll.ohTrigger(RecalcTrigger,Trigger1M)),NA())</f>
        <v>2.5664015166215748E-3</v>
      </c>
      <c r="K763" s="44">
        <f>IFERROR(_xll.qlIndexFixing(Index3M,H763,TRUE,_xll.ohTrigger(RecalcTrigger,Trigger3M)),NA())</f>
        <v>3.9081746794545763E-3</v>
      </c>
      <c r="L763" s="44">
        <f>IFERROR(_xll.qlIndexFixing(Index6M,$H763,TRUE,_xll.ohTrigger(RecalcTrigger,Trigger6M)),NA())</f>
        <v>5.6544238942367259E-3</v>
      </c>
      <c r="M763" s="145">
        <f>IFERROR(_xll.qlIndexFixing(Index1Y,$H763,TRUE,_xll.ohTrigger(RecalcTrigger,Trigger1Y)),NA())</f>
        <v>7.5289283512475456E-3</v>
      </c>
      <c r="N763" s="144">
        <f>IFERROR(_xll.qlIndexFixing(ONIndex1M,I763,TRUE,_xll.ohTrigger(RecalcTrigger,Trigger1M)),NA())</f>
        <v>2.4871501861234435E-3</v>
      </c>
      <c r="O763" s="44">
        <f>IFERROR(_xll.qlIndexFixing(ONIndex3M,I763,TRUE,_xll.ohTrigger(RecalcTrigger,Trigger3M)),NA())</f>
        <v>3.6046131445299778E-3</v>
      </c>
      <c r="P763" s="44">
        <f>IFERROR(_xll.qlIndexFixing(ONIndex6M,I763,TRUE,_xll.ohTrigger(RecalcTrigger,Trigger6M)),NA())</f>
        <v>5.0737498206832043E-3</v>
      </c>
      <c r="Q763" s="145">
        <f>IFERROR(_xll.qlIndexFixing(ONIndex1Y,I763,TRUE,_xll.ohTrigger(RecalcTrigger,Trigger1Y)),NA())</f>
        <v>6.393795315355888E-3</v>
      </c>
    </row>
    <row r="764" spans="2:17" x14ac:dyDescent="0.2">
      <c r="B764" s="39" t="s">
        <v>42</v>
      </c>
      <c r="D764" s="42">
        <f>_xll.qlCalendarAdvance(Calendar,$D763,B764,"f",FALSE)</f>
        <v>45083</v>
      </c>
      <c r="E764" s="139">
        <f>_xll.qlInterestRateIndexValueDate(IndexON,D764)</f>
        <v>45083</v>
      </c>
      <c r="F764" s="155">
        <f>IFERROR(_xll.qlIndexFixing(IndexON,D764,TRUE,_xll.ohTrigger(RecalcTrigger,TriggerON)),NA())</f>
        <v>2.5906087459226512E-3</v>
      </c>
      <c r="H764" s="42">
        <f>_xll.qlCalendarAdvance(Calendar,$H763,B764,"f",FALSE)</f>
        <v>45083</v>
      </c>
      <c r="I764" s="139">
        <f>_xll.qlInterestRateIndexValueDate(Index1M,$H764)</f>
        <v>45085</v>
      </c>
      <c r="J764" s="144">
        <f>IFERROR(_xll.qlIndexFixing(Index1M,$H764,TRUE,_xll.ohTrigger(RecalcTrigger,Trigger1M)),NA())</f>
        <v>2.6143049675075858E-3</v>
      </c>
      <c r="K764" s="44">
        <f>IFERROR(_xll.qlIndexFixing(Index3M,H764,TRUE,_xll.ohTrigger(RecalcTrigger,Trigger3M)),NA())</f>
        <v>3.9591808378271745E-3</v>
      </c>
      <c r="L764" s="44">
        <f>IFERROR(_xll.qlIndexFixing(Index6M,$H764,TRUE,_xll.ohTrigger(RecalcTrigger,Trigger6M)),NA())</f>
        <v>5.700288890004809E-3</v>
      </c>
      <c r="M764" s="145">
        <f>IFERROR(_xll.qlIndexFixing(Index1Y,$H764,TRUE,_xll.ohTrigger(RecalcTrigger,Trigger1Y)),NA())</f>
        <v>7.5713657590065217E-3</v>
      </c>
      <c r="N764" s="144">
        <f>IFERROR(_xll.qlIndexFixing(ONIndex1M,I764,TRUE,_xll.ohTrigger(RecalcTrigger,Trigger1M)),NA())</f>
        <v>2.5354016206513563E-3</v>
      </c>
      <c r="O764" s="44">
        <f>IFERROR(_xll.qlIndexFixing(ONIndex3M,I764,TRUE,_xll.ohTrigger(RecalcTrigger,Trigger3M)),NA())</f>
        <v>3.6553482480883304E-3</v>
      </c>
      <c r="P764" s="44">
        <f>IFERROR(_xll.qlIndexFixing(ONIndex6M,I764,TRUE,_xll.ohTrigger(RecalcTrigger,Trigger6M)),NA())</f>
        <v>5.120313632209772E-3</v>
      </c>
      <c r="Q764" s="145">
        <f>IFERROR(_xll.qlIndexFixing(ONIndex1Y,I764,TRUE,_xll.ohTrigger(RecalcTrigger,Trigger1Y)),NA())</f>
        <v>6.4377832562456661E-3</v>
      </c>
    </row>
    <row r="765" spans="2:17" x14ac:dyDescent="0.2">
      <c r="B765" s="39" t="s">
        <v>42</v>
      </c>
      <c r="D765" s="42">
        <f>_xll.qlCalendarAdvance(Calendar,$D764,B765,"f",FALSE)</f>
        <v>45090</v>
      </c>
      <c r="E765" s="139">
        <f>_xll.qlInterestRateIndexValueDate(IndexON,D765)</f>
        <v>45090</v>
      </c>
      <c r="F765" s="155">
        <f>IFERROR(_xll.qlIndexFixing(IndexON,D765,TRUE,_xll.ohTrigger(RecalcTrigger,TriggerON)),NA())</f>
        <v>2.6397257208099489E-3</v>
      </c>
      <c r="H765" s="42">
        <f>_xll.qlCalendarAdvance(Calendar,$H764,B765,"f",FALSE)</f>
        <v>45090</v>
      </c>
      <c r="I765" s="139">
        <f>_xll.qlInterestRateIndexValueDate(Index1M,$H765)</f>
        <v>45092</v>
      </c>
      <c r="J765" s="144">
        <f>IFERROR(_xll.qlIndexFixing(Index1M,$H765,TRUE,_xll.ohTrigger(RecalcTrigger,Trigger1M)),NA())</f>
        <v>2.6619870665067769E-3</v>
      </c>
      <c r="K765" s="44">
        <f>IFERROR(_xll.qlIndexFixing(Index3M,H765,TRUE,_xll.ohTrigger(RecalcTrigger,Trigger3M)),NA())</f>
        <v>4.0102217750708604E-3</v>
      </c>
      <c r="L765" s="44">
        <f>IFERROR(_xll.qlIndexFixing(Index6M,$H765,TRUE,_xll.ohTrigger(RecalcTrigger,Trigger6M)),NA())</f>
        <v>5.7460768781686655E-3</v>
      </c>
      <c r="M765" s="145">
        <f>IFERROR(_xll.qlIndexFixing(Index1Y,$H765,TRUE,_xll.ohTrigger(RecalcTrigger,Trigger1Y)),NA())</f>
        <v>7.6136922178975776E-3</v>
      </c>
      <c r="N765" s="144">
        <f>IFERROR(_xll.qlIndexFixing(ONIndex1M,I765,TRUE,_xll.ohTrigger(RecalcTrigger,Trigger1M)),NA())</f>
        <v>2.5834381532430228E-3</v>
      </c>
      <c r="O765" s="44">
        <f>IFERROR(_xll.qlIndexFixing(ONIndex3M,I765,TRUE,_xll.ohTrigger(RecalcTrigger,Trigger3M)),NA())</f>
        <v>3.706125570275276E-3</v>
      </c>
      <c r="P765" s="44">
        <f>IFERROR(_xll.qlIndexFixing(ONIndex6M,I765,TRUE,_xll.ohTrigger(RecalcTrigger,Trigger6M)),NA())</f>
        <v>5.1668280400551936E-3</v>
      </c>
      <c r="Q765" s="145">
        <f>IFERROR(_xll.qlIndexFixing(ONIndex1Y,I765,TRUE,_xll.ohTrigger(RecalcTrigger,Trigger1Y)),NA())</f>
        <v>6.4817710362241598E-3</v>
      </c>
    </row>
    <row r="766" spans="2:17" x14ac:dyDescent="0.2">
      <c r="B766" s="39" t="s">
        <v>42</v>
      </c>
      <c r="D766" s="42">
        <f>_xll.qlCalendarAdvance(Calendar,$D765,B766,"f",FALSE)</f>
        <v>45097</v>
      </c>
      <c r="E766" s="139">
        <f>_xll.qlInterestRateIndexValueDate(IndexON,D766)</f>
        <v>45097</v>
      </c>
      <c r="F766" s="155">
        <f>IFERROR(_xll.qlIndexFixing(IndexON,D766,TRUE,_xll.ohTrigger(RecalcTrigger,TriggerON)),NA())</f>
        <v>2.6885695951950339E-3</v>
      </c>
      <c r="H766" s="42">
        <f>_xll.qlCalendarAdvance(Calendar,$H765,B766,"f",FALSE)</f>
        <v>45097</v>
      </c>
      <c r="I766" s="139">
        <f>_xll.qlInterestRateIndexValueDate(Index1M,$H766)</f>
        <v>45099</v>
      </c>
      <c r="J766" s="144">
        <f>IFERROR(_xll.qlIndexFixing(Index1M,$H766,TRUE,_xll.ohTrigger(RecalcTrigger,Trigger1M)),NA())</f>
        <v>2.7094437945515693E-3</v>
      </c>
      <c r="K766" s="44">
        <f>IFERROR(_xll.qlIndexFixing(Index3M,H766,TRUE,_xll.ohTrigger(RecalcTrigger,Trigger3M)),NA())</f>
        <v>4.061296119597573E-3</v>
      </c>
      <c r="L766" s="44">
        <f>IFERROR(_xll.qlIndexFixing(Index6M,$H766,TRUE,_xll.ohTrigger(RecalcTrigger,Trigger6M)),NA())</f>
        <v>5.7917854763695027E-3</v>
      </c>
      <c r="M766" s="145">
        <f>IFERROR(_xll.qlIndexFixing(Index1Y,$H766,TRUE,_xll.ohTrigger(RecalcTrigger,Trigger1Y)),NA())</f>
        <v>7.6559038616636184E-3</v>
      </c>
      <c r="N766" s="144">
        <f>IFERROR(_xll.qlIndexFixing(ONIndex1M,I766,TRUE,_xll.ohTrigger(RecalcTrigger,Trigger1M)),NA())</f>
        <v>2.6312557684704529E-3</v>
      </c>
      <c r="O766" s="44">
        <f>IFERROR(_xll.qlIndexFixing(ONIndex3M,I766,TRUE,_xll.ohTrigger(RecalcTrigger,Trigger3M)),NA())</f>
        <v>3.7569437393081273E-3</v>
      </c>
      <c r="P766" s="44">
        <f>IFERROR(_xll.qlIndexFixing(ONIndex6M,I766,TRUE,_xll.ohTrigger(RecalcTrigger,Trigger6M)),NA())</f>
        <v>5.213291017041044E-3</v>
      </c>
      <c r="Q766" s="145">
        <f>IFERROR(_xll.qlIndexFixing(ONIndex1Y,I766,TRUE,_xll.ohTrigger(RecalcTrigger,Trigger1Y)),NA())</f>
        <v>6.5257573452193185E-3</v>
      </c>
    </row>
    <row r="767" spans="2:17" x14ac:dyDescent="0.2">
      <c r="B767" s="39" t="s">
        <v>42</v>
      </c>
      <c r="D767" s="42">
        <f>_xll.qlCalendarAdvance(Calendar,$D766,B767,"f",FALSE)</f>
        <v>45104</v>
      </c>
      <c r="E767" s="139">
        <f>_xll.qlInterestRateIndexValueDate(IndexON,D767)</f>
        <v>45104</v>
      </c>
      <c r="F767" s="155">
        <f>IFERROR(_xll.qlIndexFixing(IndexON,D767,TRUE,_xll.ohTrigger(RecalcTrigger,TriggerON)),NA())</f>
        <v>2.7371356290295523E-3</v>
      </c>
      <c r="H767" s="42">
        <f>_xll.qlCalendarAdvance(Calendar,$H766,B767,"f",FALSE)</f>
        <v>45104</v>
      </c>
      <c r="I767" s="139">
        <f>_xll.qlInterestRateIndexValueDate(Index1M,$H767)</f>
        <v>45106</v>
      </c>
      <c r="J767" s="144">
        <f>IFERROR(_xll.qlIndexFixing(Index1M,$H767,TRUE,_xll.ohTrigger(RecalcTrigger,Trigger1M)),NA())</f>
        <v>2.7566711324994442E-3</v>
      </c>
      <c r="K767" s="44">
        <f>IFERROR(_xll.qlIndexFixing(Index3M,H767,TRUE,_xll.ohTrigger(RecalcTrigger,Trigger3M)),NA())</f>
        <v>4.1124024997497427E-3</v>
      </c>
      <c r="L767" s="44">
        <f>IFERROR(_xll.qlIndexFixing(Index6M,$H767,TRUE,_xll.ohTrigger(RecalcTrigger,Trigger6M)),NA())</f>
        <v>5.8374122986575225E-3</v>
      </c>
      <c r="M767" s="145">
        <f>IFERROR(_xll.qlIndexFixing(Index1Y,$H767,TRUE,_xll.ohTrigger(RecalcTrigger,Trigger1Y)),NA())</f>
        <v>7.6889872830906078E-3</v>
      </c>
      <c r="N767" s="144">
        <f>IFERROR(_xll.qlIndexFixing(ONIndex1M,I767,TRUE,_xll.ohTrigger(RecalcTrigger,Trigger1M)),NA())</f>
        <v>2.6788504510655287E-3</v>
      </c>
      <c r="O767" s="44">
        <f>IFERROR(_xll.qlIndexFixing(ONIndex3M,I767,TRUE,_xll.ohTrigger(RecalcTrigger,Trigger3M)),NA())</f>
        <v>3.807801383644005E-3</v>
      </c>
      <c r="P767" s="44">
        <f>IFERROR(_xll.qlIndexFixing(ONIndex6M,I767,TRUE,_xll.ohTrigger(RecalcTrigger,Trigger6M)),NA())</f>
        <v>5.2597005361487703E-3</v>
      </c>
      <c r="Q767" s="145">
        <f>IFERROR(_xll.qlIndexFixing(ONIndex1Y,I767,TRUE,_xll.ohTrigger(RecalcTrigger,Trigger1Y)),NA())</f>
        <v>6.5697408732390272E-3</v>
      </c>
    </row>
    <row r="768" spans="2:17" x14ac:dyDescent="0.2">
      <c r="B768" s="39" t="s">
        <v>42</v>
      </c>
      <c r="D768" s="42">
        <f>_xll.qlCalendarAdvance(Calendar,$D767,B768,"f",FALSE)</f>
        <v>45111</v>
      </c>
      <c r="E768" s="139">
        <f>_xll.qlInterestRateIndexValueDate(IndexON,D768)</f>
        <v>45111</v>
      </c>
      <c r="F768" s="155">
        <f>IFERROR(_xll.qlIndexFixing(IndexON,D768,TRUE,_xll.ohTrigger(RecalcTrigger,TriggerON)),NA())</f>
        <v>2.7854190823450864E-3</v>
      </c>
      <c r="H768" s="42">
        <f>_xll.qlCalendarAdvance(Calendar,$H767,B768,"f",FALSE)</f>
        <v>45111</v>
      </c>
      <c r="I768" s="139">
        <f>_xll.qlInterestRateIndexValueDate(Index1M,$H768)</f>
        <v>45113</v>
      </c>
      <c r="J768" s="144">
        <f>IFERROR(_xll.qlIndexFixing(Index1M,$H768,TRUE,_xll.ohTrigger(RecalcTrigger,Trigger1M)),NA())</f>
        <v>2.8036650611779068E-3</v>
      </c>
      <c r="K768" s="44">
        <f>IFERROR(_xll.qlIndexFixing(Index3M,H768,TRUE,_xll.ohTrigger(RecalcTrigger,Trigger3M)),NA())</f>
        <v>4.1635378548261111E-3</v>
      </c>
      <c r="L768" s="44">
        <f>IFERROR(_xll.qlIndexFixing(Index6M,$H768,TRUE,_xll.ohTrigger(RecalcTrigger,Trigger6M)),NA())</f>
        <v>5.8927644085814803E-3</v>
      </c>
      <c r="M768" s="145">
        <f>IFERROR(_xll.qlIndexFixing(Index1Y,$H768,TRUE,_xll.ohTrigger(RecalcTrigger,Trigger1Y)),NA())</f>
        <v>7.7399671369343922E-3</v>
      </c>
      <c r="N768" s="144">
        <f>IFERROR(_xll.qlIndexFixing(ONIndex1M,I768,TRUE,_xll.ohTrigger(RecalcTrigger,Trigger1M)),NA())</f>
        <v>2.7262181854403877E-3</v>
      </c>
      <c r="O768" s="44">
        <f>IFERROR(_xll.qlIndexFixing(ONIndex3M,I768,TRUE,_xll.ohTrigger(RecalcTrigger,Trigger3M)),NA())</f>
        <v>3.8586971318999019E-3</v>
      </c>
      <c r="P768" s="44">
        <f>IFERROR(_xll.qlIndexFixing(ONIndex6M,I768,TRUE,_xll.ohTrigger(RecalcTrigger,Trigger6M)),NA())</f>
        <v>5.3060545701999473E-3</v>
      </c>
      <c r="Q768" s="145">
        <f>IFERROR(_xll.qlIndexFixing(ONIndex1Y,I768,TRUE,_xll.ohTrigger(RecalcTrigger,Trigger1Y)),NA())</f>
        <v>6.6137203101312991E-3</v>
      </c>
    </row>
    <row r="769" spans="2:17" x14ac:dyDescent="0.2">
      <c r="B769" s="39" t="s">
        <v>42</v>
      </c>
      <c r="D769" s="42">
        <f>_xll.qlCalendarAdvance(Calendar,$D768,B769,"f",FALSE)</f>
        <v>45118</v>
      </c>
      <c r="E769" s="139">
        <f>_xll.qlInterestRateIndexValueDate(IndexON,D769)</f>
        <v>45118</v>
      </c>
      <c r="F769" s="155">
        <f>IFERROR(_xll.qlIndexFixing(IndexON,D769,TRUE,_xll.ohTrigger(RecalcTrigger,TriggerON)),NA())</f>
        <v>2.8334152152531544E-3</v>
      </c>
      <c r="H769" s="42">
        <f>_xll.qlCalendarAdvance(Calendar,$H768,B769,"f",FALSE)</f>
        <v>45118</v>
      </c>
      <c r="I769" s="139">
        <f>_xll.qlInterestRateIndexValueDate(Index1M,$H769)</f>
        <v>45120</v>
      </c>
      <c r="J769" s="144">
        <f>IFERROR(_xll.qlIndexFixing(Index1M,$H769,TRUE,_xll.ohTrigger(RecalcTrigger,Trigger1M)),NA())</f>
        <v>2.8504215613470163E-3</v>
      </c>
      <c r="K769" s="44">
        <f>IFERROR(_xll.qlIndexFixing(Index3M,H769,TRUE,_xll.ohTrigger(RecalcTrigger,Trigger3M)),NA())</f>
        <v>4.2146923310558354E-3</v>
      </c>
      <c r="L769" s="44">
        <f>IFERROR(_xll.qlIndexFixing(Index6M,$H769,TRUE,_xll.ohTrigger(RecalcTrigger,Trigger6M)),NA())</f>
        <v>5.9382014930574626E-3</v>
      </c>
      <c r="M769" s="145">
        <f>IFERROR(_xll.qlIndexFixing(Index1Y,$H769,TRUE,_xll.ohTrigger(RecalcTrigger,Trigger1Y)),NA())</f>
        <v>7.7818109340701018E-3</v>
      </c>
      <c r="N769" s="144">
        <f>IFERROR(_xll.qlIndexFixing(ONIndex1M,I769,TRUE,_xll.ohTrigger(RecalcTrigger,Trigger1M)),NA())</f>
        <v>2.7733549562469761E-3</v>
      </c>
      <c r="O769" s="44">
        <f>IFERROR(_xll.qlIndexFixing(ONIndex3M,I769,TRUE,_xll.ohTrigger(RecalcTrigger,Trigger3M)),NA())</f>
        <v>3.9096296126128749E-3</v>
      </c>
      <c r="P769" s="44">
        <f>IFERROR(_xll.qlIndexFixing(ONIndex6M,I769,TRUE,_xll.ohTrigger(RecalcTrigger,Trigger6M)),NA())</f>
        <v>5.3523510922559581E-3</v>
      </c>
      <c r="Q769" s="145">
        <f>IFERROR(_xll.qlIndexFixing(ONIndex1Y,I769,TRUE,_xll.ohTrigger(RecalcTrigger,Trigger1Y)),NA())</f>
        <v>6.6576943458240834E-3</v>
      </c>
    </row>
    <row r="770" spans="2:17" x14ac:dyDescent="0.2">
      <c r="B770" s="39" t="s">
        <v>42</v>
      </c>
      <c r="D770" s="42">
        <f>_xll.qlCalendarAdvance(Calendar,$D769,B770,"f",FALSE)</f>
        <v>45125</v>
      </c>
      <c r="E770" s="139">
        <f>_xll.qlInterestRateIndexValueDate(IndexON,D770)</f>
        <v>45125</v>
      </c>
      <c r="F770" s="155">
        <f>IFERROR(_xll.qlIndexFixing(IndexON,D770,TRUE,_xll.ohTrigger(RecalcTrigger,TriggerON)),NA())</f>
        <v>2.8811192875455305E-3</v>
      </c>
      <c r="H770" s="42">
        <f>_xll.qlCalendarAdvance(Calendar,$H769,B770,"f",FALSE)</f>
        <v>45125</v>
      </c>
      <c r="I770" s="139">
        <f>_xll.qlInterestRateIndexValueDate(Index1M,$H770)</f>
        <v>45127</v>
      </c>
      <c r="J770" s="144">
        <f>IFERROR(_xll.qlIndexFixing(Index1M,$H770,TRUE,_xll.ohTrigger(RecalcTrigger,Trigger1M)),NA())</f>
        <v>2.8969366137168717E-3</v>
      </c>
      <c r="K770" s="44">
        <f>IFERROR(_xll.qlIndexFixing(Index3M,H770,TRUE,_xll.ohTrigger(RecalcTrigger,Trigger3M)),NA())</f>
        <v>4.2658542836138125E-3</v>
      </c>
      <c r="L770" s="44">
        <f>IFERROR(_xll.qlIndexFixing(Index6M,$H770,TRUE,_xll.ohTrigger(RecalcTrigger,Trigger6M)),NA())</f>
        <v>5.983549126829398E-3</v>
      </c>
      <c r="M770" s="145">
        <f>IFERROR(_xll.qlIndexFixing(Index1Y,$H770,TRUE,_xll.ohTrigger(RecalcTrigger,Trigger1Y)),NA())</f>
        <v>7.8235242473436196E-3</v>
      </c>
      <c r="N770" s="144">
        <f>IFERROR(_xll.qlIndexFixing(ONIndex1M,I770,TRUE,_xll.ohTrigger(RecalcTrigger,Trigger1M)),NA())</f>
        <v>2.8202567480573038E-3</v>
      </c>
      <c r="O770" s="44">
        <f>IFERROR(_xll.qlIndexFixing(ONIndex3M,I770,TRUE,_xll.ohTrigger(RecalcTrigger,Trigger3M)),NA())</f>
        <v>3.9605974541601086E-3</v>
      </c>
      <c r="P770" s="44">
        <f>IFERROR(_xll.qlIndexFixing(ONIndex6M,I770,TRUE,_xll.ohTrigger(RecalcTrigger,Trigger6M)),NA())</f>
        <v>5.3985880749785053E-3</v>
      </c>
      <c r="Q770" s="145">
        <f>IFERROR(_xll.qlIndexFixing(ONIndex1Y,I770,TRUE,_xll.ohTrigger(RecalcTrigger,Trigger1Y)),NA())</f>
        <v>6.7016616702453291E-3</v>
      </c>
    </row>
    <row r="771" spans="2:17" x14ac:dyDescent="0.2">
      <c r="B771" s="39" t="s">
        <v>42</v>
      </c>
      <c r="D771" s="42">
        <f>_xll.qlCalendarAdvance(Calendar,$D770,B771,"f",FALSE)</f>
        <v>45132</v>
      </c>
      <c r="E771" s="139">
        <f>_xll.qlInterestRateIndexValueDate(IndexON,D771)</f>
        <v>45132</v>
      </c>
      <c r="F771" s="155">
        <f>IFERROR(_xll.qlIndexFixing(IndexON,D771,TRUE,_xll.ohTrigger(RecalcTrigger,TriggerON)),NA())</f>
        <v>2.9285265593337328E-3</v>
      </c>
      <c r="H771" s="42">
        <f>_xll.qlCalendarAdvance(Calendar,$H770,B771,"f",FALSE)</f>
        <v>45132</v>
      </c>
      <c r="I771" s="139">
        <f>_xll.qlInterestRateIndexValueDate(Index1M,$H771)</f>
        <v>45134</v>
      </c>
      <c r="J771" s="144">
        <f>IFERROR(_xll.qlIndexFixing(Index1M,$H771,TRUE,_xll.ohTrigger(RecalcTrigger,Trigger1M)),NA())</f>
        <v>2.9432061989551062E-3</v>
      </c>
      <c r="K771" s="44">
        <f>IFERROR(_xll.qlIndexFixing(Index3M,H771,TRUE,_xll.ohTrigger(RecalcTrigger,Trigger3M)),NA())</f>
        <v>4.3170119563031564E-3</v>
      </c>
      <c r="L771" s="44">
        <f>IFERROR(_xll.qlIndexFixing(Index6M,$H771,TRUE,_xll.ohTrigger(RecalcTrigger,Trigger6M)),NA())</f>
        <v>6.0288049137206942E-3</v>
      </c>
      <c r="M771" s="145">
        <f>IFERROR(_xll.qlIndexFixing(Index1Y,$H771,TRUE,_xll.ohTrigger(RecalcTrigger,Trigger1Y)),NA())</f>
        <v>7.8651031086475788E-3</v>
      </c>
      <c r="N771" s="144">
        <f>IFERROR(_xll.qlIndexFixing(ONIndex1M,I771,TRUE,_xll.ohTrigger(RecalcTrigger,Trigger1M)),NA())</f>
        <v>2.8669195456032526E-3</v>
      </c>
      <c r="O771" s="44">
        <f>IFERROR(_xll.qlIndexFixing(ONIndex3M,I771,TRUE,_xll.ohTrigger(RecalcTrigger,Trigger3M)),NA())</f>
        <v>4.0115992851585958E-3</v>
      </c>
      <c r="P771" s="44">
        <f>IFERROR(_xll.qlIndexFixing(ONIndex6M,I771,TRUE,_xll.ohTrigger(RecalcTrigger,Trigger6M)),NA())</f>
        <v>5.4447634914289722E-3</v>
      </c>
      <c r="Q771" s="145">
        <f>IFERROR(_xll.qlIndexFixing(ONIndex1Y,I771,TRUE,_xll.ohTrigger(RecalcTrigger,Trigger1Y)),NA())</f>
        <v>6.7456209734029215E-3</v>
      </c>
    </row>
    <row r="772" spans="2:17" x14ac:dyDescent="0.2">
      <c r="B772" s="39" t="s">
        <v>42</v>
      </c>
      <c r="D772" s="42">
        <f>_xll.qlCalendarAdvance(Calendar,$D771,B772,"f",FALSE)</f>
        <v>45139</v>
      </c>
      <c r="E772" s="139">
        <f>_xll.qlInterestRateIndexValueDate(IndexON,D772)</f>
        <v>45139</v>
      </c>
      <c r="F772" s="155">
        <f>IFERROR(_xll.qlIndexFixing(IndexON,D772,TRUE,_xll.ohTrigger(RecalcTrigger,TriggerON)),NA())</f>
        <v>2.9756322906493438E-3</v>
      </c>
      <c r="H772" s="42">
        <f>_xll.qlCalendarAdvance(Calendar,$H771,B772,"f",FALSE)</f>
        <v>45139</v>
      </c>
      <c r="I772" s="139">
        <f>_xll.qlInterestRateIndexValueDate(Index1M,$H772)</f>
        <v>45141</v>
      </c>
      <c r="J772" s="144">
        <f>IFERROR(_xll.qlIndexFixing(Index1M,$H772,TRUE,_xll.ohTrigger(RecalcTrigger,Trigger1M)),NA())</f>
        <v>2.9892262976644046E-3</v>
      </c>
      <c r="K772" s="44">
        <f>IFERROR(_xll.qlIndexFixing(Index3M,H772,TRUE,_xll.ohTrigger(RecalcTrigger,Trigger3M)),NA())</f>
        <v>4.3681534815612818E-3</v>
      </c>
      <c r="L772" s="44">
        <f>IFERROR(_xll.qlIndexFixing(Index6M,$H772,TRUE,_xll.ohTrigger(RecalcTrigger,Trigger6M)),NA())</f>
        <v>6.0739664540160861E-3</v>
      </c>
      <c r="M772" s="145">
        <f>IFERROR(_xll.qlIndexFixing(Index1Y,$H772,TRUE,_xll.ohTrigger(RecalcTrigger,Trigger1Y)),NA())</f>
        <v>7.9065435295067772E-3</v>
      </c>
      <c r="N772" s="144">
        <f>IFERROR(_xll.qlIndexFixing(ONIndex1M,I772,TRUE,_xll.ohTrigger(RecalcTrigger,Trigger1M)),NA())</f>
        <v>2.9133393332170243E-3</v>
      </c>
      <c r="O772" s="44">
        <f>IFERROR(_xll.qlIndexFixing(ONIndex3M,I772,TRUE,_xll.ohTrigger(RecalcTrigger,Trigger3M)),NA())</f>
        <v>4.0626337338256491E-3</v>
      </c>
      <c r="P772" s="44">
        <f>IFERROR(_xll.qlIndexFixing(ONIndex6M,I772,TRUE,_xll.ohTrigger(RecalcTrigger,Trigger6M)),NA())</f>
        <v>5.4908753144289335E-3</v>
      </c>
      <c r="Q772" s="145">
        <f>IFERROR(_xll.qlIndexFixing(ONIndex1Y,I772,TRUE,_xll.ohTrigger(RecalcTrigger,Trigger1Y)),NA())</f>
        <v>6.7895709450649377E-3</v>
      </c>
    </row>
    <row r="773" spans="2:17" x14ac:dyDescent="0.2">
      <c r="B773" s="39" t="s">
        <v>42</v>
      </c>
      <c r="D773" s="42">
        <f>_xll.qlCalendarAdvance(Calendar,$D772,B773,"f",FALSE)</f>
        <v>45146</v>
      </c>
      <c r="E773" s="139">
        <f>_xll.qlInterestRateIndexValueDate(IndexON,D773)</f>
        <v>45146</v>
      </c>
      <c r="F773" s="155">
        <f>IFERROR(_xll.qlIndexFixing(IndexON,D773,TRUE,_xll.ohTrigger(RecalcTrigger,TriggerON)),NA())</f>
        <v>3.0224317416038815E-3</v>
      </c>
      <c r="H773" s="42">
        <f>_xll.qlCalendarAdvance(Calendar,$H772,B773,"f",FALSE)</f>
        <v>45146</v>
      </c>
      <c r="I773" s="139">
        <f>_xll.qlInterestRateIndexValueDate(Index1M,$H773)</f>
        <v>45148</v>
      </c>
      <c r="J773" s="144">
        <f>IFERROR(_xll.qlIndexFixing(Index1M,$H773,TRUE,_xll.ohTrigger(RecalcTrigger,Trigger1M)),NA())</f>
        <v>3.0349928904124801E-3</v>
      </c>
      <c r="K773" s="44">
        <f>IFERROR(_xll.qlIndexFixing(Index3M,H773,TRUE,_xll.ohTrigger(RecalcTrigger,Trigger3M)),NA())</f>
        <v>4.4192668804451342E-3</v>
      </c>
      <c r="L773" s="44">
        <f>IFERROR(_xll.qlIndexFixing(Index6M,$H773,TRUE,_xll.ohTrigger(RecalcTrigger,Trigger6M)),NA())</f>
        <v>6.1190313444663622E-3</v>
      </c>
      <c r="M773" s="145">
        <f>IFERROR(_xll.qlIndexFixing(Index1Y,$H773,TRUE,_xll.ohTrigger(RecalcTrigger,Trigger1Y)),NA())</f>
        <v>7.947841501080348E-3</v>
      </c>
      <c r="N773" s="144">
        <f>IFERROR(_xll.qlIndexFixing(ONIndex1M,I773,TRUE,_xll.ohTrigger(RecalcTrigger,Trigger1M)),NA())</f>
        <v>2.9595120955505649E-3</v>
      </c>
      <c r="O773" s="44">
        <f>IFERROR(_xll.qlIndexFixing(ONIndex3M,I773,TRUE,_xll.ohTrigger(RecalcTrigger,Trigger3M)),NA())</f>
        <v>4.1136994290980056E-3</v>
      </c>
      <c r="P773" s="44">
        <f>IFERROR(_xll.qlIndexFixing(ONIndex6M,I773,TRUE,_xll.ohTrigger(RecalcTrigger,Trigger6M)),NA())</f>
        <v>5.5369215167999641E-3</v>
      </c>
      <c r="Q773" s="145">
        <f>IFERROR(_xll.qlIndexFixing(ONIndex1Y,I773,TRUE,_xll.ohTrigger(RecalcTrigger,Trigger1Y)),NA())</f>
        <v>6.8335102752392629E-3</v>
      </c>
    </row>
    <row r="774" spans="2:17" x14ac:dyDescent="0.2">
      <c r="B774" s="39" t="s">
        <v>42</v>
      </c>
      <c r="D774" s="42">
        <f>_xll.qlCalendarAdvance(Calendar,$D773,B774,"f",FALSE)</f>
        <v>45153</v>
      </c>
      <c r="E774" s="139">
        <f>_xll.qlInterestRateIndexValueDate(IndexON,D774)</f>
        <v>45153</v>
      </c>
      <c r="F774" s="155">
        <f>IFERROR(_xll.qlIndexFixing(IndexON,D774,TRUE,_xll.ohTrigger(RecalcTrigger,TriggerON)),NA())</f>
        <v>3.0689201719891201E-3</v>
      </c>
      <c r="H774" s="42">
        <f>_xll.qlCalendarAdvance(Calendar,$H773,B774,"f",FALSE)</f>
        <v>45153</v>
      </c>
      <c r="I774" s="139">
        <f>_xll.qlInterestRateIndexValueDate(Index1M,$H774)</f>
        <v>45155</v>
      </c>
      <c r="J774" s="144">
        <f>IFERROR(_xll.qlIndexFixing(Index1M,$H774,TRUE,_xll.ohTrigger(RecalcTrigger,Trigger1M)),NA())</f>
        <v>3.0805019577095916E-3</v>
      </c>
      <c r="K774" s="44">
        <f>IFERROR(_xll.qlIndexFixing(Index3M,H774,TRUE,_xll.ohTrigger(RecalcTrigger,Trigger3M)),NA())</f>
        <v>4.4703400626207616E-3</v>
      </c>
      <c r="L774" s="44">
        <f>IFERROR(_xll.qlIndexFixing(Index6M,$H774,TRUE,_xll.ohTrigger(RecalcTrigger,Trigger6M)),NA())</f>
        <v>6.1639971782862131E-3</v>
      </c>
      <c r="M774" s="145">
        <f>IFERROR(_xll.qlIndexFixing(Index1Y,$H774,TRUE,_xll.ohTrigger(RecalcTrigger,Trigger1Y)),NA())</f>
        <v>7.9889929941628444E-3</v>
      </c>
      <c r="N774" s="144">
        <f>IFERROR(_xll.qlIndexFixing(ONIndex1M,I774,TRUE,_xll.ohTrigger(RecalcTrigger,Trigger1M)),NA())</f>
        <v>3.0054338173357564E-3</v>
      </c>
      <c r="O774" s="44">
        <f>IFERROR(_xll.qlIndexFixing(ONIndex3M,I774,TRUE,_xll.ohTrigger(RecalcTrigger,Trigger3M)),NA())</f>
        <v>4.1647949990331057E-3</v>
      </c>
      <c r="P774" s="44">
        <f>IFERROR(_xll.qlIndexFixing(ONIndex6M,I774,TRUE,_xll.ohTrigger(RecalcTrigger,Trigger6M)),NA())</f>
        <v>5.582900071443575E-3</v>
      </c>
      <c r="Q774" s="145">
        <f>IFERROR(_xll.qlIndexFixing(ONIndex1Y,I774,TRUE,_xll.ohTrigger(RecalcTrigger,Trigger1Y)),NA())</f>
        <v>6.8774376538538462E-3</v>
      </c>
    </row>
    <row r="775" spans="2:17" x14ac:dyDescent="0.2">
      <c r="B775" s="39" t="s">
        <v>42</v>
      </c>
      <c r="D775" s="42">
        <f>_xll.qlCalendarAdvance(Calendar,$D774,B775,"f",FALSE)</f>
        <v>45160</v>
      </c>
      <c r="E775" s="139">
        <f>_xll.qlInterestRateIndexValueDate(IndexON,D775)</f>
        <v>45160</v>
      </c>
      <c r="F775" s="155">
        <f>IFERROR(_xll.qlIndexFixing(IndexON,D775,TRUE,_xll.ohTrigger(RecalcTrigger,TriggerON)),NA())</f>
        <v>3.1150928417567059E-3</v>
      </c>
      <c r="H775" s="42">
        <f>_xll.qlCalendarAdvance(Calendar,$H774,B775,"f",FALSE)</f>
        <v>45160</v>
      </c>
      <c r="I775" s="139">
        <f>_xll.qlInterestRateIndexValueDate(Index1M,$H775)</f>
        <v>45162</v>
      </c>
      <c r="J775" s="144">
        <f>IFERROR(_xll.qlIndexFixing(Index1M,$H775,TRUE,_xll.ohTrigger(RecalcTrigger,Trigger1M)),NA())</f>
        <v>3.1257494800235319E-3</v>
      </c>
      <c r="K775" s="44">
        <f>IFERROR(_xll.qlIndexFixing(Index3M,H775,TRUE,_xll.ohTrigger(RecalcTrigger,Trigger3M)),NA())</f>
        <v>4.5213608263676612E-3</v>
      </c>
      <c r="L775" s="44">
        <f>IFERROR(_xll.qlIndexFixing(Index6M,$H775,TRUE,_xll.ohTrigger(RecalcTrigger,Trigger6M)),NA())</f>
        <v>6.2088615451589618E-3</v>
      </c>
      <c r="M775" s="145">
        <f>IFERROR(_xll.qlIndexFixing(Index1Y,$H775,TRUE,_xll.ohTrigger(RecalcTrigger,Trigger1Y)),NA())</f>
        <v>8.0299939591861914E-3</v>
      </c>
      <c r="N775" s="144">
        <f>IFERROR(_xll.qlIndexFixing(ONIndex1M,I775,TRUE,_xll.ohTrigger(RecalcTrigger,Trigger1M)),NA())</f>
        <v>3.0511004829847366E-3</v>
      </c>
      <c r="O775" s="44">
        <f>IFERROR(_xll.qlIndexFixing(ONIndex3M,I775,TRUE,_xll.ohTrigger(RecalcTrigger,Trigger3M)),NA())</f>
        <v>4.2159190724877504E-3</v>
      </c>
      <c r="P775" s="44">
        <f>IFERROR(_xll.qlIndexFixing(ONIndex6M,I775,TRUE,_xll.ohTrigger(RecalcTrigger,Trigger6M)),NA())</f>
        <v>5.6288089515010853E-3</v>
      </c>
      <c r="Q775" s="145">
        <f>IFERROR(_xll.qlIndexFixing(ONIndex1Y,I775,TRUE,_xll.ohTrigger(RecalcTrigger,Trigger1Y)),NA())</f>
        <v>6.9213517708366368E-3</v>
      </c>
    </row>
    <row r="776" spans="2:17" x14ac:dyDescent="0.2">
      <c r="B776" s="39" t="s">
        <v>42</v>
      </c>
      <c r="D776" s="42">
        <f>_xll.qlCalendarAdvance(Calendar,$D775,B776,"f",FALSE)</f>
        <v>45167</v>
      </c>
      <c r="E776" s="139">
        <f>_xll.qlInterestRateIndexValueDate(IndexON,D776)</f>
        <v>45167</v>
      </c>
      <c r="F776" s="155">
        <f>IFERROR(_xll.qlIndexFixing(IndexON,D776,TRUE,_xll.ohTrigger(RecalcTrigger,TriggerON)),NA())</f>
        <v>3.1609450111780291E-3</v>
      </c>
      <c r="H776" s="42">
        <f>_xll.qlCalendarAdvance(Calendar,$H775,B776,"f",FALSE)</f>
        <v>45167</v>
      </c>
      <c r="I776" s="139">
        <f>_xll.qlInterestRateIndexValueDate(Index1M,$H776)</f>
        <v>45169</v>
      </c>
      <c r="J776" s="144">
        <f>IFERROR(_xll.qlIndexFixing(Index1M,$H776,TRUE,_xll.ohTrigger(RecalcTrigger,Trigger1M)),NA())</f>
        <v>3.1611152160213518E-3</v>
      </c>
      <c r="K776" s="44">
        <f>IFERROR(_xll.qlIndexFixing(Index3M,H776,TRUE,_xll.ohTrigger(RecalcTrigger,Trigger3M)),NA())</f>
        <v>4.5686641132656096E-3</v>
      </c>
      <c r="L776" s="44">
        <f>IFERROR(_xll.qlIndexFixing(Index6M,$H776,TRUE,_xll.ohTrigger(RecalcTrigger,Trigger6M)),NA())</f>
        <v>6.2407623253070013E-3</v>
      </c>
      <c r="M776" s="145">
        <f>IFERROR(_xll.qlIndexFixing(Index1Y,$H776,TRUE,_xll.ohTrigger(RecalcTrigger,Trigger1Y)),NA())</f>
        <v>8.0621399741224228E-3</v>
      </c>
      <c r="N776" s="144">
        <f>IFERROR(_xll.qlIndexFixing(ONIndex1M,I776,TRUE,_xll.ohTrigger(RecalcTrigger,Trigger1M)),NA())</f>
        <v>3.0965080771494513E-3</v>
      </c>
      <c r="O776" s="44">
        <f>IFERROR(_xll.qlIndexFixing(ONIndex3M,I776,TRUE,_xll.ohTrigger(RecalcTrigger,Trigger3M)),NA())</f>
        <v>4.2670702776792524E-3</v>
      </c>
      <c r="P776" s="44">
        <f>IFERROR(_xll.qlIndexFixing(ONIndex6M,I776,TRUE,_xll.ohTrigger(RecalcTrigger,Trigger6M)),NA())</f>
        <v>5.6746461295542616E-3</v>
      </c>
      <c r="Q776" s="145">
        <f>IFERROR(_xll.qlIndexFixing(ONIndex1Y,I776,TRUE,_xll.ohTrigger(RecalcTrigger,Trigger1Y)),NA())</f>
        <v>6.9652513161155838E-3</v>
      </c>
    </row>
    <row r="777" spans="2:17" x14ac:dyDescent="0.2">
      <c r="B777" s="39" t="s">
        <v>42</v>
      </c>
      <c r="D777" s="42">
        <f>_xll.qlCalendarAdvance(Calendar,$D776,B777,"f",FALSE)</f>
        <v>45174</v>
      </c>
      <c r="E777" s="139">
        <f>_xll.qlInterestRateIndexValueDate(IndexON,D777)</f>
        <v>45174</v>
      </c>
      <c r="F777" s="155">
        <f>IFERROR(_xll.qlIndexFixing(IndexON,D777,TRUE,_xll.ohTrigger(RecalcTrigger,TriggerON)),NA())</f>
        <v>3.2064719400448638E-3</v>
      </c>
      <c r="H777" s="42">
        <f>_xll.qlCalendarAdvance(Calendar,$H776,B777,"f",FALSE)</f>
        <v>45174</v>
      </c>
      <c r="I777" s="139">
        <f>_xll.qlInterestRateIndexValueDate(Index1M,$H777)</f>
        <v>45176</v>
      </c>
      <c r="J777" s="144">
        <f>IFERROR(_xll.qlIndexFixing(Index1M,$H777,TRUE,_xll.ohTrigger(RecalcTrigger,Trigger1M)),NA())</f>
        <v>3.2154830771338738E-3</v>
      </c>
      <c r="K777" s="44">
        <f>IFERROR(_xll.qlIndexFixing(Index3M,H777,TRUE,_xll.ohTrigger(RecalcTrigger,Trigger3M)),NA())</f>
        <v>4.6195505766154759E-3</v>
      </c>
      <c r="L777" s="44">
        <f>IFERROR(_xll.qlIndexFixing(Index6M,$H777,TRUE,_xll.ohTrigger(RecalcTrigger,Trigger6M)),NA())</f>
        <v>6.2854469629555253E-3</v>
      </c>
      <c r="M777" s="145">
        <f>IFERROR(_xll.qlIndexFixing(Index1Y,$H777,TRUE,_xll.ohTrigger(RecalcTrigger,Trigger1Y)),NA())</f>
        <v>8.11152800498024E-3</v>
      </c>
      <c r="N777" s="144">
        <f>IFERROR(_xll.qlIndexFixing(ONIndex1M,I777,TRUE,_xll.ohTrigger(RecalcTrigger,Trigger1M)),NA())</f>
        <v>3.1416525843219745E-3</v>
      </c>
      <c r="O777" s="44">
        <f>IFERROR(_xll.qlIndexFixing(ONIndex3M,I777,TRUE,_xll.ohTrigger(RecalcTrigger,Trigger3M)),NA())</f>
        <v>4.3182472431446683E-3</v>
      </c>
      <c r="P777" s="44">
        <f>IFERROR(_xll.qlIndexFixing(ONIndex6M,I777,TRUE,_xll.ohTrigger(RecalcTrigger,Trigger6M)),NA())</f>
        <v>5.720409578584551E-3</v>
      </c>
      <c r="Q777" s="145">
        <f>IFERROR(_xll.qlIndexFixing(ONIndex1Y,I777,TRUE,_xll.ohTrigger(RecalcTrigger,Trigger1Y)),NA())</f>
        <v>7.0091349795387003E-3</v>
      </c>
    </row>
    <row r="778" spans="2:17" x14ac:dyDescent="0.2">
      <c r="B778" s="39" t="s">
        <v>42</v>
      </c>
      <c r="D778" s="42">
        <f>_xll.qlCalendarAdvance(Calendar,$D777,B778,"f",FALSE)</f>
        <v>45181</v>
      </c>
      <c r="E778" s="139">
        <f>_xll.qlInterestRateIndexValueDate(IndexON,D778)</f>
        <v>45181</v>
      </c>
      <c r="F778" s="155">
        <f>IFERROR(_xll.qlIndexFixing(IndexON,D778,TRUE,_xll.ohTrigger(RecalcTrigger,TriggerON)),NA())</f>
        <v>3.2516688883887923E-3</v>
      </c>
      <c r="H778" s="42">
        <f>_xll.qlCalendarAdvance(Calendar,$H777,B778,"f",FALSE)</f>
        <v>45181</v>
      </c>
      <c r="I778" s="139">
        <f>_xll.qlInterestRateIndexValueDate(Index1M,$H778)</f>
        <v>45183</v>
      </c>
      <c r="J778" s="144">
        <f>IFERROR(_xll.qlIndexFixing(Index1M,$H778,TRUE,_xll.ohTrigger(RecalcTrigger,Trigger1M)),NA())</f>
        <v>3.2600760211787261E-3</v>
      </c>
      <c r="K778" s="44">
        <f>IFERROR(_xll.qlIndexFixing(Index3M,H778,TRUE,_xll.ohTrigger(RecalcTrigger,Trigger3M)),NA())</f>
        <v>4.6703478872642959E-3</v>
      </c>
      <c r="L778" s="44">
        <f>IFERROR(_xll.qlIndexFixing(Index6M,$H778,TRUE,_xll.ohTrigger(RecalcTrigger,Trigger6M)),NA())</f>
        <v>6.3300234961511867E-3</v>
      </c>
      <c r="M778" s="145">
        <f>IFERROR(_xll.qlIndexFixing(Index1Y,$H778,TRUE,_xll.ohTrigger(RecalcTrigger,Trigger1Y)),NA())</f>
        <v>8.1520528848197018E-3</v>
      </c>
      <c r="N778" s="144">
        <f>IFERROR(_xll.qlIndexFixing(ONIndex1M,I778,TRUE,_xll.ohTrigger(RecalcTrigger,Trigger1M)),NA())</f>
        <v>3.186529989154252E-3</v>
      </c>
      <c r="O778" s="44">
        <f>IFERROR(_xll.qlIndexFixing(ONIndex3M,I778,TRUE,_xll.ohTrigger(RecalcTrigger,Trigger3M)),NA())</f>
        <v>4.3694485975809272E-3</v>
      </c>
      <c r="P778" s="44">
        <f>IFERROR(_xll.qlIndexFixing(ONIndex6M,I778,TRUE,_xll.ohTrigger(RecalcTrigger,Trigger6M)),NA())</f>
        <v>5.7660972715734005E-3</v>
      </c>
      <c r="Q778" s="145">
        <f>IFERROR(_xll.qlIndexFixing(ONIndex1Y,I778,TRUE,_xll.ohTrigger(RecalcTrigger,Trigger1Y)),NA())</f>
        <v>7.0530014511138717E-3</v>
      </c>
    </row>
    <row r="779" spans="2:17" x14ac:dyDescent="0.2">
      <c r="B779" s="39" t="s">
        <v>42</v>
      </c>
      <c r="D779" s="42">
        <f>_xll.qlCalendarAdvance(Calendar,$D778,B779,"f",FALSE)</f>
        <v>45188</v>
      </c>
      <c r="E779" s="139">
        <f>_xll.qlInterestRateIndexValueDate(IndexON,D779)</f>
        <v>45188</v>
      </c>
      <c r="F779" s="155">
        <f>IFERROR(_xll.qlIndexFixing(IndexON,D779,TRUE,_xll.ohTrigger(RecalcTrigger,TriggerON)),NA())</f>
        <v>3.2965311161614608E-3</v>
      </c>
      <c r="H779" s="42">
        <f>_xll.qlCalendarAdvance(Calendar,$H778,B779,"f",FALSE)</f>
        <v>45188</v>
      </c>
      <c r="I779" s="139">
        <f>_xll.qlInterestRateIndexValueDate(Index1M,$H779)</f>
        <v>45190</v>
      </c>
      <c r="J779" s="144">
        <f>IFERROR(_xll.qlIndexFixing(Index1M,$H779,TRUE,_xll.ohTrigger(RecalcTrigger,Trigger1M)),NA())</f>
        <v>3.304589504715405E-3</v>
      </c>
      <c r="K779" s="44">
        <f>IFERROR(_xll.qlIndexFixing(Index3M,H779,TRUE,_xll.ohTrigger(RecalcTrigger,Trigger3M)),NA())</f>
        <v>4.7210432902519053E-3</v>
      </c>
      <c r="L779" s="44">
        <f>IFERROR(_xll.qlIndexFixing(Index6M,$H779,TRUE,_xll.ohTrigger(RecalcTrigger,Trigger6M)),NA())</f>
        <v>6.374489494357774E-3</v>
      </c>
      <c r="M779" s="145">
        <f>IFERROR(_xll.qlIndexFixing(Index1Y,$H779,TRUE,_xll.ohTrigger(RecalcTrigger,Trigger1Y)),NA())</f>
        <v>8.1924108347423193E-3</v>
      </c>
      <c r="N779" s="144">
        <f>IFERROR(_xll.qlIndexFixing(ONIndex1M,I779,TRUE,_xll.ohTrigger(RecalcTrigger,Trigger1M)),NA())</f>
        <v>3.2311362762982299E-3</v>
      </c>
      <c r="O779" s="44">
        <f>IFERROR(_xll.qlIndexFixing(ONIndex3M,I779,TRUE,_xll.ohTrigger(RecalcTrigger,Trigger3M)),NA())</f>
        <v>4.4206729692053415E-3</v>
      </c>
      <c r="P779" s="44">
        <f>IFERROR(_xll.qlIndexFixing(ONIndex6M,I779,TRUE,_xll.ohTrigger(RecalcTrigger,Trigger6M)),NA())</f>
        <v>5.8117071811825127E-3</v>
      </c>
      <c r="Q779" s="145">
        <f>IFERROR(_xll.qlIndexFixing(ONIndex1Y,I779,TRUE,_xll.ohTrigger(RecalcTrigger,Trigger1Y)),NA())</f>
        <v>7.0968494206891108E-3</v>
      </c>
    </row>
    <row r="780" spans="2:17" x14ac:dyDescent="0.2">
      <c r="B780" s="39" t="s">
        <v>42</v>
      </c>
      <c r="D780" s="42">
        <f>_xll.qlCalendarAdvance(Calendar,$D779,B780,"f",FALSE)</f>
        <v>45195</v>
      </c>
      <c r="E780" s="139">
        <f>_xll.qlInterestRateIndexValueDate(IndexON,D780)</f>
        <v>45195</v>
      </c>
      <c r="F780" s="155">
        <f>IFERROR(_xll.qlIndexFixing(IndexON,D780,TRUE,_xll.ohTrigger(RecalcTrigger,TriggerON)),NA())</f>
        <v>3.3410538835543235E-3</v>
      </c>
      <c r="H780" s="42">
        <f>_xll.qlCalendarAdvance(Calendar,$H779,B780,"f",FALSE)</f>
        <v>45195</v>
      </c>
      <c r="I780" s="139">
        <f>_xll.qlInterestRateIndexValueDate(Index1M,$H780)</f>
        <v>45197</v>
      </c>
      <c r="J780" s="144">
        <f>IFERROR(_xll.qlIndexFixing(Index1M,$H780,TRUE,_xll.ohTrigger(RecalcTrigger,Trigger1M)),NA())</f>
        <v>3.3491025886642212E-3</v>
      </c>
      <c r="K780" s="44">
        <f>IFERROR(_xll.qlIndexFixing(Index3M,H780,TRUE,_xll.ohTrigger(RecalcTrigger,Trigger3M)),NA())</f>
        <v>4.7716239179829631E-3</v>
      </c>
      <c r="L780" s="44">
        <f>IFERROR(_xll.qlIndexFixing(Index6M,$H780,TRUE,_xll.ohTrigger(RecalcTrigger,Trigger6M)),NA())</f>
        <v>6.4188425234380014E-3</v>
      </c>
      <c r="M780" s="145">
        <f>IFERROR(_xll.qlIndexFixing(Index1Y,$H780,TRUE,_xll.ohTrigger(RecalcTrigger,Trigger1Y)),NA())</f>
        <v>8.2325977034001293E-3</v>
      </c>
      <c r="N780" s="144">
        <f>IFERROR(_xll.qlIndexFixing(ONIndex1M,I780,TRUE,_xll.ohTrigger(RecalcTrigger,Trigger1M)),NA())</f>
        <v>3.2755138125040162E-3</v>
      </c>
      <c r="O780" s="44">
        <f>IFERROR(_xll.qlIndexFixing(ONIndex3M,I780,TRUE,_xll.ohTrigger(RecalcTrigger,Trigger3M)),NA())</f>
        <v>4.4719022573769251E-3</v>
      </c>
      <c r="P780" s="44">
        <f>IFERROR(_xll.qlIndexFixing(ONIndex6M,I780,TRUE,_xll.ohTrigger(RecalcTrigger,Trigger6M)),NA())</f>
        <v>5.8572362668041222E-3</v>
      </c>
      <c r="Q780" s="145">
        <f>IFERROR(_xll.qlIndexFixing(ONIndex1Y,I780,TRUE,_xll.ohTrigger(RecalcTrigger,Trigger1Y)),NA())</f>
        <v>7.1406657251937844E-3</v>
      </c>
    </row>
    <row r="781" spans="2:17" x14ac:dyDescent="0.2">
      <c r="B781" s="39" t="s">
        <v>42</v>
      </c>
      <c r="D781" s="42">
        <f>_xll.qlCalendarAdvance(Calendar,$D780,B781,"f",FALSE)</f>
        <v>45202</v>
      </c>
      <c r="E781" s="139">
        <f>_xll.qlInterestRateIndexValueDate(IndexON,D781)</f>
        <v>45202</v>
      </c>
      <c r="F781" s="155">
        <f>IFERROR(_xll.qlIndexFixing(IndexON,D781,TRUE,_xll.ohTrigger(RecalcTrigger,TriggerON)),NA())</f>
        <v>3.3853185837795507E-3</v>
      </c>
      <c r="H781" s="42">
        <f>_xll.qlCalendarAdvance(Calendar,$H780,B781,"f",FALSE)</f>
        <v>45202</v>
      </c>
      <c r="I781" s="139">
        <f>_xll.qlInterestRateIndexValueDate(Index1M,$H781)</f>
        <v>45204</v>
      </c>
      <c r="J781" s="144">
        <f>IFERROR(_xll.qlIndexFixing(Index1M,$H781,TRUE,_xll.ohTrigger(RecalcTrigger,Trigger1M)),NA())</f>
        <v>3.3936867490078071E-3</v>
      </c>
      <c r="K781" s="44">
        <f>IFERROR(_xll.qlIndexFixing(Index3M,H781,TRUE,_xll.ohTrigger(RecalcTrigger,Trigger3M)),NA())</f>
        <v>4.8256883520065956E-3</v>
      </c>
      <c r="L781" s="44">
        <f>IFERROR(_xll.qlIndexFixing(Index6M,$H781,TRUE,_xll.ohTrigger(RecalcTrigger,Trigger6M)),NA())</f>
        <v>6.4662566993855539E-3</v>
      </c>
      <c r="M781" s="145">
        <f>IFERROR(_xll.qlIndexFixing(Index1Y,$H781,TRUE,_xll.ohTrigger(RecalcTrigger,Trigger1Y)),NA())</f>
        <v>8.2726096729653399E-3</v>
      </c>
      <c r="N781" s="144">
        <f>IFERROR(_xll.qlIndexFixing(ONIndex1M,I781,TRUE,_xll.ohTrigger(RecalcTrigger,Trigger1M)),NA())</f>
        <v>3.3199358756519359E-3</v>
      </c>
      <c r="O781" s="44">
        <f>IFERROR(_xll.qlIndexFixing(ONIndex3M,I781,TRUE,_xll.ohTrigger(RecalcTrigger,Trigger3M)),NA())</f>
        <v>4.5230350758362903E-3</v>
      </c>
      <c r="P781" s="44">
        <f>IFERROR(_xll.qlIndexFixing(ONIndex6M,I781,TRUE,_xll.ohTrigger(RecalcTrigger,Trigger6M)),NA())</f>
        <v>5.9026764410674559E-3</v>
      </c>
      <c r="Q781" s="145">
        <f>IFERROR(_xll.qlIndexFixing(ONIndex1Y,I781,TRUE,_xll.ohTrigger(RecalcTrigger,Trigger1Y)),NA())</f>
        <v>7.1843781925995387E-3</v>
      </c>
    </row>
    <row r="782" spans="2:17" x14ac:dyDescent="0.2">
      <c r="B782" s="39" t="s">
        <v>42</v>
      </c>
      <c r="D782" s="42">
        <f>_xll.qlCalendarAdvance(Calendar,$D781,B782,"f",FALSE)</f>
        <v>45209</v>
      </c>
      <c r="E782" s="139">
        <f>_xll.qlInterestRateIndexValueDate(IndexON,D782)</f>
        <v>45209</v>
      </c>
      <c r="F782" s="155">
        <f>IFERROR(_xll.qlIndexFixing(IndexON,D782,TRUE,_xll.ohTrigger(RecalcTrigger,TriggerON)),NA())</f>
        <v>3.429624684807564E-3</v>
      </c>
      <c r="H782" s="42">
        <f>_xll.qlCalendarAdvance(Calendar,$H781,B782,"f",FALSE)</f>
        <v>45209</v>
      </c>
      <c r="I782" s="139">
        <f>_xll.qlInterestRateIndexValueDate(Index1M,$H782)</f>
        <v>45211</v>
      </c>
      <c r="J782" s="144">
        <f>IFERROR(_xll.qlIndexFixing(Index1M,$H782,TRUE,_xll.ohTrigger(RecalcTrigger,Trigger1M)),NA())</f>
        <v>3.4383618488373346E-3</v>
      </c>
      <c r="K782" s="44">
        <f>IFERROR(_xll.qlIndexFixing(Index3M,H782,TRUE,_xll.ohTrigger(RecalcTrigger,Trigger3M)),NA())</f>
        <v>4.8760009627242355E-3</v>
      </c>
      <c r="L782" s="44">
        <f>IFERROR(_xll.qlIndexFixing(Index6M,$H782,TRUE,_xll.ohTrigger(RecalcTrigger,Trigger6M)),NA())</f>
        <v>6.5103684277644444E-3</v>
      </c>
      <c r="M782" s="145">
        <f>IFERROR(_xll.qlIndexFixing(Index1Y,$H782,TRUE,_xll.ohTrigger(RecalcTrigger,Trigger1Y)),NA())</f>
        <v>8.3124447412058731E-3</v>
      </c>
      <c r="N782" s="144">
        <f>IFERROR(_xll.qlIndexFixing(ONIndex1M,I782,TRUE,_xll.ohTrigger(RecalcTrigger,Trigger1M)),NA())</f>
        <v>3.3644486928441353E-3</v>
      </c>
      <c r="O782" s="44">
        <f>IFERROR(_xll.qlIndexFixing(ONIndex3M,I782,TRUE,_xll.ohTrigger(RecalcTrigger,Trigger3M)),NA())</f>
        <v>4.5740519316161965E-3</v>
      </c>
      <c r="P782" s="44">
        <f>IFERROR(_xll.qlIndexFixing(ONIndex6M,I782,TRUE,_xll.ohTrigger(RecalcTrigger,Trigger6M)),NA())</f>
        <v>5.948024578712463E-3</v>
      </c>
      <c r="Q782" s="145">
        <f>IFERROR(_xll.qlIndexFixing(ONIndex1Y,I782,TRUE,_xll.ohTrigger(RecalcTrigger,Trigger1Y)),NA())</f>
        <v>7.2279726733448513E-3</v>
      </c>
    </row>
    <row r="783" spans="2:17" x14ac:dyDescent="0.2">
      <c r="B783" s="39" t="s">
        <v>42</v>
      </c>
      <c r="D783" s="42">
        <f>_xll.qlCalendarAdvance(Calendar,$D782,B783,"f",FALSE)</f>
        <v>45216</v>
      </c>
      <c r="E783" s="139">
        <f>_xll.qlInterestRateIndexValueDate(IndexON,D783)</f>
        <v>45216</v>
      </c>
      <c r="F783" s="155">
        <f>IFERROR(_xll.qlIndexFixing(IndexON,D783,TRUE,_xll.ohTrigger(RecalcTrigger,TriggerON)),NA())</f>
        <v>3.4739987112608617E-3</v>
      </c>
      <c r="H783" s="42">
        <f>_xll.qlCalendarAdvance(Calendar,$H782,B783,"f",FALSE)</f>
        <v>45216</v>
      </c>
      <c r="I783" s="139">
        <f>_xll.qlInterestRateIndexValueDate(Index1M,$H783)</f>
        <v>45218</v>
      </c>
      <c r="J783" s="144">
        <f>IFERROR(_xll.qlIndexFixing(Index1M,$H783,TRUE,_xll.ohTrigger(RecalcTrigger,Trigger1M)),NA())</f>
        <v>3.4831279444777485E-3</v>
      </c>
      <c r="K783" s="44">
        <f>IFERROR(_xll.qlIndexFixing(Index3M,H783,TRUE,_xll.ohTrigger(RecalcTrigger,Trigger3M)),NA())</f>
        <v>4.9261785032729127E-3</v>
      </c>
      <c r="L783" s="44">
        <f>IFERROR(_xll.qlIndexFixing(Index6M,$H783,TRUE,_xll.ohTrigger(RecalcTrigger,Trigger6M)),NA())</f>
        <v>6.5543602963775054E-3</v>
      </c>
      <c r="M783" s="145">
        <f>IFERROR(_xll.qlIndexFixing(Index1Y,$H783,TRUE,_xll.ohTrigger(RecalcTrigger,Trigger1Y)),NA())</f>
        <v>8.3521015222270713E-3</v>
      </c>
      <c r="N783" s="144">
        <f>IFERROR(_xll.qlIndexFixing(ONIndex1M,I783,TRUE,_xll.ohTrigger(RecalcTrigger,Trigger1M)),NA())</f>
        <v>3.409052280307634E-3</v>
      </c>
      <c r="O783" s="44">
        <f>IFERROR(_xll.qlIndexFixing(ONIndex3M,I783,TRUE,_xll.ohTrigger(RecalcTrigger,Trigger3M)),NA())</f>
        <v>4.6249499990569376E-3</v>
      </c>
      <c r="P783" s="44">
        <f>IFERROR(_xll.qlIndexFixing(ONIndex6M,I783,TRUE,_xll.ohTrigger(RecalcTrigger,Trigger6M)),NA())</f>
        <v>5.9932785646310549E-3</v>
      </c>
      <c r="Q783" s="145">
        <f>IFERROR(_xll.qlIndexFixing(ONIndex1Y,I783,TRUE,_xll.ohTrigger(RecalcTrigger,Trigger1Y)),NA())</f>
        <v>7.2714468271417587E-3</v>
      </c>
    </row>
    <row r="784" spans="2:17" x14ac:dyDescent="0.2">
      <c r="B784" s="39" t="s">
        <v>42</v>
      </c>
      <c r="D784" s="42">
        <f>_xll.qlCalendarAdvance(Calendar,$D783,B784,"f",FALSE)</f>
        <v>45223</v>
      </c>
      <c r="E784" s="139">
        <f>_xll.qlInterestRateIndexValueDate(IndexON,D784)</f>
        <v>45223</v>
      </c>
      <c r="F784" s="155">
        <f>IFERROR(_xll.qlIndexFixing(IndexON,D784,TRUE,_xll.ohTrigger(RecalcTrigger,TriggerON)),NA())</f>
        <v>3.518440458583072E-3</v>
      </c>
      <c r="H784" s="42">
        <f>_xll.qlCalendarAdvance(Calendar,$H783,B784,"f",FALSE)</f>
        <v>45223</v>
      </c>
      <c r="I784" s="139">
        <f>_xll.qlInterestRateIndexValueDate(Index1M,$H784)</f>
        <v>45225</v>
      </c>
      <c r="J784" s="144">
        <f>IFERROR(_xll.qlIndexFixing(Index1M,$H784,TRUE,_xll.ohTrigger(RecalcTrigger,Trigger1M)),NA())</f>
        <v>3.5279850531402812E-3</v>
      </c>
      <c r="K784" s="44">
        <f>IFERROR(_xll.qlIndexFixing(Index3M,H784,TRUE,_xll.ohTrigger(RecalcTrigger,Trigger3M)),NA())</f>
        <v>4.9762181392842353E-3</v>
      </c>
      <c r="L784" s="44">
        <f>IFERROR(_xll.qlIndexFixing(Index6M,$H784,TRUE,_xll.ohTrigger(RecalcTrigger,Trigger6M)),NA())</f>
        <v>6.5982301749100162E-3</v>
      </c>
      <c r="M784" s="145">
        <f>IFERROR(_xll.qlIndexFixing(Index1Y,$H784,TRUE,_xll.ohTrigger(RecalcTrigger,Trigger1Y)),NA())</f>
        <v>8.3915786403037495E-3</v>
      </c>
      <c r="N784" s="144">
        <f>IFERROR(_xll.qlIndexFixing(ONIndex1M,I784,TRUE,_xll.ohTrigger(RecalcTrigger,Trigger1M)),NA())</f>
        <v>3.4537466539497075E-3</v>
      </c>
      <c r="O784" s="44">
        <f>IFERROR(_xll.qlIndexFixing(ONIndex3M,I784,TRUE,_xll.ohTrigger(RecalcTrigger,Trigger3M)),NA())</f>
        <v>4.6757264524188713E-3</v>
      </c>
      <c r="P784" s="44">
        <f>IFERROR(_xll.qlIndexFixing(ONIndex6M,I784,TRUE,_xll.ohTrigger(RecalcTrigger,Trigger6M)),NA())</f>
        <v>6.0384362834753347E-3</v>
      </c>
      <c r="Q784" s="145">
        <f>IFERROR(_xll.qlIndexFixing(ONIndex1Y,I784,TRUE,_xll.ohTrigger(RecalcTrigger,Trigger1Y)),NA())</f>
        <v>7.3147983135424255E-3</v>
      </c>
    </row>
    <row r="785" spans="2:17" x14ac:dyDescent="0.2">
      <c r="B785" s="39" t="s">
        <v>42</v>
      </c>
      <c r="D785" s="42">
        <f>_xll.qlCalendarAdvance(Calendar,$D784,B785,"f",FALSE)</f>
        <v>45230</v>
      </c>
      <c r="E785" s="139">
        <f>_xll.qlInterestRateIndexValueDate(IndexON,D785)</f>
        <v>45230</v>
      </c>
      <c r="F785" s="155">
        <f>IFERROR(_xll.qlIndexFixing(IndexON,D785,TRUE,_xll.ohTrigger(RecalcTrigger,TriggerON)),NA())</f>
        <v>3.5629497218980788E-3</v>
      </c>
      <c r="H785" s="42">
        <f>_xll.qlCalendarAdvance(Calendar,$H784,B785,"f",FALSE)</f>
        <v>45230</v>
      </c>
      <c r="I785" s="139">
        <f>_xll.qlInterestRateIndexValueDate(Index1M,$H785)</f>
        <v>45232</v>
      </c>
      <c r="J785" s="144">
        <f>IFERROR(_xll.qlIndexFixing(Index1M,$H785,TRUE,_xll.ohTrigger(RecalcTrigger,Trigger1M)),NA())</f>
        <v>3.5729331920511531E-3</v>
      </c>
      <c r="K785" s="44">
        <f>IFERROR(_xll.qlIndexFixing(Index3M,H785,TRUE,_xll.ohTrigger(RecalcTrigger,Trigger3M)),NA())</f>
        <v>5.0261170362690382E-3</v>
      </c>
      <c r="L785" s="44">
        <f>IFERROR(_xll.qlIndexFixing(Index6M,$H785,TRUE,_xll.ohTrigger(RecalcTrigger,Trigger6M)),NA())</f>
        <v>6.6388336895442449E-3</v>
      </c>
      <c r="M785" s="145">
        <f>IFERROR(_xll.qlIndexFixing(Index1Y,$H785,TRUE,_xll.ohTrigger(RecalcTrigger,Trigger1Y)),NA())</f>
        <v>8.4308747290093664E-3</v>
      </c>
      <c r="N785" s="144">
        <f>IFERROR(_xll.qlIndexFixing(ONIndex1M,I785,TRUE,_xll.ohTrigger(RecalcTrigger,Trigger1M)),NA())</f>
        <v>3.4985318303171198E-3</v>
      </c>
      <c r="O785" s="44">
        <f>IFERROR(_xll.qlIndexFixing(ONIndex3M,I785,TRUE,_xll.ohTrigger(RecalcTrigger,Trigger3M)),NA())</f>
        <v>4.7263784661222275E-3</v>
      </c>
      <c r="P785" s="44">
        <f>IFERROR(_xll.qlIndexFixing(ONIndex6M,I785,TRUE,_xll.ohTrigger(RecalcTrigger,Trigger6M)),NA())</f>
        <v>6.0834956200572776E-3</v>
      </c>
      <c r="Q785" s="145">
        <f>IFERROR(_xll.qlIndexFixing(ONIndex1Y,I785,TRUE,_xll.ohTrigger(RecalcTrigger,Trigger1Y)),NA())</f>
        <v>7.3580247921789521E-3</v>
      </c>
    </row>
    <row r="786" spans="2:17" x14ac:dyDescent="0.2">
      <c r="B786" s="39" t="s">
        <v>42</v>
      </c>
      <c r="D786" s="42">
        <f>_xll.qlCalendarAdvance(Calendar,$D785,B786,"f",FALSE)</f>
        <v>45237</v>
      </c>
      <c r="E786" s="139">
        <f>_xll.qlInterestRateIndexValueDate(IndexON,D786)</f>
        <v>45237</v>
      </c>
      <c r="F786" s="155">
        <f>IFERROR(_xll.qlIndexFixing(IndexON,D786,TRUE,_xll.ohTrigger(RecalcTrigger,TriggerON)),NA())</f>
        <v>3.6075262964896382E-3</v>
      </c>
      <c r="H786" s="42">
        <f>_xll.qlCalendarAdvance(Calendar,$H785,B786,"f",FALSE)</f>
        <v>45237</v>
      </c>
      <c r="I786" s="139">
        <f>_xll.qlInterestRateIndexValueDate(Index1M,$H786)</f>
        <v>45239</v>
      </c>
      <c r="J786" s="144">
        <f>IFERROR(_xll.qlIndexFixing(Index1M,$H786,TRUE,_xll.ohTrigger(RecalcTrigger,Trigger1M)),NA())</f>
        <v>3.6179723784340867E-3</v>
      </c>
      <c r="K786" s="44">
        <f>IFERROR(_xll.qlIndexFixing(Index3M,H786,TRUE,_xll.ohTrigger(RecalcTrigger,Trigger3M)),NA())</f>
        <v>5.0758723596086939E-3</v>
      </c>
      <c r="L786" s="44">
        <f>IFERROR(_xll.qlIndexFixing(Index6M,$H786,TRUE,_xll.ohTrigger(RecalcTrigger,Trigger6M)),NA())</f>
        <v>6.6824621386539426E-3</v>
      </c>
      <c r="M786" s="145">
        <f>IFERROR(_xll.qlIndexFixing(Index1Y,$H786,TRUE,_xll.ohTrigger(RecalcTrigger,Trigger1Y)),NA())</f>
        <v>8.4699884312184268E-3</v>
      </c>
      <c r="N786" s="144">
        <f>IFERROR(_xll.qlIndexFixing(ONIndex1M,I786,TRUE,_xll.ohTrigger(RecalcTrigger,Trigger1M)),NA())</f>
        <v>3.5434078253171464E-3</v>
      </c>
      <c r="O786" s="44">
        <f>IFERROR(_xll.qlIndexFixing(ONIndex3M,I786,TRUE,_xll.ohTrigger(RecalcTrigger,Trigger3M)),NA())</f>
        <v>4.7769032143474277E-3</v>
      </c>
      <c r="P786" s="44">
        <f>IFERROR(_xll.qlIndexFixing(ONIndex6M,I786,TRUE,_xll.ohTrigger(RecalcTrigger,Trigger6M)),NA())</f>
        <v>6.1284544592687951E-3</v>
      </c>
      <c r="Q786" s="145">
        <f>IFERROR(_xll.qlIndexFixing(ONIndex1Y,I786,TRUE,_xll.ohTrigger(RecalcTrigger,Trigger1Y)),NA())</f>
        <v>7.4011239228433112E-3</v>
      </c>
    </row>
    <row r="787" spans="2:17" x14ac:dyDescent="0.2">
      <c r="B787" s="39" t="s">
        <v>42</v>
      </c>
      <c r="D787" s="42">
        <f>_xll.qlCalendarAdvance(Calendar,$D786,B787,"f",FALSE)</f>
        <v>45244</v>
      </c>
      <c r="E787" s="139">
        <f>_xll.qlInterestRateIndexValueDate(IndexON,D787)</f>
        <v>45244</v>
      </c>
      <c r="F787" s="155">
        <f>IFERROR(_xll.qlIndexFixing(IndexON,D787,TRUE,_xll.ohTrigger(RecalcTrigger,TriggerON)),NA())</f>
        <v>3.6521699777214423E-3</v>
      </c>
      <c r="H787" s="42">
        <f>_xll.qlCalendarAdvance(Calendar,$H786,B787,"f",FALSE)</f>
        <v>45244</v>
      </c>
      <c r="I787" s="139">
        <f>_xll.qlInterestRateIndexValueDate(Index1M,$H787)</f>
        <v>45246</v>
      </c>
      <c r="J787" s="144">
        <f>IFERROR(_xll.qlIndexFixing(Index1M,$H787,TRUE,_xll.ohTrigger(RecalcTrigger,Trigger1M)),NA())</f>
        <v>3.6631026295202984E-3</v>
      </c>
      <c r="K787" s="44">
        <f>IFERROR(_xll.qlIndexFixing(Index3M,H787,TRUE,_xll.ohTrigger(RecalcTrigger,Trigger3M)),NA())</f>
        <v>5.1254812745499022E-3</v>
      </c>
      <c r="L787" s="44">
        <f>IFERROR(_xll.qlIndexFixing(Index6M,$H787,TRUE,_xll.ohTrigger(RecalcTrigger,Trigger6M)),NA())</f>
        <v>6.7259623551044236E-3</v>
      </c>
      <c r="M787" s="145">
        <f>IFERROR(_xll.qlIndexFixing(Index1Y,$H787,TRUE,_xll.ohTrigger(RecalcTrigger,Trigger1Y)),NA())</f>
        <v>8.5089183991138538E-3</v>
      </c>
      <c r="N787" s="144">
        <f>IFERROR(_xll.qlIndexFixing(ONIndex1M,I787,TRUE,_xll.ohTrigger(RecalcTrigger,Trigger1M)),NA())</f>
        <v>3.5883746550968709E-3</v>
      </c>
      <c r="O787" s="44">
        <f>IFERROR(_xll.qlIndexFixing(ONIndex3M,I787,TRUE,_xll.ohTrigger(RecalcTrigger,Trigger3M)),NA())</f>
        <v>4.8272978718344461E-3</v>
      </c>
      <c r="P787" s="44">
        <f>IFERROR(_xll.qlIndexFixing(ONIndex6M,I787,TRUE,_xll.ohTrigger(RecalcTrigger,Trigger6M)),NA())</f>
        <v>6.173310685602118E-3</v>
      </c>
      <c r="Q787" s="145">
        <f>IFERROR(_xll.qlIndexFixing(ONIndex1Y,I787,TRUE,_xll.ohTrigger(RecalcTrigger,Trigger1Y)),NA())</f>
        <v>7.4440933650077312E-3</v>
      </c>
    </row>
    <row r="788" spans="2:17" x14ac:dyDescent="0.2">
      <c r="B788" s="39" t="s">
        <v>42</v>
      </c>
      <c r="D788" s="42">
        <f>_xll.qlCalendarAdvance(Calendar,$D787,B788,"f",FALSE)</f>
        <v>45251</v>
      </c>
      <c r="E788" s="139">
        <f>_xll.qlInterestRateIndexValueDate(IndexON,D788)</f>
        <v>45251</v>
      </c>
      <c r="F788" s="155">
        <f>IFERROR(_xll.qlIndexFixing(IndexON,D788,TRUE,_xll.ohTrigger(RecalcTrigger,TriggerON)),NA())</f>
        <v>3.6968805607173749E-3</v>
      </c>
      <c r="H788" s="42">
        <f>_xll.qlCalendarAdvance(Calendar,$H787,B788,"f",FALSE)</f>
        <v>45251</v>
      </c>
      <c r="I788" s="139">
        <f>_xll.qlInterestRateIndexValueDate(Index1M,$H788)</f>
        <v>45253</v>
      </c>
      <c r="J788" s="144">
        <f>IFERROR(_xll.qlIndexFixing(Index1M,$H788,TRUE,_xll.ohTrigger(RecalcTrigger,Trigger1M)),NA())</f>
        <v>3.71484012316635E-3</v>
      </c>
      <c r="K788" s="44">
        <f>IFERROR(_xll.qlIndexFixing(Index3M,H788,TRUE,_xll.ohTrigger(RecalcTrigger,Trigger3M)),NA())</f>
        <v>5.1749409462203246E-3</v>
      </c>
      <c r="L788" s="44">
        <f>IFERROR(_xll.qlIndexFixing(Index6M,$H788,TRUE,_xll.ohTrigger(RecalcTrigger,Trigger6M)),NA())</f>
        <v>6.7693322080208708E-3</v>
      </c>
      <c r="M788" s="145">
        <f>IFERROR(_xll.qlIndexFixing(Index1Y,$H788,TRUE,_xll.ohTrigger(RecalcTrigger,Trigger1Y)),NA())</f>
        <v>8.5476632941882992E-3</v>
      </c>
      <c r="N788" s="144">
        <f>IFERROR(_xll.qlIndexFixing(ONIndex1M,I788,TRUE,_xll.ohTrigger(RecalcTrigger,Trigger1M)),NA())</f>
        <v>3.6334323359632492E-3</v>
      </c>
      <c r="O788" s="44">
        <f>IFERROR(_xll.qlIndexFixing(ONIndex3M,I788,TRUE,_xll.ohTrigger(RecalcTrigger,Trigger3M)),NA())</f>
        <v>4.8775596125238962E-3</v>
      </c>
      <c r="P788" s="44">
        <f>IFERROR(_xll.qlIndexFixing(ONIndex6M,I788,TRUE,_xll.ohTrigger(RecalcTrigger,Trigger6M)),NA())</f>
        <v>6.21806218410903E-3</v>
      </c>
      <c r="Q788" s="145">
        <f>IFERROR(_xll.qlIndexFixing(ONIndex1Y,I788,TRUE,_xll.ohTrigger(RecalcTrigger,Trigger1Y)),NA())</f>
        <v>7.4869307783842487E-3</v>
      </c>
    </row>
    <row r="789" spans="2:17" x14ac:dyDescent="0.2">
      <c r="B789" s="39" t="s">
        <v>42</v>
      </c>
      <c r="D789" s="42">
        <f>_xll.qlCalendarAdvance(Calendar,$D788,B789,"f",FALSE)</f>
        <v>45258</v>
      </c>
      <c r="E789" s="139">
        <f>_xll.qlInterestRateIndexValueDate(IndexON,D789)</f>
        <v>45258</v>
      </c>
      <c r="F789" s="155">
        <f>IFERROR(_xll.qlIndexFixing(IndexON,D789,TRUE,_xll.ohTrigger(RecalcTrigger,TriggerON)),NA())</f>
        <v>3.7416578410010004E-3</v>
      </c>
      <c r="H789" s="42">
        <f>_xll.qlCalendarAdvance(Calendar,$H788,B789,"f",FALSE)</f>
        <v>45258</v>
      </c>
      <c r="I789" s="139">
        <f>_xll.qlInterestRateIndexValueDate(Index1M,$H789)</f>
        <v>45260</v>
      </c>
      <c r="J789" s="144">
        <f>IFERROR(_xll.qlIndexFixing(Index1M,$H789,TRUE,_xll.ohTrigger(RecalcTrigger,Trigger1M)),NA())</f>
        <v>3.7438463717204078E-3</v>
      </c>
      <c r="K789" s="44">
        <f>IFERROR(_xll.qlIndexFixing(Index3M,H789,TRUE,_xll.ohTrigger(RecalcTrigger,Trigger3M)),NA())</f>
        <v>5.2207180047665266E-3</v>
      </c>
      <c r="L789" s="44">
        <f>IFERROR(_xll.qlIndexFixing(Index6M,$H789,TRUE,_xll.ohTrigger(RecalcTrigger,Trigger6M)),NA())</f>
        <v>6.8156751438185727E-3</v>
      </c>
      <c r="M789" s="145">
        <f>IFERROR(_xll.qlIndexFixing(Index1Y,$H789,TRUE,_xll.ohTrigger(RecalcTrigger,Trigger1Y)),NA())</f>
        <v>8.5780321392892687E-3</v>
      </c>
      <c r="N789" s="144">
        <f>IFERROR(_xll.qlIndexFixing(ONIndex1M,I789,TRUE,_xll.ohTrigger(RecalcTrigger,Trigger1M)),NA())</f>
        <v>3.6785808839834289E-3</v>
      </c>
      <c r="O789" s="44">
        <f>IFERROR(_xll.qlIndexFixing(ONIndex3M,I789,TRUE,_xll.ohTrigger(RecalcTrigger,Trigger3M)),NA())</f>
        <v>4.9276856108360079E-3</v>
      </c>
      <c r="P789" s="44">
        <f>IFERROR(_xll.qlIndexFixing(ONIndex6M,I789,TRUE,_xll.ohTrigger(RecalcTrigger,Trigger6M)),NA())</f>
        <v>6.262706839361698E-3</v>
      </c>
      <c r="Q789" s="145">
        <f>IFERROR(_xll.qlIndexFixing(ONIndex1Y,I789,TRUE,_xll.ohTrigger(RecalcTrigger,Trigger1Y)),NA())</f>
        <v>7.5296338225250281E-3</v>
      </c>
    </row>
    <row r="790" spans="2:17" x14ac:dyDescent="0.2">
      <c r="B790" s="39" t="s">
        <v>42</v>
      </c>
      <c r="D790" s="42">
        <f>_xll.qlCalendarAdvance(Calendar,$D789,B790,"f",FALSE)</f>
        <v>45265</v>
      </c>
      <c r="E790" s="139">
        <f>_xll.qlInterestRateIndexValueDate(IndexON,D790)</f>
        <v>45265</v>
      </c>
      <c r="F790" s="155">
        <f>IFERROR(_xll.qlIndexFixing(IndexON,D790,TRUE,_xll.ohTrigger(RecalcTrigger,TriggerON)),NA())</f>
        <v>3.7865016135363305E-3</v>
      </c>
      <c r="H790" s="42">
        <f>_xll.qlCalendarAdvance(Calendar,$H789,B790,"f",FALSE)</f>
        <v>45265</v>
      </c>
      <c r="I790" s="139">
        <f>_xll.qlInterestRateIndexValueDate(Index1M,$H790)</f>
        <v>45267</v>
      </c>
      <c r="J790" s="144">
        <f>IFERROR(_xll.qlIndexFixing(Index1M,$H790,TRUE,_xll.ohTrigger(RecalcTrigger,Trigger1M)),NA())</f>
        <v>3.7990399432957789E-3</v>
      </c>
      <c r="K790" s="44">
        <f>IFERROR(_xll.qlIndexFixing(Index3M,H790,TRUE,_xll.ohTrigger(RecalcTrigger,Trigger3M)),NA())</f>
        <v>5.2698815687591454E-3</v>
      </c>
      <c r="L790" s="44">
        <f>IFERROR(_xll.qlIndexFixing(Index6M,$H790,TRUE,_xll.ohTrigger(RecalcTrigger,Trigger6M)),NA())</f>
        <v>6.8587683360580975E-3</v>
      </c>
      <c r="M790" s="145">
        <f>IFERROR(_xll.qlIndexFixing(Index1Y,$H790,TRUE,_xll.ohTrigger(RecalcTrigger,Trigger1Y)),NA())</f>
        <v>8.6245925584291106E-3</v>
      </c>
      <c r="N790" s="144">
        <f>IFERROR(_xll.qlIndexFixing(ONIndex1M,I790,TRUE,_xll.ohTrigger(RecalcTrigger,Trigger1M)),NA())</f>
        <v>3.7238203154643656E-3</v>
      </c>
      <c r="O790" s="44">
        <f>IFERROR(_xll.qlIndexFixing(ONIndex3M,I790,TRUE,_xll.ohTrigger(RecalcTrigger,Trigger3M)),NA())</f>
        <v>4.9776730412709469E-3</v>
      </c>
      <c r="P790" s="44">
        <f>IFERROR(_xll.qlIndexFixing(ONIndex6M,I790,TRUE,_xll.ohTrigger(RecalcTrigger,Trigger6M)),NA())</f>
        <v>6.3072425362520335E-3</v>
      </c>
      <c r="Q790" s="145">
        <f>IFERROR(_xll.qlIndexFixing(ONIndex1Y,I790,TRUE,_xll.ohTrigger(RecalcTrigger,Trigger1Y)),NA())</f>
        <v>7.5722001572220421E-3</v>
      </c>
    </row>
    <row r="791" spans="2:17" x14ac:dyDescent="0.2">
      <c r="B791" s="39" t="s">
        <v>42</v>
      </c>
      <c r="D791" s="42">
        <f>_xll.qlCalendarAdvance(Calendar,$D790,B791,"f",FALSE)</f>
        <v>45272</v>
      </c>
      <c r="E791" s="139">
        <f>_xll.qlInterestRateIndexValueDate(IndexON,D791)</f>
        <v>45272</v>
      </c>
      <c r="F791" s="155">
        <f>IFERROR(_xll.qlIndexFixing(IndexON,D791,TRUE,_xll.ohTrigger(RecalcTrigger,TriggerON)),NA())</f>
        <v>3.8314116737669934E-3</v>
      </c>
      <c r="H791" s="42">
        <f>_xll.qlCalendarAdvance(Calendar,$H790,B791,"f",FALSE)</f>
        <v>45272</v>
      </c>
      <c r="I791" s="139">
        <f>_xll.qlInterestRateIndexValueDate(Index1M,$H791)</f>
        <v>45274</v>
      </c>
      <c r="J791" s="144">
        <f>IFERROR(_xll.qlIndexFixing(Index1M,$H791,TRUE,_xll.ohTrigger(RecalcTrigger,Trigger1M)),NA())</f>
        <v>3.8445346255172597E-3</v>
      </c>
      <c r="K791" s="44">
        <f>IFERROR(_xll.qlIndexFixing(Index3M,H791,TRUE,_xll.ohTrigger(RecalcTrigger,Trigger3M)),NA())</f>
        <v>5.3188875822551586E-3</v>
      </c>
      <c r="L791" s="44">
        <f>IFERROR(_xll.qlIndexFixing(Index6M,$H791,TRUE,_xll.ohTrigger(RecalcTrigger,Trigger6M)),NA())</f>
        <v>6.9017246214384403E-3</v>
      </c>
      <c r="M791" s="145">
        <f>IFERROR(_xll.qlIndexFixing(Index1Y,$H791,TRUE,_xll.ohTrigger(RecalcTrigger,Trigger1Y)),NA())</f>
        <v>8.6627742971765506E-3</v>
      </c>
      <c r="N791" s="144">
        <f>IFERROR(_xll.qlIndexFixing(ONIndex1M,I791,TRUE,_xll.ohTrigger(RecalcTrigger,Trigger1M)),NA())</f>
        <v>3.7691506463133351E-3</v>
      </c>
      <c r="O791" s="44">
        <f>IFERROR(_xll.qlIndexFixing(ONIndex3M,I791,TRUE,_xll.ohTrigger(RecalcTrigger,Trigger3M)),NA())</f>
        <v>5.0275190780890711E-3</v>
      </c>
      <c r="P791" s="44">
        <f>IFERROR(_xll.qlIndexFixing(ONIndex6M,I791,TRUE,_xll.ohTrigger(RecalcTrigger,Trigger6M)),NA())</f>
        <v>6.3516671593522034E-3</v>
      </c>
      <c r="Q791" s="145">
        <f>IFERROR(_xll.qlIndexFixing(ONIndex1Y,I791,TRUE,_xll.ohTrigger(RecalcTrigger,Trigger1Y)),NA())</f>
        <v>7.6146274419475191E-3</v>
      </c>
    </row>
    <row r="792" spans="2:17" x14ac:dyDescent="0.2">
      <c r="B792" s="39" t="s">
        <v>42</v>
      </c>
      <c r="D792" s="42">
        <f>_xll.qlCalendarAdvance(Calendar,$D791,B792,"f",FALSE)</f>
        <v>45279</v>
      </c>
      <c r="E792" s="139">
        <f>_xll.qlInterestRateIndexValueDate(IndexON,D792)</f>
        <v>45279</v>
      </c>
      <c r="F792" s="155">
        <f>IFERROR(_xll.qlIndexFixing(IndexON,D792,TRUE,_xll.ohTrigger(RecalcTrigger,TriggerON)),NA())</f>
        <v>3.8763878169767452E-3</v>
      </c>
      <c r="H792" s="42">
        <f>_xll.qlCalendarAdvance(Calendar,$H791,B792,"f",FALSE)</f>
        <v>45279</v>
      </c>
      <c r="I792" s="139">
        <f>_xll.qlInterestRateIndexValueDate(Index1M,$H792)</f>
        <v>45281</v>
      </c>
      <c r="J792" s="144">
        <f>IFERROR(_xll.qlIndexFixing(Index1M,$H792,TRUE,_xll.ohTrigger(RecalcTrigger,Trigger1M)),NA())</f>
        <v>3.8901204586105909E-3</v>
      </c>
      <c r="K792" s="44">
        <f>IFERROR(_xll.qlIndexFixing(Index3M,H792,TRUE,_xll.ohTrigger(RecalcTrigger,Trigger3M)),NA())</f>
        <v>5.3677332099928716E-3</v>
      </c>
      <c r="L792" s="44">
        <f>IFERROR(_xll.qlIndexFixing(Index6M,$H792,TRUE,_xll.ohTrigger(RecalcTrigger,Trigger6M)),NA())</f>
        <v>6.9445418683532333E-3</v>
      </c>
      <c r="M792" s="145">
        <f>IFERROR(_xll.qlIndexFixing(Index1Y,$H792,TRUE,_xll.ohTrigger(RecalcTrigger,Trigger1Y)),NA())</f>
        <v>8.7007657022734105E-3</v>
      </c>
      <c r="N792" s="144">
        <f>IFERROR(_xll.qlIndexFixing(ONIndex1M,I792,TRUE,_xll.ohTrigger(RecalcTrigger,Trigger1M)),NA())</f>
        <v>3.8275660931130773E-3</v>
      </c>
      <c r="O792" s="44">
        <f>IFERROR(_xll.qlIndexFixing(ONIndex3M,I792,TRUE,_xll.ohTrigger(RecalcTrigger,Trigger3M)),NA())</f>
        <v>5.0913945302166752E-3</v>
      </c>
      <c r="P792" s="44">
        <f>IFERROR(_xll.qlIndexFixing(ONIndex6M,I792,TRUE,_xll.ohTrigger(RecalcTrigger,Trigger6M)),NA())</f>
        <v>6.4086179176214841E-3</v>
      </c>
      <c r="Q792" s="145">
        <f>IFERROR(_xll.qlIndexFixing(ONIndex1Y,I792,TRUE,_xll.ohTrigger(RecalcTrigger,Trigger1Y)),NA())</f>
        <v>7.6689687235820259E-3</v>
      </c>
    </row>
    <row r="793" spans="2:17" x14ac:dyDescent="0.2">
      <c r="B793" s="39" t="s">
        <v>42</v>
      </c>
      <c r="D793" s="42">
        <f>_xll.qlCalendarAdvance(Calendar,$D792,B793,"f",FALSE)</f>
        <v>45287</v>
      </c>
      <c r="E793" s="139">
        <f>_xll.qlInterestRateIndexValueDate(IndexON,D793)</f>
        <v>45287</v>
      </c>
      <c r="F793" s="155">
        <f>IFERROR(_xll.qlIndexFixing(IndexON,D793,TRUE,_xll.ohTrigger(RecalcTrigger,TriggerON)),NA())</f>
        <v>3.9278697786304662E-3</v>
      </c>
      <c r="H793" s="42">
        <f>_xll.qlCalendarAdvance(Calendar,$H792,B793,"f",FALSE)</f>
        <v>45287</v>
      </c>
      <c r="I793" s="139">
        <f>_xll.qlInterestRateIndexValueDate(Index1M,$H793)</f>
        <v>45289</v>
      </c>
      <c r="J793" s="144">
        <f>IFERROR(_xll.qlIndexFixing(Index1M,$H793,TRUE,_xll.ohTrigger(RecalcTrigger,Trigger1M)),NA())</f>
        <v>3.9456239008731327E-3</v>
      </c>
      <c r="K793" s="44">
        <f>IFERROR(_xll.qlIndexFixing(Index3M,H793,TRUE,_xll.ohTrigger(RecalcTrigger,Trigger3M)),NA())</f>
        <v>5.4198715112470097E-3</v>
      </c>
      <c r="L793" s="44">
        <f>IFERROR(_xll.qlIndexFixing(Index6M,$H793,TRUE,_xll.ohTrigger(RecalcTrigger,Trigger6M)),NA())</f>
        <v>6.9902378012598101E-3</v>
      </c>
      <c r="M793" s="145">
        <f>IFERROR(_xll.qlIndexFixing(Index1Y,$H793,TRUE,_xll.ohTrigger(RecalcTrigger,Trigger1Y)),NA())</f>
        <v>8.7439497325403348E-3</v>
      </c>
      <c r="N793" s="144">
        <f>IFERROR(_xll.qlIndexFixing(ONIndex1M,I793,TRUE,_xll.ohTrigger(RecalcTrigger,Trigger1M)),NA())</f>
        <v>3.8731042551543027E-3</v>
      </c>
      <c r="O793" s="44">
        <f>IFERROR(_xll.qlIndexFixing(ONIndex3M,I793,TRUE,_xll.ohTrigger(RecalcTrigger,Trigger3M)),NA())</f>
        <v>5.1409067709240475E-3</v>
      </c>
      <c r="P793" s="44">
        <f>IFERROR(_xll.qlIndexFixing(ONIndex6M,I793,TRUE,_xll.ohTrigger(RecalcTrigger,Trigger6M)),NA())</f>
        <v>6.4527807151204541E-3</v>
      </c>
      <c r="Q793" s="145">
        <f>IFERROR(_xll.qlIndexFixing(ONIndex1Y,I793,TRUE,_xll.ohTrigger(RecalcTrigger,Trigger1Y)),NA())</f>
        <v>7.7110693917337159E-3</v>
      </c>
    </row>
    <row r="794" spans="2:17" x14ac:dyDescent="0.2">
      <c r="B794" s="39" t="s">
        <v>42</v>
      </c>
      <c r="D794" s="42">
        <f>_xll.qlCalendarAdvance(Calendar,$D793,B794,"f",FALSE)</f>
        <v>45294</v>
      </c>
      <c r="E794" s="139">
        <f>_xll.qlInterestRateIndexValueDate(IndexON,D794)</f>
        <v>45294</v>
      </c>
      <c r="F794" s="155">
        <f>IFERROR(_xll.qlIndexFixing(IndexON,D794,TRUE,_xll.ohTrigger(RecalcTrigger,TriggerON)),NA())</f>
        <v>3.9729868388782563E-3</v>
      </c>
      <c r="H794" s="42">
        <f>_xll.qlCalendarAdvance(Calendar,$H793,B794,"f",FALSE)</f>
        <v>45294</v>
      </c>
      <c r="I794" s="139">
        <f>_xll.qlInterestRateIndexValueDate(Index1M,$H794)</f>
        <v>45296</v>
      </c>
      <c r="J794" s="144">
        <f>IFERROR(_xll.qlIndexFixing(Index1M,$H794,TRUE,_xll.ohTrigger(RecalcTrigger,Trigger1M)),NA())</f>
        <v>3.9848113650158496E-3</v>
      </c>
      <c r="K794" s="44">
        <f>IFERROR(_xll.qlIndexFixing(Index3M,H794,TRUE,_xll.ohTrigger(RecalcTrigger,Trigger3M)),NA())</f>
        <v>5.4718491527181957E-3</v>
      </c>
      <c r="L794" s="44">
        <f>IFERROR(_xll.qlIndexFixing(Index6M,$H794,TRUE,_xll.ohTrigger(RecalcTrigger,Trigger6M)),NA())</f>
        <v>7.0327600914367053E-3</v>
      </c>
      <c r="M794" s="145">
        <f>IFERROR(_xll.qlIndexFixing(Index1Y,$H794,TRUE,_xll.ohTrigger(RecalcTrigger,Trigger1Y)),NA())</f>
        <v>8.7788699991598936E-3</v>
      </c>
      <c r="N794" s="144">
        <f>IFERROR(_xll.qlIndexFixing(ONIndex1M,I794,TRUE,_xll.ohTrigger(RecalcTrigger,Trigger1M)),NA())</f>
        <v>3.9122093555921111E-3</v>
      </c>
      <c r="O794" s="44">
        <f>IFERROR(_xll.qlIndexFixing(ONIndex3M,I794,TRUE,_xll.ohTrigger(RecalcTrigger,Trigger3M)),NA())</f>
        <v>5.1832260141537745E-3</v>
      </c>
      <c r="P794" s="44">
        <f>IFERROR(_xll.qlIndexFixing(ONIndex6M,I794,TRUE,_xll.ohTrigger(RecalcTrigger,Trigger6M)),NA())</f>
        <v>6.4905406845117142E-3</v>
      </c>
      <c r="Q794" s="145">
        <f>IFERROR(_xll.qlIndexFixing(ONIndex1Y,I794,TRUE,_xll.ohTrigger(RecalcTrigger,Trigger1Y)),NA())</f>
        <v>7.7470389747258395E-3</v>
      </c>
    </row>
    <row r="795" spans="2:17" x14ac:dyDescent="0.2">
      <c r="B795" s="39" t="s">
        <v>42</v>
      </c>
      <c r="D795" s="42">
        <f>_xll.qlCalendarAdvance(Calendar,$D794,B795,"f",FALSE)</f>
        <v>45301</v>
      </c>
      <c r="E795" s="139">
        <f>_xll.qlInterestRateIndexValueDate(IndexON,D795)</f>
        <v>45301</v>
      </c>
      <c r="F795" s="155">
        <f>IFERROR(_xll.qlIndexFixing(IndexON,D795,TRUE,_xll.ohTrigger(RecalcTrigger,TriggerON)),NA())</f>
        <v>4.0181693384599981E-3</v>
      </c>
      <c r="H795" s="42">
        <f>_xll.qlCalendarAdvance(Calendar,$H794,B795,"f",FALSE)</f>
        <v>45301</v>
      </c>
      <c r="I795" s="139">
        <f>_xll.qlInterestRateIndexValueDate(Index1M,$H795)</f>
        <v>45303</v>
      </c>
      <c r="J795" s="144">
        <f>IFERROR(_xll.qlIndexFixing(Index1M,$H795,TRUE,_xll.ohTrigger(RecalcTrigger,Trigger1M)),NA())</f>
        <v>4.0306767579394659E-3</v>
      </c>
      <c r="K795" s="44">
        <f>IFERROR(_xll.qlIndexFixing(Index3M,H795,TRUE,_xll.ohTrigger(RecalcTrigger,Trigger3M)),NA())</f>
        <v>5.5201722514898787E-3</v>
      </c>
      <c r="L795" s="44">
        <f>IFERROR(_xll.qlIndexFixing(Index6M,$H795,TRUE,_xll.ohTrigger(RecalcTrigger,Trigger6M)),NA())</f>
        <v>7.0751367929858533E-3</v>
      </c>
      <c r="M795" s="145">
        <f>IFERROR(_xll.qlIndexFixing(Index1Y,$H795,TRUE,_xll.ohTrigger(RecalcTrigger,Trigger1Y)),NA())</f>
        <v>8.8162685444278261E-3</v>
      </c>
      <c r="N795" s="144">
        <f>IFERROR(_xll.qlIndexFixing(ONIndex1M,I795,TRUE,_xll.ohTrigger(RecalcTrigger,Trigger1M)),NA())</f>
        <v>3.9579164424274893E-3</v>
      </c>
      <c r="O795" s="44">
        <f>IFERROR(_xll.qlIndexFixing(ONIndex3M,I795,TRUE,_xll.ohTrigger(RecalcTrigger,Trigger3M)),NA())</f>
        <v>5.2324561754613086E-3</v>
      </c>
      <c r="P795" s="44">
        <f>IFERROR(_xll.qlIndexFixing(ONIndex6M,I795,TRUE,_xll.ohTrigger(RecalcTrigger,Trigger6M)),NA())</f>
        <v>6.5344826114888122E-3</v>
      </c>
      <c r="Q795" s="145">
        <f>IFERROR(_xll.qlIndexFixing(ONIndex1Y,I795,TRUE,_xll.ohTrigger(RecalcTrigger,Trigger1Y)),NA())</f>
        <v>7.7888652636382005E-3</v>
      </c>
    </row>
    <row r="796" spans="2:17" x14ac:dyDescent="0.2">
      <c r="B796" s="39" t="s">
        <v>42</v>
      </c>
      <c r="D796" s="42">
        <f>_xll.qlCalendarAdvance(Calendar,$D795,B796,"f",FALSE)</f>
        <v>45308</v>
      </c>
      <c r="E796" s="139">
        <f>_xll.qlInterestRateIndexValueDate(IndexON,D796)</f>
        <v>45308</v>
      </c>
      <c r="F796" s="155">
        <f>IFERROR(_xll.qlIndexFixing(IndexON,D796,TRUE,_xll.ohTrigger(RecalcTrigger,TriggerON)),NA())</f>
        <v>4.0634170730591279E-3</v>
      </c>
      <c r="H796" s="42">
        <f>_xll.qlCalendarAdvance(Calendar,$H795,B796,"f",FALSE)</f>
        <v>45308</v>
      </c>
      <c r="I796" s="139">
        <f>_xll.qlInterestRateIndexValueDate(Index1M,$H796)</f>
        <v>45310</v>
      </c>
      <c r="J796" s="144">
        <f>IFERROR(_xll.qlIndexFixing(Index1M,$H796,TRUE,_xll.ohTrigger(RecalcTrigger,Trigger1M)),NA())</f>
        <v>4.0766333650837745E-3</v>
      </c>
      <c r="K796" s="44">
        <f>IFERROR(_xll.qlIndexFixing(Index3M,H796,TRUE,_xll.ohTrigger(RecalcTrigger,Trigger3M)),NA())</f>
        <v>5.5683232171660916E-3</v>
      </c>
      <c r="L796" s="44">
        <f>IFERROR(_xll.qlIndexFixing(Index6M,$H796,TRUE,_xll.ohTrigger(RecalcTrigger,Trigger6M)),NA())</f>
        <v>7.1173657737714675E-3</v>
      </c>
      <c r="M796" s="145">
        <f>IFERROR(_xll.qlIndexFixing(Index1Y,$H796,TRUE,_xll.ohTrigger(RecalcTrigger,Trigger1Y)),NA())</f>
        <v>8.8534715183141086E-3</v>
      </c>
      <c r="N796" s="144">
        <f>IFERROR(_xll.qlIndexFixing(ONIndex1M,I796,TRUE,_xll.ohTrigger(RecalcTrigger,Trigger1M)),NA())</f>
        <v>4.0037145119242723E-3</v>
      </c>
      <c r="O796" s="44">
        <f>IFERROR(_xll.qlIndexFixing(ONIndex3M,I796,TRUE,_xll.ohTrigger(RecalcTrigger,Trigger3M)),NA())</f>
        <v>5.2815304110964689E-3</v>
      </c>
      <c r="P796" s="44">
        <f>IFERROR(_xll.qlIndexFixing(ONIndex6M,I796,TRUE,_xll.ohTrigger(RecalcTrigger,Trigger6M)),NA())</f>
        <v>6.5783025864973865E-3</v>
      </c>
      <c r="Q796" s="145">
        <f>IFERROR(_xll.qlIndexFixing(ONIndex1Y,I796,TRUE,_xll.ohTrigger(RecalcTrigger,Trigger1Y)),NA())</f>
        <v>7.8305404665268696E-3</v>
      </c>
    </row>
    <row r="797" spans="2:17" x14ac:dyDescent="0.2">
      <c r="B797" s="39" t="s">
        <v>42</v>
      </c>
      <c r="D797" s="42">
        <f>_xll.qlCalendarAdvance(Calendar,$D796,B797,"f",FALSE)</f>
        <v>45315</v>
      </c>
      <c r="E797" s="139">
        <f>_xll.qlInterestRateIndexValueDate(IndexON,D797)</f>
        <v>45315</v>
      </c>
      <c r="F797" s="155">
        <f>IFERROR(_xll.qlIndexFixing(IndexON,D797,TRUE,_xll.ohTrigger(RecalcTrigger,TriggerON)),NA())</f>
        <v>4.1087298375597214E-3</v>
      </c>
      <c r="H797" s="42">
        <f>_xll.qlCalendarAdvance(Calendar,$H796,B797,"f",FALSE)</f>
        <v>45315</v>
      </c>
      <c r="I797" s="139">
        <f>_xll.qlInterestRateIndexValueDate(Index1M,$H797)</f>
        <v>45317</v>
      </c>
      <c r="J797" s="144">
        <f>IFERROR(_xll.qlIndexFixing(Index1M,$H797,TRUE,_xll.ohTrigger(RecalcTrigger,Trigger1M)),NA())</f>
        <v>4.1226812036685503E-3</v>
      </c>
      <c r="K797" s="44">
        <f>IFERROR(_xll.qlIndexFixing(Index3M,H797,TRUE,_xll.ohTrigger(RecalcTrigger,Trigger3M)),NA())</f>
        <v>5.6162992138843017E-3</v>
      </c>
      <c r="L797" s="44">
        <f>IFERROR(_xll.qlIndexFixing(Index6M,$H797,TRUE,_xll.ohTrigger(RecalcTrigger,Trigger6M)),NA())</f>
        <v>7.159444901511945E-3</v>
      </c>
      <c r="M797" s="145">
        <f>IFERROR(_xll.qlIndexFixing(Index1Y,$H797,TRUE,_xll.ohTrigger(RecalcTrigger,Trigger1Y)),NA())</f>
        <v>8.890477669464188E-3</v>
      </c>
      <c r="N797" s="144">
        <f>IFERROR(_xll.qlIndexFixing(ONIndex1M,I797,TRUE,_xll.ohTrigger(RecalcTrigger,Trigger1M)),NA())</f>
        <v>4.0496035803894159E-3</v>
      </c>
      <c r="O797" s="44">
        <f>IFERROR(_xll.qlIndexFixing(ONIndex3M,I797,TRUE,_xll.ohTrigger(RecalcTrigger,Trigger3M)),NA())</f>
        <v>5.3304458955594214E-3</v>
      </c>
      <c r="P797" s="44">
        <f>IFERROR(_xll.qlIndexFixing(ONIndex6M,I797,TRUE,_xll.ohTrigger(RecalcTrigger,Trigger6M)),NA())</f>
        <v>6.6219984941096044E-3</v>
      </c>
      <c r="Q797" s="145">
        <f>IFERROR(_xll.qlIndexFixing(ONIndex1Y,I797,TRUE,_xll.ohTrigger(RecalcTrigger,Trigger1Y)),NA())</f>
        <v>7.8720622430239473E-3</v>
      </c>
    </row>
    <row r="798" spans="2:17" x14ac:dyDescent="0.2">
      <c r="B798" s="39" t="s">
        <v>42</v>
      </c>
      <c r="D798" s="42">
        <f>_xll.qlCalendarAdvance(Calendar,$D797,B798,"f",FALSE)</f>
        <v>45322</v>
      </c>
      <c r="E798" s="139">
        <f>_xll.qlInterestRateIndexValueDate(IndexON,D798)</f>
        <v>45322</v>
      </c>
      <c r="F798" s="155">
        <f>IFERROR(_xll.qlIndexFixing(IndexON,D798,TRUE,_xll.ohTrigger(RecalcTrigger,TriggerON)),NA())</f>
        <v>4.154107427565279E-3</v>
      </c>
      <c r="H798" s="42">
        <f>_xll.qlCalendarAdvance(Calendar,$H797,B798,"f",FALSE)</f>
        <v>45322</v>
      </c>
      <c r="I798" s="139">
        <f>_xll.qlInterestRateIndexValueDate(Index1M,$H798)</f>
        <v>45324</v>
      </c>
      <c r="J798" s="144">
        <f>IFERROR(_xll.qlIndexFixing(Index1M,$H798,TRUE,_xll.ohTrigger(RecalcTrigger,Trigger1M)),NA())</f>
        <v>4.1688202909058317E-3</v>
      </c>
      <c r="K798" s="44">
        <f>IFERROR(_xll.qlIndexFixing(Index3M,H798,TRUE,_xll.ohTrigger(RecalcTrigger,Trigger3M)),NA())</f>
        <v>5.6606725824792647E-3</v>
      </c>
      <c r="L798" s="44">
        <f>IFERROR(_xll.qlIndexFixing(Index6M,$H798,TRUE,_xll.ohTrigger(RecalcTrigger,Trigger6M)),NA())</f>
        <v>7.2013720437776665E-3</v>
      </c>
      <c r="M798" s="145">
        <f>IFERROR(_xll.qlIndexFixing(Index1Y,$H798,TRUE,_xll.ohTrigger(RecalcTrigger,Trigger1Y)),NA())</f>
        <v>8.927285755904131E-3</v>
      </c>
      <c r="N798" s="144">
        <f>IFERROR(_xll.qlIndexFixing(ONIndex1M,I798,TRUE,_xll.ohTrigger(RecalcTrigger,Trigger1M)),NA())</f>
        <v>4.0955836637301957E-3</v>
      </c>
      <c r="O798" s="44">
        <f>IFERROR(_xll.qlIndexFixing(ONIndex3M,I798,TRUE,_xll.ohTrigger(RecalcTrigger,Trigger3M)),NA())</f>
        <v>5.3791998030305876E-3</v>
      </c>
      <c r="P798" s="44">
        <f>IFERROR(_xll.qlIndexFixing(ONIndex6M,I798,TRUE,_xll.ohTrigger(RecalcTrigger,Trigger6M)),NA())</f>
        <v>6.6655682192173771E-3</v>
      </c>
      <c r="Q798" s="145">
        <f>IFERROR(_xll.qlIndexFixing(ONIndex1Y,I798,TRUE,_xll.ohTrigger(RecalcTrigger,Trigger1Y)),NA())</f>
        <v>7.913428252681598E-3</v>
      </c>
    </row>
    <row r="799" spans="2:17" x14ac:dyDescent="0.2">
      <c r="B799" s="39" t="s">
        <v>42</v>
      </c>
      <c r="D799" s="42">
        <f>_xll.qlCalendarAdvance(Calendar,$D798,B799,"f",FALSE)</f>
        <v>45329</v>
      </c>
      <c r="E799" s="139">
        <f>_xll.qlInterestRateIndexValueDate(IndexON,D799)</f>
        <v>45329</v>
      </c>
      <c r="F799" s="155">
        <f>IFERROR(_xll.qlIndexFixing(IndexON,D799,TRUE,_xll.ohTrigger(RecalcTrigger,TriggerON)),NA())</f>
        <v>4.1995496380398123E-3</v>
      </c>
      <c r="H799" s="42">
        <f>_xll.qlCalendarAdvance(Calendar,$H798,B799,"f",FALSE)</f>
        <v>45329</v>
      </c>
      <c r="I799" s="139">
        <f>_xll.qlInterestRateIndexValueDate(Index1M,$H799)</f>
        <v>45331</v>
      </c>
      <c r="J799" s="144">
        <f>IFERROR(_xll.qlIndexFixing(Index1M,$H799,TRUE,_xll.ohTrigger(RecalcTrigger,Trigger1M)),NA())</f>
        <v>4.2150506440308622E-3</v>
      </c>
      <c r="K799" s="44">
        <f>IFERROR(_xll.qlIndexFixing(Index3M,H799,TRUE,_xll.ohTrigger(RecalcTrigger,Trigger3M)),NA())</f>
        <v>5.7083028144990777E-3</v>
      </c>
      <c r="L799" s="44">
        <f>IFERROR(_xll.qlIndexFixing(Index6M,$H799,TRUE,_xll.ohTrigger(RecalcTrigger,Trigger6M)),NA())</f>
        <v>7.2431450679949555E-3</v>
      </c>
      <c r="M799" s="145">
        <f>IFERROR(_xll.qlIndexFixing(Index1Y,$H799,TRUE,_xll.ohTrigger(RecalcTrigger,Trigger1Y)),NA())</f>
        <v>8.9638945450441036E-3</v>
      </c>
      <c r="N799" s="144">
        <f>IFERROR(_xll.qlIndexFixing(ONIndex1M,I799,TRUE,_xll.ohTrigger(RecalcTrigger,Trigger1M)),NA())</f>
        <v>4.1416547782535673E-3</v>
      </c>
      <c r="O799" s="44">
        <f>IFERROR(_xll.qlIndexFixing(ONIndex3M,I799,TRUE,_xll.ohTrigger(RecalcTrigger,Trigger3M)),NA())</f>
        <v>5.4277893079301975E-3</v>
      </c>
      <c r="P799" s="44">
        <f>IFERROR(_xll.qlIndexFixing(ONIndex6M,I799,TRUE,_xll.ohTrigger(RecalcTrigger,Trigger6M)),NA())</f>
        <v>6.7090096464728077E-3</v>
      </c>
      <c r="Q799" s="145">
        <f>IFERROR(_xll.qlIndexFixing(ONIndex1Y,I799,TRUE,_xll.ohTrigger(RecalcTrigger,Trigger1Y)),NA())</f>
        <v>7.9546361552118583E-3</v>
      </c>
    </row>
    <row r="800" spans="2:17" x14ac:dyDescent="0.2">
      <c r="B800" s="39" t="s">
        <v>42</v>
      </c>
      <c r="D800" s="42">
        <f>_xll.qlCalendarAdvance(Calendar,$D799,B800,"f",FALSE)</f>
        <v>45336</v>
      </c>
      <c r="E800" s="139">
        <f>_xll.qlInterestRateIndexValueDate(IndexON,D800)</f>
        <v>45336</v>
      </c>
      <c r="F800" s="155">
        <f>IFERROR(_xll.qlIndexFixing(IndexON,D800,TRUE,_xll.ohTrigger(RecalcTrigger,TriggerON)),NA())</f>
        <v>4.2450562645068857E-3</v>
      </c>
      <c r="H800" s="42">
        <f>_xll.qlCalendarAdvance(Calendar,$H799,B800,"f",FALSE)</f>
        <v>45336</v>
      </c>
      <c r="I800" s="139">
        <f>_xll.qlInterestRateIndexValueDate(Index1M,$H800)</f>
        <v>45338</v>
      </c>
      <c r="J800" s="144">
        <f>IFERROR(_xll.qlIndexFixing(Index1M,$H800,TRUE,_xll.ohTrigger(RecalcTrigger,Trigger1M)),NA())</f>
        <v>4.2613722802582613E-3</v>
      </c>
      <c r="K800" s="44">
        <f>IFERROR(_xll.qlIndexFixing(Index3M,H800,TRUE,_xll.ohTrigger(RecalcTrigger,Trigger3M)),NA())</f>
        <v>5.7557497685234438E-3</v>
      </c>
      <c r="L800" s="44">
        <f>IFERROR(_xll.qlIndexFixing(Index6M,$H800,TRUE,_xll.ohTrigger(RecalcTrigger,Trigger6M)),NA())</f>
        <v>7.284761841446951E-3</v>
      </c>
      <c r="M800" s="145">
        <f>IFERROR(_xll.qlIndexFixing(Index1Y,$H800,TRUE,_xll.ohTrigger(RecalcTrigger,Trigger1Y)),NA())</f>
        <v>9.0003028136831642E-3</v>
      </c>
      <c r="N800" s="144">
        <f>IFERROR(_xll.qlIndexFixing(ONIndex1M,I800,TRUE,_xll.ohTrigger(RecalcTrigger,Trigger1M)),NA())</f>
        <v>4.1878169400266785E-3</v>
      </c>
      <c r="O800" s="44">
        <f>IFERROR(_xll.qlIndexFixing(ONIndex3M,I800,TRUE,_xll.ohTrigger(RecalcTrigger,Trigger3M)),NA())</f>
        <v>5.4762115845186088E-3</v>
      </c>
      <c r="P800" s="44">
        <f>IFERROR(_xll.qlIndexFixing(ONIndex6M,I800,TRUE,_xll.ohTrigger(RecalcTrigger,Trigger6M)),NA())</f>
        <v>6.7523206608477437E-3</v>
      </c>
      <c r="Q800" s="145">
        <f>IFERROR(_xll.qlIndexFixing(ONIndex1Y,I800,TRUE,_xll.ohTrigger(RecalcTrigger,Trigger1Y)),NA())</f>
        <v>7.9956836101668927E-3</v>
      </c>
    </row>
    <row r="801" spans="2:17" x14ac:dyDescent="0.2">
      <c r="B801" s="39" t="s">
        <v>42</v>
      </c>
      <c r="D801" s="42">
        <f>_xll.qlCalendarAdvance(Calendar,$D800,B801,"f",FALSE)</f>
        <v>45343</v>
      </c>
      <c r="E801" s="139">
        <f>_xll.qlInterestRateIndexValueDate(IndexON,D801)</f>
        <v>45343</v>
      </c>
      <c r="F801" s="155">
        <f>IFERROR(_xll.qlIndexFixing(IndexON,D801,TRUE,_xll.ohTrigger(RecalcTrigger,TriggerON)),NA())</f>
        <v>4.2906271022502551E-3</v>
      </c>
      <c r="H801" s="42">
        <f>_xll.qlCalendarAdvance(Calendar,$H800,B801,"f",FALSE)</f>
        <v>45343</v>
      </c>
      <c r="I801" s="139">
        <f>_xll.qlInterestRateIndexValueDate(Index1M,$H801)</f>
        <v>45345</v>
      </c>
      <c r="J801" s="144">
        <f>IFERROR(_xll.qlIndexFixing(Index1M,$H801,TRUE,_xll.ohTrigger(RecalcTrigger,Trigger1M)),NA())</f>
        <v>4.3077852168181153E-3</v>
      </c>
      <c r="K801" s="44">
        <f>IFERROR(_xll.qlIndexFixing(Index3M,H801,TRUE,_xll.ohTrigger(RecalcTrigger,Trigger3M)),NA())</f>
        <v>5.803010608360637E-3</v>
      </c>
      <c r="L801" s="44">
        <f>IFERROR(_xll.qlIndexFixing(Index6M,$H801,TRUE,_xll.ohTrigger(RecalcTrigger,Trigger6M)),NA())</f>
        <v>7.3262202312749285E-3</v>
      </c>
      <c r="M801" s="145">
        <f>IFERROR(_xll.qlIndexFixing(Index1Y,$H801,TRUE,_xll.ohTrigger(RecalcTrigger,Trigger1Y)),NA())</f>
        <v>9.0365093480138381E-3</v>
      </c>
      <c r="N801" s="144">
        <f>IFERROR(_xll.qlIndexFixing(ONIndex1M,I801,TRUE,_xll.ohTrigger(RecalcTrigger,Trigger1M)),NA())</f>
        <v>4.2340701652765489E-3</v>
      </c>
      <c r="O801" s="44">
        <f>IFERROR(_xll.qlIndexFixing(ONIndex3M,I801,TRUE,_xll.ohTrigger(RecalcTrigger,Trigger3M)),NA())</f>
        <v>5.5244638071361152E-3</v>
      </c>
      <c r="P801" s="44">
        <f>IFERROR(_xll.qlIndexFixing(ONIndex6M,I801,TRUE,_xll.ohTrigger(RecalcTrigger,Trigger6M)),NA())</f>
        <v>6.7954991467544801E-3</v>
      </c>
      <c r="Q801" s="145">
        <f>IFERROR(_xll.qlIndexFixing(ONIndex1Y,I801,TRUE,_xll.ohTrigger(RecalcTrigger,Trigger1Y)),NA())</f>
        <v>8.0365682772587377E-3</v>
      </c>
    </row>
    <row r="802" spans="2:17" x14ac:dyDescent="0.2">
      <c r="B802" s="39" t="s">
        <v>42</v>
      </c>
      <c r="D802" s="42">
        <f>_xll.qlCalendarAdvance(Calendar,$D801,B802,"f",FALSE)</f>
        <v>45350</v>
      </c>
      <c r="E802" s="139">
        <f>_xll.qlInterestRateIndexValueDate(IndexON,D802)</f>
        <v>45350</v>
      </c>
      <c r="F802" s="155">
        <f>IFERROR(_xll.qlIndexFixing(IndexON,D802,TRUE,_xll.ohTrigger(RecalcTrigger,TriggerON)),NA())</f>
        <v>4.3362619462339325E-3</v>
      </c>
      <c r="H802" s="42">
        <f>_xll.qlCalendarAdvance(Calendar,$H801,B802,"f",FALSE)</f>
        <v>45350</v>
      </c>
      <c r="I802" s="139">
        <f>_xll.qlInterestRateIndexValueDate(Index1M,$H802)</f>
        <v>45352</v>
      </c>
      <c r="J802" s="144">
        <f>IFERROR(_xll.qlIndexFixing(Index1M,$H802,TRUE,_xll.ohTrigger(RecalcTrigger,Trigger1M)),NA())</f>
        <v>4.357645951343081E-3</v>
      </c>
      <c r="K802" s="44">
        <f>IFERROR(_xll.qlIndexFixing(Index3M,H802,TRUE,_xll.ohTrigger(RecalcTrigger,Trigger3M)),NA())</f>
        <v>5.8635665320922493E-3</v>
      </c>
      <c r="L802" s="44">
        <f>IFERROR(_xll.qlIndexFixing(Index6M,$H802,TRUE,_xll.ohTrigger(RecalcTrigger,Trigger6M)),NA())</f>
        <v>7.3764194802837775E-3</v>
      </c>
      <c r="M802" s="145">
        <f>IFERROR(_xll.qlIndexFixing(Index1Y,$H802,TRUE,_xll.ohTrigger(RecalcTrigger,Trigger1Y)),NA())</f>
        <v>9.0725129436251672E-3</v>
      </c>
      <c r="N802" s="144">
        <f>IFERROR(_xll.qlIndexFixing(ONIndex1M,I802,TRUE,_xll.ohTrigger(RecalcTrigger,Trigger1M)),NA())</f>
        <v>4.2804144703101343E-3</v>
      </c>
      <c r="O802" s="44">
        <f>IFERROR(_xll.qlIndexFixing(ONIndex3M,I802,TRUE,_xll.ohTrigger(RecalcTrigger,Trigger3M)),NA())</f>
        <v>5.5725431500430744E-3</v>
      </c>
      <c r="P802" s="44">
        <f>IFERROR(_xll.qlIndexFixing(ONIndex6M,I802,TRUE,_xll.ohTrigger(RecalcTrigger,Trigger6M)),NA())</f>
        <v>6.8385429892448002E-3</v>
      </c>
      <c r="Q802" s="145">
        <f>IFERROR(_xll.qlIndexFixing(ONIndex1Y,I802,TRUE,_xll.ohTrigger(RecalcTrigger,Trigger1Y)),NA())</f>
        <v>8.0772878160395578E-3</v>
      </c>
    </row>
    <row r="803" spans="2:17" x14ac:dyDescent="0.2">
      <c r="B803" s="39" t="s">
        <v>42</v>
      </c>
      <c r="D803" s="42">
        <f>_xll.qlCalendarAdvance(Calendar,$D802,B803,"f",FALSE)</f>
        <v>45357</v>
      </c>
      <c r="E803" s="139">
        <f>_xll.qlInterestRateIndexValueDate(IndexON,D803)</f>
        <v>45357</v>
      </c>
      <c r="F803" s="155">
        <f>IFERROR(_xll.qlIndexFixing(IndexON,D803,TRUE,_xll.ohTrigger(RecalcTrigger,TriggerON)),NA())</f>
        <v>4.381960592141354E-3</v>
      </c>
      <c r="H803" s="42">
        <f>_xll.qlCalendarAdvance(Calendar,$H802,B803,"f",FALSE)</f>
        <v>45357</v>
      </c>
      <c r="I803" s="139">
        <f>_xll.qlInterestRateIndexValueDate(Index1M,$H803)</f>
        <v>45359</v>
      </c>
      <c r="J803" s="144">
        <f>IFERROR(_xll.qlIndexFixing(Index1M,$H803,TRUE,_xll.ohTrigger(RecalcTrigger,Trigger1M)),NA())</f>
        <v>4.4008850598606999E-3</v>
      </c>
      <c r="K803" s="44">
        <f>IFERROR(_xll.qlIndexFixing(Index3M,H803,TRUE,_xll.ohTrigger(RecalcTrigger,Trigger3M)),NA())</f>
        <v>5.9103926054072733E-3</v>
      </c>
      <c r="L803" s="44">
        <f>IFERROR(_xll.qlIndexFixing(Index6M,$H803,TRUE,_xll.ohTrigger(RecalcTrigger,Trigger6M)),NA())</f>
        <v>7.4175201104245804E-3</v>
      </c>
      <c r="M803" s="145">
        <f>IFERROR(_xll.qlIndexFixing(Index1Y,$H803,TRUE,_xll.ohTrigger(RecalcTrigger,Trigger1Y)),NA())</f>
        <v>9.1083124055079401E-3</v>
      </c>
      <c r="N803" s="144">
        <f>IFERROR(_xll.qlIndexFixing(ONIndex1M,I803,TRUE,_xll.ohTrigger(RecalcTrigger,Trigger1M)),NA())</f>
        <v>4.3268498711146464E-3</v>
      </c>
      <c r="O803" s="44">
        <f>IFERROR(_xll.qlIndexFixing(ONIndex3M,I803,TRUE,_xll.ohTrigger(RecalcTrigger,Trigger3M)),NA())</f>
        <v>5.6204467878195885E-3</v>
      </c>
      <c r="P803" s="44">
        <f>IFERROR(_xll.qlIndexFixing(ONIndex6M,I803,TRUE,_xll.ohTrigger(RecalcTrigger,Trigger6M)),NA())</f>
        <v>6.8814500729708072E-3</v>
      </c>
      <c r="Q803" s="145">
        <f>IFERROR(_xll.qlIndexFixing(ONIndex1Y,I803,TRUE,_xll.ohTrigger(RecalcTrigger,Trigger1Y)),NA())</f>
        <v>8.1178398862213896E-3</v>
      </c>
    </row>
    <row r="804" spans="2:17" x14ac:dyDescent="0.2">
      <c r="B804" s="39" t="s">
        <v>42</v>
      </c>
      <c r="D804" s="42">
        <f>_xll.qlCalendarAdvance(Calendar,$D803,B804,"f",FALSE)</f>
        <v>45364</v>
      </c>
      <c r="E804" s="139">
        <f>_xll.qlInterestRateIndexValueDate(IndexON,D804)</f>
        <v>45364</v>
      </c>
      <c r="F804" s="155">
        <f>IFERROR(_xll.qlIndexFixing(IndexON,D804,TRUE,_xll.ohTrigger(RecalcTrigger,TriggerON)),NA())</f>
        <v>4.4277228350164677E-3</v>
      </c>
      <c r="H804" s="42">
        <f>_xll.qlCalendarAdvance(Calendar,$H803,B804,"f",FALSE)</f>
        <v>45364</v>
      </c>
      <c r="I804" s="139">
        <f>_xll.qlInterestRateIndexValueDate(Index1M,$H804)</f>
        <v>45366</v>
      </c>
      <c r="J804" s="144">
        <f>IFERROR(_xll.qlIndexFixing(Index1M,$H804,TRUE,_xll.ohTrigger(RecalcTrigger,Trigger1M)),NA())</f>
        <v>4.4475720008087648E-3</v>
      </c>
      <c r="K804" s="44">
        <f>IFERROR(_xll.qlIndexFixing(Index3M,H804,TRUE,_xll.ohTrigger(RecalcTrigger,Trigger3M)),NA())</f>
        <v>5.9570232562483495E-3</v>
      </c>
      <c r="L804" s="44">
        <f>IFERROR(_xll.qlIndexFixing(Index6M,$H804,TRUE,_xll.ohTrigger(RecalcTrigger,Trigger6M)),NA())</f>
        <v>7.458455504090934E-3</v>
      </c>
      <c r="M804" s="145">
        <f>IFERROR(_xll.qlIndexFixing(Index1Y,$H804,TRUE,_xll.ohTrigger(RecalcTrigger,Trigger1Y)),NA())</f>
        <v>9.1439065480583837E-3</v>
      </c>
      <c r="N804" s="144">
        <f>IFERROR(_xll.qlIndexFixing(ONIndex1M,I804,TRUE,_xll.ohTrigger(RecalcTrigger,Trigger1M)),NA())</f>
        <v>4.3733763839171047E-3</v>
      </c>
      <c r="O804" s="44">
        <f>IFERROR(_xll.qlIndexFixing(ONIndex3M,I804,TRUE,_xll.ohTrigger(RecalcTrigger,Trigger3M)),NA())</f>
        <v>5.668171894486207E-3</v>
      </c>
      <c r="P804" s="44">
        <f>IFERROR(_xll.qlIndexFixing(ONIndex6M,I804,TRUE,_xll.ohTrigger(RecalcTrigger,Trigger6M)),NA())</f>
        <v>6.9242182825846044E-3</v>
      </c>
      <c r="Q804" s="145">
        <f>IFERROR(_xll.qlIndexFixing(ONIndex1Y,I804,TRUE,_xll.ohTrigger(RecalcTrigger,Trigger1Y)),NA())</f>
        <v>8.1582221473563976E-3</v>
      </c>
    </row>
    <row r="805" spans="2:17" x14ac:dyDescent="0.2">
      <c r="B805" s="39" t="s">
        <v>42</v>
      </c>
      <c r="D805" s="42">
        <f>_xll.qlCalendarAdvance(Calendar,$D804,B805,"f",FALSE)</f>
        <v>45371</v>
      </c>
      <c r="E805" s="139">
        <f>_xll.qlInterestRateIndexValueDate(IndexON,D805)</f>
        <v>45371</v>
      </c>
      <c r="F805" s="155">
        <f>IFERROR(_xll.qlIndexFixing(IndexON,D805,TRUE,_xll.ohTrigger(RecalcTrigger,TriggerON)),NA())</f>
        <v>4.4735484701430295E-3</v>
      </c>
      <c r="H805" s="42">
        <f>_xll.qlCalendarAdvance(Calendar,$H804,B805,"f",FALSE)</f>
        <v>45371</v>
      </c>
      <c r="I805" s="139">
        <f>_xll.qlInterestRateIndexValueDate(Index1M,$H805)</f>
        <v>45373</v>
      </c>
      <c r="J805" s="144">
        <f>IFERROR(_xll.qlIndexFixing(Index1M,$H805,TRUE,_xll.ohTrigger(RecalcTrigger,Trigger1M)),NA())</f>
        <v>4.494350311019954E-3</v>
      </c>
      <c r="K805" s="44">
        <f>IFERROR(_xll.qlIndexFixing(Index3M,H805,TRUE,_xll.ohTrigger(RecalcTrigger,Trigger3M)),NA())</f>
        <v>6.0034556474815462E-3</v>
      </c>
      <c r="L805" s="44">
        <f>IFERROR(_xll.qlIndexFixing(Index6M,$H805,TRUE,_xll.ohTrigger(RecalcTrigger,Trigger6M)),NA())</f>
        <v>7.499223527545327E-3</v>
      </c>
      <c r="M805" s="145">
        <f>IFERROR(_xll.qlIndexFixing(Index1Y,$H805,TRUE,_xll.ohTrigger(RecalcTrigger,Trigger1Y)),NA())</f>
        <v>9.1792941950823211E-3</v>
      </c>
      <c r="N805" s="144">
        <f>IFERROR(_xll.qlIndexFixing(ONIndex1M,I805,TRUE,_xll.ohTrigger(RecalcTrigger,Trigger1M)),NA())</f>
        <v>4.419994024784657E-3</v>
      </c>
      <c r="O805" s="44">
        <f>IFERROR(_xll.qlIndexFixing(ONIndex3M,I805,TRUE,_xll.ohTrigger(RecalcTrigger,Trigger3M)),NA())</f>
        <v>5.7157156444631596E-3</v>
      </c>
      <c r="P805" s="44">
        <f>IFERROR(_xll.qlIndexFixing(ONIndex6M,I805,TRUE,_xll.ohTrigger(RecalcTrigger,Trigger6M)),NA())</f>
        <v>6.9668455028981668E-3</v>
      </c>
      <c r="Q805" s="145">
        <f>IFERROR(_xll.qlIndexFixing(ONIndex1Y,I805,TRUE,_xll.ohTrigger(RecalcTrigger,Trigger1Y)),NA())</f>
        <v>8.1984322589967462E-3</v>
      </c>
    </row>
    <row r="806" spans="2:17" x14ac:dyDescent="0.2">
      <c r="B806" s="39" t="s">
        <v>42</v>
      </c>
      <c r="D806" s="42">
        <f>_xll.qlCalendarAdvance(Calendar,$D805,B806,"f",FALSE)</f>
        <v>45378</v>
      </c>
      <c r="E806" s="139">
        <f>_xll.qlInterestRateIndexValueDate(IndexON,D806)</f>
        <v>45378</v>
      </c>
      <c r="F806" s="155">
        <f>IFERROR(_xll.qlIndexFixing(IndexON,D806,TRUE,_xll.ohTrigger(RecalcTrigger,TriggerON)),NA())</f>
        <v>4.5194372927248594E-3</v>
      </c>
      <c r="H806" s="42">
        <f>_xll.qlCalendarAdvance(Calendar,$H805,B806,"f",FALSE)</f>
        <v>45378</v>
      </c>
      <c r="I806" s="139">
        <f>_xll.qlInterestRateIndexValueDate(Index1M,$H806)</f>
        <v>45384</v>
      </c>
      <c r="J806" s="144">
        <f>IFERROR(_xll.qlIndexFixing(Index1M,$H806,TRUE,_xll.ohTrigger(RecalcTrigger,Trigger1M)),NA())</f>
        <v>4.564655464193379E-3</v>
      </c>
      <c r="K806" s="44">
        <f>IFERROR(_xll.qlIndexFixing(Index3M,H806,TRUE,_xll.ohTrigger(RecalcTrigger,Trigger3M)),NA())</f>
        <v>6.0660925795294933E-3</v>
      </c>
      <c r="L806" s="44">
        <f>IFERROR(_xll.qlIndexFixing(Index6M,$H806,TRUE,_xll.ohTrigger(RecalcTrigger,Trigger6M)),NA())</f>
        <v>7.5571190712690958E-3</v>
      </c>
      <c r="M806" s="145">
        <f>IFERROR(_xll.qlIndexFixing(Index1Y,$H806,TRUE,_xll.ohTrigger(RecalcTrigger,Trigger1Y)),NA())</f>
        <v>9.2295145665370077E-3</v>
      </c>
      <c r="N806" s="144">
        <f>IFERROR(_xll.qlIndexFixing(ONIndex1M,I806,TRUE,_xll.ohTrigger(RecalcTrigger,Trigger1M)),NA())</f>
        <v>4.4800649202425546E-3</v>
      </c>
      <c r="O806" s="44">
        <f>IFERROR(_xll.qlIndexFixing(ONIndex3M,I806,TRUE,_xll.ohTrigger(RecalcTrigger,Trigger3M)),NA())</f>
        <v>5.7765722924241203E-3</v>
      </c>
      <c r="P806" s="44">
        <f>IFERROR(_xll.qlIndexFixing(ONIndex6M,I806,TRUE,_xll.ohTrigger(RecalcTrigger,Trigger6M)),NA())</f>
        <v>7.0214413568958634E-3</v>
      </c>
      <c r="Q806" s="145">
        <f>IFERROR(_xll.qlIndexFixing(ONIndex1Y,I806,TRUE,_xll.ohTrigger(RecalcTrigger,Trigger1Y)),NA())</f>
        <v>8.2498742534209413E-3</v>
      </c>
    </row>
    <row r="807" spans="2:17" x14ac:dyDescent="0.2">
      <c r="B807" s="39" t="s">
        <v>42</v>
      </c>
      <c r="D807" s="42">
        <f>_xll.qlCalendarAdvance(Calendar,$D806,B807,"f",FALSE)</f>
        <v>45385</v>
      </c>
      <c r="E807" s="139">
        <f>_xll.qlInterestRateIndexValueDate(IndexON,D807)</f>
        <v>45385</v>
      </c>
      <c r="F807" s="155">
        <f>IFERROR(_xll.qlIndexFixing(IndexON,D807,TRUE,_xll.ohTrigger(RecalcTrigger,TriggerON)),NA())</f>
        <v>4.5653890982855216E-3</v>
      </c>
      <c r="H807" s="42">
        <f>_xll.qlCalendarAdvance(Calendar,$H806,B807,"f",FALSE)</f>
        <v>45385</v>
      </c>
      <c r="I807" s="139">
        <f>_xll.qlInterestRateIndexValueDate(Index1M,$H807)</f>
        <v>45387</v>
      </c>
      <c r="J807" s="144">
        <f>IFERROR(_xll.qlIndexFixing(Index1M,$H807,TRUE,_xll.ohTrigger(RecalcTrigger,Trigger1M)),NA())</f>
        <v>4.5881811082113602E-3</v>
      </c>
      <c r="K807" s="44">
        <f>IFERROR(_xll.qlIndexFixing(Index3M,H807,TRUE,_xll.ohTrigger(RecalcTrigger,Trigger3M)),NA())</f>
        <v>6.0858119181864036E-3</v>
      </c>
      <c r="L807" s="44">
        <f>IFERROR(_xll.qlIndexFixing(Index6M,$H807,TRUE,_xll.ohTrigger(RecalcTrigger,Trigger6M)),NA())</f>
        <v>7.5802488920474814E-3</v>
      </c>
      <c r="M807" s="145">
        <f>IFERROR(_xll.qlIndexFixing(Index1Y,$H807,TRUE,_xll.ohTrigger(RecalcTrigger,Trigger1Y)),NA())</f>
        <v>9.2494453448466879E-3</v>
      </c>
      <c r="N807" s="144">
        <f>IFERROR(_xll.qlIndexFixing(ONIndex1M,I807,TRUE,_xll.ohTrigger(RecalcTrigger,Trigger1M)),NA())</f>
        <v>4.5135027557829943E-3</v>
      </c>
      <c r="O807" s="44">
        <f>IFERROR(_xll.qlIndexFixing(ONIndex3M,I807,TRUE,_xll.ohTrigger(RecalcTrigger,Trigger3M)),NA())</f>
        <v>5.8102477718691148E-3</v>
      </c>
      <c r="P807" s="44">
        <f>IFERROR(_xll.qlIndexFixing(ONIndex6M,I807,TRUE,_xll.ohTrigger(RecalcTrigger,Trigger6M)),NA())</f>
        <v>7.0516685147126168E-3</v>
      </c>
      <c r="Q807" s="145">
        <f>IFERROR(_xll.qlIndexFixing(ONIndex1Y,I807,TRUE,_xll.ohTrigger(RecalcTrigger,Trigger1Y)),NA())</f>
        <v>8.2783266727215477E-3</v>
      </c>
    </row>
    <row r="808" spans="2:17" x14ac:dyDescent="0.2">
      <c r="B808" s="39" t="s">
        <v>42</v>
      </c>
      <c r="D808" s="42">
        <f>_xll.qlCalendarAdvance(Calendar,$D807,B808,"f",FALSE)</f>
        <v>45392</v>
      </c>
      <c r="E808" s="139">
        <f>_xll.qlInterestRateIndexValueDate(IndexON,D808)</f>
        <v>45392</v>
      </c>
      <c r="F808" s="155">
        <f>IFERROR(_xll.qlIndexFixing(IndexON,D808,TRUE,_xll.ohTrigger(RecalcTrigger,TriggerON)),NA())</f>
        <v>4.6114036819489002E-3</v>
      </c>
      <c r="H808" s="42">
        <f>_xll.qlCalendarAdvance(Calendar,$H807,B808,"f",FALSE)</f>
        <v>45392</v>
      </c>
      <c r="I808" s="139">
        <f>_xll.qlInterestRateIndexValueDate(Index1M,$H808)</f>
        <v>45394</v>
      </c>
      <c r="J808" s="144">
        <f>IFERROR(_xll.qlIndexFixing(Index1M,$H808,TRUE,_xll.ohTrigger(RecalcTrigger,Trigger1M)),NA())</f>
        <v>4.6352336296672271E-3</v>
      </c>
      <c r="K808" s="44">
        <f>IFERROR(_xll.qlIndexFixing(Index3M,H808,TRUE,_xll.ohTrigger(RecalcTrigger,Trigger3M)),NA())</f>
        <v>6.1316760575914125E-3</v>
      </c>
      <c r="L808" s="44">
        <f>IFERROR(_xll.qlIndexFixing(Index6M,$H808,TRUE,_xll.ohTrigger(RecalcTrigger,Trigger6M)),NA())</f>
        <v>7.6205017473373144E-3</v>
      </c>
      <c r="M808" s="145">
        <f>IFERROR(_xll.qlIndexFixing(Index1Y,$H808,TRUE,_xll.ohTrigger(RecalcTrigger,Trigger1Y)),NA())</f>
        <v>9.2842065422839241E-3</v>
      </c>
      <c r="N808" s="144">
        <f>IFERROR(_xll.qlIndexFixing(ONIndex1M,I808,TRUE,_xll.ohTrigger(RecalcTrigger,Trigger1M)),NA())</f>
        <v>4.5603938781280107E-3</v>
      </c>
      <c r="O808" s="44">
        <f>IFERROR(_xll.qlIndexFixing(ONIndex3M,I808,TRUE,_xll.ohTrigger(RecalcTrigger,Trigger3M)),NA())</f>
        <v>5.8572304978188328E-3</v>
      </c>
      <c r="P808" s="44">
        <f>IFERROR(_xll.qlIndexFixing(ONIndex6M,I808,TRUE,_xll.ohTrigger(RecalcTrigger,Trigger6M)),NA())</f>
        <v>7.0938600755976466E-3</v>
      </c>
      <c r="Q808" s="145">
        <f>IFERROR(_xll.qlIndexFixing(ONIndex1Y,I808,TRUE,_xll.ohTrigger(RecalcTrigger,Trigger1Y)),NA())</f>
        <v>8.3180062939902655E-3</v>
      </c>
    </row>
    <row r="809" spans="2:17" x14ac:dyDescent="0.2">
      <c r="B809" s="39" t="s">
        <v>42</v>
      </c>
      <c r="D809" s="42">
        <f>_xll.qlCalendarAdvance(Calendar,$D808,B809,"f",FALSE)</f>
        <v>45399</v>
      </c>
      <c r="E809" s="139">
        <f>_xll.qlInterestRateIndexValueDate(IndexON,D809)</f>
        <v>45399</v>
      </c>
      <c r="F809" s="155">
        <f>IFERROR(_xll.qlIndexFixing(IndexON,D809,TRUE,_xll.ohTrigger(RecalcTrigger,TriggerON)),NA())</f>
        <v>4.6574808389188149E-3</v>
      </c>
      <c r="H809" s="42">
        <f>_xll.qlCalendarAdvance(Calendar,$H808,B809,"f",FALSE)</f>
        <v>45399</v>
      </c>
      <c r="I809" s="139">
        <f>_xll.qlInterestRateIndexValueDate(Index1M,$H809)</f>
        <v>45401</v>
      </c>
      <c r="J809" s="144">
        <f>IFERROR(_xll.qlIndexFixing(Index1M,$H809,TRUE,_xll.ohTrigger(RecalcTrigger,Trigger1M)),NA())</f>
        <v>4.6823775893658779E-3</v>
      </c>
      <c r="K809" s="44">
        <f>IFERROR(_xll.qlIndexFixing(Index3M,H809,TRUE,_xll.ohTrigger(RecalcTrigger,Trigger3M)),NA())</f>
        <v>6.1773311891366103E-3</v>
      </c>
      <c r="L809" s="44">
        <f>IFERROR(_xll.qlIndexFixing(Index6M,$H809,TRUE,_xll.ohTrigger(RecalcTrigger,Trigger6M)),NA())</f>
        <v>7.6605782589851887E-3</v>
      </c>
      <c r="M809" s="145">
        <f>IFERROR(_xll.qlIndexFixing(Index1Y,$H809,TRUE,_xll.ohTrigger(RecalcTrigger,Trigger1Y)),NA())</f>
        <v>9.3212036076254553E-3</v>
      </c>
      <c r="N809" s="144">
        <f>IFERROR(_xll.qlIndexFixing(ONIndex1M,I809,TRUE,_xll.ohTrigger(RecalcTrigger,Trigger1M)),NA())</f>
        <v>4.6073761932863277E-3</v>
      </c>
      <c r="O809" s="44">
        <f>IFERROR(_xll.qlIndexFixing(ONIndex3M,I809,TRUE,_xll.ohTrigger(RecalcTrigger,Trigger3M)),NA())</f>
        <v>5.9040205644400601E-3</v>
      </c>
      <c r="P809" s="44">
        <f>IFERROR(_xll.qlIndexFixing(ONIndex6M,I809,TRUE,_xll.ohTrigger(RecalcTrigger,Trigger6M)),NA())</f>
        <v>7.1359021861905347E-3</v>
      </c>
      <c r="Q809" s="145">
        <f>IFERROR(_xll.qlIndexFixing(ONIndex1Y,I809,TRUE,_xll.ohTrigger(RecalcTrigger,Trigger1Y)),NA())</f>
        <v>8.3575044043726621E-3</v>
      </c>
    </row>
    <row r="810" spans="2:17" x14ac:dyDescent="0.2">
      <c r="B810" s="39" t="s">
        <v>42</v>
      </c>
      <c r="D810" s="42">
        <f>_xll.qlCalendarAdvance(Calendar,$D809,B810,"f",FALSE)</f>
        <v>45406</v>
      </c>
      <c r="E810" s="139">
        <f>_xll.qlInterestRateIndexValueDate(IndexON,D810)</f>
        <v>45406</v>
      </c>
      <c r="F810" s="155">
        <f>IFERROR(_xll.qlIndexFixing(IndexON,D810,TRUE,_xll.ohTrigger(RecalcTrigger,TriggerON)),NA())</f>
        <v>4.703620364479022E-3</v>
      </c>
      <c r="H810" s="42">
        <f>_xll.qlCalendarAdvance(Calendar,$H809,B810,"f",FALSE)</f>
        <v>45406</v>
      </c>
      <c r="I810" s="139">
        <f>_xll.qlInterestRateIndexValueDate(Index1M,$H810)</f>
        <v>45408</v>
      </c>
      <c r="J810" s="144">
        <f>IFERROR(_xll.qlIndexFixing(Index1M,$H810,TRUE,_xll.ohTrigger(RecalcTrigger,Trigger1M)),NA())</f>
        <v>4.7296130045477152E-3</v>
      </c>
      <c r="K810" s="44">
        <f>IFERROR(_xll.qlIndexFixing(Index3M,H810,TRUE,_xll.ohTrigger(RecalcTrigger,Trigger3M)),NA())</f>
        <v>6.2227744755803472E-3</v>
      </c>
      <c r="L810" s="44">
        <f>IFERROR(_xll.qlIndexFixing(Index6M,$H810,TRUE,_xll.ohTrigger(RecalcTrigger,Trigger6M)),NA())</f>
        <v>7.7004760709721565E-3</v>
      </c>
      <c r="M810" s="145">
        <f>IFERROR(_xll.qlIndexFixing(Index1Y,$H810,TRUE,_xll.ohTrigger(RecalcTrigger,Trigger1Y)),NA())</f>
        <v>9.3530944897003369E-3</v>
      </c>
      <c r="N810" s="144">
        <f>IFERROR(_xll.qlIndexFixing(ONIndex1M,I810,TRUE,_xll.ohTrigger(RecalcTrigger,Trigger1M)),NA())</f>
        <v>4.6578459676460682E-3</v>
      </c>
      <c r="O810" s="44">
        <f>IFERROR(_xll.qlIndexFixing(ONIndex3M,I810,TRUE,_xll.ohTrigger(RecalcTrigger,Trigger3M)),NA())</f>
        <v>5.9539845042655415E-3</v>
      </c>
      <c r="P810" s="44">
        <f>IFERROR(_xll.qlIndexFixing(ONIndex6M,I810,TRUE,_xll.ohTrigger(RecalcTrigger,Trigger6M)),NA())</f>
        <v>7.1808502812364949E-3</v>
      </c>
      <c r="Q810" s="145">
        <f>IFERROR(_xll.qlIndexFixing(ONIndex1Y,I810,TRUE,_xll.ohTrigger(RecalcTrigger,Trigger1Y)),NA())</f>
        <v>8.3997172434369105E-3</v>
      </c>
    </row>
    <row r="811" spans="2:17" x14ac:dyDescent="0.2">
      <c r="B811" s="39" t="s">
        <v>42</v>
      </c>
      <c r="D811" s="42">
        <f>_xll.qlCalendarAdvance(Calendar,$D810,B811,"f",FALSE)</f>
        <v>45414</v>
      </c>
      <c r="E811" s="139">
        <f>_xll.qlInterestRateIndexValueDate(IndexON,D811)</f>
        <v>45414</v>
      </c>
      <c r="F811" s="155">
        <f>IFERROR(_xll.qlIndexFixing(IndexON,D811,TRUE,_xll.ohTrigger(RecalcTrigger,TriggerON)),NA())</f>
        <v>4.756427358056925E-3</v>
      </c>
      <c r="H811" s="42">
        <f>_xll.qlCalendarAdvance(Calendar,$H810,B811,"f",FALSE)</f>
        <v>45414</v>
      </c>
      <c r="I811" s="139">
        <f>_xll.qlInterestRateIndexValueDate(Index1M,$H811)</f>
        <v>45418</v>
      </c>
      <c r="J811" s="144">
        <f>IFERROR(_xll.qlIndexFixing(Index1M,$H811,TRUE,_xll.ohTrigger(RecalcTrigger,Trigger1M)),NA())</f>
        <v>4.7972508505711086E-3</v>
      </c>
      <c r="K811" s="44">
        <f>IFERROR(_xll.qlIndexFixing(Index3M,H811,TRUE,_xll.ohTrigger(RecalcTrigger,Trigger3M)),NA())</f>
        <v>6.2905567699963914E-3</v>
      </c>
      <c r="L811" s="44">
        <f>IFERROR(_xll.qlIndexFixing(Index6M,$H811,TRUE,_xll.ohTrigger(RecalcTrigger,Trigger6M)),NA())</f>
        <v>7.754307536800239E-3</v>
      </c>
      <c r="M811" s="145">
        <f>IFERROR(_xll.qlIndexFixing(Index1Y,$H811,TRUE,_xll.ohTrigger(RecalcTrigger,Trigger1Y)),NA())</f>
        <v>9.3969517437321477E-3</v>
      </c>
      <c r="N811" s="144">
        <f>IFERROR(_xll.qlIndexFixing(ONIndex1M,I811,TRUE,_xll.ohTrigger(RecalcTrigger,Trigger1M)),NA())</f>
        <v>4.7083597360941809E-3</v>
      </c>
      <c r="O811" s="44">
        <f>IFERROR(_xll.qlIndexFixing(ONIndex3M,I811,TRUE,_xll.ohTrigger(RecalcTrigger,Trigger3M)),NA())</f>
        <v>6.0036231020976771E-3</v>
      </c>
      <c r="P811" s="44">
        <f>IFERROR(_xll.qlIndexFixing(ONIndex6M,I811,TRUE,_xll.ohTrigger(RecalcTrigger,Trigger6M)),NA())</f>
        <v>7.22547933612816E-3</v>
      </c>
      <c r="Q811" s="145">
        <f>IFERROR(_xll.qlIndexFixing(ONIndex1Y,I811,TRUE,_xll.ohTrigger(RecalcTrigger,Trigger1Y)),NA())</f>
        <v>8.4415211188382244E-3</v>
      </c>
    </row>
    <row r="812" spans="2:17" x14ac:dyDescent="0.2">
      <c r="B812" s="39" t="s">
        <v>42</v>
      </c>
      <c r="D812" s="42">
        <f>_xll.qlCalendarAdvance(Calendar,$D811,B812,"f",FALSE)</f>
        <v>45421</v>
      </c>
      <c r="E812" s="139">
        <f>_xll.qlInterestRateIndexValueDate(IndexON,D812)</f>
        <v>45421</v>
      </c>
      <c r="F812" s="155">
        <f>IFERROR(_xll.qlIndexFixing(IndexON,D812,TRUE,_xll.ohTrigger(RecalcTrigger,TriggerON)),NA())</f>
        <v>4.802699841421898E-3</v>
      </c>
      <c r="H812" s="42">
        <f>_xll.qlCalendarAdvance(Calendar,$H811,B812,"f",FALSE)</f>
        <v>45421</v>
      </c>
      <c r="I812" s="139">
        <f>_xll.qlInterestRateIndexValueDate(Index1M,$H812)</f>
        <v>45425</v>
      </c>
      <c r="J812" s="144">
        <f>IFERROR(_xll.qlIndexFixing(Index1M,$H812,TRUE,_xll.ohTrigger(RecalcTrigger,Trigger1M)),NA())</f>
        <v>4.8447084437657079E-3</v>
      </c>
      <c r="K812" s="44">
        <f>IFERROR(_xll.qlIndexFixing(Index3M,H812,TRUE,_xll.ohTrigger(RecalcTrigger,Trigger3M)),NA())</f>
        <v>6.3354583760922706E-3</v>
      </c>
      <c r="L812" s="44">
        <f>IFERROR(_xll.qlIndexFixing(Index6M,$H812,TRUE,_xll.ohTrigger(RecalcTrigger,Trigger6M)),NA())</f>
        <v>7.7937746828463236E-3</v>
      </c>
      <c r="M812" s="145">
        <f>IFERROR(_xll.qlIndexFixing(Index1Y,$H812,TRUE,_xll.ohTrigger(RecalcTrigger,Trigger1Y)),NA())</f>
        <v>9.4307993218188911E-3</v>
      </c>
      <c r="N812" s="144">
        <f>IFERROR(_xll.qlIndexFixing(ONIndex1M,I812,TRUE,_xll.ohTrigger(RecalcTrigger,Trigger1M)),NA())</f>
        <v>4.7556287624672677E-3</v>
      </c>
      <c r="O812" s="44">
        <f>IFERROR(_xll.qlIndexFixing(ONIndex3M,I812,TRUE,_xll.ohTrigger(RecalcTrigger,Trigger3M)),NA())</f>
        <v>6.0497892719446611E-3</v>
      </c>
      <c r="P812" s="44">
        <f>IFERROR(_xll.qlIndexFixing(ONIndex6M,I812,TRUE,_xll.ohTrigger(RecalcTrigger,Trigger6M)),NA())</f>
        <v>7.2670379750583436E-3</v>
      </c>
      <c r="Q812" s="145">
        <f>IFERROR(_xll.qlIndexFixing(ONIndex1Y,I812,TRUE,_xll.ohTrigger(RecalcTrigger,Trigger1Y)),NA())</f>
        <v>8.4804335299715206E-3</v>
      </c>
    </row>
    <row r="813" spans="2:17" x14ac:dyDescent="0.2">
      <c r="B813" s="39" t="s">
        <v>42</v>
      </c>
      <c r="D813" s="42">
        <f>_xll.qlCalendarAdvance(Calendar,$D812,B813,"f",FALSE)</f>
        <v>45428</v>
      </c>
      <c r="E813" s="139">
        <f>_xll.qlInterestRateIndexValueDate(IndexON,D813)</f>
        <v>45428</v>
      </c>
      <c r="F813" s="155">
        <f>IFERROR(_xll.qlIndexFixing(IndexON,D813,TRUE,_xll.ohTrigger(RecalcTrigger,TriggerON)),NA())</f>
        <v>4.8490340499718343E-3</v>
      </c>
      <c r="H813" s="42">
        <f>_xll.qlCalendarAdvance(Calendar,$H812,B813,"f",FALSE)</f>
        <v>45428</v>
      </c>
      <c r="I813" s="139">
        <f>_xll.qlInterestRateIndexValueDate(Index1M,$H813)</f>
        <v>45432</v>
      </c>
      <c r="J813" s="144">
        <f>IFERROR(_xll.qlIndexFixing(Index1M,$H813,TRUE,_xll.ohTrigger(RecalcTrigger,Trigger1M)),NA())</f>
        <v>4.8922575516064902E-3</v>
      </c>
      <c r="K813" s="44">
        <f>IFERROR(_xll.qlIndexFixing(Index3M,H813,TRUE,_xll.ohTrigger(RecalcTrigger,Trigger3M)),NA())</f>
        <v>6.380138207640728E-3</v>
      </c>
      <c r="L813" s="44">
        <f>IFERROR(_xll.qlIndexFixing(Index6M,$H813,TRUE,_xll.ohTrigger(RecalcTrigger,Trigger6M)),NA())</f>
        <v>7.8330552120830111E-3</v>
      </c>
      <c r="M813" s="145">
        <f>IFERROR(_xll.qlIndexFixing(Index1Y,$H813,TRUE,_xll.ohTrigger(RecalcTrigger,Trigger1Y)),NA())</f>
        <v>9.4644310423548407E-3</v>
      </c>
      <c r="N813" s="144">
        <f>IFERROR(_xll.qlIndexFixing(ONIndex1M,I813,TRUE,_xll.ohTrigger(RecalcTrigger,Trigger1M)),NA())</f>
        <v>4.8029890487999438E-3</v>
      </c>
      <c r="O813" s="44">
        <f>IFERROR(_xll.qlIndexFixing(ONIndex3M,I813,TRUE,_xll.ohTrigger(RecalcTrigger,Trigger3M)),NA())</f>
        <v>6.0957510759873657E-3</v>
      </c>
      <c r="P813" s="44">
        <f>IFERROR(_xll.qlIndexFixing(ONIndex6M,I813,TRUE,_xll.ohTrigger(RecalcTrigger,Trigger6M)),NA())</f>
        <v>7.3084384004662439E-3</v>
      </c>
      <c r="Q813" s="145">
        <f>IFERROR(_xll.qlIndexFixing(ONIndex1Y,I813,TRUE,_xll.ohTrigger(RecalcTrigger,Trigger1Y)),NA())</f>
        <v>8.5191547342144958E-3</v>
      </c>
    </row>
    <row r="814" spans="2:17" x14ac:dyDescent="0.2">
      <c r="B814" s="39" t="s">
        <v>42</v>
      </c>
      <c r="D814" s="42">
        <f>_xll.qlCalendarAdvance(Calendar,$D813,B814,"f",FALSE)</f>
        <v>45435</v>
      </c>
      <c r="E814" s="139">
        <f>_xll.qlInterestRateIndexValueDate(IndexON,D814)</f>
        <v>45435</v>
      </c>
      <c r="F814" s="155">
        <f>IFERROR(_xll.qlIndexFixing(IndexON,D814,TRUE,_xll.ohTrigger(RecalcTrigger,TriggerON)),NA())</f>
        <v>4.895429779150362E-3</v>
      </c>
      <c r="H814" s="42">
        <f>_xll.qlCalendarAdvance(Calendar,$H813,B814,"f",FALSE)</f>
        <v>45435</v>
      </c>
      <c r="I814" s="139">
        <f>_xll.qlInterestRateIndexValueDate(Index1M,$H814)</f>
        <v>45439</v>
      </c>
      <c r="J814" s="144">
        <f>IFERROR(_xll.qlIndexFixing(Index1M,$H814,TRUE,_xll.ohTrigger(RecalcTrigger,Trigger1M)),NA())</f>
        <v>4.939898191351909E-3</v>
      </c>
      <c r="K814" s="44">
        <f>IFERROR(_xll.qlIndexFixing(Index3M,H814,TRUE,_xll.ohTrigger(RecalcTrigger,Trigger3M)),NA())</f>
        <v>6.4245934268456779E-3</v>
      </c>
      <c r="L814" s="44">
        <f>IFERROR(_xll.qlIndexFixing(Index6M,$H814,TRUE,_xll.ohTrigger(RecalcTrigger,Trigger6M)),NA())</f>
        <v>7.8721467578543002E-3</v>
      </c>
      <c r="M814" s="145">
        <f>IFERROR(_xll.qlIndexFixing(Index1Y,$H814,TRUE,_xll.ohTrigger(RecalcTrigger,Trigger1Y)),NA())</f>
        <v>9.4978458226391647E-3</v>
      </c>
      <c r="N814" s="144">
        <f>IFERROR(_xll.qlIndexFixing(ONIndex1M,I814,TRUE,_xll.ohTrigger(RecalcTrigger,Trigger1M)),NA())</f>
        <v>4.8504406109195486E-3</v>
      </c>
      <c r="O814" s="44">
        <f>IFERROR(_xll.qlIndexFixing(ONIndex3M,I814,TRUE,_xll.ohTrigger(RecalcTrigger,Trigger3M)),NA())</f>
        <v>6.1415056886460206E-3</v>
      </c>
      <c r="P814" s="44">
        <f>IFERROR(_xll.qlIndexFixing(ONIndex6M,I814,TRUE,_xll.ohTrigger(RecalcTrigger,Trigger6M)),NA())</f>
        <v>7.3496784970839002E-3</v>
      </c>
      <c r="Q814" s="145">
        <f>IFERROR(_xll.qlIndexFixing(ONIndex1Y,I814,TRUE,_xll.ohTrigger(RecalcTrigger,Trigger1Y)),NA())</f>
        <v>8.5576823913591227E-3</v>
      </c>
    </row>
    <row r="815" spans="2:17" x14ac:dyDescent="0.2">
      <c r="B815" s="39" t="s">
        <v>42</v>
      </c>
      <c r="D815" s="42">
        <f>_xll.qlCalendarAdvance(Calendar,$D814,B815,"f",FALSE)</f>
        <v>45442</v>
      </c>
      <c r="E815" s="139">
        <f>_xll.qlInterestRateIndexValueDate(IndexON,D815)</f>
        <v>45442</v>
      </c>
      <c r="F815" s="155">
        <f>IFERROR(_xll.qlIndexFixing(IndexON,D815,TRUE,_xll.ohTrigger(RecalcTrigger,TriggerON)),NA())</f>
        <v>4.941886823921493E-3</v>
      </c>
      <c r="H815" s="42">
        <f>_xll.qlCalendarAdvance(Calendar,$H814,B815,"f",FALSE)</f>
        <v>45442</v>
      </c>
      <c r="I815" s="139">
        <f>_xll.qlInterestRateIndexValueDate(Index1M,$H815)</f>
        <v>45446</v>
      </c>
      <c r="J815" s="144">
        <f>IFERROR(_xll.qlIndexFixing(Index1M,$H815,TRUE,_xll.ohTrigger(RecalcTrigger,Trigger1M)),NA())</f>
        <v>4.9841786641779962E-3</v>
      </c>
      <c r="K815" s="44">
        <f>IFERROR(_xll.qlIndexFixing(Index3M,H815,TRUE,_xll.ohTrigger(RecalcTrigger,Trigger3M)),NA())</f>
        <v>6.4688211958189353E-3</v>
      </c>
      <c r="L815" s="44">
        <f>IFERROR(_xll.qlIndexFixing(Index6M,$H815,TRUE,_xll.ohTrigger(RecalcTrigger,Trigger6M)),NA())</f>
        <v>7.9082485247454152E-3</v>
      </c>
      <c r="M815" s="145">
        <f>IFERROR(_xll.qlIndexFixing(Index1Y,$H815,TRUE,_xll.ohTrigger(RecalcTrigger,Trigger1Y)),NA())</f>
        <v>9.5310425894742229E-3</v>
      </c>
      <c r="N815" s="144">
        <f>IFERROR(_xll.qlIndexFixing(ONIndex1M,I815,TRUE,_xll.ohTrigger(RecalcTrigger,Trigger1M)),NA())</f>
        <v>4.897983465372846E-3</v>
      </c>
      <c r="O815" s="44">
        <f>IFERROR(_xll.qlIndexFixing(ONIndex3M,I815,TRUE,_xll.ohTrigger(RecalcTrigger,Trigger3M)),NA())</f>
        <v>6.1870502840211117E-3</v>
      </c>
      <c r="P815" s="44">
        <f>IFERROR(_xll.qlIndexFixing(ONIndex6M,I815,TRUE,_xll.ohTrigger(RecalcTrigger,Trigger6M)),NA())</f>
        <v>7.3907561497232876E-3</v>
      </c>
      <c r="Q815" s="145">
        <f>IFERROR(_xll.qlIndexFixing(ONIndex1Y,I815,TRUE,_xll.ohTrigger(RecalcTrigger,Trigger1Y)),NA())</f>
        <v>8.5960141610375018E-3</v>
      </c>
    </row>
    <row r="816" spans="2:17" x14ac:dyDescent="0.2">
      <c r="B816" s="39" t="s">
        <v>42</v>
      </c>
      <c r="D816" s="42">
        <f>_xll.qlCalendarAdvance(Calendar,$D815,B816,"f",FALSE)</f>
        <v>45449</v>
      </c>
      <c r="E816" s="139">
        <f>_xll.qlInterestRateIndexValueDate(IndexON,D816)</f>
        <v>45449</v>
      </c>
      <c r="F816" s="155">
        <f>IFERROR(_xll.qlIndexFixing(IndexON,D816,TRUE,_xll.ohTrigger(RecalcTrigger,TriggerON)),NA())</f>
        <v>4.9884049798887276E-3</v>
      </c>
      <c r="H816" s="42">
        <f>_xll.qlCalendarAdvance(Calendar,$H815,B816,"f",FALSE)</f>
        <v>45449</v>
      </c>
      <c r="I816" s="139">
        <f>_xll.qlInterestRateIndexValueDate(Index1M,$H816)</f>
        <v>45453</v>
      </c>
      <c r="J816" s="144">
        <f>IFERROR(_xll.qlIndexFixing(Index1M,$H816,TRUE,_xll.ohTrigger(RecalcTrigger,Trigger1M)),NA())</f>
        <v>5.0319952125734702E-3</v>
      </c>
      <c r="K816" s="44">
        <f>IFERROR(_xll.qlIndexFixing(Index3M,H816,TRUE,_xll.ohTrigger(RecalcTrigger,Trigger3M)),NA())</f>
        <v>6.5128186765854284E-3</v>
      </c>
      <c r="L816" s="44">
        <f>IFERROR(_xll.qlIndexFixing(Index6M,$H816,TRUE,_xll.ohTrigger(RecalcTrigger,Trigger6M)),NA())</f>
        <v>7.9469688242000142E-3</v>
      </c>
      <c r="M816" s="145">
        <f>IFERROR(_xll.qlIndexFixing(Index1Y,$H816,TRUE,_xll.ohTrigger(RecalcTrigger,Trigger1Y)),NA())</f>
        <v>9.5640202791695099E-3</v>
      </c>
      <c r="N816" s="144">
        <f>IFERROR(_xll.qlIndexFixing(ONIndex1M,I816,TRUE,_xll.ohTrigger(RecalcTrigger,Trigger1M)),NA())</f>
        <v>4.9456176279072395E-3</v>
      </c>
      <c r="O816" s="44">
        <f>IFERROR(_xll.qlIndexFixing(ONIndex3M,I816,TRUE,_xll.ohTrigger(RecalcTrigger,Trigger3M)),NA())</f>
        <v>6.2323820367726768E-3</v>
      </c>
      <c r="P816" s="44">
        <f>IFERROR(_xll.qlIndexFixing(ONIndex6M,I816,TRUE,_xll.ohTrigger(RecalcTrigger,Trigger6M)),NA())</f>
        <v>7.4316692431164455E-3</v>
      </c>
      <c r="Q816" s="145">
        <f>IFERROR(_xll.qlIndexFixing(ONIndex1Y,I816,TRUE,_xll.ohTrigger(RecalcTrigger,Trigger1Y)),NA())</f>
        <v>8.6341477027218616E-3</v>
      </c>
    </row>
    <row r="817" spans="2:17" x14ac:dyDescent="0.2">
      <c r="B817" s="39" t="s">
        <v>42</v>
      </c>
      <c r="D817" s="42">
        <f>_xll.qlCalendarAdvance(Calendar,$D816,B817,"f",FALSE)</f>
        <v>45456</v>
      </c>
      <c r="E817" s="139">
        <f>_xll.qlInterestRateIndexValueDate(IndexON,D817)</f>
        <v>45456</v>
      </c>
      <c r="F817" s="155">
        <f>IFERROR(_xll.qlIndexFixing(IndexON,D817,TRUE,_xll.ohTrigger(RecalcTrigger,TriggerON)),NA())</f>
        <v>5.0349840420160774E-3</v>
      </c>
      <c r="H817" s="42">
        <f>_xll.qlCalendarAdvance(Calendar,$H816,B817,"f",FALSE)</f>
        <v>45456</v>
      </c>
      <c r="I817" s="139">
        <f>_xll.qlInterestRateIndexValueDate(Index1M,$H817)</f>
        <v>45460</v>
      </c>
      <c r="J817" s="144">
        <f>IFERROR(_xll.qlIndexFixing(Index1M,$H817,TRUE,_xll.ohTrigger(RecalcTrigger,Trigger1M)),NA())</f>
        <v>5.0799033357940004E-3</v>
      </c>
      <c r="K817" s="44">
        <f>IFERROR(_xll.qlIndexFixing(Index3M,H817,TRUE,_xll.ohTrigger(RecalcTrigger,Trigger3M)),NA())</f>
        <v>6.5565830310805899E-3</v>
      </c>
      <c r="L817" s="44">
        <f>IFERROR(_xll.qlIndexFixing(Index6M,$H817,TRUE,_xll.ohTrigger(RecalcTrigger,Trigger6M)),NA())</f>
        <v>7.9854932011392439E-3</v>
      </c>
      <c r="M817" s="145">
        <f>IFERROR(_xll.qlIndexFixing(Index1Y,$H817,TRUE,_xll.ohTrigger(RecalcTrigger,Trigger1Y)),NA())</f>
        <v>9.5967778375458147E-3</v>
      </c>
      <c r="N817" s="144">
        <f>IFERROR(_xll.qlIndexFixing(ONIndex1M,I817,TRUE,_xll.ohTrigger(RecalcTrigger,Trigger1M)),NA())</f>
        <v>4.9933431150694929E-3</v>
      </c>
      <c r="O817" s="44">
        <f>IFERROR(_xll.qlIndexFixing(ONIndex3M,I817,TRUE,_xll.ohTrigger(RecalcTrigger,Trigger3M)),NA())</f>
        <v>6.2774981206814573E-3</v>
      </c>
      <c r="P817" s="44">
        <f>IFERROR(_xll.qlIndexFixing(ONIndex6M,I817,TRUE,_xll.ohTrigger(RecalcTrigger,Trigger6M)),NA())</f>
        <v>7.4724156619154769E-3</v>
      </c>
      <c r="Q817" s="145">
        <f>IFERROR(_xll.qlIndexFixing(ONIndex1Y,I817,TRUE,_xll.ohTrigger(RecalcTrigger,Trigger1Y)),NA())</f>
        <v>8.6720806760443025E-3</v>
      </c>
    </row>
    <row r="818" spans="2:17" x14ac:dyDescent="0.2">
      <c r="B818" s="39" t="s">
        <v>42</v>
      </c>
      <c r="D818" s="42">
        <f>_xll.qlCalendarAdvance(Calendar,$D817,B818,"f",FALSE)</f>
        <v>45463</v>
      </c>
      <c r="E818" s="139">
        <f>_xll.qlInterestRateIndexValueDate(IndexON,D818)</f>
        <v>45463</v>
      </c>
      <c r="F818" s="155">
        <f>IFERROR(_xll.qlIndexFixing(IndexON,D818,TRUE,_xll.ohTrigger(RecalcTrigger,TriggerON)),NA())</f>
        <v>5.0816238059070429E-3</v>
      </c>
      <c r="H818" s="42">
        <f>_xll.qlCalendarAdvance(Calendar,$H817,B818,"f",FALSE)</f>
        <v>45463</v>
      </c>
      <c r="I818" s="139">
        <f>_xll.qlInterestRateIndexValueDate(Index1M,$H818)</f>
        <v>45467</v>
      </c>
      <c r="J818" s="144">
        <f>IFERROR(_xll.qlIndexFixing(Index1M,$H818,TRUE,_xll.ohTrigger(RecalcTrigger,Trigger1M)),NA())</f>
        <v>5.127903051068472E-3</v>
      </c>
      <c r="K818" s="44">
        <f>IFERROR(_xll.qlIndexFixing(Index3M,H818,TRUE,_xll.ohTrigger(RecalcTrigger,Trigger3M)),NA())</f>
        <v>6.6001114211573127E-3</v>
      </c>
      <c r="L818" s="44">
        <f>IFERROR(_xll.qlIndexFixing(Index6M,$H818,TRUE,_xll.ohTrigger(RecalcTrigger,Trigger6M)),NA())</f>
        <v>8.0238192791588937E-3</v>
      </c>
      <c r="M818" s="145">
        <f>IFERROR(_xll.qlIndexFixing(Index1Y,$H818,TRUE,_xll.ohTrigger(RecalcTrigger,Trigger1Y)),NA())</f>
        <v>9.62931421993851E-3</v>
      </c>
      <c r="N818" s="144">
        <f>IFERROR(_xll.qlIndexFixing(ONIndex1M,I818,TRUE,_xll.ohTrigger(RecalcTrigger,Trigger1M)),NA())</f>
        <v>5.0411599428468179E-3</v>
      </c>
      <c r="O818" s="44">
        <f>IFERROR(_xll.qlIndexFixing(ONIndex3M,I818,TRUE,_xll.ohTrigger(RecalcTrigger,Trigger3M)),NA())</f>
        <v>6.3223957104874273E-3</v>
      </c>
      <c r="P818" s="44">
        <f>IFERROR(_xll.qlIndexFixing(ONIndex6M,I818,TRUE,_xll.ohTrigger(RecalcTrigger,Trigger6M)),NA())</f>
        <v>7.5129932908524211E-3</v>
      </c>
      <c r="Q818" s="145">
        <f>IFERROR(_xll.qlIndexFixing(ONIndex1Y,I818,TRUE,_xll.ohTrigger(RecalcTrigger,Trigger1Y)),NA())</f>
        <v>8.7098107407967973E-3</v>
      </c>
    </row>
    <row r="819" spans="2:17" x14ac:dyDescent="0.2">
      <c r="B819" s="39" t="s">
        <v>42</v>
      </c>
      <c r="D819" s="42">
        <f>_xll.qlCalendarAdvance(Calendar,$D818,B819,"f",FALSE)</f>
        <v>45470</v>
      </c>
      <c r="E819" s="139">
        <f>_xll.qlInterestRateIndexValueDate(IndexON,D819)</f>
        <v>45470</v>
      </c>
      <c r="F819" s="155">
        <f>IFERROR(_xll.qlIndexFixing(IndexON,D819,TRUE,_xll.ohTrigger(RecalcTrigger,TriggerON)),NA())</f>
        <v>5.1283240665256358E-3</v>
      </c>
      <c r="H819" s="42">
        <f>_xll.qlCalendarAdvance(Calendar,$H818,B819,"f",FALSE)</f>
        <v>45470</v>
      </c>
      <c r="I819" s="139">
        <f>_xll.qlInterestRateIndexValueDate(Index1M,$H819)</f>
        <v>45474</v>
      </c>
      <c r="J819" s="144">
        <f>IFERROR(_xll.qlIndexFixing(Index1M,$H819,TRUE,_xll.ohTrigger(RecalcTrigger,Trigger1M)),NA())</f>
        <v>5.1794749729032613E-3</v>
      </c>
      <c r="K819" s="44">
        <f>IFERROR(_xll.qlIndexFixing(Index3M,H819,TRUE,_xll.ohTrigger(RecalcTrigger,Trigger3M)),NA())</f>
        <v>6.6434010127773739E-3</v>
      </c>
      <c r="L819" s="44">
        <f>IFERROR(_xll.qlIndexFixing(Index6M,$H819,TRUE,_xll.ohTrigger(RecalcTrigger,Trigger6M)),NA())</f>
        <v>8.0674274386445376E-3</v>
      </c>
      <c r="M819" s="145">
        <f>IFERROR(_xll.qlIndexFixing(Index1Y,$H819,TRUE,_xll.ohTrigger(RecalcTrigger,Trigger1Y)),NA())</f>
        <v>9.6616283912021473E-3</v>
      </c>
      <c r="N819" s="144">
        <f>IFERROR(_xll.qlIndexFixing(ONIndex1M,I819,TRUE,_xll.ohTrigger(RecalcTrigger,Trigger1M)),NA())</f>
        <v>5.0890681273862981E-3</v>
      </c>
      <c r="O819" s="44">
        <f>IFERROR(_xll.qlIndexFixing(ONIndex3M,I819,TRUE,_xll.ohTrigger(RecalcTrigger,Trigger3M)),NA())</f>
        <v>6.3670719803710085E-3</v>
      </c>
      <c r="P819" s="44">
        <f>IFERROR(_xll.qlIndexFixing(ONIndex6M,I819,TRUE,_xll.ohTrigger(RecalcTrigger,Trigger6M)),NA())</f>
        <v>7.5534000148191893E-3</v>
      </c>
      <c r="Q819" s="145">
        <f>IFERROR(_xll.qlIndexFixing(ONIndex1Y,I819,TRUE,_xll.ohTrigger(RecalcTrigger,Trigger1Y)),NA())</f>
        <v>8.7473355563716382E-3</v>
      </c>
    </row>
    <row r="820" spans="2:17" x14ac:dyDescent="0.2">
      <c r="B820" s="39" t="s">
        <v>42</v>
      </c>
      <c r="D820" s="42">
        <f>_xll.qlCalendarAdvance(Calendar,$D819,B820,"f",FALSE)</f>
        <v>45477</v>
      </c>
      <c r="E820" s="139">
        <f>_xll.qlInterestRateIndexValueDate(IndexON,D820)</f>
        <v>45477</v>
      </c>
      <c r="F820" s="155">
        <f>IFERROR(_xll.qlIndexFixing(IndexON,D820,TRUE,_xll.ohTrigger(RecalcTrigger,TriggerON)),NA())</f>
        <v>5.1750846193954203E-3</v>
      </c>
      <c r="H820" s="42">
        <f>_xll.qlCalendarAdvance(Calendar,$H819,B820,"f",FALSE)</f>
        <v>45477</v>
      </c>
      <c r="I820" s="139">
        <f>_xll.qlInterestRateIndexValueDate(Index1M,$H820)</f>
        <v>45481</v>
      </c>
      <c r="J820" s="144">
        <f>IFERROR(_xll.qlIndexFixing(Index1M,$H820,TRUE,_xll.ohTrigger(RecalcTrigger,Trigger1M)),NA())</f>
        <v>5.2276651666638774E-3</v>
      </c>
      <c r="K820" s="44">
        <f>IFERROR(_xll.qlIndexFixing(Index3M,H820,TRUE,_xll.ohTrigger(RecalcTrigger,Trigger3M)),NA())</f>
        <v>6.6864511069416556E-3</v>
      </c>
      <c r="L820" s="44">
        <f>IFERROR(_xll.qlIndexFixing(Index6M,$H820,TRUE,_xll.ohTrigger(RecalcTrigger,Trigger6M)),NA())</f>
        <v>8.1025945677276855E-3</v>
      </c>
      <c r="M820" s="145">
        <f>IFERROR(_xll.qlIndexFixing(Index1Y,$H820,TRUE,_xll.ohTrigger(RecalcTrigger,Trigger1Y)),NA())</f>
        <v>9.6937193257137406E-3</v>
      </c>
      <c r="N820" s="144">
        <f>IFERROR(_xll.qlIndexFixing(ONIndex1M,I820,TRUE,_xll.ohTrigger(RecalcTrigger,Trigger1M)),NA())</f>
        <v>5.1370676848350172E-3</v>
      </c>
      <c r="O820" s="44">
        <f>IFERROR(_xll.qlIndexFixing(ONIndex3M,I820,TRUE,_xll.ohTrigger(RecalcTrigger,Trigger3M)),NA())</f>
        <v>6.4115241045126226E-3</v>
      </c>
      <c r="P820" s="44">
        <f>IFERROR(_xll.qlIndexFixing(ONIndex6M,I820,TRUE,_xll.ohTrigger(RecalcTrigger,Trigger6M)),NA())</f>
        <v>7.5936337183879488E-3</v>
      </c>
      <c r="Q820" s="145">
        <f>IFERROR(_xll.qlIndexFixing(ONIndex1Y,I820,TRUE,_xll.ohTrigger(RecalcTrigger,Trigger1Y)),NA())</f>
        <v>8.7846527824808618E-3</v>
      </c>
    </row>
    <row r="821" spans="2:17" x14ac:dyDescent="0.2">
      <c r="B821" s="39" t="s">
        <v>42</v>
      </c>
      <c r="D821" s="42">
        <f>_xll.qlCalendarAdvance(Calendar,$D820,B821,"f",FALSE)</f>
        <v>45484</v>
      </c>
      <c r="E821" s="139">
        <f>_xll.qlInterestRateIndexValueDate(IndexON,D821)</f>
        <v>45484</v>
      </c>
      <c r="F821" s="155">
        <f>IFERROR(_xll.qlIndexFixing(IndexON,D821,TRUE,_xll.ohTrigger(RecalcTrigger,TriggerON)),NA())</f>
        <v>5.2219052596402804E-3</v>
      </c>
      <c r="H821" s="42">
        <f>_xll.qlCalendarAdvance(Calendar,$H820,B821,"f",FALSE)</f>
        <v>45484</v>
      </c>
      <c r="I821" s="139">
        <f>_xll.qlInterestRateIndexValueDate(Index1M,$H821)</f>
        <v>45488</v>
      </c>
      <c r="J821" s="144">
        <f>IFERROR(_xll.qlIndexFixing(Index1M,$H821,TRUE,_xll.ohTrigger(RecalcTrigger,Trigger1M)),NA())</f>
        <v>5.2759470132156573E-3</v>
      </c>
      <c r="K821" s="44">
        <f>IFERROR(_xll.qlIndexFixing(Index3M,H821,TRUE,_xll.ohTrigger(RecalcTrigger,Trigger3M)),NA())</f>
        <v>6.7292666410345712E-3</v>
      </c>
      <c r="L821" s="44">
        <f>IFERROR(_xll.qlIndexFixing(Index6M,$H821,TRUE,_xll.ohTrigger(RecalcTrigger,Trigger6M)),NA())</f>
        <v>8.1402967767915547E-3</v>
      </c>
      <c r="M821" s="145">
        <f>IFERROR(_xll.qlIndexFixing(Index1Y,$H821,TRUE,_xll.ohTrigger(RecalcTrigger,Trigger1Y)),NA())</f>
        <v>9.7255860073767152E-3</v>
      </c>
      <c r="N821" s="144">
        <f>IFERROR(_xll.qlIndexFixing(ONIndex1M,I821,TRUE,_xll.ohTrigger(RecalcTrigger,Trigger1M)),NA())</f>
        <v>5.1851586314999309E-3</v>
      </c>
      <c r="O821" s="44">
        <f>IFERROR(_xll.qlIndexFixing(ONIndex3M,I821,TRUE,_xll.ohTrigger(RecalcTrigger,Trigger3M)),NA())</f>
        <v>6.4557492574124353E-3</v>
      </c>
      <c r="P821" s="44">
        <f>IFERROR(_xll.qlIndexFixing(ONIndex6M,I821,TRUE,_xll.ohTrigger(RecalcTrigger,Trigger6M)),NA())</f>
        <v>7.6336922862907386E-3</v>
      </c>
      <c r="Q821" s="145">
        <f>IFERROR(_xll.qlIndexFixing(ONIndex1Y,I821,TRUE,_xll.ohTrigger(RecalcTrigger,Trigger1Y)),NA())</f>
        <v>8.8217600787565686E-3</v>
      </c>
    </row>
    <row r="822" spans="2:17" x14ac:dyDescent="0.2">
      <c r="B822" s="39" t="s">
        <v>42</v>
      </c>
      <c r="D822" s="42">
        <f>_xll.qlCalendarAdvance(Calendar,$D821,B822,"f",FALSE)</f>
        <v>45491</v>
      </c>
      <c r="E822" s="139">
        <f>_xll.qlInterestRateIndexValueDate(IndexON,D822)</f>
        <v>45491</v>
      </c>
      <c r="F822" s="155">
        <f>IFERROR(_xll.qlIndexFixing(IndexON,D822,TRUE,_xll.ohTrigger(RecalcTrigger,TriggerON)),NA())</f>
        <v>5.2687857826239082E-3</v>
      </c>
      <c r="H822" s="42">
        <f>_xll.qlCalendarAdvance(Calendar,$H821,B822,"f",FALSE)</f>
        <v>45491</v>
      </c>
      <c r="I822" s="139">
        <f>_xll.qlInterestRateIndexValueDate(Index1M,$H822)</f>
        <v>45495</v>
      </c>
      <c r="J822" s="144">
        <f>IFERROR(_xll.qlIndexFixing(Index1M,$H822,TRUE,_xll.ohTrigger(RecalcTrigger,Trigger1M)),NA())</f>
        <v>5.3243205298428384E-3</v>
      </c>
      <c r="K822" s="44">
        <f>IFERROR(_xll.qlIndexFixing(Index3M,H822,TRUE,_xll.ohTrigger(RecalcTrigger,Trigger3M)),NA())</f>
        <v>6.7718535388732086E-3</v>
      </c>
      <c r="L822" s="44">
        <f>IFERROR(_xll.qlIndexFixing(Index6M,$H822,TRUE,_xll.ohTrigger(RecalcTrigger,Trigger6M)),NA())</f>
        <v>8.1777909894544532E-3</v>
      </c>
      <c r="M822" s="145">
        <f>IFERROR(_xll.qlIndexFixing(Index1Y,$H822,TRUE,_xll.ohTrigger(RecalcTrigger,Trigger1Y)),NA())</f>
        <v>9.7572274296250597E-3</v>
      </c>
      <c r="N822" s="144">
        <f>IFERROR(_xll.qlIndexFixing(ONIndex1M,I822,TRUE,_xll.ohTrigger(RecalcTrigger,Trigger1M)),NA())</f>
        <v>5.2333409832883149E-3</v>
      </c>
      <c r="O822" s="44">
        <f>IFERROR(_xll.qlIndexFixing(ONIndex3M,I822,TRUE,_xll.ohTrigger(RecalcTrigger,Trigger3M)),NA())</f>
        <v>6.4997446131709324E-3</v>
      </c>
      <c r="P822" s="44">
        <f>IFERROR(_xll.qlIndexFixing(ONIndex6M,I822,TRUE,_xll.ohTrigger(RecalcTrigger,Trigger6M)),NA())</f>
        <v>7.6735736034194701E-3</v>
      </c>
      <c r="Q822" s="145">
        <f>IFERROR(_xll.qlIndexFixing(ONIndex1Y,I822,TRUE,_xll.ohTrigger(RecalcTrigger,Trigger1Y)),NA())</f>
        <v>8.8586551048308593E-3</v>
      </c>
    </row>
    <row r="823" spans="2:17" x14ac:dyDescent="0.2">
      <c r="B823" s="39" t="s">
        <v>42</v>
      </c>
      <c r="D823" s="42">
        <f>_xll.qlCalendarAdvance(Calendar,$D822,B823,"f",FALSE)</f>
        <v>45498</v>
      </c>
      <c r="E823" s="139">
        <f>_xll.qlInterestRateIndexValueDate(IndexON,D823)</f>
        <v>45498</v>
      </c>
      <c r="F823" s="155">
        <f>IFERROR(_xll.qlIndexFixing(IndexON,D823,TRUE,_xll.ohTrigger(RecalcTrigger,TriggerON)),NA())</f>
        <v>5.3157259834701875E-3</v>
      </c>
      <c r="H823" s="42">
        <f>_xll.qlCalendarAdvance(Calendar,$H822,B823,"f",FALSE)</f>
        <v>45498</v>
      </c>
      <c r="I823" s="139">
        <f>_xll.qlInterestRateIndexValueDate(Index1M,$H823)</f>
        <v>45502</v>
      </c>
      <c r="J823" s="144">
        <f>IFERROR(_xll.qlIndexFixing(Index1M,$H823,TRUE,_xll.ohTrigger(RecalcTrigger,Trigger1M)),NA())</f>
        <v>5.3727857338193461E-3</v>
      </c>
      <c r="K823" s="44">
        <f>IFERROR(_xll.qlIndexFixing(Index3M,H823,TRUE,_xll.ohTrigger(RecalcTrigger,Trigger3M)),NA())</f>
        <v>6.8142178072335162E-3</v>
      </c>
      <c r="L823" s="44">
        <f>IFERROR(_xll.qlIndexFixing(Index6M,$H823,TRUE,_xll.ohTrigger(RecalcTrigger,Trigger6M)),NA())</f>
        <v>8.2150748191706334E-3</v>
      </c>
      <c r="M823" s="145">
        <f>IFERROR(_xll.qlIndexFixing(Index1Y,$H823,TRUE,_xll.ohTrigger(RecalcTrigger,Trigger1Y)),NA())</f>
        <v>9.7886425954266231E-3</v>
      </c>
      <c r="N823" s="144">
        <f>IFERROR(_xll.qlIndexFixing(ONIndex1M,I823,TRUE,_xll.ohTrigger(RecalcTrigger,Trigger1M)),NA())</f>
        <v>5.2816147567469329E-3</v>
      </c>
      <c r="O823" s="44">
        <f>IFERROR(_xll.qlIndexFixing(ONIndex3M,I823,TRUE,_xll.ohTrigger(RecalcTrigger,Trigger3M)),NA())</f>
        <v>6.5435073462882798E-3</v>
      </c>
      <c r="P823" s="44">
        <f>IFERROR(_xll.qlIndexFixing(ONIndex6M,I823,TRUE,_xll.ohTrigger(RecalcTrigger,Trigger6M)),NA())</f>
        <v>7.7132755544262466E-3</v>
      </c>
      <c r="Q823" s="145">
        <f>IFERROR(_xll.qlIndexFixing(ONIndex1Y,I823,TRUE,_xll.ohTrigger(RecalcTrigger,Trigger1Y)),NA())</f>
        <v>8.8953355201759621E-3</v>
      </c>
    </row>
    <row r="824" spans="2:17" x14ac:dyDescent="0.2">
      <c r="B824" s="39" t="s">
        <v>42</v>
      </c>
      <c r="D824" s="42">
        <f>_xll.qlCalendarAdvance(Calendar,$D823,B824,"f",FALSE)</f>
        <v>45505</v>
      </c>
      <c r="E824" s="139">
        <f>_xll.qlInterestRateIndexValueDate(IndexON,D824)</f>
        <v>45505</v>
      </c>
      <c r="F824" s="155">
        <f>IFERROR(_xll.qlIndexFixing(IndexON,D824,TRUE,_xll.ohTrigger(RecalcTrigger,TriggerON)),NA())</f>
        <v>5.3627256576227467E-3</v>
      </c>
      <c r="H824" s="42">
        <f>_xll.qlCalendarAdvance(Calendar,$H823,B824,"f",FALSE)</f>
        <v>45505</v>
      </c>
      <c r="I824" s="139">
        <f>_xll.qlInterestRateIndexValueDate(Index1M,$H824)</f>
        <v>45509</v>
      </c>
      <c r="J824" s="144">
        <f>IFERROR(_xll.qlIndexFixing(Index1M,$H824,TRUE,_xll.ohTrigger(RecalcTrigger,Trigger1M)),NA())</f>
        <v>5.421342642429417E-3</v>
      </c>
      <c r="K824" s="44">
        <f>IFERROR(_xll.qlIndexFixing(Index3M,H824,TRUE,_xll.ohTrigger(RecalcTrigger,Trigger3M)),NA())</f>
        <v>6.8563655358494279E-3</v>
      </c>
      <c r="L824" s="44">
        <f>IFERROR(_xll.qlIndexFixing(Index6M,$H824,TRUE,_xll.ohTrigger(RecalcTrigger,Trigger6M)),NA())</f>
        <v>8.2521458771961133E-3</v>
      </c>
      <c r="M824" s="145">
        <f>IFERROR(_xll.qlIndexFixing(Index1Y,$H824,TRUE,_xll.ohTrigger(RecalcTrigger,Trigger1Y)),NA())</f>
        <v>9.8198305172866041E-3</v>
      </c>
      <c r="N824" s="144">
        <f>IFERROR(_xll.qlIndexFixing(ONIndex1M,I824,TRUE,_xll.ohTrigger(RecalcTrigger,Trigger1M)),NA())</f>
        <v>5.3299799677830606E-3</v>
      </c>
      <c r="O824" s="44">
        <f>IFERROR(_xll.qlIndexFixing(ONIndex3M,I824,TRUE,_xll.ohTrigger(RecalcTrigger,Trigger3M)),NA())</f>
        <v>6.587034630944899E-3</v>
      </c>
      <c r="P824" s="44">
        <f>IFERROR(_xll.qlIndexFixing(ONIndex6M,I824,TRUE,_xll.ohTrigger(RecalcTrigger,Trigger6M)),NA())</f>
        <v>7.752796023963171E-3</v>
      </c>
      <c r="Q824" s="145">
        <f>IFERROR(_xll.qlIndexFixing(ONIndex1Y,I824,TRUE,_xll.ohTrigger(RecalcTrigger,Trigger1Y)),NA())</f>
        <v>8.9317989845039136E-3</v>
      </c>
    </row>
    <row r="825" spans="2:17" x14ac:dyDescent="0.2">
      <c r="B825" s="39" t="s">
        <v>42</v>
      </c>
      <c r="D825" s="42">
        <f>_xll.qlCalendarAdvance(Calendar,$D824,B825,"f",FALSE)</f>
        <v>45512</v>
      </c>
      <c r="E825" s="139">
        <f>_xll.qlInterestRateIndexValueDate(IndexON,D825)</f>
        <v>45512</v>
      </c>
      <c r="F825" s="155">
        <f>IFERROR(_xll.qlIndexFixing(IndexON,D825,TRUE,_xll.ohTrigger(RecalcTrigger,TriggerON)),NA())</f>
        <v>5.4097846001255334E-3</v>
      </c>
      <c r="H825" s="42">
        <f>_xll.qlCalendarAdvance(Calendar,$H824,B825,"f",FALSE)</f>
        <v>45512</v>
      </c>
      <c r="I825" s="139">
        <f>_xll.qlInterestRateIndexValueDate(Index1M,$H825)</f>
        <v>45516</v>
      </c>
      <c r="J825" s="144">
        <f>IFERROR(_xll.qlIndexFixing(Index1M,$H825,TRUE,_xll.ohTrigger(RecalcTrigger,Trigger1M)),NA())</f>
        <v>5.4699912729650269E-3</v>
      </c>
      <c r="K825" s="44">
        <f>IFERROR(_xll.qlIndexFixing(Index3M,H825,TRUE,_xll.ohTrigger(RecalcTrigger,Trigger3M)),NA())</f>
        <v>6.898302897421554E-3</v>
      </c>
      <c r="L825" s="44">
        <f>IFERROR(_xll.qlIndexFixing(Index6M,$H825,TRUE,_xll.ohTrigger(RecalcTrigger,Trigger6M)),NA())</f>
        <v>8.289001772589101E-3</v>
      </c>
      <c r="M825" s="145">
        <f>IFERROR(_xll.qlIndexFixing(Index1Y,$H825,TRUE,_xll.ohTrigger(RecalcTrigger,Trigger1Y)),NA())</f>
        <v>9.8507902172525977E-3</v>
      </c>
      <c r="N825" s="144">
        <f>IFERROR(_xll.qlIndexFixing(ONIndex1M,I825,TRUE,_xll.ohTrigger(RecalcTrigger,Trigger1M)),NA())</f>
        <v>5.3784366326237176E-3</v>
      </c>
      <c r="O825" s="44">
        <f>IFERROR(_xll.qlIndexFixing(ONIndex3M,I825,TRUE,_xll.ohTrigger(RecalcTrigger,Trigger3M)),NA())</f>
        <v>6.6303236415610201E-3</v>
      </c>
      <c r="P825" s="44">
        <f>IFERROR(_xll.qlIndexFixing(ONIndex6M,I825,TRUE,_xll.ohTrigger(RecalcTrigger,Trigger6M)),NA())</f>
        <v>7.7921328968422188E-3</v>
      </c>
      <c r="Q825" s="145">
        <f>IFERROR(_xll.qlIndexFixing(ONIndex1Y,I825,TRUE,_xll.ohTrigger(RecalcTrigger,Trigger1Y)),NA())</f>
        <v>8.9680431574468145E-3</v>
      </c>
    </row>
    <row r="826" spans="2:17" x14ac:dyDescent="0.2">
      <c r="B826" s="39" t="s">
        <v>42</v>
      </c>
      <c r="D826" s="42">
        <f>_xll.qlCalendarAdvance(Calendar,$D825,B826,"f",FALSE)</f>
        <v>45519</v>
      </c>
      <c r="E826" s="139">
        <f>_xll.qlInterestRateIndexValueDate(IndexON,D826)</f>
        <v>45519</v>
      </c>
      <c r="F826" s="155">
        <f>IFERROR(_xll.qlIndexFixing(IndexON,D826,TRUE,_xll.ohTrigger(RecalcTrigger,TriggerON)),NA())</f>
        <v>5.4569026066619841E-3</v>
      </c>
      <c r="H826" s="42">
        <f>_xll.qlCalendarAdvance(Calendar,$H825,B826,"f",FALSE)</f>
        <v>45519</v>
      </c>
      <c r="I826" s="139">
        <f>_xll.qlInterestRateIndexValueDate(Index1M,$H826)</f>
        <v>45523</v>
      </c>
      <c r="J826" s="144">
        <f>IFERROR(_xll.qlIndexFixing(Index1M,$H826,TRUE,_xll.ohTrigger(RecalcTrigger,Trigger1M)),NA())</f>
        <v>5.5187316427129929E-3</v>
      </c>
      <c r="K826" s="44">
        <f>IFERROR(_xll.qlIndexFixing(Index3M,H826,TRUE,_xll.ohTrigger(RecalcTrigger,Trigger3M)),NA())</f>
        <v>6.9400361476076268E-3</v>
      </c>
      <c r="L826" s="44">
        <f>IFERROR(_xll.qlIndexFixing(Index6M,$H826,TRUE,_xll.ohTrigger(RecalcTrigger,Trigger6M)),NA())</f>
        <v>8.325640112214339E-3</v>
      </c>
      <c r="M826" s="145">
        <f>IFERROR(_xll.qlIndexFixing(Index1Y,$H826,TRUE,_xll.ohTrigger(RecalcTrigger,Trigger1Y)),NA())</f>
        <v>9.8815207269163496E-3</v>
      </c>
      <c r="N826" s="144">
        <f>IFERROR(_xll.qlIndexFixing(ONIndex1M,I826,TRUE,_xll.ohTrigger(RecalcTrigger,Trigger1M)),NA())</f>
        <v>5.4269847674159877E-3</v>
      </c>
      <c r="O826" s="44">
        <f>IFERROR(_xll.qlIndexFixing(ONIndex3M,I826,TRUE,_xll.ohTrigger(RecalcTrigger,Trigger3M)),NA())</f>
        <v>6.6733715523170645E-3</v>
      </c>
      <c r="P826" s="44">
        <f>IFERROR(_xll.qlIndexFixing(ONIndex6M,I826,TRUE,_xll.ohTrigger(RecalcTrigger,Trigger6M)),NA())</f>
        <v>7.831284057795429E-3</v>
      </c>
      <c r="Q826" s="145">
        <f>IFERROR(_xll.qlIndexFixing(ONIndex1Y,I826,TRUE,_xll.ohTrigger(RecalcTrigger,Trigger1Y)),NA())</f>
        <v>9.0040656987167011E-3</v>
      </c>
    </row>
    <row r="827" spans="2:17" x14ac:dyDescent="0.2">
      <c r="B827" s="39" t="s">
        <v>42</v>
      </c>
      <c r="D827" s="42">
        <f>_xll.qlCalendarAdvance(Calendar,$D826,B827,"f",FALSE)</f>
        <v>45526</v>
      </c>
      <c r="E827" s="139">
        <f>_xll.qlInterestRateIndexValueDate(IndexON,D827)</f>
        <v>45526</v>
      </c>
      <c r="F827" s="155">
        <f>IFERROR(_xll.qlIndexFixing(IndexON,D827,TRUE,_xll.ohTrigger(RecalcTrigger,TriggerON)),NA())</f>
        <v>5.5040794720362385E-3</v>
      </c>
      <c r="H827" s="42">
        <f>_xll.qlCalendarAdvance(Calendar,$H826,B827,"f",FALSE)</f>
        <v>45526</v>
      </c>
      <c r="I827" s="139">
        <f>_xll.qlInterestRateIndexValueDate(Index1M,$H827)</f>
        <v>45530</v>
      </c>
      <c r="J827" s="144">
        <f>IFERROR(_xll.qlIndexFixing(Index1M,$H827,TRUE,_xll.ohTrigger(RecalcTrigger,Trigger1M)),NA())</f>
        <v>5.5675637689601319E-3</v>
      </c>
      <c r="K827" s="44">
        <f>IFERROR(_xll.qlIndexFixing(Index3M,H827,TRUE,_xll.ohTrigger(RecalcTrigger,Trigger3M)),NA())</f>
        <v>6.9815716250329228E-3</v>
      </c>
      <c r="L827" s="44">
        <f>IFERROR(_xll.qlIndexFixing(Index6M,$H827,TRUE,_xll.ohTrigger(RecalcTrigger,Trigger6M)),NA())</f>
        <v>8.3620585007470206E-3</v>
      </c>
      <c r="M827" s="145">
        <f>IFERROR(_xll.qlIndexFixing(Index1Y,$H827,TRUE,_xll.ohTrigger(RecalcTrigger,Trigger1Y)),NA())</f>
        <v>9.9120210874190009E-3</v>
      </c>
      <c r="N827" s="144">
        <f>IFERROR(_xll.qlIndexFixing(ONIndex1M,I827,TRUE,_xll.ohTrigger(RecalcTrigger,Trigger1M)),NA())</f>
        <v>5.4756243884668265E-3</v>
      </c>
      <c r="O827" s="44">
        <f>IFERROR(_xll.qlIndexFixing(ONIndex3M,I827,TRUE,_xll.ohTrigger(RecalcTrigger,Trigger3M)),NA())</f>
        <v>6.71617553747339E-3</v>
      </c>
      <c r="P827" s="44">
        <f>IFERROR(_xll.qlIndexFixing(ONIndex6M,I827,TRUE,_xll.ohTrigger(RecalcTrigger,Trigger6M)),NA())</f>
        <v>7.870247391634777E-3</v>
      </c>
      <c r="Q827" s="145">
        <f>IFERROR(_xll.qlIndexFixing(ONIndex1Y,I827,TRUE,_xll.ohTrigger(RecalcTrigger,Trigger1Y)),NA())</f>
        <v>9.03986426762593E-3</v>
      </c>
    </row>
    <row r="828" spans="2:17" x14ac:dyDescent="0.2">
      <c r="B828" s="39" t="s">
        <v>42</v>
      </c>
      <c r="D828" s="42">
        <f>_xll.qlCalendarAdvance(Calendar,$D827,B828,"f",FALSE)</f>
        <v>45533</v>
      </c>
      <c r="E828" s="139">
        <f>_xll.qlInterestRateIndexValueDate(IndexON,D828)</f>
        <v>45533</v>
      </c>
      <c r="F828" s="155">
        <f>IFERROR(_xll.qlIndexFixing(IndexON,D828,TRUE,_xll.ohTrigger(RecalcTrigger,TriggerON)),NA())</f>
        <v>5.5513149918517968E-3</v>
      </c>
      <c r="H828" s="42">
        <f>_xll.qlCalendarAdvance(Calendar,$H827,B828,"f",FALSE)</f>
        <v>45533</v>
      </c>
      <c r="I828" s="139">
        <f>_xll.qlInterestRateIndexValueDate(Index1M,$H828)</f>
        <v>45537</v>
      </c>
      <c r="J828" s="144">
        <f>IFERROR(_xll.qlIndexFixing(Index1M,$H828,TRUE,_xll.ohTrigger(RecalcTrigger,Trigger1M)),NA())</f>
        <v>5.6129411745367008E-3</v>
      </c>
      <c r="K828" s="44">
        <f>IFERROR(_xll.qlIndexFixing(Index3M,H828,TRUE,_xll.ohTrigger(RecalcTrigger,Trigger3M)),NA())</f>
        <v>7.0199279021953987E-3</v>
      </c>
      <c r="L828" s="44">
        <f>IFERROR(_xll.qlIndexFixing(Index6M,$H828,TRUE,_xll.ohTrigger(RecalcTrigger,Trigger6M)),NA())</f>
        <v>8.3930423946375152E-3</v>
      </c>
      <c r="M828" s="145">
        <f>IFERROR(_xll.qlIndexFixing(Index1Y,$H828,TRUE,_xll.ohTrigger(RecalcTrigger,Trigger1Y)),NA())</f>
        <v>9.9422903494546071E-3</v>
      </c>
      <c r="N828" s="144">
        <f>IFERROR(_xll.qlIndexFixing(ONIndex1M,I828,TRUE,_xll.ohTrigger(RecalcTrigger,Trigger1M)),NA())</f>
        <v>5.5243555116035736E-3</v>
      </c>
      <c r="O828" s="44">
        <f>IFERROR(_xll.qlIndexFixing(ONIndex3M,I828,TRUE,_xll.ohTrigger(RecalcTrigger,Trigger3M)),NA())</f>
        <v>6.7587327713702905E-3</v>
      </c>
      <c r="P828" s="44">
        <f>IFERROR(_xll.qlIndexFixing(ONIndex6M,I828,TRUE,_xll.ohTrigger(RecalcTrigger,Trigger6M)),NA())</f>
        <v>7.9090207828524939E-3</v>
      </c>
      <c r="Q828" s="145">
        <f>IFERROR(_xll.qlIndexFixing(ONIndex1Y,I828,TRUE,_xll.ohTrigger(RecalcTrigger,Trigger1Y)),NA())</f>
        <v>9.0754365239664736E-3</v>
      </c>
    </row>
    <row r="829" spans="2:17" x14ac:dyDescent="0.2">
      <c r="B829" s="39" t="s">
        <v>42</v>
      </c>
      <c r="D829" s="42">
        <f>_xll.qlCalendarAdvance(Calendar,$D828,B829,"f",FALSE)</f>
        <v>45540</v>
      </c>
      <c r="E829" s="139">
        <f>_xll.qlInterestRateIndexValueDate(IndexON,D829)</f>
        <v>45540</v>
      </c>
      <c r="F829" s="155">
        <f>IFERROR(_xll.qlIndexFixing(IndexON,D829,TRUE,_xll.ohTrigger(RecalcTrigger,TriggerON)),NA())</f>
        <v>5.5986089612325429E-3</v>
      </c>
      <c r="H829" s="42">
        <f>_xll.qlCalendarAdvance(Calendar,$H828,B829,"f",FALSE)</f>
        <v>45540</v>
      </c>
      <c r="I829" s="139">
        <f>_xll.qlInterestRateIndexValueDate(Index1M,$H829)</f>
        <v>45544</v>
      </c>
      <c r="J829" s="144">
        <f>IFERROR(_xll.qlIndexFixing(Index1M,$H829,TRUE,_xll.ohTrigger(RecalcTrigger,Trigger1M)),NA())</f>
        <v>5.6619147331877784E-3</v>
      </c>
      <c r="K829" s="44">
        <f>IFERROR(_xll.qlIndexFixing(Index3M,H829,TRUE,_xll.ohTrigger(RecalcTrigger,Trigger3M)),NA())</f>
        <v>7.0610980713540668E-3</v>
      </c>
      <c r="L829" s="44">
        <f>IFERROR(_xll.qlIndexFixing(Index6M,$H829,TRUE,_xll.ohTrigger(RecalcTrigger,Trigger6M)),NA())</f>
        <v>8.4290457148290462E-3</v>
      </c>
      <c r="M829" s="145">
        <f>IFERROR(_xll.qlIndexFixing(Index1Y,$H829,TRUE,_xll.ohTrigger(RecalcTrigger,Trigger1Y)),NA())</f>
        <v>9.9723275732725297E-3</v>
      </c>
      <c r="N829" s="144">
        <f>IFERROR(_xll.qlIndexFixing(ONIndex1M,I829,TRUE,_xll.ohTrigger(RecalcTrigger,Trigger1M)),NA())</f>
        <v>5.5731781533729929E-3</v>
      </c>
      <c r="O829" s="44">
        <f>IFERROR(_xll.qlIndexFixing(ONIndex3M,I829,TRUE,_xll.ohTrigger(RecalcTrigger,Trigger3M)),NA())</f>
        <v>6.8010404285079318E-3</v>
      </c>
      <c r="P829" s="44">
        <f>IFERROR(_xll.qlIndexFixing(ONIndex6M,I829,TRUE,_xll.ohTrigger(RecalcTrigger,Trigger6M)),NA())</f>
        <v>7.947602116500363E-3</v>
      </c>
      <c r="Q829" s="145">
        <f>IFERROR(_xll.qlIndexFixing(ONIndex1Y,I829,TRUE,_xll.ohTrigger(RecalcTrigger,Trigger1Y)),NA())</f>
        <v>9.1107801274503686E-3</v>
      </c>
    </row>
    <row r="830" spans="2:17" x14ac:dyDescent="0.2">
      <c r="B830" s="39" t="s">
        <v>42</v>
      </c>
      <c r="D830" s="42">
        <f>_xll.qlCalendarAdvance(Calendar,$D829,B830,"f",FALSE)</f>
        <v>45547</v>
      </c>
      <c r="E830" s="139">
        <f>_xll.qlInterestRateIndexValueDate(IndexON,D830)</f>
        <v>45547</v>
      </c>
      <c r="F830" s="155">
        <f>IFERROR(_xll.qlIndexFixing(IndexON,D830,TRUE,_xll.ohTrigger(RecalcTrigger,TriggerON)),NA())</f>
        <v>5.645961175462233E-3</v>
      </c>
      <c r="H830" s="42">
        <f>_xll.qlCalendarAdvance(Calendar,$H829,B830,"f",FALSE)</f>
        <v>45547</v>
      </c>
      <c r="I830" s="139">
        <f>_xll.qlInterestRateIndexValueDate(Index1M,$H830)</f>
        <v>45551</v>
      </c>
      <c r="J830" s="144">
        <f>IFERROR(_xll.qlIndexFixing(Index1M,$H830,TRUE,_xll.ohTrigger(RecalcTrigger,Trigger1M)),NA())</f>
        <v>5.7108518828057342E-3</v>
      </c>
      <c r="K830" s="44">
        <f>IFERROR(_xll.qlIndexFixing(Index3M,H830,TRUE,_xll.ohTrigger(RecalcTrigger,Trigger3M)),NA())</f>
        <v>7.1020898249578778E-3</v>
      </c>
      <c r="L830" s="44">
        <f>IFERROR(_xll.qlIndexFixing(Index6M,$H830,TRUE,_xll.ohTrigger(RecalcTrigger,Trigger6M)),NA())</f>
        <v>8.4648222084823654E-3</v>
      </c>
      <c r="M830" s="145">
        <f>IFERROR(_xll.qlIndexFixing(Index1Y,$H830,TRUE,_xll.ohTrigger(RecalcTrigger,Trigger1Y)),NA())</f>
        <v>1.0002131828682492E-2</v>
      </c>
      <c r="N830" s="144">
        <f>IFERROR(_xll.qlIndexFixing(ONIndex1M,I830,TRUE,_xll.ohTrigger(RecalcTrigger,Trigger1M)),NA())</f>
        <v>5.622092329762296E-3</v>
      </c>
      <c r="O830" s="44">
        <f>IFERROR(_xll.qlIndexFixing(ONIndex3M,I830,TRUE,_xll.ohTrigger(RecalcTrigger,Trigger3M)),NA())</f>
        <v>6.8430956828269274E-3</v>
      </c>
      <c r="P830" s="44">
        <f>IFERROR(_xll.qlIndexFixing(ONIndex6M,I830,TRUE,_xll.ohTrigger(RecalcTrigger,Trigger6M)),NA())</f>
        <v>7.9859892769906793E-3</v>
      </c>
      <c r="Q830" s="145">
        <f>IFERROR(_xll.qlIndexFixing(ONIndex1Y,I830,TRUE,_xll.ohTrigger(RecalcTrigger,Trigger1Y)),NA())</f>
        <v>9.1458927374699073E-3</v>
      </c>
    </row>
    <row r="831" spans="2:17" x14ac:dyDescent="0.2">
      <c r="B831" s="39" t="s">
        <v>42</v>
      </c>
      <c r="D831" s="42">
        <f>_xll.qlCalendarAdvance(Calendar,$D830,B831,"f",FALSE)</f>
        <v>45554</v>
      </c>
      <c r="E831" s="139">
        <f>_xll.qlInterestRateIndexValueDate(IndexON,D831)</f>
        <v>45554</v>
      </c>
      <c r="F831" s="155">
        <f>IFERROR(_xll.qlIndexFixing(IndexON,D831,TRUE,_xll.ohTrigger(RecalcTrigger,TriggerON)),NA())</f>
        <v>5.693371429904559E-3</v>
      </c>
      <c r="H831" s="42">
        <f>_xll.qlCalendarAdvance(Calendar,$H830,B831,"f",FALSE)</f>
        <v>45554</v>
      </c>
      <c r="I831" s="139">
        <f>_xll.qlInterestRateIndexValueDate(Index1M,$H831)</f>
        <v>45558</v>
      </c>
      <c r="J831" s="144">
        <f>IFERROR(_xll.qlIndexFixing(Index1M,$H831,TRUE,_xll.ohTrigger(RecalcTrigger,Trigger1M)),NA())</f>
        <v>5.7596518983329403E-3</v>
      </c>
      <c r="K831" s="44">
        <f>IFERROR(_xll.qlIndexFixing(Index3M,H831,TRUE,_xll.ohTrigger(RecalcTrigger,Trigger3M)),NA())</f>
        <v>7.1429099259425364E-3</v>
      </c>
      <c r="L831" s="44">
        <f>IFERROR(_xll.qlIndexFixing(Index6M,$H831,TRUE,_xll.ohTrigger(RecalcTrigger,Trigger6M)),NA())</f>
        <v>8.5003694694553763E-3</v>
      </c>
      <c r="M831" s="145">
        <f>IFERROR(_xll.qlIndexFixing(Index1Y,$H831,TRUE,_xll.ohTrigger(RecalcTrigger,Trigger1Y)),NA())</f>
        <v>1.0031702195057408E-2</v>
      </c>
      <c r="N831" s="144">
        <f>IFERROR(_xll.qlIndexFixing(ONIndex1M,I831,TRUE,_xll.ohTrigger(RecalcTrigger,Trigger1M)),NA())</f>
        <v>5.6710980569985026E-3</v>
      </c>
      <c r="O831" s="44">
        <f>IFERROR(_xll.qlIndexFixing(ONIndex3M,I831,TRUE,_xll.ohTrigger(RecalcTrigger,Trigger3M)),NA())</f>
        <v>6.8848957089073792E-3</v>
      </c>
      <c r="P831" s="44">
        <f>IFERROR(_xll.qlIndexFixing(ONIndex6M,I831,TRUE,_xll.ohTrigger(RecalcTrigger,Trigger6M)),NA())</f>
        <v>8.0241801492952902E-3</v>
      </c>
      <c r="Q831" s="145">
        <f>IFERROR(_xll.qlIndexFixing(ONIndex1Y,I831,TRUE,_xll.ohTrigger(RecalcTrigger,Trigger1Y)),NA())</f>
        <v>9.1807720137371263E-3</v>
      </c>
    </row>
    <row r="832" spans="2:17" x14ac:dyDescent="0.2">
      <c r="B832" s="39" t="s">
        <v>42</v>
      </c>
      <c r="D832" s="42">
        <f>_xll.qlCalendarAdvance(Calendar,$D831,B832,"f",FALSE)</f>
        <v>45561</v>
      </c>
      <c r="E832" s="139">
        <f>_xll.qlInterestRateIndexValueDate(IndexON,D832)</f>
        <v>45561</v>
      </c>
      <c r="F832" s="155">
        <f>IFERROR(_xll.qlIndexFixing(IndexON,D832,TRUE,_xll.ohTrigger(RecalcTrigger,TriggerON)),NA())</f>
        <v>5.740839519683405E-3</v>
      </c>
      <c r="H832" s="42">
        <f>_xll.qlCalendarAdvance(Calendar,$H831,B832,"f",FALSE)</f>
        <v>45561</v>
      </c>
      <c r="I832" s="139">
        <f>_xll.qlInterestRateIndexValueDate(Index1M,$H832)</f>
        <v>45565</v>
      </c>
      <c r="J832" s="144">
        <f>IFERROR(_xll.qlIndexFixing(Index1M,$H832,TRUE,_xll.ohTrigger(RecalcTrigger,Trigger1M)),NA())</f>
        <v>5.8116990949514729E-3</v>
      </c>
      <c r="K832" s="44">
        <f>IFERROR(_xll.qlIndexFixing(Index3M,H832,TRUE,_xll.ohTrigger(RecalcTrigger,Trigger3M)),NA())</f>
        <v>7.1865100801807909E-3</v>
      </c>
      <c r="L832" s="44">
        <f>IFERROR(_xll.qlIndexFixing(Index6M,$H832,TRUE,_xll.ohTrigger(RecalcTrigger,Trigger6M)),NA())</f>
        <v>8.5356850894042213E-3</v>
      </c>
      <c r="M832" s="145">
        <f>IFERROR(_xll.qlIndexFixing(Index1Y,$H832,TRUE,_xll.ohTrigger(RecalcTrigger,Trigger1Y)),NA())</f>
        <v>1.0061037761336905E-2</v>
      </c>
      <c r="N832" s="144">
        <f>IFERROR(_xll.qlIndexFixing(ONIndex1M,I832,TRUE,_xll.ohTrigger(RecalcTrigger,Trigger1M)),NA())</f>
        <v>5.7201678992679916E-3</v>
      </c>
      <c r="O832" s="44">
        <f>IFERROR(_xll.qlIndexFixing(ONIndex3M,I832,TRUE,_xll.ohTrigger(RecalcTrigger,Trigger3M)),NA())</f>
        <v>6.9264450037920255E-3</v>
      </c>
      <c r="P832" s="44">
        <f>IFERROR(_xll.qlIndexFixing(ONIndex6M,I832,TRUE,_xll.ohTrigger(RecalcTrigger,Trigger6M)),NA())</f>
        <v>8.0621722494012005E-3</v>
      </c>
      <c r="Q832" s="145">
        <f>IFERROR(_xll.qlIndexFixing(ONIndex1Y,I832,TRUE,_xll.ohTrigger(RecalcTrigger,Trigger1Y)),NA())</f>
        <v>9.2154189301130174E-3</v>
      </c>
    </row>
    <row r="833" spans="2:17" x14ac:dyDescent="0.2">
      <c r="B833" s="39" t="s">
        <v>42</v>
      </c>
      <c r="D833" s="42">
        <f>_xll.qlCalendarAdvance(Calendar,$D832,B833,"f",FALSE)</f>
        <v>45568</v>
      </c>
      <c r="E833" s="139">
        <f>_xll.qlInterestRateIndexValueDate(IndexON,D833)</f>
        <v>45568</v>
      </c>
      <c r="F833" s="155">
        <f>IFERROR(_xll.qlIndexFixing(IndexON,D833,TRUE,_xll.ohTrigger(RecalcTrigger,TriggerON)),NA())</f>
        <v>5.7883154232918343E-3</v>
      </c>
      <c r="H833" s="42">
        <f>_xll.qlCalendarAdvance(Calendar,$H832,B833,"f",FALSE)</f>
        <v>45568</v>
      </c>
      <c r="I833" s="139">
        <f>_xll.qlInterestRateIndexValueDate(Index1M,$H833)</f>
        <v>45572</v>
      </c>
      <c r="J833" s="144">
        <f>IFERROR(_xll.qlIndexFixing(Index1M,$H833,TRUE,_xll.ohTrigger(RecalcTrigger,Trigger1M)),NA())</f>
        <v>5.8599114447929306E-3</v>
      </c>
      <c r="K833" s="44">
        <f>IFERROR(_xll.qlIndexFixing(Index3M,H833,TRUE,_xll.ohTrigger(RecalcTrigger,Trigger3M)),NA())</f>
        <v>7.2269952369512893E-3</v>
      </c>
      <c r="L833" s="44">
        <f>IFERROR(_xll.qlIndexFixing(Index6M,$H833,TRUE,_xll.ohTrigger(RecalcTrigger,Trigger6M)),NA())</f>
        <v>8.5707666945512434E-3</v>
      </c>
      <c r="M833" s="145">
        <f>IFERROR(_xll.qlIndexFixing(Index1Y,$H833,TRUE,_xll.ohTrigger(RecalcTrigger,Trigger1Y)),NA())</f>
        <v>1.0090137745787287E-2</v>
      </c>
      <c r="N833" s="144">
        <f>IFERROR(_xll.qlIndexFixing(ONIndex1M,I833,TRUE,_xll.ohTrigger(RecalcTrigger,Trigger1M)),NA())</f>
        <v>5.7689914368808104E-3</v>
      </c>
      <c r="O833" s="44">
        <f>IFERROR(_xll.qlIndexFixing(ONIndex3M,I833,TRUE,_xll.ohTrigger(RecalcTrigger,Trigger3M)),NA())</f>
        <v>6.9678235509407216E-3</v>
      </c>
      <c r="P833" s="44">
        <f>IFERROR(_xll.qlIndexFixing(ONIndex6M,I833,TRUE,_xll.ohTrigger(RecalcTrigger,Trigger6M)),NA())</f>
        <v>8.0999592936148446E-3</v>
      </c>
      <c r="Q833" s="145">
        <f>IFERROR(_xll.qlIndexFixing(ONIndex1Y,I833,TRUE,_xll.ohTrigger(RecalcTrigger,Trigger1Y)),NA())</f>
        <v>9.2498686251296647E-3</v>
      </c>
    </row>
    <row r="834" spans="2:17" x14ac:dyDescent="0.2">
      <c r="B834" s="39" t="s">
        <v>42</v>
      </c>
      <c r="D834" s="42">
        <f>_xll.qlCalendarAdvance(Calendar,$D833,B834,"f",FALSE)</f>
        <v>45575</v>
      </c>
      <c r="E834" s="139">
        <f>_xll.qlInterestRateIndexValueDate(IndexON,D834)</f>
        <v>45575</v>
      </c>
      <c r="F834" s="155">
        <f>IFERROR(_xll.qlIndexFixing(IndexON,D834,TRUE,_xll.ohTrigger(RecalcTrigger,TriggerON)),NA())</f>
        <v>5.8355013143263079E-3</v>
      </c>
      <c r="H834" s="42">
        <f>_xll.qlCalendarAdvance(Calendar,$H833,B834,"f",FALSE)</f>
        <v>45575</v>
      </c>
      <c r="I834" s="139">
        <f>_xll.qlInterestRateIndexValueDate(Index1M,$H834)</f>
        <v>45579</v>
      </c>
      <c r="J834" s="144">
        <f>IFERROR(_xll.qlIndexFixing(Index1M,$H834,TRUE,_xll.ohTrigger(RecalcTrigger,Trigger1M)),NA())</f>
        <v>5.9077780929064991E-3</v>
      </c>
      <c r="K834" s="44">
        <f>IFERROR(_xll.qlIndexFixing(Index3M,H834,TRUE,_xll.ohTrigger(RecalcTrigger,Trigger3M)),NA())</f>
        <v>7.2673206389028489E-3</v>
      </c>
      <c r="L834" s="44">
        <f>IFERROR(_xll.qlIndexFixing(Index6M,$H834,TRUE,_xll.ohTrigger(RecalcTrigger,Trigger6M)),NA())</f>
        <v>8.6056120566928886E-3</v>
      </c>
      <c r="M834" s="145">
        <f>IFERROR(_xll.qlIndexFixing(Index1Y,$H834,TRUE,_xll.ohTrigger(RecalcTrigger,Trigger1Y)),NA())</f>
        <v>1.0119001856986219E-2</v>
      </c>
      <c r="N834" s="144">
        <f>IFERROR(_xll.qlIndexFixing(ONIndex1M,I834,TRUE,_xll.ohTrigger(RecalcTrigger,Trigger1M)),NA())</f>
        <v>5.8174767701490993E-3</v>
      </c>
      <c r="O834" s="44">
        <f>IFERROR(_xll.qlIndexFixing(ONIndex3M,I834,TRUE,_xll.ohTrigger(RecalcTrigger,Trigger3M)),NA())</f>
        <v>7.0090530433208897E-3</v>
      </c>
      <c r="P834" s="44">
        <f>IFERROR(_xll.qlIndexFixing(ONIndex6M,I834,TRUE,_xll.ohTrigger(RecalcTrigger,Trigger6M)),NA())</f>
        <v>8.1375379325354658E-3</v>
      </c>
      <c r="Q834" s="145">
        <f>IFERROR(_xll.qlIndexFixing(ONIndex1Y,I834,TRUE,_xll.ohTrigger(RecalcTrigger,Trigger1Y)),NA())</f>
        <v>9.2841298553825169E-3</v>
      </c>
    </row>
    <row r="835" spans="2:17" x14ac:dyDescent="0.2">
      <c r="B835" s="39" t="s">
        <v>42</v>
      </c>
      <c r="D835" s="42">
        <f>_xll.qlCalendarAdvance(Calendar,$D834,B835,"f",FALSE)</f>
        <v>45582</v>
      </c>
      <c r="E835" s="139">
        <f>_xll.qlInterestRateIndexValueDate(IndexON,D835)</f>
        <v>45582</v>
      </c>
      <c r="F835" s="155">
        <f>IFERROR(_xll.qlIndexFixing(IndexON,D835,TRUE,_xll.ohTrigger(RecalcTrigger,TriggerON)),NA())</f>
        <v>5.882343547298774E-3</v>
      </c>
      <c r="H835" s="42">
        <f>_xll.qlCalendarAdvance(Calendar,$H834,B835,"f",FALSE)</f>
        <v>45582</v>
      </c>
      <c r="I835" s="139">
        <f>_xll.qlInterestRateIndexValueDate(Index1M,$H835)</f>
        <v>45586</v>
      </c>
      <c r="J835" s="144">
        <f>IFERROR(_xll.qlIndexFixing(Index1M,$H835,TRUE,_xll.ohTrigger(RecalcTrigger,Trigger1M)),NA())</f>
        <v>5.9552949834345932E-3</v>
      </c>
      <c r="K835" s="44">
        <f>IFERROR(_xll.qlIndexFixing(Index3M,H835,TRUE,_xll.ohTrigger(RecalcTrigger,Trigger3M)),NA())</f>
        <v>7.3074845367955858E-3</v>
      </c>
      <c r="L835" s="44">
        <f>IFERROR(_xll.qlIndexFixing(Index6M,$H835,TRUE,_xll.ohTrigger(RecalcTrigger,Trigger6M)),NA())</f>
        <v>8.64271040004682E-3</v>
      </c>
      <c r="M835" s="145">
        <f>IFERROR(_xll.qlIndexFixing(Index1Y,$H835,TRUE,_xll.ohTrigger(RecalcTrigger,Trigger1Y)),NA())</f>
        <v>1.0147629937553618E-2</v>
      </c>
      <c r="N835" s="144">
        <f>IFERROR(_xll.qlIndexFixing(ONIndex1M,I835,TRUE,_xll.ohTrigger(RecalcTrigger,Trigger1M)),NA())</f>
        <v>5.8656198495121714E-3</v>
      </c>
      <c r="O835" s="44">
        <f>IFERROR(_xll.qlIndexFixing(ONIndex3M,I835,TRUE,_xll.ohTrigger(RecalcTrigger,Trigger3M)),NA())</f>
        <v>7.0501317399251917E-3</v>
      </c>
      <c r="P835" s="44">
        <f>IFERROR(_xll.qlIndexFixing(ONIndex6M,I835,TRUE,_xll.ohTrigger(RecalcTrigger,Trigger6M)),NA())</f>
        <v>8.1749059962188397E-3</v>
      </c>
      <c r="Q835" s="145">
        <f>IFERROR(_xll.qlIndexFixing(ONIndex1Y,I835,TRUE,_xll.ohTrigger(RecalcTrigger,Trigger1Y)),NA())</f>
        <v>9.3182007712311332E-3</v>
      </c>
    </row>
    <row r="836" spans="2:17" x14ac:dyDescent="0.2">
      <c r="B836" s="39" t="s">
        <v>42</v>
      </c>
      <c r="D836" s="42">
        <f>_xll.qlCalendarAdvance(Calendar,$D835,B836,"f",FALSE)</f>
        <v>45589</v>
      </c>
      <c r="E836" s="139">
        <f>_xll.qlInterestRateIndexValueDate(IndexON,D836)</f>
        <v>45589</v>
      </c>
      <c r="F836" s="155">
        <f>IFERROR(_xll.qlIndexFixing(IndexON,D836,TRUE,_xll.ohTrigger(RecalcTrigger,TriggerON)),NA())</f>
        <v>5.9288381328403972E-3</v>
      </c>
      <c r="H836" s="42">
        <f>_xll.qlCalendarAdvance(Calendar,$H835,B836,"f",FALSE)</f>
        <v>45589</v>
      </c>
      <c r="I836" s="139">
        <f>_xll.qlInterestRateIndexValueDate(Index1M,$H836)</f>
        <v>45593</v>
      </c>
      <c r="J836" s="144">
        <f>IFERROR(_xll.qlIndexFixing(Index1M,$H836,TRUE,_xll.ohTrigger(RecalcTrigger,Trigger1M)),NA())</f>
        <v>6.0024580604809488E-3</v>
      </c>
      <c r="K836" s="44">
        <f>IFERROR(_xll.qlIndexFixing(Index3M,H836,TRUE,_xll.ohTrigger(RecalcTrigger,Trigger3M)),NA())</f>
        <v>7.3474851813392231E-3</v>
      </c>
      <c r="L836" s="44">
        <f>IFERROR(_xll.qlIndexFixing(Index6M,$H836,TRUE,_xll.ohTrigger(RecalcTrigger,Trigger6M)),NA())</f>
        <v>8.6745852851622084E-3</v>
      </c>
      <c r="M836" s="145">
        <f>IFERROR(_xll.qlIndexFixing(Index1Y,$H836,TRUE,_xll.ohTrigger(RecalcTrigger,Trigger1Y)),NA())</f>
        <v>1.0176021844826398E-2</v>
      </c>
      <c r="N836" s="144">
        <f>IFERROR(_xll.qlIndexFixing(ONIndex1M,I836,TRUE,_xll.ohTrigger(RecalcTrigger,Trigger1M)),NA())</f>
        <v>5.913416625249468E-3</v>
      </c>
      <c r="O836" s="44">
        <f>IFERROR(_xll.qlIndexFixing(ONIndex3M,I836,TRUE,_xll.ohTrigger(RecalcTrigger,Trigger3M)),NA())</f>
        <v>7.0910578993466089E-3</v>
      </c>
      <c r="P836" s="44">
        <f>IFERROR(_xll.qlIndexFixing(ONIndex6M,I836,TRUE,_xll.ohTrigger(RecalcTrigger,Trigger6M)),NA())</f>
        <v>8.2120613148006782E-3</v>
      </c>
      <c r="Q836" s="145">
        <f>IFERROR(_xll.qlIndexFixing(ONIndex1Y,I836,TRUE,_xll.ohTrigger(RecalcTrigger,Trigger1Y)),NA())</f>
        <v>9.352079523274881E-3</v>
      </c>
    </row>
    <row r="837" spans="2:17" x14ac:dyDescent="0.2">
      <c r="B837" s="39" t="s">
        <v>42</v>
      </c>
      <c r="D837" s="42">
        <f>_xll.qlCalendarAdvance(Calendar,$D836,B837,"f",FALSE)</f>
        <v>45596</v>
      </c>
      <c r="E837" s="139">
        <f>_xll.qlInterestRateIndexValueDate(IndexON,D837)</f>
        <v>45596</v>
      </c>
      <c r="F837" s="155">
        <f>IFERROR(_xll.qlIndexFixing(IndexON,D837,TRUE,_xll.ohTrigger(RecalcTrigger,TriggerON)),NA())</f>
        <v>5.9749810819820226E-3</v>
      </c>
      <c r="H837" s="42">
        <f>_xll.qlCalendarAdvance(Calendar,$H836,B837,"f",FALSE)</f>
        <v>45596</v>
      </c>
      <c r="I837" s="139">
        <f>_xll.qlInterestRateIndexValueDate(Index1M,$H837)</f>
        <v>45600</v>
      </c>
      <c r="J837" s="144">
        <f>IFERROR(_xll.qlIndexFixing(Index1M,$H837,TRUE,_xll.ohTrigger(RecalcTrigger,Trigger1M)),NA())</f>
        <v>6.0459000019212894E-3</v>
      </c>
      <c r="K837" s="44">
        <f>IFERROR(_xll.qlIndexFixing(Index3M,H837,TRUE,_xll.ohTrigger(RecalcTrigger,Trigger3M)),NA())</f>
        <v>7.3873208231887439E-3</v>
      </c>
      <c r="L837" s="44">
        <f>IFERROR(_xll.qlIndexFixing(Index6M,$H837,TRUE,_xll.ohTrigger(RecalcTrigger,Trigger6M)),NA())</f>
        <v>8.7087087679256023E-3</v>
      </c>
      <c r="M837" s="145">
        <f>IFERROR(_xll.qlIndexFixing(Index1Y,$H837,TRUE,_xll.ohTrigger(RecalcTrigger,Trigger1Y)),NA())</f>
        <v>1.0204177450861093E-2</v>
      </c>
      <c r="N837" s="144">
        <f>IFERROR(_xll.qlIndexFixing(ONIndex1M,I837,TRUE,_xll.ohTrigger(RecalcTrigger,Trigger1M)),NA())</f>
        <v>5.9608630476404301E-3</v>
      </c>
      <c r="O837" s="44">
        <f>IFERROR(_xll.qlIndexFixing(ONIndex3M,I837,TRUE,_xll.ohTrigger(RecalcTrigger,Trigger3M)),NA())</f>
        <v>7.1318297806577391E-3</v>
      </c>
      <c r="P837" s="44">
        <f>IFERROR(_xll.qlIndexFixing(ONIndex6M,I837,TRUE,_xll.ohTrigger(RecalcTrigger,Trigger6M)),NA())</f>
        <v>8.2490017184166931E-3</v>
      </c>
      <c r="Q837" s="145">
        <f>IFERROR(_xll.qlIndexFixing(ONIndex1Y,I837,TRUE,_xll.ohTrigger(RecalcTrigger,Trigger1Y)),NA())</f>
        <v>9.3857642619532555E-3</v>
      </c>
    </row>
    <row r="838" spans="2:17" x14ac:dyDescent="0.2">
      <c r="B838" s="39" t="s">
        <v>42</v>
      </c>
      <c r="D838" s="42">
        <f>_xll.qlCalendarAdvance(Calendar,$D837,B838,"f",FALSE)</f>
        <v>45603</v>
      </c>
      <c r="E838" s="139">
        <f>_xll.qlInterestRateIndexValueDate(IndexON,D838)</f>
        <v>45603</v>
      </c>
      <c r="F838" s="155">
        <f>IFERROR(_xll.qlIndexFixing(IndexON,D838,TRUE,_xll.ohTrigger(RecalcTrigger,TriggerON)),NA())</f>
        <v>6.0207684049551347E-3</v>
      </c>
      <c r="H838" s="42">
        <f>_xll.qlCalendarAdvance(Calendar,$H837,B838,"f",FALSE)</f>
        <v>45603</v>
      </c>
      <c r="I838" s="139">
        <f>_xll.qlInterestRateIndexValueDate(Index1M,$H838)</f>
        <v>45607</v>
      </c>
      <c r="J838" s="144">
        <f>IFERROR(_xll.qlIndexFixing(Index1M,$H838,TRUE,_xll.ohTrigger(RecalcTrigger,Trigger1M)),NA())</f>
        <v>6.0923686975247193E-3</v>
      </c>
      <c r="K838" s="44">
        <f>IFERROR(_xll.qlIndexFixing(Index3M,H838,TRUE,_xll.ohTrigger(RecalcTrigger,Trigger3M)),NA())</f>
        <v>7.4269897129565568E-3</v>
      </c>
      <c r="L838" s="44">
        <f>IFERROR(_xll.qlIndexFixing(Index6M,$H838,TRUE,_xll.ohTrigger(RecalcTrigger,Trigger6M)),NA())</f>
        <v>8.7425872405616448E-3</v>
      </c>
      <c r="M838" s="145">
        <f>IFERROR(_xll.qlIndexFixing(Index1Y,$H838,TRUE,_xll.ohTrigger(RecalcTrigger,Trigger1Y)),NA())</f>
        <v>1.0232096642435616E-2</v>
      </c>
      <c r="N838" s="144">
        <f>IFERROR(_xll.qlIndexFixing(ONIndex1M,I838,TRUE,_xll.ohTrigger(RecalcTrigger,Trigger1M)),NA())</f>
        <v>6.0079550668845627E-3</v>
      </c>
      <c r="O838" s="44">
        <f>IFERROR(_xll.qlIndexFixing(ONIndex3M,I838,TRUE,_xll.ohTrigger(RecalcTrigger,Trigger3M)),NA())</f>
        <v>7.1724456426913719E-3</v>
      </c>
      <c r="P838" s="44">
        <f>IFERROR(_xll.qlIndexFixing(ONIndex6M,I838,TRUE,_xll.ohTrigger(RecalcTrigger,Trigger6M)),NA())</f>
        <v>8.285725037282532E-3</v>
      </c>
      <c r="Q838" s="145">
        <f>IFERROR(_xll.qlIndexFixing(ONIndex1Y,I838,TRUE,_xll.ohTrigger(RecalcTrigger,Trigger1Y)),NA())</f>
        <v>9.419253137705752E-3</v>
      </c>
    </row>
    <row r="839" spans="2:17" x14ac:dyDescent="0.2">
      <c r="B839" s="39" t="s">
        <v>42</v>
      </c>
      <c r="D839" s="42">
        <f>_xll.qlCalendarAdvance(Calendar,$D838,B839,"f",FALSE)</f>
        <v>45610</v>
      </c>
      <c r="E839" s="139">
        <f>_xll.qlInterestRateIndexValueDate(IndexON,D839)</f>
        <v>45610</v>
      </c>
      <c r="F839" s="155">
        <f>IFERROR(_xll.qlIndexFixing(IndexON,D839,TRUE,_xll.ohTrigger(RecalcTrigger,TriggerON)),NA())</f>
        <v>6.0661961127905784E-3</v>
      </c>
      <c r="H839" s="42">
        <f>_xll.qlCalendarAdvance(Calendar,$H838,B839,"f",FALSE)</f>
        <v>45610</v>
      </c>
      <c r="I839" s="139">
        <f>_xll.qlInterestRateIndexValueDate(Index1M,$H839)</f>
        <v>45614</v>
      </c>
      <c r="J839" s="144">
        <f>IFERROR(_xll.qlIndexFixing(Index1M,$H839,TRUE,_xll.ohTrigger(RecalcTrigger,Trigger1M)),NA())</f>
        <v>6.1384717017016754E-3</v>
      </c>
      <c r="K839" s="44">
        <f>IFERROR(_xll.qlIndexFixing(Index3M,H839,TRUE,_xll.ohTrigger(RecalcTrigger,Trigger3M)),NA())</f>
        <v>7.466490101198593E-3</v>
      </c>
      <c r="L839" s="44">
        <f>IFERROR(_xll.qlIndexFixing(Index6M,$H839,TRUE,_xll.ohTrigger(RecalcTrigger,Trigger6M)),NA())</f>
        <v>8.7762185111362277E-3</v>
      </c>
      <c r="M839" s="145">
        <f>IFERROR(_xll.qlIndexFixing(Index1Y,$H839,TRUE,_xll.ohTrigger(RecalcTrigger,Trigger1Y)),NA())</f>
        <v>1.0259779321051442E-2</v>
      </c>
      <c r="N839" s="144">
        <f>IFERROR(_xll.qlIndexFixing(ONIndex1M,I839,TRUE,_xll.ohTrigger(RecalcTrigger,Trigger1M)),NA())</f>
        <v>6.0546886334211791E-3</v>
      </c>
      <c r="O839" s="44">
        <f>IFERROR(_xll.qlIndexFixing(ONIndex3M,I839,TRUE,_xll.ohTrigger(RecalcTrigger,Trigger3M)),NA())</f>
        <v>7.2129037442003607E-3</v>
      </c>
      <c r="P839" s="44">
        <f>IFERROR(_xll.qlIndexFixing(ONIndex6M,I839,TRUE,_xll.ohTrigger(RecalcTrigger,Trigger6M)),NA())</f>
        <v>8.3222291013740346E-3</v>
      </c>
      <c r="Q839" s="145">
        <f>IFERROR(_xll.qlIndexFixing(ONIndex1Y,I839,TRUE,_xll.ohTrigger(RecalcTrigger,Trigger1Y)),NA())</f>
        <v>9.4525443009718657E-3</v>
      </c>
    </row>
    <row r="840" spans="2:17" x14ac:dyDescent="0.2">
      <c r="B840" s="39" t="s">
        <v>42</v>
      </c>
      <c r="D840" s="42">
        <f>_xll.qlCalendarAdvance(Calendar,$D839,B840,"f",FALSE)</f>
        <v>45617</v>
      </c>
      <c r="E840" s="139">
        <f>_xll.qlInterestRateIndexValueDate(IndexON,D840)</f>
        <v>45617</v>
      </c>
      <c r="F840" s="155">
        <f>IFERROR(_xll.qlIndexFixing(IndexON,D840,TRUE,_xll.ohTrigger(RecalcTrigger,TriggerON)),NA())</f>
        <v>6.1112602162793905E-3</v>
      </c>
      <c r="H840" s="42">
        <f>_xll.qlCalendarAdvance(Calendar,$H839,B840,"f",FALSE)</f>
        <v>45617</v>
      </c>
      <c r="I840" s="139">
        <f>_xll.qlInterestRateIndexValueDate(Index1M,$H840)</f>
        <v>45621</v>
      </c>
      <c r="J840" s="144">
        <f>IFERROR(_xll.qlIndexFixing(Index1M,$H840,TRUE,_xll.ohTrigger(RecalcTrigger,Trigger1M)),NA())</f>
        <v>6.1907748067688284E-3</v>
      </c>
      <c r="K840" s="44">
        <f>IFERROR(_xll.qlIndexFixing(Index3M,H840,TRUE,_xll.ohTrigger(RecalcTrigger,Trigger3M)),NA())</f>
        <v>7.50582023842126E-3</v>
      </c>
      <c r="L840" s="44">
        <f>IFERROR(_xll.qlIndexFixing(Index6M,$H840,TRUE,_xll.ohTrigger(RecalcTrigger,Trigger6M)),NA())</f>
        <v>8.8096003876612251E-3</v>
      </c>
      <c r="M840" s="145">
        <f>IFERROR(_xll.qlIndexFixing(Index1Y,$H840,TRUE,_xll.ohTrigger(RecalcTrigger,Trigger1Y)),NA())</f>
        <v>1.0287225402937115E-2</v>
      </c>
      <c r="N840" s="144">
        <f>IFERROR(_xll.qlIndexFixing(ONIndex1M,I840,TRUE,_xll.ohTrigger(RecalcTrigger,Trigger1M)),NA())</f>
        <v>6.1010596973698483E-3</v>
      </c>
      <c r="O840" s="44">
        <f>IFERROR(_xll.qlIndexFixing(ONIndex3M,I840,TRUE,_xll.ohTrigger(RecalcTrigger,Trigger3M)),NA())</f>
        <v>7.2532023443372395E-3</v>
      </c>
      <c r="P840" s="44">
        <f>IFERROR(_xll.qlIndexFixing(ONIndex6M,I840,TRUE,_xll.ohTrigger(RecalcTrigger,Trigger6M)),NA())</f>
        <v>8.3585117409867848E-3</v>
      </c>
      <c r="Q840" s="145">
        <f>IFERROR(_xll.qlIndexFixing(ONIndex1Y,I840,TRUE,_xll.ohTrigger(RecalcTrigger,Trigger1Y)),NA())</f>
        <v>9.485635902350964E-3</v>
      </c>
    </row>
    <row r="841" spans="2:17" x14ac:dyDescent="0.2">
      <c r="B841" s="39" t="s">
        <v>42</v>
      </c>
      <c r="D841" s="42">
        <f>_xll.qlCalendarAdvance(Calendar,$D840,B841,"f",FALSE)</f>
        <v>45624</v>
      </c>
      <c r="E841" s="139">
        <f>_xll.qlInterestRateIndexValueDate(IndexON,D841)</f>
        <v>45624</v>
      </c>
      <c r="F841" s="155">
        <f>IFERROR(_xll.qlIndexFixing(IndexON,D841,TRUE,_xll.ohTrigger(RecalcTrigger,TriggerON)),NA())</f>
        <v>6.1559567256530556E-3</v>
      </c>
      <c r="H841" s="42">
        <f>_xll.qlCalendarAdvance(Calendar,$H840,B841,"f",FALSE)</f>
        <v>45624</v>
      </c>
      <c r="I841" s="139">
        <f>_xll.qlInterestRateIndexValueDate(Index1M,$H841)</f>
        <v>45628</v>
      </c>
      <c r="J841" s="144">
        <f>IFERROR(_xll.qlIndexFixing(Index1M,$H841,TRUE,_xll.ohTrigger(RecalcTrigger,Trigger1M)),NA())</f>
        <v>6.2328242847451134E-3</v>
      </c>
      <c r="K841" s="44">
        <f>IFERROR(_xll.qlIndexFixing(Index3M,H841,TRUE,_xll.ohTrigger(RecalcTrigger,Trigger3M)),NA())</f>
        <v>7.5421352298866455E-3</v>
      </c>
      <c r="L841" s="44">
        <f>IFERROR(_xll.qlIndexFixing(Index6M,$H841,TRUE,_xll.ohTrigger(RecalcTrigger,Trigger6M)),NA())</f>
        <v>8.8427306780931633E-3</v>
      </c>
      <c r="M841" s="145">
        <f>IFERROR(_xll.qlIndexFixing(Index1Y,$H841,TRUE,_xll.ohTrigger(RecalcTrigger,Trigger1Y)),NA())</f>
        <v>1.0314434819048906E-2</v>
      </c>
      <c r="N841" s="144">
        <f>IFERROR(_xll.qlIndexFixing(ONIndex1M,I841,TRUE,_xll.ohTrigger(RecalcTrigger,Trigger1M)),NA())</f>
        <v>6.1470642090899474E-3</v>
      </c>
      <c r="O841" s="44">
        <f>IFERROR(_xll.qlIndexFixing(ONIndex3M,I841,TRUE,_xll.ohTrigger(RecalcTrigger,Trigger3M)),NA())</f>
        <v>7.2933397015351176E-3</v>
      </c>
      <c r="P841" s="44">
        <f>IFERROR(_xll.qlIndexFixing(ONIndex6M,I841,TRUE,_xll.ohTrigger(RecalcTrigger,Trigger6M)),NA())</f>
        <v>8.3945707860966223E-3</v>
      </c>
      <c r="Q841" s="145">
        <f>IFERROR(_xll.qlIndexFixing(ONIndex1Y,I841,TRUE,_xll.ohTrigger(RecalcTrigger,Trigger1Y)),NA())</f>
        <v>9.51852609212267E-3</v>
      </c>
    </row>
    <row r="842" spans="2:17" x14ac:dyDescent="0.2">
      <c r="B842" s="39" t="s">
        <v>42</v>
      </c>
      <c r="D842" s="42">
        <f>_xll.qlCalendarAdvance(Calendar,$D841,B842,"f",FALSE)</f>
        <v>45631</v>
      </c>
      <c r="E842" s="139">
        <f>_xll.qlInterestRateIndexValueDate(IndexON,D842)</f>
        <v>45631</v>
      </c>
      <c r="F842" s="155">
        <f>IFERROR(_xll.qlIndexFixing(IndexON,D842,TRUE,_xll.ohTrigger(RecalcTrigger,TriggerON)),NA())</f>
        <v>6.2002816519424186E-3</v>
      </c>
      <c r="H842" s="42">
        <f>_xll.qlCalendarAdvance(Calendar,$H841,B842,"f",FALSE)</f>
        <v>45631</v>
      </c>
      <c r="I842" s="139">
        <f>_xll.qlInterestRateIndexValueDate(Index1M,$H842)</f>
        <v>45635</v>
      </c>
      <c r="J842" s="144">
        <f>IFERROR(_xll.qlIndexFixing(Index1M,$H842,TRUE,_xll.ohTrigger(RecalcTrigger,Trigger1M)),NA())</f>
        <v>6.2777793052383865E-3</v>
      </c>
      <c r="K842" s="44">
        <f>IFERROR(_xll.qlIndexFixing(Index3M,H842,TRUE,_xll.ohTrigger(RecalcTrigger,Trigger3M)),NA())</f>
        <v>7.5811315385585281E-3</v>
      </c>
      <c r="L842" s="44">
        <f>IFERROR(_xll.qlIndexFixing(Index6M,$H842,TRUE,_xll.ohTrigger(RecalcTrigger,Trigger6M)),NA())</f>
        <v>8.8756071903389449E-3</v>
      </c>
      <c r="M842" s="145">
        <f>IFERROR(_xll.qlIndexFixing(Index1Y,$H842,TRUE,_xll.ohTrigger(RecalcTrigger,Trigger1Y)),NA())</f>
        <v>1.0341407515074095E-2</v>
      </c>
      <c r="N842" s="144">
        <f>IFERROR(_xll.qlIndexFixing(ONIndex1M,I842,TRUE,_xll.ohTrigger(RecalcTrigger,Trigger1M)),NA())</f>
        <v>6.1926981187809815E-3</v>
      </c>
      <c r="O842" s="44">
        <f>IFERROR(_xll.qlIndexFixing(ONIndex3M,I842,TRUE,_xll.ohTrigger(RecalcTrigger,Trigger3M)),NA())</f>
        <v>7.3333140750264647E-3</v>
      </c>
      <c r="P842" s="44">
        <f>IFERROR(_xll.qlIndexFixing(ONIndex6M,I842,TRUE,_xll.ohTrigger(RecalcTrigger,Trigger6M)),NA())</f>
        <v>8.4304040669191949E-3</v>
      </c>
      <c r="Q842" s="145">
        <f>IFERROR(_xll.qlIndexFixing(ONIndex1Y,I842,TRUE,_xll.ohTrigger(RecalcTrigger,Trigger1Y)),NA())</f>
        <v>9.5512130209662871E-3</v>
      </c>
    </row>
    <row r="843" spans="2:17" x14ac:dyDescent="0.2">
      <c r="B843" s="39" t="s">
        <v>42</v>
      </c>
      <c r="D843" s="42">
        <f>_xll.qlCalendarAdvance(Calendar,$D842,B843,"f",FALSE)</f>
        <v>45638</v>
      </c>
      <c r="E843" s="139">
        <f>_xll.qlInterestRateIndexValueDate(IndexON,D843)</f>
        <v>45638</v>
      </c>
      <c r="F843" s="155">
        <f>IFERROR(_xll.qlIndexFixing(IndexON,D843,TRUE,_xll.ohTrigger(RecalcTrigger,TriggerON)),NA())</f>
        <v>6.2442310055388361E-3</v>
      </c>
      <c r="H843" s="42">
        <f>_xll.qlCalendarAdvance(Calendar,$H842,B843,"f",FALSE)</f>
        <v>45638</v>
      </c>
      <c r="I843" s="139">
        <f>_xll.qlInterestRateIndexValueDate(Index1M,$H843)</f>
        <v>45642</v>
      </c>
      <c r="J843" s="144">
        <f>IFERROR(_xll.qlIndexFixing(Index1M,$H843,TRUE,_xll.ohTrigger(RecalcTrigger,Trigger1M)),NA())</f>
        <v>6.3223521200916179E-3</v>
      </c>
      <c r="K843" s="44">
        <f>IFERROR(_xll.qlIndexFixing(Index3M,H843,TRUE,_xll.ohTrigger(RecalcTrigger,Trigger3M)),NA())</f>
        <v>7.6199524719284383E-3</v>
      </c>
      <c r="L843" s="44">
        <f>IFERROR(_xll.qlIndexFixing(Index6M,$H843,TRUE,_xll.ohTrigger(RecalcTrigger,Trigger6M)),NA())</f>
        <v>8.9082277322584721E-3</v>
      </c>
      <c r="M843" s="145">
        <f>IFERROR(_xll.qlIndexFixing(Index1Y,$H843,TRUE,_xll.ohTrigger(RecalcTrigger,Trigger1Y)),NA())</f>
        <v>1.0368143451432289E-2</v>
      </c>
      <c r="N843" s="144">
        <f>IFERROR(_xll.qlIndexFixing(ONIndex1M,I843,TRUE,_xll.ohTrigger(RecalcTrigger,Trigger1M)),NA())</f>
        <v>6.2379573768822638E-3</v>
      </c>
      <c r="O843" s="44">
        <f>IFERROR(_xll.qlIndexFixing(ONIndex3M,I843,TRUE,_xll.ohTrigger(RecalcTrigger,Trigger3M)),NA())</f>
        <v>7.3731237234042624E-3</v>
      </c>
      <c r="P843" s="44">
        <f>IFERROR(_xll.qlIndexFixing(ONIndex6M,I843,TRUE,_xll.ohTrigger(RecalcTrigger,Trigger6M)),NA())</f>
        <v>8.4660094135902142E-3</v>
      </c>
      <c r="Q843" s="145">
        <f>IFERROR(_xll.qlIndexFixing(ONIndex1Y,I843,TRUE,_xll.ohTrigger(RecalcTrigger,Trigger1Y)),NA())</f>
        <v>9.5836948392413746E-3</v>
      </c>
    </row>
    <row r="844" spans="2:17" x14ac:dyDescent="0.2">
      <c r="B844" s="39" t="s">
        <v>42</v>
      </c>
      <c r="D844" s="42">
        <f>_xll.qlCalendarAdvance(Calendar,$D843,B844,"f",FALSE)</f>
        <v>45645</v>
      </c>
      <c r="E844" s="139">
        <f>_xll.qlInterestRateIndexValueDate(IndexON,D844)</f>
        <v>45645</v>
      </c>
      <c r="F844" s="155">
        <f>IFERROR(_xll.qlIndexFixing(IndexON,D844,TRUE,_xll.ohTrigger(RecalcTrigger,TriggerON)),NA())</f>
        <v>6.2878007974731531E-3</v>
      </c>
      <c r="H844" s="42">
        <f>_xll.qlCalendarAdvance(Calendar,$H843,B844,"f",FALSE)</f>
        <v>45645</v>
      </c>
      <c r="I844" s="139">
        <f>_xll.qlInterestRateIndexValueDate(Index1M,$H844)</f>
        <v>45649</v>
      </c>
      <c r="J844" s="144">
        <f>IFERROR(_xll.qlIndexFixing(Index1M,$H844,TRUE,_xll.ohTrigger(RecalcTrigger,Trigger1M)),NA())</f>
        <v>6.3665386731738957E-3</v>
      </c>
      <c r="K844" s="44">
        <f>IFERROR(_xll.qlIndexFixing(Index3M,H844,TRUE,_xll.ohTrigger(RecalcTrigger,Trigger3M)),NA())</f>
        <v>7.658596280416553E-3</v>
      </c>
      <c r="L844" s="44">
        <f>IFERROR(_xll.qlIndexFixing(Index6M,$H844,TRUE,_xll.ohTrigger(RecalcTrigger,Trigger6M)),NA())</f>
        <v>8.9405901116659716E-3</v>
      </c>
      <c r="M844" s="145">
        <f>IFERROR(_xll.qlIndexFixing(Index1Y,$H844,TRUE,_xll.ohTrigger(RecalcTrigger,Trigger1Y)),NA())</f>
        <v>1.0394642603278267E-2</v>
      </c>
      <c r="N844" s="144">
        <f>IFERROR(_xll.qlIndexFixing(ONIndex1M,I844,TRUE,_xll.ohTrigger(RecalcTrigger,Trigger1M)),NA())</f>
        <v>6.3020632286558964E-3</v>
      </c>
      <c r="O844" s="44">
        <f>IFERROR(_xll.qlIndexFixing(ONIndex3M,I844,TRUE,_xll.ohTrigger(RecalcTrigger,Trigger3M)),NA())</f>
        <v>7.4298576368914127E-3</v>
      </c>
      <c r="P844" s="44">
        <f>IFERROR(_xll.qlIndexFixing(ONIndex6M,I844,TRUE,_xll.ohTrigger(RecalcTrigger,Trigger6M)),NA())</f>
        <v>8.5166743849551807E-3</v>
      </c>
      <c r="Q844" s="145">
        <f>IFERROR(_xll.qlIndexFixing(ONIndex1Y,I844,TRUE,_xll.ohTrigger(RecalcTrigger,Trigger1Y)),NA())</f>
        <v>9.6299941308153336E-3</v>
      </c>
    </row>
    <row r="845" spans="2:17" x14ac:dyDescent="0.2">
      <c r="B845" s="39" t="s">
        <v>42</v>
      </c>
      <c r="D845" s="42">
        <f>_xll.qlCalendarAdvance(Calendar,$D844,B845,"f",FALSE)</f>
        <v>45653</v>
      </c>
      <c r="E845" s="139">
        <f>_xll.qlInterestRateIndexValueDate(IndexON,D845)</f>
        <v>45653</v>
      </c>
      <c r="F845" s="155">
        <f>IFERROR(_xll.qlIndexFixing(IndexON,D845,TRUE,_xll.ohTrigger(RecalcTrigger,TriggerON)),NA())</f>
        <v>6.3433640832588623E-3</v>
      </c>
      <c r="H845" s="42">
        <f>_xll.qlCalendarAdvance(Calendar,$H844,B845,"f",FALSE)</f>
        <v>45653</v>
      </c>
      <c r="I845" s="139">
        <f>_xll.qlInterestRateIndexValueDate(Index1M,$H845)</f>
        <v>45657</v>
      </c>
      <c r="J845" s="144">
        <f>IFERROR(_xll.qlIndexFixing(Index1M,$H845,TRUE,_xll.ohTrigger(RecalcTrigger,Trigger1M)),NA())</f>
        <v>6.4165594141502563E-3</v>
      </c>
      <c r="K845" s="44">
        <f>IFERROR(_xll.qlIndexFixing(Index3M,H845,TRUE,_xll.ohTrigger(RecalcTrigger,Trigger3M)),NA())</f>
        <v>7.6997474056730297E-3</v>
      </c>
      <c r="L845" s="44">
        <f>IFERROR(_xll.qlIndexFixing(Index6M,$H845,TRUE,_xll.ohTrigger(RecalcTrigger,Trigger6M)),NA())</f>
        <v>8.9749446583345001E-3</v>
      </c>
      <c r="M845" s="145">
        <f>IFERROR(_xll.qlIndexFixing(Index1Y,$H845,TRUE,_xll.ohTrigger(RecalcTrigger,Trigger1Y)),NA())</f>
        <v>1.0424637395733218E-2</v>
      </c>
      <c r="N845" s="144">
        <f>IFERROR(_xll.qlIndexFixing(ONIndex1M,I845,TRUE,_xll.ohTrigger(RecalcTrigger,Trigger1M)),NA())</f>
        <v>6.3463972882793485E-3</v>
      </c>
      <c r="O845" s="44">
        <f>IFERROR(_xll.qlIndexFixing(ONIndex3M,I845,TRUE,_xll.ohTrigger(RecalcTrigger,Trigger3M)),NA())</f>
        <v>7.4692616089500063E-3</v>
      </c>
      <c r="P845" s="44">
        <f>IFERROR(_xll.qlIndexFixing(ONIndex6M,I845,TRUE,_xll.ohTrigger(RecalcTrigger,Trigger6M)),NA())</f>
        <v>8.551718790092977E-3</v>
      </c>
      <c r="Q845" s="145">
        <f>IFERROR(_xll.qlIndexFixing(ONIndex1Y,I845,TRUE,_xll.ohTrigger(RecalcTrigger,Trigger1Y)),NA())</f>
        <v>9.6619718242951791E-3</v>
      </c>
    </row>
    <row r="846" spans="2:17" x14ac:dyDescent="0.2">
      <c r="B846" s="39" t="s">
        <v>42</v>
      </c>
      <c r="D846" s="42">
        <f>_xll.qlCalendarAdvance(Calendar,$D845,B846,"f",FALSE)</f>
        <v>45660</v>
      </c>
      <c r="E846" s="139">
        <f>_xll.qlInterestRateIndexValueDate(IndexON,D846)</f>
        <v>45660</v>
      </c>
      <c r="F846" s="155">
        <f>IFERROR(_xll.qlIndexFixing(IndexON,D846,TRUE,_xll.ohTrigger(RecalcTrigger,TriggerON)),NA())</f>
        <v>6.3860528072012812E-3</v>
      </c>
      <c r="H846" s="42">
        <f>_xll.qlCalendarAdvance(Calendar,$H845,B846,"f",FALSE)</f>
        <v>45660</v>
      </c>
      <c r="I846" s="139">
        <f>_xll.qlInterestRateIndexValueDate(Index1M,$H846)</f>
        <v>45664</v>
      </c>
      <c r="J846" s="144">
        <f>IFERROR(_xll.qlIndexFixing(Index1M,$H846,TRUE,_xll.ohTrigger(RecalcTrigger,Trigger1M)),NA())</f>
        <v>6.4599046049236778E-3</v>
      </c>
      <c r="K846" s="44">
        <f>IFERROR(_xll.qlIndexFixing(Index3M,H846,TRUE,_xll.ohTrigger(RecalcTrigger,Trigger3M)),NA())</f>
        <v>7.7380181957646954E-3</v>
      </c>
      <c r="L846" s="44">
        <f>IFERROR(_xll.qlIndexFixing(Index6M,$H846,TRUE,_xll.ohTrigger(RecalcTrigger,Trigger6M)),NA())</f>
        <v>9.0067651799241102E-3</v>
      </c>
      <c r="M846" s="145">
        <f>IFERROR(_xll.qlIndexFixing(Index1Y,$H846,TRUE,_xll.ohTrigger(RecalcTrigger,Trigger1Y)),NA())</f>
        <v>1.0450629137062085E-2</v>
      </c>
      <c r="N846" s="144">
        <f>IFERROR(_xll.qlIndexFixing(ONIndex1M,I846,TRUE,_xll.ohTrigger(RecalcTrigger,Trigger1M)),NA())</f>
        <v>6.3777165040335149E-3</v>
      </c>
      <c r="O846" s="44">
        <f>IFERROR(_xll.qlIndexFixing(ONIndex3M,I846,TRUE,_xll.ohTrigger(RecalcTrigger,Trigger3M)),NA())</f>
        <v>7.4971479361440885E-3</v>
      </c>
      <c r="P846" s="44">
        <f>IFERROR(_xll.qlIndexFixing(ONIndex6M,I846,TRUE,_xll.ohTrigger(RecalcTrigger,Trigger6M)),NA())</f>
        <v>8.5764038170488277E-3</v>
      </c>
      <c r="Q846" s="145">
        <f>IFERROR(_xll.qlIndexFixing(ONIndex1Y,I846,TRUE,_xll.ohTrigger(RecalcTrigger,Trigger1Y)),NA())</f>
        <v>9.6844246007332657E-3</v>
      </c>
    </row>
    <row r="847" spans="2:17" x14ac:dyDescent="0.2">
      <c r="B847" s="39" t="s">
        <v>42</v>
      </c>
      <c r="D847" s="42">
        <f>_xll.qlCalendarAdvance(Calendar,$D846,B847,"f",FALSE)</f>
        <v>45667</v>
      </c>
      <c r="E847" s="139">
        <f>_xll.qlInterestRateIndexValueDate(IndexON,D847)</f>
        <v>45667</v>
      </c>
      <c r="F847" s="155">
        <f>IFERROR(_xll.qlIndexFixing(IndexON,D847,TRUE,_xll.ohTrigger(RecalcTrigger,TriggerON)),NA())</f>
        <v>6.4283488575700432E-3</v>
      </c>
      <c r="H847" s="42">
        <f>_xll.qlCalendarAdvance(Calendar,$H846,B847,"f",FALSE)</f>
        <v>45667</v>
      </c>
      <c r="I847" s="139">
        <f>_xll.qlInterestRateIndexValueDate(Index1M,$H847)</f>
        <v>45671</v>
      </c>
      <c r="J847" s="144">
        <f>IFERROR(_xll.qlIndexFixing(Index1M,$H847,TRUE,_xll.ohTrigger(RecalcTrigger,Trigger1M)),NA())</f>
        <v>6.5028507859402514E-3</v>
      </c>
      <c r="K847" s="44">
        <f>IFERROR(_xll.qlIndexFixing(Index3M,H847,TRUE,_xll.ohTrigger(RecalcTrigger,Trigger3M)),NA())</f>
        <v>7.7761064868679952E-3</v>
      </c>
      <c r="L847" s="44">
        <f>IFERROR(_xll.qlIndexFixing(Index6M,$H847,TRUE,_xll.ohTrigger(RecalcTrigger,Trigger6M)),NA())</f>
        <v>9.038320809458468E-3</v>
      </c>
      <c r="M847" s="145">
        <f>IFERROR(_xll.qlIndexFixing(Index1Y,$H847,TRUE,_xll.ohTrigger(RecalcTrigger,Trigger1Y)),NA())</f>
        <v>1.0476384111740174E-2</v>
      </c>
      <c r="N847" s="144">
        <f>IFERROR(_xll.qlIndexFixing(ONIndex1M,I847,TRUE,_xll.ohTrigger(RecalcTrigger,Trigger1M)),NA())</f>
        <v>6.4213804917390149E-3</v>
      </c>
      <c r="O847" s="44">
        <f>IFERROR(_xll.qlIndexFixing(ONIndex3M,I847,TRUE,_xll.ohTrigger(RecalcTrigger,Trigger3M)),NA())</f>
        <v>7.5362566041281553E-3</v>
      </c>
      <c r="P847" s="44">
        <f>IFERROR(_xll.qlIndexFixing(ONIndex6M,I847,TRUE,_xll.ohTrigger(RecalcTrigger,Trigger6M)),NA())</f>
        <v>8.6110417493312497E-3</v>
      </c>
      <c r="Q847" s="145">
        <f>IFERROR(_xll.qlIndexFixing(ONIndex1Y,I847,TRUE,_xll.ohTrigger(RecalcTrigger,Trigger1Y)),NA())</f>
        <v>9.7160369720938888E-3</v>
      </c>
    </row>
    <row r="848" spans="2:17" x14ac:dyDescent="0.2">
      <c r="B848" s="39" t="s">
        <v>42</v>
      </c>
      <c r="D848" s="42">
        <f>_xll.qlCalendarAdvance(Calendar,$D847,B848,"f",FALSE)</f>
        <v>45674</v>
      </c>
      <c r="E848" s="139">
        <f>_xll.qlInterestRateIndexValueDate(IndexON,D848)</f>
        <v>45674</v>
      </c>
      <c r="F848" s="155">
        <f>IFERROR(_xll.qlIndexFixing(IndexON,D848,TRUE,_xll.ohTrigger(RecalcTrigger,TriggerON)),NA())</f>
        <v>6.4702482447298593E-3</v>
      </c>
      <c r="H848" s="42">
        <f>_xll.qlCalendarAdvance(Calendar,$H847,B848,"f",FALSE)</f>
        <v>45674</v>
      </c>
      <c r="I848" s="139">
        <f>_xll.qlInterestRateIndexValueDate(Index1M,$H848)</f>
        <v>45678</v>
      </c>
      <c r="J848" s="144">
        <f>IFERROR(_xll.qlIndexFixing(Index1M,$H848,TRUE,_xll.ohTrigger(RecalcTrigger,Trigger1M)),NA())</f>
        <v>6.5453939009736542E-3</v>
      </c>
      <c r="K848" s="44">
        <f>IFERROR(_xll.qlIndexFixing(Index3M,H848,TRUE,_xll.ohTrigger(RecalcTrigger,Trigger3M)),NA())</f>
        <v>7.816766970190436E-3</v>
      </c>
      <c r="L848" s="44">
        <f>IFERROR(_xll.qlIndexFixing(Index6M,$H848,TRUE,_xll.ohTrigger(RecalcTrigger,Trigger6M)),NA())</f>
        <v>9.0696093547225458E-3</v>
      </c>
      <c r="M848" s="145">
        <f>IFERROR(_xll.qlIndexFixing(Index1Y,$H848,TRUE,_xll.ohTrigger(RecalcTrigger,Trigger1Y)),NA())</f>
        <v>1.0501902355986841E-2</v>
      </c>
      <c r="N848" s="144">
        <f>IFERROR(_xll.qlIndexFixing(ONIndex1M,I848,TRUE,_xll.ohTrigger(RecalcTrigger,Trigger1M)),NA())</f>
        <v>6.4646490005149104E-3</v>
      </c>
      <c r="O848" s="44">
        <f>IFERROR(_xll.qlIndexFixing(ONIndex3M,I848,TRUE,_xll.ohTrigger(RecalcTrigger,Trigger3M)),NA())</f>
        <v>7.575191592561481E-3</v>
      </c>
      <c r="P848" s="44">
        <f>IFERROR(_xll.qlIndexFixing(ONIndex6M,I848,TRUE,_xll.ohTrigger(RecalcTrigger,Trigger6M)),NA())</f>
        <v>8.6454405878289009E-3</v>
      </c>
      <c r="Q848" s="145">
        <f>IFERROR(_xll.qlIndexFixing(ONIndex1Y,I848,TRUE,_xll.ohTrigger(RecalcTrigger,Trigger1Y)),NA())</f>
        <v>9.7474347210546597E-3</v>
      </c>
    </row>
    <row r="849" spans="2:17" x14ac:dyDescent="0.2">
      <c r="B849" s="39" t="s">
        <v>42</v>
      </c>
      <c r="D849" s="42">
        <f>_xll.qlCalendarAdvance(Calendar,$D848,B849,"f",FALSE)</f>
        <v>45681</v>
      </c>
      <c r="E849" s="139">
        <f>_xll.qlInterestRateIndexValueDate(IndexON,D849)</f>
        <v>45681</v>
      </c>
      <c r="F849" s="155">
        <f>IFERROR(_xll.qlIndexFixing(IndexON,D849,TRUE,_xll.ohTrigger(RecalcTrigger,TriggerON)),NA())</f>
        <v>6.5117469788589233E-3</v>
      </c>
      <c r="H849" s="42">
        <f>_xll.qlCalendarAdvance(Calendar,$H848,B849,"f",FALSE)</f>
        <v>45681</v>
      </c>
      <c r="I849" s="139">
        <f>_xll.qlInterestRateIndexValueDate(Index1M,$H849)</f>
        <v>45685</v>
      </c>
      <c r="J849" s="144">
        <f>IFERROR(_xll.qlIndexFixing(Index1M,$H849,TRUE,_xll.ohTrigger(RecalcTrigger,Trigger1M)),NA())</f>
        <v>6.5875298937924064E-3</v>
      </c>
      <c r="K849" s="44">
        <f>IFERROR(_xll.qlIndexFixing(Index3M,H849,TRUE,_xll.ohTrigger(RecalcTrigger,Trigger3M)),NA())</f>
        <v>7.8517285734269748E-3</v>
      </c>
      <c r="L849" s="44">
        <f>IFERROR(_xll.qlIndexFixing(Index6M,$H849,TRUE,_xll.ohTrigger(RecalcTrigger,Trigger6M)),NA())</f>
        <v>9.1006286234734911E-3</v>
      </c>
      <c r="M849" s="145">
        <f>IFERROR(_xll.qlIndexFixing(Index1Y,$H849,TRUE,_xll.ohTrigger(RecalcTrigger,Trigger1Y)),NA())</f>
        <v>1.0527183920764717E-2</v>
      </c>
      <c r="N849" s="144">
        <f>IFERROR(_xll.qlIndexFixing(ONIndex1M,I849,TRUE,_xll.ohTrigger(RecalcTrigger,Trigger1M)),NA())</f>
        <v>6.5075179808005146E-3</v>
      </c>
      <c r="O849" s="44">
        <f>IFERROR(_xll.qlIndexFixing(ONIndex3M,I849,TRUE,_xll.ohTrigger(RecalcTrigger,Trigger3M)),NA())</f>
        <v>7.613951160276855E-3</v>
      </c>
      <c r="P849" s="44">
        <f>IFERROR(_xll.qlIndexFixing(ONIndex6M,I849,TRUE,_xll.ohTrigger(RecalcTrigger,Trigger6M)),NA())</f>
        <v>8.6795981631571095E-3</v>
      </c>
      <c r="Q849" s="145">
        <f>IFERROR(_xll.qlIndexFixing(ONIndex1Y,I849,TRUE,_xll.ohTrigger(RecalcTrigger,Trigger1Y)),NA())</f>
        <v>9.7786159979751375E-3</v>
      </c>
    </row>
    <row r="850" spans="2:17" x14ac:dyDescent="0.2">
      <c r="B850" s="39" t="s">
        <v>42</v>
      </c>
      <c r="D850" s="42">
        <f>_xll.qlCalendarAdvance(Calendar,$D849,B850,"f",FALSE)</f>
        <v>45688</v>
      </c>
      <c r="E850" s="139">
        <f>_xll.qlInterestRateIndexValueDate(IndexON,D850)</f>
        <v>45688</v>
      </c>
      <c r="F850" s="155">
        <f>IFERROR(_xll.qlIndexFixing(IndexON,D850,TRUE,_xll.ohTrigger(RecalcTrigger,TriggerON)),NA())</f>
        <v>6.552841070215365E-3</v>
      </c>
      <c r="H850" s="42">
        <f>_xll.qlCalendarAdvance(Calendar,$H849,B850,"f",FALSE)</f>
        <v>45688</v>
      </c>
      <c r="I850" s="139">
        <f>_xll.qlInterestRateIndexValueDate(Index1M,$H850)</f>
        <v>45692</v>
      </c>
      <c r="J850" s="144">
        <f>IFERROR(_xll.qlIndexFixing(Index1M,$H850,TRUE,_xll.ohTrigger(RecalcTrigger,Trigger1M)),NA())</f>
        <v>6.6202282966495597E-3</v>
      </c>
      <c r="K850" s="44">
        <f>IFERROR(_xll.qlIndexFixing(Index3M,H850,TRUE,_xll.ohTrigger(RecalcTrigger,Trigger3M)),NA())</f>
        <v>7.8892588694401411E-3</v>
      </c>
      <c r="L850" s="44">
        <f>IFERROR(_xll.qlIndexFixing(Index6M,$H850,TRUE,_xll.ohTrigger(RecalcTrigger,Trigger6M)),NA())</f>
        <v>9.1313764234397486E-3</v>
      </c>
      <c r="M850" s="145">
        <f>IFERROR(_xll.qlIndexFixing(Index1Y,$H850,TRUE,_xll.ohTrigger(RecalcTrigger,Trigger1Y)),NA())</f>
        <v>1.0552228871783653E-2</v>
      </c>
      <c r="N850" s="144">
        <f>IFERROR(_xll.qlIndexFixing(ONIndex1M,I850,TRUE,_xll.ohTrigger(RecalcTrigger,Trigger1M)),NA())</f>
        <v>6.5499833827153964E-3</v>
      </c>
      <c r="O850" s="44">
        <f>IFERROR(_xll.qlIndexFixing(ONIndex3M,I850,TRUE,_xll.ohTrigger(RecalcTrigger,Trigger3M)),NA())</f>
        <v>7.6525335664268113E-3</v>
      </c>
      <c r="P850" s="44">
        <f>IFERROR(_xll.qlIndexFixing(ONIndex6M,I850,TRUE,_xll.ohTrigger(RecalcTrigger,Trigger6M)),NA())</f>
        <v>8.713512305131843E-3</v>
      </c>
      <c r="Q850" s="145">
        <f>IFERROR(_xll.qlIndexFixing(ONIndex1Y,I850,TRUE,_xll.ohTrigger(RecalcTrigger,Trigger1Y)),NA())</f>
        <v>9.8095789534546896E-3</v>
      </c>
    </row>
    <row r="851" spans="2:17" x14ac:dyDescent="0.2">
      <c r="B851" s="39" t="s">
        <v>42</v>
      </c>
      <c r="D851" s="42">
        <f>_xll.qlCalendarAdvance(Calendar,$D850,B851,"f",FALSE)</f>
        <v>45695</v>
      </c>
      <c r="E851" s="139">
        <f>_xll.qlInterestRateIndexValueDate(IndexON,D851)</f>
        <v>45695</v>
      </c>
      <c r="F851" s="155">
        <f>IFERROR(_xll.qlIndexFixing(IndexON,D851,TRUE,_xll.ohTrigger(RecalcTrigger,TriggerON)),NA())</f>
        <v>6.5935265291638956E-3</v>
      </c>
      <c r="H851" s="42">
        <f>_xll.qlCalendarAdvance(Calendar,$H850,B851,"f",FALSE)</f>
        <v>45695</v>
      </c>
      <c r="I851" s="139">
        <f>_xll.qlInterestRateIndexValueDate(Index1M,$H851)</f>
        <v>45699</v>
      </c>
      <c r="J851" s="144">
        <f>IFERROR(_xll.qlIndexFixing(Index1M,$H851,TRUE,_xll.ohTrigger(RecalcTrigger,Trigger1M)),NA())</f>
        <v>6.6616255162247184E-3</v>
      </c>
      <c r="K851" s="44">
        <f>IFERROR(_xll.qlIndexFixing(Index3M,H851,TRUE,_xll.ohTrigger(RecalcTrigger,Trigger3M)),NA())</f>
        <v>7.9265996675781381E-3</v>
      </c>
      <c r="L851" s="44">
        <f>IFERROR(_xll.qlIndexFixing(Index6M,$H851,TRUE,_xll.ohTrigger(RecalcTrigger,Trigger6M)),NA())</f>
        <v>9.1618505623259107E-3</v>
      </c>
      <c r="M851" s="145">
        <f>IFERROR(_xll.qlIndexFixing(Index1Y,$H851,TRUE,_xll.ohTrigger(RecalcTrigger,Trigger1Y)),NA())</f>
        <v>1.057703728950049E-2</v>
      </c>
      <c r="N851" s="144">
        <f>IFERROR(_xll.qlIndexFixing(ONIndex1M,I851,TRUE,_xll.ohTrigger(RecalcTrigger,Trigger1M)),NA())</f>
        <v>6.592041156618933E-3</v>
      </c>
      <c r="O851" s="44">
        <f>IFERROR(_xll.qlIndexFixing(ONIndex3M,I851,TRUE,_xll.ohTrigger(RecalcTrigger,Trigger3M)),NA())</f>
        <v>7.6909370696043311E-3</v>
      </c>
      <c r="P851" s="44">
        <f>IFERROR(_xll.qlIndexFixing(ONIndex6M,I851,TRUE,_xll.ohTrigger(RecalcTrigger,Trigger6M)),NA())</f>
        <v>8.7471808438888132E-3</v>
      </c>
      <c r="Q851" s="145">
        <f>IFERROR(_xll.qlIndexFixing(ONIndex1Y,I851,TRUE,_xll.ohTrigger(RecalcTrigger,Trigger1Y)),NA())</f>
        <v>9.8403217379328112E-3</v>
      </c>
    </row>
    <row r="852" spans="2:17" x14ac:dyDescent="0.2">
      <c r="B852" s="39" t="s">
        <v>42</v>
      </c>
      <c r="D852" s="42">
        <f>_xll.qlCalendarAdvance(Calendar,$D851,B852,"f",FALSE)</f>
        <v>45702</v>
      </c>
      <c r="E852" s="139">
        <f>_xll.qlInterestRateIndexValueDate(IndexON,D852)</f>
        <v>45702</v>
      </c>
      <c r="F852" s="155">
        <f>IFERROR(_xll.qlIndexFixing(IndexON,D852,TRUE,_xll.ohTrigger(RecalcTrigger,TriggerON)),NA())</f>
        <v>6.6337993657761274E-3</v>
      </c>
      <c r="H852" s="42">
        <f>_xll.qlCalendarAdvance(Calendar,$H851,B852,"f",FALSE)</f>
        <v>45702</v>
      </c>
      <c r="I852" s="139">
        <f>_xll.qlInterestRateIndexValueDate(Index1M,$H852)</f>
        <v>45706</v>
      </c>
      <c r="J852" s="144">
        <f>IFERROR(_xll.qlIndexFixing(Index1M,$H852,TRUE,_xll.ohTrigger(RecalcTrigger,Trigger1M)),NA())</f>
        <v>6.7026043230839728E-3</v>
      </c>
      <c r="K852" s="44">
        <f>IFERROR(_xll.qlIndexFixing(Index3M,H852,TRUE,_xll.ohTrigger(RecalcTrigger,Trigger3M)),NA())</f>
        <v>7.963749218025562E-3</v>
      </c>
      <c r="L852" s="44">
        <f>IFERROR(_xll.qlIndexFixing(Index6M,$H852,TRUE,_xll.ohTrigger(RecalcTrigger,Trigger6M)),NA())</f>
        <v>9.1920488478166966E-3</v>
      </c>
      <c r="M852" s="145">
        <f>IFERROR(_xll.qlIndexFixing(Index1Y,$H852,TRUE,_xll.ohTrigger(RecalcTrigger,Trigger1Y)),NA())</f>
        <v>1.0601609269121706E-2</v>
      </c>
      <c r="N852" s="144">
        <f>IFERROR(_xll.qlIndexFixing(ONIndex1M,I852,TRUE,_xll.ohTrigger(RecalcTrigger,Trigger1M)),NA())</f>
        <v>6.6336872528705015E-3</v>
      </c>
      <c r="O852" s="44">
        <f>IFERROR(_xll.qlIndexFixing(ONIndex3M,I852,TRUE,_xll.ohTrigger(RecalcTrigger,Trigger3M)),NA())</f>
        <v>7.7291599288020763E-3</v>
      </c>
      <c r="P852" s="44">
        <f>IFERROR(_xll.qlIndexFixing(ONIndex6M,I852,TRUE,_xll.ohTrigger(RecalcTrigger,Trigger6M)),NA())</f>
        <v>8.78060160980354E-3</v>
      </c>
      <c r="Q852" s="145">
        <f>IFERROR(_xll.qlIndexFixing(ONIndex1Y,I852,TRUE,_xll.ohTrigger(RecalcTrigger,Trigger1Y)),NA())</f>
        <v>9.8708425017690615E-3</v>
      </c>
    </row>
    <row r="853" spans="2:17" x14ac:dyDescent="0.2">
      <c r="B853" s="39" t="s">
        <v>42</v>
      </c>
      <c r="D853" s="42">
        <f>_xll.qlCalendarAdvance(Calendar,$D852,B853,"f",FALSE)</f>
        <v>45709</v>
      </c>
      <c r="E853" s="139">
        <f>_xll.qlInterestRateIndexValueDate(IndexON,D853)</f>
        <v>45709</v>
      </c>
      <c r="F853" s="155">
        <f>IFERROR(_xll.qlIndexFixing(IndexON,D853,TRUE,_xll.ohTrigger(RecalcTrigger,TriggerON)),NA())</f>
        <v>6.6736555904167716E-3</v>
      </c>
      <c r="H853" s="42">
        <f>_xll.qlCalendarAdvance(Calendar,$H852,B853,"f",FALSE)</f>
        <v>45709</v>
      </c>
      <c r="I853" s="139">
        <f>_xll.qlInterestRateIndexValueDate(Index1M,$H853)</f>
        <v>45713</v>
      </c>
      <c r="J853" s="144">
        <f>IFERROR(_xll.qlIndexFixing(Index1M,$H853,TRUE,_xll.ohTrigger(RecalcTrigger,Trigger1M)),NA())</f>
        <v>6.7431606615829332E-3</v>
      </c>
      <c r="K853" s="44">
        <f>IFERROR(_xll.qlIndexFixing(Index3M,H853,TRUE,_xll.ohTrigger(RecalcTrigger,Trigger3M)),NA())</f>
        <v>8.0007057709252649E-3</v>
      </c>
      <c r="L853" s="44">
        <f>IFERROR(_xll.qlIndexFixing(Index6M,$H853,TRUE,_xll.ohTrigger(RecalcTrigger,Trigger6M)),NA())</f>
        <v>9.2219690875765137E-3</v>
      </c>
      <c r="M853" s="145">
        <f>IFERROR(_xll.qlIndexFixing(Index1Y,$H853,TRUE,_xll.ohTrigger(RecalcTrigger,Trigger1Y)),NA())</f>
        <v>1.0625944920605149E-2</v>
      </c>
      <c r="N853" s="144">
        <f>IFERROR(_xll.qlIndexFixing(ONIndex1M,I853,TRUE,_xll.ohTrigger(RecalcTrigger,Trigger1M)),NA())</f>
        <v>6.674917621509735E-3</v>
      </c>
      <c r="O853" s="44">
        <f>IFERROR(_xll.qlIndexFixing(ONIndex3M,I853,TRUE,_xll.ohTrigger(RecalcTrigger,Trigger3M)),NA())</f>
        <v>7.7672004028528363E-3</v>
      </c>
      <c r="P853" s="44">
        <f>IFERROR(_xll.qlIndexFixing(ONIndex6M,I853,TRUE,_xll.ohTrigger(RecalcTrigger,Trigger6M)),NA())</f>
        <v>8.8137724326919908E-3</v>
      </c>
      <c r="Q853" s="145">
        <f>IFERROR(_xll.qlIndexFixing(ONIndex1Y,I853,TRUE,_xll.ohTrigger(RecalcTrigger,Trigger1Y)),NA())</f>
        <v>9.901139395562808E-3</v>
      </c>
    </row>
    <row r="854" spans="2:17" x14ac:dyDescent="0.2">
      <c r="B854" s="39" t="s">
        <v>42</v>
      </c>
      <c r="D854" s="42">
        <f>_xll.qlCalendarAdvance(Calendar,$D853,B854,"f",FALSE)</f>
        <v>45716</v>
      </c>
      <c r="E854" s="139">
        <f>_xll.qlInterestRateIndexValueDate(IndexON,D854)</f>
        <v>45716</v>
      </c>
      <c r="F854" s="155">
        <f>IFERROR(_xll.qlIndexFixing(IndexON,D854,TRUE,_xll.ohTrigger(RecalcTrigger,TriggerON)),NA())</f>
        <v>6.7130912132906673E-3</v>
      </c>
      <c r="H854" s="42">
        <f>_xll.qlCalendarAdvance(Calendar,$H853,B854,"f",FALSE)</f>
        <v>45716</v>
      </c>
      <c r="I854" s="139">
        <f>_xll.qlInterestRateIndexValueDate(Index1M,$H854)</f>
        <v>45720</v>
      </c>
      <c r="J854" s="144">
        <f>IFERROR(_xll.qlIndexFixing(Index1M,$H854,TRUE,_xll.ohTrigger(RecalcTrigger,Trigger1M)),NA())</f>
        <v>6.7919610552624387E-3</v>
      </c>
      <c r="K854" s="44">
        <f>IFERROR(_xll.qlIndexFixing(Index3M,H854,TRUE,_xll.ohTrigger(RecalcTrigger,Trigger3M)),NA())</f>
        <v>8.0428218218556776E-3</v>
      </c>
      <c r="L854" s="44">
        <f>IFERROR(_xll.qlIndexFixing(Index6M,$H854,TRUE,_xll.ohTrigger(RecalcTrigger,Trigger6M)),NA())</f>
        <v>9.2580165870556983E-3</v>
      </c>
      <c r="M854" s="145">
        <f>IFERROR(_xll.qlIndexFixing(Index1Y,$H854,TRUE,_xll.ohTrigger(RecalcTrigger,Trigger1Y)),NA())</f>
        <v>1.0650044368660272E-2</v>
      </c>
      <c r="N854" s="144">
        <f>IFERROR(_xll.qlIndexFixing(ONIndex1M,I854,TRUE,_xll.ohTrigger(RecalcTrigger,Trigger1M)),NA())</f>
        <v>6.7157282129759466E-3</v>
      </c>
      <c r="O854" s="44">
        <f>IFERROR(_xll.qlIndexFixing(ONIndex3M,I854,TRUE,_xll.ohTrigger(RecalcTrigger,Trigger3M)),NA())</f>
        <v>7.8050567505894008E-3</v>
      </c>
      <c r="P854" s="44">
        <f>IFERROR(_xll.qlIndexFixing(ONIndex6M,I854,TRUE,_xll.ohTrigger(RecalcTrigger,Trigger6M)),NA())</f>
        <v>8.8466911428497497E-3</v>
      </c>
      <c r="Q854" s="145">
        <f>IFERROR(_xll.qlIndexFixing(ONIndex1Y,I854,TRUE,_xll.ohTrigger(RecalcTrigger,Trigger1Y)),NA())</f>
        <v>9.9312105696736097E-3</v>
      </c>
    </row>
    <row r="855" spans="2:17" x14ac:dyDescent="0.2">
      <c r="B855" s="39" t="s">
        <v>42</v>
      </c>
      <c r="D855" s="42">
        <f>_xll.qlCalendarAdvance(Calendar,$D854,B855,"f",FALSE)</f>
        <v>45723</v>
      </c>
      <c r="E855" s="139">
        <f>_xll.qlInterestRateIndexValueDate(IndexON,D855)</f>
        <v>45723</v>
      </c>
      <c r="F855" s="155">
        <f>IFERROR(_xll.qlIndexFixing(IndexON,D855,TRUE,_xll.ohTrigger(RecalcTrigger,TriggerON)),NA())</f>
        <v>6.7521022446825896E-3</v>
      </c>
      <c r="H855" s="42">
        <f>_xll.qlCalendarAdvance(Calendar,$H854,B855,"f",FALSE)</f>
        <v>45723</v>
      </c>
      <c r="I855" s="139">
        <f>_xll.qlInterestRateIndexValueDate(Index1M,$H855)</f>
        <v>45727</v>
      </c>
      <c r="J855" s="144">
        <f>IFERROR(_xll.qlIndexFixing(Index1M,$H855,TRUE,_xll.ohTrigger(RecalcTrigger,Trigger1M)),NA())</f>
        <v>6.8315691329858749E-3</v>
      </c>
      <c r="K855" s="44">
        <f>IFERROR(_xll.qlIndexFixing(Index3M,H855,TRUE,_xll.ohTrigger(RecalcTrigger,Trigger3M)),NA())</f>
        <v>8.0793600100941675E-3</v>
      </c>
      <c r="L855" s="44">
        <f>IFERROR(_xll.qlIndexFixing(Index6M,$H855,TRUE,_xll.ohTrigger(RecalcTrigger,Trigger6M)),NA())</f>
        <v>9.2873135770562033E-3</v>
      </c>
      <c r="M855" s="145">
        <f>IFERROR(_xll.qlIndexFixing(Index1Y,$H855,TRUE,_xll.ohTrigger(RecalcTrigger,Trigger1Y)),NA())</f>
        <v>1.0673907752751399E-2</v>
      </c>
      <c r="N855" s="144">
        <f>IFERROR(_xll.qlIndexFixing(ONIndex1M,I855,TRUE,_xll.ohTrigger(RecalcTrigger,Trigger1M)),NA())</f>
        <v>6.7561149773887053E-3</v>
      </c>
      <c r="O855" s="44">
        <f>IFERROR(_xll.qlIndexFixing(ONIndex3M,I855,TRUE,_xll.ohTrigger(RecalcTrigger,Trigger3M)),NA())</f>
        <v>7.8427272310044316E-3</v>
      </c>
      <c r="P855" s="44">
        <f>IFERROR(_xll.qlIndexFixing(ONIndex6M,I855,TRUE,_xll.ohTrigger(RecalcTrigger,Trigger6M)),NA())</f>
        <v>8.8793555703325922E-3</v>
      </c>
      <c r="Q855" s="145">
        <f>IFERROR(_xll.qlIndexFixing(ONIndex1Y,I855,TRUE,_xll.ohTrigger(RecalcTrigger,Trigger1Y)),NA())</f>
        <v>9.9610541747008341E-3</v>
      </c>
    </row>
    <row r="856" spans="2:17" x14ac:dyDescent="0.2">
      <c r="B856" s="39" t="s">
        <v>42</v>
      </c>
      <c r="D856" s="42">
        <f>_xll.qlCalendarAdvance(Calendar,$D855,B856,"f",FALSE)</f>
        <v>45730</v>
      </c>
      <c r="E856" s="139">
        <f>_xll.qlInterestRateIndexValueDate(IndexON,D856)</f>
        <v>45730</v>
      </c>
      <c r="F856" s="155">
        <f>IFERROR(_xll.qlIndexFixing(IndexON,D856,TRUE,_xll.ohTrigger(RecalcTrigger,TriggerON)),NA())</f>
        <v>6.7906846948240229E-3</v>
      </c>
      <c r="H856" s="42">
        <f>_xll.qlCalendarAdvance(Calendar,$H855,B856,"f",FALSE)</f>
        <v>45730</v>
      </c>
      <c r="I856" s="139">
        <f>_xll.qlInterestRateIndexValueDate(Index1M,$H856)</f>
        <v>45734</v>
      </c>
      <c r="J856" s="144">
        <f>IFERROR(_xll.qlIndexFixing(Index1M,$H856,TRUE,_xll.ohTrigger(RecalcTrigger,Trigger1M)),NA())</f>
        <v>6.8820173833477683E-3</v>
      </c>
      <c r="K856" s="44">
        <f>IFERROR(_xll.qlIndexFixing(Index3M,H856,TRUE,_xll.ohTrigger(RecalcTrigger,Trigger3M)),NA())</f>
        <v>8.1156996994553206E-3</v>
      </c>
      <c r="L856" s="44">
        <f>IFERROR(_xll.qlIndexFixing(Index6M,$H856,TRUE,_xll.ohTrigger(RecalcTrigger,Trigger6M)),NA())</f>
        <v>9.3163254594661269E-3</v>
      </c>
      <c r="M856" s="145">
        <f>IFERROR(_xll.qlIndexFixing(Index1Y,$H856,TRUE,_xll.ohTrigger(RecalcTrigger,Trigger1Y)),NA())</f>
        <v>1.0697535227097309E-2</v>
      </c>
      <c r="N856" s="144">
        <f>IFERROR(_xll.qlIndexFixing(ONIndex1M,I856,TRUE,_xll.ohTrigger(RecalcTrigger,Trigger1M)),NA())</f>
        <v>6.7960738651873243E-3</v>
      </c>
      <c r="O856" s="44">
        <f>IFERROR(_xll.qlIndexFixing(ONIndex3M,I856,TRUE,_xll.ohTrigger(RecalcTrigger,Trigger3M)),NA())</f>
        <v>7.8802101026909099E-3</v>
      </c>
      <c r="P856" s="44">
        <f>IFERROR(_xll.qlIndexFixing(ONIndex6M,I856,TRUE,_xll.ohTrigger(RecalcTrigger,Trigger6M)),NA())</f>
        <v>8.9117635453561661E-3</v>
      </c>
      <c r="Q856" s="145">
        <f>IFERROR(_xll.qlIndexFixing(ONIndex1Y,I856,TRUE,_xll.ohTrigger(RecalcTrigger,Trigger1Y)),NA())</f>
        <v>9.9906683610040403E-3</v>
      </c>
    </row>
    <row r="857" spans="2:17" x14ac:dyDescent="0.2">
      <c r="B857" s="39" t="s">
        <v>42</v>
      </c>
      <c r="D857" s="42">
        <f>_xll.qlCalendarAdvance(Calendar,$D856,B857,"f",FALSE)</f>
        <v>45737</v>
      </c>
      <c r="E857" s="139">
        <f>_xll.qlInterestRateIndexValueDate(IndexON,D857)</f>
        <v>45737</v>
      </c>
      <c r="F857" s="155">
        <f>IFERROR(_xll.qlIndexFixing(IndexON,D857,TRUE,_xll.ohTrigger(RecalcTrigger,TriggerON)),NA())</f>
        <v>6.8288345738931611E-3</v>
      </c>
      <c r="H857" s="42">
        <f>_xll.qlCalendarAdvance(Calendar,$H856,B857,"f",FALSE)</f>
        <v>45737</v>
      </c>
      <c r="I857" s="139">
        <f>_xll.qlInterestRateIndexValueDate(Index1M,$H857)</f>
        <v>45741</v>
      </c>
      <c r="J857" s="144">
        <f>IFERROR(_xll.qlIndexFixing(Index1M,$H857,TRUE,_xll.ohTrigger(RecalcTrigger,Trigger1M)),NA())</f>
        <v>6.9094746833424864E-3</v>
      </c>
      <c r="K857" s="44">
        <f>IFERROR(_xll.qlIndexFixing(Index3M,H857,TRUE,_xll.ohTrigger(RecalcTrigger,Trigger3M)),NA())</f>
        <v>8.1518391397356789E-3</v>
      </c>
      <c r="L857" s="44">
        <f>IFERROR(_xll.qlIndexFixing(Index6M,$H857,TRUE,_xll.ohTrigger(RecalcTrigger,Trigger6M)),NA())</f>
        <v>9.3450500415334058E-3</v>
      </c>
      <c r="M857" s="145">
        <f>IFERROR(_xll.qlIndexFixing(Index1Y,$H857,TRUE,_xll.ohTrigger(RecalcTrigger,Trigger1Y)),NA())</f>
        <v>1.0720926960674504E-2</v>
      </c>
      <c r="N857" s="144">
        <f>IFERROR(_xll.qlIndexFixing(ONIndex1M,I857,TRUE,_xll.ohTrigger(RecalcTrigger,Trigger1M)),NA())</f>
        <v>6.8356008265713086E-3</v>
      </c>
      <c r="O857" s="44">
        <f>IFERROR(_xll.qlIndexFixing(ONIndex3M,I857,TRUE,_xll.ohTrigger(RecalcTrigger,Trigger3M)),NA())</f>
        <v>7.9175036246414976E-3</v>
      </c>
      <c r="P857" s="44">
        <f>IFERROR(_xll.qlIndexFixing(ONIndex6M,I857,TRUE,_xll.ohTrigger(RecalcTrigger,Trigger6M)),NA())</f>
        <v>8.9439128979762472E-3</v>
      </c>
      <c r="Q857" s="145">
        <f>IFERROR(_xll.qlIndexFixing(ONIndex1Y,I857,TRUE,_xll.ohTrigger(RecalcTrigger,Trigger1Y)),NA())</f>
        <v>1.002005127910266E-2</v>
      </c>
    </row>
    <row r="858" spans="2:17" x14ac:dyDescent="0.2">
      <c r="B858" s="39" t="s">
        <v>42</v>
      </c>
      <c r="D858" s="42">
        <f>_xll.qlCalendarAdvance(Calendar,$D857,B858,"f",FALSE)</f>
        <v>45744</v>
      </c>
      <c r="E858" s="139">
        <f>_xll.qlInterestRateIndexValueDate(IndexON,D858)</f>
        <v>45744</v>
      </c>
      <c r="F858" s="155">
        <f>IFERROR(_xll.qlIndexFixing(IndexON,D858,TRUE,_xll.ohTrigger(RecalcTrigger,TriggerON)),NA())</f>
        <v>6.8665478922813605E-3</v>
      </c>
      <c r="H858" s="42">
        <f>_xll.qlCalendarAdvance(Calendar,$H857,B858,"f",FALSE)</f>
        <v>45744</v>
      </c>
      <c r="I858" s="139">
        <f>_xll.qlInterestRateIndexValueDate(Index1M,$H858)</f>
        <v>45748</v>
      </c>
      <c r="J858" s="144">
        <f>IFERROR(_xll.qlIndexFixing(Index1M,$H858,TRUE,_xll.ohTrigger(RecalcTrigger,Trigger1M)),NA())</f>
        <v>6.9477640433244659E-3</v>
      </c>
      <c r="K858" s="44">
        <f>IFERROR(_xll.qlIndexFixing(Index3M,H858,TRUE,_xll.ohTrigger(RecalcTrigger,Trigger3M)),NA())</f>
        <v>8.1851551067250623E-3</v>
      </c>
      <c r="L858" s="44">
        <f>IFERROR(_xll.qlIndexFixing(Index6M,$H858,TRUE,_xll.ohTrigger(RecalcTrigger,Trigger6M)),NA())</f>
        <v>9.3714330257554934E-3</v>
      </c>
      <c r="M858" s="145">
        <f>IFERROR(_xll.qlIndexFixing(Index1Y,$H858,TRUE,_xll.ohTrigger(RecalcTrigger,Trigger1Y)),NA())</f>
        <v>1.0744083137216563E-2</v>
      </c>
      <c r="N858" s="144">
        <f>IFERROR(_xll.qlIndexFixing(ONIndex1M,I858,TRUE,_xll.ohTrigger(RecalcTrigger,Trigger1M)),NA())</f>
        <v>6.8746918118200995E-3</v>
      </c>
      <c r="O858" s="44">
        <f>IFERROR(_xll.qlIndexFixing(ONIndex3M,I858,TRUE,_xll.ohTrigger(RecalcTrigger,Trigger3M)),NA())</f>
        <v>7.9546060557689202E-3</v>
      </c>
      <c r="P858" s="44">
        <f>IFERROR(_xll.qlIndexFixing(ONIndex6M,I858,TRUE,_xll.ohTrigger(RecalcTrigger,Trigger6M)),NA())</f>
        <v>8.9758014583285473E-3</v>
      </c>
      <c r="Q858" s="145">
        <f>IFERROR(_xll.qlIndexFixing(ONIndex1Y,I858,TRUE,_xll.ohTrigger(RecalcTrigger,Trigger1Y)),NA())</f>
        <v>1.0049201079436187E-2</v>
      </c>
    </row>
    <row r="859" spans="2:17" x14ac:dyDescent="0.2">
      <c r="B859" s="39" t="s">
        <v>42</v>
      </c>
      <c r="D859" s="42">
        <f>_xll.qlCalendarAdvance(Calendar,$D858,B859,"f",FALSE)</f>
        <v>45751</v>
      </c>
      <c r="E859" s="139">
        <f>_xll.qlInterestRateIndexValueDate(IndexON,D859)</f>
        <v>45751</v>
      </c>
      <c r="F859" s="155">
        <f>IFERROR(_xll.qlIndexFixing(IndexON,D859,TRUE,_xll.ohTrigger(RecalcTrigger,TriggerON)),NA())</f>
        <v>6.9038206600602336E-3</v>
      </c>
      <c r="H859" s="42">
        <f>_xll.qlCalendarAdvance(Calendar,$H858,B859,"f",FALSE)</f>
        <v>45751</v>
      </c>
      <c r="I859" s="139">
        <f>_xll.qlInterestRateIndexValueDate(Index1M,$H859)</f>
        <v>45755</v>
      </c>
      <c r="J859" s="144">
        <f>IFERROR(_xll.qlIndexFixing(Index1M,$H859,TRUE,_xll.ohTrigger(RecalcTrigger,Trigger1M)),NA())</f>
        <v>6.982873387696209E-3</v>
      </c>
      <c r="K859" s="44">
        <f>IFERROR(_xll.qlIndexFixing(Index3M,H859,TRUE,_xll.ohTrigger(RecalcTrigger,Trigger3M)),NA())</f>
        <v>8.2209028677568251E-3</v>
      </c>
      <c r="L859" s="44">
        <f>IFERROR(_xll.qlIndexFixing(Index6M,$H859,TRUE,_xll.ohTrigger(RecalcTrigger,Trigger6M)),NA())</f>
        <v>9.3995997676914952E-3</v>
      </c>
      <c r="M859" s="145">
        <f>IFERROR(_xll.qlIndexFixing(Index1Y,$H859,TRUE,_xll.ohTrigger(RecalcTrigger,Trigger1Y)),NA())</f>
        <v>1.076700395521654E-2</v>
      </c>
      <c r="N859" s="144">
        <f>IFERROR(_xll.qlIndexFixing(ONIndex1M,I859,TRUE,_xll.ohTrigger(RecalcTrigger,Trigger1M)),NA())</f>
        <v>6.9133427712131379E-3</v>
      </c>
      <c r="O859" s="44">
        <f>IFERROR(_xll.qlIndexFixing(ONIndex3M,I859,TRUE,_xll.ohTrigger(RecalcTrigger,Trigger3M)),NA())</f>
        <v>7.9915156548260313E-3</v>
      </c>
      <c r="P859" s="44">
        <f>IFERROR(_xll.qlIndexFixing(ONIndex6M,I859,TRUE,_xll.ohTrigger(RecalcTrigger,Trigger6M)),NA())</f>
        <v>9.007427056548778E-3</v>
      </c>
      <c r="Q859" s="145">
        <f>IFERROR(_xll.qlIndexFixing(ONIndex1Y,I859,TRUE,_xll.ohTrigger(RecalcTrigger,Trigger1Y)),NA())</f>
        <v>1.0078115912444119E-2</v>
      </c>
    </row>
    <row r="860" spans="2:17" x14ac:dyDescent="0.2">
      <c r="B860" s="39" t="s">
        <v>42</v>
      </c>
      <c r="D860" s="42">
        <f>_xll.qlCalendarAdvance(Calendar,$D859,B860,"f",FALSE)</f>
        <v>45758</v>
      </c>
      <c r="E860" s="139">
        <f>_xll.qlInterestRateIndexValueDate(IndexON,D860)</f>
        <v>45758</v>
      </c>
      <c r="F860" s="155">
        <f>IFERROR(_xll.qlIndexFixing(IndexON,D860,TRUE,_xll.ohTrigger(RecalcTrigger,TriggerON)),NA())</f>
        <v>6.940648887621137E-3</v>
      </c>
      <c r="H860" s="42">
        <f>_xll.qlCalendarAdvance(Calendar,$H859,B860,"f",FALSE)</f>
        <v>45758</v>
      </c>
      <c r="I860" s="139">
        <f>_xll.qlInterestRateIndexValueDate(Index1M,$H860)</f>
        <v>45762</v>
      </c>
      <c r="J860" s="144">
        <f>IFERROR(_xll.qlIndexFixing(Index1M,$H860,TRUE,_xll.ohTrigger(RecalcTrigger,Trigger1M)),NA())</f>
        <v>7.0202952052769163E-3</v>
      </c>
      <c r="K860" s="44">
        <f>IFERROR(_xll.qlIndexFixing(Index3M,H860,TRUE,_xll.ohTrigger(RecalcTrigger,Trigger3M)),NA())</f>
        <v>8.2564452550925177E-3</v>
      </c>
      <c r="L860" s="44">
        <f>IFERROR(_xll.qlIndexFixing(Index6M,$H860,TRUE,_xll.ohTrigger(RecalcTrigger,Trigger6M)),NA())</f>
        <v>9.4274842532492253E-3</v>
      </c>
      <c r="M860" s="145">
        <f>IFERROR(_xll.qlIndexFixing(Index1Y,$H860,TRUE,_xll.ohTrigger(RecalcTrigger,Trigger1Y)),NA())</f>
        <v>1.0789689627928509E-2</v>
      </c>
      <c r="N860" s="144">
        <f>IFERROR(_xll.qlIndexFixing(ONIndex1M,I860,TRUE,_xll.ohTrigger(RecalcTrigger,Trigger1M)),NA())</f>
        <v>6.9626439155801023E-3</v>
      </c>
      <c r="O860" s="44">
        <f>IFERROR(_xll.qlIndexFixing(ONIndex3M,I860,TRUE,_xll.ohTrigger(RecalcTrigger,Trigger3M)),NA())</f>
        <v>8.0390396999892033E-3</v>
      </c>
      <c r="P860" s="44">
        <f>IFERROR(_xll.qlIndexFixing(ONIndex6M,I860,TRUE,_xll.ohTrigger(RecalcTrigger,Trigger6M)),NA())</f>
        <v>9.0481479800459397E-3</v>
      </c>
      <c r="Q860" s="145">
        <f>IFERROR(_xll.qlIndexFixing(ONIndex1Y,I860,TRUE,_xll.ohTrigger(RecalcTrigger,Trigger1Y)),NA())</f>
        <v>1.0115507426169401E-2</v>
      </c>
    </row>
    <row r="861" spans="2:17" x14ac:dyDescent="0.2">
      <c r="B861" s="39" t="s">
        <v>42</v>
      </c>
      <c r="D861" s="42">
        <f>_xll.qlCalendarAdvance(Calendar,$D860,B861,"f",FALSE)</f>
        <v>45769</v>
      </c>
      <c r="E861" s="139">
        <f>_xll.qlInterestRateIndexValueDate(IndexON,D861)</f>
        <v>45769</v>
      </c>
      <c r="F861" s="155">
        <f>IFERROR(_xll.qlIndexFixing(IndexON,D861,TRUE,_xll.ohTrigger(RecalcTrigger,TriggerON)),NA())</f>
        <v>6.9923488656797872E-3</v>
      </c>
      <c r="H861" s="42">
        <f>_xll.qlCalendarAdvance(Calendar,$H860,B861,"f",FALSE)</f>
        <v>45769</v>
      </c>
      <c r="I861" s="139">
        <f>_xll.qlInterestRateIndexValueDate(Index1M,$H861)</f>
        <v>45771</v>
      </c>
      <c r="J861" s="144">
        <f>IFERROR(_xll.qlIndexFixing(Index1M,$H861,TRUE,_xll.ohTrigger(RecalcTrigger,Trigger1M)),NA())</f>
        <v>7.0730540650607021E-3</v>
      </c>
      <c r="K861" s="44">
        <f>IFERROR(_xll.qlIndexFixing(Index3M,H861,TRUE,_xll.ohTrigger(RecalcTrigger,Trigger3M)),NA())</f>
        <v>8.3018380199440696E-3</v>
      </c>
      <c r="L861" s="44">
        <f>IFERROR(_xll.qlIndexFixing(Index6M,$H861,TRUE,_xll.ohTrigger(RecalcTrigger,Trigger6M)),NA())</f>
        <v>9.4629337469197931E-3</v>
      </c>
      <c r="M861" s="145">
        <f>IFERROR(_xll.qlIndexFixing(Index1Y,$H861,TRUE,_xll.ohTrigger(RecalcTrigger,Trigger1Y)),NA())</f>
        <v>1.0818511770457149E-2</v>
      </c>
      <c r="N861" s="144">
        <f>IFERROR(_xll.qlIndexFixing(ONIndex1M,I861,TRUE,_xll.ohTrigger(RecalcTrigger,Trigger1M)),NA())</f>
        <v>7.0106820891790989E-3</v>
      </c>
      <c r="O861" s="44">
        <f>IFERROR(_xll.qlIndexFixing(ONIndex3M,I861,TRUE,_xll.ohTrigger(RecalcTrigger,Trigger3M)),NA())</f>
        <v>8.0855284162417718E-3</v>
      </c>
      <c r="P861" s="44">
        <f>IFERROR(_xll.qlIndexFixing(ONIndex6M,I861,TRUE,_xll.ohTrigger(RecalcTrigger,Trigger6M)),NA())</f>
        <v>9.0875273612578411E-3</v>
      </c>
      <c r="Q861" s="145">
        <f>IFERROR(_xll.qlIndexFixing(ONIndex1Y,I861,TRUE,_xll.ohTrigger(RecalcTrigger,Trigger1Y)),NA())</f>
        <v>1.0151376467506523E-2</v>
      </c>
    </row>
    <row r="862" spans="2:17" x14ac:dyDescent="0.2">
      <c r="B862" s="39" t="s">
        <v>42</v>
      </c>
      <c r="D862" s="42">
        <f>_xll.qlCalendarAdvance(Calendar,$D861,B862,"f",FALSE)</f>
        <v>45776</v>
      </c>
      <c r="E862" s="139">
        <f>_xll.qlInterestRateIndexValueDate(IndexON,D862)</f>
        <v>45776</v>
      </c>
      <c r="F862" s="155">
        <f>IFERROR(_xll.qlIndexFixing(IndexON,D862,TRUE,_xll.ohTrigger(RecalcTrigger,TriggerON)),NA())</f>
        <v>7.0280795205146518E-3</v>
      </c>
      <c r="H862" s="42">
        <f>_xll.qlCalendarAdvance(Calendar,$H861,B862,"f",FALSE)</f>
        <v>45776</v>
      </c>
      <c r="I862" s="139">
        <f>_xll.qlInterestRateIndexValueDate(Index1M,$H862)</f>
        <v>45779</v>
      </c>
      <c r="J862" s="144">
        <f>IFERROR(_xll.qlIndexFixing(Index1M,$H862,TRUE,_xll.ohTrigger(RecalcTrigger,Trigger1M)),NA())</f>
        <v>7.1118941252370791E-3</v>
      </c>
      <c r="K862" s="44">
        <f>IFERROR(_xll.qlIndexFixing(Index3M,H862,TRUE,_xll.ohTrigger(RecalcTrigger,Trigger3M)),NA())</f>
        <v>8.3495672303133817E-3</v>
      </c>
      <c r="L862" s="44">
        <f>IFERROR(_xll.qlIndexFixing(Index6M,$H862,TRUE,_xll.ohTrigger(RecalcTrigger,Trigger6M)),NA())</f>
        <v>9.4980224788976872E-3</v>
      </c>
      <c r="M862" s="145">
        <f>IFERROR(_xll.qlIndexFixing(Index1Y,$H862,TRUE,_xll.ohTrigger(RecalcTrigger,Trigger1Y)),NA())</f>
        <v>1.0846982800215508E-2</v>
      </c>
      <c r="N862" s="144">
        <f>IFERROR(_xll.qlIndexFixing(ONIndex1M,I862,TRUE,_xll.ohTrigger(RecalcTrigger,Trigger1M)),NA())</f>
        <v>7.0529834710963968E-3</v>
      </c>
      <c r="O862" s="44">
        <f>IFERROR(_xll.qlIndexFixing(ONIndex3M,I862,TRUE,_xll.ohTrigger(RecalcTrigger,Trigger3M)),NA())</f>
        <v>8.1268911509990716E-3</v>
      </c>
      <c r="P862" s="44">
        <f>IFERROR(_xll.qlIndexFixing(ONIndex6M,I862,TRUE,_xll.ohTrigger(RecalcTrigger,Trigger6M)),NA())</f>
        <v>9.1225551179530129E-3</v>
      </c>
      <c r="Q862" s="145">
        <f>IFERROR(_xll.qlIndexFixing(ONIndex1Y,I862,TRUE,_xll.ohTrigger(RecalcTrigger,Trigger1Y)),NA())</f>
        <v>1.0183425857608341E-2</v>
      </c>
    </row>
    <row r="863" spans="2:17" x14ac:dyDescent="0.2">
      <c r="B863" s="39" t="s">
        <v>42</v>
      </c>
      <c r="D863" s="42">
        <f>_xll.qlCalendarAdvance(Calendar,$D862,B863,"f",FALSE)</f>
        <v>45783</v>
      </c>
      <c r="E863" s="139">
        <f>_xll.qlInterestRateIndexValueDate(IndexON,D863)</f>
        <v>45783</v>
      </c>
      <c r="F863" s="155">
        <f>IFERROR(_xll.qlIndexFixing(IndexON,D863,TRUE,_xll.ohTrigger(RecalcTrigger,TriggerON)),NA())</f>
        <v>7.0633519669183187E-3</v>
      </c>
      <c r="H863" s="42">
        <f>_xll.qlCalendarAdvance(Calendar,$H862,B863,"f",FALSE)</f>
        <v>45783</v>
      </c>
      <c r="I863" s="139">
        <f>_xll.qlInterestRateIndexValueDate(Index1M,$H863)</f>
        <v>45785</v>
      </c>
      <c r="J863" s="144">
        <f>IFERROR(_xll.qlIndexFixing(Index1M,$H863,TRUE,_xll.ohTrigger(RecalcTrigger,Trigger1M)),NA())</f>
        <v>7.1452078244829687E-3</v>
      </c>
      <c r="K863" s="44">
        <f>IFERROR(_xll.qlIndexFixing(Index3M,H863,TRUE,_xll.ohTrigger(RecalcTrigger,Trigger3M)),NA())</f>
        <v>8.374305349446963E-3</v>
      </c>
      <c r="L863" s="44">
        <f>IFERROR(_xll.qlIndexFixing(Index6M,$H863,TRUE,_xll.ohTrigger(RecalcTrigger,Trigger6M)),NA())</f>
        <v>9.5230938961437181E-3</v>
      </c>
      <c r="M863" s="145">
        <f>IFERROR(_xll.qlIndexFixing(Index1Y,$H863,TRUE,_xll.ohTrigger(RecalcTrigger,Trigger1Y)),NA())</f>
        <v>1.0862575585292958E-2</v>
      </c>
      <c r="N863" s="144">
        <f>IFERROR(_xll.qlIndexFixing(ONIndex1M,I863,TRUE,_xll.ohTrigger(RecalcTrigger,Trigger1M)),NA())</f>
        <v>7.0843163088607497E-3</v>
      </c>
      <c r="O863" s="44">
        <f>IFERROR(_xll.qlIndexFixing(ONIndex3M,I863,TRUE,_xll.ohTrigger(RecalcTrigger,Trigger3M)),NA())</f>
        <v>8.1577410242950066E-3</v>
      </c>
      <c r="P863" s="44">
        <f>IFERROR(_xll.qlIndexFixing(ONIndex6M,I863,TRUE,_xll.ohTrigger(RecalcTrigger,Trigger6M)),NA())</f>
        <v>9.1485919484046718E-3</v>
      </c>
      <c r="Q863" s="145">
        <f>IFERROR(_xll.qlIndexFixing(ONIndex1Y,I863,TRUE,_xll.ohTrigger(RecalcTrigger,Trigger1Y)),NA())</f>
        <v>1.0207254177005964E-2</v>
      </c>
    </row>
    <row r="864" spans="2:17" x14ac:dyDescent="0.2">
      <c r="B864" s="39" t="s">
        <v>42</v>
      </c>
      <c r="D864" s="42">
        <f>_xll.qlCalendarAdvance(Calendar,$D863,B864,"f",FALSE)</f>
        <v>45790</v>
      </c>
      <c r="E864" s="139">
        <f>_xll.qlInterestRateIndexValueDate(IndexON,D864)</f>
        <v>45790</v>
      </c>
      <c r="F864" s="155">
        <f>IFERROR(_xll.qlIndexFixing(IndexON,D864,TRUE,_xll.ohTrigger(RecalcTrigger,TriggerON)),NA())</f>
        <v>7.0981622153620805E-3</v>
      </c>
      <c r="H864" s="42">
        <f>_xll.qlCalendarAdvance(Calendar,$H863,B864,"f",FALSE)</f>
        <v>45790</v>
      </c>
      <c r="I864" s="139">
        <f>_xll.qlInterestRateIndexValueDate(Index1M,$H864)</f>
        <v>45792</v>
      </c>
      <c r="J864" s="144">
        <f>IFERROR(_xll.qlIndexFixing(Index1M,$H864,TRUE,_xll.ohTrigger(RecalcTrigger,Trigger1M)),NA())</f>
        <v>7.1805826003890072E-3</v>
      </c>
      <c r="K864" s="44">
        <f>IFERROR(_xll.qlIndexFixing(Index3M,H864,TRUE,_xll.ohTrigger(RecalcTrigger,Trigger3M)),NA())</f>
        <v>8.4089330015909049E-3</v>
      </c>
      <c r="L864" s="44">
        <f>IFERROR(_xll.qlIndexFixing(Index6M,$H864,TRUE,_xll.ohTrigger(RecalcTrigger,Trigger6M)),NA())</f>
        <v>9.5498179371358936E-3</v>
      </c>
      <c r="M864" s="145">
        <f>IFERROR(_xll.qlIndexFixing(Index1Y,$H864,TRUE,_xll.ohTrigger(RecalcTrigger,Trigger1Y)),NA())</f>
        <v>1.088425625824962E-2</v>
      </c>
      <c r="N864" s="144">
        <f>IFERROR(_xll.qlIndexFixing(ONIndex1M,I864,TRUE,_xll.ohTrigger(RecalcTrigger,Trigger1M)),NA())</f>
        <v>7.1204415606906934E-3</v>
      </c>
      <c r="O864" s="44">
        <f>IFERROR(_xll.qlIndexFixing(ONIndex3M,I864,TRUE,_xll.ohTrigger(RecalcTrigger,Trigger3M)),NA())</f>
        <v>8.1935443996794532E-3</v>
      </c>
      <c r="P864" s="44">
        <f>IFERROR(_xll.qlIndexFixing(ONIndex6M,I864,TRUE,_xll.ohTrigger(RecalcTrigger,Trigger6M)),NA())</f>
        <v>9.1787127498577092E-3</v>
      </c>
      <c r="Q864" s="145">
        <f>IFERROR(_xll.qlIndexFixing(ONIndex1Y,I864,TRUE,_xll.ohTrigger(RecalcTrigger,Trigger1Y)),NA())</f>
        <v>1.02348260487517E-2</v>
      </c>
    </row>
    <row r="865" spans="2:17" x14ac:dyDescent="0.2">
      <c r="B865" s="39" t="s">
        <v>42</v>
      </c>
      <c r="D865" s="42">
        <f>_xll.qlCalendarAdvance(Calendar,$D864,B865,"f",FALSE)</f>
        <v>45797</v>
      </c>
      <c r="E865" s="139">
        <f>_xll.qlInterestRateIndexValueDate(IndexON,D865)</f>
        <v>45797</v>
      </c>
      <c r="F865" s="155">
        <f>IFERROR(_xll.qlIndexFixing(IndexON,D865,TRUE,_xll.ohTrigger(RecalcTrigger,TriggerON)),NA())</f>
        <v>7.132506276636974E-3</v>
      </c>
      <c r="H865" s="42">
        <f>_xll.qlCalendarAdvance(Calendar,$H864,B865,"f",FALSE)</f>
        <v>45797</v>
      </c>
      <c r="I865" s="139">
        <f>_xll.qlInterestRateIndexValueDate(Index1M,$H865)</f>
        <v>45799</v>
      </c>
      <c r="J865" s="144">
        <f>IFERROR(_xll.qlIndexFixing(Index1M,$H865,TRUE,_xll.ohTrigger(RecalcTrigger,Trigger1M)),NA())</f>
        <v>7.2154838983781722E-3</v>
      </c>
      <c r="K865" s="44">
        <f>IFERROR(_xll.qlIndexFixing(Index3M,H865,TRUE,_xll.ohTrigger(RecalcTrigger,Trigger3M)),NA())</f>
        <v>8.443345901766465E-3</v>
      </c>
      <c r="L865" s="44">
        <f>IFERROR(_xll.qlIndexFixing(Index6M,$H865,TRUE,_xll.ohTrigger(RecalcTrigger,Trigger6M)),NA())</f>
        <v>9.5763054539484711E-3</v>
      </c>
      <c r="M865" s="145">
        <f>IFERROR(_xll.qlIndexFixing(Index1Y,$H865,TRUE,_xll.ohTrigger(RecalcTrigger,Trigger1Y)),NA())</f>
        <v>1.0905703158365415E-2</v>
      </c>
      <c r="N865" s="144">
        <f>IFERROR(_xll.qlIndexFixing(ONIndex1M,I865,TRUE,_xll.ohTrigger(RecalcTrigger,Trigger1M)),NA())</f>
        <v>7.1561001740327868E-3</v>
      </c>
      <c r="O865" s="44">
        <f>IFERROR(_xll.qlIndexFixing(ONIndex3M,I865,TRUE,_xll.ohTrigger(RecalcTrigger,Trigger3M)),NA())</f>
        <v>8.229143501266023E-3</v>
      </c>
      <c r="P865" s="44">
        <f>IFERROR(_xll.qlIndexFixing(ONIndex6M,I865,TRUE,_xll.ohTrigger(RecalcTrigger,Trigger6M)),NA())</f>
        <v>9.2085563297850115E-3</v>
      </c>
      <c r="Q865" s="145">
        <f>IFERROR(_xll.qlIndexFixing(ONIndex1Y,I865,TRUE,_xll.ohTrigger(RecalcTrigger,Trigger1Y)),NA())</f>
        <v>1.0262150799134062E-2</v>
      </c>
    </row>
    <row r="866" spans="2:17" x14ac:dyDescent="0.2">
      <c r="B866" s="39" t="s">
        <v>42</v>
      </c>
      <c r="D866" s="42">
        <f>_xll.qlCalendarAdvance(Calendar,$D865,B866,"f",FALSE)</f>
        <v>45804</v>
      </c>
      <c r="E866" s="139">
        <f>_xll.qlInterestRateIndexValueDate(IndexON,D866)</f>
        <v>45804</v>
      </c>
      <c r="F866" s="155">
        <f>IFERROR(_xll.qlIndexFixing(IndexON,D866,TRUE,_xll.ohTrigger(RecalcTrigger,TriggerON)),NA())</f>
        <v>7.166380161374164E-3</v>
      </c>
      <c r="H866" s="42">
        <f>_xll.qlCalendarAdvance(Calendar,$H865,B866,"f",FALSE)</f>
        <v>45804</v>
      </c>
      <c r="I866" s="139">
        <f>_xll.qlInterestRateIndexValueDate(Index1M,$H866)</f>
        <v>45806</v>
      </c>
      <c r="J866" s="144">
        <f>IFERROR(_xll.qlIndexFixing(Index1M,$H866,TRUE,_xll.ohTrigger(RecalcTrigger,Trigger1M)),NA())</f>
        <v>7.2499076619253477E-3</v>
      </c>
      <c r="K866" s="44">
        <f>IFERROR(_xll.qlIndexFixing(Index3M,H866,TRUE,_xll.ohTrigger(RecalcTrigger,Trigger3M)),NA())</f>
        <v>8.4775422994904058E-3</v>
      </c>
      <c r="L866" s="44">
        <f>IFERROR(_xll.qlIndexFixing(Index6M,$H866,TRUE,_xll.ohTrigger(RecalcTrigger,Trigger6M)),NA())</f>
        <v>9.5968031130345671E-3</v>
      </c>
      <c r="M866" s="145">
        <f>IFERROR(_xll.qlIndexFixing(Index1Y,$H866,TRUE,_xll.ohTrigger(RecalcTrigger,Trigger1Y)),NA())</f>
        <v>1.0926916591697991E-2</v>
      </c>
      <c r="N866" s="144">
        <f>IFERROR(_xll.qlIndexFixing(ONIndex1M,I866,TRUE,_xll.ohTrigger(RecalcTrigger,Trigger1M)),NA())</f>
        <v>7.1912880991664707E-3</v>
      </c>
      <c r="O866" s="44">
        <f>IFERROR(_xll.qlIndexFixing(ONIndex3M,I866,TRUE,_xll.ohTrigger(RecalcTrigger,Trigger3M)),NA())</f>
        <v>8.2645365878875054E-3</v>
      </c>
      <c r="P866" s="44">
        <f>IFERROR(_xll.qlIndexFixing(ONIndex6M,I866,TRUE,_xll.ohTrigger(RecalcTrigger,Trigger6M)),NA())</f>
        <v>9.2381205186420345E-3</v>
      </c>
      <c r="Q866" s="145">
        <f>IFERROR(_xll.qlIndexFixing(ONIndex1Y,I866,TRUE,_xll.ohTrigger(RecalcTrigger,Trigger1Y)),NA())</f>
        <v>1.0289226578592547E-2</v>
      </c>
    </row>
    <row r="867" spans="2:17" x14ac:dyDescent="0.2">
      <c r="B867" s="39" t="s">
        <v>42</v>
      </c>
      <c r="D867" s="42">
        <f>_xll.qlCalendarAdvance(Calendar,$D866,B867,"f",FALSE)</f>
        <v>45811</v>
      </c>
      <c r="E867" s="139">
        <f>_xll.qlInterestRateIndexValueDate(IndexON,D867)</f>
        <v>45811</v>
      </c>
      <c r="F867" s="155">
        <f>IFERROR(_xll.qlIndexFixing(IndexON,D867,TRUE,_xll.ohTrigger(RecalcTrigger,TriggerON)),NA())</f>
        <v>7.1997798801248791E-3</v>
      </c>
      <c r="H867" s="42">
        <f>_xll.qlCalendarAdvance(Calendar,$H866,B867,"f",FALSE)</f>
        <v>45811</v>
      </c>
      <c r="I867" s="139">
        <f>_xll.qlInterestRateIndexValueDate(Index1M,$H867)</f>
        <v>45813</v>
      </c>
      <c r="J867" s="144">
        <f>IFERROR(_xll.qlIndexFixing(Index1M,$H867,TRUE,_xll.ohTrigger(RecalcTrigger,Trigger1M)),NA())</f>
        <v>7.2838498345129121E-3</v>
      </c>
      <c r="K867" s="44">
        <f>IFERROR(_xll.qlIndexFixing(Index3M,H867,TRUE,_xll.ohTrigger(RecalcTrigger,Trigger3M)),NA())</f>
        <v>8.5115204442586401E-3</v>
      </c>
      <c r="L867" s="44">
        <f>IFERROR(_xll.qlIndexFixing(Index6M,$H867,TRUE,_xll.ohTrigger(RecalcTrigger,Trigger6M)),NA())</f>
        <v>9.6228756326392807E-3</v>
      </c>
      <c r="M867" s="145">
        <f>IFERROR(_xll.qlIndexFixing(Index1Y,$H867,TRUE,_xll.ohTrigger(RecalcTrigger,Trigger1Y)),NA())</f>
        <v>1.0947896879073452E-2</v>
      </c>
      <c r="N867" s="144">
        <f>IFERROR(_xll.qlIndexFixing(ONIndex1M,I867,TRUE,_xll.ohTrigger(RecalcTrigger,Trigger1M)),NA())</f>
        <v>7.2260012865310586E-3</v>
      </c>
      <c r="O867" s="44">
        <f>IFERROR(_xll.qlIndexFixing(ONIndex3M,I867,TRUE,_xll.ohTrigger(RecalcTrigger,Trigger3M)),NA())</f>
        <v>8.2997219182967541E-3</v>
      </c>
      <c r="P867" s="44">
        <f>IFERROR(_xll.qlIndexFixing(ONIndex6M,I867,TRUE,_xll.ohTrigger(RecalcTrigger,Trigger6M)),NA())</f>
        <v>9.267403146324682E-3</v>
      </c>
      <c r="Q867" s="145">
        <f>IFERROR(_xll.qlIndexFixing(ONIndex1Y,I867,TRUE,_xll.ohTrigger(RecalcTrigger,Trigger1Y)),NA())</f>
        <v>1.0316051537646587E-2</v>
      </c>
    </row>
    <row r="868" spans="2:17" x14ac:dyDescent="0.2">
      <c r="B868" s="39" t="s">
        <v>42</v>
      </c>
      <c r="D868" s="42">
        <f>_xll.qlCalendarAdvance(Calendar,$D867,B868,"f",FALSE)</f>
        <v>45818</v>
      </c>
      <c r="E868" s="139">
        <f>_xll.qlInterestRateIndexValueDate(IndexON,D868)</f>
        <v>45818</v>
      </c>
      <c r="F868" s="155">
        <f>IFERROR(_xll.qlIndexFixing(IndexON,D868,TRUE,_xll.ohTrigger(RecalcTrigger,TriggerON)),NA())</f>
        <v>7.2327014439199644E-3</v>
      </c>
      <c r="H868" s="42">
        <f>_xll.qlCalendarAdvance(Calendar,$H867,B868,"f",FALSE)</f>
        <v>45818</v>
      </c>
      <c r="I868" s="139">
        <f>_xll.qlInterestRateIndexValueDate(Index1M,$H868)</f>
        <v>45820</v>
      </c>
      <c r="J868" s="144">
        <f>IFERROR(_xll.qlIndexFixing(Index1M,$H868,TRUE,_xll.ohTrigger(RecalcTrigger,Trigger1M)),NA())</f>
        <v>7.3173063596382315E-3</v>
      </c>
      <c r="K868" s="44">
        <f>IFERROR(_xll.qlIndexFixing(Index3M,H868,TRUE,_xll.ohTrigger(RecalcTrigger,Trigger3M)),NA())</f>
        <v>8.5452785855410097E-3</v>
      </c>
      <c r="L868" s="44">
        <f>IFERROR(_xll.qlIndexFixing(Index6M,$H868,TRUE,_xll.ohTrigger(RecalcTrigger,Trigger6M)),NA())</f>
        <v>9.6487341025746371E-3</v>
      </c>
      <c r="M868" s="145">
        <f>IFERROR(_xll.qlIndexFixing(Index1Y,$H868,TRUE,_xll.ohTrigger(RecalcTrigger,Trigger1Y)),NA())</f>
        <v>1.0968644356086361E-2</v>
      </c>
      <c r="N868" s="144">
        <f>IFERROR(_xll.qlIndexFixing(ONIndex1M,I868,TRUE,_xll.ohTrigger(RecalcTrigger,Trigger1M)),NA())</f>
        <v>7.2602356863260553E-3</v>
      </c>
      <c r="O868" s="44">
        <f>IFERROR(_xll.qlIndexFixing(ONIndex3M,I868,TRUE,_xll.ohTrigger(RecalcTrigger,Trigger3M)),NA())</f>
        <v>8.3346977513265585E-3</v>
      </c>
      <c r="P868" s="44">
        <f>IFERROR(_xll.qlIndexFixing(ONIndex6M,I868,TRUE,_xll.ohTrigger(RecalcTrigger,Trigger6M)),NA())</f>
        <v>9.2964020430486016E-3</v>
      </c>
      <c r="Q868" s="145">
        <f>IFERROR(_xll.qlIndexFixing(ONIndex1Y,I868,TRUE,_xll.ohTrigger(RecalcTrigger,Trigger1Y)),NA())</f>
        <v>1.0342623826735675E-2</v>
      </c>
    </row>
    <row r="869" spans="2:17" x14ac:dyDescent="0.2">
      <c r="B869" s="39" t="s">
        <v>42</v>
      </c>
      <c r="D869" s="42">
        <f>_xll.qlCalendarAdvance(Calendar,$D868,B869,"f",FALSE)</f>
        <v>45825</v>
      </c>
      <c r="E869" s="139">
        <f>_xll.qlInterestRateIndexValueDate(IndexON,D869)</f>
        <v>45825</v>
      </c>
      <c r="F869" s="155">
        <f>IFERROR(_xll.qlIndexFixing(IndexON,D869,TRUE,_xll.ohTrigger(RecalcTrigger,TriggerON)),NA())</f>
        <v>7.2651408629909042E-3</v>
      </c>
      <c r="H869" s="42">
        <f>_xll.qlCalendarAdvance(Calendar,$H868,B869,"f",FALSE)</f>
        <v>45825</v>
      </c>
      <c r="I869" s="139">
        <f>_xll.qlInterestRateIndexValueDate(Index1M,$H869)</f>
        <v>45827</v>
      </c>
      <c r="J869" s="144">
        <f>IFERROR(_xll.qlIndexFixing(Index1M,$H869,TRUE,_xll.ohTrigger(RecalcTrigger,Trigger1M)),NA())</f>
        <v>7.3502731808161581E-3</v>
      </c>
      <c r="K869" s="44">
        <f>IFERROR(_xll.qlIndexFixing(Index3M,H869,TRUE,_xll.ohTrigger(RecalcTrigger,Trigger3M)),NA())</f>
        <v>8.5788149727821627E-3</v>
      </c>
      <c r="L869" s="44">
        <f>IFERROR(_xll.qlIndexFixing(Index6M,$H869,TRUE,_xll.ohTrigger(RecalcTrigger,Trigger6M)),NA())</f>
        <v>9.674387151609596E-3</v>
      </c>
      <c r="M869" s="145">
        <f>IFERROR(_xll.qlIndexFixing(Index1Y,$H869,TRUE,_xll.ohTrigger(RecalcTrigger,Trigger1Y)),NA())</f>
        <v>1.0989159373100186E-2</v>
      </c>
      <c r="N869" s="144">
        <f>IFERROR(_xll.qlIndexFixing(ONIndex1M,I869,TRUE,_xll.ohTrigger(RecalcTrigger,Trigger1M)),NA())</f>
        <v>7.293987248750966E-3</v>
      </c>
      <c r="O869" s="44">
        <f>IFERROR(_xll.qlIndexFixing(ONIndex3M,I869,TRUE,_xll.ohTrigger(RecalcTrigger,Trigger3M)),NA())</f>
        <v>8.3694623458896444E-3</v>
      </c>
      <c r="P869" s="44">
        <f>IFERROR(_xll.qlIndexFixing(ONIndex6M,I869,TRUE,_xll.ohTrigger(RecalcTrigger,Trigger6M)),NA())</f>
        <v>9.3251150390294413E-3</v>
      </c>
      <c r="Q869" s="145">
        <f>IFERROR(_xll.qlIndexFixing(ONIndex1Y,I869,TRUE,_xll.ohTrigger(RecalcTrigger,Trigger1Y)),NA())</f>
        <v>1.0368941596299308E-2</v>
      </c>
    </row>
    <row r="870" spans="2:17" x14ac:dyDescent="0.2">
      <c r="B870" s="39" t="s">
        <v>42</v>
      </c>
      <c r="D870" s="42">
        <f>_xll.qlCalendarAdvance(Calendar,$D869,B870,"f",FALSE)</f>
        <v>45832</v>
      </c>
      <c r="E870" s="139">
        <f>_xll.qlInterestRateIndexValueDate(IndexON,D870)</f>
        <v>45832</v>
      </c>
      <c r="F870" s="155">
        <f>IFERROR(_xll.qlIndexFixing(IndexON,D870,TRUE,_xll.ohTrigger(RecalcTrigger,TriggerON)),NA())</f>
        <v>7.2970941483685436E-3</v>
      </c>
      <c r="H870" s="42">
        <f>_xll.qlCalendarAdvance(Calendar,$H869,B870,"f",FALSE)</f>
        <v>45832</v>
      </c>
      <c r="I870" s="139">
        <f>_xll.qlInterestRateIndexValueDate(Index1M,$H870)</f>
        <v>45834</v>
      </c>
      <c r="J870" s="144">
        <f>IFERROR(_xll.qlIndexFixing(Index1M,$H870,TRUE,_xll.ohTrigger(RecalcTrigger,Trigger1M)),NA())</f>
        <v>7.3827462415690381E-3</v>
      </c>
      <c r="K870" s="44">
        <f>IFERROR(_xll.qlIndexFixing(Index3M,H870,TRUE,_xll.ohTrigger(RecalcTrigger,Trigger3M)),NA())</f>
        <v>8.6121278554102364E-3</v>
      </c>
      <c r="L870" s="44">
        <f>IFERROR(_xll.qlIndexFixing(Index6M,$H870,TRUE,_xll.ohTrigger(RecalcTrigger,Trigger6M)),NA())</f>
        <v>9.7054864648217533E-3</v>
      </c>
      <c r="M870" s="145">
        <f>IFERROR(_xll.qlIndexFixing(Index1Y,$H870,TRUE,_xll.ohTrigger(RecalcTrigger,Trigger1Y)),NA())</f>
        <v>1.1009442295248162E-2</v>
      </c>
      <c r="N870" s="144">
        <f>IFERROR(_xll.qlIndexFixing(ONIndex1M,I870,TRUE,_xll.ohTrigger(RecalcTrigger,Trigger1M)),NA())</f>
        <v>7.3272519240852318E-3</v>
      </c>
      <c r="O870" s="44">
        <f>IFERROR(_xll.qlIndexFixing(ONIndex3M,I870,TRUE,_xll.ohTrigger(RecalcTrigger,Trigger3M)),NA())</f>
        <v>8.4040139609786735E-3</v>
      </c>
      <c r="P870" s="44">
        <f>IFERROR(_xll.qlIndexFixing(ONIndex6M,I870,TRUE,_xll.ohTrigger(RecalcTrigger,Trigger6M)),NA())</f>
        <v>9.3535399640831685E-3</v>
      </c>
      <c r="Q870" s="145">
        <f>IFERROR(_xll.qlIndexFixing(ONIndex1Y,I870,TRUE,_xll.ohTrigger(RecalcTrigger,Trigger1Y)),NA())</f>
        <v>1.0395002996776981E-2</v>
      </c>
    </row>
    <row r="871" spans="2:17" x14ac:dyDescent="0.2">
      <c r="B871" s="39" t="s">
        <v>42</v>
      </c>
      <c r="D871" s="42">
        <f>_xll.qlCalendarAdvance(Calendar,$D870,B871,"f",FALSE)</f>
        <v>45839</v>
      </c>
      <c r="E871" s="139">
        <f>_xll.qlInterestRateIndexValueDate(IndexON,D871)</f>
        <v>45839</v>
      </c>
      <c r="F871" s="155">
        <f>IFERROR(_xll.qlIndexFixing(IndexON,D871,TRUE,_xll.ohTrigger(RecalcTrigger,TriggerON)),NA())</f>
        <v>7.3285573104442392E-3</v>
      </c>
      <c r="H871" s="42">
        <f>_xll.qlCalendarAdvance(Calendar,$H870,B871,"f",FALSE)</f>
        <v>45839</v>
      </c>
      <c r="I871" s="139">
        <f>_xll.qlInterestRateIndexValueDate(Index1M,$H871)</f>
        <v>45841</v>
      </c>
      <c r="J871" s="144">
        <f>IFERROR(_xll.qlIndexFixing(Index1M,$H871,TRUE,_xll.ohTrigger(RecalcTrigger,Trigger1M)),NA())</f>
        <v>7.4147214854466958E-3</v>
      </c>
      <c r="K871" s="44">
        <f>IFERROR(_xll.qlIndexFixing(Index3M,H871,TRUE,_xll.ohTrigger(RecalcTrigger,Trigger3M)),NA())</f>
        <v>8.6452155872003382E-3</v>
      </c>
      <c r="L871" s="44">
        <f>IFERROR(_xll.qlIndexFixing(Index6M,$H871,TRUE,_xll.ohTrigger(RecalcTrigger,Trigger6M)),NA())</f>
        <v>9.730730787921197E-3</v>
      </c>
      <c r="M871" s="145">
        <f>IFERROR(_xll.qlIndexFixing(Index1Y,$H871,TRUE,_xll.ohTrigger(RecalcTrigger,Trigger1Y)),NA())</f>
        <v>1.1029493502434403E-2</v>
      </c>
      <c r="N871" s="144">
        <f>IFERROR(_xll.qlIndexFixing(ONIndex1M,I871,TRUE,_xll.ohTrigger(RecalcTrigger,Trigger1M)),NA())</f>
        <v>7.3600256627681659E-3</v>
      </c>
      <c r="O871" s="44">
        <f>IFERROR(_xll.qlIndexFixing(ONIndex3M,I871,TRUE,_xll.ohTrigger(RecalcTrigger,Trigger3M)),NA())</f>
        <v>8.4383508551866271E-3</v>
      </c>
      <c r="P871" s="44">
        <f>IFERROR(_xll.qlIndexFixing(ONIndex6M,I871,TRUE,_xll.ohTrigger(RecalcTrigger,Trigger6M)),NA())</f>
        <v>9.3816746487451752E-3</v>
      </c>
      <c r="Q871" s="145">
        <f>IFERROR(_xll.qlIndexFixing(ONIndex1Y,I871,TRUE,_xll.ohTrigger(RecalcTrigger,Trigger1Y)),NA())</f>
        <v>1.0420806178688125E-2</v>
      </c>
    </row>
    <row r="872" spans="2:17" x14ac:dyDescent="0.2">
      <c r="B872" s="39" t="s">
        <v>42</v>
      </c>
      <c r="D872" s="42">
        <f>_xll.qlCalendarAdvance(Calendar,$D871,B872,"f",FALSE)</f>
        <v>45846</v>
      </c>
      <c r="E872" s="139">
        <f>_xll.qlInterestRateIndexValueDate(IndexON,D872)</f>
        <v>45846</v>
      </c>
      <c r="F872" s="155">
        <f>IFERROR(_xll.qlIndexFixing(IndexON,D872,TRUE,_xll.ohTrigger(RecalcTrigger,TriggerON)),NA())</f>
        <v>7.3595263602488359E-3</v>
      </c>
      <c r="H872" s="42">
        <f>_xll.qlCalendarAdvance(Calendar,$H871,B872,"f",FALSE)</f>
        <v>45846</v>
      </c>
      <c r="I872" s="139">
        <f>_xll.qlInterestRateIndexValueDate(Index1M,$H872)</f>
        <v>45848</v>
      </c>
      <c r="J872" s="144">
        <f>IFERROR(_xll.qlIndexFixing(Index1M,$H872,TRUE,_xll.ohTrigger(RecalcTrigger,Trigger1M)),NA())</f>
        <v>7.4461948560139435E-3</v>
      </c>
      <c r="K872" s="44">
        <f>IFERROR(_xll.qlIndexFixing(Index3M,H872,TRUE,_xll.ohTrigger(RecalcTrigger,Trigger3M)),NA())</f>
        <v>8.6780799784965147E-3</v>
      </c>
      <c r="L872" s="44">
        <f>IFERROR(_xll.qlIndexFixing(Index6M,$H872,TRUE,_xll.ohTrigger(RecalcTrigger,Trigger6M)),NA())</f>
        <v>9.755798022375816E-3</v>
      </c>
      <c r="M872" s="145">
        <f>IFERROR(_xll.qlIndexFixing(Index1Y,$H872,TRUE,_xll.ohTrigger(RecalcTrigger,Trigger1Y)),NA())</f>
        <v>1.1049313389334318E-2</v>
      </c>
      <c r="N872" s="144">
        <f>IFERROR(_xll.qlIndexFixing(ONIndex1M,I872,TRUE,_xll.ohTrigger(RecalcTrigger,Trigger1M)),NA())</f>
        <v>7.3923044148394013E-3</v>
      </c>
      <c r="O872" s="44">
        <f>IFERROR(_xll.qlIndexFixing(ONIndex3M,I872,TRUE,_xll.ohTrigger(RecalcTrigger,Trigger3M)),NA())</f>
        <v>8.4724712874262309E-3</v>
      </c>
      <c r="P872" s="44">
        <f>IFERROR(_xll.qlIndexFixing(ONIndex6M,I872,TRUE,_xll.ohTrigger(RecalcTrigger,Trigger6M)),NA())</f>
        <v>9.409516922831429E-3</v>
      </c>
      <c r="Q872" s="145">
        <f>IFERROR(_xll.qlIndexFixing(ONIndex1Y,I872,TRUE,_xll.ohTrigger(RecalcTrigger,Trigger1Y)),NA())</f>
        <v>1.0446349292472235E-2</v>
      </c>
    </row>
    <row r="873" spans="2:17" x14ac:dyDescent="0.2">
      <c r="B873" s="39" t="s">
        <v>42</v>
      </c>
      <c r="D873" s="42">
        <f>_xll.qlCalendarAdvance(Calendar,$D872,B873,"f",FALSE)</f>
        <v>45853</v>
      </c>
      <c r="E873" s="139">
        <f>_xll.qlInterestRateIndexValueDate(IndexON,D873)</f>
        <v>45853</v>
      </c>
      <c r="F873" s="155">
        <f>IFERROR(_xll.qlIndexFixing(IndexON,D873,TRUE,_xll.ohTrigger(RecalcTrigger,TriggerON)),NA())</f>
        <v>7.3899973081736903E-3</v>
      </c>
      <c r="H873" s="42">
        <f>_xll.qlCalendarAdvance(Calendar,$H872,B873,"f",FALSE)</f>
        <v>45853</v>
      </c>
      <c r="I873" s="139">
        <f>_xll.qlInterestRateIndexValueDate(Index1M,$H873)</f>
        <v>45855</v>
      </c>
      <c r="J873" s="144">
        <f>IFERROR(_xll.qlIndexFixing(Index1M,$H873,TRUE,_xll.ohTrigger(RecalcTrigger,Trigger1M)),NA())</f>
        <v>7.4771622968605733E-3</v>
      </c>
      <c r="K873" s="44">
        <f>IFERROR(_xll.qlIndexFixing(Index3M,H873,TRUE,_xll.ohTrigger(RecalcTrigger,Trigger3M)),NA())</f>
        <v>8.7107270434957328E-3</v>
      </c>
      <c r="L873" s="44">
        <f>IFERROR(_xll.qlIndexFixing(Index6M,$H873,TRUE,_xll.ohTrigger(RecalcTrigger,Trigger6M)),NA())</f>
        <v>9.7806969954208987E-3</v>
      </c>
      <c r="M873" s="145">
        <f>IFERROR(_xll.qlIndexFixing(Index1Y,$H873,TRUE,_xll.ohTrigger(RecalcTrigger,Trigger1Y)),NA())</f>
        <v>1.1068902365394196E-2</v>
      </c>
      <c r="N873" s="144">
        <f>IFERROR(_xll.qlIndexFixing(ONIndex1M,I873,TRUE,_xll.ohTrigger(RecalcTrigger,Trigger1M)),NA())</f>
        <v>7.424084130738251E-3</v>
      </c>
      <c r="O873" s="44">
        <f>IFERROR(_xll.qlIndexFixing(ONIndex3M,I873,TRUE,_xll.ohTrigger(RecalcTrigger,Trigger3M)),NA())</f>
        <v>8.5063735166102106E-3</v>
      </c>
      <c r="P873" s="44">
        <f>IFERROR(_xll.qlIndexFixing(ONIndex6M,I873,TRUE,_xll.ohTrigger(RecalcTrigger,Trigger6M)),NA())</f>
        <v>9.4370646164776417E-3</v>
      </c>
      <c r="Q873" s="145">
        <f>IFERROR(_xll.qlIndexFixing(ONIndex1Y,I873,TRUE,_xll.ohTrigger(RecalcTrigger,Trigger1Y)),NA())</f>
        <v>1.0471630488648742E-2</v>
      </c>
    </row>
    <row r="874" spans="2:17" x14ac:dyDescent="0.2">
      <c r="B874" s="39" t="s">
        <v>42</v>
      </c>
      <c r="D874" s="42">
        <f>_xll.qlCalendarAdvance(Calendar,$D873,B874,"f",FALSE)</f>
        <v>45860</v>
      </c>
      <c r="E874" s="139">
        <f>_xll.qlInterestRateIndexValueDate(IndexON,D874)</f>
        <v>45860</v>
      </c>
      <c r="F874" s="155">
        <f>IFERROR(_xll.qlIndexFixing(IndexON,D874,TRUE,_xll.ohTrigger(RecalcTrigger,TriggerON)),NA())</f>
        <v>7.4199661649299031E-3</v>
      </c>
      <c r="H874" s="42">
        <f>_xll.qlCalendarAdvance(Calendar,$H873,B874,"f",FALSE)</f>
        <v>45860</v>
      </c>
      <c r="I874" s="139">
        <f>_xll.qlInterestRateIndexValueDate(Index1M,$H874)</f>
        <v>45862</v>
      </c>
      <c r="J874" s="144">
        <f>IFERROR(_xll.qlIndexFixing(Index1M,$H874,TRUE,_xll.ohTrigger(RecalcTrigger,Trigger1M)),NA())</f>
        <v>7.5076197515913656E-3</v>
      </c>
      <c r="K874" s="44">
        <f>IFERROR(_xll.qlIndexFixing(Index3M,H874,TRUE,_xll.ohTrigger(RecalcTrigger,Trigger3M)),NA())</f>
        <v>8.7431631112344175E-3</v>
      </c>
      <c r="L874" s="44">
        <f>IFERROR(_xll.qlIndexFixing(Index6M,$H874,TRUE,_xll.ohTrigger(RecalcTrigger,Trigger6M)),NA())</f>
        <v>9.805436618393058E-3</v>
      </c>
      <c r="M874" s="145">
        <f>IFERROR(_xll.qlIndexFixing(Index1Y,$H874,TRUE,_xll.ohTrigger(RecalcTrigger,Trigger1Y)),NA())</f>
        <v>1.1088260854833162E-2</v>
      </c>
      <c r="N874" s="144">
        <f>IFERROR(_xll.qlIndexFixing(ONIndex1M,I874,TRUE,_xll.ohTrigger(RecalcTrigger,Trigger1M)),NA())</f>
        <v>7.4553607605842842E-3</v>
      </c>
      <c r="O874" s="44">
        <f>IFERROR(_xll.qlIndexFixing(ONIndex3M,I874,TRUE,_xll.ohTrigger(RecalcTrigger,Trigger3M)),NA())</f>
        <v>8.5400558015713557E-3</v>
      </c>
      <c r="P874" s="44">
        <f>IFERROR(_xll.qlIndexFixing(ONIndex6M,I874,TRUE,_xll.ohTrigger(RecalcTrigger,Trigger6M)),NA())</f>
        <v>9.4643155600593332E-3</v>
      </c>
      <c r="Q874" s="145">
        <f>IFERROR(_xll.qlIndexFixing(ONIndex1Y,I874,TRUE,_xll.ohTrigger(RecalcTrigger,Trigger1Y)),NA())</f>
        <v>1.0496647917657143E-2</v>
      </c>
    </row>
    <row r="875" spans="2:17" x14ac:dyDescent="0.2">
      <c r="B875" s="39" t="s">
        <v>42</v>
      </c>
      <c r="D875" s="42">
        <f>_xll.qlCalendarAdvance(Calendar,$D874,B875,"f",FALSE)</f>
        <v>45867</v>
      </c>
      <c r="E875" s="139">
        <f>_xll.qlInterestRateIndexValueDate(IndexON,D875)</f>
        <v>45867</v>
      </c>
      <c r="F875" s="155">
        <f>IFERROR(_xll.qlIndexFixing(IndexON,D875,TRUE,_xll.ohTrigger(RecalcTrigger,TriggerON)),NA())</f>
        <v>7.4494289412285752E-3</v>
      </c>
      <c r="H875" s="42">
        <f>_xll.qlCalendarAdvance(Calendar,$H874,B875,"f",FALSE)</f>
        <v>45867</v>
      </c>
      <c r="I875" s="139">
        <f>_xll.qlInterestRateIndexValueDate(Index1M,$H875)</f>
        <v>45869</v>
      </c>
      <c r="J875" s="144">
        <f>IFERROR(_xll.qlIndexFixing(Index1M,$H875,TRUE,_xll.ohTrigger(RecalcTrigger,Trigger1M)),NA())</f>
        <v>7.5310344193084073E-3</v>
      </c>
      <c r="K875" s="44">
        <f>IFERROR(_xll.qlIndexFixing(Index3M,H875,TRUE,_xll.ohTrigger(RecalcTrigger,Trigger3M)),NA())</f>
        <v>8.7753945787076761E-3</v>
      </c>
      <c r="L875" s="44">
        <f>IFERROR(_xll.qlIndexFixing(Index6M,$H875,TRUE,_xll.ohTrigger(RecalcTrigger,Trigger6M)),NA())</f>
        <v>9.8244855879567553E-3</v>
      </c>
      <c r="M875" s="145">
        <f>IFERROR(_xll.qlIndexFixing(Index1Y,$H875,TRUE,_xll.ohTrigger(RecalcTrigger,Trigger1Y)),NA())</f>
        <v>1.1107389296642742E-2</v>
      </c>
      <c r="N875" s="144">
        <f>IFERROR(_xll.qlIndexFixing(ONIndex1M,I875,TRUE,_xll.ohTrigger(RecalcTrigger,Trigger1M)),NA())</f>
        <v>7.486130254816814E-3</v>
      </c>
      <c r="O875" s="44">
        <f>IFERROR(_xll.qlIndexFixing(ONIndex3M,I875,TRUE,_xll.ohTrigger(RecalcTrigger,Trigger3M)),NA())</f>
        <v>8.5735164012223919E-3</v>
      </c>
      <c r="P875" s="44">
        <f>IFERROR(_xll.qlIndexFixing(ONIndex6M,I875,TRUE,_xll.ohTrigger(RecalcTrigger,Trigger6M)),NA())</f>
        <v>9.4912675833924709E-3</v>
      </c>
      <c r="Q875" s="145">
        <f>IFERROR(_xll.qlIndexFixing(ONIndex1Y,I875,TRUE,_xll.ohTrigger(RecalcTrigger,Trigger1Y)),NA())</f>
        <v>1.0521399729856995E-2</v>
      </c>
    </row>
    <row r="876" spans="2:17" x14ac:dyDescent="0.2">
      <c r="B876" s="39" t="s">
        <v>42</v>
      </c>
      <c r="D876" s="42">
        <f>_xll.qlCalendarAdvance(Calendar,$D875,B876,"f",FALSE)</f>
        <v>45874</v>
      </c>
      <c r="E876" s="139">
        <f>_xll.qlInterestRateIndexValueDate(IndexON,D876)</f>
        <v>45874</v>
      </c>
      <c r="F876" s="155">
        <f>IFERROR(_xll.qlIndexFixing(IndexON,D876,TRUE,_xll.ohTrigger(RecalcTrigger,TriggerON)),NA())</f>
        <v>7.4783816477008713E-3</v>
      </c>
      <c r="H876" s="42">
        <f>_xll.qlCalendarAdvance(Calendar,$H875,B876,"f",FALSE)</f>
        <v>45874</v>
      </c>
      <c r="I876" s="139">
        <f>_xll.qlInterestRateIndexValueDate(Index1M,$H876)</f>
        <v>45876</v>
      </c>
      <c r="J876" s="144">
        <f>IFERROR(_xll.qlIndexFixing(Index1M,$H876,TRUE,_xll.ohTrigger(RecalcTrigger,Trigger1M)),NA())</f>
        <v>7.5669884772844309E-3</v>
      </c>
      <c r="K876" s="44">
        <f>IFERROR(_xll.qlIndexFixing(Index3M,H876,TRUE,_xll.ohTrigger(RecalcTrigger,Trigger3M)),NA())</f>
        <v>8.8074279108684306E-3</v>
      </c>
      <c r="L876" s="44">
        <f>IFERROR(_xll.qlIndexFixing(Index6M,$H876,TRUE,_xll.ohTrigger(RecalcTrigger,Trigger6M)),NA())</f>
        <v>9.854473879966557E-3</v>
      </c>
      <c r="M876" s="145">
        <f>IFERROR(_xll.qlIndexFixing(Index1Y,$H876,TRUE,_xll.ohTrigger(RecalcTrigger,Trigger1Y)),NA())</f>
        <v>1.1126288144587307E-2</v>
      </c>
      <c r="N876" s="144">
        <f>IFERROR(_xll.qlIndexFixing(ONIndex1M,I876,TRUE,_xll.ohTrigger(RecalcTrigger,Trigger1M)),NA())</f>
        <v>7.5163885636353456E-3</v>
      </c>
      <c r="O876" s="44">
        <f>IFERROR(_xll.qlIndexFixing(ONIndex3M,I876,TRUE,_xll.ohTrigger(RecalcTrigger,Trigger3M)),NA())</f>
        <v>8.6067535741563006E-3</v>
      </c>
      <c r="P876" s="44">
        <f>IFERROR(_xll.qlIndexFixing(ONIndex6M,I876,TRUE,_xll.ohTrigger(RecalcTrigger,Trigger6M)),NA())</f>
        <v>9.5179185167726388E-3</v>
      </c>
      <c r="Q876" s="145">
        <f>IFERROR(_xll.qlIndexFixing(ONIndex1Y,I876,TRUE,_xll.ohTrigger(RecalcTrigger,Trigger1Y)),NA())</f>
        <v>1.0545884075847667E-2</v>
      </c>
    </row>
    <row r="877" spans="2:17" x14ac:dyDescent="0.2">
      <c r="B877" s="39" t="s">
        <v>42</v>
      </c>
      <c r="D877" s="42">
        <f>_xll.qlCalendarAdvance(Calendar,$D876,B877,"f",FALSE)</f>
        <v>45881</v>
      </c>
      <c r="E877" s="139">
        <f>_xll.qlInterestRateIndexValueDate(IndexON,D877)</f>
        <v>45881</v>
      </c>
      <c r="F877" s="155">
        <f>IFERROR(_xll.qlIndexFixing(IndexON,D877,TRUE,_xll.ohTrigger(RecalcTrigger,TriggerON)),NA())</f>
        <v>7.5068202952177643E-3</v>
      </c>
      <c r="H877" s="42">
        <f>_xll.qlCalendarAdvance(Calendar,$H876,B877,"f",FALSE)</f>
        <v>45881</v>
      </c>
      <c r="I877" s="139">
        <f>_xll.qlInterestRateIndexValueDate(Index1M,$H877)</f>
        <v>45883</v>
      </c>
      <c r="J877" s="144">
        <f>IFERROR(_xll.qlIndexFixing(Index1M,$H877,TRUE,_xll.ohTrigger(RecalcTrigger,Trigger1M)),NA())</f>
        <v>7.5958916355986505E-3</v>
      </c>
      <c r="K877" s="44">
        <f>IFERROR(_xll.qlIndexFixing(Index3M,H877,TRUE,_xll.ohTrigger(RecalcTrigger,Trigger3M)),NA())</f>
        <v>8.8392696406204632E-3</v>
      </c>
      <c r="L877" s="44">
        <f>IFERROR(_xll.qlIndexFixing(Index6M,$H877,TRUE,_xll.ohTrigger(RecalcTrigger,Trigger6M)),NA())</f>
        <v>9.8787897617361609E-3</v>
      </c>
      <c r="M877" s="145">
        <f>IFERROR(_xll.qlIndexFixing(Index1Y,$H877,TRUE,_xll.ohTrigger(RecalcTrigger,Trigger1Y)),NA())</f>
        <v>1.1144957867204723E-2</v>
      </c>
      <c r="N877" s="144">
        <f>IFERROR(_xll.qlIndexFixing(ONIndex1M,I877,TRUE,_xll.ohTrigger(RecalcTrigger,Trigger1M)),NA())</f>
        <v>7.5461316373193199E-3</v>
      </c>
      <c r="O877" s="44">
        <f>IFERROR(_xll.qlIndexFixing(ONIndex3M,I877,TRUE,_xll.ohTrigger(RecalcTrigger,Trigger3M)),NA())</f>
        <v>8.6397655796055517E-3</v>
      </c>
      <c r="P877" s="44">
        <f>IFERROR(_xll.qlIndexFixing(ONIndex6M,I877,TRUE,_xll.ohTrigger(RecalcTrigger,Trigger6M)),NA())</f>
        <v>9.5442661903355486E-3</v>
      </c>
      <c r="Q877" s="145">
        <f>IFERROR(_xll.qlIndexFixing(ONIndex1Y,I877,TRUE,_xll.ohTrigger(RecalcTrigger,Trigger1Y)),NA())</f>
        <v>1.0570099106068653E-2</v>
      </c>
    </row>
    <row r="878" spans="2:17" x14ac:dyDescent="0.2">
      <c r="B878" s="39" t="s">
        <v>42</v>
      </c>
      <c r="D878" s="42">
        <f>_xll.qlCalendarAdvance(Calendar,$D877,B878,"f",FALSE)</f>
        <v>45888</v>
      </c>
      <c r="E878" s="139">
        <f>_xll.qlInterestRateIndexValueDate(IndexON,D878)</f>
        <v>45888</v>
      </c>
      <c r="F878" s="155">
        <f>IFERROR(_xll.qlIndexFixing(IndexON,D878,TRUE,_xll.ohTrigger(RecalcTrigger,TriggerON)),NA())</f>
        <v>7.5347408942505467E-3</v>
      </c>
      <c r="H878" s="42">
        <f>_xll.qlCalendarAdvance(Calendar,$H877,B878,"f",FALSE)</f>
        <v>45888</v>
      </c>
      <c r="I878" s="139">
        <f>_xll.qlInterestRateIndexValueDate(Index1M,$H878)</f>
        <v>45890</v>
      </c>
      <c r="J878" s="144">
        <f>IFERROR(_xll.qlIndexFixing(Index1M,$H878,TRUE,_xll.ohTrigger(RecalcTrigger,Trigger1M)),NA())</f>
        <v>7.624268582510918E-3</v>
      </c>
      <c r="K878" s="44">
        <f>IFERROR(_xll.qlIndexFixing(Index3M,H878,TRUE,_xll.ohTrigger(RecalcTrigger,Trigger3M)),NA())</f>
        <v>8.8709263688262398E-3</v>
      </c>
      <c r="L878" s="44">
        <f>IFERROR(_xll.qlIndexFixing(Index6M,$H878,TRUE,_xll.ohTrigger(RecalcTrigger,Trigger6M)),NA())</f>
        <v>9.9029827797672276E-3</v>
      </c>
      <c r="M878" s="145">
        <f>IFERROR(_xll.qlIndexFixing(Index1Y,$H878,TRUE,_xll.ohTrigger(RecalcTrigger,Trigger1Y)),NA())</f>
        <v>1.1163398947805696E-2</v>
      </c>
      <c r="N878" s="144">
        <f>IFERROR(_xll.qlIndexFixing(ONIndex1M,I878,TRUE,_xll.ohTrigger(RecalcTrigger,Trigger1M)),NA())</f>
        <v>7.57535542590837E-3</v>
      </c>
      <c r="O878" s="44">
        <f>IFERROR(_xll.qlIndexFixing(ONIndex3M,I878,TRUE,_xll.ohTrigger(RecalcTrigger,Trigger3M)),NA())</f>
        <v>8.6725506760831905E-3</v>
      </c>
      <c r="P878" s="44">
        <f>IFERROR(_xll.qlIndexFixing(ONIndex6M,I878,TRUE,_xll.ohTrigger(RecalcTrigger,Trigger6M)),NA())</f>
        <v>9.5703084340570399E-3</v>
      </c>
      <c r="Q878" s="145">
        <f>IFERROR(_xll.qlIndexFixing(ONIndex1Y,I878,TRUE,_xll.ohTrigger(RecalcTrigger,Trigger1Y)),NA())</f>
        <v>1.059404297095945E-2</v>
      </c>
    </row>
    <row r="879" spans="2:17" x14ac:dyDescent="0.2">
      <c r="B879" s="39" t="s">
        <v>42</v>
      </c>
      <c r="D879" s="42">
        <f>_xll.qlCalendarAdvance(Calendar,$D878,B879,"f",FALSE)</f>
        <v>45895</v>
      </c>
      <c r="E879" s="139">
        <f>_xll.qlInterestRateIndexValueDate(IndexON,D879)</f>
        <v>45895</v>
      </c>
      <c r="F879" s="155">
        <f>IFERROR(_xll.qlIndexFixing(IndexON,D879,TRUE,_xll.ohTrigger(RecalcTrigger,TriggerON)),NA())</f>
        <v>7.5621394555103194E-3</v>
      </c>
      <c r="H879" s="42">
        <f>_xll.qlCalendarAdvance(Calendar,$H878,B879,"f",FALSE)</f>
        <v>45895</v>
      </c>
      <c r="I879" s="139">
        <f>_xll.qlInterestRateIndexValueDate(Index1M,$H879)</f>
        <v>45897</v>
      </c>
      <c r="J879" s="144">
        <f>IFERROR(_xll.qlIndexFixing(Index1M,$H879,TRUE,_xll.ohTrigger(RecalcTrigger,Trigger1M)),NA())</f>
        <v>7.6521152617708976E-3</v>
      </c>
      <c r="K879" s="44">
        <f>IFERROR(_xll.qlIndexFixing(Index3M,H879,TRUE,_xll.ohTrigger(RecalcTrigger,Trigger3M)),NA())</f>
        <v>8.9024047642982194E-3</v>
      </c>
      <c r="L879" s="44">
        <f>IFERROR(_xll.qlIndexFixing(Index6M,$H879,TRUE,_xll.ohTrigger(RecalcTrigger,Trigger6M)),NA())</f>
        <v>9.9215789351690068E-3</v>
      </c>
      <c r="M879" s="145">
        <f>IFERROR(_xll.qlIndexFixing(Index1Y,$H879,TRUE,_xll.ohTrigger(RecalcTrigger,Trigger1Y)),NA())</f>
        <v>1.1181611884476181E-2</v>
      </c>
      <c r="N879" s="144">
        <f>IFERROR(_xll.qlIndexFixing(ONIndex1M,I879,TRUE,_xll.ohTrigger(RecalcTrigger,Trigger1M)),NA())</f>
        <v>7.6040558801615532E-3</v>
      </c>
      <c r="O879" s="44">
        <f>IFERROR(_xll.qlIndexFixing(ONIndex3M,I879,TRUE,_xll.ohTrigger(RecalcTrigger,Trigger3M)),NA())</f>
        <v>8.7051071225818788E-3</v>
      </c>
      <c r="P879" s="44">
        <f>IFERROR(_xll.qlIndexFixing(ONIndex6M,I879,TRUE,_xll.ohTrigger(RecalcTrigger,Trigger6M)),NA())</f>
        <v>9.5960430782326966E-3</v>
      </c>
      <c r="Q879" s="145">
        <f>IFERROR(_xll.qlIndexFixing(ONIndex1Y,I879,TRUE,_xll.ohTrigger(RecalcTrigger,Trigger1Y)),NA())</f>
        <v>1.0617713820959551E-2</v>
      </c>
    </row>
    <row r="880" spans="2:17" x14ac:dyDescent="0.2">
      <c r="B880" s="39" t="s">
        <v>42</v>
      </c>
      <c r="D880" s="42">
        <f>_xll.qlCalendarAdvance(Calendar,$D879,B880,"f",FALSE)</f>
        <v>45902</v>
      </c>
      <c r="E880" s="139">
        <f>_xll.qlInterestRateIndexValueDate(IndexON,D880)</f>
        <v>45902</v>
      </c>
      <c r="F880" s="155">
        <f>IFERROR(_xll.qlIndexFixing(IndexON,D880,TRUE,_xll.ohTrigger(RecalcTrigger,TriggerON)),NA())</f>
        <v>7.5890119897881192E-3</v>
      </c>
      <c r="H880" s="42">
        <f>_xll.qlCalendarAdvance(Calendar,$H879,B880,"f",FALSE)</f>
        <v>45902</v>
      </c>
      <c r="I880" s="139">
        <f>_xll.qlInterestRateIndexValueDate(Index1M,$H880)</f>
        <v>45904</v>
      </c>
      <c r="J880" s="144">
        <f>IFERROR(_xll.qlIndexFixing(Index1M,$H880,TRUE,_xll.ohTrigger(RecalcTrigger,Trigger1M)),NA())</f>
        <v>7.6794401742211194E-3</v>
      </c>
      <c r="K880" s="44">
        <f>IFERROR(_xll.qlIndexFixing(Index3M,H880,TRUE,_xll.ohTrigger(RecalcTrigger,Trigger3M)),NA())</f>
        <v>8.9313945623439774E-3</v>
      </c>
      <c r="L880" s="44">
        <f>IFERROR(_xll.qlIndexFixing(Index6M,$H880,TRUE,_xll.ohTrigger(RecalcTrigger,Trigger6M)),NA())</f>
        <v>9.9419171997220061E-3</v>
      </c>
      <c r="M880" s="145">
        <f>IFERROR(_xll.qlIndexFixing(Index1Y,$H880,TRUE,_xll.ohTrigger(RecalcTrigger,Trigger1Y)),NA())</f>
        <v>1.1199597190074538E-2</v>
      </c>
      <c r="N880" s="144">
        <f>IFERROR(_xll.qlIndexFixing(ONIndex1M,I880,TRUE,_xll.ohTrigger(RecalcTrigger,Trigger1M)),NA())</f>
        <v>7.6322289500385665E-3</v>
      </c>
      <c r="O880" s="44">
        <f>IFERROR(_xll.qlIndexFixing(ONIndex3M,I880,TRUE,_xll.ohTrigger(RecalcTrigger,Trigger3M)),NA())</f>
        <v>8.7374331779344061E-3</v>
      </c>
      <c r="P880" s="44">
        <f>IFERROR(_xll.qlIndexFixing(ONIndex6M,I880,TRUE,_xll.ohTrigger(RecalcTrigger,Trigger6M)),NA())</f>
        <v>9.6214679529182945E-3</v>
      </c>
      <c r="Q880" s="145">
        <f>IFERROR(_xll.qlIndexFixing(ONIndex1Y,I880,TRUE,_xll.ohTrigger(RecalcTrigger,Trigger1Y)),NA())</f>
        <v>1.0641109806668325E-2</v>
      </c>
    </row>
    <row r="881" spans="2:17" x14ac:dyDescent="0.2">
      <c r="B881" s="39" t="s">
        <v>42</v>
      </c>
      <c r="D881" s="42">
        <f>_xll.qlCalendarAdvance(Calendar,$D880,B881,"f",FALSE)</f>
        <v>45909</v>
      </c>
      <c r="E881" s="139">
        <f>_xll.qlInterestRateIndexValueDate(IndexON,D881)</f>
        <v>45909</v>
      </c>
      <c r="F881" s="155">
        <f>IFERROR(_xll.qlIndexFixing(IndexON,D881,TRUE,_xll.ohTrigger(RecalcTrigger,TriggerON)),NA())</f>
        <v>7.6153545077151108E-3</v>
      </c>
      <c r="H881" s="42">
        <f>_xll.qlCalendarAdvance(Calendar,$H880,B881,"f",FALSE)</f>
        <v>45909</v>
      </c>
      <c r="I881" s="139">
        <f>_xll.qlInterestRateIndexValueDate(Index1M,$H881)</f>
        <v>45911</v>
      </c>
      <c r="J881" s="144">
        <f>IFERROR(_xll.qlIndexFixing(Index1M,$H881,TRUE,_xll.ohTrigger(RecalcTrigger,Trigger1M)),NA())</f>
        <v>7.706329585773497E-3</v>
      </c>
      <c r="K881" s="44">
        <f>IFERROR(_xll.qlIndexFixing(Index3M,H881,TRUE,_xll.ohTrigger(RecalcTrigger,Trigger3M)),NA())</f>
        <v>8.9625461052724835E-3</v>
      </c>
      <c r="L881" s="44">
        <f>IFERROR(_xll.qlIndexFixing(Index6M,$H881,TRUE,_xll.ohTrigger(RecalcTrigger,Trigger6M)),NA())</f>
        <v>9.9658169696345261E-3</v>
      </c>
      <c r="M881" s="145">
        <f>IFERROR(_xll.qlIndexFixing(Index1Y,$H881,TRUE,_xll.ohTrigger(RecalcTrigger,Trigger1Y)),NA())</f>
        <v>1.1217355392234375E-2</v>
      </c>
      <c r="N881" s="144">
        <f>IFERROR(_xll.qlIndexFixing(ONIndex1M,I881,TRUE,_xll.ohTrigger(RecalcTrigger,Trigger1M)),NA())</f>
        <v>7.6598705858188509E-3</v>
      </c>
      <c r="O881" s="44">
        <f>IFERROR(_xll.qlIndexFixing(ONIndex3M,I881,TRUE,_xll.ohTrigger(RecalcTrigger,Trigger3M)),NA())</f>
        <v>8.769527100973562E-3</v>
      </c>
      <c r="P881" s="44">
        <f>IFERROR(_xll.qlIndexFixing(ONIndex6M,I881,TRUE,_xll.ohTrigger(RecalcTrigger,Trigger6M)),NA())</f>
        <v>9.6465808881696091E-3</v>
      </c>
      <c r="Q881" s="145">
        <f>IFERROR(_xll.qlIndexFixing(ONIndex1Y,I881,TRUE,_xll.ohTrigger(RecalcTrigger,Trigger1Y)),NA())</f>
        <v>1.0664229078365395E-2</v>
      </c>
    </row>
    <row r="882" spans="2:17" x14ac:dyDescent="0.2">
      <c r="B882" s="39" t="s">
        <v>42</v>
      </c>
      <c r="D882" s="42">
        <f>_xll.qlCalendarAdvance(Calendar,$D881,B882,"f",FALSE)</f>
        <v>45916</v>
      </c>
      <c r="E882" s="139">
        <f>_xll.qlInterestRateIndexValueDate(IndexON,D882)</f>
        <v>45916</v>
      </c>
      <c r="F882" s="155">
        <f>IFERROR(_xll.qlIndexFixing(IndexON,D882,TRUE,_xll.ohTrigger(RecalcTrigger,TriggerON)),NA())</f>
        <v>7.6411630199224589E-3</v>
      </c>
      <c r="H882" s="42">
        <f>_xll.qlCalendarAdvance(Calendar,$H881,B882,"f",FALSE)</f>
        <v>45916</v>
      </c>
      <c r="I882" s="139">
        <f>_xll.qlInterestRateIndexValueDate(Index1M,$H882)</f>
        <v>45918</v>
      </c>
      <c r="J882" s="144">
        <f>IFERROR(_xll.qlIndexFixing(Index1M,$H882,TRUE,_xll.ohTrigger(RecalcTrigger,Trigger1M)),NA())</f>
        <v>7.7329001869227976E-3</v>
      </c>
      <c r="K882" s="44">
        <f>IFERROR(_xll.qlIndexFixing(Index3M,H882,TRUE,_xll.ohTrigger(RecalcTrigger,Trigger3M)),NA())</f>
        <v>8.9935395579119979E-3</v>
      </c>
      <c r="L882" s="44">
        <f>IFERROR(_xll.qlIndexFixing(Index6M,$H882,TRUE,_xll.ohTrigger(RecalcTrigger,Trigger6M)),NA())</f>
        <v>9.9896309707317929E-3</v>
      </c>
      <c r="M882" s="145">
        <f>IFERROR(_xll.qlIndexFixing(Index1Y,$H882,TRUE,_xll.ohTrigger(RecalcTrigger,Trigger1Y)),NA())</f>
        <v>1.1234887033363233E-2</v>
      </c>
      <c r="N882" s="144">
        <f>IFERROR(_xll.qlIndexFixing(ONIndex1M,I882,TRUE,_xll.ohTrigger(RecalcTrigger,Trigger1M)),NA())</f>
        <v>7.6869767379417198E-3</v>
      </c>
      <c r="O882" s="44">
        <f>IFERROR(_xll.qlIndexFixing(ONIndex3M,I882,TRUE,_xll.ohTrigger(RecalcTrigger,Trigger3M)),NA())</f>
        <v>8.8013871505321362E-3</v>
      </c>
      <c r="P882" s="44">
        <f>IFERROR(_xll.qlIndexFixing(ONIndex6M,I882,TRUE,_xll.ohTrigger(RecalcTrigger,Trigger6M)),NA())</f>
        <v>9.6713797141223523E-3</v>
      </c>
      <c r="Q882" s="145">
        <f>IFERROR(_xll.qlIndexFixing(ONIndex1Y,I882,TRUE,_xll.ohTrigger(RecalcTrigger,Trigger1Y)),NA())</f>
        <v>1.0687069786650127E-2</v>
      </c>
    </row>
    <row r="883" spans="2:17" x14ac:dyDescent="0.2">
      <c r="B883" s="39" t="s">
        <v>42</v>
      </c>
      <c r="D883" s="42">
        <f>_xll.qlCalendarAdvance(Calendar,$D882,B883,"f",FALSE)</f>
        <v>45923</v>
      </c>
      <c r="E883" s="139">
        <f>_xll.qlInterestRateIndexValueDate(IndexON,D883)</f>
        <v>45923</v>
      </c>
      <c r="F883" s="155">
        <f>IFERROR(_xll.qlIndexFixing(IndexON,D883,TRUE,_xll.ohTrigger(RecalcTrigger,TriggerON)),NA())</f>
        <v>7.6664335371212644E-3</v>
      </c>
      <c r="H883" s="42">
        <f>_xll.qlCalendarAdvance(Calendar,$H882,B883,"f",FALSE)</f>
        <v>45923</v>
      </c>
      <c r="I883" s="139">
        <f>_xll.qlInterestRateIndexValueDate(Index1M,$H883)</f>
        <v>45925</v>
      </c>
      <c r="J883" s="144">
        <f>IFERROR(_xll.qlIndexFixing(Index1M,$H883,TRUE,_xll.ohTrigger(RecalcTrigger,Trigger1M)),NA())</f>
        <v>7.7592697446127179E-3</v>
      </c>
      <c r="K883" s="44">
        <f>IFERROR(_xll.qlIndexFixing(Index3M,H883,TRUE,_xll.ohTrigger(RecalcTrigger,Trigger3M)),NA())</f>
        <v>9.0335321537669926E-3</v>
      </c>
      <c r="L883" s="44">
        <f>IFERROR(_xll.qlIndexFixing(Index6M,$H883,TRUE,_xll.ohTrigger(RecalcTrigger,Trigger6M)),NA())</f>
        <v>1.0013369135888657E-2</v>
      </c>
      <c r="M883" s="145">
        <f>IFERROR(_xll.qlIndexFixing(Index1Y,$H883,TRUE,_xll.ohTrigger(RecalcTrigger,Trigger1Y)),NA())</f>
        <v>1.1252192670643034E-2</v>
      </c>
      <c r="N883" s="144">
        <f>IFERROR(_xll.qlIndexFixing(ONIndex1M,I883,TRUE,_xll.ohTrigger(RecalcTrigger,Trigger1M)),NA())</f>
        <v>7.7135433564468059E-3</v>
      </c>
      <c r="O883" s="44">
        <f>IFERROR(_xll.qlIndexFixing(ONIndex3M,I883,TRUE,_xll.ohTrigger(RecalcTrigger,Trigger3M)),NA())</f>
        <v>8.8330115855228541E-3</v>
      </c>
      <c r="P883" s="44">
        <f>IFERROR(_xll.qlIndexFixing(ONIndex6M,I883,TRUE,_xll.ohTrigger(RecalcTrigger,Trigger6M)),NA())</f>
        <v>9.695862261152044E-3</v>
      </c>
      <c r="Q883" s="145">
        <f>IFERROR(_xll.qlIndexFixing(ONIndex1Y,I883,TRUE,_xll.ohTrigger(RecalcTrigger,Trigger1Y)),NA())</f>
        <v>1.0709630081882082E-2</v>
      </c>
    </row>
    <row r="884" spans="2:17" x14ac:dyDescent="0.2">
      <c r="B884" s="39" t="s">
        <v>42</v>
      </c>
      <c r="D884" s="42">
        <f>_xll.qlCalendarAdvance(Calendar,$D883,B884,"f",FALSE)</f>
        <v>45930</v>
      </c>
      <c r="E884" s="139">
        <f>_xll.qlInterestRateIndexValueDate(IndexON,D884)</f>
        <v>45930</v>
      </c>
      <c r="F884" s="155">
        <f>IFERROR(_xll.qlIndexFixing(IndexON,D884,TRUE,_xll.ohTrigger(RecalcTrigger,TriggerON)),NA())</f>
        <v>7.6911644119892486E-3</v>
      </c>
      <c r="H884" s="42">
        <f>_xll.qlCalendarAdvance(Calendar,$H883,B884,"f",FALSE)</f>
        <v>45930</v>
      </c>
      <c r="I884" s="139">
        <f>_xll.qlInterestRateIndexValueDate(Index1M,$H884)</f>
        <v>45932</v>
      </c>
      <c r="J884" s="144">
        <f>IFERROR(_xll.qlIndexFixing(Index1M,$H884,TRUE,_xll.ohTrigger(RecalcTrigger,Trigger1M)),NA())</f>
        <v>7.7855565796963733E-3</v>
      </c>
      <c r="K884" s="44">
        <f>IFERROR(_xll.qlIndexFixing(Index3M,H884,TRUE,_xll.ohTrigger(RecalcTrigger,Trigger3M)),NA())</f>
        <v>9.0573598849938309E-3</v>
      </c>
      <c r="L884" s="44">
        <f>IFERROR(_xll.qlIndexFixing(Index6M,$H884,TRUE,_xll.ohTrigger(RecalcTrigger,Trigger6M)),NA())</f>
        <v>1.0038851595747232E-2</v>
      </c>
      <c r="M884" s="145">
        <f>IFERROR(_xll.qlIndexFixing(Index1Y,$H884,TRUE,_xll.ohTrigger(RecalcTrigger,Trigger1Y)),NA())</f>
        <v>1.1269272883114368E-2</v>
      </c>
      <c r="N884" s="144">
        <f>IFERROR(_xll.qlIndexFixing(ONIndex1M,I884,TRUE,_xll.ohTrigger(RecalcTrigger,Trigger1M)),NA())</f>
        <v>7.7398026878761073E-3</v>
      </c>
      <c r="O884" s="44">
        <f>IFERROR(_xll.qlIndexFixing(ONIndex3M,I884,TRUE,_xll.ohTrigger(RecalcTrigger,Trigger3M)),NA())</f>
        <v>8.8644438126639358E-3</v>
      </c>
      <c r="P884" s="44">
        <f>IFERROR(_xll.qlIndexFixing(ONIndex6M,I884,TRUE,_xll.ohTrigger(RecalcTrigger,Trigger6M)),NA())</f>
        <v>9.7201387444556531E-3</v>
      </c>
      <c r="Q884" s="145">
        <f>IFERROR(_xll.qlIndexFixing(ONIndex1Y,I884,TRUE,_xll.ohTrigger(RecalcTrigger,Trigger1Y)),NA())</f>
        <v>1.0731946336006715E-2</v>
      </c>
    </row>
    <row r="885" spans="2:17" x14ac:dyDescent="0.2">
      <c r="B885" s="39" t="s">
        <v>42</v>
      </c>
      <c r="D885" s="42">
        <f>_xll.qlCalendarAdvance(Calendar,$D884,B885,"f",FALSE)</f>
        <v>45937</v>
      </c>
      <c r="E885" s="139">
        <f>_xll.qlInterestRateIndexValueDate(IndexON,D885)</f>
        <v>45937</v>
      </c>
      <c r="F885" s="155">
        <f>IFERROR(_xll.qlIndexFixing(IndexON,D885,TRUE,_xll.ohTrigger(RecalcTrigger,TriggerON)),NA())</f>
        <v>7.7157414880435482E-3</v>
      </c>
      <c r="H885" s="42">
        <f>_xll.qlCalendarAdvance(Calendar,$H884,B885,"f",FALSE)</f>
        <v>45937</v>
      </c>
      <c r="I885" s="139">
        <f>_xll.qlInterestRateIndexValueDate(Index1M,$H885)</f>
        <v>45939</v>
      </c>
      <c r="J885" s="144">
        <f>IFERROR(_xll.qlIndexFixing(Index1M,$H885,TRUE,_xll.ohTrigger(RecalcTrigger,Trigger1M)),NA())</f>
        <v>7.8118394703577398E-3</v>
      </c>
      <c r="K885" s="44">
        <f>IFERROR(_xll.qlIndexFixing(Index3M,H885,TRUE,_xll.ohTrigger(RecalcTrigger,Trigger3M)),NA())</f>
        <v>9.0879093418354453E-3</v>
      </c>
      <c r="L885" s="44">
        <f>IFERROR(_xll.qlIndexFixing(Index6M,$H885,TRUE,_xll.ohTrigger(RecalcTrigger,Trigger6M)),NA())</f>
        <v>1.0062461175411277E-2</v>
      </c>
      <c r="M885" s="145">
        <f>IFERROR(_xll.qlIndexFixing(Index1Y,$H885,TRUE,_xll.ohTrigger(RecalcTrigger,Trigger1Y)),NA())</f>
        <v>1.1286128882951491E-2</v>
      </c>
      <c r="N885" s="144">
        <f>IFERROR(_xll.qlIndexFixing(ONIndex1M,I885,TRUE,_xll.ohTrigger(RecalcTrigger,Trigger1M)),NA())</f>
        <v>7.7660624186659533E-3</v>
      </c>
      <c r="O885" s="44">
        <f>IFERROR(_xll.qlIndexFixing(ONIndex3M,I885,TRUE,_xll.ohTrigger(RecalcTrigger,Trigger3M)),NA())</f>
        <v>8.8957416529833466E-3</v>
      </c>
      <c r="P885" s="44">
        <f>IFERROR(_xll.qlIndexFixing(ONIndex6M,I885,TRUE,_xll.ohTrigger(RecalcTrigger,Trigger6M)),NA())</f>
        <v>9.744355259968529E-3</v>
      </c>
      <c r="Q885" s="145">
        <f>IFERROR(_xll.qlIndexFixing(ONIndex1Y,I885,TRUE,_xll.ohTrigger(RecalcTrigger,Trigger1Y)),NA())</f>
        <v>1.0754067123208699E-2</v>
      </c>
    </row>
    <row r="886" spans="2:17" x14ac:dyDescent="0.2">
      <c r="B886" s="39" t="s">
        <v>42</v>
      </c>
      <c r="D886" s="42">
        <f>_xll.qlCalendarAdvance(Calendar,$D885,B886,"f",FALSE)</f>
        <v>45944</v>
      </c>
      <c r="E886" s="139">
        <f>_xll.qlInterestRateIndexValueDate(IndexON,D886)</f>
        <v>45944</v>
      </c>
      <c r="F886" s="155">
        <f>IFERROR(_xll.qlIndexFixing(IndexON,D886,TRUE,_xll.ohTrigger(RecalcTrigger,TriggerON)),NA())</f>
        <v>7.7404631735422669E-3</v>
      </c>
      <c r="H886" s="42">
        <f>_xll.qlCalendarAdvance(Calendar,$H885,B886,"f",FALSE)</f>
        <v>45944</v>
      </c>
      <c r="I886" s="139">
        <f>_xll.qlInterestRateIndexValueDate(Index1M,$H886)</f>
        <v>45946</v>
      </c>
      <c r="J886" s="144">
        <f>IFERROR(_xll.qlIndexFixing(Index1M,$H886,TRUE,_xll.ohTrigger(RecalcTrigger,Trigger1M)),NA())</f>
        <v>7.8381262574173105E-3</v>
      </c>
      <c r="K886" s="44">
        <f>IFERROR(_xll.qlIndexFixing(Index3M,H886,TRUE,_xll.ohTrigger(RecalcTrigger,Trigger3M)),NA())</f>
        <v>9.1183187677893029E-3</v>
      </c>
      <c r="L886" s="44">
        <f>IFERROR(_xll.qlIndexFixing(Index6M,$H886,TRUE,_xll.ohTrigger(RecalcTrigger,Trigger6M)),NA())</f>
        <v>1.0086012193107738E-2</v>
      </c>
      <c r="M886" s="145">
        <f>IFERROR(_xll.qlIndexFixing(Index1Y,$H886,TRUE,_xll.ohTrigger(RecalcTrigger,Trigger1Y)),NA())</f>
        <v>1.1302762992675098E-2</v>
      </c>
      <c r="N886" s="144">
        <f>IFERROR(_xll.qlIndexFixing(ONIndex1M,I886,TRUE,_xll.ohTrigger(RecalcTrigger,Trigger1M)),NA())</f>
        <v>7.7923250016542767E-3</v>
      </c>
      <c r="O886" s="44">
        <f>IFERROR(_xll.qlIndexFixing(ONIndex3M,I886,TRUE,_xll.ohTrigger(RecalcTrigger,Trigger3M)),NA())</f>
        <v>8.9269046076800862E-3</v>
      </c>
      <c r="P886" s="44">
        <f>IFERROR(_xll.qlIndexFixing(ONIndex6M,I886,TRUE,_xll.ohTrigger(RecalcTrigger,Trigger6M)),NA())</f>
        <v>9.7685127306323949E-3</v>
      </c>
      <c r="Q886" s="145">
        <f>IFERROR(_xll.qlIndexFixing(ONIndex1Y,I886,TRUE,_xll.ohTrigger(RecalcTrigger,Trigger1Y)),NA())</f>
        <v>1.0775991645886052E-2</v>
      </c>
    </row>
    <row r="887" spans="2:17" x14ac:dyDescent="0.2">
      <c r="B887" s="39" t="s">
        <v>42</v>
      </c>
      <c r="D887" s="42">
        <f>_xll.qlCalendarAdvance(Calendar,$D886,B887,"f",FALSE)</f>
        <v>45951</v>
      </c>
      <c r="E887" s="139">
        <f>_xll.qlInterestRateIndexValueDate(IndexON,D887)</f>
        <v>45951</v>
      </c>
      <c r="F887" s="155">
        <f>IFERROR(_xll.qlIndexFixing(IndexON,D887,TRUE,_xll.ohTrigger(RecalcTrigger,TriggerON)),NA())</f>
        <v>7.7653313389092204E-3</v>
      </c>
      <c r="H887" s="42">
        <f>_xll.qlCalendarAdvance(Calendar,$H886,B887,"f",FALSE)</f>
        <v>45951</v>
      </c>
      <c r="I887" s="139">
        <f>_xll.qlInterestRateIndexValueDate(Index1M,$H887)</f>
        <v>45953</v>
      </c>
      <c r="J887" s="144">
        <f>IFERROR(_xll.qlIndexFixing(Index1M,$H887,TRUE,_xll.ohTrigger(RecalcTrigger,Trigger1M)),NA())</f>
        <v>7.8644175391140436E-3</v>
      </c>
      <c r="K887" s="44">
        <f>IFERROR(_xll.qlIndexFixing(Index3M,H887,TRUE,_xll.ohTrigger(RecalcTrigger,Trigger3M)),NA())</f>
        <v>9.148587304483773E-3</v>
      </c>
      <c r="L887" s="44">
        <f>IFERROR(_xll.qlIndexFixing(Index6M,$H887,TRUE,_xll.ohTrigger(RecalcTrigger,Trigger6M)),NA())</f>
        <v>1.010950468750766E-2</v>
      </c>
      <c r="M887" s="145">
        <f>IFERROR(_xll.qlIndexFixing(Index1Y,$H887,TRUE,_xll.ohTrigger(RecalcTrigger,Trigger1Y)),NA())</f>
        <v>1.1319177672713981E-2</v>
      </c>
      <c r="N887" s="144">
        <f>IFERROR(_xll.qlIndexFixing(ONIndex1M,I887,TRUE,_xll.ohTrigger(RecalcTrigger,Trigger1M)),NA())</f>
        <v>7.8185910347627896E-3</v>
      </c>
      <c r="O887" s="44">
        <f>IFERROR(_xll.qlIndexFixing(ONIndex3M,I887,TRUE,_xll.ohTrigger(RecalcTrigger,Trigger3M)),NA())</f>
        <v>8.9579318235966099E-3</v>
      </c>
      <c r="P887" s="44">
        <f>IFERROR(_xll.qlIndexFixing(ONIndex6M,I887,TRUE,_xll.ohTrigger(RecalcTrigger,Trigger6M)),NA())</f>
        <v>9.7926111968948959E-3</v>
      </c>
      <c r="Q887" s="145">
        <f>IFERROR(_xll.qlIndexFixing(ONIndex1Y,I887,TRUE,_xll.ohTrigger(RecalcTrigger,Trigger1Y)),NA())</f>
        <v>1.0797718806117018E-2</v>
      </c>
    </row>
    <row r="888" spans="2:17" x14ac:dyDescent="0.2">
      <c r="B888" s="39" t="s">
        <v>42</v>
      </c>
      <c r="D888" s="42">
        <f>_xll.qlCalendarAdvance(Calendar,$D887,B888,"f",FALSE)</f>
        <v>45958</v>
      </c>
      <c r="E888" s="139">
        <f>_xll.qlInterestRateIndexValueDate(IndexON,D888)</f>
        <v>45958</v>
      </c>
      <c r="F888" s="155">
        <f>IFERROR(_xll.qlIndexFixing(IndexON,D888,TRUE,_xll.ohTrigger(RecalcTrigger,TriggerON)),NA())</f>
        <v>7.7903478544882887E-3</v>
      </c>
      <c r="H888" s="42">
        <f>_xll.qlCalendarAdvance(Calendar,$H887,B888,"f",FALSE)</f>
        <v>45958</v>
      </c>
      <c r="I888" s="139">
        <f>_xll.qlInterestRateIndexValueDate(Index1M,$H888)</f>
        <v>45960</v>
      </c>
      <c r="J888" s="144">
        <f>IFERROR(_xll.qlIndexFixing(Index1M,$H888,TRUE,_xll.ohTrigger(RecalcTrigger,Trigger1M)),NA())</f>
        <v>7.8848186674262584E-3</v>
      </c>
      <c r="K888" s="44">
        <f>IFERROR(_xll.qlIndexFixing(Index3M,H888,TRUE,_xll.ohTrigger(RecalcTrigger,Trigger3M)),NA())</f>
        <v>9.1787140935402668E-3</v>
      </c>
      <c r="L888" s="44">
        <f>IFERROR(_xll.qlIndexFixing(Index6M,$H888,TRUE,_xll.ohTrigger(RecalcTrigger,Trigger6M)),NA())</f>
        <v>1.0132938697287798E-2</v>
      </c>
      <c r="M888" s="145">
        <f>IFERROR(_xll.qlIndexFixing(Index1Y,$H888,TRUE,_xll.ohTrigger(RecalcTrigger,Trigger1Y)),NA())</f>
        <v>1.1335375410897262E-2</v>
      </c>
      <c r="N888" s="144">
        <f>IFERROR(_xll.qlIndexFixing(ONIndex1M,I888,TRUE,_xll.ohTrigger(RecalcTrigger,Trigger1M)),NA())</f>
        <v>7.84486111559346E-3</v>
      </c>
      <c r="O888" s="44">
        <f>IFERROR(_xll.qlIndexFixing(ONIndex3M,I888,TRUE,_xll.ohTrigger(RecalcTrigger,Trigger3M)),NA())</f>
        <v>8.988822447495437E-3</v>
      </c>
      <c r="P888" s="44">
        <f>IFERROR(_xll.qlIndexFixing(ONIndex6M,I888,TRUE,_xll.ohTrigger(RecalcTrigger,Trigger6M)),NA())</f>
        <v>9.8166506993635494E-3</v>
      </c>
      <c r="Q888" s="145">
        <f>IFERROR(_xll.qlIndexFixing(ONIndex1Y,I888,TRUE,_xll.ohTrigger(RecalcTrigger,Trigger1Y)),NA())</f>
        <v>1.081924750629959E-2</v>
      </c>
    </row>
    <row r="889" spans="2:17" x14ac:dyDescent="0.2">
      <c r="B889" s="39" t="s">
        <v>42</v>
      </c>
      <c r="D889" s="42">
        <f>_xll.qlCalendarAdvance(Calendar,$D888,B889,"f",FALSE)</f>
        <v>45965</v>
      </c>
      <c r="E889" s="139">
        <f>_xll.qlInterestRateIndexValueDate(IndexON,D889)</f>
        <v>45965</v>
      </c>
      <c r="F889" s="155">
        <f>IFERROR(_xll.qlIndexFixing(IndexON,D889,TRUE,_xll.ohTrigger(RecalcTrigger,TriggerON)),NA())</f>
        <v>7.8155145910230317E-3</v>
      </c>
      <c r="H889" s="42">
        <f>_xll.qlCalendarAdvance(Calendar,$H888,B889,"f",FALSE)</f>
        <v>45965</v>
      </c>
      <c r="I889" s="139">
        <f>_xll.qlInterestRateIndexValueDate(Index1M,$H889)</f>
        <v>45967</v>
      </c>
      <c r="J889" s="144">
        <f>IFERROR(_xll.qlIndexFixing(Index1M,$H889,TRUE,_xll.ohTrigger(RecalcTrigger,Trigger1M)),NA())</f>
        <v>7.9170159793723327E-3</v>
      </c>
      <c r="K889" s="44">
        <f>IFERROR(_xll.qlIndexFixing(Index3M,H889,TRUE,_xll.ohTrigger(RecalcTrigger,Trigger3M)),NA())</f>
        <v>9.2086982765662972E-3</v>
      </c>
      <c r="L889" s="44">
        <f>IFERROR(_xll.qlIndexFixing(Index6M,$H889,TRUE,_xll.ohTrigger(RecalcTrigger,Trigger6M)),NA())</f>
        <v>1.0154521657150721E-2</v>
      </c>
      <c r="M889" s="145">
        <f>IFERROR(_xll.qlIndexFixing(Index1Y,$H889,TRUE,_xll.ohTrigger(RecalcTrigger,Trigger1Y)),NA())</f>
        <v>1.1351358722450446E-2</v>
      </c>
      <c r="N889" s="144">
        <f>IFERROR(_xll.qlIndexFixing(ONIndex1M,I889,TRUE,_xll.ohTrigger(RecalcTrigger,Trigger1M)),NA())</f>
        <v>7.8711358423078082E-3</v>
      </c>
      <c r="O889" s="44">
        <f>IFERROR(_xll.qlIndexFixing(ONIndex3M,I889,TRUE,_xll.ohTrigger(RecalcTrigger,Trigger3M)),NA())</f>
        <v>9.019575626298959E-3</v>
      </c>
      <c r="P889" s="44">
        <f>IFERROR(_xll.qlIndexFixing(ONIndex6M,I889,TRUE,_xll.ohTrigger(RecalcTrigger,Trigger6M)),NA())</f>
        <v>9.8406312785659367E-3</v>
      </c>
      <c r="Q889" s="145">
        <f>IFERROR(_xll.qlIndexFixing(ONIndex1Y,I889,TRUE,_xll.ohTrigger(RecalcTrigger,Trigger1Y)),NA())</f>
        <v>1.0840576648512013E-2</v>
      </c>
    </row>
    <row r="890" spans="2:17" x14ac:dyDescent="0.2">
      <c r="B890" s="39" t="s">
        <v>42</v>
      </c>
      <c r="D890" s="42">
        <f>_xll.qlCalendarAdvance(Calendar,$D889,B890,"f",FALSE)</f>
        <v>45972</v>
      </c>
      <c r="E890" s="139">
        <f>_xll.qlInterestRateIndexValueDate(IndexON,D890)</f>
        <v>45972</v>
      </c>
      <c r="F890" s="155">
        <f>IFERROR(_xll.qlIndexFixing(IndexON,D890,TRUE,_xll.ohTrigger(RecalcTrigger,TriggerON)),NA())</f>
        <v>7.840833418617521E-3</v>
      </c>
      <c r="H890" s="42">
        <f>_xll.qlCalendarAdvance(Calendar,$H889,B890,"f",FALSE)</f>
        <v>45972</v>
      </c>
      <c r="I890" s="139">
        <f>_xll.qlInterestRateIndexValueDate(Index1M,$H890)</f>
        <v>45974</v>
      </c>
      <c r="J890" s="144">
        <f>IFERROR(_xll.qlIndexFixing(Index1M,$H890,TRUE,_xll.ohTrigger(RecalcTrigger,Trigger1M)),NA())</f>
        <v>7.9433243344317894E-3</v>
      </c>
      <c r="K890" s="44">
        <f>IFERROR(_xll.qlIndexFixing(Index3M,H890,TRUE,_xll.ohTrigger(RecalcTrigger,Trigger3M)),NA())</f>
        <v>9.2385389951615583E-3</v>
      </c>
      <c r="L890" s="44">
        <f>IFERROR(_xll.qlIndexFixing(Index6M,$H890,TRUE,_xll.ohTrigger(RecalcTrigger,Trigger6M)),NA())</f>
        <v>1.0177842315155198E-2</v>
      </c>
      <c r="M890" s="145">
        <f>IFERROR(_xll.qlIndexFixing(Index1Y,$H890,TRUE,_xll.ohTrigger(RecalcTrigger,Trigger1Y)),NA())</f>
        <v>1.1367130149993458E-2</v>
      </c>
      <c r="N890" s="144">
        <f>IFERROR(_xll.qlIndexFixing(ONIndex1M,I890,TRUE,_xll.ohTrigger(RecalcTrigger,Trigger1M)),NA())</f>
        <v>7.8974158124278659E-3</v>
      </c>
      <c r="O890" s="44">
        <f>IFERROR(_xll.qlIndexFixing(ONIndex3M,I890,TRUE,_xll.ohTrigger(RecalcTrigger,Trigger3M)),NA())</f>
        <v>9.0501905068496313E-3</v>
      </c>
      <c r="P890" s="44">
        <f>IFERROR(_xll.qlIndexFixing(ONIndex6M,I890,TRUE,_xll.ohTrigger(RecalcTrigger,Trigger6M)),NA())</f>
        <v>9.864552974949703E-3</v>
      </c>
      <c r="Q890" s="145">
        <f>IFERROR(_xll.qlIndexFixing(ONIndex1Y,I890,TRUE,_xll.ohTrigger(RecalcTrigger,Trigger1Y)),NA())</f>
        <v>1.0861705134992405E-2</v>
      </c>
    </row>
    <row r="891" spans="2:17" x14ac:dyDescent="0.2">
      <c r="B891" s="39" t="s">
        <v>42</v>
      </c>
      <c r="D891" s="42">
        <f>_xll.qlCalendarAdvance(Calendar,$D890,B891,"f",FALSE)</f>
        <v>45979</v>
      </c>
      <c r="E891" s="139">
        <f>_xll.qlInterestRateIndexValueDate(IndexON,D891)</f>
        <v>45979</v>
      </c>
      <c r="F891" s="155">
        <f>IFERROR(_xll.qlIndexFixing(IndexON,D891,TRUE,_xll.ohTrigger(RecalcTrigger,TriggerON)),NA())</f>
        <v>7.8663062078554447E-3</v>
      </c>
      <c r="H891" s="42">
        <f>_xll.qlCalendarAdvance(Calendar,$H890,B891,"f",FALSE)</f>
        <v>45979</v>
      </c>
      <c r="I891" s="139">
        <f>_xll.qlInterestRateIndexValueDate(Index1M,$H891)</f>
        <v>45981</v>
      </c>
      <c r="J891" s="144">
        <f>IFERROR(_xll.qlIndexFixing(Index1M,$H891,TRUE,_xll.ohTrigger(RecalcTrigger,Trigger1M)),NA())</f>
        <v>7.9696395771267081E-3</v>
      </c>
      <c r="K891" s="44">
        <f>IFERROR(_xll.qlIndexFixing(Index3M,H891,TRUE,_xll.ohTrigger(RecalcTrigger,Trigger3M)),NA())</f>
        <v>9.2682353909127099E-3</v>
      </c>
      <c r="L891" s="44">
        <f>IFERROR(_xll.qlIndexFixing(Index6M,$H891,TRUE,_xll.ohTrigger(RecalcTrigger,Trigger6M)),NA())</f>
        <v>1.0201104601998072E-2</v>
      </c>
      <c r="M891" s="145">
        <f>IFERROR(_xll.qlIndexFixing(Index1Y,$H891,TRUE,_xll.ohTrigger(RecalcTrigger,Trigger1Y)),NA())</f>
        <v>1.1382692263536913E-2</v>
      </c>
      <c r="N891" s="144">
        <f>IFERROR(_xll.qlIndexFixing(ONIndex1M,I891,TRUE,_xll.ohTrigger(RecalcTrigger,Trigger1M)),NA())</f>
        <v>7.9237016236355373E-3</v>
      </c>
      <c r="O891" s="44">
        <f>IFERROR(_xll.qlIndexFixing(ONIndex3M,I891,TRUE,_xll.ohTrigger(RecalcTrigger,Trigger3M)),NA())</f>
        <v>9.0806662358300372E-3</v>
      </c>
      <c r="P891" s="44">
        <f>IFERROR(_xll.qlIndexFixing(ONIndex6M,I891,TRUE,_xll.ohTrigger(RecalcTrigger,Trigger6M)),NA())</f>
        <v>9.8884158292023017E-3</v>
      </c>
      <c r="Q891" s="145">
        <f>IFERROR(_xll.qlIndexFixing(ONIndex1Y,I891,TRUE,_xll.ohTrigger(RecalcTrigger,Trigger1Y)),NA())</f>
        <v>1.0882631867898951E-2</v>
      </c>
    </row>
    <row r="892" spans="2:17" x14ac:dyDescent="0.2">
      <c r="B892" s="39" t="s">
        <v>42</v>
      </c>
      <c r="D892" s="42">
        <f>_xll.qlCalendarAdvance(Calendar,$D891,B892,"f",FALSE)</f>
        <v>45986</v>
      </c>
      <c r="E892" s="139">
        <f>_xll.qlInterestRateIndexValueDate(IndexON,D892)</f>
        <v>45986</v>
      </c>
      <c r="F892" s="155">
        <f>IFERROR(_xll.qlIndexFixing(IndexON,D892,TRUE,_xll.ohTrigger(RecalcTrigger,TriggerON)),NA())</f>
        <v>7.8919348292405544E-3</v>
      </c>
      <c r="H892" s="42">
        <f>_xll.qlCalendarAdvance(Calendar,$H891,B892,"f",FALSE)</f>
        <v>45986</v>
      </c>
      <c r="I892" s="139">
        <f>_xll.qlInterestRateIndexValueDate(Index1M,$H892)</f>
        <v>45988</v>
      </c>
      <c r="J892" s="144">
        <f>IFERROR(_xll.qlIndexFixing(Index1M,$H892,TRUE,_xll.ohTrigger(RecalcTrigger,Trigger1M)),NA())</f>
        <v>7.9959623057160312E-3</v>
      </c>
      <c r="K892" s="44">
        <f>IFERROR(_xll.qlIndexFixing(Index3M,H892,TRUE,_xll.ohTrigger(RecalcTrigger,Trigger3M)),NA())</f>
        <v>9.2977866053994603E-3</v>
      </c>
      <c r="L892" s="44">
        <f>IFERROR(_xll.qlIndexFixing(Index6M,$H892,TRUE,_xll.ohTrigger(RecalcTrigger,Trigger6M)),NA())</f>
        <v>1.0224308556394888E-2</v>
      </c>
      <c r="M892" s="145">
        <f>IFERROR(_xll.qlIndexFixing(Index1Y,$H892,TRUE,_xll.ohTrigger(RecalcTrigger,Trigger1Y)),NA())</f>
        <v>1.1398047660477955E-2</v>
      </c>
      <c r="N892" s="144">
        <f>IFERROR(_xll.qlIndexFixing(ONIndex1M,I892,TRUE,_xll.ohTrigger(RecalcTrigger,Trigger1M)),NA())</f>
        <v>7.9499938740923426E-3</v>
      </c>
      <c r="O892" s="44">
        <f>IFERROR(_xll.qlIndexFixing(ONIndex3M,I892,TRUE,_xll.ohTrigger(RecalcTrigger,Trigger3M)),NA())</f>
        <v>9.1110019602425041E-3</v>
      </c>
      <c r="P892" s="44">
        <f>IFERROR(_xll.qlIndexFixing(ONIndex6M,I892,TRUE,_xll.ohTrigger(RecalcTrigger,Trigger6M)),NA())</f>
        <v>9.912219881771378E-3</v>
      </c>
      <c r="Q892" s="145">
        <f>IFERROR(_xll.qlIndexFixing(ONIndex1Y,I892,TRUE,_xll.ohTrigger(RecalcTrigger,Trigger1Y)),NA())</f>
        <v>1.0903355749549704E-2</v>
      </c>
    </row>
    <row r="893" spans="2:17" x14ac:dyDescent="0.2">
      <c r="B893" s="39" t="s">
        <v>42</v>
      </c>
      <c r="D893" s="42">
        <f>_xll.qlCalendarAdvance(Calendar,$D892,B893,"f",FALSE)</f>
        <v>45993</v>
      </c>
      <c r="E893" s="139">
        <f>_xll.qlInterestRateIndexValueDate(IndexON,D893)</f>
        <v>45993</v>
      </c>
      <c r="F893" s="155">
        <f>IFERROR(_xll.qlIndexFixing(IndexON,D893,TRUE,_xll.ohTrigger(RecalcTrigger,TriggerON)),NA())</f>
        <v>7.9177211531167302E-3</v>
      </c>
      <c r="H893" s="42">
        <f>_xll.qlCalendarAdvance(Calendar,$H892,B893,"f",FALSE)</f>
        <v>45993</v>
      </c>
      <c r="I893" s="139">
        <f>_xll.qlInterestRateIndexValueDate(Index1M,$H893)</f>
        <v>45995</v>
      </c>
      <c r="J893" s="144">
        <f>IFERROR(_xll.qlIndexFixing(Index1M,$H893,TRUE,_xll.ohTrigger(RecalcTrigger,Trigger1M)),NA())</f>
        <v>8.022293118471191E-3</v>
      </c>
      <c r="K893" s="44">
        <f>IFERROR(_xll.qlIndexFixing(Index3M,H893,TRUE,_xll.ohTrigger(RecalcTrigger,Trigger3M)),NA())</f>
        <v>9.3228042667004019E-3</v>
      </c>
      <c r="L893" s="44">
        <f>IFERROR(_xll.qlIndexFixing(Index6M,$H893,TRUE,_xll.ohTrigger(RecalcTrigger,Trigger6M)),NA())</f>
        <v>1.0249232831122735E-2</v>
      </c>
      <c r="M893" s="145">
        <f>IFERROR(_xll.qlIndexFixing(Index1Y,$H893,TRUE,_xll.ohTrigger(RecalcTrigger,Trigger1Y)),NA())</f>
        <v>1.1413198965598295E-2</v>
      </c>
      <c r="N893" s="144">
        <f>IFERROR(_xll.qlIndexFixing(ONIndex1M,I893,TRUE,_xll.ohTrigger(RecalcTrigger,Trigger1M)),NA())</f>
        <v>7.9762931614801857E-3</v>
      </c>
      <c r="O893" s="44">
        <f>IFERROR(_xll.qlIndexFixing(ONIndex3M,I893,TRUE,_xll.ohTrigger(RecalcTrigger,Trigger3M)),NA())</f>
        <v>9.1411968267696153E-3</v>
      </c>
      <c r="P893" s="44">
        <f>IFERROR(_xll.qlIndexFixing(ONIndex6M,I893,TRUE,_xll.ohTrigger(RecalcTrigger,Trigger6M)),NA())</f>
        <v>9.9359651732644494E-3</v>
      </c>
      <c r="Q893" s="145">
        <f>IFERROR(_xll.qlIndexFixing(ONIndex1Y,I893,TRUE,_xll.ohTrigger(RecalcTrigger,Trigger1Y)),NA())</f>
        <v>1.0923875682102846E-2</v>
      </c>
    </row>
    <row r="894" spans="2:17" x14ac:dyDescent="0.2">
      <c r="B894" s="39" t="s">
        <v>42</v>
      </c>
      <c r="D894" s="42">
        <f>_xll.qlCalendarAdvance(Calendar,$D893,B894,"f",FALSE)</f>
        <v>46000</v>
      </c>
      <c r="E894" s="139">
        <f>_xll.qlInterestRateIndexValueDate(IndexON,D894)</f>
        <v>46000</v>
      </c>
      <c r="F894" s="155">
        <f>IFERROR(_xll.qlIndexFixing(IndexON,D894,TRUE,_xll.ohTrigger(RecalcTrigger,TriggerON)),NA())</f>
        <v>7.9436670499077877E-3</v>
      </c>
      <c r="H894" s="42">
        <f>_xll.qlCalendarAdvance(Calendar,$H893,B894,"f",FALSE)</f>
        <v>46000</v>
      </c>
      <c r="I894" s="139">
        <f>_xll.qlInterestRateIndexValueDate(Index1M,$H894)</f>
        <v>46002</v>
      </c>
      <c r="J894" s="144">
        <f>IFERROR(_xll.qlIndexFixing(Index1M,$H894,TRUE,_xll.ohTrigger(RecalcTrigger,Trigger1M)),NA())</f>
        <v>8.0486326136661179E-3</v>
      </c>
      <c r="K894" s="44">
        <f>IFERROR(_xll.qlIndexFixing(Index3M,H894,TRUE,_xll.ohTrigger(RecalcTrigger,Trigger3M)),NA())</f>
        <v>9.3520823293262723E-3</v>
      </c>
      <c r="L894" s="44">
        <f>IFERROR(_xll.qlIndexFixing(Index6M,$H894,TRUE,_xll.ohTrigger(RecalcTrigger,Trigger6M)),NA())</f>
        <v>1.027231674581896E-2</v>
      </c>
      <c r="M894" s="145">
        <f>IFERROR(_xll.qlIndexFixing(Index1Y,$H894,TRUE,_xll.ohTrigger(RecalcTrigger,Trigger1Y)),NA())</f>
        <v>1.1428148831060256E-2</v>
      </c>
      <c r="N894" s="144">
        <f>IFERROR(_xll.qlIndexFixing(ONIndex1M,I894,TRUE,_xll.ohTrigger(RecalcTrigger,Trigger1M)),NA())</f>
        <v>8.0026000835609068E-3</v>
      </c>
      <c r="O894" s="44">
        <f>IFERROR(_xll.qlIndexFixing(ONIndex3M,I894,TRUE,_xll.ohTrigger(RecalcTrigger,Trigger3M)),NA())</f>
        <v>9.1712499824136984E-3</v>
      </c>
      <c r="P894" s="44">
        <f>IFERROR(_xll.qlIndexFixing(ONIndex6M,I894,TRUE,_xll.ohTrigger(RecalcTrigger,Trigger6M)),NA())</f>
        <v>9.959651744209097E-3</v>
      </c>
      <c r="Q894" s="145">
        <f>IFERROR(_xll.qlIndexFixing(ONIndex1Y,I894,TRUE,_xll.ohTrigger(RecalcTrigger,Trigger1Y)),NA())</f>
        <v>1.0944190567796497E-2</v>
      </c>
    </row>
    <row r="895" spans="2:17" x14ac:dyDescent="0.2">
      <c r="B895" s="39" t="s">
        <v>42</v>
      </c>
      <c r="D895" s="42">
        <f>_xll.qlCalendarAdvance(Calendar,$D894,B895,"f",FALSE)</f>
        <v>46007</v>
      </c>
      <c r="E895" s="139">
        <f>_xll.qlInterestRateIndexValueDate(IndexON,D895)</f>
        <v>46007</v>
      </c>
      <c r="F895" s="155">
        <f>IFERROR(_xll.qlIndexFixing(IndexON,D895,TRUE,_xll.ohTrigger(RecalcTrigger,TriggerON)),NA())</f>
        <v>7.9697743901174789E-3</v>
      </c>
      <c r="H895" s="42">
        <f>_xll.qlCalendarAdvance(Calendar,$H894,B895,"f",FALSE)</f>
        <v>46007</v>
      </c>
      <c r="I895" s="139">
        <f>_xll.qlInterestRateIndexValueDate(Index1M,$H895)</f>
        <v>46009</v>
      </c>
      <c r="J895" s="144">
        <f>IFERROR(_xll.qlIndexFixing(Index1M,$H895,TRUE,_xll.ohTrigger(RecalcTrigger,Trigger1M)),NA())</f>
        <v>8.0749813895797384E-3</v>
      </c>
      <c r="K895" s="44">
        <f>IFERROR(_xll.qlIndexFixing(Index3M,H895,TRUE,_xll.ohTrigger(RecalcTrigger,Trigger3M)),NA())</f>
        <v>9.3812127609353979E-3</v>
      </c>
      <c r="L895" s="44">
        <f>IFERROR(_xll.qlIndexFixing(Index6M,$H895,TRUE,_xll.ohTrigger(RecalcTrigger,Trigger6M)),NA())</f>
        <v>1.029534244683911E-2</v>
      </c>
      <c r="M895" s="145">
        <f>IFERROR(_xll.qlIndexFixing(Index1Y,$H895,TRUE,_xll.ohTrigger(RecalcTrigger,Trigger1Y)),NA())</f>
        <v>1.1442899936403059E-2</v>
      </c>
      <c r="N895" s="144">
        <f>IFERROR(_xll.qlIndexFixing(ONIndex1M,I895,TRUE,_xll.ohTrigger(RecalcTrigger,Trigger1M)),NA())</f>
        <v>8.0289152380963458E-3</v>
      </c>
      <c r="O895" s="44">
        <f>IFERROR(_xll.qlIndexFixing(ONIndex3M,I895,TRUE,_xll.ohTrigger(RecalcTrigger,Trigger3M)),NA())</f>
        <v>9.2011605739372726E-3</v>
      </c>
      <c r="P895" s="44">
        <f>IFERROR(_xll.qlIndexFixing(ONIndex6M,I895,TRUE,_xll.ohTrigger(RecalcTrigger,Trigger6M)),NA())</f>
        <v>9.9832796350529662E-3</v>
      </c>
      <c r="Q895" s="145">
        <f>IFERROR(_xll.qlIndexFixing(ONIndex1Y,I895,TRUE,_xll.ohTrigger(RecalcTrigger,Trigger1Y)),NA())</f>
        <v>1.0964299308708902E-2</v>
      </c>
    </row>
    <row r="896" spans="2:17" x14ac:dyDescent="0.2">
      <c r="B896" s="39" t="s">
        <v>42</v>
      </c>
      <c r="D896" s="42">
        <f>_xll.qlCalendarAdvance(Calendar,$D895,B896,"f",FALSE)</f>
        <v>46014</v>
      </c>
      <c r="E896" s="139">
        <f>_xll.qlInterestRateIndexValueDate(IndexON,D896)</f>
        <v>46014</v>
      </c>
      <c r="F896" s="155">
        <f>IFERROR(_xll.qlIndexFixing(IndexON,D896,TRUE,_xll.ohTrigger(RecalcTrigger,TriggerON)),NA())</f>
        <v>7.9960450440896835E-3</v>
      </c>
      <c r="H896" s="42">
        <f>_xll.qlCalendarAdvance(Calendar,$H895,B896,"f",FALSE)</f>
        <v>46014</v>
      </c>
      <c r="I896" s="139">
        <f>_xll.qlInterestRateIndexValueDate(Index1M,$H896)</f>
        <v>46020</v>
      </c>
      <c r="J896" s="144">
        <f>IFERROR(_xll.qlIndexFixing(Index1M,$H896,TRUE,_xll.ohTrigger(RecalcTrigger,Trigger1M)),NA())</f>
        <v>8.1144312601690079E-3</v>
      </c>
      <c r="K896" s="44">
        <f>IFERROR(_xll.qlIndexFixing(Index3M,H896,TRUE,_xll.ohTrigger(RecalcTrigger,Trigger3M)),NA())</f>
        <v>9.4288474154296913E-3</v>
      </c>
      <c r="L896" s="44">
        <f>IFERROR(_xll.qlIndexFixing(Index6M,$H896,TRUE,_xll.ohTrigger(RecalcTrigger,Trigger6M)),NA())</f>
        <v>1.0331408169079884E-2</v>
      </c>
      <c r="M896" s="145">
        <f>IFERROR(_xll.qlIndexFixing(Index1Y,$H896,TRUE,_xll.ohTrigger(RecalcTrigger,Trigger1Y)),NA())</f>
        <v>1.1465685188433628E-2</v>
      </c>
      <c r="N896" s="144">
        <f>IFERROR(_xll.qlIndexFixing(ONIndex1M,I896,TRUE,_xll.ohTrigger(RecalcTrigger,Trigger1M)),NA())</f>
        <v>8.064733255768175E-3</v>
      </c>
      <c r="O896" s="44">
        <f>IFERROR(_xll.qlIndexFixing(ONIndex3M,I896,TRUE,_xll.ohTrigger(RecalcTrigger,Trigger3M)),NA())</f>
        <v>9.2416422127783449E-3</v>
      </c>
      <c r="P896" s="44">
        <f>IFERROR(_xll.qlIndexFixing(ONIndex6M,I896,TRUE,_xll.ohTrigger(RecalcTrigger,Trigger6M)),NA())</f>
        <v>1.0015391436231091E-2</v>
      </c>
      <c r="Q896" s="145">
        <f>IFERROR(_xll.qlIndexFixing(ONIndex1Y,I896,TRUE,_xll.ohTrigger(RecalcTrigger,Trigger1Y)),NA())</f>
        <v>1.0991425307715907E-2</v>
      </c>
    </row>
    <row r="897" spans="2:17" x14ac:dyDescent="0.2">
      <c r="B897" s="39" t="s">
        <v>42</v>
      </c>
      <c r="D897" s="42">
        <f>_xll.qlCalendarAdvance(Calendar,$D896,B897,"f",FALSE)</f>
        <v>46021</v>
      </c>
      <c r="E897" s="139">
        <f>_xll.qlInterestRateIndexValueDate(IndexON,D897)</f>
        <v>46021</v>
      </c>
      <c r="F897" s="155">
        <f>IFERROR(_xll.qlIndexFixing(IndexON,D897,TRUE,_xll.ohTrigger(RecalcTrigger,TriggerON)),NA())</f>
        <v>8.0224808822482174E-3</v>
      </c>
      <c r="H897" s="42">
        <f>_xll.qlCalendarAdvance(Calendar,$H896,B897,"f",FALSE)</f>
        <v>46021</v>
      </c>
      <c r="I897" s="139">
        <f>_xll.qlInterestRateIndexValueDate(Index1M,$H897)</f>
        <v>46024</v>
      </c>
      <c r="J897" s="144">
        <f>IFERROR(_xll.qlIndexFixing(Index1M,$H897,TRUE,_xll.ohTrigger(RecalcTrigger,Trigger1M)),NA())</f>
        <v>8.1295007413209695E-3</v>
      </c>
      <c r="K897" s="44">
        <f>IFERROR(_xll.qlIndexFixing(Index3M,H897,TRUE,_xll.ohTrigger(RecalcTrigger,Trigger3M)),NA())</f>
        <v>9.4431339981078111E-3</v>
      </c>
      <c r="L897" s="44">
        <f>IFERROR(_xll.qlIndexFixing(Index6M,$H897,TRUE,_xll.ohTrigger(RecalcTrigger,Trigger6M)),NA())</f>
        <v>1.0342723221065791E-2</v>
      </c>
      <c r="M897" s="145">
        <f>IFERROR(_xll.qlIndexFixing(Index1Y,$H897,TRUE,_xll.ohTrigger(RecalcTrigger,Trigger1Y)),NA())</f>
        <v>1.1475990176289849E-2</v>
      </c>
      <c r="N897" s="144">
        <f>IFERROR(_xll.qlIndexFixing(ONIndex1M,I897,TRUE,_xll.ohTrigger(RecalcTrigger,Trigger1M)),NA())</f>
        <v>8.0853353565135677E-3</v>
      </c>
      <c r="O897" s="44">
        <f>IFERROR(_xll.qlIndexFixing(ONIndex3M,I897,TRUE,_xll.ohTrigger(RecalcTrigger,Trigger3M)),NA())</f>
        <v>9.2647706680892838E-3</v>
      </c>
      <c r="P897" s="44">
        <f>IFERROR(_xll.qlIndexFixing(ONIndex6M,I897,TRUE,_xll.ohTrigger(RecalcTrigger,Trigger6M)),NA())</f>
        <v>1.0033713422199497E-2</v>
      </c>
      <c r="Q897" s="145">
        <f>IFERROR(_xll.qlIndexFixing(ONIndex1Y,I897,TRUE,_xll.ohTrigger(RecalcTrigger,Trigger1Y)),NA())</f>
        <v>1.1006690202464142E-2</v>
      </c>
    </row>
    <row r="898" spans="2:17" x14ac:dyDescent="0.2">
      <c r="B898" s="39" t="s">
        <v>42</v>
      </c>
      <c r="D898" s="42">
        <f>_xll.qlCalendarAdvance(Calendar,$D897,B898,"f",FALSE)</f>
        <v>46028</v>
      </c>
      <c r="E898" s="139">
        <f>_xll.qlInterestRateIndexValueDate(IndexON,D898)</f>
        <v>46028</v>
      </c>
      <c r="F898" s="155">
        <f>IFERROR(_xll.qlIndexFixing(IndexON,D898,TRUE,_xll.ohTrigger(RecalcTrigger,TriggerON)),NA())</f>
        <v>8.0490837752567046E-3</v>
      </c>
      <c r="H898" s="42">
        <f>_xll.qlCalendarAdvance(Calendar,$H897,B898,"f",FALSE)</f>
        <v>46028</v>
      </c>
      <c r="I898" s="139">
        <f>_xll.qlInterestRateIndexValueDate(Index1M,$H898)</f>
        <v>46030</v>
      </c>
      <c r="J898" s="144">
        <f>IFERROR(_xll.qlIndexFixing(Index1M,$H898,TRUE,_xll.ohTrigger(RecalcTrigger,Trigger1M)),NA())</f>
        <v>8.1540893845344353E-3</v>
      </c>
      <c r="K898" s="44">
        <f>IFERROR(_xll.qlIndexFixing(Index3M,H898,TRUE,_xll.ohTrigger(RecalcTrigger,Trigger3M)),NA())</f>
        <v>9.4677096862074706E-3</v>
      </c>
      <c r="L898" s="44">
        <f>IFERROR(_xll.qlIndexFixing(Index6M,$H898,TRUE,_xll.ohTrigger(RecalcTrigger,Trigger6M)),NA())</f>
        <v>1.036230947037948E-2</v>
      </c>
      <c r="M898" s="145">
        <f>IFERROR(_xll.qlIndexFixing(Index1Y,$H898,TRUE,_xll.ohTrigger(RecalcTrigger,Trigger1Y)),NA())</f>
        <v>1.1485987897699302E-2</v>
      </c>
      <c r="N898" s="144">
        <f>IFERROR(_xll.qlIndexFixing(ONIndex1M,I898,TRUE,_xll.ohTrigger(RecalcTrigger,Trigger1M)),NA())</f>
        <v>8.1079160748487311E-3</v>
      </c>
      <c r="O898" s="44">
        <f>IFERROR(_xll.qlIndexFixing(ONIndex3M,I898,TRUE,_xll.ohTrigger(RecalcTrigger,Trigger3M)),NA())</f>
        <v>9.2900284316499437E-3</v>
      </c>
      <c r="P898" s="44">
        <f>IFERROR(_xll.qlIndexFixing(ONIndex6M,I898,TRUE,_xll.ohTrigger(RecalcTrigger,Trigger6M)),NA())</f>
        <v>1.0053811632815268E-2</v>
      </c>
      <c r="Q898" s="145">
        <f>IFERROR(_xll.qlIndexFixing(ONIndex1Y,I898,TRUE,_xll.ohTrigger(RecalcTrigger,Trigger1Y)),NA())</f>
        <v>1.1023377685699387E-2</v>
      </c>
    </row>
    <row r="899" spans="2:17" x14ac:dyDescent="0.2">
      <c r="B899" s="39" t="s">
        <v>42</v>
      </c>
      <c r="D899" s="42">
        <f>_xll.qlCalendarAdvance(Calendar,$D898,B899,"f",FALSE)</f>
        <v>46035</v>
      </c>
      <c r="E899" s="139">
        <f>_xll.qlInterestRateIndexValueDate(IndexON,D899)</f>
        <v>46035</v>
      </c>
      <c r="F899" s="155">
        <f>IFERROR(_xll.qlIndexFixing(IndexON,D899,TRUE,_xll.ohTrigger(RecalcTrigger,TriggerON)),NA())</f>
        <v>8.0758555933790888E-3</v>
      </c>
      <c r="H899" s="42">
        <f>_xll.qlCalendarAdvance(Calendar,$H898,B899,"f",FALSE)</f>
        <v>46035</v>
      </c>
      <c r="I899" s="139">
        <f>_xll.qlInterestRateIndexValueDate(Index1M,$H899)</f>
        <v>46037</v>
      </c>
      <c r="J899" s="144">
        <f>IFERROR(_xll.qlIndexFixing(Index1M,$H899,TRUE,_xll.ohTrigger(RecalcTrigger,Trigger1M)),NA())</f>
        <v>8.1804812662494841E-3</v>
      </c>
      <c r="K899" s="44">
        <f>IFERROR(_xll.qlIndexFixing(Index3M,H899,TRUE,_xll.ohTrigger(RecalcTrigger,Trigger3M)),NA())</f>
        <v>9.4962410102539252E-3</v>
      </c>
      <c r="L899" s="44">
        <f>IFERROR(_xll.qlIndexFixing(Index6M,$H899,TRUE,_xll.ohTrigger(RecalcTrigger,Trigger6M)),NA())</f>
        <v>1.0385106182284633E-2</v>
      </c>
      <c r="M899" s="145">
        <f>IFERROR(_xll.qlIndexFixing(Index1Y,$H899,TRUE,_xll.ohTrigger(RecalcTrigger,Trigger1Y)),NA())</f>
        <v>1.1499971305387617E-2</v>
      </c>
      <c r="N899" s="144">
        <f>IFERROR(_xll.qlIndexFixing(ONIndex1M,I899,TRUE,_xll.ohTrigger(RecalcTrigger,Trigger1M)),NA())</f>
        <v>8.1342701374609305E-3</v>
      </c>
      <c r="O899" s="44">
        <f>IFERROR(_xll.qlIndexFixing(ONIndex3M,I899,TRUE,_xll.ohTrigger(RecalcTrigger,Trigger3M)),NA())</f>
        <v>9.3193602347962923E-3</v>
      </c>
      <c r="P899" s="44">
        <f>IFERROR(_xll.qlIndexFixing(ONIndex6M,I899,TRUE,_xll.ohTrigger(RecalcTrigger,Trigger6M)),NA())</f>
        <v>1.0077205209011453E-2</v>
      </c>
      <c r="Q899" s="145">
        <f>IFERROR(_xll.qlIndexFixing(ONIndex1Y,I899,TRUE,_xll.ohTrigger(RecalcTrigger,Trigger1Y)),NA())</f>
        <v>1.104265087002787E-2</v>
      </c>
    </row>
    <row r="900" spans="2:17" x14ac:dyDescent="0.2">
      <c r="B900" s="39" t="s">
        <v>42</v>
      </c>
      <c r="D900" s="42">
        <f>_xll.qlCalendarAdvance(Calendar,$D899,B900,"f",FALSE)</f>
        <v>46042</v>
      </c>
      <c r="E900" s="139">
        <f>_xll.qlInterestRateIndexValueDate(IndexON,D900)</f>
        <v>46042</v>
      </c>
      <c r="F900" s="155">
        <f>IFERROR(_xll.qlIndexFixing(IndexON,D900,TRUE,_xll.ohTrigger(RecalcTrigger,TriggerON)),NA())</f>
        <v>8.1027982071990579E-3</v>
      </c>
      <c r="H900" s="42">
        <f>_xll.qlCalendarAdvance(Calendar,$H899,B900,"f",FALSE)</f>
        <v>46042</v>
      </c>
      <c r="I900" s="139">
        <f>_xll.qlInterestRateIndexValueDate(Index1M,$H900)</f>
        <v>46044</v>
      </c>
      <c r="J900" s="144">
        <f>IFERROR(_xll.qlIndexFixing(Index1M,$H900,TRUE,_xll.ohTrigger(RecalcTrigger,Trigger1M)),NA())</f>
        <v>8.2068854201702846E-3</v>
      </c>
      <c r="K900" s="44">
        <f>IFERROR(_xll.qlIndexFixing(Index3M,H900,TRUE,_xll.ohTrigger(RecalcTrigger,Trigger3M)),NA())</f>
        <v>9.5246204114962651E-3</v>
      </c>
      <c r="L900" s="44">
        <f>IFERROR(_xll.qlIndexFixing(Index6M,$H900,TRUE,_xll.ohTrigger(RecalcTrigger,Trigger6M)),NA())</f>
        <v>1.0407844871721191E-2</v>
      </c>
      <c r="M900" s="145">
        <f>IFERROR(_xll.qlIndexFixing(Index1Y,$H900,TRUE,_xll.ohTrigger(RecalcTrigger,Trigger1Y)),NA())</f>
        <v>1.1513769761195711E-2</v>
      </c>
      <c r="N900" s="144">
        <f>IFERROR(_xll.qlIndexFixing(ONIndex1M,I900,TRUE,_xll.ohTrigger(RecalcTrigger,Trigger1M)),NA())</f>
        <v>8.1606354216567922E-3</v>
      </c>
      <c r="O900" s="44">
        <f>IFERROR(_xll.qlIndexFixing(ONIndex3M,I900,TRUE,_xll.ohTrigger(RecalcTrigger,Trigger3M)),NA())</f>
        <v>9.3485452079544729E-3</v>
      </c>
      <c r="P900" s="44">
        <f>IFERROR(_xll.qlIndexFixing(ONIndex6M,I900,TRUE,_xll.ohTrigger(RecalcTrigger,Trigger6M)),NA())</f>
        <v>1.0100540307664829E-2</v>
      </c>
      <c r="Q900" s="145">
        <f>IFERROR(_xll.qlIndexFixing(ONIndex1Y,I900,TRUE,_xll.ohTrigger(RecalcTrigger,Trigger1Y)),NA())</f>
        <v>1.1061712420765701E-2</v>
      </c>
    </row>
    <row r="901" spans="2:17" x14ac:dyDescent="0.2">
      <c r="B901" s="39" t="s">
        <v>42</v>
      </c>
      <c r="D901" s="42">
        <f>_xll.qlCalendarAdvance(Calendar,$D900,B901,"f",FALSE)</f>
        <v>46049</v>
      </c>
      <c r="E901" s="139">
        <f>_xll.qlInterestRateIndexValueDate(IndexON,D901)</f>
        <v>46049</v>
      </c>
      <c r="F901" s="155">
        <f>IFERROR(_xll.qlIndexFixing(IndexON,D901,TRUE,_xll.ohTrigger(RecalcTrigger,TriggerON)),NA())</f>
        <v>8.1299134869805556E-3</v>
      </c>
      <c r="H901" s="42">
        <f>_xll.qlCalendarAdvance(Calendar,$H900,B901,"f",FALSE)</f>
        <v>46049</v>
      </c>
      <c r="I901" s="139">
        <f>_xll.qlInterestRateIndexValueDate(Index1M,$H901)</f>
        <v>46051</v>
      </c>
      <c r="J901" s="144">
        <f>IFERROR(_xll.qlIndexFixing(Index1M,$H901,TRUE,_xll.ohTrigger(RecalcTrigger,Trigger1M)),NA())</f>
        <v>8.2273564905721193E-3</v>
      </c>
      <c r="K901" s="44">
        <f>IFERROR(_xll.qlIndexFixing(Index3M,H901,TRUE,_xll.ohTrigger(RecalcTrigger,Trigger3M)),NA())</f>
        <v>9.5528470315535685E-3</v>
      </c>
      <c r="L901" s="44">
        <f>IFERROR(_xll.qlIndexFixing(Index6M,$H901,TRUE,_xll.ohTrigger(RecalcTrigger,Trigger6M)),NA())</f>
        <v>1.0430525577467854E-2</v>
      </c>
      <c r="M901" s="145">
        <f>IFERROR(_xll.qlIndexFixing(Index1Y,$H901,TRUE,_xll.ohTrigger(RecalcTrigger,Trigger1Y)),NA())</f>
        <v>1.1527386108855626E-2</v>
      </c>
      <c r="N901" s="144">
        <f>IFERROR(_xll.qlIndexFixing(ONIndex1M,I901,TRUE,_xll.ohTrigger(RecalcTrigger,Trigger1M)),NA())</f>
        <v>8.1870125251182202E-3</v>
      </c>
      <c r="O901" s="44">
        <f>IFERROR(_xll.qlIndexFixing(ONIndex3M,I901,TRUE,_xll.ohTrigger(RecalcTrigger,Trigger3M)),NA())</f>
        <v>9.3775824978870048E-3</v>
      </c>
      <c r="P901" s="44">
        <f>IFERROR(_xll.qlIndexFixing(ONIndex6M,I901,TRUE,_xll.ohTrigger(RecalcTrigger,Trigger6M)),NA())</f>
        <v>1.0123816969782595E-2</v>
      </c>
      <c r="Q901" s="145">
        <f>IFERROR(_xll.qlIndexFixing(ONIndex1Y,I901,TRUE,_xll.ohTrigger(RecalcTrigger,Trigger1Y)),NA())</f>
        <v>1.1080561239991127E-2</v>
      </c>
    </row>
    <row r="902" spans="2:17" x14ac:dyDescent="0.2">
      <c r="B902" s="39" t="s">
        <v>42</v>
      </c>
      <c r="D902" s="42">
        <f>_xll.qlCalendarAdvance(Calendar,$D901,B902,"f",FALSE)</f>
        <v>46056</v>
      </c>
      <c r="E902" s="139">
        <f>_xll.qlInterestRateIndexValueDate(IndexON,D902)</f>
        <v>46056</v>
      </c>
      <c r="F902" s="155">
        <f>IFERROR(_xll.qlIndexFixing(IndexON,D902,TRUE,_xll.ohTrigger(RecalcTrigger,TriggerON)),NA())</f>
        <v>8.1572033031473978E-3</v>
      </c>
      <c r="H902" s="42">
        <f>_xll.qlCalendarAdvance(Calendar,$H901,B902,"f",FALSE)</f>
        <v>46056</v>
      </c>
      <c r="I902" s="139">
        <f>_xll.qlInterestRateIndexValueDate(Index1M,$H902)</f>
        <v>46058</v>
      </c>
      <c r="J902" s="144">
        <f>IFERROR(_xll.qlIndexFixing(Index1M,$H902,TRUE,_xll.ohTrigger(RecalcTrigger,Trigger1M)),NA())</f>
        <v>8.2517989152594163E-3</v>
      </c>
      <c r="K902" s="44">
        <f>IFERROR(_xll.qlIndexFixing(Index3M,H902,TRUE,_xll.ohTrigger(RecalcTrigger,Trigger3M)),NA())</f>
        <v>9.5788161129824363E-3</v>
      </c>
      <c r="L902" s="44">
        <f>IFERROR(_xll.qlIndexFixing(Index6M,$H902,TRUE,_xll.ohTrigger(RecalcTrigger,Trigger6M)),NA())</f>
        <v>1.0453148338309952E-2</v>
      </c>
      <c r="M902" s="145">
        <f>IFERROR(_xll.qlIndexFixing(Index1Y,$H902,TRUE,_xll.ohTrigger(RecalcTrigger,Trigger1Y)),NA())</f>
        <v>1.1540823219453527E-2</v>
      </c>
      <c r="N902" s="144">
        <f>IFERROR(_xll.qlIndexFixing(ONIndex1M,I902,TRUE,_xll.ohTrigger(RecalcTrigger,Trigger1M)),NA())</f>
        <v>8.2134020458468626E-3</v>
      </c>
      <c r="O902" s="44">
        <f>IFERROR(_xll.qlIndexFixing(ONIndex3M,I902,TRUE,_xll.ohTrigger(RecalcTrigger,Trigger3M)),NA())</f>
        <v>9.4064712515162796E-3</v>
      </c>
      <c r="P902" s="44">
        <f>IFERROR(_xll.qlIndexFixing(ONIndex6M,I902,TRUE,_xll.ohTrigger(RecalcTrigger,Trigger6M)),NA())</f>
        <v>1.0147035235492652E-2</v>
      </c>
      <c r="Q902" s="145">
        <f>IFERROR(_xll.qlIndexFixing(ONIndex1Y,I902,TRUE,_xll.ohTrigger(RecalcTrigger,Trigger1Y)),NA())</f>
        <v>1.1099196230102137E-2</v>
      </c>
    </row>
    <row r="903" spans="2:17" x14ac:dyDescent="0.2">
      <c r="B903" s="39" t="s">
        <v>42</v>
      </c>
      <c r="D903" s="42">
        <f>_xll.qlCalendarAdvance(Calendar,$D902,B903,"f",FALSE)</f>
        <v>46063</v>
      </c>
      <c r="E903" s="139">
        <f>_xll.qlInterestRateIndexValueDate(IndexON,D903)</f>
        <v>46063</v>
      </c>
      <c r="F903" s="155">
        <f>IFERROR(_xll.qlIndexFixing(IndexON,D903,TRUE,_xll.ohTrigger(RecalcTrigger,TriggerON)),NA())</f>
        <v>8.1846695262832725E-3</v>
      </c>
      <c r="H903" s="42">
        <f>_xll.qlCalendarAdvance(Calendar,$H902,B903,"f",FALSE)</f>
        <v>46063</v>
      </c>
      <c r="I903" s="139">
        <f>_xll.qlInterestRateIndexValueDate(Index1M,$H903)</f>
        <v>46065</v>
      </c>
      <c r="J903" s="144">
        <f>IFERROR(_xll.qlIndexFixing(Index1M,$H903,TRUE,_xll.ohTrigger(RecalcTrigger,Trigger1M)),NA())</f>
        <v>8.2782368461553624E-3</v>
      </c>
      <c r="K903" s="44">
        <f>IFERROR(_xll.qlIndexFixing(Index3M,H903,TRUE,_xll.ohTrigger(RecalcTrigger,Trigger3M)),NA())</f>
        <v>9.6067450465321148E-3</v>
      </c>
      <c r="L903" s="44">
        <f>IFERROR(_xll.qlIndexFixing(Index6M,$H903,TRUE,_xll.ohTrigger(RecalcTrigger,Trigger6M)),NA())</f>
        <v>1.0475713193039436E-2</v>
      </c>
      <c r="M903" s="145">
        <f>IFERROR(_xll.qlIndexFixing(Index1Y,$H903,TRUE,_xll.ohTrigger(RecalcTrigger,Trigger1Y)),NA())</f>
        <v>1.1554083991426411E-2</v>
      </c>
      <c r="N903" s="144">
        <f>IFERROR(_xll.qlIndexFixing(ONIndex1M,I903,TRUE,_xll.ohTrigger(RecalcTrigger,Trigger1M)),NA())</f>
        <v>8.2398045813647514E-3</v>
      </c>
      <c r="O903" s="44">
        <f>IFERROR(_xll.qlIndexFixing(ONIndex3M,I903,TRUE,_xll.ohTrigger(RecalcTrigger,Trigger3M)),NA())</f>
        <v>9.4352106156048166E-3</v>
      </c>
      <c r="P903" s="44">
        <f>IFERROR(_xll.qlIndexFixing(ONIndex6M,I903,TRUE,_xll.ohTrigger(RecalcTrigger,Trigger6M)),NA())</f>
        <v>1.0170195145562388E-2</v>
      </c>
      <c r="Q903" s="145">
        <f>IFERROR(_xll.qlIndexFixing(ONIndex1Y,I903,TRUE,_xll.ohTrigger(RecalcTrigger,Trigger1Y)),NA())</f>
        <v>1.111761629317698E-2</v>
      </c>
    </row>
    <row r="904" spans="2:17" x14ac:dyDescent="0.2">
      <c r="B904" s="39" t="s">
        <v>42</v>
      </c>
      <c r="D904" s="42">
        <f>_xll.qlCalendarAdvance(Calendar,$D903,B904,"f",FALSE)</f>
        <v>46070</v>
      </c>
      <c r="E904" s="139">
        <f>_xll.qlInterestRateIndexValueDate(IndexON,D904)</f>
        <v>46070</v>
      </c>
      <c r="F904" s="155">
        <f>IFERROR(_xll.qlIndexFixing(IndexON,D904,TRUE,_xll.ohTrigger(RecalcTrigger,TriggerON)),NA())</f>
        <v>8.2123140268919315E-3</v>
      </c>
      <c r="H904" s="42">
        <f>_xll.qlCalendarAdvance(Calendar,$H903,B904,"f",FALSE)</f>
        <v>46070</v>
      </c>
      <c r="I904" s="139">
        <f>_xll.qlInterestRateIndexValueDate(Index1M,$H904)</f>
        <v>46072</v>
      </c>
      <c r="J904" s="144">
        <f>IFERROR(_xll.qlIndexFixing(Index1M,$H904,TRUE,_xll.ohTrigger(RecalcTrigger,Trigger1M)),NA())</f>
        <v>8.304689262492726E-3</v>
      </c>
      <c r="K904" s="44">
        <f>IFERROR(_xll.qlIndexFixing(Index3M,H904,TRUE,_xll.ohTrigger(RecalcTrigger,Trigger3M)),NA())</f>
        <v>9.6345186870242794E-3</v>
      </c>
      <c r="L904" s="44">
        <f>IFERROR(_xll.qlIndexFixing(Index6M,$H904,TRUE,_xll.ohTrigger(RecalcTrigger,Trigger6M)),NA())</f>
        <v>1.049822018045533E-2</v>
      </c>
      <c r="M904" s="145">
        <f>IFERROR(_xll.qlIndexFixing(Index1Y,$H904,TRUE,_xll.ohTrigger(RecalcTrigger,Trigger1Y)),NA())</f>
        <v>1.1567171350557511E-2</v>
      </c>
      <c r="N904" s="144">
        <f>IFERROR(_xll.qlIndexFixing(ONIndex1M,I904,TRUE,_xll.ohTrigger(RecalcTrigger,Trigger1M)),NA())</f>
        <v>8.2662207298334067E-3</v>
      </c>
      <c r="O904" s="44">
        <f>IFERROR(_xll.qlIndexFixing(ONIndex3M,I904,TRUE,_xll.ohTrigger(RecalcTrigger,Trigger3M)),NA())</f>
        <v>9.463799736995071E-3</v>
      </c>
      <c r="P904" s="44">
        <f>IFERROR(_xll.qlIndexFixing(ONIndex6M,I904,TRUE,_xll.ohTrigger(RecalcTrigger,Trigger6M)),NA())</f>
        <v>1.019329674043945E-2</v>
      </c>
      <c r="Q904" s="145">
        <f>IFERROR(_xll.qlIndexFixing(ONIndex1Y,I904,TRUE,_xll.ohTrigger(RecalcTrigger,Trigger1Y)),NA())</f>
        <v>1.1135820331453772E-2</v>
      </c>
    </row>
    <row r="905" spans="2:17" x14ac:dyDescent="0.2">
      <c r="B905" s="39" t="s">
        <v>42</v>
      </c>
      <c r="D905" s="42">
        <f>_xll.qlCalendarAdvance(Calendar,$D904,B905,"f",FALSE)</f>
        <v>46077</v>
      </c>
      <c r="E905" s="139">
        <f>_xll.qlInterestRateIndexValueDate(IndexON,D905)</f>
        <v>46077</v>
      </c>
      <c r="F905" s="155">
        <f>IFERROR(_xll.qlIndexFixing(IndexON,D905,TRUE,_xll.ohTrigger(RecalcTrigger,TriggerON)),NA())</f>
        <v>8.2401386753172545E-3</v>
      </c>
      <c r="H905" s="42">
        <f>_xll.qlCalendarAdvance(Calendar,$H904,B905,"f",FALSE)</f>
        <v>46077</v>
      </c>
      <c r="I905" s="139">
        <f>_xll.qlInterestRateIndexValueDate(Index1M,$H905)</f>
        <v>46079</v>
      </c>
      <c r="J905" s="144">
        <f>IFERROR(_xll.qlIndexFixing(Index1M,$H905,TRUE,_xll.ohTrigger(RecalcTrigger,Trigger1M)),NA())</f>
        <v>8.3311567625472226E-3</v>
      </c>
      <c r="K905" s="44">
        <f>IFERROR(_xll.qlIndexFixing(Index3M,H905,TRUE,_xll.ohTrigger(RecalcTrigger,Trigger3M)),NA())</f>
        <v>9.662136176114524E-3</v>
      </c>
      <c r="L905" s="44">
        <f>IFERROR(_xll.qlIndexFixing(Index6M,$H905,TRUE,_xll.ohTrigger(RecalcTrigger,Trigger6M)),NA())</f>
        <v>1.0520669339363716E-2</v>
      </c>
      <c r="M905" s="145">
        <f>IFERROR(_xll.qlIndexFixing(Index1Y,$H905,TRUE,_xll.ohTrigger(RecalcTrigger,Trigger1Y)),NA())</f>
        <v>1.1580088249974103E-2</v>
      </c>
      <c r="N905" s="144">
        <f>IFERROR(_xll.qlIndexFixing(ONIndex1M,I905,TRUE,_xll.ohTrigger(RecalcTrigger,Trigger1M)),NA())</f>
        <v>8.2926510886949245E-3</v>
      </c>
      <c r="O905" s="44">
        <f>IFERROR(_xll.qlIndexFixing(ONIndex3M,I905,TRUE,_xll.ohTrigger(RecalcTrigger,Trigger3M)),NA())</f>
        <v>9.4922377625294985E-3</v>
      </c>
      <c r="P905" s="44">
        <f>IFERROR(_xll.qlIndexFixing(ONIndex6M,I905,TRUE,_xll.ohTrigger(RecalcTrigger,Trigger6M)),NA())</f>
        <v>1.0216340060811291E-2</v>
      </c>
      <c r="Q905" s="145">
        <f>IFERROR(_xll.qlIndexFixing(ONIndex1Y,I905,TRUE,_xll.ohTrigger(RecalcTrigger,Trigger1Y)),NA())</f>
        <v>1.1153807247170633E-2</v>
      </c>
    </row>
    <row r="906" spans="2:17" x14ac:dyDescent="0.2">
      <c r="B906" s="39" t="s">
        <v>42</v>
      </c>
      <c r="D906" s="42">
        <f>_xll.qlCalendarAdvance(Calendar,$D905,B906,"f",FALSE)</f>
        <v>46084</v>
      </c>
      <c r="E906" s="139">
        <f>_xll.qlInterestRateIndexValueDate(IndexON,D906)</f>
        <v>46084</v>
      </c>
      <c r="F906" s="155">
        <f>IFERROR(_xll.qlIndexFixing(IndexON,D906,TRUE,_xll.ohTrigger(RecalcTrigger,TriggerON)),NA())</f>
        <v>8.2681453419031214E-3</v>
      </c>
      <c r="H906" s="42">
        <f>_xll.qlCalendarAdvance(Calendar,$H905,B906,"f",FALSE)</f>
        <v>46084</v>
      </c>
      <c r="I906" s="139">
        <f>_xll.qlInterestRateIndexValueDate(Index1M,$H906)</f>
        <v>46086</v>
      </c>
      <c r="J906" s="144">
        <f>IFERROR(_xll.qlIndexFixing(Index1M,$H906,TRUE,_xll.ohTrigger(RecalcTrigger,Trigger1M)),NA())</f>
        <v>8.3675924852281858E-3</v>
      </c>
      <c r="K906" s="44">
        <f>IFERROR(_xll.qlIndexFixing(Index3M,H906,TRUE,_xll.ohTrigger(RecalcTrigger,Trigger3M)),NA())</f>
        <v>9.6957788377655847E-3</v>
      </c>
      <c r="L906" s="44">
        <f>IFERROR(_xll.qlIndexFixing(Index6M,$H906,TRUE,_xll.ohTrigger(RecalcTrigger,Trigger6M)),NA())</f>
        <v>1.0551724895447687E-2</v>
      </c>
      <c r="M906" s="145">
        <f>IFERROR(_xll.qlIndexFixing(Index1Y,$H906,TRUE,_xll.ohTrigger(RecalcTrigger,Trigger1Y)),NA())</f>
        <v>1.1592837670143784E-2</v>
      </c>
      <c r="N906" s="144">
        <f>IFERROR(_xll.qlIndexFixing(ONIndex1M,I906,TRUE,_xll.ohTrigger(RecalcTrigger,Trigger1M)),NA())</f>
        <v>8.319096256110825E-3</v>
      </c>
      <c r="O906" s="44">
        <f>IFERROR(_xll.qlIndexFixing(ONIndex3M,I906,TRUE,_xll.ohTrigger(RecalcTrigger,Trigger3M)),NA())</f>
        <v>9.5205238390505542E-3</v>
      </c>
      <c r="P906" s="44">
        <f>IFERROR(_xll.qlIndexFixing(ONIndex6M,I906,TRUE,_xll.ohTrigger(RecalcTrigger,Trigger6M)),NA())</f>
        <v>1.0239325146965683E-2</v>
      </c>
      <c r="Q906" s="145">
        <f>IFERROR(_xll.qlIndexFixing(ONIndex1Y,I906,TRUE,_xll.ohTrigger(RecalcTrigger,Trigger1Y)),NA())</f>
        <v>1.1171575942565681E-2</v>
      </c>
    </row>
    <row r="907" spans="2:17" x14ac:dyDescent="0.2">
      <c r="B907" s="39" t="s">
        <v>42</v>
      </c>
      <c r="D907" s="42">
        <f>_xll.qlCalendarAdvance(Calendar,$D906,B907,"f",FALSE)</f>
        <v>46091</v>
      </c>
      <c r="E907" s="139">
        <f>_xll.qlInterestRateIndexValueDate(IndexON,D907)</f>
        <v>46091</v>
      </c>
      <c r="F907" s="155">
        <f>IFERROR(_xll.qlIndexFixing(IndexON,D907,TRUE,_xll.ohTrigger(RecalcTrigger,TriggerON)),NA())</f>
        <v>8.2963358972332202E-3</v>
      </c>
      <c r="H907" s="42">
        <f>_xll.qlCalendarAdvance(Calendar,$H906,B907,"f",FALSE)</f>
        <v>46091</v>
      </c>
      <c r="I907" s="139">
        <f>_xll.qlInterestRateIndexValueDate(Index1M,$H907)</f>
        <v>46093</v>
      </c>
      <c r="J907" s="144">
        <f>IFERROR(_xll.qlIndexFixing(Index1M,$H907,TRUE,_xll.ohTrigger(RecalcTrigger,Trigger1M)),NA())</f>
        <v>8.3921083785412631E-3</v>
      </c>
      <c r="K907" s="44">
        <f>IFERROR(_xll.qlIndexFixing(Index3M,H907,TRUE,_xll.ohTrigger(RecalcTrigger,Trigger3M)),NA())</f>
        <v>9.7230493167701215E-3</v>
      </c>
      <c r="L907" s="44">
        <f>IFERROR(_xll.qlIndexFixing(Index6M,$H907,TRUE,_xll.ohTrigger(RecalcTrigger,Trigger6M)),NA())</f>
        <v>1.0574041225299272E-2</v>
      </c>
      <c r="M907" s="145">
        <f>IFERROR(_xll.qlIndexFixing(Index1Y,$H907,TRUE,_xll.ohTrigger(RecalcTrigger,Trigger1Y)),NA())</f>
        <v>1.1605422618871411E-2</v>
      </c>
      <c r="N907" s="144">
        <f>IFERROR(_xll.qlIndexFixing(ONIndex1M,I907,TRUE,_xll.ohTrigger(RecalcTrigger,Trigger1M)),NA())</f>
        <v>8.3455568295232041E-3</v>
      </c>
      <c r="O907" s="44">
        <f>IFERROR(_xll.qlIndexFixing(ONIndex3M,I907,TRUE,_xll.ohTrigger(RecalcTrigger,Trigger3M)),NA())</f>
        <v>9.5486571133207576E-3</v>
      </c>
      <c r="P907" s="44">
        <f>IFERROR(_xll.qlIndexFixing(ONIndex6M,I907,TRUE,_xll.ohTrigger(RecalcTrigger,Trigger6M)),NA())</f>
        <v>1.0262252039590081E-2</v>
      </c>
      <c r="Q907" s="145">
        <f>IFERROR(_xll.qlIndexFixing(ONIndex1Y,I907,TRUE,_xll.ohTrigger(RecalcTrigger,Trigger1Y)),NA())</f>
        <v>1.1189125319717164E-2</v>
      </c>
    </row>
    <row r="908" spans="2:17" x14ac:dyDescent="0.2">
      <c r="B908" s="39" t="s">
        <v>42</v>
      </c>
      <c r="D908" s="42">
        <f>_xll.qlCalendarAdvance(Calendar,$D907,B908,"f",FALSE)</f>
        <v>46098</v>
      </c>
      <c r="E908" s="139">
        <f>_xll.qlInterestRateIndexValueDate(IndexON,D908)</f>
        <v>46098</v>
      </c>
      <c r="F908" s="155">
        <f>IFERROR(_xll.qlIndexFixing(IndexON,D908,TRUE,_xll.ohTrigger(RecalcTrigger,TriggerON)),NA())</f>
        <v>8.3247122118113026E-3</v>
      </c>
      <c r="H908" s="42">
        <f>_xll.qlCalendarAdvance(Calendar,$H907,B908,"f",FALSE)</f>
        <v>46098</v>
      </c>
      <c r="I908" s="139">
        <f>_xll.qlInterestRateIndexValueDate(Index1M,$H908)</f>
        <v>46100</v>
      </c>
      <c r="J908" s="144">
        <f>IFERROR(_xll.qlIndexFixing(Index1M,$H908,TRUE,_xll.ohTrigger(RecalcTrigger,Trigger1M)),NA())</f>
        <v>8.4186322499155142E-3</v>
      </c>
      <c r="K908" s="44">
        <f>IFERROR(_xll.qlIndexFixing(Index3M,H908,TRUE,_xll.ohTrigger(RecalcTrigger,Trigger3M)),NA())</f>
        <v>9.7501608786534563E-3</v>
      </c>
      <c r="L908" s="44">
        <f>IFERROR(_xll.qlIndexFixing(Index6M,$H908,TRUE,_xll.ohTrigger(RecalcTrigger,Trigger6M)),NA())</f>
        <v>1.05962998553846E-2</v>
      </c>
      <c r="M908" s="145">
        <f>IFERROR(_xll.qlIndexFixing(Index1Y,$H908,TRUE,_xll.ohTrigger(RecalcTrigger,Trigger1Y)),NA())</f>
        <v>1.1617846131295151E-2</v>
      </c>
      <c r="N908" s="144">
        <f>IFERROR(_xll.qlIndexFixing(ONIndex1M,I908,TRUE,_xll.ohTrigger(RecalcTrigger,Trigger1M)),NA())</f>
        <v>8.372033407093582E-3</v>
      </c>
      <c r="O908" s="44">
        <f>IFERROR(_xll.qlIndexFixing(ONIndex3M,I908,TRUE,_xll.ohTrigger(RecalcTrigger,Trigger3M)),NA())</f>
        <v>9.5766367322625001E-3</v>
      </c>
      <c r="P908" s="44">
        <f>IFERROR(_xll.qlIndexFixing(ONIndex6M,I908,TRUE,_xll.ohTrigger(RecalcTrigger,Trigger6M)),NA())</f>
        <v>1.0285120779212065E-2</v>
      </c>
      <c r="Q908" s="145">
        <f>IFERROR(_xll.qlIndexFixing(ONIndex1Y,I908,TRUE,_xll.ohTrigger(RecalcTrigger,Trigger1Y)),NA())</f>
        <v>1.1206454281023071E-2</v>
      </c>
    </row>
    <row r="909" spans="2:17" x14ac:dyDescent="0.2">
      <c r="B909" s="39" t="s">
        <v>42</v>
      </c>
      <c r="D909" s="42">
        <f>_xll.qlCalendarAdvance(Calendar,$D908,B909,"f",FALSE)</f>
        <v>46105</v>
      </c>
      <c r="E909" s="139">
        <f>_xll.qlInterestRateIndexValueDate(IndexON,D909)</f>
        <v>46105</v>
      </c>
      <c r="F909" s="155">
        <f>IFERROR(_xll.qlIndexFixing(IndexON,D909,TRUE,_xll.ohTrigger(RecalcTrigger,TriggerON)),NA())</f>
        <v>8.3532761560611846E-3</v>
      </c>
      <c r="H909" s="42">
        <f>_xll.qlCalendarAdvance(Calendar,$H908,B909,"f",FALSE)</f>
        <v>46105</v>
      </c>
      <c r="I909" s="139">
        <f>_xll.qlInterestRateIndexValueDate(Index1M,$H909)</f>
        <v>46107</v>
      </c>
      <c r="J909" s="144">
        <f>IFERROR(_xll.qlIndexFixing(Index1M,$H909,TRUE,_xll.ohTrigger(RecalcTrigger,Trigger1M)),NA())</f>
        <v>8.4451737785304348E-3</v>
      </c>
      <c r="K909" s="44">
        <f>IFERROR(_xll.qlIndexFixing(Index3M,H909,TRUE,_xll.ohTrigger(RecalcTrigger,Trigger3M)),NA())</f>
        <v>9.7771126648736554E-3</v>
      </c>
      <c r="L909" s="44">
        <f>IFERROR(_xll.qlIndexFixing(Index6M,$H909,TRUE,_xll.ohTrigger(RecalcTrigger,Trigger6M)),NA())</f>
        <v>1.0618500824491572E-2</v>
      </c>
      <c r="M909" s="145">
        <f>IFERROR(_xll.qlIndexFixing(Index1Y,$H909,TRUE,_xll.ohTrigger(RecalcTrigger,Trigger1Y)),NA())</f>
        <v>1.1633942212440969E-2</v>
      </c>
      <c r="N909" s="144">
        <f>IFERROR(_xll.qlIndexFixing(ONIndex1M,I909,TRUE,_xll.ohTrigger(RecalcTrigger,Trigger1M)),NA())</f>
        <v>8.3985265864239267E-3</v>
      </c>
      <c r="O909" s="44">
        <f>IFERROR(_xll.qlIndexFixing(ONIndex3M,I909,TRUE,_xll.ohTrigger(RecalcTrigger,Trigger3M)),NA())</f>
        <v>9.604461842558365E-3</v>
      </c>
      <c r="P909" s="44">
        <f>IFERROR(_xll.qlIndexFixing(ONIndex6M,I909,TRUE,_xll.ohTrigger(RecalcTrigger,Trigger6M)),NA())</f>
        <v>1.0307931406359216E-2</v>
      </c>
      <c r="Q909" s="145">
        <f>IFERROR(_xll.qlIndexFixing(ONIndex1Y,I909,TRUE,_xll.ohTrigger(RecalcTrigger,Trigger1Y)),NA())</f>
        <v>1.1223561728561648E-2</v>
      </c>
    </row>
    <row r="910" spans="2:17" x14ac:dyDescent="0.2">
      <c r="B910" s="39" t="s">
        <v>42</v>
      </c>
      <c r="D910" s="42">
        <f>_xll.qlCalendarAdvance(Calendar,$D909,B910,"f",FALSE)</f>
        <v>46112</v>
      </c>
      <c r="E910" s="139">
        <f>_xll.qlInterestRateIndexValueDate(IndexON,D910)</f>
        <v>46112</v>
      </c>
      <c r="F910" s="155">
        <f>IFERROR(_xll.qlIndexFixing(IndexON,D910,TRUE,_xll.ohTrigger(RecalcTrigger,TriggerON)),NA())</f>
        <v>8.3820296002468098E-3</v>
      </c>
      <c r="H910" s="42">
        <f>_xll.qlCalendarAdvance(Calendar,$H909,B910,"f",FALSE)</f>
        <v>46112</v>
      </c>
      <c r="I910" s="139">
        <f>_xll.qlInterestRateIndexValueDate(Index1M,$H910)</f>
        <v>46114</v>
      </c>
      <c r="J910" s="144">
        <f>IFERROR(_xll.qlIndexFixing(Index1M,$H910,TRUE,_xll.ohTrigger(RecalcTrigger,Trigger1M)),NA())</f>
        <v>8.4717335627523815E-3</v>
      </c>
      <c r="K910" s="44">
        <f>IFERROR(_xll.qlIndexFixing(Index3M,H910,TRUE,_xll.ohTrigger(RecalcTrigger,Trigger3M)),NA())</f>
        <v>9.8018873262531604E-3</v>
      </c>
      <c r="L910" s="44">
        <f>IFERROR(_xll.qlIndexFixing(Index6M,$H910,TRUE,_xll.ohTrigger(RecalcTrigger,Trigger6M)),NA())</f>
        <v>1.0635487981443528E-2</v>
      </c>
      <c r="M910" s="145">
        <f>IFERROR(_xll.qlIndexFixing(Index1Y,$H910,TRUE,_xll.ohTrigger(RecalcTrigger,Trigger1Y)),NA())</f>
        <v>1.1642221124435543E-2</v>
      </c>
      <c r="N910" s="144">
        <f>IFERROR(_xll.qlIndexFixing(ONIndex1M,I910,TRUE,_xll.ohTrigger(RecalcTrigger,Trigger1M)),NA())</f>
        <v>8.4326146021140858E-3</v>
      </c>
      <c r="O910" s="44">
        <f>IFERROR(_xll.qlIndexFixing(ONIndex3M,I910,TRUE,_xll.ohTrigger(RecalcTrigger,Trigger3M)),NA())</f>
        <v>9.6400085784331679E-3</v>
      </c>
      <c r="P910" s="44">
        <f>IFERROR(_xll.qlIndexFixing(ONIndex6M,I910,TRUE,_xll.ohTrigger(RecalcTrigger,Trigger6M)),NA())</f>
        <v>1.0337174031160856E-2</v>
      </c>
      <c r="Q910" s="145">
        <f>IFERROR(_xll.qlIndexFixing(ONIndex1Y,I910,TRUE,_xll.ohTrigger(RecalcTrigger,Trigger1Y)),NA())</f>
        <v>1.1245229762009146E-2</v>
      </c>
    </row>
    <row r="911" spans="2:17" x14ac:dyDescent="0.2">
      <c r="B911" s="39" t="s">
        <v>42</v>
      </c>
      <c r="D911" s="42">
        <f>_xll.qlCalendarAdvance(Calendar,$D910,B911,"f",FALSE)</f>
        <v>46119</v>
      </c>
      <c r="E911" s="139">
        <f>_xll.qlInterestRateIndexValueDate(IndexON,D911)</f>
        <v>46119</v>
      </c>
      <c r="F911" s="155">
        <f>IFERROR(_xll.qlIndexFixing(IndexON,D911,TRUE,_xll.ohTrigger(RecalcTrigger,TriggerON)),NA())</f>
        <v>8.4109744150318022E-3</v>
      </c>
      <c r="H911" s="42">
        <f>_xll.qlCalendarAdvance(Calendar,$H910,B911,"f",FALSE)</f>
        <v>46119</v>
      </c>
      <c r="I911" s="139">
        <f>_xll.qlInterestRateIndexValueDate(Index1M,$H911)</f>
        <v>46121</v>
      </c>
      <c r="J911" s="144">
        <f>IFERROR(_xll.qlIndexFixing(Index1M,$H911,TRUE,_xll.ohTrigger(RecalcTrigger,Trigger1M)),NA())</f>
        <v>8.4983122009477108E-3</v>
      </c>
      <c r="K911" s="44">
        <f>IFERROR(_xll.qlIndexFixing(Index3M,H911,TRUE,_xll.ohTrigger(RecalcTrigger,Trigger3M)),NA())</f>
        <v>9.8285279569787741E-3</v>
      </c>
      <c r="L911" s="44">
        <f>IFERROR(_xll.qlIndexFixing(Index6M,$H911,TRUE,_xll.ohTrigger(RecalcTrigger,Trigger6M)),NA())</f>
        <v>1.0657583015098894E-2</v>
      </c>
      <c r="M911" s="145">
        <f>IFERROR(_xll.qlIndexFixing(Index1Y,$H911,TRUE,_xll.ohTrigger(RecalcTrigger,Trigger1Y)),NA())</f>
        <v>1.1654178812068598E-2</v>
      </c>
      <c r="N911" s="144">
        <f>IFERROR(_xll.qlIndexFixing(ONIndex1M,I911,TRUE,_xll.ohTrigger(RecalcTrigger,Trigger1M)),NA())</f>
        <v>8.4515651416516846E-3</v>
      </c>
      <c r="O911" s="44">
        <f>IFERROR(_xll.qlIndexFixing(ONIndex3M,I911,TRUE,_xll.ohTrigger(RecalcTrigger,Trigger3M)),NA())</f>
        <v>9.6596451249020276E-3</v>
      </c>
      <c r="P911" s="44">
        <f>IFERROR(_xll.qlIndexFixing(ONIndex6M,I911,TRUE,_xll.ohTrigger(RecalcTrigger,Trigger6M)),NA())</f>
        <v>1.0353378485579157E-2</v>
      </c>
      <c r="Q911" s="145">
        <f>IFERROR(_xll.qlIndexFixing(ONIndex1Y,I911,TRUE,_xll.ohTrigger(RecalcTrigger,Trigger1Y)),NA())</f>
        <v>1.1257107691289292E-2</v>
      </c>
    </row>
    <row r="912" spans="2:17" x14ac:dyDescent="0.2">
      <c r="B912" s="39" t="s">
        <v>42</v>
      </c>
      <c r="D912" s="42">
        <f>_xll.qlCalendarAdvance(Calendar,$D911,B912,"f",FALSE)</f>
        <v>46126</v>
      </c>
      <c r="E912" s="139">
        <f>_xll.qlInterestRateIndexValueDate(IndexON,D912)</f>
        <v>46126</v>
      </c>
      <c r="F912" s="155">
        <f>IFERROR(_xll.qlIndexFixing(IndexON,D912,TRUE,_xll.ohTrigger(RecalcTrigger,TriggerON)),NA())</f>
        <v>8.4401124707600417E-3</v>
      </c>
      <c r="H912" s="42">
        <f>_xll.qlCalendarAdvance(Calendar,$H911,B912,"f",FALSE)</f>
        <v>46126</v>
      </c>
      <c r="I912" s="139">
        <f>_xll.qlInterestRateIndexValueDate(Index1M,$H912)</f>
        <v>46128</v>
      </c>
      <c r="J912" s="144">
        <f>IFERROR(_xll.qlIndexFixing(Index1M,$H912,TRUE,_xll.ohTrigger(RecalcTrigger,Trigger1M)),NA())</f>
        <v>8.524910291500265E-3</v>
      </c>
      <c r="K912" s="44">
        <f>IFERROR(_xll.qlIndexFixing(Index3M,H912,TRUE,_xll.ohTrigger(RecalcTrigger,Trigger3M)),NA())</f>
        <v>9.8550063001864585E-3</v>
      </c>
      <c r="L912" s="44">
        <f>IFERROR(_xll.qlIndexFixing(Index6M,$H912,TRUE,_xll.ohTrigger(RecalcTrigger,Trigger6M)),NA())</f>
        <v>1.0679616547648414E-2</v>
      </c>
      <c r="M912" s="145">
        <f>IFERROR(_xll.qlIndexFixing(Index1Y,$H912,TRUE,_xll.ohTrigger(RecalcTrigger,Trigger1Y)),NA())</f>
        <v>1.166598747722554E-2</v>
      </c>
      <c r="N912" s="144">
        <f>IFERROR(_xll.qlIndexFixing(ONIndex1M,I912,TRUE,_xll.ohTrigger(RecalcTrigger,Trigger1M)),NA())</f>
        <v>8.4781117133125861E-3</v>
      </c>
      <c r="O912" s="44">
        <f>IFERROR(_xll.qlIndexFixing(ONIndex3M,I912,TRUE,_xll.ohTrigger(RecalcTrigger,Trigger3M)),NA())</f>
        <v>9.6870015906347362E-3</v>
      </c>
      <c r="P912" s="44">
        <f>IFERROR(_xll.qlIndexFixing(ONIndex6M,I912,TRUE,_xll.ohTrigger(RecalcTrigger,Trigger6M)),NA())</f>
        <v>1.0376015018707108E-2</v>
      </c>
      <c r="Q912" s="145">
        <f>IFERROR(_xll.qlIndexFixing(ONIndex1Y,I912,TRUE,_xll.ohTrigger(RecalcTrigger,Trigger1Y)),NA())</f>
        <v>1.1273544010954595E-2</v>
      </c>
    </row>
    <row r="913" spans="2:17" x14ac:dyDescent="0.2">
      <c r="B913" s="39" t="s">
        <v>42</v>
      </c>
      <c r="D913" s="42">
        <f>_xll.qlCalendarAdvance(Calendar,$D912,B913,"f",FALSE)</f>
        <v>46133</v>
      </c>
      <c r="E913" s="139">
        <f>_xll.qlInterestRateIndexValueDate(IndexON,D913)</f>
        <v>46133</v>
      </c>
      <c r="F913" s="155">
        <f>IFERROR(_xll.qlIndexFixing(IndexON,D913,TRUE,_xll.ohTrigger(RecalcTrigger,TriggerON)),NA())</f>
        <v>8.46944563793528E-3</v>
      </c>
      <c r="H913" s="42">
        <f>_xll.qlCalendarAdvance(Calendar,$H912,B913,"f",FALSE)</f>
        <v>46133</v>
      </c>
      <c r="I913" s="139">
        <f>_xll.qlInterestRateIndexValueDate(Index1M,$H913)</f>
        <v>46135</v>
      </c>
      <c r="J913" s="144">
        <f>IFERROR(_xll.qlIndexFixing(Index1M,$H913,TRUE,_xll.ohTrigger(RecalcTrigger,Trigger1M)),NA())</f>
        <v>8.5515284327938867E-3</v>
      </c>
      <c r="K913" s="44">
        <f>IFERROR(_xll.qlIndexFixing(Index3M,H913,TRUE,_xll.ohTrigger(RecalcTrigger,Trigger3M)),NA())</f>
        <v>9.8813214973787651E-3</v>
      </c>
      <c r="L913" s="44">
        <f>IFERROR(_xll.qlIndexFixing(Index6M,$H913,TRUE,_xll.ohTrigger(RecalcTrigger,Trigger6M)),NA())</f>
        <v>1.0701585520875238E-2</v>
      </c>
      <c r="M913" s="145">
        <f>IFERROR(_xll.qlIndexFixing(Index1Y,$H913,TRUE,_xll.ohTrigger(RecalcTrigger,Trigger1Y)),NA())</f>
        <v>1.1677650291665115E-2</v>
      </c>
      <c r="N913" s="144">
        <f>IFERROR(_xll.qlIndexFixing(ONIndex1M,I913,TRUE,_xll.ohTrigger(RecalcTrigger,Trigger1M)),NA())</f>
        <v>8.5046772779406865E-3</v>
      </c>
      <c r="O913" s="44">
        <f>IFERROR(_xll.qlIndexFixing(ONIndex3M,I913,TRUE,_xll.ohTrigger(RecalcTrigger,Trigger3M)),NA())</f>
        <v>9.7142001349315166E-3</v>
      </c>
      <c r="P913" s="44">
        <f>IFERROR(_xll.qlIndexFixing(ONIndex6M,I913,TRUE,_xll.ohTrigger(RecalcTrigger,Trigger6M)),NA())</f>
        <v>1.0398593601390616E-2</v>
      </c>
      <c r="Q913" s="145">
        <f>IFERROR(_xll.qlIndexFixing(ONIndex1Y,I913,TRUE,_xll.ohTrigger(RecalcTrigger,Trigger1Y)),NA())</f>
        <v>1.1289754425725107E-2</v>
      </c>
    </row>
    <row r="914" spans="2:17" x14ac:dyDescent="0.2">
      <c r="B914" s="39" t="s">
        <v>42</v>
      </c>
      <c r="D914" s="42">
        <f>_xll.qlCalendarAdvance(Calendar,$D913,B914,"f",FALSE)</f>
        <v>46140</v>
      </c>
      <c r="E914" s="139">
        <f>_xll.qlInterestRateIndexValueDate(IndexON,D914)</f>
        <v>46140</v>
      </c>
      <c r="F914" s="155">
        <f>IFERROR(_xll.qlIndexFixing(IndexON,D914,TRUE,_xll.ohTrigger(RecalcTrigger,TriggerON)),NA())</f>
        <v>8.4989757870612692E-3</v>
      </c>
      <c r="H914" s="42">
        <f>_xll.qlCalendarAdvance(Calendar,$H913,B914,"f",FALSE)</f>
        <v>46140</v>
      </c>
      <c r="I914" s="139">
        <f>_xll.qlInterestRateIndexValueDate(Index1M,$H914)</f>
        <v>46142</v>
      </c>
      <c r="J914" s="144">
        <f>IFERROR(_xll.qlIndexFixing(Index1M,$H914,TRUE,_xll.ohTrigger(RecalcTrigger,Trigger1M)),NA())</f>
        <v>8.5721477554077784E-3</v>
      </c>
      <c r="K914" s="44">
        <f>IFERROR(_xll.qlIndexFixing(Index3M,H914,TRUE,_xll.ohTrigger(RecalcTrigger,Trigger3M)),NA())</f>
        <v>9.9094449117654235E-3</v>
      </c>
      <c r="L914" s="44">
        <f>IFERROR(_xll.qlIndexFixing(Index6M,$H914,TRUE,_xll.ohTrigger(RecalcTrigger,Trigger6M)),NA())</f>
        <v>1.0723486853011955E-2</v>
      </c>
      <c r="M914" s="145">
        <f>IFERROR(_xll.qlIndexFixing(Index1Y,$H914,TRUE,_xll.ohTrigger(RecalcTrigger,Trigger1Y)),NA())</f>
        <v>1.1689170454461863E-2</v>
      </c>
      <c r="N914" s="144">
        <f>IFERROR(_xll.qlIndexFixing(ONIndex1M,I914,TRUE,_xll.ohTrigger(RecalcTrigger,Trigger1M)),NA())</f>
        <v>8.5350619468815836E-3</v>
      </c>
      <c r="O914" s="44">
        <f>IFERROR(_xll.qlIndexFixing(ONIndex3M,I914,TRUE,_xll.ohTrigger(RecalcTrigger,Trigger3M)),NA())</f>
        <v>9.7450897183826157E-3</v>
      </c>
      <c r="P914" s="44">
        <f>IFERROR(_xll.qlIndexFixing(ONIndex6M,I914,TRUE,_xll.ohTrigger(RecalcTrigger,Trigger6M)),NA())</f>
        <v>1.0424326788491811E-2</v>
      </c>
      <c r="Q914" s="145">
        <f>IFERROR(_xll.qlIndexFixing(ONIndex1Y,I914,TRUE,_xll.ohTrigger(RecalcTrigger,Trigger1Y)),NA())</f>
        <v>1.1308002587506749E-2</v>
      </c>
    </row>
    <row r="915" spans="2:17" x14ac:dyDescent="0.2">
      <c r="B915" s="39" t="s">
        <v>42</v>
      </c>
      <c r="D915" s="42">
        <f>_xll.qlCalendarAdvance(Calendar,$D914,B915,"f",FALSE)</f>
        <v>46147</v>
      </c>
      <c r="E915" s="139">
        <f>_xll.qlInterestRateIndexValueDate(IndexON,D915)</f>
        <v>46147</v>
      </c>
      <c r="F915" s="155">
        <f>IFERROR(_xll.qlIndexFixing(IndexON,D915,TRUE,_xll.ohTrigger(RecalcTrigger,TriggerON)),NA())</f>
        <v>8.5287047883220168E-3</v>
      </c>
      <c r="H915" s="42">
        <f>_xll.qlCalendarAdvance(Calendar,$H914,B915,"f",FALSE)</f>
        <v>46147</v>
      </c>
      <c r="I915" s="139">
        <f>_xll.qlInterestRateIndexValueDate(Index1M,$H915)</f>
        <v>46149</v>
      </c>
      <c r="J915" s="144">
        <f>IFERROR(_xll.qlIndexFixing(Index1M,$H915,TRUE,_xll.ohTrigger(RecalcTrigger,Trigger1M)),NA())</f>
        <v>8.6048272611471965E-3</v>
      </c>
      <c r="K915" s="44">
        <f>IFERROR(_xll.qlIndexFixing(Index3M,H915,TRUE,_xll.ohTrigger(RecalcTrigger,Trigger3M)),NA())</f>
        <v>9.9354200144055257E-3</v>
      </c>
      <c r="L915" s="44">
        <f>IFERROR(_xll.qlIndexFixing(Index6M,$H915,TRUE,_xll.ohTrigger(RecalcTrigger,Trigger6M)),NA())</f>
        <v>1.0750403421480466E-2</v>
      </c>
      <c r="M915" s="145">
        <f>IFERROR(_xll.qlIndexFixing(Index1Y,$H915,TRUE,_xll.ohTrigger(RecalcTrigger,Trigger1Y)),NA())</f>
        <v>1.17005511920013E-2</v>
      </c>
      <c r="N915" s="144">
        <f>IFERROR(_xll.qlIndexFixing(ONIndex1M,I915,TRUE,_xll.ohTrigger(RecalcTrigger,Trigger1M)),NA())</f>
        <v>8.5578677775455247E-3</v>
      </c>
      <c r="O915" s="44">
        <f>IFERROR(_xll.qlIndexFixing(ONIndex3M,I915,TRUE,_xll.ohTrigger(RecalcTrigger,Trigger3M)),NA())</f>
        <v>9.7681200474664109E-3</v>
      </c>
      <c r="P915" s="44">
        <f>IFERROR(_xll.qlIndexFixing(ONIndex6M,I915,TRUE,_xll.ohTrigger(RecalcTrigger,Trigger6M)),NA())</f>
        <v>1.0443577078174116E-2</v>
      </c>
      <c r="Q915" s="145">
        <f>IFERROR(_xll.qlIndexFixing(ONIndex1Y,I915,TRUE,_xll.ohTrigger(RecalcTrigger,Trigger1Y)),NA())</f>
        <v>1.1321493149374362E-2</v>
      </c>
    </row>
    <row r="916" spans="2:17" x14ac:dyDescent="0.2">
      <c r="B916" s="39" t="s">
        <v>42</v>
      </c>
      <c r="D916" s="42">
        <f>_xll.qlCalendarAdvance(Calendar,$D915,B916,"f",FALSE)</f>
        <v>46154</v>
      </c>
      <c r="E916" s="139">
        <f>_xll.qlInterestRateIndexValueDate(IndexON,D916)</f>
        <v>46154</v>
      </c>
      <c r="F916" s="155">
        <f>IFERROR(_xll.qlIndexFixing(IndexON,D916,TRUE,_xll.ohTrigger(RecalcTrigger,TriggerON)),NA())</f>
        <v>8.5586345127008912E-3</v>
      </c>
      <c r="H916" s="42">
        <f>_xll.qlCalendarAdvance(Calendar,$H915,B916,"f",FALSE)</f>
        <v>46154</v>
      </c>
      <c r="I916" s="139">
        <f>_xll.qlInterestRateIndexValueDate(Index1M,$H916)</f>
        <v>46156</v>
      </c>
      <c r="J916" s="144">
        <f>IFERROR(_xll.qlIndexFixing(Index1M,$H916,TRUE,_xll.ohTrigger(RecalcTrigger,Trigger1M)),NA())</f>
        <v>8.6315091450045456E-3</v>
      </c>
      <c r="K916" s="44">
        <f>IFERROR(_xll.qlIndexFixing(Index3M,H916,TRUE,_xll.ohTrigger(RecalcTrigger,Trigger3M)),NA())</f>
        <v>9.961229331489907E-3</v>
      </c>
      <c r="L916" s="44">
        <f>IFERROR(_xll.qlIndexFixing(Index6M,$H916,TRUE,_xll.ohTrigger(RecalcTrigger,Trigger6M)),NA())</f>
        <v>1.077214275053652E-2</v>
      </c>
      <c r="M916" s="145">
        <f>IFERROR(_xll.qlIndexFixing(Index1Y,$H916,TRUE,_xll.ohTrigger(RecalcTrigger,Trigger1Y)),NA())</f>
        <v>1.1711795757977725E-2</v>
      </c>
      <c r="N916" s="144">
        <f>IFERROR(_xll.qlIndexFixing(ONIndex1M,I916,TRUE,_xll.ohTrigger(RecalcTrigger,Trigger1M)),NA())</f>
        <v>8.5844939081258786E-3</v>
      </c>
      <c r="O916" s="44">
        <f>IFERROR(_xll.qlIndexFixing(ONIndex3M,I916,TRUE,_xll.ohTrigger(RecalcTrigger,Trigger3M)),NA())</f>
        <v>9.7948397090696915E-3</v>
      </c>
      <c r="P916" s="44">
        <f>IFERROR(_xll.qlIndexFixing(ONIndex6M,I916,TRUE,_xll.ohTrigger(RecalcTrigger,Trigger6M)),NA())</f>
        <v>1.046598205332927E-2</v>
      </c>
      <c r="Q916" s="145">
        <f>IFERROR(_xll.qlIndexFixing(ONIndex1Y,I916,TRUE,_xll.ohTrigger(RecalcTrigger,Trigger1Y)),NA())</f>
        <v>1.1337019262729342E-2</v>
      </c>
    </row>
    <row r="917" spans="2:17" x14ac:dyDescent="0.2">
      <c r="B917" s="39" t="s">
        <v>42</v>
      </c>
      <c r="D917" s="42">
        <f>_xll.qlCalendarAdvance(Calendar,$D916,B917,"f",FALSE)</f>
        <v>46161</v>
      </c>
      <c r="E917" s="139">
        <f>_xll.qlInterestRateIndexValueDate(IndexON,D917)</f>
        <v>46161</v>
      </c>
      <c r="F917" s="155">
        <f>IFERROR(_xll.qlIndexFixing(IndexON,D917,TRUE,_xll.ohTrigger(RecalcTrigger,TriggerON)),NA())</f>
        <v>8.5887668301420916E-3</v>
      </c>
      <c r="H917" s="42">
        <f>_xll.qlCalendarAdvance(Calendar,$H916,B917,"f",FALSE)</f>
        <v>46161</v>
      </c>
      <c r="I917" s="139">
        <f>_xll.qlInterestRateIndexValueDate(Index1M,$H917)</f>
        <v>46163</v>
      </c>
      <c r="J917" s="144">
        <f>IFERROR(_xll.qlIndexFixing(Index1M,$H917,TRUE,_xll.ohTrigger(RecalcTrigger,Trigger1M)),NA())</f>
        <v>8.65821347319079E-3</v>
      </c>
      <c r="K917" s="44">
        <f>IFERROR(_xll.qlIndexFixing(Index3M,H917,TRUE,_xll.ohTrigger(RecalcTrigger,Trigger3M)),NA())</f>
        <v>9.9868720044523109E-3</v>
      </c>
      <c r="L917" s="44">
        <f>IFERROR(_xll.qlIndexFixing(Index6M,$H917,TRUE,_xll.ohTrigger(RecalcTrigger,Trigger6M)),NA())</f>
        <v>1.0793804021692215E-2</v>
      </c>
      <c r="M917" s="145">
        <f>IFERROR(_xll.qlIndexFixing(Index1Y,$H917,TRUE,_xll.ohTrigger(RecalcTrigger,Trigger1Y)),NA())</f>
        <v>1.1722907433391596E-2</v>
      </c>
      <c r="N917" s="144">
        <f>IFERROR(_xll.qlIndexFixing(ONIndex1M,I917,TRUE,_xll.ohTrigger(RecalcTrigger,Trigger1M)),NA())</f>
        <v>8.6111414229605998E-3</v>
      </c>
      <c r="O917" s="44">
        <f>IFERROR(_xll.qlIndexFixing(ONIndex3M,I917,TRUE,_xll.ohTrigger(RecalcTrigger,Trigger3M)),NA())</f>
        <v>9.8213980367667375E-3</v>
      </c>
      <c r="P917" s="44">
        <f>IFERROR(_xll.qlIndexFixing(ONIndex6M,I917,TRUE,_xll.ohTrigger(RecalcTrigger,Trigger6M)),NA())</f>
        <v>1.0488329240390115E-2</v>
      </c>
      <c r="Q917" s="145">
        <f>IFERROR(_xll.qlIndexFixing(ONIndex1Y,I917,TRUE,_xll.ohTrigger(RecalcTrigger,Trigger1Y)),NA())</f>
        <v>1.1352315080142006E-2</v>
      </c>
    </row>
    <row r="918" spans="2:17" x14ac:dyDescent="0.2">
      <c r="B918" s="39" t="s">
        <v>42</v>
      </c>
      <c r="D918" s="42">
        <f>_xll.qlCalendarAdvance(Calendar,$D917,B918,"f",FALSE)</f>
        <v>46168</v>
      </c>
      <c r="E918" s="139">
        <f>_xll.qlInterestRateIndexValueDate(IndexON,D918)</f>
        <v>46168</v>
      </c>
      <c r="F918" s="155">
        <f>IFERROR(_xll.qlIndexFixing(IndexON,D918,TRUE,_xll.ohTrigger(RecalcTrigger,TriggerON)),NA())</f>
        <v>8.6191036113891784E-3</v>
      </c>
      <c r="H918" s="42">
        <f>_xll.qlCalendarAdvance(Calendar,$H917,B918,"f",FALSE)</f>
        <v>46168</v>
      </c>
      <c r="I918" s="139">
        <f>_xll.qlInterestRateIndexValueDate(Index1M,$H918)</f>
        <v>46170</v>
      </c>
      <c r="J918" s="144">
        <f>IFERROR(_xll.qlIndexFixing(Index1M,$H918,TRUE,_xll.ohTrigger(RecalcTrigger,Trigger1M)),NA())</f>
        <v>8.6849408441122544E-3</v>
      </c>
      <c r="K918" s="44">
        <f>IFERROR(_xll.qlIndexFixing(Index3M,H918,TRUE,_xll.ohTrigger(RecalcTrigger,Trigger3M)),NA())</f>
        <v>1.0012347174726472E-2</v>
      </c>
      <c r="L918" s="44">
        <f>IFERROR(_xll.qlIndexFixing(Index6M,$H918,TRUE,_xll.ohTrigger(RecalcTrigger,Trigger6M)),NA())</f>
        <v>1.0815384100565765E-2</v>
      </c>
      <c r="M918" s="145">
        <f>IFERROR(_xll.qlIndexFixing(Index1Y,$H918,TRUE,_xll.ohTrigger(RecalcTrigger,Trigger1Y)),NA())</f>
        <v>1.1733889526545804E-2</v>
      </c>
      <c r="N918" s="144">
        <f>IFERROR(_xll.qlIndexFixing(ONIndex1M,I918,TRUE,_xll.ohTrigger(RecalcTrigger,Trigger1M)),NA())</f>
        <v>8.6378109198914643E-3</v>
      </c>
      <c r="O918" s="44">
        <f>IFERROR(_xll.qlIndexFixing(ONIndex3M,I918,TRUE,_xll.ohTrigger(RecalcTrigger,Trigger3M)),NA())</f>
        <v>9.8477941774000044E-3</v>
      </c>
      <c r="P918" s="44">
        <f>IFERROR(_xll.qlIndexFixing(ONIndex6M,I918,TRUE,_xll.ohTrigger(RecalcTrigger,Trigger6M)),NA())</f>
        <v>1.0510618679804296E-2</v>
      </c>
      <c r="Q918" s="145">
        <f>IFERROR(_xll.qlIndexFixing(ONIndex1Y,I918,TRUE,_xll.ohTrigger(RecalcTrigger,Trigger1Y)),NA())</f>
        <v>1.13673795036906E-2</v>
      </c>
    </row>
    <row r="919" spans="2:17" x14ac:dyDescent="0.2">
      <c r="B919" s="39" t="s">
        <v>42</v>
      </c>
      <c r="D919" s="42">
        <f>_xll.qlCalendarAdvance(Calendar,$D918,B919,"f",FALSE)</f>
        <v>46175</v>
      </c>
      <c r="E919" s="139">
        <f>_xll.qlInterestRateIndexValueDate(IndexON,D919)</f>
        <v>46175</v>
      </c>
      <c r="F919" s="155">
        <f>IFERROR(_xll.qlIndexFixing(IndexON,D919,TRUE,_xll.ohTrigger(RecalcTrigger,TriggerON)),NA())</f>
        <v>8.6496467268659671E-3</v>
      </c>
      <c r="H919" s="42">
        <f>_xll.qlCalendarAdvance(Calendar,$H918,B919,"f",FALSE)</f>
        <v>46175</v>
      </c>
      <c r="I919" s="139">
        <f>_xll.qlInterestRateIndexValueDate(Index1M,$H919)</f>
        <v>46177</v>
      </c>
      <c r="J919" s="144">
        <f>IFERROR(_xll.qlIndexFixing(Index1M,$H919,TRUE,_xll.ohTrigger(RecalcTrigger,Trigger1M)),NA())</f>
        <v>8.7116918561902512E-3</v>
      </c>
      <c r="K919" s="44">
        <f>IFERROR(_xll.qlIndexFixing(Index3M,H919,TRUE,_xll.ohTrigger(RecalcTrigger,Trigger3M)),NA())</f>
        <v>1.003765398374613E-2</v>
      </c>
      <c r="L919" s="44">
        <f>IFERROR(_xll.qlIndexFixing(Index6M,$H919,TRUE,_xll.ohTrigger(RecalcTrigger,Trigger6M)),NA())</f>
        <v>1.0831869386657091E-2</v>
      </c>
      <c r="M919" s="145">
        <f>IFERROR(_xll.qlIndexFixing(Index1Y,$H919,TRUE,_xll.ohTrigger(RecalcTrigger,Trigger1Y)),NA())</f>
        <v>1.1744745373043486E-2</v>
      </c>
      <c r="N919" s="144">
        <f>IFERROR(_xll.qlIndexFixing(ONIndex1M,I919,TRUE,_xll.ohTrigger(RecalcTrigger,Trigger1M)),NA())</f>
        <v>8.6645029966803122E-3</v>
      </c>
      <c r="O919" s="44">
        <f>IFERROR(_xll.qlIndexFixing(ONIndex3M,I919,TRUE,_xll.ohTrigger(RecalcTrigger,Trigger3M)),NA())</f>
        <v>9.8740272777320115E-3</v>
      </c>
      <c r="P919" s="44">
        <f>IFERROR(_xll.qlIndexFixing(ONIndex6M,I919,TRUE,_xll.ohTrigger(RecalcTrigger,Trigger6M)),NA())</f>
        <v>1.0532850412099393E-2</v>
      </c>
      <c r="Q919" s="145">
        <f>IFERROR(_xll.qlIndexFixing(ONIndex1Y,I919,TRUE,_xll.ohTrigger(RecalcTrigger,Trigger1Y)),NA())</f>
        <v>1.1382211435613243E-2</v>
      </c>
    </row>
    <row r="920" spans="2:17" x14ac:dyDescent="0.2">
      <c r="B920" s="39" t="s">
        <v>42</v>
      </c>
      <c r="D920" s="42">
        <f>_xll.qlCalendarAdvance(Calendar,$D919,B920,"f",FALSE)</f>
        <v>46182</v>
      </c>
      <c r="E920" s="139">
        <f>_xll.qlInterestRateIndexValueDate(IndexON,D920)</f>
        <v>46182</v>
      </c>
      <c r="F920" s="155">
        <f>IFERROR(_xll.qlIndexFixing(IndexON,D920,TRUE,_xll.ohTrigger(RecalcTrigger,TriggerON)),NA())</f>
        <v>8.6803980469163378E-3</v>
      </c>
      <c r="H920" s="42">
        <f>_xll.qlCalendarAdvance(Calendar,$H919,B920,"f",FALSE)</f>
        <v>46182</v>
      </c>
      <c r="I920" s="139">
        <f>_xll.qlInterestRateIndexValueDate(Index1M,$H920)</f>
        <v>46184</v>
      </c>
      <c r="J920" s="144">
        <f>IFERROR(_xll.qlIndexFixing(Index1M,$H920,TRUE,_xll.ohTrigger(RecalcTrigger,Trigger1M)),NA())</f>
        <v>8.7384671078485909E-3</v>
      </c>
      <c r="K920" s="44">
        <f>IFERROR(_xll.qlIndexFixing(Index3M,H920,TRUE,_xll.ohTrigger(RecalcTrigger,Trigger3M)),NA())</f>
        <v>1.0062791572942417E-2</v>
      </c>
      <c r="L920" s="44">
        <f>IFERROR(_xll.qlIndexFixing(Index6M,$H920,TRUE,_xll.ohTrigger(RecalcTrigger,Trigger6M)),NA())</f>
        <v>1.0853298836084725E-2</v>
      </c>
      <c r="M920" s="145">
        <f>IFERROR(_xll.qlIndexFixing(Index1Y,$H920,TRUE,_xll.ohTrigger(RecalcTrigger,Trigger1Y)),NA())</f>
        <v>1.1755478335784957E-2</v>
      </c>
      <c r="N920" s="144">
        <f>IFERROR(_xll.qlIndexFixing(ONIndex1M,I920,TRUE,_xll.ohTrigger(RecalcTrigger,Trigger1M)),NA())</f>
        <v>8.6912182513287917E-3</v>
      </c>
      <c r="O920" s="44">
        <f>IFERROR(_xll.qlIndexFixing(ONIndex3M,I920,TRUE,_xll.ohTrigger(RecalcTrigger,Trigger3M)),NA())</f>
        <v>9.9000964846052142E-3</v>
      </c>
      <c r="P920" s="44">
        <f>IFERROR(_xll.qlIndexFixing(ONIndex6M,I920,TRUE,_xll.ohTrigger(RecalcTrigger,Trigger6M)),NA())</f>
        <v>1.0555024478042796E-2</v>
      </c>
      <c r="Q920" s="145">
        <f>IFERROR(_xll.qlIndexFixing(ONIndex1Y,I920,TRUE,_xll.ohTrigger(RecalcTrigger,Trigger1Y)),NA())</f>
        <v>1.139680977822799E-2</v>
      </c>
    </row>
    <row r="921" spans="2:17" x14ac:dyDescent="0.2">
      <c r="B921" s="39" t="s">
        <v>42</v>
      </c>
      <c r="D921" s="42">
        <f>_xll.qlCalendarAdvance(Calendar,$D920,B921,"f",FALSE)</f>
        <v>46189</v>
      </c>
      <c r="E921" s="139">
        <f>_xll.qlInterestRateIndexValueDate(IndexON,D921)</f>
        <v>46189</v>
      </c>
      <c r="F921" s="155">
        <f>IFERROR(_xll.qlIndexFixing(IndexON,D921,TRUE,_xll.ohTrigger(RecalcTrigger,TriggerON)),NA())</f>
        <v>8.7113594421239782E-3</v>
      </c>
      <c r="H921" s="42">
        <f>_xll.qlCalendarAdvance(Calendar,$H920,B921,"f",FALSE)</f>
        <v>46189</v>
      </c>
      <c r="I921" s="139">
        <f>_xll.qlInterestRateIndexValueDate(Index1M,$H921)</f>
        <v>46191</v>
      </c>
      <c r="J921" s="144">
        <f>IFERROR(_xll.qlIndexFixing(Index1M,$H921,TRUE,_xll.ohTrigger(RecalcTrigger,Trigger1M)),NA())</f>
        <v>8.7652671975135821E-3</v>
      </c>
      <c r="K921" s="44">
        <f>IFERROR(_xll.qlIndexFixing(Index3M,H921,TRUE,_xll.ohTrigger(RecalcTrigger,Trigger3M)),NA())</f>
        <v>1.0087759083749072E-2</v>
      </c>
      <c r="L921" s="44">
        <f>IFERROR(_xll.qlIndexFixing(Index6M,$H921,TRUE,_xll.ohTrigger(RecalcTrigger,Trigger6M)),NA())</f>
        <v>1.087463841252855E-2</v>
      </c>
      <c r="M921" s="145">
        <f>IFERROR(_xll.qlIndexFixing(Index1Y,$H921,TRUE,_xll.ohTrigger(RecalcTrigger,Trigger1Y)),NA())</f>
        <v>1.176609180496508E-2</v>
      </c>
      <c r="N921" s="144">
        <f>IFERROR(_xll.qlIndexFixing(ONIndex1M,I921,TRUE,_xll.ohTrigger(RecalcTrigger,Trigger1M)),NA())</f>
        <v>8.7179572813589346E-3</v>
      </c>
      <c r="O921" s="44">
        <f>IFERROR(_xll.qlIndexFixing(ONIndex3M,I921,TRUE,_xll.ohTrigger(RecalcTrigger,Trigger3M)),NA())</f>
        <v>9.9260009448620679E-3</v>
      </c>
      <c r="P921" s="44">
        <f>IFERROR(_xll.qlIndexFixing(ONIndex6M,I921,TRUE,_xll.ohTrigger(RecalcTrigger,Trigger6M)),NA())</f>
        <v>1.0577140917922279E-2</v>
      </c>
      <c r="Q921" s="145">
        <f>IFERROR(_xll.qlIndexFixing(ONIndex1Y,I921,TRUE,_xll.ohTrigger(RecalcTrigger,Trigger1Y)),NA())</f>
        <v>1.1411173433533151E-2</v>
      </c>
    </row>
    <row r="922" spans="2:17" x14ac:dyDescent="0.2">
      <c r="B922" s="39" t="s">
        <v>42</v>
      </c>
      <c r="D922" s="42">
        <f>_xll.qlCalendarAdvance(Calendar,$D921,B922,"f",FALSE)</f>
        <v>46196</v>
      </c>
      <c r="E922" s="139">
        <f>_xll.qlInterestRateIndexValueDate(IndexON,D922)</f>
        <v>46196</v>
      </c>
      <c r="F922" s="155">
        <f>IFERROR(_xll.qlIndexFixing(IndexON,D922,TRUE,_xll.ohTrigger(RecalcTrigger,TriggerON)),NA())</f>
        <v>8.7425327827528321E-3</v>
      </c>
      <c r="H922" s="42">
        <f>_xll.qlCalendarAdvance(Calendar,$H921,B922,"f",FALSE)</f>
        <v>46196</v>
      </c>
      <c r="I922" s="139">
        <f>_xll.qlInterestRateIndexValueDate(Index1M,$H922)</f>
        <v>46198</v>
      </c>
      <c r="J922" s="144">
        <f>IFERROR(_xll.qlIndexFixing(Index1M,$H922,TRUE,_xll.ohTrigger(RecalcTrigger,Trigger1M)),NA())</f>
        <v>8.7920927236215252E-3</v>
      </c>
      <c r="K922" s="44">
        <f>IFERROR(_xll.qlIndexFixing(Index3M,H922,TRUE,_xll.ohTrigger(RecalcTrigger,Trigger3M)),NA())</f>
        <v>1.0112555657595487E-2</v>
      </c>
      <c r="L922" s="44">
        <f>IFERROR(_xll.qlIndexFixing(Index6M,$H922,TRUE,_xll.ohTrigger(RecalcTrigger,Trigger6M)),NA())</f>
        <v>1.0900828994352799E-2</v>
      </c>
      <c r="M922" s="145">
        <f>IFERROR(_xll.qlIndexFixing(Index1Y,$H922,TRUE,_xll.ohTrigger(RecalcTrigger,Trigger1Y)),NA())</f>
        <v>1.1776589198070644E-2</v>
      </c>
      <c r="N922" s="144">
        <f>IFERROR(_xll.qlIndexFixing(ONIndex1M,I922,TRUE,_xll.ohTrigger(RecalcTrigger,Trigger1M)),NA())</f>
        <v>8.7447206848523251E-3</v>
      </c>
      <c r="O922" s="44">
        <f>IFERROR(_xll.qlIndexFixing(ONIndex3M,I922,TRUE,_xll.ohTrigger(RecalcTrigger,Trigger3M)),NA())</f>
        <v>9.9517398053450279E-3</v>
      </c>
      <c r="P922" s="44">
        <f>IFERROR(_xll.qlIndexFixing(ONIndex6M,I922,TRUE,_xll.ohTrigger(RecalcTrigger,Trigger6M)),NA())</f>
        <v>1.059919977250523E-2</v>
      </c>
      <c r="Q922" s="145">
        <f>IFERROR(_xll.qlIndexFixing(ONIndex1Y,I922,TRUE,_xll.ohTrigger(RecalcTrigger,Trigger1Y)),NA())</f>
        <v>1.1425301304006652E-2</v>
      </c>
    </row>
    <row r="923" spans="2:17" x14ac:dyDescent="0.2">
      <c r="B923" s="39" t="s">
        <v>42</v>
      </c>
      <c r="D923" s="42">
        <f>_xll.qlCalendarAdvance(Calendar,$D922,B923,"f",FALSE)</f>
        <v>46203</v>
      </c>
      <c r="E923" s="139">
        <f>_xll.qlInterestRateIndexValueDate(IndexON,D923)</f>
        <v>46203</v>
      </c>
      <c r="F923" s="155">
        <f>IFERROR(_xll.qlIndexFixing(IndexON,D923,TRUE,_xll.ohTrigger(RecalcTrigger,TriggerON)),NA())</f>
        <v>8.7739199396263956E-3</v>
      </c>
      <c r="H923" s="42">
        <f>_xll.qlCalendarAdvance(Calendar,$H922,B923,"f",FALSE)</f>
        <v>46203</v>
      </c>
      <c r="I923" s="139">
        <f>_xll.qlInterestRateIndexValueDate(Index1M,$H923)</f>
        <v>46205</v>
      </c>
      <c r="J923" s="144">
        <f>IFERROR(_xll.qlIndexFixing(Index1M,$H923,TRUE,_xll.ohTrigger(RecalcTrigger,Trigger1M)),NA())</f>
        <v>8.8189442846137167E-3</v>
      </c>
      <c r="K923" s="44">
        <f>IFERROR(_xll.qlIndexFixing(Index3M,H923,TRUE,_xll.ohTrigger(RecalcTrigger,Trigger3M)),NA())</f>
        <v>1.0137180448582661E-2</v>
      </c>
      <c r="L923" s="44">
        <f>IFERROR(_xll.qlIndexFixing(Index6M,$H923,TRUE,_xll.ohTrigger(RecalcTrigger,Trigger6M)),NA())</f>
        <v>1.0921955284843566E-2</v>
      </c>
      <c r="M923" s="145">
        <f>IFERROR(_xll.qlIndexFixing(Index1Y,$H923,TRUE,_xll.ohTrigger(RecalcTrigger,Trigger1Y)),NA())</f>
        <v>1.1786973959877069E-2</v>
      </c>
      <c r="N923" s="144">
        <f>IFERROR(_xll.qlIndexFixing(ONIndex1M,I923,TRUE,_xll.ohTrigger(RecalcTrigger,Trigger1M)),NA())</f>
        <v>8.7715090594109313E-3</v>
      </c>
      <c r="O923" s="44">
        <f>IFERROR(_xll.qlIndexFixing(ONIndex3M,I923,TRUE,_xll.ohTrigger(RecalcTrigger,Trigger3M)),NA())</f>
        <v>9.9773122128166136E-3</v>
      </c>
      <c r="P923" s="44">
        <f>IFERROR(_xll.qlIndexFixing(ONIndex6M,I923,TRUE,_xll.ohTrigger(RecalcTrigger,Trigger6M)),NA())</f>
        <v>1.0621201082079423E-2</v>
      </c>
      <c r="Q923" s="145">
        <f>IFERROR(_xll.qlIndexFixing(ONIndex1Y,I923,TRUE,_xll.ohTrigger(RecalcTrigger,Trigger1Y)),NA())</f>
        <v>1.1439192291806677E-2</v>
      </c>
    </row>
    <row r="924" spans="2:17" x14ac:dyDescent="0.2">
      <c r="B924" s="39" t="s">
        <v>42</v>
      </c>
      <c r="D924" s="42">
        <f>_xll.qlCalendarAdvance(Calendar,$D923,B924,"f",FALSE)</f>
        <v>46210</v>
      </c>
      <c r="E924" s="139">
        <f>_xll.qlInterestRateIndexValueDate(IndexON,D924)</f>
        <v>46210</v>
      </c>
      <c r="F924" s="155">
        <f>IFERROR(_xll.qlIndexFixing(IndexON,D924,TRUE,_xll.ohTrigger(RecalcTrigger,TriggerON)),NA())</f>
        <v>8.8055227829286764E-3</v>
      </c>
      <c r="H924" s="42">
        <f>_xll.qlCalendarAdvance(Calendar,$H923,B924,"f",FALSE)</f>
        <v>46210</v>
      </c>
      <c r="I924" s="139">
        <f>_xll.qlInterestRateIndexValueDate(Index1M,$H924)</f>
        <v>46212</v>
      </c>
      <c r="J924" s="144">
        <f>IFERROR(_xll.qlIndexFixing(Index1M,$H924,TRUE,_xll.ohTrigger(RecalcTrigger,Trigger1M)),NA())</f>
        <v>8.8458224789364492E-3</v>
      </c>
      <c r="K924" s="44">
        <f>IFERROR(_xll.qlIndexFixing(Index3M,H924,TRUE,_xll.ohTrigger(RecalcTrigger,Trigger3M)),NA())</f>
        <v>1.0161633716494093E-2</v>
      </c>
      <c r="L924" s="44">
        <f>IFERROR(_xll.qlIndexFixing(Index6M,$H924,TRUE,_xll.ohTrigger(RecalcTrigger,Trigger6M)),NA())</f>
        <v>1.094298109001878E-2</v>
      </c>
      <c r="M924" s="145">
        <f>IFERROR(_xll.qlIndexFixing(Index1Y,$H924,TRUE,_xll.ohTrigger(RecalcTrigger,Trigger1Y)),NA())</f>
        <v>1.1797249562447544E-2</v>
      </c>
      <c r="N924" s="144">
        <f>IFERROR(_xll.qlIndexFixing(ONIndex1M,I924,TRUE,_xll.ohTrigger(RecalcTrigger,Trigger1M)),NA())</f>
        <v>8.7983230027965931E-3</v>
      </c>
      <c r="O924" s="44">
        <f>IFERROR(_xll.qlIndexFixing(ONIndex3M,I924,TRUE,_xll.ohTrigger(RecalcTrigger,Trigger3M)),NA())</f>
        <v>1.0002717314199217E-2</v>
      </c>
      <c r="P924" s="44">
        <f>IFERROR(_xll.qlIndexFixing(ONIndex6M,I924,TRUE,_xll.ohTrigger(RecalcTrigger,Trigger6M)),NA())</f>
        <v>1.0643144887332312E-2</v>
      </c>
      <c r="Q924" s="145">
        <f>IFERROR(_xll.qlIndexFixing(ONIndex1Y,I924,TRUE,_xll.ohTrigger(RecalcTrigger,Trigger1Y)),NA())</f>
        <v>1.1452845298931535E-2</v>
      </c>
    </row>
    <row r="925" spans="2:17" x14ac:dyDescent="0.2">
      <c r="B925" s="39" t="s">
        <v>42</v>
      </c>
      <c r="D925" s="42">
        <f>_xll.qlCalendarAdvance(Calendar,$D924,B925,"f",FALSE)</f>
        <v>46217</v>
      </c>
      <c r="E925" s="139">
        <f>_xll.qlInterestRateIndexValueDate(IndexON,D925)</f>
        <v>46217</v>
      </c>
      <c r="F925" s="155">
        <f>IFERROR(_xll.qlIndexFixing(IndexON,D925,TRUE,_xll.ohTrigger(RecalcTrigger,TriggerON)),NA())</f>
        <v>8.8373431833232985E-3</v>
      </c>
      <c r="H925" s="42">
        <f>_xll.qlCalendarAdvance(Calendar,$H924,B925,"f",FALSE)</f>
        <v>46217</v>
      </c>
      <c r="I925" s="139">
        <f>_xll.qlInterestRateIndexValueDate(Index1M,$H925)</f>
        <v>46219</v>
      </c>
      <c r="J925" s="144">
        <f>IFERROR(_xll.qlIndexFixing(Index1M,$H925,TRUE,_xll.ohTrigger(RecalcTrigger,Trigger1M)),NA())</f>
        <v>8.8727279050460073E-3</v>
      </c>
      <c r="K925" s="44">
        <f>IFERROR(_xll.qlIndexFixing(Index3M,H925,TRUE,_xll.ohTrigger(RecalcTrigger,Trigger3M)),NA())</f>
        <v>1.0185917681294863E-2</v>
      </c>
      <c r="L925" s="44">
        <f>IFERROR(_xll.qlIndexFixing(Index6M,$H925,TRUE,_xll.ohTrigger(RecalcTrigger,Trigger6M)),NA())</f>
        <v>1.0963903113250096E-2</v>
      </c>
      <c r="M925" s="145">
        <f>IFERROR(_xll.qlIndexFixing(Index1Y,$H925,TRUE,_xll.ohTrigger(RecalcTrigger,Trigger1Y)),NA())</f>
        <v>1.1807419505128633E-2</v>
      </c>
      <c r="N925" s="144">
        <f>IFERROR(_xll.qlIndexFixing(ONIndex1M,I925,TRUE,_xll.ohTrigger(RecalcTrigger,Trigger1M)),NA())</f>
        <v>8.8251631130908947E-3</v>
      </c>
      <c r="O925" s="44">
        <f>IFERROR(_xll.qlIndexFixing(ONIndex3M,I925,TRUE,_xll.ohTrigger(RecalcTrigger,Trigger3M)),NA())</f>
        <v>1.0027954256255356E-2</v>
      </c>
      <c r="P925" s="44">
        <f>IFERROR(_xll.qlIndexFixing(ONIndex6M,I925,TRUE,_xll.ohTrigger(RecalcTrigger,Trigger6M)),NA())</f>
        <v>1.0665031228871413E-2</v>
      </c>
      <c r="Q925" s="145">
        <f>IFERROR(_xll.qlIndexFixing(ONIndex1Y,I925,TRUE,_xll.ohTrigger(RecalcTrigger,Trigger1Y)),NA())</f>
        <v>1.1466259227859155E-2</v>
      </c>
    </row>
    <row r="926" spans="2:17" x14ac:dyDescent="0.2">
      <c r="B926" s="39" t="s">
        <v>42</v>
      </c>
      <c r="D926" s="42">
        <f>_xll.qlCalendarAdvance(Calendar,$D925,B926,"f",FALSE)</f>
        <v>46224</v>
      </c>
      <c r="E926" s="139">
        <f>_xll.qlInterestRateIndexValueDate(IndexON,D926)</f>
        <v>46224</v>
      </c>
      <c r="F926" s="155">
        <f>IFERROR(_xll.qlIndexFixing(IndexON,D926,TRUE,_xll.ohTrigger(RecalcTrigger,TriggerON)),NA())</f>
        <v>8.8693830109942695E-3</v>
      </c>
      <c r="H926" s="42">
        <f>_xll.qlCalendarAdvance(Calendar,$H925,B926,"f",FALSE)</f>
        <v>46224</v>
      </c>
      <c r="I926" s="139">
        <f>_xll.qlInterestRateIndexValueDate(Index1M,$H926)</f>
        <v>46226</v>
      </c>
      <c r="J926" s="144">
        <f>IFERROR(_xll.qlIndexFixing(Index1M,$H926,TRUE,_xll.ohTrigger(RecalcTrigger,Trigger1M)),NA())</f>
        <v>8.8996611613961774E-3</v>
      </c>
      <c r="K926" s="44">
        <f>IFERROR(_xll.qlIndexFixing(Index3M,H926,TRUE,_xll.ohTrigger(RecalcTrigger,Trigger3M)),NA())</f>
        <v>1.0210034785516365E-2</v>
      </c>
      <c r="L926" s="44">
        <f>IFERROR(_xll.qlIndexFixing(Index6M,$H926,TRUE,_xll.ohTrigger(RecalcTrigger,Trigger6M)),NA())</f>
        <v>1.0984718034735443E-2</v>
      </c>
      <c r="M926" s="145">
        <f>IFERROR(_xll.qlIndexFixing(Index1Y,$H926,TRUE,_xll.ohTrigger(RecalcTrigger,Trigger1Y)),NA())</f>
        <v>1.1817487314549407E-2</v>
      </c>
      <c r="N926" s="144">
        <f>IFERROR(_xll.qlIndexFixing(ONIndex1M,I926,TRUE,_xll.ohTrigger(RecalcTrigger,Trigger1M)),NA())</f>
        <v>8.8520299879757403E-3</v>
      </c>
      <c r="O926" s="44">
        <f>IFERROR(_xll.qlIndexFixing(ONIndex3M,I926,TRUE,_xll.ohTrigger(RecalcTrigger,Trigger3M)),NA())</f>
        <v>1.0053022185747551E-2</v>
      </c>
      <c r="P926" s="44">
        <f>IFERROR(_xll.qlIndexFixing(ONIndex6M,I926,TRUE,_xll.ohTrigger(RecalcTrigger,Trigger6M)),NA())</f>
        <v>1.0686860147144372E-2</v>
      </c>
      <c r="Q926" s="145">
        <f>IFERROR(_xll.qlIndexFixing(ONIndex1Y,I926,TRUE,_xll.ohTrigger(RecalcTrigger,Trigger1Y)),NA())</f>
        <v>1.1479432980587845E-2</v>
      </c>
    </row>
    <row r="927" spans="2:17" x14ac:dyDescent="0.2">
      <c r="B927" s="39" t="s">
        <v>42</v>
      </c>
      <c r="D927" s="42">
        <f>_xll.qlCalendarAdvance(Calendar,$D926,B927,"f",FALSE)</f>
        <v>46231</v>
      </c>
      <c r="E927" s="139">
        <f>_xll.qlInterestRateIndexValueDate(IndexON,D927)</f>
        <v>46231</v>
      </c>
      <c r="F927" s="155">
        <f>IFERROR(_xll.qlIndexFixing(IndexON,D927,TRUE,_xll.ohTrigger(RecalcTrigger,TriggerON)),NA())</f>
        <v>8.9016441366052135E-3</v>
      </c>
      <c r="H927" s="42">
        <f>_xll.qlCalendarAdvance(Calendar,$H926,B927,"f",FALSE)</f>
        <v>46231</v>
      </c>
      <c r="I927" s="139">
        <f>_xll.qlInterestRateIndexValueDate(Index1M,$H927)</f>
        <v>46233</v>
      </c>
      <c r="J927" s="144">
        <f>IFERROR(_xll.qlIndexFixing(Index1M,$H927,TRUE,_xll.ohTrigger(RecalcTrigger,Trigger1M)),NA())</f>
        <v>8.926622846453236E-3</v>
      </c>
      <c r="K927" s="44">
        <f>IFERROR(_xll.qlIndexFixing(Index3M,H927,TRUE,_xll.ohTrigger(RecalcTrigger,Trigger3M)),NA())</f>
        <v>1.0233987496736917E-2</v>
      </c>
      <c r="L927" s="44">
        <f>IFERROR(_xll.qlIndexFixing(Index6M,$H927,TRUE,_xll.ohTrigger(RecalcTrigger,Trigger6M)),NA())</f>
        <v>1.1000603758538674E-2</v>
      </c>
      <c r="M927" s="145">
        <f>IFERROR(_xll.qlIndexFixing(Index1Y,$H927,TRUE,_xll.ohTrigger(RecalcTrigger,Trigger1Y)),NA())</f>
        <v>1.1827456544618158E-2</v>
      </c>
      <c r="N927" s="144">
        <f>IFERROR(_xll.qlIndexFixing(ONIndex1M,I927,TRUE,_xll.ohTrigger(RecalcTrigger,Trigger1M)),NA())</f>
        <v>8.8789242252129696E-3</v>
      </c>
      <c r="O927" s="44">
        <f>IFERROR(_xll.qlIndexFixing(ONIndex3M,I927,TRUE,_xll.ohTrigger(RecalcTrigger,Trigger3M)),NA())</f>
        <v>1.0077920249678129E-2</v>
      </c>
      <c r="P927" s="44">
        <f>IFERROR(_xll.qlIndexFixing(ONIndex6M,I927,TRUE,_xll.ohTrigger(RecalcTrigger,Trigger6M)),NA())</f>
        <v>1.0708631682758707E-2</v>
      </c>
      <c r="Q927" s="145">
        <f>IFERROR(_xll.qlIndexFixing(ONIndex1Y,I927,TRUE,_xll.ohTrigger(RecalcTrigger,Trigger1Y)),NA())</f>
        <v>1.1492365459515597E-2</v>
      </c>
    </row>
    <row r="928" spans="2:17" x14ac:dyDescent="0.2">
      <c r="B928" s="39" t="s">
        <v>42</v>
      </c>
      <c r="D928" s="42">
        <f>_xll.qlCalendarAdvance(Calendar,$D927,B928,"f",FALSE)</f>
        <v>46238</v>
      </c>
      <c r="E928" s="139">
        <f>_xll.qlInterestRateIndexValueDate(IndexON,D928)</f>
        <v>46238</v>
      </c>
      <c r="F928" s="155">
        <f>IFERROR(_xll.qlIndexFixing(IndexON,D928,TRUE,_xll.ohTrigger(RecalcTrigger,TriggerON)),NA())</f>
        <v>8.9341284305799462E-3</v>
      </c>
      <c r="H928" s="42">
        <f>_xll.qlCalendarAdvance(Calendar,$H927,B928,"f",FALSE)</f>
        <v>46238</v>
      </c>
      <c r="I928" s="139">
        <f>_xll.qlInterestRateIndexValueDate(Index1M,$H928)</f>
        <v>46240</v>
      </c>
      <c r="J928" s="144">
        <f>IFERROR(_xll.qlIndexFixing(Index1M,$H928,TRUE,_xll.ohTrigger(RecalcTrigger,Trigger1M)),NA())</f>
        <v>8.9536135586859578E-3</v>
      </c>
      <c r="K928" s="44">
        <f>IFERROR(_xll.qlIndexFixing(Index3M,H928,TRUE,_xll.ohTrigger(RecalcTrigger,Trigger3M)),NA())</f>
        <v>1.0257778307586099E-2</v>
      </c>
      <c r="L928" s="44">
        <f>IFERROR(_xll.qlIndexFixing(Index6M,$H928,TRUE,_xll.ohTrigger(RecalcTrigger,Trigger6M)),NA())</f>
        <v>1.1026013177373745E-2</v>
      </c>
      <c r="M928" s="145">
        <f>IFERROR(_xll.qlIndexFixing(Index1Y,$H928,TRUE,_xll.ohTrigger(RecalcTrigger,Trigger1Y)),NA())</f>
        <v>1.1837330776520862E-2</v>
      </c>
      <c r="N928" s="144">
        <f>IFERROR(_xll.qlIndexFixing(ONIndex1M,I928,TRUE,_xll.ohTrigger(RecalcTrigger,Trigger1M)),NA())</f>
        <v>8.9058464225644229E-3</v>
      </c>
      <c r="O928" s="44">
        <f>IFERROR(_xll.qlIndexFixing(ONIndex3M,I928,TRUE,_xll.ohTrigger(RecalcTrigger,Trigger3M)),NA())</f>
        <v>1.0102647594729675E-2</v>
      </c>
      <c r="P928" s="44">
        <f>IFERROR(_xll.qlIndexFixing(ONIndex6M,I928,TRUE,_xll.ohTrigger(RecalcTrigger,Trigger6M)),NA())</f>
        <v>1.0730345876082126E-2</v>
      </c>
      <c r="Q928" s="145">
        <f>IFERROR(_xll.qlIndexFixing(ONIndex1Y,I928,TRUE,_xll.ohTrigger(RecalcTrigger,Trigger1Y)),NA())</f>
        <v>1.1505055566800593E-2</v>
      </c>
    </row>
    <row r="929" spans="2:17" x14ac:dyDescent="0.2">
      <c r="B929" s="39" t="s">
        <v>42</v>
      </c>
      <c r="D929" s="42">
        <f>_xll.qlCalendarAdvance(Calendar,$D928,B929,"f",FALSE)</f>
        <v>46245</v>
      </c>
      <c r="E929" s="139">
        <f>_xll.qlInterestRateIndexValueDate(IndexON,D929)</f>
        <v>46245</v>
      </c>
      <c r="F929" s="155">
        <f>IFERROR(_xll.qlIndexFixing(IndexON,D929,TRUE,_xll.ohTrigger(RecalcTrigger,TriggerON)),NA())</f>
        <v>8.9668377634222196E-3</v>
      </c>
      <c r="H929" s="42">
        <f>_xll.qlCalendarAdvance(Calendar,$H928,B929,"f",FALSE)</f>
        <v>46245</v>
      </c>
      <c r="I929" s="139">
        <f>_xll.qlInterestRateIndexValueDate(Index1M,$H929)</f>
        <v>46247</v>
      </c>
      <c r="J929" s="144">
        <f>IFERROR(_xll.qlIndexFixing(Index1M,$H929,TRUE,_xll.ohTrigger(RecalcTrigger,Trigger1M)),NA())</f>
        <v>8.9806338965756072E-3</v>
      </c>
      <c r="K929" s="44">
        <f>IFERROR(_xll.qlIndexFixing(Index3M,H929,TRUE,_xll.ohTrigger(RecalcTrigger,Trigger3M)),NA())</f>
        <v>1.0281409735739544E-2</v>
      </c>
      <c r="L929" s="44">
        <f>IFERROR(_xll.qlIndexFixing(Index6M,$H929,TRUE,_xll.ohTrigger(RecalcTrigger,Trigger6M)),NA())</f>
        <v>1.1046486643041923E-2</v>
      </c>
      <c r="M929" s="145">
        <f>IFERROR(_xll.qlIndexFixing(Index1Y,$H929,TRUE,_xll.ohTrigger(RecalcTrigger,Trigger1Y)),NA())</f>
        <v>1.1847113618718338E-2</v>
      </c>
      <c r="N929" s="144">
        <f>IFERROR(_xll.qlIndexFixing(ONIndex1M,I929,TRUE,_xll.ohTrigger(RecalcTrigger,Trigger1M)),NA())</f>
        <v>8.9327971779518123E-3</v>
      </c>
      <c r="O929" s="44">
        <f>IFERROR(_xll.qlIndexFixing(ONIndex3M,I929,TRUE,_xll.ohTrigger(RecalcTrigger,Trigger3M)),NA())</f>
        <v>1.0127203367824578E-2</v>
      </c>
      <c r="P929" s="44">
        <f>IFERROR(_xll.qlIndexFixing(ONIndex6M,I929,TRUE,_xll.ohTrigger(RecalcTrigger,Trigger6M)),NA())</f>
        <v>1.0752002767882018E-2</v>
      </c>
      <c r="Q929" s="145">
        <f>IFERROR(_xll.qlIndexFixing(ONIndex1Y,I929,TRUE,_xll.ohTrigger(RecalcTrigger,Trigger1Y)),NA())</f>
        <v>1.1517502204601016E-2</v>
      </c>
    </row>
    <row r="930" spans="2:17" x14ac:dyDescent="0.2">
      <c r="B930" s="39" t="s">
        <v>42</v>
      </c>
      <c r="D930" s="42">
        <f>_xll.qlCalendarAdvance(Calendar,$D929,B930,"f",FALSE)</f>
        <v>46252</v>
      </c>
      <c r="E930" s="139">
        <f>_xll.qlInterestRateIndexValueDate(IndexON,D930)</f>
        <v>46252</v>
      </c>
      <c r="F930" s="155">
        <f>IFERROR(_xll.qlIndexFixing(IndexON,D930,TRUE,_xll.ohTrigger(RecalcTrigger,TriggerON)),NA())</f>
        <v>8.9997740055558495E-3</v>
      </c>
      <c r="H930" s="42">
        <f>_xll.qlCalendarAdvance(Calendar,$H929,B930,"f",FALSE)</f>
        <v>46252</v>
      </c>
      <c r="I930" s="139">
        <f>_xll.qlInterestRateIndexValueDate(Index1M,$H930)</f>
        <v>46254</v>
      </c>
      <c r="J930" s="144">
        <f>IFERROR(_xll.qlIndexFixing(Index1M,$H930,TRUE,_xll.ohTrigger(RecalcTrigger,Trigger1M)),NA())</f>
        <v>9.0076844586009508E-3</v>
      </c>
      <c r="K930" s="44">
        <f>IFERROR(_xll.qlIndexFixing(Index3M,H930,TRUE,_xll.ohTrigger(RecalcTrigger,Trigger3M)),NA())</f>
        <v>1.0304884323922413E-2</v>
      </c>
      <c r="L930" s="44">
        <f>IFERROR(_xll.qlIndexFixing(Index6M,$H930,TRUE,_xll.ohTrigger(RecalcTrigger,Trigger6M)),NA())</f>
        <v>1.1066839495998028E-2</v>
      </c>
      <c r="M930" s="145">
        <f>IFERROR(_xll.qlIndexFixing(Index1Y,$H930,TRUE,_xll.ohTrigger(RecalcTrigger,Trigger1Y)),NA())</f>
        <v>1.1856808706945368E-2</v>
      </c>
      <c r="N930" s="144">
        <f>IFERROR(_xll.qlIndexFixing(ONIndex1M,I930,TRUE,_xll.ohTrigger(RecalcTrigger,Trigger1M)),NA())</f>
        <v>8.9597770892169137E-3</v>
      </c>
      <c r="O930" s="44">
        <f>IFERROR(_xll.qlIndexFixing(ONIndex3M,I930,TRUE,_xll.ohTrigger(RecalcTrigger,Trigger3M)),NA())</f>
        <v>1.0151586715725358E-2</v>
      </c>
      <c r="P930" s="44">
        <f>IFERROR(_xll.qlIndexFixing(ONIndex6M,I930,TRUE,_xll.ohTrigger(RecalcTrigger,Trigger6M)),NA())</f>
        <v>1.077360239860603E-2</v>
      </c>
      <c r="Q930" s="145">
        <f>IFERROR(_xll.qlIndexFixing(ONIndex1Y,I930,TRUE,_xll.ohTrigger(RecalcTrigger,Trigger1Y)),NA())</f>
        <v>1.152970427523492E-2</v>
      </c>
    </row>
    <row r="931" spans="2:17" x14ac:dyDescent="0.2">
      <c r="B931" s="39" t="s">
        <v>42</v>
      </c>
      <c r="D931" s="42">
        <f>_xll.qlCalendarAdvance(Calendar,$D930,B931,"f",FALSE)</f>
        <v>46259</v>
      </c>
      <c r="E931" s="139">
        <f>_xll.qlInterestRateIndexValueDate(IndexON,D931)</f>
        <v>46259</v>
      </c>
      <c r="F931" s="155">
        <f>IFERROR(_xll.qlIndexFixing(IndexON,D931,TRUE,_xll.ohTrigger(RecalcTrigger,TriggerON)),NA())</f>
        <v>9.0329390275645238E-3</v>
      </c>
      <c r="H931" s="42">
        <f>_xll.qlCalendarAdvance(Calendar,$H930,B931,"f",FALSE)</f>
        <v>46259</v>
      </c>
      <c r="I931" s="139">
        <f>_xll.qlInterestRateIndexValueDate(Index1M,$H931)</f>
        <v>46261</v>
      </c>
      <c r="J931" s="144">
        <f>IFERROR(_xll.qlIndexFixing(Index1M,$H931,TRUE,_xll.ohTrigger(RecalcTrigger,Trigger1M)),NA())</f>
        <v>9.0347658432482492E-3</v>
      </c>
      <c r="K931" s="44">
        <f>IFERROR(_xll.qlIndexFixing(Index3M,H931,TRUE,_xll.ohTrigger(RecalcTrigger,Trigger3M)),NA())</f>
        <v>1.0328204639906788E-2</v>
      </c>
      <c r="L931" s="44">
        <f>IFERROR(_xll.qlIndexFixing(Index6M,$H931,TRUE,_xll.ohTrigger(RecalcTrigger,Trigger6M)),NA())</f>
        <v>1.108236005991387E-2</v>
      </c>
      <c r="M931" s="145">
        <f>IFERROR(_xll.qlIndexFixing(Index1Y,$H931,TRUE,_xll.ohTrigger(RecalcTrigger,Trigger1Y)),NA())</f>
        <v>1.1866419704207412E-2</v>
      </c>
      <c r="N931" s="144">
        <f>IFERROR(_xll.qlIndexFixing(ONIndex1M,I931,TRUE,_xll.ohTrigger(RecalcTrigger,Trigger1M)),NA())</f>
        <v>8.9867867541215674E-3</v>
      </c>
      <c r="O931" s="44">
        <f>IFERROR(_xll.qlIndexFixing(ONIndex3M,I931,TRUE,_xll.ohTrigger(RecalcTrigger,Trigger3M)),NA())</f>
        <v>1.0175796785194535E-2</v>
      </c>
      <c r="P931" s="44">
        <f>IFERROR(_xll.qlIndexFixing(ONIndex6M,I931,TRUE,_xll.ohTrigger(RecalcTrigger,Trigger6M)),NA())</f>
        <v>1.079514480862187E-2</v>
      </c>
      <c r="Q931" s="145">
        <f>IFERROR(_xll.qlIndexFixing(ONIndex1Y,I931,TRUE,_xll.ohTrigger(RecalcTrigger,Trigger1Y)),NA())</f>
        <v>1.1541660680860488E-2</v>
      </c>
    </row>
    <row r="932" spans="2:17" x14ac:dyDescent="0.2">
      <c r="B932" s="39" t="s">
        <v>42</v>
      </c>
      <c r="D932" s="42">
        <f>_xll.qlCalendarAdvance(Calendar,$D931,B932,"f",FALSE)</f>
        <v>46266</v>
      </c>
      <c r="E932" s="139">
        <f>_xll.qlInterestRateIndexValueDate(IndexON,D932)</f>
        <v>46266</v>
      </c>
      <c r="F932" s="155">
        <f>IFERROR(_xll.qlIndexFixing(IndexON,D932,TRUE,_xll.ohTrigger(RecalcTrigger,TriggerON)),NA())</f>
        <v>9.0663346997121863E-3</v>
      </c>
      <c r="H932" s="42">
        <f>_xll.qlCalendarAdvance(Calendar,$H931,B932,"f",FALSE)</f>
        <v>46266</v>
      </c>
      <c r="I932" s="139">
        <f>_xll.qlInterestRateIndexValueDate(Index1M,$H932)</f>
        <v>46268</v>
      </c>
      <c r="J932" s="144">
        <f>IFERROR(_xll.qlIndexFixing(Index1M,$H932,TRUE,_xll.ohTrigger(RecalcTrigger,Trigger1M)),NA())</f>
        <v>9.0618763119082457E-3</v>
      </c>
      <c r="K932" s="44">
        <f>IFERROR(_xll.qlIndexFixing(Index3M,H932,TRUE,_xll.ohTrigger(RecalcTrigger,Trigger3M)),NA())</f>
        <v>1.034959739785404E-2</v>
      </c>
      <c r="L932" s="44">
        <f>IFERROR(_xll.qlIndexFixing(Index6M,$H932,TRUE,_xll.ohTrigger(RecalcTrigger,Trigger6M)),NA())</f>
        <v>1.1099365783543038E-2</v>
      </c>
      <c r="M932" s="145">
        <f>IFERROR(_xll.qlIndexFixing(Index1Y,$H932,TRUE,_xll.ohTrigger(RecalcTrigger,Trigger1Y)),NA())</f>
        <v>1.1875950300779734E-2</v>
      </c>
      <c r="N932" s="144">
        <f>IFERROR(_xll.qlIndexFixing(ONIndex1M,I932,TRUE,_xll.ohTrigger(RecalcTrigger,Trigger1M)),NA())</f>
        <v>9.0138267704276132E-3</v>
      </c>
      <c r="O932" s="44">
        <f>IFERROR(_xll.qlIndexFixing(ONIndex3M,I932,TRUE,_xll.ohTrigger(RecalcTrigger,Trigger3M)),NA())</f>
        <v>1.0199832723234437E-2</v>
      </c>
      <c r="P932" s="44">
        <f>IFERROR(_xll.qlIndexFixing(ONIndex6M,I932,TRUE,_xll.ohTrigger(RecalcTrigger,Trigger6M)),NA())</f>
        <v>1.08166300388568E-2</v>
      </c>
      <c r="Q932" s="145">
        <f>IFERROR(_xll.qlIndexFixing(ONIndex1Y,I932,TRUE,_xll.ohTrigger(RecalcTrigger,Trigger1Y)),NA())</f>
        <v>1.1553370323635903E-2</v>
      </c>
    </row>
    <row r="933" spans="2:17" x14ac:dyDescent="0.2">
      <c r="B933" s="39" t="s">
        <v>42</v>
      </c>
      <c r="D933" s="42">
        <f>_xll.qlCalendarAdvance(Calendar,$D932,B933,"f",FALSE)</f>
        <v>46273</v>
      </c>
      <c r="E933" s="139">
        <f>_xll.qlInterestRateIndexValueDate(IndexON,D933)</f>
        <v>46273</v>
      </c>
      <c r="F933" s="155">
        <f>IFERROR(_xll.qlIndexFixing(IndexON,D933,TRUE,_xll.ohTrigger(RecalcTrigger,TriggerON)),NA())</f>
        <v>9.099962892742397E-3</v>
      </c>
      <c r="H933" s="42">
        <f>_xll.qlCalendarAdvance(Calendar,$H932,B933,"f",FALSE)</f>
        <v>46273</v>
      </c>
      <c r="I933" s="139">
        <f>_xll.qlInterestRateIndexValueDate(Index1M,$H933)</f>
        <v>46275</v>
      </c>
      <c r="J933" s="144">
        <f>IFERROR(_xll.qlIndexFixing(Index1M,$H933,TRUE,_xll.ohTrigger(RecalcTrigger,Trigger1M)),NA())</f>
        <v>9.0889911042896232E-3</v>
      </c>
      <c r="K933" s="44">
        <f>IFERROR(_xll.qlIndexFixing(Index3M,H933,TRUE,_xll.ohTrigger(RecalcTrigger,Trigger3M)),NA())</f>
        <v>1.0372626375594184E-2</v>
      </c>
      <c r="L933" s="44">
        <f>IFERROR(_xll.qlIndexFixing(Index6M,$H933,TRUE,_xll.ohTrigger(RecalcTrigger,Trigger6M)),NA())</f>
        <v>1.1119384366101291E-2</v>
      </c>
      <c r="M933" s="145">
        <f>IFERROR(_xll.qlIndexFixing(Index1Y,$H933,TRUE,_xll.ohTrigger(RecalcTrigger,Trigger1Y)),NA())</f>
        <v>1.1885404214205428E-2</v>
      </c>
      <c r="N933" s="144">
        <f>IFERROR(_xll.qlIndexFixing(ONIndex1M,I933,TRUE,_xll.ohTrigger(RecalcTrigger,Trigger1M)),NA())</f>
        <v>9.0408977359768272E-3</v>
      </c>
      <c r="O933" s="44">
        <f>IFERROR(_xll.qlIndexFixing(ONIndex3M,I933,TRUE,_xll.ohTrigger(RecalcTrigger,Trigger3M)),NA())</f>
        <v>1.0223693676527645E-2</v>
      </c>
      <c r="P933" s="44">
        <f>IFERROR(_xll.qlIndexFixing(ONIndex6M,I933,TRUE,_xll.ohTrigger(RecalcTrigger,Trigger6M)),NA())</f>
        <v>1.0838058129518657E-2</v>
      </c>
      <c r="Q933" s="145">
        <f>IFERROR(_xll.qlIndexFixing(ONIndex1Y,I933,TRUE,_xll.ohTrigger(RecalcTrigger,Trigger1Y)),NA())</f>
        <v>1.1564832105959155E-2</v>
      </c>
    </row>
    <row r="934" spans="2:17" x14ac:dyDescent="0.2">
      <c r="B934" s="39" t="s">
        <v>42</v>
      </c>
      <c r="D934" s="42">
        <f>_xll.qlCalendarAdvance(Calendar,$D933,B934,"f",FALSE)</f>
        <v>46280</v>
      </c>
      <c r="E934" s="139">
        <f>_xll.qlInterestRateIndexValueDate(IndexON,D934)</f>
        <v>46280</v>
      </c>
      <c r="F934" s="155">
        <f>IFERROR(_xll.qlIndexFixing(IndexON,D934,TRUE,_xll.ohTrigger(RecalcTrigger,TriggerON)),NA())</f>
        <v>9.1338254769190996E-3</v>
      </c>
      <c r="H934" s="42">
        <f>_xll.qlCalendarAdvance(Calendar,$H933,B934,"f",FALSE)</f>
        <v>46280</v>
      </c>
      <c r="I934" s="139">
        <f>_xll.qlInterestRateIndexValueDate(Index1M,$H934)</f>
        <v>46282</v>
      </c>
      <c r="J934" s="144">
        <f>IFERROR(_xll.qlIndexFixing(Index1M,$H934,TRUE,_xll.ohTrigger(RecalcTrigger,Trigger1M)),NA())</f>
        <v>9.1160721845004455E-3</v>
      </c>
      <c r="K934" s="44">
        <f>IFERROR(_xll.qlIndexFixing(Index3M,H934,TRUE,_xll.ohTrigger(RecalcTrigger,Trigger3M)),NA())</f>
        <v>1.0395508874225924E-2</v>
      </c>
      <c r="L934" s="44">
        <f>IFERROR(_xll.qlIndexFixing(Index6M,$H934,TRUE,_xll.ohTrigger(RecalcTrigger,Trigger6M)),NA())</f>
        <v>1.1139268909754486E-2</v>
      </c>
      <c r="M934" s="145">
        <f>IFERROR(_xll.qlIndexFixing(Index1Y,$H934,TRUE,_xll.ohTrigger(RecalcTrigger,Trigger1Y)),NA())</f>
        <v>1.1894785189293452E-2</v>
      </c>
      <c r="N934" s="144">
        <f>IFERROR(_xll.qlIndexFixing(ONIndex1M,I934,TRUE,_xll.ohTrigger(RecalcTrigger,Trigger1M)),NA())</f>
        <v>9.0680002486909217E-3</v>
      </c>
      <c r="O934" s="44">
        <f>IFERROR(_xll.qlIndexFixing(ONIndex3M,I934,TRUE,_xll.ohTrigger(RecalcTrigger,Trigger3M)),NA())</f>
        <v>1.0247378791996553E-2</v>
      </c>
      <c r="P934" s="44">
        <f>IFERROR(_xll.qlIndexFixing(ONIndex6M,I934,TRUE,_xll.ohTrigger(RecalcTrigger,Trigger6M)),NA())</f>
        <v>1.0859429121294895E-2</v>
      </c>
      <c r="Q934" s="145">
        <f>IFERROR(_xll.qlIndexFixing(ONIndex1Y,I934,TRUE,_xll.ohTrigger(RecalcTrigger,Trigger1Y)),NA())</f>
        <v>1.1576044929828555E-2</v>
      </c>
    </row>
    <row r="935" spans="2:17" x14ac:dyDescent="0.2">
      <c r="B935" s="39" t="s">
        <v>42</v>
      </c>
      <c r="D935" s="42">
        <f>_xll.qlCalendarAdvance(Calendar,$D934,B935,"f",FALSE)</f>
        <v>46287</v>
      </c>
      <c r="E935" s="139">
        <f>_xll.qlInterestRateIndexValueDate(IndexON,D935)</f>
        <v>46287</v>
      </c>
      <c r="F935" s="155">
        <f>IFERROR(_xll.qlIndexFixing(IndexON,D935,TRUE,_xll.ohTrigger(RecalcTrigger,TriggerON)),NA())</f>
        <v>9.1679243227460461E-3</v>
      </c>
      <c r="H935" s="42">
        <f>_xll.qlCalendarAdvance(Calendar,$H934,B935,"f",FALSE)</f>
        <v>46287</v>
      </c>
      <c r="I935" s="139">
        <f>_xll.qlInterestRateIndexValueDate(Index1M,$H935)</f>
        <v>46289</v>
      </c>
      <c r="J935" s="144">
        <f>IFERROR(_xll.qlIndexFixing(Index1M,$H935,TRUE,_xll.ohTrigger(RecalcTrigger,Trigger1M)),NA())</f>
        <v>9.1430810723816536E-3</v>
      </c>
      <c r="K935" s="44">
        <f>IFERROR(_xll.qlIndexFixing(Index3M,H935,TRUE,_xll.ohTrigger(RecalcTrigger,Trigger3M)),NA())</f>
        <v>1.0418247596796716E-2</v>
      </c>
      <c r="L935" s="44">
        <f>IFERROR(_xll.qlIndexFixing(Index6M,$H935,TRUE,_xll.ohTrigger(RecalcTrigger,Trigger6M)),NA())</f>
        <v>1.1159015805267724E-2</v>
      </c>
      <c r="M935" s="145">
        <f>IFERROR(_xll.qlIndexFixing(Index1Y,$H935,TRUE,_xll.ohTrigger(RecalcTrigger,Trigger1Y)),NA())</f>
        <v>1.1904096998117307E-2</v>
      </c>
      <c r="N935" s="144">
        <f>IFERROR(_xll.qlIndexFixing(ONIndex1M,I935,TRUE,_xll.ohTrigger(RecalcTrigger,Trigger1M)),NA())</f>
        <v>9.0951349061718645E-3</v>
      </c>
      <c r="O935" s="44">
        <f>IFERROR(_xll.qlIndexFixing(ONIndex3M,I935,TRUE,_xll.ohTrigger(RecalcTrigger,Trigger3M)),NA())</f>
        <v>1.0270887216403679E-2</v>
      </c>
      <c r="P935" s="44">
        <f>IFERROR(_xll.qlIndexFixing(ONIndex6M,I935,TRUE,_xll.ohTrigger(RecalcTrigger,Trigger6M)),NA())</f>
        <v>1.0880743054713093E-2</v>
      </c>
      <c r="Q935" s="145">
        <f>IFERROR(_xll.qlIndexFixing(ONIndex1Y,I935,TRUE,_xll.ohTrigger(RecalcTrigger,Trigger1Y)),NA())</f>
        <v>1.1587007697562157E-2</v>
      </c>
    </row>
    <row r="936" spans="2:17" x14ac:dyDescent="0.2">
      <c r="B936" s="39" t="s">
        <v>42</v>
      </c>
      <c r="D936" s="42">
        <f>_xll.qlCalendarAdvance(Calendar,$D935,B936,"f",FALSE)</f>
        <v>46294</v>
      </c>
      <c r="E936" s="139">
        <f>_xll.qlInterestRateIndexValueDate(IndexON,D936)</f>
        <v>46294</v>
      </c>
      <c r="F936" s="155">
        <f>IFERROR(_xll.qlIndexFixing(IndexON,D936,TRUE,_xll.ohTrigger(RecalcTrigger,TriggerON)),NA())</f>
        <v>9.2022613008069243E-3</v>
      </c>
      <c r="H936" s="42">
        <f>_xll.qlCalendarAdvance(Calendar,$H935,B936,"f",FALSE)</f>
        <v>46294</v>
      </c>
      <c r="I936" s="139">
        <f>_xll.qlInterestRateIndexValueDate(Index1M,$H936)</f>
        <v>46296</v>
      </c>
      <c r="J936" s="144">
        <f>IFERROR(_xll.qlIndexFixing(Index1M,$H936,TRUE,_xll.ohTrigger(RecalcTrigger,Trigger1M)),NA())</f>
        <v>9.1699790114777024E-3</v>
      </c>
      <c r="K936" s="44">
        <f>IFERROR(_xll.qlIndexFixing(Index3M,H936,TRUE,_xll.ohTrigger(RecalcTrigger,Trigger3M)),NA())</f>
        <v>1.0447794061899697E-2</v>
      </c>
      <c r="L936" s="44">
        <f>IFERROR(_xll.qlIndexFixing(Index6M,$H936,TRUE,_xll.ohTrigger(RecalcTrigger,Trigger6M)),NA())</f>
        <v>1.1180144927045468E-2</v>
      </c>
      <c r="M936" s="145">
        <f>IFERROR(_xll.qlIndexFixing(Index1Y,$H936,TRUE,_xll.ohTrigger(RecalcTrigger,Trigger1Y)),NA())</f>
        <v>1.1913343438295653E-2</v>
      </c>
      <c r="N936" s="144">
        <f>IFERROR(_xll.qlIndexFixing(ONIndex1M,I936,TRUE,_xll.ohTrigger(RecalcTrigger,Trigger1M)),NA())</f>
        <v>9.1222478682073671E-3</v>
      </c>
      <c r="O936" s="44">
        <f>IFERROR(_xll.qlIndexFixing(ONIndex3M,I936,TRUE,_xll.ohTrigger(RecalcTrigger,Trigger3M)),NA())</f>
        <v>1.0294231336480664E-2</v>
      </c>
      <c r="P936" s="44">
        <f>IFERROR(_xll.qlIndexFixing(ONIndex6M,I936,TRUE,_xll.ohTrigger(RecalcTrigger,Trigger6M)),NA())</f>
        <v>1.0901975332329172E-2</v>
      </c>
      <c r="Q936" s="145">
        <f>IFERROR(_xll.qlIndexFixing(ONIndex1Y,I936,TRUE,_xll.ohTrigger(RecalcTrigger,Trigger1Y)),NA())</f>
        <v>1.1597775808525057E-2</v>
      </c>
    </row>
    <row r="937" spans="2:17" x14ac:dyDescent="0.2">
      <c r="B937" s="39" t="s">
        <v>42</v>
      </c>
      <c r="D937" s="42">
        <f>_xll.qlCalendarAdvance(Calendar,$D936,B937,"f",FALSE)</f>
        <v>46301</v>
      </c>
      <c r="E937" s="139">
        <f>_xll.qlInterestRateIndexValueDate(IndexON,D937)</f>
        <v>46301</v>
      </c>
      <c r="F937" s="155">
        <f>IFERROR(_xll.qlIndexFixing(IndexON,D937,TRUE,_xll.ohTrigger(RecalcTrigger,TriggerON)),NA())</f>
        <v>9.2365349486467352E-3</v>
      </c>
      <c r="H937" s="42">
        <f>_xll.qlCalendarAdvance(Calendar,$H936,B937,"f",FALSE)</f>
        <v>46301</v>
      </c>
      <c r="I937" s="139">
        <f>_xll.qlInterestRateIndexValueDate(Index1M,$H937)</f>
        <v>46303</v>
      </c>
      <c r="J937" s="144">
        <f>IFERROR(_xll.qlIndexFixing(Index1M,$H937,TRUE,_xll.ohTrigger(RecalcTrigger,Trigger1M)),NA())</f>
        <v>9.1967364564024545E-3</v>
      </c>
      <c r="K937" s="44">
        <f>IFERROR(_xll.qlIndexFixing(Index3M,H937,TRUE,_xll.ohTrigger(RecalcTrigger,Trigger3M)),NA())</f>
        <v>1.0465032958892317E-2</v>
      </c>
      <c r="L937" s="44">
        <f>IFERROR(_xll.qlIndexFixing(Index6M,$H937,TRUE,_xll.ohTrigger(RecalcTrigger,Trigger6M)),NA())</f>
        <v>1.1199596455095721E-2</v>
      </c>
      <c r="M937" s="145">
        <f>IFERROR(_xll.qlIndexFixing(Index1Y,$H937,TRUE,_xll.ohTrigger(RecalcTrigger,Trigger1Y)),NA())</f>
        <v>1.1922527460046311E-2</v>
      </c>
      <c r="N937" s="144">
        <f>IFERROR(_xll.qlIndexFixing(ONIndex1M,I937,TRUE,_xll.ohTrigger(RecalcTrigger,Trigger1M)),NA())</f>
        <v>9.1492217673216913E-3</v>
      </c>
      <c r="O937" s="44">
        <f>IFERROR(_xll.qlIndexFixing(ONIndex3M,I937,TRUE,_xll.ohTrigger(RecalcTrigger,Trigger3M)),NA())</f>
        <v>1.031743898908033E-2</v>
      </c>
      <c r="P937" s="44">
        <f>IFERROR(_xll.qlIndexFixing(ONIndex6M,I937,TRUE,_xll.ohTrigger(RecalcTrigger,Trigger6M)),NA())</f>
        <v>1.0923072605057982E-2</v>
      </c>
      <c r="Q937" s="145">
        <f>IFERROR(_xll.qlIndexFixing(ONIndex1Y,I937,TRUE,_xll.ohTrigger(RecalcTrigger,Trigger1Y)),NA())</f>
        <v>1.1608470591664144E-2</v>
      </c>
    </row>
    <row r="938" spans="2:17" x14ac:dyDescent="0.2">
      <c r="B938" s="39" t="s">
        <v>42</v>
      </c>
      <c r="D938" s="42">
        <f>_xll.qlCalendarAdvance(Calendar,$D937,B938,"f",FALSE)</f>
        <v>46308</v>
      </c>
      <c r="E938" s="139">
        <f>_xll.qlInterestRateIndexValueDate(IndexON,D938)</f>
        <v>46308</v>
      </c>
      <c r="F938" s="155">
        <f>IFERROR(_xll.qlIndexFixing(IndexON,D938,TRUE,_xll.ohTrigger(RecalcTrigger,TriggerON)),NA())</f>
        <v>9.2703473314603713E-3</v>
      </c>
      <c r="H938" s="42">
        <f>_xll.qlCalendarAdvance(Calendar,$H937,B938,"f",FALSE)</f>
        <v>46308</v>
      </c>
      <c r="I938" s="139">
        <f>_xll.qlInterestRateIndexValueDate(Index1M,$H938)</f>
        <v>46310</v>
      </c>
      <c r="J938" s="144">
        <f>IFERROR(_xll.qlIndexFixing(Index1M,$H938,TRUE,_xll.ohTrigger(RecalcTrigger,Trigger1M)),NA())</f>
        <v>9.223348631196282E-3</v>
      </c>
      <c r="K938" s="44">
        <f>IFERROR(_xll.qlIndexFixing(Index3M,H938,TRUE,_xll.ohTrigger(RecalcTrigger,Trigger3M)),NA())</f>
        <v>1.0487342820390521E-2</v>
      </c>
      <c r="L938" s="44">
        <f>IFERROR(_xll.qlIndexFixing(Index6M,$H938,TRUE,_xll.ohTrigger(RecalcTrigger,Trigger6M)),NA())</f>
        <v>1.1218902868185046E-2</v>
      </c>
      <c r="M938" s="145">
        <f>IFERROR(_xll.qlIndexFixing(Index1Y,$H938,TRUE,_xll.ohTrigger(RecalcTrigger,Trigger1Y)),NA())</f>
        <v>1.1931649734607251E-2</v>
      </c>
      <c r="N938" s="144">
        <f>IFERROR(_xll.qlIndexFixing(ONIndex1M,I938,TRUE,_xll.ohTrigger(RecalcTrigger,Trigger1M)),NA())</f>
        <v>9.1760516787342539E-3</v>
      </c>
      <c r="O938" s="44">
        <f>IFERROR(_xll.qlIndexFixing(ONIndex3M,I938,TRUE,_xll.ohTrigger(RecalcTrigger,Trigger3M)),NA())</f>
        <v>1.0340510664290647E-2</v>
      </c>
      <c r="P938" s="44">
        <f>IFERROR(_xll.qlIndexFixing(ONIndex6M,I938,TRUE,_xll.ohTrigger(RecalcTrigger,Trigger6M)),NA())</f>
        <v>1.0944032414226257E-2</v>
      </c>
      <c r="Q938" s="145">
        <f>IFERROR(_xll.qlIndexFixing(ONIndex1Y,I938,TRUE,_xll.ohTrigger(RecalcTrigger,Trigger1Y)),NA())</f>
        <v>1.1619096680473007E-2</v>
      </c>
    </row>
    <row r="939" spans="2:17" x14ac:dyDescent="0.2">
      <c r="B939" s="39" t="s">
        <v>42</v>
      </c>
      <c r="D939" s="42">
        <f>_xll.qlCalendarAdvance(Calendar,$D938,B939,"f",FALSE)</f>
        <v>46315</v>
      </c>
      <c r="E939" s="139">
        <f>_xll.qlInterestRateIndexValueDate(IndexON,D939)</f>
        <v>46315</v>
      </c>
      <c r="F939" s="155">
        <f>IFERROR(_xll.qlIndexFixing(IndexON,D939,TRUE,_xll.ohTrigger(RecalcTrigger,TriggerON)),NA())</f>
        <v>9.3036925692313588E-3</v>
      </c>
      <c r="H939" s="42">
        <f>_xll.qlCalendarAdvance(Calendar,$H938,B939,"f",FALSE)</f>
        <v>46315</v>
      </c>
      <c r="I939" s="139">
        <f>_xll.qlInterestRateIndexValueDate(Index1M,$H939)</f>
        <v>46317</v>
      </c>
      <c r="J939" s="144">
        <f>IFERROR(_xll.qlIndexFixing(Index1M,$H939,TRUE,_xll.ohTrigger(RecalcTrigger,Trigger1M)),NA())</f>
        <v>9.2498147862962732E-3</v>
      </c>
      <c r="K939" s="44">
        <f>IFERROR(_xll.qlIndexFixing(Index3M,H939,TRUE,_xll.ohTrigger(RecalcTrigger,Trigger3M)),NA())</f>
        <v>1.0509512815501557E-2</v>
      </c>
      <c r="L939" s="44">
        <f>IFERROR(_xll.qlIndexFixing(Index6M,$H939,TRUE,_xll.ohTrigger(RecalcTrigger,Trigger6M)),NA())</f>
        <v>1.1238063590362288E-2</v>
      </c>
      <c r="M939" s="145">
        <f>IFERROR(_xll.qlIndexFixing(Index1Y,$H939,TRUE,_xll.ohTrigger(RecalcTrigger,Trigger1Y)),NA())</f>
        <v>1.1940710562771071E-2</v>
      </c>
      <c r="N939" s="144">
        <f>IFERROR(_xll.qlIndexFixing(ONIndex1M,I939,TRUE,_xll.ohTrigger(RecalcTrigger,Trigger1M)),NA())</f>
        <v>9.2027368547231703E-3</v>
      </c>
      <c r="O939" s="44">
        <f>IFERROR(_xll.qlIndexFixing(ONIndex3M,I939,TRUE,_xll.ohTrigger(RecalcTrigger,Trigger3M)),NA())</f>
        <v>1.0363445836212293E-2</v>
      </c>
      <c r="P939" s="44">
        <f>IFERROR(_xll.qlIndexFixing(ONIndex6M,I939,TRUE,_xll.ohTrigger(RecalcTrigger,Trigger6M)),NA())</f>
        <v>1.0964854191088946E-2</v>
      </c>
      <c r="Q939" s="145">
        <f>IFERROR(_xll.qlIndexFixing(ONIndex1Y,I939,TRUE,_xll.ohTrigger(RecalcTrigger,Trigger1Y)),NA())</f>
        <v>1.1629654373832565E-2</v>
      </c>
    </row>
    <row r="940" spans="2:17" x14ac:dyDescent="0.2">
      <c r="B940" s="39" t="s">
        <v>42</v>
      </c>
      <c r="D940" s="42">
        <f>_xll.qlCalendarAdvance(Calendar,$D939,B940,"f",FALSE)</f>
        <v>46322</v>
      </c>
      <c r="E940" s="139">
        <f>_xll.qlInterestRateIndexValueDate(IndexON,D940)</f>
        <v>46322</v>
      </c>
      <c r="F940" s="155">
        <f>IFERROR(_xll.qlIndexFixing(IndexON,D940,TRUE,_xll.ohTrigger(RecalcTrigger,TriggerON)),NA())</f>
        <v>9.3365671641976178E-3</v>
      </c>
      <c r="H940" s="42">
        <f>_xll.qlCalendarAdvance(Calendar,$H939,B940,"f",FALSE)</f>
        <v>46322</v>
      </c>
      <c r="I940" s="139">
        <f>_xll.qlInterestRateIndexValueDate(Index1M,$H940)</f>
        <v>46324</v>
      </c>
      <c r="J940" s="144">
        <f>IFERROR(_xll.qlIndexFixing(Index1M,$H940,TRUE,_xll.ohTrigger(RecalcTrigger,Trigger1M)),NA())</f>
        <v>9.2761341721420143E-3</v>
      </c>
      <c r="K940" s="44">
        <f>IFERROR(_xll.qlIndexFixing(Index3M,H940,TRUE,_xll.ohTrigger(RecalcTrigger,Trigger3M)),NA())</f>
        <v>1.0531542414612551E-2</v>
      </c>
      <c r="L940" s="44">
        <f>IFERROR(_xll.qlIndexFixing(Index6M,$H940,TRUE,_xll.ohTrigger(RecalcTrigger,Trigger6M)),NA())</f>
        <v>1.125707804568464E-2</v>
      </c>
      <c r="M940" s="145">
        <f>IFERROR(_xll.qlIndexFixing(Index1Y,$H940,TRUE,_xll.ohTrigger(RecalcTrigger,Trigger1Y)),NA())</f>
        <v>1.1949710245352267E-2</v>
      </c>
      <c r="N940" s="144">
        <f>IFERROR(_xll.qlIndexFixing(ONIndex1M,I940,TRUE,_xll.ohTrigger(RecalcTrigger,Trigger1M)),NA())</f>
        <v>9.2292765470869398E-3</v>
      </c>
      <c r="O940" s="44">
        <f>IFERROR(_xll.qlIndexFixing(ONIndex3M,I940,TRUE,_xll.ohTrigger(RecalcTrigger,Trigger3M)),NA())</f>
        <v>1.0386243978945942E-2</v>
      </c>
      <c r="P940" s="44">
        <f>IFERROR(_xll.qlIndexFixing(ONIndex6M,I940,TRUE,_xll.ohTrigger(RecalcTrigger,Trigger6M)),NA())</f>
        <v>1.0985537367380616E-2</v>
      </c>
      <c r="Q940" s="145">
        <f>IFERROR(_xll.qlIndexFixing(ONIndex1Y,I940,TRUE,_xll.ohTrigger(RecalcTrigger,Trigger1Y)),NA())</f>
        <v>1.1640143970543804E-2</v>
      </c>
    </row>
    <row r="941" spans="2:17" x14ac:dyDescent="0.2">
      <c r="B941" s="39" t="s">
        <v>42</v>
      </c>
      <c r="D941" s="42">
        <f>_xll.qlCalendarAdvance(Calendar,$D940,B941,"f",FALSE)</f>
        <v>46329</v>
      </c>
      <c r="E941" s="139">
        <f>_xll.qlInterestRateIndexValueDate(IndexON,D941)</f>
        <v>46329</v>
      </c>
      <c r="F941" s="155">
        <f>IFERROR(_xll.qlIndexFixing(IndexON,D941,TRUE,_xll.ohTrigger(RecalcTrigger,TriggerON)),NA())</f>
        <v>9.3689676186770043E-3</v>
      </c>
      <c r="H941" s="42">
        <f>_xll.qlCalendarAdvance(Calendar,$H940,B941,"f",FALSE)</f>
        <v>46329</v>
      </c>
      <c r="I941" s="139">
        <f>_xll.qlInterestRateIndexValueDate(Index1M,$H941)</f>
        <v>46331</v>
      </c>
      <c r="J941" s="144">
        <f>IFERROR(_xll.qlIndexFixing(Index1M,$H941,TRUE,_xll.ohTrigger(RecalcTrigger,Trigger1M)),NA())</f>
        <v>9.3023060391755896E-3</v>
      </c>
      <c r="K941" s="44">
        <f>IFERROR(_xll.qlIndexFixing(Index3M,H941,TRUE,_xll.ohTrigger(RecalcTrigger,Trigger3M)),NA())</f>
        <v>1.0553431088108019E-2</v>
      </c>
      <c r="L941" s="44">
        <f>IFERROR(_xll.qlIndexFixing(Index6M,$H941,TRUE,_xll.ohTrigger(RecalcTrigger,Trigger6M)),NA())</f>
        <v>1.1274472184063354E-2</v>
      </c>
      <c r="M941" s="145">
        <f>IFERROR(_xll.qlIndexFixing(Index1Y,$H941,TRUE,_xll.ohTrigger(RecalcTrigger,Trigger1Y)),NA())</f>
        <v>1.1958649083187015E-2</v>
      </c>
      <c r="N941" s="144">
        <f>IFERROR(_xll.qlIndexFixing(ONIndex1M,I941,TRUE,_xll.ohTrigger(RecalcTrigger,Trigger1M)),NA())</f>
        <v>9.255670008023742E-3</v>
      </c>
      <c r="O941" s="44">
        <f>IFERROR(_xll.qlIndexFixing(ONIndex3M,I941,TRUE,_xll.ohTrigger(RecalcTrigger,Trigger3M)),NA())</f>
        <v>1.0408904566672206E-2</v>
      </c>
      <c r="P941" s="44">
        <f>IFERROR(_xll.qlIndexFixing(ONIndex6M,I941,TRUE,_xll.ohTrigger(RecalcTrigger,Trigger6M)),NA())</f>
        <v>1.1006081374276278E-2</v>
      </c>
      <c r="Q941" s="145">
        <f>IFERROR(_xll.qlIndexFixing(ONIndex1Y,I941,TRUE,_xll.ohTrigger(RecalcTrigger,Trigger1Y)),NA())</f>
        <v>1.1650565769647514E-2</v>
      </c>
    </row>
    <row r="942" spans="2:17" x14ac:dyDescent="0.2">
      <c r="B942" s="39" t="s">
        <v>42</v>
      </c>
      <c r="D942" s="42">
        <f>_xll.qlCalendarAdvance(Calendar,$D941,B942,"f",FALSE)</f>
        <v>46336</v>
      </c>
      <c r="E942" s="139">
        <f>_xll.qlInterestRateIndexValueDate(IndexON,D942)</f>
        <v>46336</v>
      </c>
      <c r="F942" s="155">
        <f>IFERROR(_xll.qlIndexFixing(IndexON,D942,TRUE,_xll.ohTrigger(RecalcTrigger,TriggerON)),NA())</f>
        <v>9.4008904346676303E-3</v>
      </c>
      <c r="H942" s="42">
        <f>_xll.qlCalendarAdvance(Calendar,$H941,B942,"f",FALSE)</f>
        <v>46336</v>
      </c>
      <c r="I942" s="139">
        <f>_xll.qlInterestRateIndexValueDate(Index1M,$H942)</f>
        <v>46338</v>
      </c>
      <c r="J942" s="144">
        <f>IFERROR(_xll.qlIndexFixing(Index1M,$H942,TRUE,_xll.ohTrigger(RecalcTrigger,Trigger1M)),NA())</f>
        <v>9.3283296378290914E-3</v>
      </c>
      <c r="K942" s="44">
        <f>IFERROR(_xll.qlIndexFixing(Index3M,H942,TRUE,_xll.ohTrigger(RecalcTrigger,Trigger3M)),NA())</f>
        <v>1.0575178306380301E-2</v>
      </c>
      <c r="L942" s="44">
        <f>IFERROR(_xll.qlIndexFixing(Index6M,$H942,TRUE,_xll.ohTrigger(RecalcTrigger,Trigger6M)),NA())</f>
        <v>1.1293202518372316E-2</v>
      </c>
      <c r="M942" s="145">
        <f>IFERROR(_xll.qlIndexFixing(Index1Y,$H942,TRUE,_xll.ohTrigger(RecalcTrigger,Trigger1Y)),NA())</f>
        <v>1.196752737713427E-2</v>
      </c>
      <c r="N942" s="144">
        <f>IFERROR(_xll.qlIndexFixing(ONIndex1M,I942,TRUE,_xll.ohTrigger(RecalcTrigger,Trigger1M)),NA())</f>
        <v>9.2819164894120121E-3</v>
      </c>
      <c r="O942" s="44">
        <f>IFERROR(_xll.qlIndexFixing(ONIndex3M,I942,TRUE,_xll.ohTrigger(RecalcTrigger,Trigger3M)),NA())</f>
        <v>1.0431427073411825E-2</v>
      </c>
      <c r="P942" s="44">
        <f>IFERROR(_xll.qlIndexFixing(ONIndex6M,I942,TRUE,_xll.ohTrigger(RecalcTrigger,Trigger6M)),NA())</f>
        <v>1.1026485643350625E-2</v>
      </c>
      <c r="Q942" s="145">
        <f>IFERROR(_xll.qlIndexFixing(ONIndex1Y,I942,TRUE,_xll.ohTrigger(RecalcTrigger,Trigger1Y)),NA())</f>
        <v>1.1660920069864744E-2</v>
      </c>
    </row>
    <row r="943" spans="2:17" x14ac:dyDescent="0.2">
      <c r="B943" s="39" t="s">
        <v>42</v>
      </c>
      <c r="D943" s="42">
        <f>_xll.qlCalendarAdvance(Calendar,$D942,B943,"f",FALSE)</f>
        <v>46343</v>
      </c>
      <c r="E943" s="139">
        <f>_xll.qlInterestRateIndexValueDate(IndexON,D943)</f>
        <v>46343</v>
      </c>
      <c r="F943" s="155">
        <f>IFERROR(_xll.qlIndexFixing(IndexON,D943,TRUE,_xll.ohTrigger(RecalcTrigger,TriggerON)),NA())</f>
        <v>9.4323321144074157E-3</v>
      </c>
      <c r="H943" s="42">
        <f>_xll.qlCalendarAdvance(Calendar,$H942,B943,"f",FALSE)</f>
        <v>46343</v>
      </c>
      <c r="I943" s="139">
        <f>_xll.qlInterestRateIndexValueDate(Index1M,$H943)</f>
        <v>46345</v>
      </c>
      <c r="J943" s="144">
        <f>IFERROR(_xll.qlIndexFixing(Index1M,$H943,TRUE,_xll.ohTrigger(RecalcTrigger,Trigger1M)),NA())</f>
        <v>9.3542042185446039E-3</v>
      </c>
      <c r="K943" s="44">
        <f>IFERROR(_xll.qlIndexFixing(Index3M,H943,TRUE,_xll.ohTrigger(RecalcTrigger,Trigger3M)),NA())</f>
        <v>1.0596783539826076E-2</v>
      </c>
      <c r="L943" s="44">
        <f>IFERROR(_xll.qlIndexFixing(Index6M,$H943,TRUE,_xll.ohTrigger(RecalcTrigger,Trigger6M)),NA())</f>
        <v>1.1311784902864901E-2</v>
      </c>
      <c r="M943" s="145">
        <f>IFERROR(_xll.qlIndexFixing(Index1Y,$H943,TRUE,_xll.ohTrigger(RecalcTrigger,Trigger1Y)),NA())</f>
        <v>1.1976345428074889E-2</v>
      </c>
      <c r="N943" s="144">
        <f>IFERROR(_xll.qlIndexFixing(ONIndex1M,I943,TRUE,_xll.ohTrigger(RecalcTrigger,Trigger1M)),NA())</f>
        <v>9.3080152434499297E-3</v>
      </c>
      <c r="O943" s="44">
        <f>IFERROR(_xll.qlIndexFixing(ONIndex3M,I943,TRUE,_xll.ohTrigger(RecalcTrigger,Trigger3M)),NA())</f>
        <v>1.0453810973425348E-2</v>
      </c>
      <c r="P943" s="44">
        <f>IFERROR(_xll.qlIndexFixing(ONIndex6M,I943,TRUE,_xll.ohTrigger(RecalcTrigger,Trigger6M)),NA())</f>
        <v>1.1046749606178352E-2</v>
      </c>
      <c r="Q943" s="145">
        <f>IFERROR(_xll.qlIndexFixing(ONIndex1Y,I943,TRUE,_xll.ohTrigger(RecalcTrigger,Trigger1Y)),NA())</f>
        <v>1.167120717015635E-2</v>
      </c>
    </row>
    <row r="944" spans="2:17" x14ac:dyDescent="0.2">
      <c r="B944" s="39" t="s">
        <v>42</v>
      </c>
      <c r="D944" s="42">
        <f>_xll.qlCalendarAdvance(Calendar,$D943,B944,"f",FALSE)</f>
        <v>46350</v>
      </c>
      <c r="E944" s="139">
        <f>_xll.qlInterestRateIndexValueDate(IndexON,D944)</f>
        <v>46350</v>
      </c>
      <c r="F944" s="155">
        <f>IFERROR(_xll.qlIndexFixing(IndexON,D944,TRUE,_xll.ohTrigger(RecalcTrigger,TriggerON)),NA())</f>
        <v>9.4632891601342806E-3</v>
      </c>
      <c r="H944" s="42">
        <f>_xll.qlCalendarAdvance(Calendar,$H943,B944,"f",FALSE)</f>
        <v>46350</v>
      </c>
      <c r="I944" s="139">
        <f>_xll.qlInterestRateIndexValueDate(Index1M,$H944)</f>
        <v>46352</v>
      </c>
      <c r="J944" s="144">
        <f>IFERROR(_xll.qlIndexFixing(Index1M,$H944,TRUE,_xll.ohTrigger(RecalcTrigger,Trigger1M)),NA())</f>
        <v>9.3799290317517214E-3</v>
      </c>
      <c r="K944" s="44">
        <f>IFERROR(_xll.qlIndexFixing(Index3M,H944,TRUE,_xll.ohTrigger(RecalcTrigger,Trigger3M)),NA())</f>
        <v>1.0618246258842031E-2</v>
      </c>
      <c r="L944" s="44">
        <f>IFERROR(_xll.qlIndexFixing(Index6M,$H944,TRUE,_xll.ohTrigger(RecalcTrigger,Trigger6M)),NA())</f>
        <v>1.133021876168175E-2</v>
      </c>
      <c r="M944" s="145">
        <f>IFERROR(_xll.qlIndexFixing(Index1Y,$H944,TRUE,_xll.ohTrigger(RecalcTrigger,Trigger1Y)),NA())</f>
        <v>1.1985103536910529E-2</v>
      </c>
      <c r="N944" s="144">
        <f>IFERROR(_xll.qlIndexFixing(ONIndex1M,I944,TRUE,_xll.ohTrigger(RecalcTrigger,Trigger1M)),NA())</f>
        <v>9.3339655220159301E-3</v>
      </c>
      <c r="O944" s="44">
        <f>IFERROR(_xll.qlIndexFixing(ONIndex3M,I944,TRUE,_xll.ohTrigger(RecalcTrigger,Trigger3M)),NA())</f>
        <v>1.0476055740733514E-2</v>
      </c>
      <c r="P944" s="44">
        <f>IFERROR(_xll.qlIndexFixing(ONIndex6M,I944,TRUE,_xll.ohTrigger(RecalcTrigger,Trigger6M)),NA())</f>
        <v>1.1066872694174279E-2</v>
      </c>
      <c r="Q944" s="145">
        <f>IFERROR(_xll.qlIndexFixing(ONIndex1Y,I944,TRUE,_xll.ohTrigger(RecalcTrigger,Trigger1Y)),NA())</f>
        <v>1.1681427369323316E-2</v>
      </c>
    </row>
    <row r="945" spans="2:17" x14ac:dyDescent="0.2">
      <c r="B945" s="39" t="s">
        <v>42</v>
      </c>
      <c r="D945" s="42">
        <f>_xll.qlCalendarAdvance(Calendar,$D944,B945,"f",FALSE)</f>
        <v>46357</v>
      </c>
      <c r="E945" s="139">
        <f>_xll.qlInterestRateIndexValueDate(IndexON,D945)</f>
        <v>46357</v>
      </c>
      <c r="F945" s="155">
        <f>IFERROR(_xll.qlIndexFixing(IndexON,D945,TRUE,_xll.ohTrigger(RecalcTrigger,TriggerON)),NA())</f>
        <v>9.4937580740861449E-3</v>
      </c>
      <c r="H945" s="42">
        <f>_xll.qlCalendarAdvance(Calendar,$H944,B945,"f",FALSE)</f>
        <v>46357</v>
      </c>
      <c r="I945" s="139">
        <f>_xll.qlInterestRateIndexValueDate(Index1M,$H945)</f>
        <v>46359</v>
      </c>
      <c r="J945" s="144">
        <f>IFERROR(_xll.qlIndexFixing(Index1M,$H945,TRUE,_xll.ohTrigger(RecalcTrigger,Trigger1M)),NA())</f>
        <v>9.4055033278875322E-3</v>
      </c>
      <c r="K945" s="44">
        <f>IFERROR(_xll.qlIndexFixing(Index3M,H945,TRUE,_xll.ohTrigger(RecalcTrigger,Trigger3M)),NA())</f>
        <v>1.063625951751046E-2</v>
      </c>
      <c r="L945" s="44">
        <f>IFERROR(_xll.qlIndexFixing(Index6M,$H945,TRUE,_xll.ohTrigger(RecalcTrigger,Trigger6M)),NA())</f>
        <v>1.1349936162223528E-2</v>
      </c>
      <c r="M945" s="145">
        <f>IFERROR(_xll.qlIndexFixing(Index1Y,$H945,TRUE,_xll.ohTrigger(RecalcTrigger,Trigger1Y)),NA())</f>
        <v>1.199380200456497E-2</v>
      </c>
      <c r="N945" s="144">
        <f>IFERROR(_xll.qlIndexFixing(ONIndex1M,I945,TRUE,_xll.ohTrigger(RecalcTrigger,Trigger1M)),NA())</f>
        <v>9.3597665773081928E-3</v>
      </c>
      <c r="O945" s="44">
        <f>IFERROR(_xll.qlIndexFixing(ONIndex3M,I945,TRUE,_xll.ohTrigger(RecalcTrigger,Trigger3M)),NA())</f>
        <v>1.0498160849676808E-2</v>
      </c>
      <c r="P945" s="44">
        <f>IFERROR(_xll.qlIndexFixing(ONIndex6M,I945,TRUE,_xll.ohTrigger(RecalcTrigger,Trigger6M)),NA())</f>
        <v>1.1086854338753227E-2</v>
      </c>
      <c r="Q945" s="145">
        <f>IFERROR(_xll.qlIndexFixing(ONIndex1Y,I945,TRUE,_xll.ohTrigger(RecalcTrigger,Trigger1Y)),NA())</f>
        <v>1.1691580966326498E-2</v>
      </c>
    </row>
    <row r="946" spans="2:17" x14ac:dyDescent="0.2">
      <c r="B946" s="39" t="s">
        <v>42</v>
      </c>
      <c r="D946" s="42">
        <f>_xll.qlCalendarAdvance(Calendar,$D945,B946,"f",FALSE)</f>
        <v>46364</v>
      </c>
      <c r="E946" s="139">
        <f>_xll.qlInterestRateIndexValueDate(IndexON,D946)</f>
        <v>46364</v>
      </c>
      <c r="F946" s="155">
        <f>IFERROR(_xll.qlIndexFixing(IndexON,D946,TRUE,_xll.ohTrigger(RecalcTrigger,TriggerON)),NA())</f>
        <v>9.5237353584209927E-3</v>
      </c>
      <c r="H946" s="42">
        <f>_xll.qlCalendarAdvance(Calendar,$H945,B946,"f",FALSE)</f>
        <v>46364</v>
      </c>
      <c r="I946" s="139">
        <f>_xll.qlInterestRateIndexValueDate(Index1M,$H946)</f>
        <v>46366</v>
      </c>
      <c r="J946" s="144">
        <f>IFERROR(_xll.qlIndexFixing(Index1M,$H946,TRUE,_xll.ohTrigger(RecalcTrigger,Trigger1M)),NA())</f>
        <v>9.4309263573841284E-3</v>
      </c>
      <c r="K946" s="44">
        <f>IFERROR(_xll.qlIndexFixing(Index3M,H946,TRUE,_xll.ohTrigger(RecalcTrigger,Trigger3M)),NA())</f>
        <v>1.0657455073189048E-2</v>
      </c>
      <c r="L946" s="44">
        <f>IFERROR(_xll.qlIndexFixing(Index6M,$H946,TRUE,_xll.ohTrigger(RecalcTrigger,Trigger6M)),NA())</f>
        <v>1.1368060922228021E-2</v>
      </c>
      <c r="M946" s="145">
        <f>IFERROR(_xll.qlIndexFixing(Index1Y,$H946,TRUE,_xll.ohTrigger(RecalcTrigger,Trigger1Y)),NA())</f>
        <v>1.2002441131982795E-2</v>
      </c>
      <c r="N946" s="144">
        <f>IFERROR(_xll.qlIndexFixing(ONIndex1M,I946,TRUE,_xll.ohTrigger(RecalcTrigger,Trigger1M)),NA())</f>
        <v>9.3854176612051532E-3</v>
      </c>
      <c r="O946" s="44">
        <f>IFERROR(_xll.qlIndexFixing(ONIndex3M,I946,TRUE,_xll.ohTrigger(RecalcTrigger,Trigger3M)),NA())</f>
        <v>1.0520125774116096E-2</v>
      </c>
      <c r="P946" s="44">
        <f>IFERROR(_xll.qlIndexFixing(ONIndex6M,I946,TRUE,_xll.ohTrigger(RecalcTrigger,Trigger6M)),NA())</f>
        <v>1.1106693971330017E-2</v>
      </c>
      <c r="Q946" s="145">
        <f>IFERROR(_xll.qlIndexFixing(ONIndex1Y,I946,TRUE,_xll.ohTrigger(RecalcTrigger,Trigger1Y)),NA())</f>
        <v>1.1701668260046816E-2</v>
      </c>
    </row>
    <row r="947" spans="2:17" x14ac:dyDescent="0.2">
      <c r="B947" s="39" t="s">
        <v>42</v>
      </c>
      <c r="D947" s="42">
        <f>_xll.qlCalendarAdvance(Calendar,$D946,B947,"f",FALSE)</f>
        <v>46371</v>
      </c>
      <c r="E947" s="139">
        <f>_xll.qlInterestRateIndexValueDate(IndexON,D947)</f>
        <v>46371</v>
      </c>
      <c r="F947" s="155">
        <f>IFERROR(_xll.qlIndexFixing(IndexON,D947,TRUE,_xll.ohTrigger(RecalcTrigger,TriggerON)),NA())</f>
        <v>9.5532175152168719E-3</v>
      </c>
      <c r="H947" s="42">
        <f>_xll.qlCalendarAdvance(Calendar,$H946,B947,"f",FALSE)</f>
        <v>46371</v>
      </c>
      <c r="I947" s="139">
        <f>_xll.qlInterestRateIndexValueDate(Index1M,$H947)</f>
        <v>46373</v>
      </c>
      <c r="J947" s="144">
        <f>IFERROR(_xll.qlIndexFixing(Index1M,$H947,TRUE,_xll.ohTrigger(RecalcTrigger,Trigger1M)),NA())</f>
        <v>9.4561973706761004E-3</v>
      </c>
      <c r="K947" s="44">
        <f>IFERROR(_xll.qlIndexFixing(Index3M,H947,TRUE,_xll.ohTrigger(RecalcTrigger,Trigger3M)),NA())</f>
        <v>1.0678506607358251E-2</v>
      </c>
      <c r="L947" s="44">
        <f>IFERROR(_xll.qlIndexFixing(Index6M,$H947,TRUE,_xll.ohTrigger(RecalcTrigger,Trigger6M)),NA())</f>
        <v>1.1386035384091548E-2</v>
      </c>
      <c r="M947" s="145">
        <f>IFERROR(_xll.qlIndexFixing(Index1Y,$H947,TRUE,_xll.ohTrigger(RecalcTrigger,Trigger1Y)),NA())</f>
        <v>1.2011021220130272E-2</v>
      </c>
      <c r="N947" s="144">
        <f>IFERROR(_xll.qlIndexFixing(ONIndex1M,I947,TRUE,_xll.ohTrigger(RecalcTrigger,Trigger1M)),NA())</f>
        <v>9.4109180258250547E-3</v>
      </c>
      <c r="O947" s="44">
        <f>IFERROR(_xll.qlIndexFixing(ONIndex3M,I947,TRUE,_xll.ohTrigger(RecalcTrigger,Trigger3M)),NA())</f>
        <v>1.0541949988311927E-2</v>
      </c>
      <c r="P947" s="44">
        <f>IFERROR(_xll.qlIndexFixing(ONIndex6M,I947,TRUE,_xll.ohTrigger(RecalcTrigger,Trigger6M)),NA())</f>
        <v>1.1126391023399407E-2</v>
      </c>
      <c r="Q947" s="145">
        <f>IFERROR(_xll.qlIndexFixing(ONIndex1Y,I947,TRUE,_xll.ohTrigger(RecalcTrigger,Trigger1Y)),NA())</f>
        <v>1.1711689549205317E-2</v>
      </c>
    </row>
    <row r="948" spans="2:17" x14ac:dyDescent="0.2">
      <c r="B948" s="39" t="s">
        <v>42</v>
      </c>
      <c r="D948" s="42">
        <f>_xll.qlCalendarAdvance(Calendar,$D947,B948,"f",FALSE)</f>
        <v>46378</v>
      </c>
      <c r="E948" s="139">
        <f>_xll.qlInterestRateIndexValueDate(IndexON,D948)</f>
        <v>46378</v>
      </c>
      <c r="F948" s="155">
        <f>IFERROR(_xll.qlIndexFixing(IndexON,D948,TRUE,_xll.ohTrigger(RecalcTrigger,TriggerON)),NA())</f>
        <v>9.5822010468715746E-3</v>
      </c>
      <c r="H948" s="42">
        <f>_xll.qlCalendarAdvance(Calendar,$H947,B948,"f",FALSE)</f>
        <v>46378</v>
      </c>
      <c r="I948" s="139">
        <f>_xll.qlInterestRateIndexValueDate(Index1M,$H948)</f>
        <v>46380</v>
      </c>
      <c r="J948" s="144">
        <f>IFERROR(_xll.qlIndexFixing(Index1M,$H948,TRUE,_xll.ohTrigger(RecalcTrigger,Trigger1M)),NA())</f>
        <v>9.4813156181955405E-3</v>
      </c>
      <c r="K948" s="44">
        <f>IFERROR(_xll.qlIndexFixing(Index3M,H948,TRUE,_xll.ohTrigger(RecalcTrigger,Trigger3M)),NA())</f>
        <v>1.0699413590514517E-2</v>
      </c>
      <c r="L948" s="44">
        <f>IFERROR(_xll.qlIndexFixing(Index6M,$H948,TRUE,_xll.ohTrigger(RecalcTrigger,Trigger6M)),NA())</f>
        <v>1.1403858971966609E-2</v>
      </c>
      <c r="M948" s="145">
        <f>IFERROR(_xll.qlIndexFixing(Index1Y,$H948,TRUE,_xll.ohTrigger(RecalcTrigger,Trigger1Y)),NA())</f>
        <v>1.2019542569994251E-2</v>
      </c>
      <c r="N948" s="144">
        <f>IFERROR(_xll.qlIndexFixing(ONIndex1M,I948,TRUE,_xll.ohTrigger(RecalcTrigger,Trigger1M)),NA())</f>
        <v>9.4398757860147953E-3</v>
      </c>
      <c r="O948" s="44">
        <f>IFERROR(_xll.qlIndexFixing(ONIndex3M,I948,TRUE,_xll.ohTrigger(RecalcTrigger,Trigger3M)),NA())</f>
        <v>1.0566718974454048E-2</v>
      </c>
      <c r="P948" s="44">
        <f>IFERROR(_xll.qlIndexFixing(ONIndex6M,I948,TRUE,_xll.ohTrigger(RecalcTrigger,Trigger6M)),NA())</f>
        <v>1.1148726622529637E-2</v>
      </c>
      <c r="Q948" s="145">
        <f>IFERROR(_xll.qlIndexFixing(ONIndex1Y,I948,TRUE,_xll.ohTrigger(RecalcTrigger,Trigger1Y)),NA())</f>
        <v>1.1723062012736207E-2</v>
      </c>
    </row>
    <row r="949" spans="2:17" x14ac:dyDescent="0.2">
      <c r="B949" s="39" t="s">
        <v>42</v>
      </c>
      <c r="D949" s="42">
        <f>_xll.qlCalendarAdvance(Calendar,$D948,B949,"f",FALSE)</f>
        <v>46385</v>
      </c>
      <c r="E949" s="139">
        <f>_xll.qlInterestRateIndexValueDate(IndexON,D949)</f>
        <v>46385</v>
      </c>
      <c r="F949" s="155">
        <f>IFERROR(_xll.qlIndexFixing(IndexON,D949,TRUE,_xll.ohTrigger(RecalcTrigger,TriggerON)),NA())</f>
        <v>9.6106824555430848E-3</v>
      </c>
      <c r="H949" s="42">
        <f>_xll.qlCalendarAdvance(Calendar,$H948,B949,"f",FALSE)</f>
        <v>46385</v>
      </c>
      <c r="I949" s="139">
        <f>_xll.qlInterestRateIndexValueDate(Index1M,$H949)</f>
        <v>46387</v>
      </c>
      <c r="J949" s="144">
        <f>IFERROR(_xll.qlIndexFixing(Index1M,$H949,TRUE,_xll.ohTrigger(RecalcTrigger,Trigger1M)),NA())</f>
        <v>9.500591712524712E-3</v>
      </c>
      <c r="K949" s="44">
        <f>IFERROR(_xll.qlIndexFixing(Index3M,H949,TRUE,_xll.ohTrigger(RecalcTrigger,Trigger3M)),NA())</f>
        <v>1.0720175493159623E-2</v>
      </c>
      <c r="L949" s="44">
        <f>IFERROR(_xll.qlIndexFixing(Index6M,$H949,TRUE,_xll.ohTrigger(RecalcTrigger,Trigger6M)),NA())</f>
        <v>1.1420140016434294E-2</v>
      </c>
      <c r="M949" s="145">
        <f>IFERROR(_xll.qlIndexFixing(Index1Y,$H949,TRUE,_xll.ohTrigger(RecalcTrigger,Trigger1Y)),NA())</f>
        <v>1.202800548258217E-2</v>
      </c>
      <c r="N949" s="144">
        <f>IFERROR(_xll.qlIndexFixing(ONIndex1M,I949,TRUE,_xll.ohTrigger(RecalcTrigger,Trigger1M)),NA())</f>
        <v>9.465050662038621E-3</v>
      </c>
      <c r="O949" s="44">
        <f>IFERROR(_xll.qlIndexFixing(ONIndex3M,I949,TRUE,_xll.ohTrigger(RecalcTrigger,Trigger3M)),NA())</f>
        <v>1.0588239895898965E-2</v>
      </c>
      <c r="P949" s="44">
        <f>IFERROR(_xll.qlIndexFixing(ONIndex6M,I949,TRUE,_xll.ohTrigger(RecalcTrigger,Trigger6M)),NA())</f>
        <v>1.1168116230688696E-2</v>
      </c>
      <c r="Q949" s="145">
        <f>IFERROR(_xll.qlIndexFixing(ONIndex1Y,I949,TRUE,_xll.ohTrigger(RecalcTrigger,Trigger1Y)),NA())</f>
        <v>1.1732942870148477E-2</v>
      </c>
    </row>
    <row r="950" spans="2:17" x14ac:dyDescent="0.2">
      <c r="B950" s="39" t="s">
        <v>42</v>
      </c>
      <c r="D950" s="42">
        <f>_xll.qlCalendarAdvance(Calendar,$D949,B950,"f",FALSE)</f>
        <v>46392</v>
      </c>
      <c r="E950" s="139">
        <f>_xll.qlInterestRateIndexValueDate(IndexON,D950)</f>
        <v>46392</v>
      </c>
      <c r="F950" s="155">
        <f>IFERROR(_xll.qlIndexFixing(IndexON,D950,TRUE,_xll.ohTrigger(RecalcTrigger,TriggerON)),NA())</f>
        <v>9.6386582432295143E-3</v>
      </c>
      <c r="H950" s="42">
        <f>_xll.qlCalendarAdvance(Calendar,$H949,B950,"f",FALSE)</f>
        <v>46392</v>
      </c>
      <c r="I950" s="139">
        <f>_xll.qlInterestRateIndexValueDate(Index1M,$H950)</f>
        <v>46394</v>
      </c>
      <c r="J950" s="144">
        <f>IFERROR(_xll.qlIndexFixing(Index1M,$H950,TRUE,_xll.ohTrigger(RecalcTrigger,Trigger1M)),NA())</f>
        <v>9.5310908176376996E-3</v>
      </c>
      <c r="K950" s="44">
        <f>IFERROR(_xll.qlIndexFixing(Index3M,H950,TRUE,_xll.ohTrigger(RecalcTrigger,Trigger3M)),NA())</f>
        <v>1.0740791785799786E-2</v>
      </c>
      <c r="L950" s="44">
        <f>IFERROR(_xll.qlIndexFixing(Index6M,$H950,TRUE,_xll.ohTrigger(RecalcTrigger,Trigger6M)),NA())</f>
        <v>1.1437670628861196E-2</v>
      </c>
      <c r="M950" s="145">
        <f>IFERROR(_xll.qlIndexFixing(Index1Y,$H950,TRUE,_xll.ohTrigger(RecalcTrigger,Trigger1Y)),NA())</f>
        <v>1.2036410258922055E-2</v>
      </c>
      <c r="N950" s="144">
        <f>IFERROR(_xll.qlIndexFixing(ONIndex1M,I950,TRUE,_xll.ohTrigger(RecalcTrigger,Trigger1M)),NA())</f>
        <v>9.4865073244054798E-3</v>
      </c>
      <c r="O950" s="44">
        <f>IFERROR(_xll.qlIndexFixing(ONIndex3M,I950,TRUE,_xll.ohTrigger(RecalcTrigger,Trigger3M)),NA())</f>
        <v>1.0606573110685247E-2</v>
      </c>
      <c r="P950" s="44">
        <f>IFERROR(_xll.qlIndexFixing(ONIndex6M,I950,TRUE,_xll.ohTrigger(RecalcTrigger,Trigger6M)),NA())</f>
        <v>1.1184621011670615E-2</v>
      </c>
      <c r="Q950" s="145">
        <f>IFERROR(_xll.qlIndexFixing(ONIndex1Y,I950,TRUE,_xll.ohTrigger(RecalcTrigger,Trigger1Y)),NA())</f>
        <v>1.1741360378678678E-2</v>
      </c>
    </row>
    <row r="951" spans="2:17" x14ac:dyDescent="0.2">
      <c r="B951" s="39" t="s">
        <v>42</v>
      </c>
      <c r="D951" s="42">
        <f>_xll.qlCalendarAdvance(Calendar,$D950,B951,"f",FALSE)</f>
        <v>46399</v>
      </c>
      <c r="E951" s="139">
        <f>_xll.qlInterestRateIndexValueDate(IndexON,D951)</f>
        <v>46399</v>
      </c>
      <c r="F951" s="155">
        <f>IFERROR(_xll.qlIndexFixing(IndexON,D951,TRUE,_xll.ohTrigger(RecalcTrigger,TriggerON)),NA())</f>
        <v>9.6661249124085913E-3</v>
      </c>
      <c r="H951" s="42">
        <f>_xll.qlCalendarAdvance(Calendar,$H950,B951,"f",FALSE)</f>
        <v>46399</v>
      </c>
      <c r="I951" s="139">
        <f>_xll.qlInterestRateIndexValueDate(Index1M,$H951)</f>
        <v>46401</v>
      </c>
      <c r="J951" s="144">
        <f>IFERROR(_xll.qlIndexFixing(Index1M,$H951,TRUE,_xll.ohTrigger(RecalcTrigger,Trigger1M)),NA())</f>
        <v>9.5557462704246032E-3</v>
      </c>
      <c r="K951" s="44">
        <f>IFERROR(_xll.qlIndexFixing(Index3M,H951,TRUE,_xll.ohTrigger(RecalcTrigger,Trigger3M)),NA())</f>
        <v>1.0761261938944777E-2</v>
      </c>
      <c r="L951" s="44">
        <f>IFERROR(_xll.qlIndexFixing(Index6M,$H951,TRUE,_xll.ohTrigger(RecalcTrigger,Trigger6M)),NA())</f>
        <v>1.1455048684958538E-2</v>
      </c>
      <c r="M951" s="145">
        <f>IFERROR(_xll.qlIndexFixing(Index1Y,$H951,TRUE,_xll.ohTrigger(RecalcTrigger,Trigger1Y)),NA())</f>
        <v>1.2044757200062517E-2</v>
      </c>
      <c r="N951" s="144">
        <f>IFERROR(_xll.qlIndexFixing(ONIndex1M,I951,TRUE,_xll.ohTrigger(RecalcTrigger,Trigger1M)),NA())</f>
        <v>9.5113973322202838E-3</v>
      </c>
      <c r="O951" s="44">
        <f>IFERROR(_xll.qlIndexFixing(ONIndex3M,I951,TRUE,_xll.ohTrigger(RecalcTrigger,Trigger3M)),NA())</f>
        <v>1.0627829225153818E-2</v>
      </c>
      <c r="P951" s="44">
        <f>IFERROR(_xll.qlIndexFixing(ONIndex6M,I951,TRUE,_xll.ohTrigger(RecalcTrigger,Trigger6M)),NA())</f>
        <v>1.1203742056657973E-2</v>
      </c>
      <c r="Q951" s="145">
        <f>IFERROR(_xll.qlIndexFixing(ONIndex1Y,I951,TRUE,_xll.ohTrigger(RecalcTrigger,Trigger1Y)),NA())</f>
        <v>1.1751120638718859E-2</v>
      </c>
    </row>
    <row r="952" spans="2:17" x14ac:dyDescent="0.2">
      <c r="B952" s="39" t="s">
        <v>42</v>
      </c>
      <c r="D952" s="42">
        <f>_xll.qlCalendarAdvance(Calendar,$D951,B952,"f",FALSE)</f>
        <v>46406</v>
      </c>
      <c r="E952" s="139">
        <f>_xll.qlInterestRateIndexValueDate(IndexON,D952)</f>
        <v>46406</v>
      </c>
      <c r="F952" s="155">
        <f>IFERROR(_xll.qlIndexFixing(IndexON,D952,TRUE,_xll.ohTrigger(RecalcTrigger,TriggerON)),NA())</f>
        <v>9.6930789651583638E-3</v>
      </c>
      <c r="H952" s="42">
        <f>_xll.qlCalendarAdvance(Calendar,$H951,B952,"f",FALSE)</f>
        <v>46406</v>
      </c>
      <c r="I952" s="139">
        <f>_xll.qlInterestRateIndexValueDate(Index1M,$H952)</f>
        <v>46408</v>
      </c>
      <c r="J952" s="144">
        <f>IFERROR(_xll.qlIndexFixing(Index1M,$H952,TRUE,_xll.ohTrigger(RecalcTrigger,Trigger1M)),NA())</f>
        <v>9.5802459591623479E-3</v>
      </c>
      <c r="K952" s="44">
        <f>IFERROR(_xll.qlIndexFixing(Index3M,H952,TRUE,_xll.ohTrigger(RecalcTrigger,Trigger3M)),NA())</f>
        <v>1.0781585423112361E-2</v>
      </c>
      <c r="L952" s="44">
        <f>IFERROR(_xll.qlIndexFixing(Index6M,$H952,TRUE,_xll.ohTrigger(RecalcTrigger,Trigger6M)),NA())</f>
        <v>1.1472273608975165E-2</v>
      </c>
      <c r="M952" s="145">
        <f>IFERROR(_xll.qlIndexFixing(Index1Y,$H952,TRUE,_xll.ohTrigger(RecalcTrigger,Trigger1Y)),NA())</f>
        <v>1.2053046607072531E-2</v>
      </c>
      <c r="N952" s="144">
        <f>IFERROR(_xll.qlIndexFixing(ONIndex1M,I952,TRUE,_xll.ohTrigger(RecalcTrigger,Trigger1M)),NA())</f>
        <v>9.536132880949566E-3</v>
      </c>
      <c r="O952" s="44">
        <f>IFERROR(_xll.qlIndexFixing(ONIndex3M,I952,TRUE,_xll.ohTrigger(RecalcTrigger,Trigger3M)),NA())</f>
        <v>1.0648942000042183E-2</v>
      </c>
      <c r="P952" s="44">
        <f>IFERROR(_xll.qlIndexFixing(ONIndex6M,I952,TRUE,_xll.ohTrigger(RecalcTrigger,Trigger6M)),NA())</f>
        <v>1.1222717678371907E-2</v>
      </c>
      <c r="Q952" s="145">
        <f>IFERROR(_xll.qlIndexFixing(ONIndex1Y,I952,TRUE,_xll.ohTrigger(RecalcTrigger,Trigger1Y)),NA())</f>
        <v>1.1760816388601825E-2</v>
      </c>
    </row>
    <row r="953" spans="2:17" x14ac:dyDescent="0.2">
      <c r="B953" s="39" t="s">
        <v>42</v>
      </c>
      <c r="D953" s="42">
        <f>_xll.qlCalendarAdvance(Calendar,$D952,B953,"f",FALSE)</f>
        <v>46413</v>
      </c>
      <c r="E953" s="139">
        <f>_xll.qlInterestRateIndexValueDate(IndexON,D953)</f>
        <v>46413</v>
      </c>
      <c r="F953" s="155">
        <f>IFERROR(_xll.qlIndexFixing(IndexON,D953,TRUE,_xll.ohTrigger(RecalcTrigger,TriggerON)),NA())</f>
        <v>9.7195169036368156E-3</v>
      </c>
      <c r="H953" s="42">
        <f>_xll.qlCalendarAdvance(Calendar,$H952,B953,"f",FALSE)</f>
        <v>46413</v>
      </c>
      <c r="I953" s="139">
        <f>_xll.qlInterestRateIndexValueDate(Index1M,$H953)</f>
        <v>46415</v>
      </c>
      <c r="J953" s="144">
        <f>IFERROR(_xll.qlIndexFixing(Index1M,$H953,TRUE,_xll.ohTrigger(RecalcTrigger,Trigger1M)),NA())</f>
        <v>9.5990265748686476E-3</v>
      </c>
      <c r="K953" s="44">
        <f>IFERROR(_xll.qlIndexFixing(Index3M,H953,TRUE,_xll.ohTrigger(RecalcTrigger,Trigger3M)),NA())</f>
        <v>1.0801761708824742E-2</v>
      </c>
      <c r="L953" s="44">
        <f>IFERROR(_xll.qlIndexFixing(Index6M,$H953,TRUE,_xll.ohTrigger(RecalcTrigger,Trigger6M)),NA())</f>
        <v>1.1489344825175371E-2</v>
      </c>
      <c r="M953" s="145">
        <f>IFERROR(_xll.qlIndexFixing(Index1Y,$H953,TRUE,_xll.ohTrigger(RecalcTrigger,Trigger1Y)),NA())</f>
        <v>1.2061278781040569E-2</v>
      </c>
      <c r="N953" s="144">
        <f>IFERROR(_xll.qlIndexFixing(ONIndex1M,I953,TRUE,_xll.ohTrigger(RecalcTrigger,Trigger1M)),NA())</f>
        <v>9.5607132226316338E-3</v>
      </c>
      <c r="O953" s="44">
        <f>IFERROR(_xll.qlIndexFixing(ONIndex3M,I953,TRUE,_xll.ohTrigger(RecalcTrigger,Trigger3M)),NA())</f>
        <v>1.0669910909451019E-2</v>
      </c>
      <c r="P953" s="44">
        <f>IFERROR(_xll.qlIndexFixing(ONIndex6M,I953,TRUE,_xll.ohTrigger(RecalcTrigger,Trigger6M)),NA())</f>
        <v>1.1241547308387112E-2</v>
      </c>
      <c r="Q953" s="145">
        <f>IFERROR(_xll.qlIndexFixing(ONIndex1Y,I953,TRUE,_xll.ohTrigger(RecalcTrigger,Trigger1Y)),NA())</f>
        <v>1.1770447927368366E-2</v>
      </c>
    </row>
    <row r="954" spans="2:17" x14ac:dyDescent="0.2">
      <c r="B954" s="39" t="s">
        <v>42</v>
      </c>
      <c r="D954" s="42">
        <f>_xll.qlCalendarAdvance(Calendar,$D953,B954,"f",FALSE)</f>
        <v>46420</v>
      </c>
      <c r="E954" s="139">
        <f>_xll.qlInterestRateIndexValueDate(IndexON,D954)</f>
        <v>46420</v>
      </c>
      <c r="F954" s="155">
        <f>IFERROR(_xll.qlIndexFixing(IndexON,D954,TRUE,_xll.ohTrigger(RecalcTrigger,TriggerON)),NA())</f>
        <v>9.745435230081867E-3</v>
      </c>
      <c r="H954" s="42">
        <f>_xll.qlCalendarAdvance(Calendar,$H953,B954,"f",FALSE)</f>
        <v>46420</v>
      </c>
      <c r="I954" s="139">
        <f>_xll.qlInterestRateIndexValueDate(Index1M,$H954)</f>
        <v>46422</v>
      </c>
      <c r="J954" s="144">
        <f>IFERROR(_xll.qlIndexFixing(Index1M,$H954,TRUE,_xll.ohTrigger(RecalcTrigger,Trigger1M)),NA())</f>
        <v>9.6213989158308189E-3</v>
      </c>
      <c r="K954" s="44">
        <f>IFERROR(_xll.qlIndexFixing(Index3M,H954,TRUE,_xll.ohTrigger(RecalcTrigger,Trigger3M)),NA())</f>
        <v>1.0820224677389701E-2</v>
      </c>
      <c r="L954" s="44">
        <f>IFERROR(_xll.qlIndexFixing(Index6M,$H954,TRUE,_xll.ohTrigger(RecalcTrigger,Trigger6M)),NA())</f>
        <v>1.1506261757838471E-2</v>
      </c>
      <c r="M954" s="145">
        <f>IFERROR(_xll.qlIndexFixing(Index1Y,$H954,TRUE,_xll.ohTrigger(RecalcTrigger,Trigger1Y)),NA())</f>
        <v>1.2069454023075247E-2</v>
      </c>
      <c r="N954" s="144">
        <f>IFERROR(_xll.qlIndexFixing(ONIndex1M,I954,TRUE,_xll.ohTrigger(RecalcTrigger,Trigger1M)),NA())</f>
        <v>9.5851376093047946E-3</v>
      </c>
      <c r="O954" s="44">
        <f>IFERROR(_xll.qlIndexFixing(ONIndex3M,I954,TRUE,_xll.ohTrigger(RecalcTrigger,Trigger3M)),NA())</f>
        <v>1.0690735427481002E-2</v>
      </c>
      <c r="P954" s="44">
        <f>IFERROR(_xll.qlIndexFixing(ONIndex6M,I954,TRUE,_xll.ohTrigger(RecalcTrigger,Trigger6M)),NA())</f>
        <v>1.126023037827828E-2</v>
      </c>
      <c r="Q954" s="145">
        <f>IFERROR(_xll.qlIndexFixing(ONIndex1Y,I954,TRUE,_xll.ohTrigger(RecalcTrigger,Trigger1Y)),NA())</f>
        <v>1.1780015553659595E-2</v>
      </c>
    </row>
    <row r="955" spans="2:17" x14ac:dyDescent="0.2">
      <c r="B955" s="39" t="s">
        <v>42</v>
      </c>
      <c r="D955" s="42">
        <f>_xll.qlCalendarAdvance(Calendar,$D954,B955,"f",FALSE)</f>
        <v>46427</v>
      </c>
      <c r="E955" s="139">
        <f>_xll.qlInterestRateIndexValueDate(IndexON,D955)</f>
        <v>46427</v>
      </c>
      <c r="F955" s="155">
        <f>IFERROR(_xll.qlIndexFixing(IndexON,D955,TRUE,_xll.ohTrigger(RecalcTrigger,TriggerON)),NA())</f>
        <v>9.7708304467314377E-3</v>
      </c>
      <c r="H955" s="42">
        <f>_xll.qlCalendarAdvance(Calendar,$H954,B955,"f",FALSE)</f>
        <v>46427</v>
      </c>
      <c r="I955" s="139">
        <f>_xll.qlInterestRateIndexValueDate(Index1M,$H955)</f>
        <v>46429</v>
      </c>
      <c r="J955" s="144">
        <f>IFERROR(_xll.qlIndexFixing(Index1M,$H955,TRUE,_xll.ohTrigger(RecalcTrigger,Trigger1M)),NA())</f>
        <v>9.6454696151759833E-3</v>
      </c>
      <c r="K955" s="44">
        <f>IFERROR(_xll.qlIndexFixing(Index3M,H955,TRUE,_xll.ohTrigger(RecalcTrigger,Trigger3M)),NA())</f>
        <v>1.0840115067927921E-2</v>
      </c>
      <c r="L955" s="44">
        <f>IFERROR(_xll.qlIndexFixing(Index6M,$H955,TRUE,_xll.ohTrigger(RecalcTrigger,Trigger6M)),NA())</f>
        <v>1.1523023831261445E-2</v>
      </c>
      <c r="M955" s="145">
        <f>IFERROR(_xll.qlIndexFixing(Index1Y,$H955,TRUE,_xll.ohTrigger(RecalcTrigger,Trigger1Y)),NA())</f>
        <v>1.2077572634304893E-2</v>
      </c>
      <c r="N955" s="144">
        <f>IFERROR(_xll.qlIndexFixing(ONIndex1M,I955,TRUE,_xll.ohTrigger(RecalcTrigger,Trigger1M)),NA())</f>
        <v>9.6094052928474838E-3</v>
      </c>
      <c r="O955" s="44">
        <f>IFERROR(_xll.qlIndexFixing(ONIndex3M,I955,TRUE,_xll.ohTrigger(RecalcTrigger,Trigger3M)),NA())</f>
        <v>1.0711415028392679E-2</v>
      </c>
      <c r="P955" s="44">
        <f>IFERROR(_xll.qlIndexFixing(ONIndex6M,I955,TRUE,_xll.ohTrigger(RecalcTrigger,Trigger6M)),NA())</f>
        <v>1.1278766319460232E-2</v>
      </c>
      <c r="Q955" s="145">
        <f>IFERROR(_xll.qlIndexFixing(ONIndex1Y,I955,TRUE,_xll.ohTrigger(RecalcTrigger,Trigger1Y)),NA())</f>
        <v>1.178951956659624E-2</v>
      </c>
    </row>
    <row r="956" spans="2:17" x14ac:dyDescent="0.2">
      <c r="B956" s="39" t="s">
        <v>42</v>
      </c>
      <c r="D956" s="42">
        <f>_xll.qlCalendarAdvance(Calendar,$D955,B956,"f",FALSE)</f>
        <v>46434</v>
      </c>
      <c r="E956" s="139">
        <f>_xll.qlInterestRateIndexValueDate(IndexON,D956)</f>
        <v>46434</v>
      </c>
      <c r="F956" s="155">
        <f>IFERROR(_xll.qlIndexFixing(IndexON,D956,TRUE,_xll.ohTrigger(RecalcTrigger,TriggerON)),NA())</f>
        <v>9.795699055823448E-3</v>
      </c>
      <c r="H956" s="42">
        <f>_xll.qlCalendarAdvance(Calendar,$H955,B956,"f",FALSE)</f>
        <v>46434</v>
      </c>
      <c r="I956" s="139">
        <f>_xll.qlInterestRateIndexValueDate(Index1M,$H956)</f>
        <v>46436</v>
      </c>
      <c r="J956" s="144">
        <f>IFERROR(_xll.qlIndexFixing(Index1M,$H956,TRUE,_xll.ohTrigger(RecalcTrigger,Trigger1M)),NA())</f>
        <v>9.6693817769523596E-3</v>
      </c>
      <c r="K956" s="44">
        <f>IFERROR(_xll.qlIndexFixing(Index3M,H956,TRUE,_xll.ohTrigger(RecalcTrigger,Trigger3M)),NA())</f>
        <v>1.0859856712812144E-2</v>
      </c>
      <c r="L956" s="44">
        <f>IFERROR(_xll.qlIndexFixing(Index6M,$H956,TRUE,_xll.ohTrigger(RecalcTrigger,Trigger6M)),NA())</f>
        <v>1.1539630469756285E-2</v>
      </c>
      <c r="M956" s="145">
        <f>IFERROR(_xll.qlIndexFixing(Index1Y,$H956,TRUE,_xll.ohTrigger(RecalcTrigger,Trigger1Y)),NA())</f>
        <v>1.2085634915877328E-2</v>
      </c>
      <c r="N956" s="144">
        <f>IFERROR(_xll.qlIndexFixing(ONIndex1M,I956,TRUE,_xll.ohTrigger(RecalcTrigger,Trigger1M)),NA())</f>
        <v>9.6335155254578808E-3</v>
      </c>
      <c r="O956" s="44">
        <f>IFERROR(_xll.qlIndexFixing(ONIndex3M,I956,TRUE,_xll.ohTrigger(RecalcTrigger,Trigger3M)),NA())</f>
        <v>1.0731949186206791E-2</v>
      </c>
      <c r="P956" s="44">
        <f>IFERROR(_xll.qlIndexFixing(ONIndex6M,I956,TRUE,_xll.ohTrigger(RecalcTrigger,Trigger6M)),NA())</f>
        <v>1.1297154563267853E-2</v>
      </c>
      <c r="Q956" s="145">
        <f>IFERROR(_xll.qlIndexFixing(ONIndex1Y,I956,TRUE,_xll.ohTrigger(RecalcTrigger,Trigger1Y)),NA())</f>
        <v>1.1798960264819414E-2</v>
      </c>
    </row>
    <row r="957" spans="2:17" x14ac:dyDescent="0.2">
      <c r="B957" s="39" t="s">
        <v>42</v>
      </c>
      <c r="D957" s="42">
        <f>_xll.qlCalendarAdvance(Calendar,$D956,B957,"f",FALSE)</f>
        <v>46441</v>
      </c>
      <c r="E957" s="139">
        <f>_xll.qlInterestRateIndexValueDate(IndexON,D957)</f>
        <v>46441</v>
      </c>
      <c r="F957" s="155">
        <f>IFERROR(_xll.qlIndexFixing(IndexON,D957,TRUE,_xll.ohTrigger(RecalcTrigger,TriggerON)),NA())</f>
        <v>9.8200375594359457E-3</v>
      </c>
      <c r="H957" s="42">
        <f>_xll.qlCalendarAdvance(Calendar,$H956,B957,"f",FALSE)</f>
        <v>46441</v>
      </c>
      <c r="I957" s="139">
        <f>_xll.qlInterestRateIndexValueDate(Index1M,$H957)</f>
        <v>46443</v>
      </c>
      <c r="J957" s="144">
        <f>IFERROR(_xll.qlIndexFixing(Index1M,$H957,TRUE,_xll.ohTrigger(RecalcTrigger,Trigger1M)),NA())</f>
        <v>9.6931346517993757E-3</v>
      </c>
      <c r="K957" s="44">
        <f>IFERROR(_xll.qlIndexFixing(Index3M,H957,TRUE,_xll.ohTrigger(RecalcTrigger,Trigger3M)),NA())</f>
        <v>1.0879449082629453E-2</v>
      </c>
      <c r="L957" s="44">
        <f>IFERROR(_xll.qlIndexFixing(Index6M,$H957,TRUE,_xll.ohTrigger(RecalcTrigger,Trigger6M)),NA())</f>
        <v>1.1556081097652651E-2</v>
      </c>
      <c r="M957" s="145">
        <f>IFERROR(_xll.qlIndexFixing(Index1Y,$H957,TRUE,_xll.ohTrigger(RecalcTrigger,Trigger1Y)),NA())</f>
        <v>1.209364116895964E-2</v>
      </c>
      <c r="N957" s="144">
        <f>IFERROR(_xll.qlIndexFixing(ONIndex1M,I957,TRUE,_xll.ohTrigger(RecalcTrigger,Trigger1M)),NA())</f>
        <v>9.6574675591742931E-3</v>
      </c>
      <c r="O957" s="44">
        <f>IFERROR(_xll.qlIndexFixing(ONIndex3M,I957,TRUE,_xll.ohTrigger(RecalcTrigger,Trigger3M)),NA())</f>
        <v>1.0752337375024013E-2</v>
      </c>
      <c r="P957" s="44">
        <f>IFERROR(_xll.qlIndexFixing(ONIndex6M,I957,TRUE,_xll.ohTrigger(RecalcTrigger,Trigger6M)),NA())</f>
        <v>1.1315394541355772E-2</v>
      </c>
      <c r="Q957" s="145">
        <f>IFERROR(_xll.qlIndexFixing(ONIndex1Y,I957,TRUE,_xll.ohTrigger(RecalcTrigger,Trigger1Y)),NA())</f>
        <v>1.1808337947289971E-2</v>
      </c>
    </row>
    <row r="958" spans="2:17" x14ac:dyDescent="0.2">
      <c r="B958" s="39" t="s">
        <v>42</v>
      </c>
      <c r="D958" s="42">
        <f>_xll.qlCalendarAdvance(Calendar,$D957,B958,"f",FALSE)</f>
        <v>46448</v>
      </c>
      <c r="E958" s="139">
        <f>_xll.qlInterestRateIndexValueDate(IndexON,D958)</f>
        <v>46448</v>
      </c>
      <c r="F958" s="155">
        <f>IFERROR(_xll.qlIndexFixing(IndexON,D958,TRUE,_xll.ohTrigger(RecalcTrigger,TriggerON)),NA())</f>
        <v>9.8438424598867869E-3</v>
      </c>
      <c r="H958" s="42">
        <f>_xll.qlCalendarAdvance(Calendar,$H957,B958,"f",FALSE)</f>
        <v>46448</v>
      </c>
      <c r="I958" s="139">
        <f>_xll.qlInterestRateIndexValueDate(Index1M,$H958)</f>
        <v>46450</v>
      </c>
      <c r="J958" s="144">
        <f>IFERROR(_xll.qlIndexFixing(Index1M,$H958,TRUE,_xll.ohTrigger(RecalcTrigger,Trigger1M)),NA())</f>
        <v>9.7239310707086801E-3</v>
      </c>
      <c r="K958" s="44">
        <f>IFERROR(_xll.qlIndexFixing(Index3M,H958,TRUE,_xll.ohTrigger(RecalcTrigger,Trigger3M)),NA())</f>
        <v>1.0903463743871016E-2</v>
      </c>
      <c r="L958" s="44">
        <f>IFERROR(_xll.qlIndexFixing(Index6M,$H958,TRUE,_xll.ohTrigger(RecalcTrigger,Trigger6M)),NA())</f>
        <v>1.1578839763934635E-2</v>
      </c>
      <c r="M958" s="145">
        <f>IFERROR(_xll.qlIndexFixing(Index1Y,$H958,TRUE,_xll.ohTrigger(RecalcTrigger,Trigger1Y)),NA())</f>
        <v>1.2103792421571115E-2</v>
      </c>
      <c r="N958" s="144">
        <f>IFERROR(_xll.qlIndexFixing(ONIndex1M,I958,TRUE,_xll.ohTrigger(RecalcTrigger,Trigger1M)),NA())</f>
        <v>9.6812606459550921E-3</v>
      </c>
      <c r="O958" s="44">
        <f>IFERROR(_xll.qlIndexFixing(ONIndex3M,I958,TRUE,_xll.ohTrigger(RecalcTrigger,Trigger3M)),NA())</f>
        <v>1.0772579069184829E-2</v>
      </c>
      <c r="P958" s="44">
        <f>IFERROR(_xll.qlIndexFixing(ONIndex6M,I958,TRUE,_xll.ohTrigger(RecalcTrigger,Trigger6M)),NA())</f>
        <v>1.1333485685058875E-2</v>
      </c>
      <c r="Q958" s="145">
        <f>IFERROR(_xll.qlIndexFixing(ONIndex1Y,I958,TRUE,_xll.ohTrigger(RecalcTrigger,Trigger1Y)),NA())</f>
        <v>1.1817652912888832E-2</v>
      </c>
    </row>
    <row r="959" spans="2:17" x14ac:dyDescent="0.2">
      <c r="B959" s="39" t="s">
        <v>42</v>
      </c>
      <c r="D959" s="42">
        <f>_xll.qlCalendarAdvance(Calendar,$D958,B959,"f",FALSE)</f>
        <v>46455</v>
      </c>
      <c r="E959" s="139">
        <f>_xll.qlInterestRateIndexValueDate(IndexON,D959)</f>
        <v>46455</v>
      </c>
      <c r="F959" s="155">
        <f>IFERROR(_xll.qlIndexFixing(IndexON,D959,TRUE,_xll.ohTrigger(RecalcTrigger,TriggerON)),NA())</f>
        <v>9.8671102594138915E-3</v>
      </c>
      <c r="H959" s="42">
        <f>_xll.qlCalendarAdvance(Calendar,$H958,B959,"f",FALSE)</f>
        <v>46455</v>
      </c>
      <c r="I959" s="139">
        <f>_xll.qlInterestRateIndexValueDate(Index1M,$H959)</f>
        <v>46457</v>
      </c>
      <c r="J959" s="144">
        <f>IFERROR(_xll.qlIndexFixing(Index1M,$H959,TRUE,_xll.ohTrigger(RecalcTrigger,Trigger1M)),NA())</f>
        <v>9.7473194231809113E-3</v>
      </c>
      <c r="K959" s="44">
        <f>IFERROR(_xll.qlIndexFixing(Index3M,H959,TRUE,_xll.ohTrigger(RecalcTrigger,Trigger3M)),NA())</f>
        <v>1.0922725197440527E-2</v>
      </c>
      <c r="L959" s="44">
        <f>IFERROR(_xll.qlIndexFixing(Index6M,$H959,TRUE,_xll.ohTrigger(RecalcTrigger,Trigger6M)),NA())</f>
        <v>1.1594922060926396E-2</v>
      </c>
      <c r="M959" s="145">
        <f>IFERROR(_xll.qlIndexFixing(Index1Y,$H959,TRUE,_xll.ohTrigger(RecalcTrigger,Trigger1Y)),NA())</f>
        <v>1.2111677038934253E-2</v>
      </c>
      <c r="N959" s="144">
        <f>IFERROR(_xll.qlIndexFixing(ONIndex1M,I959,TRUE,_xll.ohTrigger(RecalcTrigger,Trigger1M)),NA())</f>
        <v>9.7048940378385851E-3</v>
      </c>
      <c r="O959" s="44">
        <f>IFERROR(_xll.qlIndexFixing(ONIndex3M,I959,TRUE,_xll.ohTrigger(RecalcTrigger,Trigger3M)),NA())</f>
        <v>1.0792673742550107E-2</v>
      </c>
      <c r="P959" s="44">
        <f>IFERROR(_xll.qlIndexFixing(ONIndex6M,I959,TRUE,_xll.ohTrigger(RecalcTrigger,Trigger6M)),NA())</f>
        <v>1.1351427425791982E-2</v>
      </c>
      <c r="Q959" s="145">
        <f>IFERROR(_xll.qlIndexFixing(ONIndex1Y,I959,TRUE,_xll.ohTrigger(RecalcTrigger,Trigger1Y)),NA())</f>
        <v>1.1826905460576853E-2</v>
      </c>
    </row>
    <row r="960" spans="2:17" x14ac:dyDescent="0.2">
      <c r="B960" s="39" t="s">
        <v>42</v>
      </c>
      <c r="D960" s="42">
        <f>_xll.qlCalendarAdvance(Calendar,$D959,B960,"f",FALSE)</f>
        <v>46462</v>
      </c>
      <c r="E960" s="139">
        <f>_xll.qlInterestRateIndexValueDate(IndexON,D960)</f>
        <v>46462</v>
      </c>
      <c r="F960" s="155">
        <f>IFERROR(_xll.qlIndexFixing(IndexON,D960,TRUE,_xll.ohTrigger(RecalcTrigger,TriggerON)),NA())</f>
        <v>9.8898374601752437E-3</v>
      </c>
      <c r="H960" s="42">
        <f>_xll.qlCalendarAdvance(Calendar,$H959,B960,"f",FALSE)</f>
        <v>46462</v>
      </c>
      <c r="I960" s="139">
        <f>_xll.qlInterestRateIndexValueDate(Index1M,$H960)</f>
        <v>46464</v>
      </c>
      <c r="J960" s="144">
        <f>IFERROR(_xll.qlIndexFixing(Index1M,$H960,TRUE,_xll.ohTrigger(RecalcTrigger,Trigger1M)),NA())</f>
        <v>9.7705460150557255E-3</v>
      </c>
      <c r="K960" s="44">
        <f>IFERROR(_xll.qlIndexFixing(Index3M,H960,TRUE,_xll.ohTrigger(RecalcTrigger,Trigger3M)),NA())</f>
        <v>1.0941835663630047E-2</v>
      </c>
      <c r="L960" s="44">
        <f>IFERROR(_xll.qlIndexFixing(Index6M,$H960,TRUE,_xll.ohTrigger(RecalcTrigger,Trigger6M)),NA())</f>
        <v>1.1610846393024947E-2</v>
      </c>
      <c r="M960" s="145">
        <f>IFERROR(_xll.qlIndexFixing(Index1Y,$H960,TRUE,_xll.ohTrigger(RecalcTrigger,Trigger1Y)),NA())</f>
        <v>1.2119506590972917E-2</v>
      </c>
      <c r="N960" s="144">
        <f>IFERROR(_xll.qlIndexFixing(ONIndex1M,I960,TRUE,_xll.ohTrigger(RecalcTrigger,Trigger1M)),NA())</f>
        <v>9.7283669868630795E-3</v>
      </c>
      <c r="O960" s="44">
        <f>IFERROR(_xll.qlIndexFixing(ONIndex3M,I960,TRUE,_xll.ohTrigger(RecalcTrigger,Trigger3M)),NA())</f>
        <v>1.081262086930046E-2</v>
      </c>
      <c r="P960" s="44">
        <f>IFERROR(_xll.qlIndexFixing(ONIndex6M,I960,TRUE,_xll.ohTrigger(RecalcTrigger,Trigger6M)),NA())</f>
        <v>1.1369219195209723E-2</v>
      </c>
      <c r="Q960" s="145">
        <f>IFERROR(_xll.qlIndexFixing(ONIndex1Y,I960,TRUE,_xll.ohTrigger(RecalcTrigger,Trigger1Y)),NA())</f>
        <v>1.1836095889075082E-2</v>
      </c>
    </row>
    <row r="961" spans="2:17" x14ac:dyDescent="0.2">
      <c r="B961" s="39" t="s">
        <v>42</v>
      </c>
      <c r="D961" s="42">
        <f>_xll.qlCalendarAdvance(Calendar,$D960,B961,"f",FALSE)</f>
        <v>46469</v>
      </c>
      <c r="E961" s="139">
        <f>_xll.qlInterestRateIndexValueDate(IndexON,D961)</f>
        <v>46469</v>
      </c>
      <c r="F961" s="155">
        <f>IFERROR(_xll.qlIndexFixing(IndexON,D961,TRUE,_xll.ohTrigger(RecalcTrigger,TriggerON)),NA())</f>
        <v>9.9120205643288273E-3</v>
      </c>
      <c r="H961" s="42">
        <f>_xll.qlCalendarAdvance(Calendar,$H960,B961,"f",FALSE)</f>
        <v>46469</v>
      </c>
      <c r="I961" s="139">
        <f>_xll.qlInterestRateIndexValueDate(Index1M,$H961)</f>
        <v>46471</v>
      </c>
      <c r="J961" s="144">
        <f>IFERROR(_xll.qlIndexFixing(Index1M,$H961,TRUE,_xll.ohTrigger(RecalcTrigger,Trigger1M)),NA())</f>
        <v>9.7936100967702111E-3</v>
      </c>
      <c r="K961" s="44">
        <f>IFERROR(_xll.qlIndexFixing(Index3M,H961,TRUE,_xll.ohTrigger(RecalcTrigger,Trigger3M)),NA())</f>
        <v>1.0960794612932704E-2</v>
      </c>
      <c r="L961" s="44">
        <f>IFERROR(_xll.qlIndexFixing(Index6M,$H961,TRUE,_xll.ohTrigger(RecalcTrigger,Trigger6M)),NA())</f>
        <v>1.16266121844427E-2</v>
      </c>
      <c r="M961" s="145">
        <f>IFERROR(_xll.qlIndexFixing(Index1Y,$H961,TRUE,_xll.ohTrigger(RecalcTrigger,Trigger1Y)),NA())</f>
        <v>1.2127281378953509E-2</v>
      </c>
      <c r="N961" s="144">
        <f>IFERROR(_xll.qlIndexFixing(ONIndex1M,I961,TRUE,_xll.ohTrigger(RecalcTrigger,Trigger1M)),NA())</f>
        <v>9.7583095363429351E-3</v>
      </c>
      <c r="O961" s="44">
        <f>IFERROR(_xll.qlIndexFixing(ONIndex3M,I961,TRUE,_xll.ohTrigger(RecalcTrigger,Trigger3M)),NA())</f>
        <v>1.0838049525840887E-2</v>
      </c>
      <c r="P961" s="44">
        <f>IFERROR(_xll.qlIndexFixing(ONIndex6M,I961,TRUE,_xll.ohTrigger(RecalcTrigger,Trigger6M)),NA())</f>
        <v>1.1391873046164847E-2</v>
      </c>
      <c r="Q961" s="145">
        <f>IFERROR(_xll.qlIndexFixing(ONIndex1Y,I961,TRUE,_xll.ohTrigger(RecalcTrigger,Trigger1Y)),NA())</f>
        <v>1.184782135831064E-2</v>
      </c>
    </row>
    <row r="962" spans="2:17" x14ac:dyDescent="0.2">
      <c r="B962" s="39" t="s">
        <v>42</v>
      </c>
      <c r="D962" s="42">
        <f>_xll.qlCalendarAdvance(Calendar,$D961,B962,"f",FALSE)</f>
        <v>46476</v>
      </c>
      <c r="E962" s="139">
        <f>_xll.qlInterestRateIndexValueDate(IndexON,D962)</f>
        <v>46476</v>
      </c>
      <c r="F962" s="155">
        <f>IFERROR(_xll.qlIndexFixing(IndexON,D962,TRUE,_xll.ohTrigger(RecalcTrigger,TriggerON)),NA())</f>
        <v>9.9336560741924984E-3</v>
      </c>
      <c r="H962" s="42">
        <f>_xll.qlCalendarAdvance(Calendar,$H961,B962,"f",FALSE)</f>
        <v>46476</v>
      </c>
      <c r="I962" s="139">
        <f>_xll.qlInterestRateIndexValueDate(Index1M,$H962)</f>
        <v>46478</v>
      </c>
      <c r="J962" s="144">
        <f>IFERROR(_xll.qlIndexFixing(Index1M,$H962,TRUE,_xll.ohTrigger(RecalcTrigger,Trigger1M)),NA())</f>
        <v>9.8165109187589583E-3</v>
      </c>
      <c r="K962" s="44">
        <f>IFERROR(_xll.qlIndexFixing(Index3M,H962,TRUE,_xll.ohTrigger(RecalcTrigger,Trigger3M)),NA())</f>
        <v>1.0978119735266804E-2</v>
      </c>
      <c r="L962" s="44">
        <f>IFERROR(_xll.qlIndexFixing(Index6M,$H962,TRUE,_xll.ohTrigger(RecalcTrigger,Trigger6M)),NA())</f>
        <v>1.1638475018704998E-2</v>
      </c>
      <c r="M962" s="145">
        <f>IFERROR(_xll.qlIndexFixing(Index1Y,$H962,TRUE,_xll.ohTrigger(RecalcTrigger,Trigger1Y)),NA())</f>
        <v>1.2135001704160464E-2</v>
      </c>
      <c r="N962" s="144">
        <f>IFERROR(_xll.qlIndexFixing(ONIndex1M,I962,TRUE,_xll.ohTrigger(RecalcTrigger,Trigger1M)),NA())</f>
        <v>9.7748285647281108E-3</v>
      </c>
      <c r="O962" s="44">
        <f>IFERROR(_xll.qlIndexFixing(ONIndex3M,I962,TRUE,_xll.ohTrigger(RecalcTrigger,Trigger3M)),NA())</f>
        <v>1.0852070379918644E-2</v>
      </c>
      <c r="P962" s="44">
        <f>IFERROR(_xll.qlIndexFixing(ONIndex6M,I962,TRUE,_xll.ohTrigger(RecalcTrigger,Trigger6M)),NA())</f>
        <v>1.1404350545598518E-2</v>
      </c>
      <c r="Q962" s="145">
        <f>IFERROR(_xll.qlIndexFixing(ONIndex1Y,I962,TRUE,_xll.ohTrigger(RecalcTrigger,Trigger1Y)),NA())</f>
        <v>1.1854291584265653E-2</v>
      </c>
    </row>
    <row r="963" spans="2:17" x14ac:dyDescent="0.2">
      <c r="B963" s="39" t="s">
        <v>42</v>
      </c>
      <c r="D963" s="42">
        <f>_xll.qlCalendarAdvance(Calendar,$D962,B963,"f",FALSE)</f>
        <v>46483</v>
      </c>
      <c r="E963" s="139">
        <f>_xll.qlInterestRateIndexValueDate(IndexON,D963)</f>
        <v>46483</v>
      </c>
      <c r="F963" s="155">
        <f>IFERROR(_xll.qlIndexFixing(IndexON,D963,TRUE,_xll.ohTrigger(RecalcTrigger,TriggerON)),NA())</f>
        <v>9.954740491924241E-3</v>
      </c>
      <c r="H963" s="42">
        <f>_xll.qlCalendarAdvance(Calendar,$H962,B963,"f",FALSE)</f>
        <v>46483</v>
      </c>
      <c r="I963" s="139">
        <f>_xll.qlInterestRateIndexValueDate(Index1M,$H963)</f>
        <v>46485</v>
      </c>
      <c r="J963" s="144">
        <f>IFERROR(_xll.qlIndexFixing(Index1M,$H963,TRUE,_xll.ohTrigger(RecalcTrigger,Trigger1M)),NA())</f>
        <v>9.8392477314565574E-3</v>
      </c>
      <c r="K963" s="44">
        <f>IFERROR(_xll.qlIndexFixing(Index3M,H963,TRUE,_xll.ohTrigger(RecalcTrigger,Trigger3M)),NA())</f>
        <v>1.0996784491424145E-2</v>
      </c>
      <c r="L963" s="44">
        <f>IFERROR(_xll.qlIndexFixing(Index6M,$H963,TRUE,_xll.ohTrigger(RecalcTrigger,Trigger6M)),NA())</f>
        <v>1.165395531122957E-2</v>
      </c>
      <c r="M963" s="145">
        <f>IFERROR(_xll.qlIndexFixing(Index1Y,$H963,TRUE,_xll.ohTrigger(RecalcTrigger,Trigger1Y)),NA())</f>
        <v>1.2142667867897543E-2</v>
      </c>
      <c r="N963" s="144">
        <f>IFERROR(_xll.qlIndexFixing(ONIndex1M,I963,TRUE,_xll.ohTrigger(RecalcTrigger,Trigger1M)),NA())</f>
        <v>9.7978156974853903E-3</v>
      </c>
      <c r="O963" s="44">
        <f>IFERROR(_xll.qlIndexFixing(ONIndex3M,I963,TRUE,_xll.ohTrigger(RecalcTrigger,Trigger3M)),NA())</f>
        <v>1.087157171190789E-2</v>
      </c>
      <c r="P963" s="44">
        <f>IFERROR(_xll.qlIndexFixing(ONIndex6M,I963,TRUE,_xll.ohTrigger(RecalcTrigger,Trigger6M)),NA())</f>
        <v>1.1421688989479151E-2</v>
      </c>
      <c r="Q963" s="145">
        <f>IFERROR(_xll.qlIndexFixing(ONIndex1Y,I963,TRUE,_xll.ohTrigger(RecalcTrigger,Trigger1Y)),NA())</f>
        <v>1.1863297448719834E-2</v>
      </c>
    </row>
    <row r="964" spans="2:17" x14ac:dyDescent="0.2">
      <c r="B964" s="39" t="s">
        <v>42</v>
      </c>
      <c r="D964" s="42">
        <f>_xll.qlCalendarAdvance(Calendar,$D963,B964,"f",FALSE)</f>
        <v>46490</v>
      </c>
      <c r="E964" s="139">
        <f>_xll.qlInterestRateIndexValueDate(IndexON,D964)</f>
        <v>46490</v>
      </c>
      <c r="F964" s="155">
        <f>IFERROR(_xll.qlIndexFixing(IndexON,D964,TRUE,_xll.ohTrigger(RecalcTrigger,TriggerON)),NA())</f>
        <v>9.9752703197619752E-3</v>
      </c>
      <c r="H964" s="42">
        <f>_xll.qlCalendarAdvance(Calendar,$H963,B964,"f",FALSE)</f>
        <v>46490</v>
      </c>
      <c r="I964" s="139">
        <f>_xll.qlInterestRateIndexValueDate(Index1M,$H964)</f>
        <v>46492</v>
      </c>
      <c r="J964" s="144">
        <f>IFERROR(_xll.qlIndexFixing(Index1M,$H964,TRUE,_xll.ohTrigger(RecalcTrigger,Trigger1M)),NA())</f>
        <v>9.8618197853000966E-3</v>
      </c>
      <c r="K964" s="44">
        <f>IFERROR(_xll.qlIndexFixing(Index3M,H964,TRUE,_xll.ohTrigger(RecalcTrigger,Trigger3M)),NA())</f>
        <v>1.1015296183749109E-2</v>
      </c>
      <c r="L964" s="44">
        <f>IFERROR(_xll.qlIndexFixing(Index6M,$H964,TRUE,_xll.ohTrigger(RecalcTrigger,Trigger6M)),NA())</f>
        <v>1.1669275472742741E-2</v>
      </c>
      <c r="M964" s="145">
        <f>IFERROR(_xll.qlIndexFixing(Index1Y,$H964,TRUE,_xll.ohTrigger(RecalcTrigger,Trigger1Y)),NA())</f>
        <v>1.2150992482598369E-2</v>
      </c>
      <c r="N964" s="144">
        <f>IFERROR(_xll.qlIndexFixing(ONIndex1M,I964,TRUE,_xll.ohTrigger(RecalcTrigger,Trigger1M)),NA())</f>
        <v>9.8206393955369009E-3</v>
      </c>
      <c r="O964" s="44">
        <f>IFERROR(_xll.qlIndexFixing(ONIndex3M,I964,TRUE,_xll.ohTrigger(RecalcTrigger,Trigger3M)),NA())</f>
        <v>1.0890923393924723E-2</v>
      </c>
      <c r="P964" s="44">
        <f>IFERROR(_xll.qlIndexFixing(ONIndex6M,I964,TRUE,_xll.ohTrigger(RecalcTrigger,Trigger6M)),NA())</f>
        <v>1.1438875187863573E-2</v>
      </c>
      <c r="Q964" s="145">
        <f>IFERROR(_xll.qlIndexFixing(ONIndex1Y,I964,TRUE,_xll.ohTrigger(RecalcTrigger,Trigger1Y)),NA())</f>
        <v>1.1872242389427967E-2</v>
      </c>
    </row>
    <row r="965" spans="2:17" x14ac:dyDescent="0.2">
      <c r="B965" s="39" t="s">
        <v>42</v>
      </c>
      <c r="D965" s="42">
        <f>_xll.qlCalendarAdvance(Calendar,$D964,B965,"f",FALSE)</f>
        <v>46497</v>
      </c>
      <c r="E965" s="139">
        <f>_xll.qlInterestRateIndexValueDate(IndexON,D965)</f>
        <v>46497</v>
      </c>
      <c r="F965" s="155">
        <f>IFERROR(_xll.qlIndexFixing(IndexON,D965,TRUE,_xll.ohTrigger(RecalcTrigger,TriggerON)),NA())</f>
        <v>9.9952420598636849E-3</v>
      </c>
      <c r="H965" s="42">
        <f>_xll.qlCalendarAdvance(Calendar,$H964,B965,"f",FALSE)</f>
        <v>46497</v>
      </c>
      <c r="I965" s="139">
        <f>_xll.qlInterestRateIndexValueDate(Index1M,$H965)</f>
        <v>46499</v>
      </c>
      <c r="J965" s="144">
        <f>IFERROR(_xll.qlIndexFixing(Index1M,$H965,TRUE,_xll.ohTrigger(RecalcTrigger,Trigger1M)),NA())</f>
        <v>9.8842263307291622E-3</v>
      </c>
      <c r="K965" s="44">
        <f>IFERROR(_xll.qlIndexFixing(Index3M,H965,TRUE,_xll.ohTrigger(RecalcTrigger,Trigger3M)),NA())</f>
        <v>1.1033654282802344E-2</v>
      </c>
      <c r="L965" s="44">
        <f>IFERROR(_xll.qlIndexFixing(Index6M,$H965,TRUE,_xll.ohTrigger(RecalcTrigger,Trigger6M)),NA())</f>
        <v>1.1684434927652039E-2</v>
      </c>
      <c r="M965" s="145">
        <f>IFERROR(_xll.qlIndexFixing(Index1Y,$H965,TRUE,_xll.ohTrigger(RecalcTrigger,Trigger1Y)),NA())</f>
        <v>1.2157838916266197E-2</v>
      </c>
      <c r="N965" s="144">
        <f>IFERROR(_xll.qlIndexFixing(ONIndex1M,I965,TRUE,_xll.ohTrigger(RecalcTrigger,Trigger1M)),NA())</f>
        <v>9.8432989109209501E-3</v>
      </c>
      <c r="O965" s="44">
        <f>IFERROR(_xll.qlIndexFixing(ONIndex3M,I965,TRUE,_xll.ohTrigger(RecalcTrigger,Trigger3M)),NA())</f>
        <v>1.0910124899989881E-2</v>
      </c>
      <c r="P965" s="44">
        <f>IFERROR(_xll.qlIndexFixing(ONIndex6M,I965,TRUE,_xll.ohTrigger(RecalcTrigger,Trigger6M)),NA())</f>
        <v>1.145590857208667E-2</v>
      </c>
      <c r="Q965" s="145">
        <f>IFERROR(_xll.qlIndexFixing(ONIndex1Y,I965,TRUE,_xll.ohTrigger(RecalcTrigger,Trigger1Y)),NA())</f>
        <v>1.1881126705510781E-2</v>
      </c>
    </row>
    <row r="966" spans="2:17" x14ac:dyDescent="0.2">
      <c r="B966" s="39" t="s">
        <v>42</v>
      </c>
      <c r="D966" s="42">
        <f>_xll.qlCalendarAdvance(Calendar,$D965,B966,"f",FALSE)</f>
        <v>46504</v>
      </c>
      <c r="E966" s="139">
        <f>_xll.qlInterestRateIndexValueDate(IndexON,D966)</f>
        <v>46504</v>
      </c>
      <c r="F966" s="155">
        <f>IFERROR(_xll.qlIndexFixing(IndexON,D966,TRUE,_xll.ohTrigger(RecalcTrigger,TriggerON)),NA())</f>
        <v>1.0014652214627162E-2</v>
      </c>
      <c r="H966" s="42">
        <f>_xll.qlCalendarAdvance(Calendar,$H965,B966,"f",FALSE)</f>
        <v>46504</v>
      </c>
      <c r="I966" s="139">
        <f>_xll.qlInterestRateIndexValueDate(Index1M,$H966)</f>
        <v>46506</v>
      </c>
      <c r="J966" s="144">
        <f>IFERROR(_xll.qlIndexFixing(Index1M,$H966,TRUE,_xll.ohTrigger(RecalcTrigger,Trigger1M)),NA())</f>
        <v>9.9064666181808425E-3</v>
      </c>
      <c r="K966" s="44">
        <f>IFERROR(_xll.qlIndexFixing(Index3M,H966,TRUE,_xll.ohTrigger(RecalcTrigger,Trigger3M)),NA())</f>
        <v>1.1051858259155046E-2</v>
      </c>
      <c r="L966" s="44">
        <f>IFERROR(_xll.qlIndexFixing(Index6M,$H966,TRUE,_xll.ohTrigger(RecalcTrigger,Trigger6M)),NA())</f>
        <v>1.1699433100387272E-2</v>
      </c>
      <c r="M966" s="145">
        <f>IFERROR(_xll.qlIndexFixing(Index1Y,$H966,TRUE,_xll.ohTrigger(RecalcTrigger,Trigger1Y)),NA())</f>
        <v>1.2163225866580708E-2</v>
      </c>
      <c r="N966" s="144">
        <f>IFERROR(_xll.qlIndexFixing(ONIndex1M,I966,TRUE,_xll.ohTrigger(RecalcTrigger,Trigger1M)),NA())</f>
        <v>9.8657934956758453E-3</v>
      </c>
      <c r="O966" s="44">
        <f>IFERROR(_xll.qlIndexFixing(ONIndex3M,I966,TRUE,_xll.ohTrigger(RecalcTrigger,Trigger3M)),NA())</f>
        <v>1.0929175704283978E-2</v>
      </c>
      <c r="P966" s="44">
        <f>IFERROR(_xll.qlIndexFixing(ONIndex6M,I966,TRUE,_xll.ohTrigger(RecalcTrigger,Trigger6M)),NA())</f>
        <v>1.1472788573803072E-2</v>
      </c>
      <c r="Q966" s="145">
        <f>IFERROR(_xll.qlIndexFixing(ONIndex1Y,I966,TRUE,_xll.ohTrigger(RecalcTrigger,Trigger1Y)),NA())</f>
        <v>1.1889950695609386E-2</v>
      </c>
    </row>
    <row r="967" spans="2:17" x14ac:dyDescent="0.2">
      <c r="B967" s="39" t="s">
        <v>42</v>
      </c>
      <c r="D967" s="42">
        <f>_xll.qlCalendarAdvance(Calendar,$D966,B967,"f",FALSE)</f>
        <v>46511</v>
      </c>
      <c r="E967" s="139">
        <f>_xll.qlInterestRateIndexValueDate(IndexON,D967)</f>
        <v>46511</v>
      </c>
      <c r="F967" s="155">
        <f>IFERROR(_xll.qlIndexFixing(IndexON,D967,TRUE,_xll.ohTrigger(RecalcTrigger,TriggerON)),NA())</f>
        <v>1.0033497286050519E-2</v>
      </c>
      <c r="H967" s="42">
        <f>_xll.qlCalendarAdvance(Calendar,$H966,B967,"f",FALSE)</f>
        <v>46511</v>
      </c>
      <c r="I967" s="139">
        <f>_xll.qlInterestRateIndexValueDate(Index1M,$H967)</f>
        <v>46513</v>
      </c>
      <c r="J967" s="144">
        <f>IFERROR(_xll.qlIndexFixing(Index1M,$H967,TRUE,_xll.ohTrigger(RecalcTrigger,Trigger1M)),NA())</f>
        <v>9.9285398980972217E-3</v>
      </c>
      <c r="K967" s="44">
        <f>IFERROR(_xll.qlIndexFixing(Index3M,H967,TRUE,_xll.ohTrigger(RecalcTrigger,Trigger3M)),NA())</f>
        <v>1.1071336802631953E-2</v>
      </c>
      <c r="L967" s="44">
        <f>IFERROR(_xll.qlIndexFixing(Index6M,$H967,TRUE,_xll.ohTrigger(RecalcTrigger,Trigger6M)),NA())</f>
        <v>1.1717845337212393E-2</v>
      </c>
      <c r="M967" s="145">
        <f>IFERROR(_xll.qlIndexFixing(Index1Y,$H967,TRUE,_xll.ohTrigger(RecalcTrigger,Trigger1Y)),NA())</f>
        <v>1.2172796934849083E-2</v>
      </c>
      <c r="N967" s="144">
        <f>IFERROR(_xll.qlIndexFixing(ONIndex1M,I967,TRUE,_xll.ohTrigger(RecalcTrigger,Trigger1M)),NA())</f>
        <v>9.8881224018398939E-3</v>
      </c>
      <c r="O967" s="44">
        <f>IFERROR(_xll.qlIndexFixing(ONIndex3M,I967,TRUE,_xll.ohTrigger(RecalcTrigger,Trigger3M)),NA())</f>
        <v>1.094807528106756E-2</v>
      </c>
      <c r="P967" s="44">
        <f>IFERROR(_xll.qlIndexFixing(ONIndex6M,I967,TRUE,_xll.ohTrigger(RecalcTrigger,Trigger6M)),NA())</f>
        <v>1.1489514624347663E-2</v>
      </c>
      <c r="Q967" s="145">
        <f>IFERROR(_xll.qlIndexFixing(ONIndex1Y,I967,TRUE,_xll.ohTrigger(RecalcTrigger,Trigger1Y)),NA())</f>
        <v>1.1898714658764575E-2</v>
      </c>
    </row>
    <row r="968" spans="2:17" x14ac:dyDescent="0.2">
      <c r="B968" s="39" t="s">
        <v>42</v>
      </c>
      <c r="D968" s="42">
        <f>_xll.qlCalendarAdvance(Calendar,$D967,B968,"f",FALSE)</f>
        <v>46518</v>
      </c>
      <c r="E968" s="139">
        <f>_xll.qlInterestRateIndexValueDate(IndexON,D968)</f>
        <v>46518</v>
      </c>
      <c r="F968" s="155">
        <f>IFERROR(_xll.qlIndexFixing(IndexON,D968,TRUE,_xll.ohTrigger(RecalcTrigger,TriggerON)),NA())</f>
        <v>1.0051773776531547E-2</v>
      </c>
      <c r="H968" s="42">
        <f>_xll.qlCalendarAdvance(Calendar,$H967,B968,"f",FALSE)</f>
        <v>46518</v>
      </c>
      <c r="I968" s="139">
        <f>_xll.qlInterestRateIndexValueDate(Index1M,$H968)</f>
        <v>46520</v>
      </c>
      <c r="J968" s="144">
        <f>IFERROR(_xll.qlIndexFixing(Index1M,$H968,TRUE,_xll.ohTrigger(RecalcTrigger,Trigger1M)),NA())</f>
        <v>9.9504454209228821E-3</v>
      </c>
      <c r="K968" s="44">
        <f>IFERROR(_xll.qlIndexFixing(Index3M,H968,TRUE,_xll.ohTrigger(RecalcTrigger,Trigger3M)),NA())</f>
        <v>1.1089220308151019E-2</v>
      </c>
      <c r="L968" s="44">
        <f>IFERROR(_xll.qlIndexFixing(Index6M,$H968,TRUE,_xll.ohTrigger(RecalcTrigger,Trigger6M)),NA())</f>
        <v>1.1732485223592985E-2</v>
      </c>
      <c r="M968" s="145">
        <f>IFERROR(_xll.qlIndexFixing(Index1Y,$H968,TRUE,_xll.ohTrigger(RecalcTrigger,Trigger1Y)),NA())</f>
        <v>1.2180196811420367E-2</v>
      </c>
      <c r="N968" s="144">
        <f>IFERROR(_xll.qlIndexFixing(ONIndex1M,I968,TRUE,_xll.ohTrigger(RecalcTrigger,Trigger1M)),NA())</f>
        <v>9.9102848815313394E-3</v>
      </c>
      <c r="O968" s="44">
        <f>IFERROR(_xll.qlIndexFixing(ONIndex3M,I968,TRUE,_xll.ohTrigger(RecalcTrigger,Trigger3M)),NA())</f>
        <v>1.0966823104361367E-2</v>
      </c>
      <c r="P968" s="44">
        <f>IFERROR(_xll.qlIndexFixing(ONIndex6M,I968,TRUE,_xll.ohTrigger(RecalcTrigger,Trigger6M)),NA())</f>
        <v>1.1506086155135264E-2</v>
      </c>
      <c r="Q968" s="145">
        <f>IFERROR(_xll.qlIndexFixing(ONIndex1Y,I968,TRUE,_xll.ohTrigger(RecalcTrigger,Trigger1Y)),NA())</f>
        <v>1.1907418893777333E-2</v>
      </c>
    </row>
    <row r="969" spans="2:17" x14ac:dyDescent="0.2">
      <c r="B969" s="39" t="s">
        <v>42</v>
      </c>
      <c r="D969" s="42">
        <f>_xll.qlCalendarAdvance(Calendar,$D968,B969,"f",FALSE)</f>
        <v>46525</v>
      </c>
      <c r="E969" s="139">
        <f>_xll.qlInterestRateIndexValueDate(IndexON,D969)</f>
        <v>46525</v>
      </c>
      <c r="F969" s="155">
        <f>IFERROR(_xll.qlIndexFixing(IndexON,D969,TRUE,_xll.ohTrigger(RecalcTrigger,TriggerON)),NA())</f>
        <v>1.0069478188308167E-2</v>
      </c>
      <c r="H969" s="42">
        <f>_xll.qlCalendarAdvance(Calendar,$H968,B969,"f",FALSE)</f>
        <v>46525</v>
      </c>
      <c r="I969" s="139">
        <f>_xll.qlInterestRateIndexValueDate(Index1M,$H969)</f>
        <v>46527</v>
      </c>
      <c r="J969" s="144">
        <f>IFERROR(_xll.qlIndexFixing(Index1M,$H969,TRUE,_xll.ohTrigger(RecalcTrigger,Trigger1M)),NA())</f>
        <v>9.9721824370999079E-3</v>
      </c>
      <c r="K969" s="44">
        <f>IFERROR(_xll.qlIndexFixing(Index3M,H969,TRUE,_xll.ohTrigger(RecalcTrigger,Trigger3M)),NA())</f>
        <v>1.1106948061003668E-2</v>
      </c>
      <c r="L969" s="44">
        <f>IFERROR(_xll.qlIndexFixing(Index6M,$H969,TRUE,_xll.ohTrigger(RecalcTrigger,Trigger6M)),NA())</f>
        <v>1.174696196376392E-2</v>
      </c>
      <c r="M969" s="145">
        <f>IFERROR(_xll.qlIndexFixing(Index1Y,$H969,TRUE,_xll.ohTrigger(RecalcTrigger,Trigger1Y)),NA())</f>
        <v>1.2187544334719934E-2</v>
      </c>
      <c r="N969" s="144">
        <f>IFERROR(_xll.qlIndexFixing(ONIndex1M,I969,TRUE,_xll.ohTrigger(RecalcTrigger,Trigger1M)),NA())</f>
        <v>9.932280186628617E-3</v>
      </c>
      <c r="O969" s="44">
        <f>IFERROR(_xll.qlIndexFixing(ONIndex3M,I969,TRUE,_xll.ohTrigger(RecalcTrigger,Trigger3M)),NA())</f>
        <v>1.0985418648266077E-2</v>
      </c>
      <c r="P969" s="44">
        <f>IFERROR(_xll.qlIndexFixing(ONIndex6M,I969,TRUE,_xll.ohTrigger(RecalcTrigger,Trigger6M)),NA())</f>
        <v>1.1522502597740569E-2</v>
      </c>
      <c r="Q969" s="145">
        <f>IFERROR(_xll.qlIndexFixing(ONIndex1Y,I969,TRUE,_xll.ohTrigger(RecalcTrigger,Trigger1Y)),NA())</f>
        <v>1.1916063699528578E-2</v>
      </c>
    </row>
    <row r="970" spans="2:17" x14ac:dyDescent="0.2">
      <c r="B970" s="39" t="s">
        <v>42</v>
      </c>
      <c r="D970" s="42">
        <f>_xll.qlCalendarAdvance(Calendar,$D969,B970,"f",FALSE)</f>
        <v>46532</v>
      </c>
      <c r="E970" s="139">
        <f>_xll.qlInterestRateIndexValueDate(IndexON,D970)</f>
        <v>46532</v>
      </c>
      <c r="F970" s="155">
        <f>IFERROR(_xll.qlIndexFixing(IndexON,D970,TRUE,_xll.ohTrigger(RecalcTrigger,TriggerON)),NA())</f>
        <v>1.0086607023458427E-2</v>
      </c>
      <c r="H970" s="42">
        <f>_xll.qlCalendarAdvance(Calendar,$H969,B970,"f",FALSE)</f>
        <v>46532</v>
      </c>
      <c r="I970" s="139">
        <f>_xll.qlInterestRateIndexValueDate(Index1M,$H970)</f>
        <v>46534</v>
      </c>
      <c r="J970" s="144">
        <f>IFERROR(_xll.qlIndexFixing(Index1M,$H970,TRUE,_xll.ohTrigger(RecalcTrigger,Trigger1M)),NA())</f>
        <v>9.9937501970753795E-3</v>
      </c>
      <c r="K970" s="44">
        <f>IFERROR(_xll.qlIndexFixing(Index3M,H970,TRUE,_xll.ohTrigger(RecalcTrigger,Trigger3M)),NA())</f>
        <v>1.1124519531756012E-2</v>
      </c>
      <c r="L970" s="44">
        <f>IFERROR(_xll.qlIndexFixing(Index6M,$H970,TRUE,_xll.ohTrigger(RecalcTrigger,Trigger6M)),NA())</f>
        <v>1.1761274982136583E-2</v>
      </c>
      <c r="M970" s="145">
        <f>IFERROR(_xll.qlIndexFixing(Index1Y,$H970,TRUE,_xll.ohTrigger(RecalcTrigger,Trigger1Y)),NA())</f>
        <v>1.2194839806176229E-2</v>
      </c>
      <c r="N970" s="144">
        <f>IFERROR(_xll.qlIndexFixing(ONIndex1M,I970,TRUE,_xll.ohTrigger(RecalcTrigger,Trigger1M)),NA())</f>
        <v>9.9541075692499703E-3</v>
      </c>
      <c r="O970" s="44">
        <f>IFERROR(_xll.qlIndexFixing(ONIndex3M,I970,TRUE,_xll.ohTrigger(RecalcTrigger,Trigger3M)),NA())</f>
        <v>1.1003861386882363E-2</v>
      </c>
      <c r="P970" s="44">
        <f>IFERROR(_xll.qlIndexFixing(ONIndex6M,I970,TRUE,_xll.ohTrigger(RecalcTrigger,Trigger6M)),NA())</f>
        <v>1.1538763383658335E-2</v>
      </c>
      <c r="Q970" s="145">
        <f>IFERROR(_xll.qlIndexFixing(ONIndex1Y,I970,TRUE,_xll.ohTrigger(RecalcTrigger,Trigger1Y)),NA())</f>
        <v>1.1924649374819296E-2</v>
      </c>
    </row>
    <row r="971" spans="2:17" x14ac:dyDescent="0.2">
      <c r="B971" s="39" t="s">
        <v>42</v>
      </c>
      <c r="D971" s="42">
        <f>_xll.qlCalendarAdvance(Calendar,$D970,B971,"f",FALSE)</f>
        <v>46539</v>
      </c>
      <c r="E971" s="139">
        <f>_xll.qlInterestRateIndexValueDate(IndexON,D971)</f>
        <v>46539</v>
      </c>
      <c r="F971" s="155">
        <f>IFERROR(_xll.qlIndexFixing(IndexON,D971,TRUE,_xll.ohTrigger(RecalcTrigger,TriggerON)),NA())</f>
        <v>1.0103156784300182E-2</v>
      </c>
      <c r="H971" s="42">
        <f>_xll.qlCalendarAdvance(Calendar,$H970,B971,"f",FALSE)</f>
        <v>46539</v>
      </c>
      <c r="I971" s="139">
        <f>_xll.qlInterestRateIndexValueDate(Index1M,$H971)</f>
        <v>46541</v>
      </c>
      <c r="J971" s="144">
        <f>IFERROR(_xll.qlIndexFixing(Index1M,$H971,TRUE,_xll.ohTrigger(RecalcTrigger,Trigger1M)),NA())</f>
        <v>1.0015147951296377E-2</v>
      </c>
      <c r="K971" s="44">
        <f>IFERROR(_xll.qlIndexFixing(Index3M,H971,TRUE,_xll.ohTrigger(RecalcTrigger,Trigger3M)),NA())</f>
        <v>1.1141934190981114E-2</v>
      </c>
      <c r="L971" s="44">
        <f>IFERROR(_xll.qlIndexFixing(Index6M,$H971,TRUE,_xll.ohTrigger(RecalcTrigger,Trigger6M)),NA())</f>
        <v>1.1771984588086601E-2</v>
      </c>
      <c r="M971" s="145">
        <f>IFERROR(_xll.qlIndexFixing(Index1Y,$H971,TRUE,_xll.ohTrigger(RecalcTrigger,Trigger1Y)),NA())</f>
        <v>1.2202083527233558E-2</v>
      </c>
      <c r="N971" s="144">
        <f>IFERROR(_xll.qlIndexFixing(ONIndex1M,I971,TRUE,_xll.ohTrigger(RecalcTrigger,Trigger1M)),NA())</f>
        <v>9.9757662814337067E-3</v>
      </c>
      <c r="O971" s="44">
        <f>IFERROR(_xll.qlIndexFixing(ONIndex3M,I971,TRUE,_xll.ohTrigger(RecalcTrigger,Trigger3M)),NA())</f>
        <v>1.1022150794470775E-2</v>
      </c>
      <c r="P971" s="44">
        <f>IFERROR(_xll.qlIndexFixing(ONIndex6M,I971,TRUE,_xll.ohTrigger(RecalcTrigger,Trigger6M)),NA())</f>
        <v>1.155486794414351E-2</v>
      </c>
      <c r="Q971" s="145">
        <f>IFERROR(_xll.qlIndexFixing(ONIndex1Y,I971,TRUE,_xll.ohTrigger(RecalcTrigger,Trigger1Y)),NA())</f>
        <v>1.1933176218690278E-2</v>
      </c>
    </row>
    <row r="972" spans="2:17" x14ac:dyDescent="0.2">
      <c r="B972" s="39" t="s">
        <v>42</v>
      </c>
      <c r="D972" s="42">
        <f>_xll.qlCalendarAdvance(Calendar,$D971,B972,"f",FALSE)</f>
        <v>46546</v>
      </c>
      <c r="E972" s="139">
        <f>_xll.qlInterestRateIndexValueDate(IndexON,D972)</f>
        <v>46546</v>
      </c>
      <c r="F972" s="155">
        <f>IFERROR(_xll.qlIndexFixing(IndexON,D972,TRUE,_xll.ohTrigger(RecalcTrigger,TriggerON)),NA())</f>
        <v>1.0119123973071353E-2</v>
      </c>
      <c r="H972" s="42">
        <f>_xll.qlCalendarAdvance(Calendar,$H971,B972,"f",FALSE)</f>
        <v>46546</v>
      </c>
      <c r="I972" s="139">
        <f>_xll.qlInterestRateIndexValueDate(Index1M,$H972)</f>
        <v>46548</v>
      </c>
      <c r="J972" s="144">
        <f>IFERROR(_xll.qlIndexFixing(Index1M,$H972,TRUE,_xll.ohTrigger(RecalcTrigger,Trigger1M)),NA())</f>
        <v>1.0036374950212479E-2</v>
      </c>
      <c r="K972" s="44">
        <f>IFERROR(_xll.qlIndexFixing(Index3M,H972,TRUE,_xll.ohTrigger(RecalcTrigger,Trigger3M)),NA())</f>
        <v>1.1159191509265941E-2</v>
      </c>
      <c r="L972" s="44">
        <f>IFERROR(_xll.qlIndexFixing(Index6M,$H972,TRUE,_xll.ohTrigger(RecalcTrigger,Trigger6M)),NA())</f>
        <v>1.1786002982080199E-2</v>
      </c>
      <c r="M972" s="145">
        <f>IFERROR(_xll.qlIndexFixing(Index1Y,$H972,TRUE,_xll.ohTrigger(RecalcTrigger,Trigger1Y)),NA())</f>
        <v>1.2209275799354472E-2</v>
      </c>
      <c r="N972" s="144">
        <f>IFERROR(_xll.qlIndexFixing(ONIndex1M,I972,TRUE,_xll.ohTrigger(RecalcTrigger,Trigger1M)),NA())</f>
        <v>9.9972555751381975E-3</v>
      </c>
      <c r="O972" s="44">
        <f>IFERROR(_xll.qlIndexFixing(ONIndex3M,I972,TRUE,_xll.ohTrigger(RecalcTrigger,Trigger3M)),NA())</f>
        <v>1.1040286345052053E-2</v>
      </c>
      <c r="P972" s="44">
        <f>IFERROR(_xll.qlIndexFixing(ONIndex6M,I972,TRUE,_xll.ohTrigger(RecalcTrigger,Trigger6M)),NA())</f>
        <v>1.1570815710850724E-2</v>
      </c>
      <c r="Q972" s="145">
        <f>IFERROR(_xll.qlIndexFixing(ONIndex1Y,I972,TRUE,_xll.ohTrigger(RecalcTrigger,Trigger1Y)),NA())</f>
        <v>1.1941644529942508E-2</v>
      </c>
    </row>
    <row r="973" spans="2:17" x14ac:dyDescent="0.2">
      <c r="B973" s="39" t="s">
        <v>42</v>
      </c>
      <c r="D973" s="42">
        <f>_xll.qlCalendarAdvance(Calendar,$D972,B973,"f",FALSE)</f>
        <v>46553</v>
      </c>
      <c r="E973" s="139">
        <f>_xll.qlInterestRateIndexValueDate(IndexON,D973)</f>
        <v>46553</v>
      </c>
      <c r="F973" s="155">
        <f>IFERROR(_xll.qlIndexFixing(IndexON,D973,TRUE,_xll.ohTrigger(RecalcTrigger,TriggerON)),NA())</f>
        <v>1.0134505092089796E-2</v>
      </c>
      <c r="H973" s="42">
        <f>_xll.qlCalendarAdvance(Calendar,$H972,B973,"f",FALSE)</f>
        <v>46553</v>
      </c>
      <c r="I973" s="139">
        <f>_xll.qlInterestRateIndexValueDate(Index1M,$H973)</f>
        <v>46555</v>
      </c>
      <c r="J973" s="144">
        <f>IFERROR(_xll.qlIndexFixing(Index1M,$H973,TRUE,_xll.ohTrigger(RecalcTrigger,Trigger1M)),NA())</f>
        <v>1.0057430444273263E-2</v>
      </c>
      <c r="K973" s="44">
        <f>IFERROR(_xll.qlIndexFixing(Index3M,H973,TRUE,_xll.ohTrigger(RecalcTrigger,Trigger3M)),NA())</f>
        <v>1.1176290957202668E-2</v>
      </c>
      <c r="L973" s="44">
        <f>IFERROR(_xll.qlIndexFixing(Index6M,$H973,TRUE,_xll.ohTrigger(RecalcTrigger,Trigger6M)),NA())</f>
        <v>1.1799856065554863E-2</v>
      </c>
      <c r="M973" s="145">
        <f>IFERROR(_xll.qlIndexFixing(Index1Y,$H973,TRUE,_xll.ohTrigger(RecalcTrigger,Trigger1Y)),NA())</f>
        <v>1.2216416924017596E-2</v>
      </c>
      <c r="N973" s="144">
        <f>IFERROR(_xll.qlIndexFixing(ONIndex1M,I973,TRUE,_xll.ohTrigger(RecalcTrigger,Trigger1M)),NA())</f>
        <v>1.0018574702561622E-2</v>
      </c>
      <c r="O973" s="44">
        <f>IFERROR(_xll.qlIndexFixing(ONIndex3M,I973,TRUE,_xll.ohTrigger(RecalcTrigger,Trigger3M)),NA())</f>
        <v>1.1058267512806808E-2</v>
      </c>
      <c r="P973" s="44">
        <f>IFERROR(_xll.qlIndexFixing(ONIndex6M,I973,TRUE,_xll.ohTrigger(RecalcTrigger,Trigger6M)),NA())</f>
        <v>1.1586606115274733E-2</v>
      </c>
      <c r="Q973" s="145">
        <f>IFERROR(_xll.qlIndexFixing(ONIndex1Y,I973,TRUE,_xll.ohTrigger(RecalcTrigger,Trigger1Y)),NA())</f>
        <v>1.1950054607456906E-2</v>
      </c>
    </row>
    <row r="974" spans="2:17" x14ac:dyDescent="0.2">
      <c r="B974" s="39" t="s">
        <v>42</v>
      </c>
      <c r="D974" s="42">
        <f>_xll.qlCalendarAdvance(Calendar,$D973,B974,"f",FALSE)</f>
        <v>46560</v>
      </c>
      <c r="E974" s="139">
        <f>_xll.qlInterestRateIndexValueDate(IndexON,D974)</f>
        <v>46560</v>
      </c>
      <c r="F974" s="155">
        <f>IFERROR(_xll.qlIndexFixing(IndexON,D974,TRUE,_xll.ohTrigger(RecalcTrigger,TriggerON)),NA())</f>
        <v>1.0149296643433559E-2</v>
      </c>
      <c r="H974" s="42">
        <f>_xll.qlCalendarAdvance(Calendar,$H973,B974,"f",FALSE)</f>
        <v>46560</v>
      </c>
      <c r="I974" s="139">
        <f>_xll.qlInterestRateIndexValueDate(Index1M,$H974)</f>
        <v>46562</v>
      </c>
      <c r="J974" s="144">
        <f>IFERROR(_xll.qlIndexFixing(Index1M,$H974,TRUE,_xll.ohTrigger(RecalcTrigger,Trigger1M)),NA())</f>
        <v>1.0078313683935802E-2</v>
      </c>
      <c r="K974" s="44">
        <f>IFERROR(_xll.qlIndexFixing(Index3M,H974,TRUE,_xll.ohTrigger(RecalcTrigger,Trigger3M)),NA())</f>
        <v>1.1193232005395638E-2</v>
      </c>
      <c r="L974" s="44">
        <f>IFERROR(_xll.qlIndexFixing(Index6M,$H974,TRUE,_xll.ohTrigger(RecalcTrigger,Trigger6M)),NA())</f>
        <v>1.1813543263128662E-2</v>
      </c>
      <c r="M974" s="145">
        <f>IFERROR(_xll.qlIndexFixing(Index1Y,$H974,TRUE,_xll.ohTrigger(RecalcTrigger,Trigger1Y)),NA())</f>
        <v>1.222350720271893E-2</v>
      </c>
      <c r="N974" s="144">
        <f>IFERROR(_xll.qlIndexFixing(ONIndex1M,I974,TRUE,_xll.ohTrigger(RecalcTrigger,Trigger1M)),NA())</f>
        <v>1.0039722915582416E-2</v>
      </c>
      <c r="O974" s="44">
        <f>IFERROR(_xll.qlIndexFixing(ONIndex3M,I974,TRUE,_xll.ohTrigger(RecalcTrigger,Trigger3M)),NA())</f>
        <v>1.1076093771995588E-2</v>
      </c>
      <c r="P974" s="44">
        <f>IFERROR(_xll.qlIndexFixing(ONIndex6M,I974,TRUE,_xll.ohTrigger(RecalcTrigger,Trigger6M)),NA())</f>
        <v>1.1602238588910296E-2</v>
      </c>
      <c r="Q974" s="145">
        <f>IFERROR(_xll.qlIndexFixing(ONIndex1Y,I974,TRUE,_xll.ohTrigger(RecalcTrigger,Trigger1Y)),NA())</f>
        <v>1.195840674995452E-2</v>
      </c>
    </row>
    <row r="975" spans="2:17" x14ac:dyDescent="0.2">
      <c r="B975" s="39" t="s">
        <v>42</v>
      </c>
      <c r="D975" s="42">
        <f>_xll.qlCalendarAdvance(Calendar,$D974,B975,"f",FALSE)</f>
        <v>46567</v>
      </c>
      <c r="E975" s="139">
        <f>_xll.qlInterestRateIndexValueDate(IndexON,D975)</f>
        <v>46567</v>
      </c>
      <c r="F975" s="155">
        <f>IFERROR(_xll.qlIndexFixing(IndexON,D975,TRUE,_xll.ohTrigger(RecalcTrigger,TriggerON)),NA())</f>
        <v>1.0163495129420497E-2</v>
      </c>
      <c r="H975" s="42">
        <f>_xll.qlCalendarAdvance(Calendar,$H974,B975,"f",FALSE)</f>
        <v>46567</v>
      </c>
      <c r="I975" s="139">
        <f>_xll.qlInterestRateIndexValueDate(Index1M,$H975)</f>
        <v>46569</v>
      </c>
      <c r="J975" s="144">
        <f>IFERROR(_xll.qlIndexFixing(Index1M,$H975,TRUE,_xll.ohTrigger(RecalcTrigger,Trigger1M)),NA())</f>
        <v>1.0099023919657169E-2</v>
      </c>
      <c r="K975" s="44">
        <f>IFERROR(_xll.qlIndexFixing(Index3M,H975,TRUE,_xll.ohTrigger(RecalcTrigger,Trigger3M)),NA())</f>
        <v>1.1210014124458753E-2</v>
      </c>
      <c r="L975" s="44">
        <f>IFERROR(_xll.qlIndexFixing(Index6M,$H975,TRUE,_xll.ohTrigger(RecalcTrigger,Trigger6M)),NA())</f>
        <v>1.183036410315349E-2</v>
      </c>
      <c r="M975" s="145">
        <f>IFERROR(_xll.qlIndexFixing(Index1Y,$H975,TRUE,_xll.ohTrigger(RecalcTrigger,Trigger1Y)),NA())</f>
        <v>1.2230546936970118E-2</v>
      </c>
      <c r="N975" s="144">
        <f>IFERROR(_xll.qlIndexFixing(ONIndex1M,I975,TRUE,_xll.ohTrigger(RecalcTrigger,Trigger1M)),NA())</f>
        <v>1.0060699466238887E-2</v>
      </c>
      <c r="O975" s="44">
        <f>IFERROR(_xll.qlIndexFixing(ONIndex3M,I975,TRUE,_xll.ohTrigger(RecalcTrigger,Trigger3M)),NA())</f>
        <v>1.1093764596559197E-2</v>
      </c>
      <c r="P975" s="44">
        <f>IFERROR(_xll.qlIndexFixing(ONIndex6M,I975,TRUE,_xll.ohTrigger(RecalcTrigger,Trigger6M)),NA())</f>
        <v>1.1617712562932425E-2</v>
      </c>
      <c r="Q975" s="145">
        <f>IFERROR(_xll.qlIndexFixing(ONIndex1Y,I975,TRUE,_xll.ohTrigger(RecalcTrigger,Trigger1Y)),NA())</f>
        <v>1.1966701256556078E-2</v>
      </c>
    </row>
    <row r="976" spans="2:17" x14ac:dyDescent="0.2">
      <c r="B976" s="39" t="s">
        <v>42</v>
      </c>
      <c r="D976" s="42">
        <f>_xll.qlCalendarAdvance(Calendar,$D975,B976,"f",FALSE)</f>
        <v>46574</v>
      </c>
      <c r="E976" s="139">
        <f>_xll.qlInterestRateIndexValueDate(IndexON,D976)</f>
        <v>46574</v>
      </c>
      <c r="F976" s="155">
        <f>IFERROR(_xll.qlIndexFixing(IndexON,D976,TRUE,_xll.ohTrigger(RecalcTrigger,TriggerON)),NA())</f>
        <v>1.0177097052288531E-2</v>
      </c>
      <c r="H976" s="42">
        <f>_xll.qlCalendarAdvance(Calendar,$H975,B976,"f",FALSE)</f>
        <v>46574</v>
      </c>
      <c r="I976" s="139">
        <f>_xll.qlInterestRateIndexValueDate(Index1M,$H976)</f>
        <v>46576</v>
      </c>
      <c r="J976" s="144">
        <f>IFERROR(_xll.qlIndexFixing(Index1M,$H976,TRUE,_xll.ohTrigger(RecalcTrigger,Trigger1M)),NA())</f>
        <v>1.0119560401894434E-2</v>
      </c>
      <c r="K976" s="44">
        <f>IFERROR(_xll.qlIndexFixing(Index3M,H976,TRUE,_xll.ohTrigger(RecalcTrigger,Trigger3M)),NA())</f>
        <v>1.1226636785017207E-2</v>
      </c>
      <c r="L976" s="44">
        <f>IFERROR(_xll.qlIndexFixing(Index6M,$H976,TRUE,_xll.ohTrigger(RecalcTrigger,Trigger6M)),NA())</f>
        <v>1.18436827047742E-2</v>
      </c>
      <c r="M976" s="145">
        <f>IFERROR(_xll.qlIndexFixing(Index1Y,$H976,TRUE,_xll.ohTrigger(RecalcTrigger,Trigger1Y)),NA())</f>
        <v>1.223753642829996E-2</v>
      </c>
      <c r="N976" s="144">
        <f>IFERROR(_xll.qlIndexFixing(ONIndex1M,I976,TRUE,_xll.ohTrigger(RecalcTrigger,Trigger1M)),NA())</f>
        <v>1.0081503606649278E-2</v>
      </c>
      <c r="O976" s="44">
        <f>IFERROR(_xll.qlIndexFixing(ONIndex3M,I976,TRUE,_xll.ohTrigger(RecalcTrigger,Trigger3M)),NA())</f>
        <v>1.1111279460598311E-2</v>
      </c>
      <c r="P976" s="44">
        <f>IFERROR(_xll.qlIndexFixing(ONIndex6M,I976,TRUE,_xll.ohTrigger(RecalcTrigger,Trigger6M)),NA())</f>
        <v>1.1633027469075685E-2</v>
      </c>
      <c r="Q976" s="145">
        <f>IFERROR(_xll.qlIndexFixing(ONIndex1Y,I976,TRUE,_xll.ohTrigger(RecalcTrigger,Trigger1Y)),NA())</f>
        <v>1.1974938425982629E-2</v>
      </c>
    </row>
    <row r="977" spans="2:17" x14ac:dyDescent="0.2">
      <c r="B977" s="39" t="s">
        <v>42</v>
      </c>
      <c r="D977" s="42">
        <f>_xll.qlCalendarAdvance(Calendar,$D976,B977,"f",FALSE)</f>
        <v>46581</v>
      </c>
      <c r="E977" s="139">
        <f>_xll.qlInterestRateIndexValueDate(IndexON,D977)</f>
        <v>46581</v>
      </c>
      <c r="F977" s="155">
        <f>IFERROR(_xll.qlIndexFixing(IndexON,D977,TRUE,_xll.ohTrigger(RecalcTrigger,TriggerON)),NA())</f>
        <v>1.0190098914355517E-2</v>
      </c>
      <c r="H977" s="42">
        <f>_xll.qlCalendarAdvance(Calendar,$H976,B977,"f",FALSE)</f>
        <v>46581</v>
      </c>
      <c r="I977" s="139">
        <f>_xll.qlInterestRateIndexValueDate(Index1M,$H977)</f>
        <v>46583</v>
      </c>
      <c r="J977" s="144">
        <f>IFERROR(_xll.qlIndexFixing(Index1M,$H977,TRUE,_xll.ohTrigger(RecalcTrigger,Trigger1M)),NA())</f>
        <v>1.0139922381107169E-2</v>
      </c>
      <c r="K977" s="44">
        <f>IFERROR(_xll.qlIndexFixing(Index3M,H977,TRUE,_xll.ohTrigger(RecalcTrigger,Trigger3M)),NA())</f>
        <v>1.1243099457704013E-2</v>
      </c>
      <c r="L977" s="44">
        <f>IFERROR(_xll.qlIndexFixing(Index6M,$H977,TRUE,_xll.ohTrigger(RecalcTrigger,Trigger6M)),NA())</f>
        <v>1.1856833556185059E-2</v>
      </c>
      <c r="M977" s="145">
        <f>IFERROR(_xll.qlIndexFixing(Index1Y,$H977,TRUE,_xll.ohTrigger(RecalcTrigger,Trigger1Y)),NA())</f>
        <v>1.2244475978253115E-2</v>
      </c>
      <c r="N977" s="144">
        <f>IFERROR(_xll.qlIndexFixing(ONIndex1M,I977,TRUE,_xll.ohTrigger(RecalcTrigger,Trigger1M)),NA())</f>
        <v>1.0102134588851897E-2</v>
      </c>
      <c r="O977" s="44">
        <f>IFERROR(_xll.qlIndexFixing(ONIndex3M,I977,TRUE,_xll.ohTrigger(RecalcTrigger,Trigger3M)),NA())</f>
        <v>1.1128637838533351E-2</v>
      </c>
      <c r="P977" s="44">
        <f>IFERROR(_xll.qlIndexFixing(ONIndex6M,I977,TRUE,_xll.ohTrigger(RecalcTrigger,Trigger6M)),NA())</f>
        <v>1.1648182738754898E-2</v>
      </c>
      <c r="Q977" s="145">
        <f>IFERROR(_xll.qlIndexFixing(ONIndex1Y,I977,TRUE,_xll.ohTrigger(RecalcTrigger,Trigger1Y)),NA())</f>
        <v>1.1983118557035155E-2</v>
      </c>
    </row>
    <row r="978" spans="2:17" x14ac:dyDescent="0.2">
      <c r="B978" s="39" t="s">
        <v>42</v>
      </c>
      <c r="D978" s="42">
        <f>_xll.qlCalendarAdvance(Calendar,$D977,B978,"f",FALSE)</f>
        <v>46588</v>
      </c>
      <c r="E978" s="139">
        <f>_xll.qlInterestRateIndexValueDate(IndexON,D978)</f>
        <v>46588</v>
      </c>
      <c r="F978" s="155">
        <f>IFERROR(_xll.qlIndexFixing(IndexON,D978,TRUE,_xll.ohTrigger(RecalcTrigger,TriggerON)),NA())</f>
        <v>1.0202497217779438E-2</v>
      </c>
      <c r="H978" s="42">
        <f>_xll.qlCalendarAdvance(Calendar,$H977,B978,"f",FALSE)</f>
        <v>46588</v>
      </c>
      <c r="I978" s="139">
        <f>_xll.qlInterestRateIndexValueDate(Index1M,$H978)</f>
        <v>46590</v>
      </c>
      <c r="J978" s="144">
        <f>IFERROR(_xll.qlIndexFixing(Index1M,$H978,TRUE,_xll.ohTrigger(RecalcTrigger,Trigger1M)),NA())</f>
        <v>1.0160109107764936E-2</v>
      </c>
      <c r="K978" s="44">
        <f>IFERROR(_xll.qlIndexFixing(Index3M,H978,TRUE,_xll.ohTrigger(RecalcTrigger,Trigger3M)),NA())</f>
        <v>1.1259401613164353E-2</v>
      </c>
      <c r="L978" s="44">
        <f>IFERROR(_xll.qlIndexFixing(Index6M,$H978,TRUE,_xll.ohTrigger(RecalcTrigger,Trigger6M)),NA())</f>
        <v>1.1869816082006752E-2</v>
      </c>
      <c r="M978" s="145">
        <f>IFERROR(_xll.qlIndexFixing(Index1Y,$H978,TRUE,_xll.ohTrigger(RecalcTrigger,Trigger1Y)),NA())</f>
        <v>1.2251365888390535E-2</v>
      </c>
      <c r="N978" s="144">
        <f>IFERROR(_xll.qlIndexFixing(ONIndex1M,I978,TRUE,_xll.ohTrigger(RecalcTrigger,Trigger1M)),NA())</f>
        <v>1.0122591664805114E-2</v>
      </c>
      <c r="O978" s="44">
        <f>IFERROR(_xll.qlIndexFixing(ONIndex3M,I978,TRUE,_xll.ohTrigger(RecalcTrigger,Trigger3M)),NA())</f>
        <v>1.1145839204225183E-2</v>
      </c>
      <c r="P978" s="44">
        <f>IFERROR(_xll.qlIndexFixing(ONIndex6M,I978,TRUE,_xll.ohTrigger(RecalcTrigger,Trigger6M)),NA())</f>
        <v>1.1663177803304947E-2</v>
      </c>
      <c r="Q978" s="145">
        <f>IFERROR(_xll.qlIndexFixing(ONIndex1Y,I978,TRUE,_xll.ohTrigger(RecalcTrigger,Trigger1Y)),NA())</f>
        <v>1.1991241948834386E-2</v>
      </c>
    </row>
    <row r="979" spans="2:17" x14ac:dyDescent="0.2">
      <c r="B979" s="39" t="s">
        <v>42</v>
      </c>
      <c r="D979" s="42">
        <f>_xll.qlCalendarAdvance(Calendar,$D978,B979,"f",FALSE)</f>
        <v>46595</v>
      </c>
      <c r="E979" s="139">
        <f>_xll.qlInterestRateIndexValueDate(IndexON,D979)</f>
        <v>46595</v>
      </c>
      <c r="F979" s="155">
        <f>IFERROR(_xll.qlIndexFixing(IndexON,D979,TRUE,_xll.ohTrigger(RecalcTrigger,TriggerON)),NA())</f>
        <v>1.0214288464798216E-2</v>
      </c>
      <c r="H979" s="42">
        <f>_xll.qlCalendarAdvance(Calendar,$H978,B979,"f",FALSE)</f>
        <v>46595</v>
      </c>
      <c r="I979" s="139">
        <f>_xll.qlInterestRateIndexValueDate(Index1M,$H979)</f>
        <v>46597</v>
      </c>
      <c r="J979" s="144">
        <f>IFERROR(_xll.qlIndexFixing(Index1M,$H979,TRUE,_xll.ohTrigger(RecalcTrigger,Trigger1M)),NA())</f>
        <v>1.0180119832329804E-2</v>
      </c>
      <c r="K979" s="44">
        <f>IFERROR(_xll.qlIndexFixing(Index3M,H979,TRUE,_xll.ohTrigger(RecalcTrigger,Trigger3M)),NA())</f>
        <v>1.1275542722055569E-2</v>
      </c>
      <c r="L979" s="44">
        <f>IFERROR(_xll.qlIndexFixing(Index6M,$H979,TRUE,_xll.ohTrigger(RecalcTrigger,Trigger6M)),NA())</f>
        <v>1.188262970688833E-2</v>
      </c>
      <c r="M979" s="145">
        <f>IFERROR(_xll.qlIndexFixing(Index1Y,$H979,TRUE,_xll.ohTrigger(RecalcTrigger,Trigger1Y)),NA())</f>
        <v>1.2258206460288593E-2</v>
      </c>
      <c r="N979" s="144">
        <f>IFERROR(_xll.qlIndexFixing(ONIndex1M,I979,TRUE,_xll.ohTrigger(RecalcTrigger,Trigger1M)),NA())</f>
        <v>1.0142874086627174E-2</v>
      </c>
      <c r="O979" s="44">
        <f>IFERROR(_xll.qlIndexFixing(ONIndex3M,I979,TRUE,_xll.ohTrigger(RecalcTrigger,Trigger3M)),NA())</f>
        <v>1.1162883031774484E-2</v>
      </c>
      <c r="P979" s="44">
        <f>IFERROR(_xll.qlIndexFixing(ONIndex6M,I979,TRUE,_xll.ohTrigger(RecalcTrigger,Trigger6M)),NA())</f>
        <v>1.1678012094460399E-2</v>
      </c>
      <c r="Q979" s="145">
        <f>IFERROR(_xll.qlIndexFixing(ONIndex1Y,I979,TRUE,_xll.ohTrigger(RecalcTrigger,Trigger1Y)),NA())</f>
        <v>1.1999308900021433E-2</v>
      </c>
    </row>
    <row r="980" spans="2:17" x14ac:dyDescent="0.2">
      <c r="B980" s="39" t="s">
        <v>42</v>
      </c>
      <c r="D980" s="42">
        <f>_xll.qlCalendarAdvance(Calendar,$D979,B980,"f",FALSE)</f>
        <v>46602</v>
      </c>
      <c r="E980" s="139">
        <f>_xll.qlInterestRateIndexValueDate(IndexON,D980)</f>
        <v>46602</v>
      </c>
      <c r="F980" s="155">
        <f>IFERROR(_xll.qlIndexFixing(IndexON,D980,TRUE,_xll.ohTrigger(RecalcTrigger,TriggerON)),NA())</f>
        <v>1.0225469157729705E-2</v>
      </c>
      <c r="H980" s="42">
        <f>_xll.qlCalendarAdvance(Calendar,$H979,B980,"f",FALSE)</f>
        <v>46602</v>
      </c>
      <c r="I980" s="139">
        <f>_xll.qlInterestRateIndexValueDate(Index1M,$H980)</f>
        <v>46604</v>
      </c>
      <c r="J980" s="144">
        <f>IFERROR(_xll.qlIndexFixing(Index1M,$H980,TRUE,_xll.ohTrigger(RecalcTrigger,Trigger1M)),NA())</f>
        <v>1.0199953805273831E-2</v>
      </c>
      <c r="K980" s="44">
        <f>IFERROR(_xll.qlIndexFixing(Index3M,H980,TRUE,_xll.ohTrigger(RecalcTrigger,Trigger3M)),NA())</f>
        <v>1.1291522255044562E-2</v>
      </c>
      <c r="L980" s="44">
        <f>IFERROR(_xll.qlIndexFixing(Index6M,$H980,TRUE,_xll.ohTrigger(RecalcTrigger,Trigger6M)),NA())</f>
        <v>1.1895273855505916E-2</v>
      </c>
      <c r="M980" s="145">
        <f>IFERROR(_xll.qlIndexFixing(Index1Y,$H980,TRUE,_xll.ohTrigger(RecalcTrigger,Trigger1Y)),NA())</f>
        <v>1.2264997995539949E-2</v>
      </c>
      <c r="N980" s="144">
        <f>IFERROR(_xll.qlIndexFixing(ONIndex1M,I980,TRUE,_xll.ohTrigger(RecalcTrigger,Trigger1M)),NA())</f>
        <v>1.0162981106356384E-2</v>
      </c>
      <c r="O980" s="44">
        <f>IFERROR(_xll.qlIndexFixing(ONIndex3M,I980,TRUE,_xll.ohTrigger(RecalcTrigger,Trigger3M)),NA())</f>
        <v>1.1179768795601674E-2</v>
      </c>
      <c r="P980" s="44">
        <f>IFERROR(_xll.qlIndexFixing(ONIndex6M,I980,TRUE,_xll.ohTrigger(RecalcTrigger,Trigger6M)),NA())</f>
        <v>1.1692685043476203E-2</v>
      </c>
      <c r="Q980" s="145">
        <f>IFERROR(_xll.qlIndexFixing(ONIndex1Y,I980,TRUE,_xll.ohTrigger(RecalcTrigger,Trigger1Y)),NA())</f>
        <v>1.2007319709637088E-2</v>
      </c>
    </row>
    <row r="981" spans="2:17" x14ac:dyDescent="0.2">
      <c r="B981" s="39" t="s">
        <v>42</v>
      </c>
      <c r="D981" s="42">
        <f>_xll.qlCalendarAdvance(Calendar,$D980,B981,"f",FALSE)</f>
        <v>46609</v>
      </c>
      <c r="E981" s="139">
        <f>_xll.qlInterestRateIndexValueDate(IndexON,D981)</f>
        <v>46609</v>
      </c>
      <c r="F981" s="155">
        <f>IFERROR(_xll.qlIndexFixing(IndexON,D981,TRUE,_xll.ohTrigger(RecalcTrigger,TriggerON)),NA())</f>
        <v>1.0236035798891763E-2</v>
      </c>
      <c r="H981" s="42">
        <f>_xll.qlCalendarAdvance(Calendar,$H980,B981,"f",FALSE)</f>
        <v>46609</v>
      </c>
      <c r="I981" s="139">
        <f>_xll.qlInterestRateIndexValueDate(Index1M,$H981)</f>
        <v>46611</v>
      </c>
      <c r="J981" s="144">
        <f>IFERROR(_xll.qlIndexFixing(Index1M,$H981,TRUE,_xll.ohTrigger(RecalcTrigger,Trigger1M)),NA())</f>
        <v>1.021961027706908E-2</v>
      </c>
      <c r="K981" s="44">
        <f>IFERROR(_xll.qlIndexFixing(Index3M,H981,TRUE,_xll.ohTrigger(RecalcTrigger,Trigger3M)),NA())</f>
        <v>1.1307339682809527E-2</v>
      </c>
      <c r="L981" s="44">
        <f>IFERROR(_xll.qlIndexFixing(Index6M,$H981,TRUE,_xll.ohTrigger(RecalcTrigger,Trigger6M)),NA())</f>
        <v>1.1907747952566581E-2</v>
      </c>
      <c r="M981" s="145">
        <f>IFERROR(_xll.qlIndexFixing(Index1Y,$H981,TRUE,_xll.ohTrigger(RecalcTrigger,Trigger1Y)),NA())</f>
        <v>1.2271740795752474E-2</v>
      </c>
      <c r="N981" s="144">
        <f>IFERROR(_xll.qlIndexFixing(ONIndex1M,I981,TRUE,_xll.ohTrigger(RecalcTrigger,Trigger1M)),NA())</f>
        <v>1.0182911975951114E-2</v>
      </c>
      <c r="O981" s="44">
        <f>IFERROR(_xll.qlIndexFixing(ONIndex3M,I981,TRUE,_xll.ohTrigger(RecalcTrigger,Trigger3M)),NA())</f>
        <v>1.1196495969647557E-2</v>
      </c>
      <c r="P981" s="44">
        <f>IFERROR(_xll.qlIndexFixing(ONIndex6M,I981,TRUE,_xll.ohTrigger(RecalcTrigger,Trigger6M)),NA())</f>
        <v>1.1707196081927052E-2</v>
      </c>
      <c r="Q981" s="145">
        <f>IFERROR(_xll.qlIndexFixing(ONIndex1Y,I981,TRUE,_xll.ohTrigger(RecalcTrigger,Trigger1Y)),NA())</f>
        <v>1.2015274676482335E-2</v>
      </c>
    </row>
    <row r="982" spans="2:17" x14ac:dyDescent="0.2">
      <c r="B982" s="39" t="s">
        <v>42</v>
      </c>
      <c r="D982" s="42">
        <f>_xll.qlCalendarAdvance(Calendar,$D981,B982,"f",FALSE)</f>
        <v>46616</v>
      </c>
      <c r="E982" s="139">
        <f>_xll.qlInterestRateIndexValueDate(IndexON,D982)</f>
        <v>46616</v>
      </c>
      <c r="F982" s="155">
        <f>IFERROR(_xll.qlIndexFixing(IndexON,D982,TRUE,_xll.ohTrigger(RecalcTrigger,TriggerON)),NA())</f>
        <v>1.0245984890362436E-2</v>
      </c>
      <c r="H982" s="42">
        <f>_xll.qlCalendarAdvance(Calendar,$H981,B982,"f",FALSE)</f>
        <v>46616</v>
      </c>
      <c r="I982" s="139">
        <f>_xll.qlInterestRateIndexValueDate(Index1M,$H982)</f>
        <v>46618</v>
      </c>
      <c r="J982" s="144">
        <f>IFERROR(_xll.qlIndexFixing(Index1M,$H982,TRUE,_xll.ohTrigger(RecalcTrigger,Trigger1M)),NA())</f>
        <v>1.0239088498190108E-2</v>
      </c>
      <c r="K982" s="44">
        <f>IFERROR(_xll.qlIndexFixing(Index3M,H982,TRUE,_xll.ohTrigger(RecalcTrigger,Trigger3M)),NA())</f>
        <v>1.1322994476039959E-2</v>
      </c>
      <c r="L982" s="44">
        <f>IFERROR(_xll.qlIndexFixing(Index6M,$H982,TRUE,_xll.ohTrigger(RecalcTrigger,Trigger6M)),NA())</f>
        <v>1.1920051422807046E-2</v>
      </c>
      <c r="M982" s="145">
        <f>IFERROR(_xll.qlIndexFixing(Index1Y,$H982,TRUE,_xll.ohTrigger(RecalcTrigger,Trigger1Y)),NA())</f>
        <v>1.2278435162550113E-2</v>
      </c>
      <c r="N982" s="144">
        <f>IFERROR(_xll.qlIndexFixing(ONIndex1M,I982,TRUE,_xll.ohTrigger(RecalcTrigger,Trigger1M)),NA())</f>
        <v>1.0202665947449674E-2</v>
      </c>
      <c r="O982" s="44">
        <f>IFERROR(_xll.qlIndexFixing(ONIndex3M,I982,TRUE,_xll.ohTrigger(RecalcTrigger,Trigger3M)),NA())</f>
        <v>1.1213064028012809E-2</v>
      </c>
      <c r="P982" s="44">
        <f>IFERROR(_xll.qlIndexFixing(ONIndex6M,I982,TRUE,_xll.ohTrigger(RecalcTrigger,Trigger6M)),NA())</f>
        <v>1.172154464114783E-2</v>
      </c>
      <c r="Q982" s="145">
        <f>IFERROR(_xll.qlIndexFixing(ONIndex1Y,I982,TRUE,_xll.ohTrigger(RecalcTrigger,Trigger1Y)),NA())</f>
        <v>1.2023174099438094E-2</v>
      </c>
    </row>
    <row r="983" spans="2:17" x14ac:dyDescent="0.2">
      <c r="B983" s="39" t="s">
        <v>42</v>
      </c>
      <c r="D983" s="42">
        <f>_xll.qlCalendarAdvance(Calendar,$D982,B983,"f",FALSE)</f>
        <v>46623</v>
      </c>
      <c r="E983" s="139">
        <f>_xll.qlInterestRateIndexValueDate(IndexON,D983)</f>
        <v>46623</v>
      </c>
      <c r="F983" s="155">
        <f>IFERROR(_xll.qlIndexFixing(IndexON,D983,TRUE,_xll.ohTrigger(RecalcTrigger,TriggerON)),NA())</f>
        <v>1.0255312934539518E-2</v>
      </c>
      <c r="H983" s="42">
        <f>_xll.qlCalendarAdvance(Calendar,$H982,B983,"f",FALSE)</f>
        <v>46623</v>
      </c>
      <c r="I983" s="139">
        <f>_xll.qlInterestRateIndexValueDate(Index1M,$H983)</f>
        <v>46625</v>
      </c>
      <c r="J983" s="144">
        <f>IFERROR(_xll.qlIndexFixing(Index1M,$H983,TRUE,_xll.ohTrigger(RecalcTrigger,Trigger1M)),NA())</f>
        <v>1.0258387719118967E-2</v>
      </c>
      <c r="K983" s="44">
        <f>IFERROR(_xll.qlIndexFixing(Index3M,H983,TRUE,_xll.ohTrigger(RecalcTrigger,Trigger3M)),NA())</f>
        <v>1.1338486105439248E-2</v>
      </c>
      <c r="L983" s="44">
        <f>IFERROR(_xll.qlIndexFixing(Index6M,$H983,TRUE,_xll.ohTrigger(RecalcTrigger,Trigger6M)),NA())</f>
        <v>1.1932183690992828E-2</v>
      </c>
      <c r="M983" s="145">
        <f>IFERROR(_xll.qlIndexFixing(Index1Y,$H983,TRUE,_xll.ohTrigger(RecalcTrigger,Trigger1Y)),NA())</f>
        <v>1.2285081397571361E-2</v>
      </c>
      <c r="N983" s="144">
        <f>IFERROR(_xll.qlIndexFixing(ONIndex1M,I983,TRUE,_xll.ohTrigger(RecalcTrigger,Trigger1M)),NA())</f>
        <v>1.0222242272890369E-2</v>
      </c>
      <c r="O983" s="44">
        <f>IFERROR(_xll.qlIndexFixing(ONIndex3M,I983,TRUE,_xll.ohTrigger(RecalcTrigger,Trigger3M)),NA())</f>
        <v>1.1229472444878041E-2</v>
      </c>
      <c r="P983" s="44">
        <f>IFERROR(_xll.qlIndexFixing(ONIndex6M,I983,TRUE,_xll.ohTrigger(RecalcTrigger,Trigger6M)),NA())</f>
        <v>1.1735730152713231E-2</v>
      </c>
      <c r="Q983" s="145">
        <f>IFERROR(_xll.qlIndexFixing(ONIndex1Y,I983,TRUE,_xll.ohTrigger(RecalcTrigger,Trigger1Y)),NA())</f>
        <v>1.203101827730535E-2</v>
      </c>
    </row>
    <row r="984" spans="2:17" x14ac:dyDescent="0.2">
      <c r="B984" s="39" t="s">
        <v>42</v>
      </c>
      <c r="D984" s="42">
        <f>_xll.qlCalendarAdvance(Calendar,$D983,B984,"f",FALSE)</f>
        <v>46630</v>
      </c>
      <c r="E984" s="139">
        <f>_xll.qlInterestRateIndexValueDate(IndexON,D984)</f>
        <v>46630</v>
      </c>
      <c r="F984" s="155">
        <f>IFERROR(_xll.qlIndexFixing(IndexON,D984,TRUE,_xll.ohTrigger(RecalcTrigger,TriggerON)),NA())</f>
        <v>1.0264016433660927E-2</v>
      </c>
      <c r="H984" s="42">
        <f>_xll.qlCalendarAdvance(Calendar,$H983,B984,"f",FALSE)</f>
        <v>46630</v>
      </c>
      <c r="I984" s="139">
        <f>_xll.qlInterestRateIndexValueDate(Index1M,$H984)</f>
        <v>46632</v>
      </c>
      <c r="J984" s="144">
        <f>IFERROR(_xll.qlIndexFixing(Index1M,$H984,TRUE,_xll.ohTrigger(RecalcTrigger,Trigger1M)),NA())</f>
        <v>1.0277507190335211E-2</v>
      </c>
      <c r="K984" s="44">
        <f>IFERROR(_xll.qlIndexFixing(Index3M,H984,TRUE,_xll.ohTrigger(RecalcTrigger,Trigger3M)),NA())</f>
        <v>1.1352571355259179E-2</v>
      </c>
      <c r="L984" s="44">
        <f>IFERROR(_xll.qlIndexFixing(Index6M,$H984,TRUE,_xll.ohTrigger(RecalcTrigger,Trigger6M)),NA())</f>
        <v>1.194016959152144E-2</v>
      </c>
      <c r="M984" s="145">
        <f>IFERROR(_xll.qlIndexFixing(Index1Y,$H984,TRUE,_xll.ohTrigger(RecalcTrigger,Trigger1Y)),NA())</f>
        <v>1.2291679802470137E-2</v>
      </c>
      <c r="N984" s="144">
        <f>IFERROR(_xll.qlIndexFixing(ONIndex1M,I984,TRUE,_xll.ohTrigger(RecalcTrigger,Trigger1M)),NA())</f>
        <v>1.0241640204391445E-2</v>
      </c>
      <c r="O984" s="44">
        <f>IFERROR(_xll.qlIndexFixing(ONIndex3M,I984,TRUE,_xll.ohTrigger(RecalcTrigger,Trigger3M)),NA())</f>
        <v>1.1245720694423866E-2</v>
      </c>
      <c r="P984" s="44">
        <f>IFERROR(_xll.qlIndexFixing(ONIndex6M,I984,TRUE,_xll.ohTrigger(RecalcTrigger,Trigger6M)),NA())</f>
        <v>1.1749752048118012E-2</v>
      </c>
      <c r="Q984" s="145">
        <f>IFERROR(_xll.qlIndexFixing(ONIndex1Y,I984,TRUE,_xll.ohTrigger(RecalcTrigger,Trigger1Y)),NA())</f>
        <v>1.2038807509044958E-2</v>
      </c>
    </row>
    <row r="985" spans="2:17" x14ac:dyDescent="0.2">
      <c r="B985" s="39" t="s">
        <v>42</v>
      </c>
      <c r="D985" s="42">
        <f>_xll.qlCalendarAdvance(Calendar,$D984,B985,"f",FALSE)</f>
        <v>46637</v>
      </c>
      <c r="E985" s="139">
        <f>_xll.qlInterestRateIndexValueDate(IndexON,D985)</f>
        <v>46637</v>
      </c>
      <c r="F985" s="155">
        <f>IFERROR(_xll.qlIndexFixing(IndexON,D985,TRUE,_xll.ohTrigger(RecalcTrigger,TriggerON)),NA())</f>
        <v>1.0272091889964585E-2</v>
      </c>
      <c r="H985" s="42">
        <f>_xll.qlCalendarAdvance(Calendar,$H984,B985,"f",FALSE)</f>
        <v>46637</v>
      </c>
      <c r="I985" s="139">
        <f>_xll.qlInterestRateIndexValueDate(Index1M,$H985)</f>
        <v>46639</v>
      </c>
      <c r="J985" s="144">
        <f>IFERROR(_xll.qlIndexFixing(Index1M,$H985,TRUE,_xll.ohTrigger(RecalcTrigger,Trigger1M)),NA())</f>
        <v>1.0296446162328388E-2</v>
      </c>
      <c r="K985" s="44">
        <f>IFERROR(_xll.qlIndexFixing(Index3M,H985,TRUE,_xll.ohTrigger(RecalcTrigger,Trigger3M)),NA())</f>
        <v>1.1367746420848356E-2</v>
      </c>
      <c r="L985" s="44">
        <f>IFERROR(_xll.qlIndexFixing(Index6M,$H985,TRUE,_xll.ohTrigger(RecalcTrigger,Trigger6M)),NA())</f>
        <v>1.1952006183051221E-2</v>
      </c>
      <c r="M985" s="145">
        <f>IFERROR(_xll.qlIndexFixing(Index1Y,$H985,TRUE,_xll.ohTrigger(RecalcTrigger,Trigger1Y)),NA())</f>
        <v>1.2298230678915783E-2</v>
      </c>
      <c r="N985" s="144">
        <f>IFERROR(_xll.qlIndexFixing(ONIndex1M,I985,TRUE,_xll.ohTrigger(RecalcTrigger,Trigger1M)),NA())</f>
        <v>1.0260858993991206E-2</v>
      </c>
      <c r="O985" s="44">
        <f>IFERROR(_xll.qlIndexFixing(ONIndex3M,I985,TRUE,_xll.ohTrigger(RecalcTrigger,Trigger3M)),NA())</f>
        <v>1.1261808250830896E-2</v>
      </c>
      <c r="P985" s="44">
        <f>IFERROR(_xll.qlIndexFixing(ONIndex6M,I985,TRUE,_xll.ohTrigger(RecalcTrigger,Trigger6M)),NA())</f>
        <v>1.176360975885693E-2</v>
      </c>
      <c r="Q985" s="145">
        <f>IFERROR(_xll.qlIndexFixing(ONIndex1Y,I985,TRUE,_xll.ohTrigger(RecalcTrigger,Trigger1Y)),NA())</f>
        <v>1.2046542093617774E-2</v>
      </c>
    </row>
    <row r="986" spans="2:17" x14ac:dyDescent="0.2">
      <c r="B986" s="39" t="s">
        <v>42</v>
      </c>
      <c r="D986" s="42">
        <f>_xll.qlCalendarAdvance(Calendar,$D985,B986,"f",FALSE)</f>
        <v>46644</v>
      </c>
      <c r="E986" s="139">
        <f>_xll.qlInterestRateIndexValueDate(IndexON,D986)</f>
        <v>46644</v>
      </c>
      <c r="F986" s="155">
        <f>IFERROR(_xll.qlIndexFixing(IndexON,D986,TRUE,_xll.ohTrigger(RecalcTrigger,TriggerON)),NA())</f>
        <v>1.0279535805768347E-2</v>
      </c>
      <c r="H986" s="42">
        <f>_xll.qlCalendarAdvance(Calendar,$H985,B986,"f",FALSE)</f>
        <v>46644</v>
      </c>
      <c r="I986" s="139">
        <f>_xll.qlInterestRateIndexValueDate(Index1M,$H986)</f>
        <v>46646</v>
      </c>
      <c r="J986" s="144">
        <f>IFERROR(_xll.qlIndexFixing(Index1M,$H986,TRUE,_xll.ohTrigger(RecalcTrigger,Trigger1M)),NA())</f>
        <v>1.0315203885583046E-2</v>
      </c>
      <c r="K986" s="44">
        <f>IFERROR(_xll.qlIndexFixing(Index3M,H986,TRUE,_xll.ohTrigger(RecalcTrigger,Trigger3M)),NA())</f>
        <v>1.138275677714869E-2</v>
      </c>
      <c r="L986" s="44">
        <f>IFERROR(_xll.qlIndexFixing(Index6M,$H986,TRUE,_xll.ohTrigger(RecalcTrigger,Trigger6M)),NA())</f>
        <v>1.1963670032671873E-2</v>
      </c>
      <c r="M986" s="145">
        <f>IFERROR(_xll.qlIndexFixing(Index1Y,$H986,TRUE,_xll.ohTrigger(RecalcTrigger,Trigger1Y)),NA())</f>
        <v>1.2304734328592196E-2</v>
      </c>
      <c r="N986" s="144">
        <f>IFERROR(_xll.qlIndexFixing(ONIndex1M,I986,TRUE,_xll.ohTrigger(RecalcTrigger,Trigger1M)),NA())</f>
        <v>1.0279897893568091E-2</v>
      </c>
      <c r="O986" s="44">
        <f>IFERROR(_xll.qlIndexFixing(ONIndex3M,I986,TRUE,_xll.ohTrigger(RecalcTrigger,Trigger3M)),NA())</f>
        <v>1.1277734587959998E-2</v>
      </c>
      <c r="P986" s="44">
        <f>IFERROR(_xll.qlIndexFixing(ONIndex6M,I986,TRUE,_xll.ohTrigger(RecalcTrigger,Trigger6M)),NA())</f>
        <v>1.1777302716184934E-2</v>
      </c>
      <c r="Q986" s="145">
        <f>IFERROR(_xll.qlIndexFixing(ONIndex1Y,I986,TRUE,_xll.ohTrigger(RecalcTrigger,Trigger1Y)),NA())</f>
        <v>1.205422232966491E-2</v>
      </c>
    </row>
    <row r="987" spans="2:17" x14ac:dyDescent="0.2">
      <c r="B987" s="39" t="s">
        <v>42</v>
      </c>
      <c r="D987" s="42">
        <f>_xll.qlCalendarAdvance(Calendar,$D986,B987,"f",FALSE)</f>
        <v>46651</v>
      </c>
      <c r="E987" s="139">
        <f>_xll.qlInterestRateIndexValueDate(IndexON,D987)</f>
        <v>46651</v>
      </c>
      <c r="F987" s="155">
        <f>IFERROR(_xll.qlIndexFixing(IndexON,D987,TRUE,_xll.ohTrigger(RecalcTrigger,TriggerON)),NA())</f>
        <v>1.0286344683310134E-2</v>
      </c>
      <c r="H987" s="42">
        <f>_xll.qlCalendarAdvance(Calendar,$H986,B987,"f",FALSE)</f>
        <v>46651</v>
      </c>
      <c r="I987" s="139">
        <f>_xll.qlInterestRateIndexValueDate(Index1M,$H987)</f>
        <v>46653</v>
      </c>
      <c r="J987" s="144">
        <f>IFERROR(_xll.qlIndexFixing(Index1M,$H987,TRUE,_xll.ohTrigger(RecalcTrigger,Trigger1M)),NA())</f>
        <v>1.0333779610598726E-2</v>
      </c>
      <c r="K987" s="44">
        <f>IFERROR(_xll.qlIndexFixing(Index3M,H987,TRUE,_xll.ohTrigger(RecalcTrigger,Trigger3M)),NA())</f>
        <v>1.1397601894950973E-2</v>
      </c>
      <c r="L987" s="44">
        <f>IFERROR(_xll.qlIndexFixing(Index6M,$H987,TRUE,_xll.ohTrigger(RecalcTrigger,Trigger6M)),NA())</f>
        <v>1.1975160565410361E-2</v>
      </c>
      <c r="M987" s="145">
        <f>IFERROR(_xll.qlIndexFixing(Index1Y,$H987,TRUE,_xll.ohTrigger(RecalcTrigger,Trigger1Y)),NA())</f>
        <v>1.2311191053197824E-2</v>
      </c>
      <c r="N987" s="144">
        <f>IFERROR(_xll.qlIndexFixing(ONIndex1M,I987,TRUE,_xll.ohTrigger(RecalcTrigger,Trigger1M)),NA())</f>
        <v>1.0298756155320277E-2</v>
      </c>
      <c r="O987" s="44">
        <f>IFERROR(_xll.qlIndexFixing(ONIndex3M,I987,TRUE,_xll.ohTrigger(RecalcTrigger,Trigger3M)),NA())</f>
        <v>1.1293499180311528E-2</v>
      </c>
      <c r="P987" s="44">
        <f>IFERROR(_xll.qlIndexFixing(ONIndex6M,I987,TRUE,_xll.ohTrigger(RecalcTrigger,Trigger6M)),NA())</f>
        <v>1.1790830351756654E-2</v>
      </c>
      <c r="Q987" s="145">
        <f>IFERROR(_xll.qlIndexFixing(ONIndex1Y,I987,TRUE,_xll.ohTrigger(RecalcTrigger,Trigger1Y)),NA())</f>
        <v>1.2061848516307094E-2</v>
      </c>
    </row>
    <row r="988" spans="2:17" x14ac:dyDescent="0.2">
      <c r="B988" s="39" t="s">
        <v>42</v>
      </c>
      <c r="D988" s="42">
        <f>_xll.qlCalendarAdvance(Calendar,$D987,B988,"f",FALSE)</f>
        <v>46658</v>
      </c>
      <c r="E988" s="139">
        <f>_xll.qlInterestRateIndexValueDate(IndexON,D988)</f>
        <v>46658</v>
      </c>
      <c r="F988" s="155">
        <f>IFERROR(_xll.qlIndexFixing(IndexON,D988,TRUE,_xll.ohTrigger(RecalcTrigger,TriggerON)),NA())</f>
        <v>1.02925150249078E-2</v>
      </c>
      <c r="H988" s="42">
        <f>_xll.qlCalendarAdvance(Calendar,$H987,B988,"f",FALSE)</f>
        <v>46658</v>
      </c>
      <c r="I988" s="139">
        <f>_xll.qlInterestRateIndexValueDate(Index1M,$H988)</f>
        <v>46660</v>
      </c>
      <c r="J988" s="144">
        <f>IFERROR(_xll.qlIndexFixing(Index1M,$H988,TRUE,_xll.ohTrigger(RecalcTrigger,Trigger1M)),NA())</f>
        <v>1.0347829146169094E-2</v>
      </c>
      <c r="K988" s="44">
        <f>IFERROR(_xll.qlIndexFixing(Index3M,H988,TRUE,_xll.ohTrigger(RecalcTrigger,Trigger3M)),NA())</f>
        <v>1.1413478270374535E-2</v>
      </c>
      <c r="L988" s="44">
        <f>IFERROR(_xll.qlIndexFixing(Index6M,$H988,TRUE,_xll.ohTrigger(RecalcTrigger,Trigger6M)),NA())</f>
        <v>1.198742386092167E-2</v>
      </c>
      <c r="M988" s="145">
        <f>IFERROR(_xll.qlIndexFixing(Index1Y,$H988,TRUE,_xll.ohTrigger(RecalcTrigger,Trigger1Y)),NA())</f>
        <v>1.2315688894615328E-2</v>
      </c>
      <c r="N988" s="144">
        <f>IFERROR(_xll.qlIndexFixing(ONIndex1M,I988,TRUE,_xll.ohTrigger(RecalcTrigger,Trigger1M)),NA())</f>
        <v>1.0317433031286072E-2</v>
      </c>
      <c r="O988" s="44">
        <f>IFERROR(_xll.qlIndexFixing(ONIndex3M,I988,TRUE,_xll.ohTrigger(RecalcTrigger,Trigger3M)),NA())</f>
        <v>1.1309101501826291E-2</v>
      </c>
      <c r="P988" s="44">
        <f>IFERROR(_xll.qlIndexFixing(ONIndex6M,I988,TRUE,_xll.ohTrigger(RecalcTrigger,Trigger6M)),NA())</f>
        <v>1.1804192097066846E-2</v>
      </c>
      <c r="Q988" s="145">
        <f>IFERROR(_xll.qlIndexFixing(ONIndex1Y,I988,TRUE,_xll.ohTrigger(RecalcTrigger,Trigger1Y)),NA())</f>
        <v>1.2069420952185439E-2</v>
      </c>
    </row>
    <row r="989" spans="2:17" x14ac:dyDescent="0.2">
      <c r="B989" s="39" t="s">
        <v>42</v>
      </c>
      <c r="D989" s="42">
        <f>_xll.qlCalendarAdvance(Calendar,$D988,B989,"f",FALSE)</f>
        <v>46665</v>
      </c>
      <c r="E989" s="139">
        <f>_xll.qlInterestRateIndexValueDate(IndexON,D989)</f>
        <v>46665</v>
      </c>
      <c r="F989" s="155">
        <f>IFERROR(_xll.qlIndexFixing(IndexON,D989,TRUE,_xll.ohTrigger(RecalcTrigger,TriggerON)),NA())</f>
        <v>1.0298273294049309E-2</v>
      </c>
      <c r="H989" s="42">
        <f>_xll.qlCalendarAdvance(Calendar,$H988,B989,"f",FALSE)</f>
        <v>46665</v>
      </c>
      <c r="I989" s="139">
        <f>_xll.qlInterestRateIndexValueDate(Index1M,$H989)</f>
        <v>46667</v>
      </c>
      <c r="J989" s="144">
        <f>IFERROR(_xll.qlIndexFixing(Index1M,$H989,TRUE,_xll.ohTrigger(RecalcTrigger,Trigger1M)),NA())</f>
        <v>1.0370382067898809E-2</v>
      </c>
      <c r="K989" s="44">
        <f>IFERROR(_xll.qlIndexFixing(Index3M,H989,TRUE,_xll.ohTrigger(RecalcTrigger,Trigger3M)),NA())</f>
        <v>1.1427979802207281E-2</v>
      </c>
      <c r="L989" s="44">
        <f>IFERROR(_xll.qlIndexFixing(Index6M,$H989,TRUE,_xll.ohTrigger(RecalcTrigger,Trigger6M)),NA())</f>
        <v>1.1998553743023079E-2</v>
      </c>
      <c r="M989" s="145">
        <f>IFERROR(_xll.qlIndexFixing(Index1Y,$H989,TRUE,_xll.ohTrigger(RecalcTrigger,Trigger1Y)),NA())</f>
        <v>1.2323964553637592E-2</v>
      </c>
      <c r="N989" s="144">
        <f>IFERROR(_xll.qlIndexFixing(ONIndex1M,I989,TRUE,_xll.ohTrigger(RecalcTrigger,Trigger1M)),NA())</f>
        <v>1.0335927773343911E-2</v>
      </c>
      <c r="O989" s="44">
        <f>IFERROR(_xll.qlIndexFixing(ONIndex3M,I989,TRUE,_xll.ohTrigger(RecalcTrigger,Trigger3M)),NA())</f>
        <v>1.1324541026604962E-2</v>
      </c>
      <c r="P989" s="44">
        <f>IFERROR(_xll.qlIndexFixing(ONIndex6M,I989,TRUE,_xll.ohTrigger(RecalcTrigger,Trigger6M)),NA())</f>
        <v>1.1817387383370459E-2</v>
      </c>
      <c r="Q989" s="145">
        <f>IFERROR(_xll.qlIndexFixing(ONIndex1Y,I989,TRUE,_xll.ohTrigger(RecalcTrigger,Trigger1Y)),NA())</f>
        <v>1.2076939936420672E-2</v>
      </c>
    </row>
    <row r="990" spans="2:17" x14ac:dyDescent="0.2">
      <c r="B990" s="39" t="s">
        <v>42</v>
      </c>
      <c r="D990" s="42">
        <f>_xll.qlCalendarAdvance(Calendar,$D989,B990,"f",FALSE)</f>
        <v>46672</v>
      </c>
      <c r="E990" s="139">
        <f>_xll.qlInterestRateIndexValueDate(IndexON,D990)</f>
        <v>46672</v>
      </c>
      <c r="F990" s="155">
        <f>IFERROR(_xll.qlIndexFixing(IndexON,D990,TRUE,_xll.ohTrigger(RecalcTrigger,TriggerON)),NA())</f>
        <v>1.0304114035299961E-2</v>
      </c>
      <c r="H990" s="42">
        <f>_xll.qlCalendarAdvance(Calendar,$H989,B990,"f",FALSE)</f>
        <v>46672</v>
      </c>
      <c r="I990" s="139">
        <f>_xll.qlInterestRateIndexValueDate(Index1M,$H990)</f>
        <v>46674</v>
      </c>
      <c r="J990" s="144">
        <f>IFERROR(_xll.qlIndexFixing(Index1M,$H990,TRUE,_xll.ohTrigger(RecalcTrigger,Trigger1M)),NA())</f>
        <v>1.0388407301184788E-2</v>
      </c>
      <c r="K990" s="44">
        <f>IFERROR(_xll.qlIndexFixing(Index3M,H990,TRUE,_xll.ohTrigger(RecalcTrigger,Trigger3M)),NA())</f>
        <v>1.1442314465470631E-2</v>
      </c>
      <c r="L990" s="44">
        <f>IFERROR(_xll.qlIndexFixing(Index6M,$H990,TRUE,_xll.ohTrigger(RecalcTrigger,Trigger6M)),NA())</f>
        <v>1.2013184945931591E-2</v>
      </c>
      <c r="M990" s="145">
        <f>IFERROR(_xll.qlIndexFixing(Index1Y,$H990,TRUE,_xll.ohTrigger(RecalcTrigger,Trigger1Y)),NA())</f>
        <v>1.2330280821767639E-2</v>
      </c>
      <c r="N990" s="144">
        <f>IFERROR(_xll.qlIndexFixing(ONIndex1M,I990,TRUE,_xll.ohTrigger(RecalcTrigger,Trigger1M)),NA())</f>
        <v>1.0354239633612039E-2</v>
      </c>
      <c r="O990" s="44">
        <f>IFERROR(_xll.qlIndexFixing(ONIndex3M,I990,TRUE,_xll.ohTrigger(RecalcTrigger,Trigger3M)),NA())</f>
        <v>1.1339817228828153E-2</v>
      </c>
      <c r="P990" s="44">
        <f>IFERROR(_xll.qlIndexFixing(ONIndex6M,I990,TRUE,_xll.ohTrigger(RecalcTrigger,Trigger6M)),NA())</f>
        <v>1.1830415642481995E-2</v>
      </c>
      <c r="Q990" s="145">
        <f>IFERROR(_xll.qlIndexFixing(ONIndex1Y,I990,TRUE,_xll.ohTrigger(RecalcTrigger,Trigger1Y)),NA())</f>
        <v>1.2084405767653905E-2</v>
      </c>
    </row>
    <row r="991" spans="2:17" x14ac:dyDescent="0.2">
      <c r="B991" s="39" t="s">
        <v>42</v>
      </c>
      <c r="D991" s="42">
        <f>_xll.qlCalendarAdvance(Calendar,$D990,B991,"f",FALSE)</f>
        <v>46679</v>
      </c>
      <c r="E991" s="139">
        <f>_xll.qlInterestRateIndexValueDate(IndexON,D991)</f>
        <v>46679</v>
      </c>
      <c r="F991" s="155">
        <f>IFERROR(_xll.qlIndexFixing(IndexON,D991,TRUE,_xll.ohTrigger(RecalcTrigger,TriggerON)),NA())</f>
        <v>1.0310056565128178E-2</v>
      </c>
      <c r="H991" s="42">
        <f>_xll.qlCalendarAdvance(Calendar,$H990,B991,"f",FALSE)</f>
        <v>46679</v>
      </c>
      <c r="I991" s="139">
        <f>_xll.qlInterestRateIndexValueDate(Index1M,$H991)</f>
        <v>46681</v>
      </c>
      <c r="J991" s="144">
        <f>IFERROR(_xll.qlIndexFixing(Index1M,$H991,TRUE,_xll.ohTrigger(RecalcTrigger,Trigger1M)),NA())</f>
        <v>1.0406247538247426E-2</v>
      </c>
      <c r="K991" s="44">
        <f>IFERROR(_xll.qlIndexFixing(Index3M,H991,TRUE,_xll.ohTrigger(RecalcTrigger,Trigger3M)),NA())</f>
        <v>1.145648173096616E-2</v>
      </c>
      <c r="L991" s="44">
        <f>IFERROR(_xll.qlIndexFixing(Index6M,$H991,TRUE,_xll.ohTrigger(RecalcTrigger,Trigger6M)),NA())</f>
        <v>1.2020287667901903E-2</v>
      </c>
      <c r="M991" s="145">
        <f>IFERROR(_xll.qlIndexFixing(Index1Y,$H991,TRUE,_xll.ohTrigger(RecalcTrigger,Trigger1Y)),NA())</f>
        <v>1.2336549459543893E-2</v>
      </c>
      <c r="N991" s="144">
        <f>IFERROR(_xll.qlIndexFixing(ONIndex1M,I991,TRUE,_xll.ohTrigger(RecalcTrigger,Trigger1M)),NA())</f>
        <v>1.0372367864208698E-2</v>
      </c>
      <c r="O991" s="44">
        <f>IFERROR(_xll.qlIndexFixing(ONIndex3M,I991,TRUE,_xll.ohTrigger(RecalcTrigger,Trigger3M)),NA())</f>
        <v>1.1354929582676476E-2</v>
      </c>
      <c r="P991" s="44">
        <f>IFERROR(_xll.qlIndexFixing(ONIndex6M,I991,TRUE,_xll.ohTrigger(RecalcTrigger,Trigger6M)),NA())</f>
        <v>1.1843276305496531E-2</v>
      </c>
      <c r="Q991" s="145">
        <f>IFERROR(_xll.qlIndexFixing(ONIndex1Y,I991,TRUE,_xll.ohTrigger(RecalcTrigger,Trigger1Y)),NA())</f>
        <v>1.2091818744845995E-2</v>
      </c>
    </row>
    <row r="992" spans="2:17" x14ac:dyDescent="0.2">
      <c r="B992" s="39" t="s">
        <v>42</v>
      </c>
      <c r="D992" s="42">
        <f>_xll.qlCalendarAdvance(Calendar,$D991,B992,"f",FALSE)</f>
        <v>46686</v>
      </c>
      <c r="E992" s="139">
        <f>_xll.qlInterestRateIndexValueDate(IndexON,D992)</f>
        <v>46686</v>
      </c>
      <c r="F992" s="155">
        <f>IFERROR(_xll.qlIndexFixing(IndexON,D992,TRUE,_xll.ohTrigger(RecalcTrigger,TriggerON)),NA())</f>
        <v>1.0316102552279105E-2</v>
      </c>
      <c r="H992" s="42">
        <f>_xll.qlCalendarAdvance(Calendar,$H991,B992,"f",FALSE)</f>
        <v>46686</v>
      </c>
      <c r="I992" s="139">
        <f>_xll.qlInterestRateIndexValueDate(Index1M,$H992)</f>
        <v>46688</v>
      </c>
      <c r="J992" s="144">
        <f>IFERROR(_xll.qlIndexFixing(Index1M,$H992,TRUE,_xll.ohTrigger(RecalcTrigger,Trigger1M)),NA())</f>
        <v>1.0423902029593757E-2</v>
      </c>
      <c r="K992" s="44">
        <f>IFERROR(_xll.qlIndexFixing(Index3M,H992,TRUE,_xll.ohTrigger(RecalcTrigger,Trigger3M)),NA())</f>
        <v>1.1470481069513689E-2</v>
      </c>
      <c r="L992" s="44">
        <f>IFERROR(_xll.qlIndexFixing(Index6M,$H992,TRUE,_xll.ohTrigger(RecalcTrigger,Trigger6M)),NA())</f>
        <v>1.2030890560963367E-2</v>
      </c>
      <c r="M992" s="145">
        <f>IFERROR(_xll.qlIndexFixing(Index1Y,$H992,TRUE,_xll.ohTrigger(RecalcTrigger,Trigger1Y)),NA())</f>
        <v>1.2342769972932845E-2</v>
      </c>
      <c r="N992" s="144">
        <f>IFERROR(_xll.qlIndexFixing(ONIndex1M,I992,TRUE,_xll.ohTrigger(RecalcTrigger,Trigger1M)),NA())</f>
        <v>1.0390311717172196E-2</v>
      </c>
      <c r="O992" s="44">
        <f>IFERROR(_xll.qlIndexFixing(ONIndex3M,I992,TRUE,_xll.ohTrigger(RecalcTrigger,Trigger3M)),NA())</f>
        <v>1.1369877562250608E-2</v>
      </c>
      <c r="P992" s="44">
        <f>IFERROR(_xll.qlIndexFixing(ONIndex6M,I992,TRUE,_xll.ohTrigger(RecalcTrigger,Trigger6M)),NA())</f>
        <v>1.1855968804148631E-2</v>
      </c>
      <c r="Q992" s="145">
        <f>IFERROR(_xll.qlIndexFixing(ONIndex1Y,I992,TRUE,_xll.ohTrigger(RecalcTrigger,Trigger1Y)),NA())</f>
        <v>1.2099179167037732E-2</v>
      </c>
    </row>
    <row r="993" spans="2:17" x14ac:dyDescent="0.2">
      <c r="B993" s="39" t="s">
        <v>42</v>
      </c>
      <c r="D993" s="42">
        <f>_xll.qlCalendarAdvance(Calendar,$D992,B993,"f",FALSE)</f>
        <v>46693</v>
      </c>
      <c r="E993" s="139">
        <f>_xll.qlInterestRateIndexValueDate(IndexON,D993)</f>
        <v>46693</v>
      </c>
      <c r="F993" s="155">
        <f>IFERROR(_xll.qlIndexFixing(IndexON,D993,TRUE,_xll.ohTrigger(RecalcTrigger,TriggerON)),NA())</f>
        <v>1.0322253665817627E-2</v>
      </c>
      <c r="H993" s="42">
        <f>_xll.qlCalendarAdvance(Calendar,$H992,B993,"f",FALSE)</f>
        <v>46693</v>
      </c>
      <c r="I993" s="139">
        <f>_xll.qlInterestRateIndexValueDate(Index1M,$H993)</f>
        <v>46695</v>
      </c>
      <c r="J993" s="144">
        <f>IFERROR(_xll.qlIndexFixing(Index1M,$H993,TRUE,_xll.ohTrigger(RecalcTrigger,Trigger1M)),NA())</f>
        <v>1.04413700257458E-2</v>
      </c>
      <c r="K993" s="44">
        <f>IFERROR(_xll.qlIndexFixing(Index3M,H993,TRUE,_xll.ohTrigger(RecalcTrigger,Trigger3M)),NA())</f>
        <v>1.1484311951941729E-2</v>
      </c>
      <c r="L993" s="44">
        <f>IFERROR(_xll.qlIndexFixing(Index6M,$H993,TRUE,_xll.ohTrigger(RecalcTrigger,Trigger6M)),NA())</f>
        <v>1.2040431912870913E-2</v>
      </c>
      <c r="M993" s="145">
        <f>IFERROR(_xll.qlIndexFixing(Index1Y,$H993,TRUE,_xll.ohTrigger(RecalcTrigger,Trigger1Y)),NA())</f>
        <v>1.2348941862903681E-2</v>
      </c>
      <c r="N993" s="144">
        <f>IFERROR(_xll.qlIndexFixing(ONIndex1M,I993,TRUE,_xll.ohTrigger(RecalcTrigger,Trigger1M)),NA())</f>
        <v>1.0408070444380968E-2</v>
      </c>
      <c r="O993" s="44">
        <f>IFERROR(_xll.qlIndexFixing(ONIndex3M,I993,TRUE,_xll.ohTrigger(RecalcTrigger,Trigger3M)),NA())</f>
        <v>1.1384660641651223E-2</v>
      </c>
      <c r="P993" s="44">
        <f>IFERROR(_xll.qlIndexFixing(ONIndex6M,I993,TRUE,_xll.ohTrigger(RecalcTrigger,Trigger6M)),NA())</f>
        <v>1.1868492569773181E-2</v>
      </c>
      <c r="Q993" s="145">
        <f>IFERROR(_xll.qlIndexFixing(ONIndex1Y,I993,TRUE,_xll.ohTrigger(RecalcTrigger,Trigger1Y)),NA())</f>
        <v>1.210648733287023E-2</v>
      </c>
    </row>
    <row r="994" spans="2:17" x14ac:dyDescent="0.2">
      <c r="B994" s="39" t="s">
        <v>42</v>
      </c>
      <c r="D994" s="42">
        <f>_xll.qlCalendarAdvance(Calendar,$D993,B994,"f",FALSE)</f>
        <v>46700</v>
      </c>
      <c r="E994" s="139">
        <f>_xll.qlInterestRateIndexValueDate(IndexON,D994)</f>
        <v>46700</v>
      </c>
      <c r="F994" s="155">
        <f>IFERROR(_xll.qlIndexFixing(IndexON,D994,TRUE,_xll.ohTrigger(RecalcTrigger,TriggerON)),NA())</f>
        <v>1.0328511574488886E-2</v>
      </c>
      <c r="H994" s="42">
        <f>_xll.qlCalendarAdvance(Calendar,$H993,B994,"f",FALSE)</f>
        <v>46700</v>
      </c>
      <c r="I994" s="139">
        <f>_xll.qlInterestRateIndexValueDate(Index1M,$H994)</f>
        <v>46702</v>
      </c>
      <c r="J994" s="144">
        <f>IFERROR(_xll.qlIndexFixing(Index1M,$H994,TRUE,_xll.ohTrigger(RecalcTrigger,Trigger1M)),NA())</f>
        <v>1.0458650777223077E-2</v>
      </c>
      <c r="K994" s="44">
        <f>IFERROR(_xll.qlIndexFixing(Index3M,H994,TRUE,_xll.ohTrigger(RecalcTrigger,Trigger3M)),NA())</f>
        <v>1.1497973849099646E-2</v>
      </c>
      <c r="L994" s="44">
        <f>IFERROR(_xll.qlIndexFixing(Index6M,$H994,TRUE,_xll.ohTrigger(RecalcTrigger,Trigger6M)),NA())</f>
        <v>1.2050693130916723E-2</v>
      </c>
      <c r="M994" s="145">
        <f>IFERROR(_xll.qlIndexFixing(Index1Y,$H994,TRUE,_xll.ohTrigger(RecalcTrigger,Trigger1Y)),NA())</f>
        <v>1.2355064625429362E-2</v>
      </c>
      <c r="N994" s="144">
        <f>IFERROR(_xll.qlIndexFixing(ONIndex1M,I994,TRUE,_xll.ohTrigger(RecalcTrigger,Trigger1M)),NA())</f>
        <v>1.0425643297953258E-2</v>
      </c>
      <c r="O994" s="44">
        <f>IFERROR(_xll.qlIndexFixing(ONIndex3M,I994,TRUE,_xll.ohTrigger(RecalcTrigger,Trigger3M)),NA())</f>
        <v>1.1399278295058934E-2</v>
      </c>
      <c r="P994" s="44">
        <f>IFERROR(_xll.qlIndexFixing(ONIndex6M,I994,TRUE,_xll.ohTrigger(RecalcTrigger,Trigger6M)),NA())</f>
        <v>1.1880847033864939E-2</v>
      </c>
      <c r="Q994" s="145">
        <f>IFERROR(_xll.qlIndexFixing(ONIndex1Y,I994,TRUE,_xll.ohTrigger(RecalcTrigger,Trigger1Y)),NA())</f>
        <v>1.2113743541304345E-2</v>
      </c>
    </row>
    <row r="995" spans="2:17" x14ac:dyDescent="0.2">
      <c r="B995" s="39" t="s">
        <v>42</v>
      </c>
      <c r="D995" s="42">
        <f>_xll.qlCalendarAdvance(Calendar,$D994,B995,"f",FALSE)</f>
        <v>46707</v>
      </c>
      <c r="E995" s="139">
        <f>_xll.qlInterestRateIndexValueDate(IndexON,D995)</f>
        <v>46707</v>
      </c>
      <c r="F995" s="155">
        <f>IFERROR(_xll.qlIndexFixing(IndexON,D995,TRUE,_xll.ohTrigger(RecalcTrigger,TriggerON)),NA())</f>
        <v>1.0334877947357768E-2</v>
      </c>
      <c r="H995" s="42">
        <f>_xll.qlCalendarAdvance(Calendar,$H994,B995,"f",FALSE)</f>
        <v>46707</v>
      </c>
      <c r="I995" s="139">
        <f>_xll.qlInterestRateIndexValueDate(Index1M,$H995)</f>
        <v>46709</v>
      </c>
      <c r="J995" s="144">
        <f>IFERROR(_xll.qlIndexFixing(Index1M,$H995,TRUE,_xll.ohTrigger(RecalcTrigger,Trigger1M)),NA())</f>
        <v>1.0475743534555104E-2</v>
      </c>
      <c r="K995" s="44">
        <f>IFERROR(_xll.qlIndexFixing(Index3M,H995,TRUE,_xll.ohTrigger(RecalcTrigger,Trigger3M)),NA())</f>
        <v>1.151146623184549E-2</v>
      </c>
      <c r="L995" s="44">
        <f>IFERROR(_xll.qlIndexFixing(Index6M,$H995,TRUE,_xll.ohTrigger(RecalcTrigger,Trigger6M)),NA())</f>
        <v>1.206077643348326E-2</v>
      </c>
      <c r="M995" s="145">
        <f>IFERROR(_xll.qlIndexFixing(Index1Y,$H995,TRUE,_xll.ohTrigger(RecalcTrigger,Trigger1Y)),NA())</f>
        <v>1.2361137751485759E-2</v>
      </c>
      <c r="N995" s="144">
        <f>IFERROR(_xll.qlIndexFixing(ONIndex1M,I995,TRUE,_xll.ohTrigger(RecalcTrigger,Trigger1M)),NA())</f>
        <v>1.0443029529927372E-2</v>
      </c>
      <c r="O995" s="44">
        <f>IFERROR(_xll.qlIndexFixing(ONIndex3M,I995,TRUE,_xll.ohTrigger(RecalcTrigger,Trigger3M)),NA())</f>
        <v>1.1413729996654354E-2</v>
      </c>
      <c r="P995" s="44">
        <f>IFERROR(_xll.qlIndexFixing(ONIndex6M,I995,TRUE,_xll.ohTrigger(RecalcTrigger,Trigger6M)),NA())</f>
        <v>1.189303162791866E-2</v>
      </c>
      <c r="Q995" s="145">
        <f>IFERROR(_xll.qlIndexFixing(ONIndex1Y,I995,TRUE,_xll.ohTrigger(RecalcTrigger,Trigger1Y)),NA())</f>
        <v>1.2120948091220995E-2</v>
      </c>
    </row>
    <row r="996" spans="2:17" x14ac:dyDescent="0.2">
      <c r="B996" s="39" t="s">
        <v>42</v>
      </c>
      <c r="D996" s="42">
        <f>_xll.qlCalendarAdvance(Calendar,$D995,B996,"f",FALSE)</f>
        <v>46714</v>
      </c>
      <c r="E996" s="139">
        <f>_xll.qlInterestRateIndexValueDate(IndexON,D996)</f>
        <v>46714</v>
      </c>
      <c r="F996" s="155">
        <f>IFERROR(_xll.qlIndexFixing(IndexON,D996,TRUE,_xll.ohTrigger(RecalcTrigger,TriggerON)),NA())</f>
        <v>1.0341354453329288E-2</v>
      </c>
      <c r="H996" s="42">
        <f>_xll.qlCalendarAdvance(Calendar,$H995,B996,"f",FALSE)</f>
        <v>46714</v>
      </c>
      <c r="I996" s="139">
        <f>_xll.qlInterestRateIndexValueDate(Index1M,$H996)</f>
        <v>46716</v>
      </c>
      <c r="J996" s="144">
        <f>IFERROR(_xll.qlIndexFixing(Index1M,$H996,TRUE,_xll.ohTrigger(RecalcTrigger,Trigger1M)),NA())</f>
        <v>1.0492647548278888E-2</v>
      </c>
      <c r="K996" s="44">
        <f>IFERROR(_xll.qlIndexFixing(Index3M,H996,TRUE,_xll.ohTrigger(RecalcTrigger,Trigger3M)),NA())</f>
        <v>1.1524788571053822E-2</v>
      </c>
      <c r="L996" s="44">
        <f>IFERROR(_xll.qlIndexFixing(Index6M,$H996,TRUE,_xll.ohTrigger(RecalcTrigger,Trigger6M)),NA())</f>
        <v>1.2070681245903178E-2</v>
      </c>
      <c r="M996" s="145">
        <f>IFERROR(_xll.qlIndexFixing(Index1Y,$H996,TRUE,_xll.ohTrigger(RecalcTrigger,Trigger1Y)),NA())</f>
        <v>1.2367160727052526E-2</v>
      </c>
      <c r="N996" s="144">
        <f>IFERROR(_xll.qlIndexFixing(ONIndex1M,I996,TRUE,_xll.ohTrigger(RecalcTrigger,Trigger1M)),NA())</f>
        <v>1.0460228392421556E-2</v>
      </c>
      <c r="O996" s="44">
        <f>IFERROR(_xll.qlIndexFixing(ONIndex3M,I996,TRUE,_xll.ohTrigger(RecalcTrigger,Trigger3M)),NA())</f>
        <v>1.1428015220378285E-2</v>
      </c>
      <c r="P996" s="44">
        <f>IFERROR(_xll.qlIndexFixing(ONIndex6M,I996,TRUE,_xll.ohTrigger(RecalcTrigger,Trigger6M)),NA())</f>
        <v>1.1905045783429102E-2</v>
      </c>
      <c r="Q996" s="145">
        <f>IFERROR(_xll.qlIndexFixing(ONIndex1Y,I996,TRUE,_xll.ohTrigger(RecalcTrigger,Trigger1Y)),NA())</f>
        <v>1.2128101281421166E-2</v>
      </c>
    </row>
    <row r="997" spans="2:17" x14ac:dyDescent="0.2">
      <c r="B997" s="39" t="s">
        <v>42</v>
      </c>
      <c r="D997" s="42">
        <f>_xll.qlCalendarAdvance(Calendar,$D996,B997,"f",FALSE)</f>
        <v>46721</v>
      </c>
      <c r="E997" s="139">
        <f>_xll.qlInterestRateIndexValueDate(IndexON,D997)</f>
        <v>46721</v>
      </c>
      <c r="F997" s="155">
        <f>IFERROR(_xll.qlIndexFixing(IndexON,D997,TRUE,_xll.ohTrigger(RecalcTrigger,TriggerON)),NA())</f>
        <v>1.0347942761228524E-2</v>
      </c>
      <c r="H997" s="42">
        <f>_xll.qlCalendarAdvance(Calendar,$H996,B997,"f",FALSE)</f>
        <v>46721</v>
      </c>
      <c r="I997" s="139">
        <f>_xll.qlInterestRateIndexValueDate(Index1M,$H997)</f>
        <v>46723</v>
      </c>
      <c r="J997" s="144">
        <f>IFERROR(_xll.qlIndexFixing(Index1M,$H997,TRUE,_xll.ohTrigger(RecalcTrigger,Trigger1M)),NA())</f>
        <v>1.0509362068923944E-2</v>
      </c>
      <c r="K997" s="44">
        <f>IFERROR(_xll.qlIndexFixing(Index3M,H997,TRUE,_xll.ohTrigger(RecalcTrigger,Trigger3M)),NA())</f>
        <v>1.1536848538094467E-2</v>
      </c>
      <c r="L997" s="44">
        <f>IFERROR(_xll.qlIndexFixing(Index6M,$H997,TRUE,_xll.ohTrigger(RecalcTrigger,Trigger6M)),NA())</f>
        <v>1.2081241341297982E-2</v>
      </c>
      <c r="M997" s="145">
        <f>IFERROR(_xll.qlIndexFixing(Index1Y,$H997,TRUE,_xll.ohTrigger(RecalcTrigger,Trigger1Y)),NA())</f>
        <v>1.2373133033112441E-2</v>
      </c>
      <c r="N997" s="144">
        <f>IFERROR(_xll.qlIndexFixing(ONIndex1M,I997,TRUE,_xll.ohTrigger(RecalcTrigger,Trigger1M)),NA())</f>
        <v>1.0477239137394179E-2</v>
      </c>
      <c r="O997" s="44">
        <f>IFERROR(_xll.qlIndexFixing(ONIndex3M,I997,TRUE,_xll.ohTrigger(RecalcTrigger,Trigger3M)),NA())</f>
        <v>1.1442133440651148E-2</v>
      </c>
      <c r="P997" s="44">
        <f>IFERROR(_xll.qlIndexFixing(ONIndex6M,I997,TRUE,_xll.ohTrigger(RecalcTrigger,Trigger6M)),NA())</f>
        <v>1.1916888931891023E-2</v>
      </c>
      <c r="Q997" s="145">
        <f>IFERROR(_xll.qlIndexFixing(ONIndex1Y,I997,TRUE,_xll.ohTrigger(RecalcTrigger,Trigger1Y)),NA())</f>
        <v>1.213520341094565E-2</v>
      </c>
    </row>
    <row r="998" spans="2:17" x14ac:dyDescent="0.2">
      <c r="B998" s="39" t="s">
        <v>42</v>
      </c>
      <c r="D998" s="42">
        <f>_xll.qlCalendarAdvance(Calendar,$D997,B998,"f",FALSE)</f>
        <v>46728</v>
      </c>
      <c r="E998" s="139">
        <f>_xll.qlInterestRateIndexValueDate(IndexON,D998)</f>
        <v>46728</v>
      </c>
      <c r="F998" s="155">
        <f>IFERROR(_xll.qlIndexFixing(IndexON,D998,TRUE,_xll.ohTrigger(RecalcTrigger,TriggerON)),NA())</f>
        <v>1.0354644540120361E-2</v>
      </c>
      <c r="H998" s="42">
        <f>_xll.qlCalendarAdvance(Calendar,$H997,B998,"f",FALSE)</f>
        <v>46728</v>
      </c>
      <c r="I998" s="139">
        <f>_xll.qlInterestRateIndexValueDate(Index1M,$H998)</f>
        <v>46730</v>
      </c>
      <c r="J998" s="144">
        <f>IFERROR(_xll.qlIndexFixing(Index1M,$H998,TRUE,_xll.ohTrigger(RecalcTrigger,Trigger1M)),NA())</f>
        <v>1.0525886347037272E-2</v>
      </c>
      <c r="K998" s="44">
        <f>IFERROR(_xll.qlIndexFixing(Index3M,H998,TRUE,_xll.ohTrigger(RecalcTrigger,Trigger3M)),NA())</f>
        <v>1.1549841108163952E-2</v>
      </c>
      <c r="L998" s="44">
        <f>IFERROR(_xll.qlIndexFixing(Index6M,$H998,TRUE,_xll.ohTrigger(RecalcTrigger,Trigger6M)),NA())</f>
        <v>1.209077473747888E-2</v>
      </c>
      <c r="M998" s="145">
        <f>IFERROR(_xll.qlIndexFixing(Index1Y,$H998,TRUE,_xll.ohTrigger(RecalcTrigger,Trigger1Y)),NA())</f>
        <v>1.2379054145652282E-2</v>
      </c>
      <c r="N998" s="144">
        <f>IFERROR(_xll.qlIndexFixing(ONIndex1M,I998,TRUE,_xll.ohTrigger(RecalcTrigger,Trigger1M)),NA())</f>
        <v>1.0494061016883549E-2</v>
      </c>
      <c r="O998" s="44">
        <f>IFERROR(_xll.qlIndexFixing(ONIndex3M,I998,TRUE,_xll.ohTrigger(RecalcTrigger,Trigger3M)),NA())</f>
        <v>1.145608413133381E-2</v>
      </c>
      <c r="P998" s="44">
        <f>IFERROR(_xll.qlIndexFixing(ONIndex6M,I998,TRUE,_xll.ohTrigger(RecalcTrigger,Trigger6M)),NA())</f>
        <v>1.1928560504639307E-2</v>
      </c>
      <c r="Q998" s="145">
        <f>IFERROR(_xll.qlIndexFixing(ONIndex1Y,I998,TRUE,_xll.ohTrigger(RecalcTrigger,Trigger1Y)),NA())</f>
        <v>1.2142254778595429E-2</v>
      </c>
    </row>
    <row r="999" spans="2:17" x14ac:dyDescent="0.2">
      <c r="B999" s="39" t="s">
        <v>42</v>
      </c>
      <c r="D999" s="42">
        <f>_xll.qlCalendarAdvance(Calendar,$D998,B999,"f",FALSE)</f>
        <v>46735</v>
      </c>
      <c r="E999" s="139">
        <f>_xll.qlInterestRateIndexValueDate(IndexON,D999)</f>
        <v>46735</v>
      </c>
      <c r="F999" s="155">
        <f>IFERROR(_xll.qlIndexFixing(IndexON,D999,TRUE,_xll.ohTrigger(RecalcTrigger,TriggerON)),NA())</f>
        <v>1.0361461458749943E-2</v>
      </c>
      <c r="H999" s="42">
        <f>_xll.qlCalendarAdvance(Calendar,$H998,B999,"f",FALSE)</f>
        <v>46735</v>
      </c>
      <c r="I999" s="139">
        <f>_xll.qlInterestRateIndexValueDate(Index1M,$H999)</f>
        <v>46737</v>
      </c>
      <c r="J999" s="144">
        <f>IFERROR(_xll.qlIndexFixing(Index1M,$H999,TRUE,_xll.ohTrigger(RecalcTrigger,Trigger1M)),NA())</f>
        <v>1.0542219633165872E-2</v>
      </c>
      <c r="K999" s="44">
        <f>IFERROR(_xll.qlIndexFixing(Index3M,H999,TRUE,_xll.ohTrigger(RecalcTrigger,Trigger3M)),NA())</f>
        <v>1.1562662090240391E-2</v>
      </c>
      <c r="L999" s="44">
        <f>IFERROR(_xll.qlIndexFixing(Index6M,$H999,TRUE,_xll.ohTrigger(RecalcTrigger,Trigger6M)),NA())</f>
        <v>1.2100127872907006E-2</v>
      </c>
      <c r="M999" s="145">
        <f>IFERROR(_xll.qlIndexFixing(Index1Y,$H999,TRUE,_xll.ohTrigger(RecalcTrigger,Trigger1Y)),NA())</f>
        <v>1.2384923535662819E-2</v>
      </c>
      <c r="N999" s="144">
        <f>IFERROR(_xll.qlIndexFixing(ONIndex1M,I999,TRUE,_xll.ohTrigger(RecalcTrigger,Trigger1M)),NA())</f>
        <v>1.0510693282927974E-2</v>
      </c>
      <c r="O999" s="44">
        <f>IFERROR(_xll.qlIndexFixing(ONIndex3M,I999,TRUE,_xll.ohTrigger(RecalcTrigger,Trigger3M)),NA())</f>
        <v>1.1469866766766756E-2</v>
      </c>
      <c r="P999" s="44">
        <f>IFERROR(_xll.qlIndexFixing(ONIndex6M,I999,TRUE,_xll.ohTrigger(RecalcTrigger,Trigger6M)),NA())</f>
        <v>1.1940059933248648E-2</v>
      </c>
      <c r="Q999" s="145">
        <f>IFERROR(_xll.qlIndexFixing(ONIndex1Y,I999,TRUE,_xll.ohTrigger(RecalcTrigger,Trigger1Y)),NA())</f>
        <v>1.2149255683171489E-2</v>
      </c>
    </row>
    <row r="1000" spans="2:17" x14ac:dyDescent="0.2">
      <c r="B1000" s="39" t="s">
        <v>42</v>
      </c>
      <c r="D1000" s="42">
        <f>_xll.qlCalendarAdvance(Calendar,$D999,B1000,"f",FALSE)</f>
        <v>46742</v>
      </c>
      <c r="E1000" s="139">
        <f>_xll.qlInterestRateIndexValueDate(IndexON,D1000)</f>
        <v>46742</v>
      </c>
      <c r="F1000" s="155">
        <f>IFERROR(_xll.qlIndexFixing(IndexON,D1000,TRUE,_xll.ohTrigger(RecalcTrigger,TriggerON)),NA())</f>
        <v>1.0368395186182155E-2</v>
      </c>
      <c r="H1000" s="42">
        <f>_xll.qlCalendarAdvance(Calendar,$H999,B1000,"f",FALSE)</f>
        <v>46742</v>
      </c>
      <c r="I1000" s="139">
        <f>_xll.qlInterestRateIndexValueDate(Index1M,$H1000)</f>
        <v>46744</v>
      </c>
      <c r="J1000" s="144">
        <f>IFERROR(_xll.qlIndexFixing(Index1M,$H1000,TRUE,_xll.ohTrigger(RecalcTrigger,Trigger1M)),NA())</f>
        <v>1.0558361177864239E-2</v>
      </c>
      <c r="K1000" s="44">
        <f>IFERROR(_xll.qlIndexFixing(Index3M,H1000,TRUE,_xll.ohTrigger(RecalcTrigger,Trigger3M)),NA())</f>
        <v>1.1575310955290265E-2</v>
      </c>
      <c r="L1000" s="44">
        <f>IFERROR(_xll.qlIndexFixing(Index6M,$H1000,TRUE,_xll.ohTrigger(RecalcTrigger,Trigger6M)),NA())</f>
        <v>1.2109300173032553E-2</v>
      </c>
      <c r="M1000" s="145">
        <f>IFERROR(_xll.qlIndexFixing(Index1Y,$H1000,TRUE,_xll.ohTrigger(RecalcTrigger,Trigger1Y)),NA())</f>
        <v>1.2391930872000282E-2</v>
      </c>
      <c r="N1000" s="144">
        <f>IFERROR(_xll.qlIndexFixing(ONIndex1M,I1000,TRUE,_xll.ohTrigger(RecalcTrigger,Trigger1M)),NA())</f>
        <v>1.0527135187565761E-2</v>
      </c>
      <c r="O1000" s="44">
        <f>IFERROR(_xll.qlIndexFixing(ONIndex3M,I1000,TRUE,_xll.ohTrigger(RecalcTrigger,Trigger3M)),NA())</f>
        <v>1.1483480820970726E-2</v>
      </c>
      <c r="P1000" s="44">
        <f>IFERROR(_xll.qlIndexFixing(ONIndex6M,I1000,TRUE,_xll.ohTrigger(RecalcTrigger,Trigger6M)),NA())</f>
        <v>1.1951386649213802E-2</v>
      </c>
      <c r="Q1000" s="145">
        <f>IFERROR(_xll.qlIndexFixing(ONIndex1Y,I1000,TRUE,_xll.ohTrigger(RecalcTrigger,Trigger1Y)),NA())</f>
        <v>1.2156206423634686E-2</v>
      </c>
    </row>
    <row r="1001" spans="2:17" x14ac:dyDescent="0.2">
      <c r="B1001" s="39" t="s">
        <v>42</v>
      </c>
      <c r="D1001" s="42">
        <f>_xll.qlCalendarAdvance(Calendar,$D1000,B1001,"f",FALSE)</f>
        <v>46749</v>
      </c>
      <c r="E1001" s="139">
        <f>_xll.qlInterestRateIndexValueDate(IndexON,D1001)</f>
        <v>46749</v>
      </c>
      <c r="F1001" s="155">
        <f>IFERROR(_xll.qlIndexFixing(IndexON,D1001,TRUE,_xll.ohTrigger(RecalcTrigger,TriggerON)),NA())</f>
        <v>1.0375447391322012E-2</v>
      </c>
      <c r="H1001" s="42">
        <f>_xll.qlCalendarAdvance(Calendar,$H1000,B1001,"f",FALSE)</f>
        <v>46749</v>
      </c>
      <c r="I1001" s="139">
        <f>_xll.qlInterestRateIndexValueDate(Index1M,$H1001)</f>
        <v>46751</v>
      </c>
      <c r="J1001" s="144">
        <f>IFERROR(_xll.qlIndexFixing(Index1M,$H1001,TRUE,_xll.ohTrigger(RecalcTrigger,Trigger1M)),NA())</f>
        <v>1.0574310231691864E-2</v>
      </c>
      <c r="K1001" s="44">
        <f>IFERROR(_xll.qlIndexFixing(Index3M,H1001,TRUE,_xll.ohTrigger(RecalcTrigger,Trigger3M)),NA())</f>
        <v>1.1587787174302014E-2</v>
      </c>
      <c r="L1001" s="44">
        <f>IFERROR(_xll.qlIndexFixing(Index6M,$H1001,TRUE,_xll.ohTrigger(RecalcTrigger,Trigger6M)),NA())</f>
        <v>1.2118291063346337E-2</v>
      </c>
      <c r="M1001" s="145">
        <f>IFERROR(_xll.qlIndexFixing(Index1Y,$H1001,TRUE,_xll.ohTrigger(RecalcTrigger,Trigger1Y)),NA())</f>
        <v>1.2394728630141232E-2</v>
      </c>
      <c r="N1001" s="144">
        <f>IFERROR(_xll.qlIndexFixing(ONIndex1M,I1001,TRUE,_xll.ohTrigger(RecalcTrigger,Trigger1M)),NA())</f>
        <v>1.0543385982835218E-2</v>
      </c>
      <c r="O1001" s="44">
        <f>IFERROR(_xll.qlIndexFixing(ONIndex3M,I1001,TRUE,_xll.ohTrigger(RecalcTrigger,Trigger3M)),NA())</f>
        <v>1.1496925768206268E-2</v>
      </c>
      <c r="P1001" s="44">
        <f>IFERROR(_xll.qlIndexFixing(ONIndex6M,I1001,TRUE,_xll.ohTrigger(RecalcTrigger,Trigger6M)),NA())</f>
        <v>1.1962540083949591E-2</v>
      </c>
      <c r="Q1001" s="145">
        <f>IFERROR(_xll.qlIndexFixing(ONIndex1Y,I1001,TRUE,_xll.ohTrigger(RecalcTrigger,Trigger1Y)),NA())</f>
        <v>1.2163107298786002E-2</v>
      </c>
    </row>
    <row r="1002" spans="2:17" x14ac:dyDescent="0.2">
      <c r="B1002" s="39" t="s">
        <v>42</v>
      </c>
      <c r="D1002" s="42">
        <f>_xll.qlCalendarAdvance(Calendar,$D1001,B1002,"f",FALSE)</f>
        <v>46756</v>
      </c>
      <c r="E1002" s="139">
        <f>_xll.qlInterestRateIndexValueDate(IndexON,D1002)</f>
        <v>46756</v>
      </c>
      <c r="F1002" s="155">
        <f>IFERROR(_xll.qlIndexFixing(IndexON,D1002,TRUE,_xll.ohTrigger(RecalcTrigger,TriggerON)),NA())</f>
        <v>1.0382619742914656E-2</v>
      </c>
      <c r="H1002" s="42">
        <f>_xll.qlCalendarAdvance(Calendar,$H1001,B1002,"f",FALSE)</f>
        <v>46756</v>
      </c>
      <c r="I1002" s="139">
        <f>_xll.qlInterestRateIndexValueDate(Index1M,$H1002)</f>
        <v>46758</v>
      </c>
      <c r="J1002" s="144">
        <f>IFERROR(_xll.qlIndexFixing(Index1M,$H1002,TRUE,_xll.ohTrigger(RecalcTrigger,Trigger1M)),NA())</f>
        <v>1.0590066045208235E-2</v>
      </c>
      <c r="K1002" s="44">
        <f>IFERROR(_xll.qlIndexFixing(Index3M,H1002,TRUE,_xll.ohTrigger(RecalcTrigger,Trigger3M)),NA())</f>
        <v>1.1600090218275499E-2</v>
      </c>
      <c r="L1002" s="44">
        <f>IFERROR(_xll.qlIndexFixing(Index6M,$H1002,TRUE,_xll.ohTrigger(RecalcTrigger,Trigger6M)),NA())</f>
        <v>1.2126329650609882E-2</v>
      </c>
      <c r="M1002" s="145">
        <f>IFERROR(_xll.qlIndexFixing(Index1Y,$H1002,TRUE,_xll.ohTrigger(RecalcTrigger,Trigger1Y)),NA())</f>
        <v>1.2402216005481503E-2</v>
      </c>
      <c r="N1002" s="144">
        <f>IFERROR(_xll.qlIndexFixing(ONIndex1M,I1002,TRUE,_xll.ohTrigger(RecalcTrigger,Trigger1M)),NA())</f>
        <v>1.0559444920854588E-2</v>
      </c>
      <c r="O1002" s="44">
        <f>IFERROR(_xll.qlIndexFixing(ONIndex3M,I1002,TRUE,_xll.ohTrigger(RecalcTrigger,Trigger3M)),NA())</f>
        <v>1.151020108249412E-2</v>
      </c>
      <c r="P1002" s="44">
        <f>IFERROR(_xll.qlIndexFixing(ONIndex6M,I1002,TRUE,_xll.ohTrigger(RecalcTrigger,Trigger6M)),NA())</f>
        <v>1.19735196687909E-2</v>
      </c>
      <c r="Q1002" s="145">
        <f>IFERROR(_xll.qlIndexFixing(ONIndex1Y,I1002,TRUE,_xll.ohTrigger(RecalcTrigger,Trigger1Y)),NA())</f>
        <v>1.2169958607586295E-2</v>
      </c>
    </row>
    <row r="1003" spans="2:17" x14ac:dyDescent="0.2">
      <c r="B1003" s="39" t="s">
        <v>42</v>
      </c>
      <c r="D1003" s="42">
        <f>_xll.qlCalendarAdvance(Calendar,$D1002,B1003,"f",FALSE)</f>
        <v>46763</v>
      </c>
      <c r="E1003" s="139">
        <f>_xll.qlInterestRateIndexValueDate(IndexON,D1003)</f>
        <v>46763</v>
      </c>
      <c r="F1003" s="155">
        <f>IFERROR(_xll.qlIndexFixing(IndexON,D1003,TRUE,_xll.ohTrigger(RecalcTrigger,TriggerON)),NA())</f>
        <v>1.0389913910184845E-2</v>
      </c>
      <c r="H1003" s="42">
        <f>_xll.qlCalendarAdvance(Calendar,$H1002,B1003,"f",FALSE)</f>
        <v>46763</v>
      </c>
      <c r="I1003" s="139">
        <f>_xll.qlInterestRateIndexValueDate(Index1M,$H1003)</f>
        <v>46765</v>
      </c>
      <c r="J1003" s="144">
        <f>IFERROR(_xll.qlIndexFixing(Index1M,$H1003,TRUE,_xll.ohTrigger(RecalcTrigger,Trigger1M)),NA())</f>
        <v>1.060562786899033E-2</v>
      </c>
      <c r="K1003" s="44">
        <f>IFERROR(_xll.qlIndexFixing(Index3M,H1003,TRUE,_xll.ohTrigger(RecalcTrigger,Trigger3M)),NA())</f>
        <v>1.1612219558228146E-2</v>
      </c>
      <c r="L1003" s="44">
        <f>IFERROR(_xll.qlIndexFixing(Index6M,$H1003,TRUE,_xll.ohTrigger(RecalcTrigger,Trigger6M)),NA())</f>
        <v>1.2134968944437463E-2</v>
      </c>
      <c r="M1003" s="145">
        <f>IFERROR(_xll.qlIndexFixing(Index1Y,$H1003,TRUE,_xll.ohTrigger(RecalcTrigger,Trigger1Y)),NA())</f>
        <v>1.240787311535922E-2</v>
      </c>
      <c r="N1003" s="144">
        <f>IFERROR(_xll.qlIndexFixing(ONIndex1M,I1003,TRUE,_xll.ohTrigger(RecalcTrigger,Trigger1M)),NA())</f>
        <v>1.0575311253582242E-2</v>
      </c>
      <c r="O1003" s="44">
        <f>IFERROR(_xll.qlIndexFixing(ONIndex3M,I1003,TRUE,_xll.ohTrigger(RecalcTrigger,Trigger3M)),NA())</f>
        <v>1.152330623793496E-2</v>
      </c>
      <c r="P1003" s="44">
        <f>IFERROR(_xll.qlIndexFixing(ONIndex6M,I1003,TRUE,_xll.ohTrigger(RecalcTrigger,Trigger6M)),NA())</f>
        <v>1.1984324835552229E-2</v>
      </c>
      <c r="Q1003" s="145">
        <f>IFERROR(_xll.qlIndexFixing(ONIndex1Y,I1003,TRUE,_xll.ohTrigger(RecalcTrigger,Trigger1Y)),NA())</f>
        <v>1.2176760648836549E-2</v>
      </c>
    </row>
    <row r="1004" spans="2:17" x14ac:dyDescent="0.2">
      <c r="B1004" s="39" t="s">
        <v>42</v>
      </c>
      <c r="D1004" s="42">
        <f>_xll.qlCalendarAdvance(Calendar,$D1003,B1004,"f",FALSE)</f>
        <v>46770</v>
      </c>
      <c r="E1004" s="139">
        <f>_xll.qlInterestRateIndexValueDate(IndexON,D1004)</f>
        <v>46770</v>
      </c>
      <c r="F1004" s="155">
        <f>IFERROR(_xll.qlIndexFixing(IndexON,D1004,TRUE,_xll.ohTrigger(RecalcTrigger,TriggerON)),NA())</f>
        <v>1.0397331561797785E-2</v>
      </c>
      <c r="H1004" s="42">
        <f>_xll.qlCalendarAdvance(Calendar,$H1003,B1004,"f",FALSE)</f>
        <v>46770</v>
      </c>
      <c r="I1004" s="139">
        <f>_xll.qlInterestRateIndexValueDate(Index1M,$H1004)</f>
        <v>46772</v>
      </c>
      <c r="J1004" s="144">
        <f>IFERROR(_xll.qlIndexFixing(Index1M,$H1004,TRUE,_xll.ohTrigger(RecalcTrigger,Trigger1M)),NA())</f>
        <v>1.0620994953607632E-2</v>
      </c>
      <c r="K1004" s="44">
        <f>IFERROR(_xll.qlIndexFixing(Index3M,H1004,TRUE,_xll.ohTrigger(RecalcTrigger,Trigger3M)),NA())</f>
        <v>1.162417466519583E-2</v>
      </c>
      <c r="L1004" s="44">
        <f>IFERROR(_xll.qlIndexFixing(Index6M,$H1004,TRUE,_xll.ohTrigger(RecalcTrigger,Trigger6M)),NA())</f>
        <v>1.2143425152134612E-2</v>
      </c>
      <c r="M1004" s="145">
        <f>IFERROR(_xll.qlIndexFixing(Index1Y,$H1004,TRUE,_xll.ohTrigger(RecalcTrigger,Trigger1Y)),NA())</f>
        <v>1.2413475782721225E-2</v>
      </c>
      <c r="N1004" s="144">
        <f>IFERROR(_xll.qlIndexFixing(ONIndex1M,I1004,TRUE,_xll.ohTrigger(RecalcTrigger,Trigger1M)),NA())</f>
        <v>1.0590984233056489E-2</v>
      </c>
      <c r="O1004" s="44">
        <f>IFERROR(_xll.qlIndexFixing(ONIndex3M,I1004,TRUE,_xll.ohTrigger(RecalcTrigger,Trigger3M)),NA())</f>
        <v>1.1536240708789336E-2</v>
      </c>
      <c r="P1004" s="44">
        <f>IFERROR(_xll.qlIndexFixing(ONIndex6M,I1004,TRUE,_xll.ohTrigger(RecalcTrigger,Trigger6M)),NA())</f>
        <v>1.1994955015408593E-2</v>
      </c>
      <c r="Q1004" s="145">
        <f>IFERROR(_xll.qlIndexFixing(ONIndex1Y,I1004,TRUE,_xll.ohTrigger(RecalcTrigger,Trigger1Y)),NA())</f>
        <v>1.2183513721497619E-2</v>
      </c>
    </row>
    <row r="1005" spans="2:17" x14ac:dyDescent="0.2">
      <c r="B1005" s="39" t="s">
        <v>42</v>
      </c>
      <c r="D1005" s="42">
        <f>_xll.qlCalendarAdvance(Calendar,$D1004,B1005,"f",FALSE)</f>
        <v>46777</v>
      </c>
      <c r="E1005" s="139">
        <f>_xll.qlInterestRateIndexValueDate(IndexON,D1005)</f>
        <v>46777</v>
      </c>
      <c r="F1005" s="155">
        <f>IFERROR(_xll.qlIndexFixing(IndexON,D1005,TRUE,_xll.ohTrigger(RecalcTrigger,TriggerON)),NA())</f>
        <v>1.0404874366738426E-2</v>
      </c>
      <c r="H1005" s="42">
        <f>_xll.qlCalendarAdvance(Calendar,$H1004,B1005,"f",FALSE)</f>
        <v>46777</v>
      </c>
      <c r="I1005" s="139">
        <f>_xll.qlInterestRateIndexValueDate(Index1M,$H1005)</f>
        <v>46779</v>
      </c>
      <c r="J1005" s="144">
        <f>IFERROR(_xll.qlIndexFixing(Index1M,$H1005,TRUE,_xll.ohTrigger(RecalcTrigger,Trigger1M)),NA())</f>
        <v>1.063616654964461E-2</v>
      </c>
      <c r="K1005" s="44">
        <f>IFERROR(_xll.qlIndexFixing(Index3M,H1005,TRUE,_xll.ohTrigger(RecalcTrigger,Trigger3M)),NA())</f>
        <v>1.1635955010226722E-2</v>
      </c>
      <c r="L1005" s="44">
        <f>IFERROR(_xll.qlIndexFixing(Index6M,$H1005,TRUE,_xll.ohTrigger(RecalcTrigger,Trigger6M)),NA())</f>
        <v>1.2151697699381396E-2</v>
      </c>
      <c r="M1005" s="145">
        <f>IFERROR(_xll.qlIndexFixing(Index1Y,$H1005,TRUE,_xll.ohTrigger(RecalcTrigger,Trigger1Y)),NA())</f>
        <v>1.2419023448584005E-2</v>
      </c>
      <c r="N1005" s="144">
        <f>IFERROR(_xll.qlIndexFixing(ONIndex1M,I1005,TRUE,_xll.ohTrigger(RecalcTrigger,Trigger1M)),NA())</f>
        <v>1.0606463111315634E-2</v>
      </c>
      <c r="O1005" s="44">
        <f>IFERROR(_xll.qlIndexFixing(ONIndex3M,I1005,TRUE,_xll.ohTrigger(RecalcTrigger,Trigger3M)),NA())</f>
        <v>1.1549003969077987E-2</v>
      </c>
      <c r="P1005" s="44">
        <f>IFERROR(_xll.qlIndexFixing(ONIndex6M,I1005,TRUE,_xll.ohTrigger(RecalcTrigger,Trigger6M)),NA())</f>
        <v>1.2005409640014619E-2</v>
      </c>
      <c r="Q1005" s="145">
        <f>IFERROR(_xll.qlIndexFixing(ONIndex1Y,I1005,TRUE,_xll.ohTrigger(RecalcTrigger,Trigger1Y)),NA())</f>
        <v>1.2190218124290553E-2</v>
      </c>
    </row>
    <row r="1006" spans="2:17" x14ac:dyDescent="0.2">
      <c r="B1006" s="39" t="s">
        <v>42</v>
      </c>
      <c r="D1006" s="42">
        <f>_xll.qlCalendarAdvance(Calendar,$D1005,B1006,"f",FALSE)</f>
        <v>46784</v>
      </c>
      <c r="E1006" s="139">
        <f>_xll.qlInterestRateIndexValueDate(IndexON,D1006)</f>
        <v>46784</v>
      </c>
      <c r="F1006" s="155">
        <f>IFERROR(_xll.qlIndexFixing(IndexON,D1006,TRUE,_xll.ohTrigger(RecalcTrigger,TriggerON)),NA())</f>
        <v>1.0412543993991719E-2</v>
      </c>
      <c r="H1006" s="42">
        <f>_xll.qlCalendarAdvance(Calendar,$H1005,B1006,"f",FALSE)</f>
        <v>46784</v>
      </c>
      <c r="I1006" s="139">
        <f>_xll.qlInterestRateIndexValueDate(Index1M,$H1006)</f>
        <v>46786</v>
      </c>
      <c r="J1006" s="144">
        <f>IFERROR(_xll.qlIndexFixing(Index1M,$H1006,TRUE,_xll.ohTrigger(RecalcTrigger,Trigger1M)),NA())</f>
        <v>1.0647507840158917E-2</v>
      </c>
      <c r="K1006" s="44">
        <f>IFERROR(_xll.qlIndexFixing(Index3M,H1006,TRUE,_xll.ohTrigger(RecalcTrigger,Trigger3M)),NA())</f>
        <v>1.1646575804356907E-2</v>
      </c>
      <c r="L1006" s="44">
        <f>IFERROR(_xll.qlIndexFixing(Index6M,$H1006,TRUE,_xll.ohTrigger(RecalcTrigger,Trigger6M)),NA())</f>
        <v>1.2159786011897412E-2</v>
      </c>
      <c r="M1006" s="145">
        <f>IFERROR(_xll.qlIndexFixing(Index1Y,$H1006,TRUE,_xll.ohTrigger(RecalcTrigger,Trigger1Y)),NA())</f>
        <v>1.2424515548968262E-2</v>
      </c>
      <c r="N1006" s="144">
        <f>IFERROR(_xll.qlIndexFixing(ONIndex1M,I1006,TRUE,_xll.ohTrigger(RecalcTrigger,Trigger1M)),NA())</f>
        <v>1.062174714031805E-2</v>
      </c>
      <c r="O1006" s="44">
        <f>IFERROR(_xll.qlIndexFixing(ONIndex3M,I1006,TRUE,_xll.ohTrigger(RecalcTrigger,Trigger3M)),NA())</f>
        <v>1.1561595493061461E-2</v>
      </c>
      <c r="P1006" s="44">
        <f>IFERROR(_xll.qlIndexFixing(ONIndex6M,I1006,TRUE,_xll.ohTrigger(RecalcTrigger,Trigger6M)),NA())</f>
        <v>1.2015688140625258E-2</v>
      </c>
      <c r="Q1006" s="145">
        <f>IFERROR(_xll.qlIndexFixing(ONIndex1Y,I1006,TRUE,_xll.ohTrigger(RecalcTrigger,Trigger1Y)),NA())</f>
        <v>1.2196874156256143E-2</v>
      </c>
    </row>
    <row r="1007" spans="2:17" x14ac:dyDescent="0.2">
      <c r="B1007" s="39" t="s">
        <v>42</v>
      </c>
      <c r="D1007" s="42">
        <f>_xll.qlCalendarAdvance(Calendar,$D1006,B1007,"f",FALSE)</f>
        <v>46791</v>
      </c>
      <c r="E1007" s="139">
        <f>_xll.qlInterestRateIndexValueDate(IndexON,D1007)</f>
        <v>46791</v>
      </c>
      <c r="F1007" s="155">
        <f>IFERROR(_xll.qlIndexFixing(IndexON,D1007,TRUE,_xll.ohTrigger(RecalcTrigger,TriggerON)),NA())</f>
        <v>1.0420342112382741E-2</v>
      </c>
      <c r="H1007" s="42">
        <f>_xll.qlCalendarAdvance(Calendar,$H1006,B1007,"f",FALSE)</f>
        <v>46791</v>
      </c>
      <c r="I1007" s="139">
        <f>_xll.qlInterestRateIndexValueDate(Index1M,$H1007)</f>
        <v>46793</v>
      </c>
      <c r="J1007" s="144">
        <f>IFERROR(_xll.qlIndexFixing(Index1M,$H1007,TRUE,_xll.ohTrigger(RecalcTrigger,Trigger1M)),NA())</f>
        <v>1.0662327286686774E-2</v>
      </c>
      <c r="K1007" s="44">
        <f>IFERROR(_xll.qlIndexFixing(Index3M,H1007,TRUE,_xll.ohTrigger(RecalcTrigger,Trigger3M)),NA())</f>
        <v>1.165801732627969E-2</v>
      </c>
      <c r="L1007" s="44">
        <f>IFERROR(_xll.qlIndexFixing(Index6M,$H1007,TRUE,_xll.ohTrigger(RecalcTrigger,Trigger6M)),NA())</f>
        <v>1.2167689515447057E-2</v>
      </c>
      <c r="M1007" s="145">
        <f>IFERROR(_xll.qlIndexFixing(Index1Y,$H1007,TRUE,_xll.ohTrigger(RecalcTrigger,Trigger1Y)),NA())</f>
        <v>1.2429951514899564E-2</v>
      </c>
      <c r="N1007" s="144">
        <f>IFERROR(_xll.qlIndexFixing(ONIndex1M,I1007,TRUE,_xll.ohTrigger(RecalcTrigger,Trigger1M)),NA())</f>
        <v>1.0636835572261916E-2</v>
      </c>
      <c r="O1007" s="44">
        <f>IFERROR(_xll.qlIndexFixing(ONIndex3M,I1007,TRUE,_xll.ohTrigger(RecalcTrigger,Trigger3M)),NA())</f>
        <v>1.1574014754760498E-2</v>
      </c>
      <c r="P1007" s="44">
        <f>IFERROR(_xll.qlIndexFixing(ONIndex6M,I1007,TRUE,_xll.ohTrigger(RecalcTrigger,Trigger6M)),NA())</f>
        <v>1.2025789948975074E-2</v>
      </c>
      <c r="Q1007" s="145">
        <f>IFERROR(_xll.qlIndexFixing(ONIndex1Y,I1007,TRUE,_xll.ohTrigger(RecalcTrigger,Trigger1Y)),NA())</f>
        <v>1.220348211627531E-2</v>
      </c>
    </row>
    <row r="1008" spans="2:17" x14ac:dyDescent="0.2">
      <c r="B1008" s="39" t="s">
        <v>42</v>
      </c>
      <c r="D1008" s="42">
        <f>_xll.qlCalendarAdvance(Calendar,$D1007,B1008,"f",FALSE)</f>
        <v>46798</v>
      </c>
      <c r="E1008" s="139">
        <f>_xll.qlInterestRateIndexValueDate(IndexON,D1008)</f>
        <v>46798</v>
      </c>
      <c r="F1008" s="155">
        <f>IFERROR(_xll.qlIndexFixing(IndexON,D1008,TRUE,_xll.ohTrigger(RecalcTrigger,TriggerON)),NA())</f>
        <v>1.0428270390896444E-2</v>
      </c>
      <c r="H1008" s="42">
        <f>_xll.qlCalendarAdvance(Calendar,$H1007,B1008,"f",FALSE)</f>
        <v>46798</v>
      </c>
      <c r="I1008" s="139">
        <f>_xll.qlInterestRateIndexValueDate(Index1M,$H1008)</f>
        <v>46800</v>
      </c>
      <c r="J1008" s="144">
        <f>IFERROR(_xll.qlIndexFixing(Index1M,$H1008,TRUE,_xll.ohTrigger(RecalcTrigger,Trigger1M)),NA())</f>
        <v>1.0676949172747334E-2</v>
      </c>
      <c r="K1008" s="44">
        <f>IFERROR(_xll.qlIndexFixing(Index3M,H1008,TRUE,_xll.ohTrigger(RecalcTrigger,Trigger3M)),NA())</f>
        <v>1.1669282542640325E-2</v>
      </c>
      <c r="L1008" s="44">
        <f>IFERROR(_xll.qlIndexFixing(Index6M,$H1008,TRUE,_xll.ohTrigger(RecalcTrigger,Trigger6M)),NA())</f>
        <v>1.2175407635833814E-2</v>
      </c>
      <c r="M1008" s="145">
        <f>IFERROR(_xll.qlIndexFixing(Index1Y,$H1008,TRUE,_xll.ohTrigger(RecalcTrigger,Trigger1Y)),NA())</f>
        <v>1.2435330772409645E-2</v>
      </c>
      <c r="N1008" s="144">
        <f>IFERROR(_xll.qlIndexFixing(ONIndex1M,I1008,TRUE,_xll.ohTrigger(RecalcTrigger,Trigger1M)),NA())</f>
        <v>1.0651727659185539E-2</v>
      </c>
      <c r="O1008" s="44">
        <f>IFERROR(_xll.qlIndexFixing(ONIndex3M,I1008,TRUE,_xll.ohTrigger(RecalcTrigger,Trigger3M)),NA())</f>
        <v>1.158626122835571E-2</v>
      </c>
      <c r="P1008" s="44">
        <f>IFERROR(_xll.qlIndexFixing(ONIndex6M,I1008,TRUE,_xll.ohTrigger(RecalcTrigger,Trigger6M)),NA())</f>
        <v>1.2035714496319017E-2</v>
      </c>
      <c r="Q1008" s="145">
        <f>IFERROR(_xll.qlIndexFixing(ONIndex1Y,I1008,TRUE,_xll.ohTrigger(RecalcTrigger,Trigger1Y)),NA())</f>
        <v>1.2210042303069102E-2</v>
      </c>
    </row>
    <row r="1009" spans="2:17" x14ac:dyDescent="0.2">
      <c r="B1009" s="39" t="s">
        <v>42</v>
      </c>
      <c r="D1009" s="42">
        <f>_xll.qlCalendarAdvance(Calendar,$D1008,B1009,"f",FALSE)</f>
        <v>46805</v>
      </c>
      <c r="E1009" s="139">
        <f>_xll.qlInterestRateIndexValueDate(IndexON,D1009)</f>
        <v>46805</v>
      </c>
      <c r="F1009" s="155">
        <f>IFERROR(_xll.qlIndexFixing(IndexON,D1009,TRUE,_xll.ohTrigger(RecalcTrigger,TriggerON)),NA())</f>
        <v>1.0436330498517776E-2</v>
      </c>
      <c r="H1009" s="42">
        <f>_xll.qlCalendarAdvance(Calendar,$H1008,B1009,"f",FALSE)</f>
        <v>46805</v>
      </c>
      <c r="I1009" s="139">
        <f>_xll.qlInterestRateIndexValueDate(Index1M,$H1009)</f>
        <v>46807</v>
      </c>
      <c r="J1009" s="144">
        <f>IFERROR(_xll.qlIndexFixing(Index1M,$H1009,TRUE,_xll.ohTrigger(RecalcTrigger,Trigger1M)),NA())</f>
        <v>1.0691372749080634E-2</v>
      </c>
      <c r="K1009" s="44">
        <f>IFERROR(_xll.qlIndexFixing(Index3M,H1009,TRUE,_xll.ohTrigger(RecalcTrigger,Trigger3M)),NA())</f>
        <v>1.1680370924591621E-2</v>
      </c>
      <c r="L1009" s="44">
        <f>IFERROR(_xll.qlIndexFixing(Index6M,$H1009,TRUE,_xll.ohTrigger(RecalcTrigger,Trigger6M)),NA())</f>
        <v>1.2182939798906849E-2</v>
      </c>
      <c r="M1009" s="145">
        <f>IFERROR(_xll.qlIndexFixing(Index1Y,$H1009,TRUE,_xll.ohTrigger(RecalcTrigger,Trigger1Y)),NA())</f>
        <v>1.2440652742534239E-2</v>
      </c>
      <c r="N1009" s="144">
        <f>IFERROR(_xll.qlIndexFixing(ONIndex1M,I1009,TRUE,_xll.ohTrigger(RecalcTrigger,Trigger1M)),NA())</f>
        <v>1.0666422653047292E-2</v>
      </c>
      <c r="O1009" s="44">
        <f>IFERROR(_xll.qlIndexFixing(ONIndex3M,I1009,TRUE,_xll.ohTrigger(RecalcTrigger,Trigger3M)),NA())</f>
        <v>1.1598334388107645E-2</v>
      </c>
      <c r="P1009" s="44">
        <f>IFERROR(_xll.qlIndexFixing(ONIndex6M,I1009,TRUE,_xll.ohTrigger(RecalcTrigger,Trigger6M)),NA())</f>
        <v>1.2045461214231779E-2</v>
      </c>
      <c r="Q1009" s="145">
        <f>IFERROR(_xll.qlIndexFixing(ONIndex1Y,I1009,TRUE,_xll.ohTrigger(RecalcTrigger,Trigger1Y)),NA())</f>
        <v>1.2216555015598374E-2</v>
      </c>
    </row>
    <row r="1010" spans="2:17" x14ac:dyDescent="0.2">
      <c r="B1010" s="39" t="s">
        <v>42</v>
      </c>
      <c r="D1010" s="42">
        <f>_xll.qlCalendarAdvance(Calendar,$D1009,B1010,"f",FALSE)</f>
        <v>46812</v>
      </c>
      <c r="E1010" s="139">
        <f>_xll.qlInterestRateIndexValueDate(IndexON,D1010)</f>
        <v>46812</v>
      </c>
      <c r="F1010" s="155">
        <f>IFERROR(_xll.qlIndexFixing(IndexON,D1010,TRUE,_xll.ohTrigger(RecalcTrigger,TriggerON)),NA())</f>
        <v>1.0444524103991881E-2</v>
      </c>
      <c r="H1010" s="42">
        <f>_xll.qlCalendarAdvance(Calendar,$H1009,B1010,"f",FALSE)</f>
        <v>46812</v>
      </c>
      <c r="I1010" s="139">
        <f>_xll.qlInterestRateIndexValueDate(Index1M,$H1010)</f>
        <v>46814</v>
      </c>
      <c r="J1010" s="144">
        <f>IFERROR(_xll.qlIndexFixing(Index1M,$H1010,TRUE,_xll.ohTrigger(RecalcTrigger,Trigger1M)),NA())</f>
        <v>1.0709065971935827E-2</v>
      </c>
      <c r="K1010" s="44">
        <f>IFERROR(_xll.qlIndexFixing(Index3M,H1010,TRUE,_xll.ohTrigger(RecalcTrigger,Trigger3M)),NA())</f>
        <v>1.1693150475543873E-2</v>
      </c>
      <c r="L1010" s="44">
        <f>IFERROR(_xll.qlIndexFixing(Index6M,$H1010,TRUE,_xll.ohTrigger(RecalcTrigger,Trigger6M)),NA())</f>
        <v>1.219293956933965E-2</v>
      </c>
      <c r="M1010" s="145">
        <f>IFERROR(_xll.qlIndexFixing(Index1Y,$H1010,TRUE,_xll.ohTrigger(RecalcTrigger,Trigger1Y)),NA())</f>
        <v>1.2444256561803112E-2</v>
      </c>
      <c r="N1010" s="144">
        <f>IFERROR(_xll.qlIndexFixing(ONIndex1M,I1010,TRUE,_xll.ohTrigger(RecalcTrigger,Trigger1M)),NA())</f>
        <v>1.0680919805805544E-2</v>
      </c>
      <c r="O1010" s="44">
        <f>IFERROR(_xll.qlIndexFixing(ONIndex3M,I1010,TRUE,_xll.ohTrigger(RecalcTrigger,Trigger3M)),NA())</f>
        <v>1.1610233707877171E-2</v>
      </c>
      <c r="P1010" s="44">
        <f>IFERROR(_xll.qlIndexFixing(ONIndex6M,I1010,TRUE,_xll.ohTrigger(RecalcTrigger,Trigger6M)),NA())</f>
        <v>1.2055029534208117E-2</v>
      </c>
      <c r="Q1010" s="145">
        <f>IFERROR(_xll.qlIndexFixing(ONIndex1Y,I1010,TRUE,_xll.ohTrigger(RecalcTrigger,Trigger1Y)),NA())</f>
        <v>1.2223020552744046E-2</v>
      </c>
    </row>
    <row r="1011" spans="2:17" x14ac:dyDescent="0.2">
      <c r="B1011" s="39" t="s">
        <v>42</v>
      </c>
      <c r="D1011" s="42">
        <f>_xll.qlCalendarAdvance(Calendar,$D1010,B1011,"f",FALSE)</f>
        <v>46819</v>
      </c>
      <c r="E1011" s="139">
        <f>_xll.qlInterestRateIndexValueDate(IndexON,D1011)</f>
        <v>46819</v>
      </c>
      <c r="F1011" s="155">
        <f>IFERROR(_xll.qlIndexFixing(IndexON,D1011,TRUE,_xll.ohTrigger(RecalcTrigger,TriggerON)),NA())</f>
        <v>1.0452852876383645E-2</v>
      </c>
      <c r="H1011" s="42">
        <f>_xll.qlCalendarAdvance(Calendar,$H1010,B1011,"f",FALSE)</f>
        <v>46819</v>
      </c>
      <c r="I1011" s="139">
        <f>_xll.qlInterestRateIndexValueDate(Index1M,$H1011)</f>
        <v>46821</v>
      </c>
      <c r="J1011" s="144">
        <f>IFERROR(_xll.qlIndexFixing(Index1M,$H1011,TRUE,_xll.ohTrigger(RecalcTrigger,Trigger1M)),NA())</f>
        <v>1.0723048899067E-2</v>
      </c>
      <c r="K1011" s="44">
        <f>IFERROR(_xll.qlIndexFixing(Index3M,H1011,TRUE,_xll.ohTrigger(RecalcTrigger,Trigger3M)),NA())</f>
        <v>1.1703858677385631E-2</v>
      </c>
      <c r="L1011" s="44">
        <f>IFERROR(_xll.qlIndexFixing(Index6M,$H1011,TRUE,_xll.ohTrigger(RecalcTrigger,Trigger6M)),NA())</f>
        <v>1.2200044774333476E-2</v>
      </c>
      <c r="M1011" s="145">
        <f>IFERROR(_xll.qlIndexFixing(Index1Y,$H1011,TRUE,_xll.ohTrigger(RecalcTrigger,Trigger1Y)),NA())</f>
        <v>1.2449476028354788E-2</v>
      </c>
      <c r="N1011" s="144">
        <f>IFERROR(_xll.qlIndexFixing(ONIndex1M,I1011,TRUE,_xll.ohTrigger(RecalcTrigger,Trigger1M)),NA())</f>
        <v>1.0695218369658477E-2</v>
      </c>
      <c r="O1011" s="44">
        <f>IFERROR(_xll.qlIndexFixing(ONIndex3M,I1011,TRUE,_xll.ohTrigger(RecalcTrigger,Trigger3M)),NA())</f>
        <v>1.1621958662084708E-2</v>
      </c>
      <c r="P1011" s="44">
        <f>IFERROR(_xll.qlIndexFixing(ONIndex6M,I1011,TRUE,_xll.ohTrigger(RecalcTrigger,Trigger6M)),NA())</f>
        <v>1.2064418887662853E-2</v>
      </c>
      <c r="Q1011" s="145">
        <f>IFERROR(_xll.qlIndexFixing(ONIndex1Y,I1011,TRUE,_xll.ohTrigger(RecalcTrigger,Trigger1Y)),NA())</f>
        <v>1.2229439213466975E-2</v>
      </c>
    </row>
    <row r="1012" spans="2:17" x14ac:dyDescent="0.2">
      <c r="B1012" s="39" t="s">
        <v>42</v>
      </c>
      <c r="D1012" s="42">
        <f>_xll.qlCalendarAdvance(Calendar,$D1011,B1012,"f",FALSE)</f>
        <v>46826</v>
      </c>
      <c r="E1012" s="139">
        <f>_xll.qlInterestRateIndexValueDate(IndexON,D1012)</f>
        <v>46826</v>
      </c>
      <c r="F1012" s="155">
        <f>IFERROR(_xll.qlIndexFixing(IndexON,D1012,TRUE,_xll.ohTrigger(RecalcTrigger,TriggerON)),NA())</f>
        <v>1.0461318484598081E-2</v>
      </c>
      <c r="H1012" s="42">
        <f>_xll.qlCalendarAdvance(Calendar,$H1011,B1012,"f",FALSE)</f>
        <v>46826</v>
      </c>
      <c r="I1012" s="139">
        <f>_xll.qlInterestRateIndexValueDate(Index1M,$H1012)</f>
        <v>46828</v>
      </c>
      <c r="J1012" s="144">
        <f>IFERROR(_xll.qlIndexFixing(Index1M,$H1012,TRUE,_xll.ohTrigger(RecalcTrigger,Trigger1M)),NA())</f>
        <v>1.0737956782888733E-2</v>
      </c>
      <c r="K1012" s="44">
        <f>IFERROR(_xll.qlIndexFixing(Index3M,H1012,TRUE,_xll.ohTrigger(RecalcTrigger,Trigger3M)),NA())</f>
        <v>1.171438837187588E-2</v>
      </c>
      <c r="L1012" s="44">
        <f>IFERROR(_xll.qlIndexFixing(Index6M,$H1012,TRUE,_xll.ohTrigger(RecalcTrigger,Trigger6M)),NA())</f>
        <v>1.2206962110996086E-2</v>
      </c>
      <c r="M1012" s="145">
        <f>IFERROR(_xll.qlIndexFixing(Index1Y,$H1012,TRUE,_xll.ohTrigger(RecalcTrigger,Trigger1Y)),NA())</f>
        <v>1.2454636607805243E-2</v>
      </c>
      <c r="N1012" s="144">
        <f>IFERROR(_xll.qlIndexFixing(ONIndex1M,I1012,TRUE,_xll.ohTrigger(RecalcTrigger,Trigger1M)),NA())</f>
        <v>1.0709317596644397E-2</v>
      </c>
      <c r="O1012" s="44">
        <f>IFERROR(_xll.qlIndexFixing(ONIndex3M,I1012,TRUE,_xll.ohTrigger(RecalcTrigger,Trigger3M)),NA())</f>
        <v>1.163350872467106E-2</v>
      </c>
      <c r="P1012" s="44">
        <f>IFERROR(_xll.qlIndexFixing(ONIndex6M,I1012,TRUE,_xll.ohTrigger(RecalcTrigger,Trigger6M)),NA())</f>
        <v>1.2073628706090744E-2</v>
      </c>
      <c r="Q1012" s="145">
        <f>IFERROR(_xll.qlIndexFixing(ONIndex1Y,I1012,TRUE,_xll.ohTrigger(RecalcTrigger,Trigger1Y)),NA())</f>
        <v>1.2235811296488208E-2</v>
      </c>
    </row>
    <row r="1013" spans="2:17" x14ac:dyDescent="0.2">
      <c r="B1013" s="39" t="s">
        <v>42</v>
      </c>
      <c r="D1013" s="42">
        <f>_xll.qlCalendarAdvance(Calendar,$D1012,B1013,"f",FALSE)</f>
        <v>46833</v>
      </c>
      <c r="E1013" s="139">
        <f>_xll.qlInterestRateIndexValueDate(IndexON,D1013)</f>
        <v>46833</v>
      </c>
      <c r="F1013" s="155">
        <f>IFERROR(_xll.qlIndexFixing(IndexON,D1013,TRUE,_xll.ohTrigger(RecalcTrigger,TriggerON)),NA())</f>
        <v>1.0469922597540204E-2</v>
      </c>
      <c r="H1013" s="42">
        <f>_xll.qlCalendarAdvance(Calendar,$H1012,B1013,"f",FALSE)</f>
        <v>46833</v>
      </c>
      <c r="I1013" s="139">
        <f>_xll.qlInterestRateIndexValueDate(Index1M,$H1013)</f>
        <v>46835</v>
      </c>
      <c r="J1013" s="144">
        <f>IFERROR(_xll.qlIndexFixing(Index1M,$H1013,TRUE,_xll.ohTrigger(RecalcTrigger,Trigger1M)),NA())</f>
        <v>1.0750411800976301E-2</v>
      </c>
      <c r="K1013" s="44">
        <f>IFERROR(_xll.qlIndexFixing(Index3M,H1013,TRUE,_xll.ohTrigger(RecalcTrigger,Trigger3M)),NA())</f>
        <v>1.1724739030172432E-2</v>
      </c>
      <c r="L1013" s="44">
        <f>IFERROR(_xll.qlIndexFixing(Index6M,$H1013,TRUE,_xll.ohTrigger(RecalcTrigger,Trigger6M)),NA())</f>
        <v>1.2213691005243906E-2</v>
      </c>
      <c r="M1013" s="145">
        <f>IFERROR(_xll.qlIndexFixing(Index1Y,$H1013,TRUE,_xll.ohTrigger(RecalcTrigger,Trigger1Y)),NA())</f>
        <v>1.2459737696039141E-2</v>
      </c>
      <c r="N1013" s="144">
        <f>IFERROR(_xll.qlIndexFixing(ONIndex1M,I1013,TRUE,_xll.ohTrigger(RecalcTrigger,Trigger1M)),NA())</f>
        <v>1.0723216738721675E-2</v>
      </c>
      <c r="O1013" s="44">
        <f>IFERROR(_xll.qlIndexFixing(ONIndex3M,I1013,TRUE,_xll.ohTrigger(RecalcTrigger,Trigger3M)),NA())</f>
        <v>1.1644883369896775E-2</v>
      </c>
      <c r="P1013" s="44">
        <f>IFERROR(_xll.qlIndexFixing(ONIndex6M,I1013,TRUE,_xll.ohTrigger(RecalcTrigger,Trigger6M)),NA())</f>
        <v>1.2082658420986547E-2</v>
      </c>
      <c r="Q1013" s="145">
        <f>IFERROR(_xll.qlIndexFixing(ONIndex1Y,I1013,TRUE,_xll.ohTrigger(RecalcTrigger,Trigger1Y)),NA())</f>
        <v>1.2242137100688666E-2</v>
      </c>
    </row>
    <row r="1014" spans="2:17" x14ac:dyDescent="0.2">
      <c r="B1014" s="39" t="s">
        <v>42</v>
      </c>
      <c r="D1014" s="42">
        <f>_xll.qlCalendarAdvance(Calendar,$D1013,B1014,"f",FALSE)</f>
        <v>46840</v>
      </c>
      <c r="E1014" s="139">
        <f>_xll.qlInterestRateIndexValueDate(IndexON,D1014)</f>
        <v>46840</v>
      </c>
      <c r="F1014" s="155">
        <f>IFERROR(_xll.qlIndexFixing(IndexON,D1014,TRUE,_xll.ohTrigger(RecalcTrigger,TriggerON)),NA())</f>
        <v>1.0478666884115029E-2</v>
      </c>
      <c r="H1014" s="42">
        <f>_xll.qlCalendarAdvance(Calendar,$H1013,B1014,"f",FALSE)</f>
        <v>46840</v>
      </c>
      <c r="I1014" s="139">
        <f>_xll.qlInterestRateIndexValueDate(Index1M,$H1014)</f>
        <v>46842</v>
      </c>
      <c r="J1014" s="144">
        <f>IFERROR(_xll.qlIndexFixing(Index1M,$H1014,TRUE,_xll.ohTrigger(RecalcTrigger,Trigger1M)),NA())</f>
        <v>1.0760489761362426E-2</v>
      </c>
      <c r="K1014" s="44">
        <f>IFERROR(_xll.qlIndexFixing(Index3M,H1014,TRUE,_xll.ohTrigger(RecalcTrigger,Trigger3M)),NA())</f>
        <v>1.1734910123453953E-2</v>
      </c>
      <c r="L1014" s="44">
        <f>IFERROR(_xll.qlIndexFixing(Index6M,$H1014,TRUE,_xll.ohTrigger(RecalcTrigger,Trigger6M)),NA())</f>
        <v>1.2218403016376353E-2</v>
      </c>
      <c r="M1014" s="145">
        <f>IFERROR(_xll.qlIndexFixing(Index1Y,$H1014,TRUE,_xll.ohTrigger(RecalcTrigger,Trigger1Y)),NA())</f>
        <v>1.2464243067471466E-2</v>
      </c>
      <c r="N1014" s="144">
        <f>IFERROR(_xll.qlIndexFixing(ONIndex1M,I1014,TRUE,_xll.ohTrigger(RecalcTrigger,Trigger1M)),NA())</f>
        <v>1.0736915047928619E-2</v>
      </c>
      <c r="O1014" s="44">
        <f>IFERROR(_xll.qlIndexFixing(ONIndex3M,I1014,TRUE,_xll.ohTrigger(RecalcTrigger,Trigger3M)),NA())</f>
        <v>1.1656082071942464E-2</v>
      </c>
      <c r="P1014" s="44">
        <f>IFERROR(_xll.qlIndexFixing(ONIndex6M,I1014,TRUE,_xll.ohTrigger(RecalcTrigger,Trigger6M)),NA())</f>
        <v>1.2091507463845019E-2</v>
      </c>
      <c r="Q1014" s="145">
        <f>IFERROR(_xll.qlIndexFixing(ONIndex1Y,I1014,TRUE,_xll.ohTrigger(RecalcTrigger,Trigger1Y)),NA())</f>
        <v>1.2248416925029204E-2</v>
      </c>
    </row>
    <row r="1015" spans="2:17" x14ac:dyDescent="0.2">
      <c r="B1015" s="39" t="s">
        <v>42</v>
      </c>
      <c r="D1015" s="42">
        <f>_xll.qlCalendarAdvance(Calendar,$D1014,B1015,"f",FALSE)</f>
        <v>46847</v>
      </c>
      <c r="E1015" s="139">
        <f>_xll.qlInterestRateIndexValueDate(IndexON,D1015)</f>
        <v>46847</v>
      </c>
      <c r="F1015" s="155">
        <f>IFERROR(_xll.qlIndexFixing(IndexON,D1015,TRUE,_xll.ohTrigger(RecalcTrigger,TriggerON)),NA())</f>
        <v>1.0487553013147632E-2</v>
      </c>
      <c r="H1015" s="42">
        <f>_xll.qlCalendarAdvance(Calendar,$H1014,B1015,"f",FALSE)</f>
        <v>46847</v>
      </c>
      <c r="I1015" s="139">
        <f>_xll.qlInterestRateIndexValueDate(Index1M,$H1015)</f>
        <v>46849</v>
      </c>
      <c r="J1015" s="144">
        <f>IFERROR(_xll.qlIndexFixing(Index1M,$H1015,TRUE,_xll.ohTrigger(RecalcTrigger,Trigger1M)),NA())</f>
        <v>1.0776965770686875E-2</v>
      </c>
      <c r="K1015" s="44">
        <f>IFERROR(_xll.qlIndexFixing(Index3M,H1015,TRUE,_xll.ohTrigger(RecalcTrigger,Trigger3M)),NA())</f>
        <v>1.174403019750272E-2</v>
      </c>
      <c r="L1015" s="44">
        <f>IFERROR(_xll.qlIndexFixing(Index6M,$H1015,TRUE,_xll.ohTrigger(RecalcTrigger,Trigger6M)),NA())</f>
        <v>1.2224794623760913E-2</v>
      </c>
      <c r="M1015" s="145">
        <f>IFERROR(_xll.qlIndexFixing(Index1Y,$H1015,TRUE,_xll.ohTrigger(RecalcTrigger,Trigger1Y)),NA())</f>
        <v>1.2469758957222214E-2</v>
      </c>
      <c r="N1015" s="144">
        <f>IFERROR(_xll.qlIndexFixing(ONIndex1M,I1015,TRUE,_xll.ohTrigger(RecalcTrigger,Trigger1M)),NA())</f>
        <v>1.0750411776303537E-2</v>
      </c>
      <c r="O1015" s="44">
        <f>IFERROR(_xll.qlIndexFixing(ONIndex3M,I1015,TRUE,_xll.ohTrigger(RecalcTrigger,Trigger3M)),NA())</f>
        <v>1.1667104304748932E-2</v>
      </c>
      <c r="P1015" s="44">
        <f>IFERROR(_xll.qlIndexFixing(ONIndex6M,I1015,TRUE,_xll.ohTrigger(RecalcTrigger,Trigger6M)),NA())</f>
        <v>1.2100175266080981E-2</v>
      </c>
      <c r="Q1015" s="145">
        <f>IFERROR(_xll.qlIndexFixing(ONIndex1Y,I1015,TRUE,_xll.ohTrigger(RecalcTrigger,Trigger1Y)),NA())</f>
        <v>1.2254651068390743E-2</v>
      </c>
    </row>
    <row r="1016" spans="2:17" x14ac:dyDescent="0.2">
      <c r="B1016" s="39" t="s">
        <v>42</v>
      </c>
      <c r="D1016" s="42">
        <f>_xll.qlCalendarAdvance(Calendar,$D1015,B1016,"f",FALSE)</f>
        <v>46854</v>
      </c>
      <c r="E1016" s="139">
        <f>_xll.qlInterestRateIndexValueDate(IndexON,D1016)</f>
        <v>46854</v>
      </c>
      <c r="F1016" s="155">
        <f>IFERROR(_xll.qlIndexFixing(IndexON,D1016,TRUE,_xll.ohTrigger(RecalcTrigger,TriggerON)),NA())</f>
        <v>1.0496582653862774E-2</v>
      </c>
      <c r="H1016" s="42">
        <f>_xll.qlCalendarAdvance(Calendar,$H1015,B1016,"f",FALSE)</f>
        <v>46854</v>
      </c>
      <c r="I1016" s="139">
        <f>_xll.qlInterestRateIndexValueDate(Index1M,$H1016)</f>
        <v>46856</v>
      </c>
      <c r="J1016" s="144">
        <f>IFERROR(_xll.qlIndexFixing(Index1M,$H1016,TRUE,_xll.ohTrigger(RecalcTrigger,Trigger1M)),NA())</f>
        <v>1.0789937532591498E-2</v>
      </c>
      <c r="K1016" s="44">
        <f>IFERROR(_xll.qlIndexFixing(Index3M,H1016,TRUE,_xll.ohTrigger(RecalcTrigger,Trigger3M)),NA())</f>
        <v>1.1753853255545304E-2</v>
      </c>
      <c r="L1016" s="44">
        <f>IFERROR(_xll.qlIndexFixing(Index6M,$H1016,TRUE,_xll.ohTrigger(RecalcTrigger,Trigger6M)),NA())</f>
        <v>1.223100074828886E-2</v>
      </c>
      <c r="M1016" s="145">
        <f>IFERROR(_xll.qlIndexFixing(Index1Y,$H1016,TRUE,_xll.ohTrigger(RecalcTrigger,Trigger1Y)),NA())</f>
        <v>1.2474677896769841E-2</v>
      </c>
      <c r="N1016" s="144">
        <f>IFERROR(_xll.qlIndexFixing(ONIndex1M,I1016,TRUE,_xll.ohTrigger(RecalcTrigger,Trigger1M)),NA())</f>
        <v>1.0767467308729906E-2</v>
      </c>
      <c r="O1016" s="44">
        <f>IFERROR(_xll.qlIndexFixing(ONIndex3M,I1016,TRUE,_xll.ohTrigger(RecalcTrigger,Trigger3M)),NA())</f>
        <v>1.1681015599105393E-2</v>
      </c>
      <c r="P1016" s="44">
        <f>IFERROR(_xll.qlIndexFixing(ONIndex6M,I1016,TRUE,_xll.ohTrigger(RecalcTrigger,Trigger6M)),NA())</f>
        <v>1.2111052355470164E-2</v>
      </c>
      <c r="Q1016" s="145">
        <f>IFERROR(_xll.qlIndexFixing(ONIndex1Y,I1016,TRUE,_xll.ohTrigger(RecalcTrigger,Trigger1Y)),NA())</f>
        <v>1.226259975346089E-2</v>
      </c>
    </row>
    <row r="1017" spans="2:17" x14ac:dyDescent="0.2">
      <c r="B1017" s="39" t="s">
        <v>42</v>
      </c>
      <c r="D1017" s="42">
        <f>_xll.qlCalendarAdvance(Calendar,$D1016,B1017,"f",FALSE)</f>
        <v>46861</v>
      </c>
      <c r="E1017" s="139">
        <f>_xll.qlInterestRateIndexValueDate(IndexON,D1017)</f>
        <v>46861</v>
      </c>
      <c r="F1017" s="155">
        <f>IFERROR(_xll.qlIndexFixing(IndexON,D1017,TRUE,_xll.ohTrigger(RecalcTrigger,TriggerON)),NA())</f>
        <v>1.0505757474845723E-2</v>
      </c>
      <c r="H1017" s="42">
        <f>_xll.qlCalendarAdvance(Calendar,$H1016,B1017,"f",FALSE)</f>
        <v>46861</v>
      </c>
      <c r="I1017" s="139">
        <f>_xll.qlInterestRateIndexValueDate(Index1M,$H1017)</f>
        <v>46863</v>
      </c>
      <c r="J1017" s="144">
        <f>IFERROR(_xll.qlIndexFixing(Index1M,$H1017,TRUE,_xll.ohTrigger(RecalcTrigger,Trigger1M)),NA())</f>
        <v>1.0802704813416553E-2</v>
      </c>
      <c r="K1017" s="44">
        <f>IFERROR(_xll.qlIndexFixing(Index3M,H1017,TRUE,_xll.ohTrigger(RecalcTrigger,Trigger3M)),NA())</f>
        <v>1.1763495205635516E-2</v>
      </c>
      <c r="L1017" s="44">
        <f>IFERROR(_xll.qlIndexFixing(Index6M,$H1017,TRUE,_xll.ohTrigger(RecalcTrigger,Trigger6M)),NA())</f>
        <v>1.2237025382268316E-2</v>
      </c>
      <c r="M1017" s="145">
        <f>IFERROR(_xll.qlIndexFixing(Index1Y,$H1017,TRUE,_xll.ohTrigger(RecalcTrigger,Trigger1Y)),NA())</f>
        <v>1.2479534878297604E-2</v>
      </c>
      <c r="N1017" s="144">
        <f>IFERROR(_xll.qlIndexFixing(ONIndex1M,I1017,TRUE,_xll.ohTrigger(RecalcTrigger,Trigger1M)),NA())</f>
        <v>1.0776797498870394E-2</v>
      </c>
      <c r="O1017" s="44">
        <f>IFERROR(_xll.qlIndexFixing(ONIndex3M,I1017,TRUE,_xll.ohTrigger(RecalcTrigger,Trigger3M)),NA())</f>
        <v>1.168861725960646E-2</v>
      </c>
      <c r="P1017" s="44">
        <f>IFERROR(_xll.qlIndexFixing(ONIndex6M,I1017,TRUE,_xll.ohTrigger(RecalcTrigger,Trigger6M)),NA())</f>
        <v>1.2116964874504532E-2</v>
      </c>
      <c r="Q1017" s="145">
        <f>IFERROR(_xll.qlIndexFixing(ONIndex1Y,I1017,TRUE,_xll.ohTrigger(RecalcTrigger,Trigger1Y)),NA())</f>
        <v>1.2266983507620566E-2</v>
      </c>
    </row>
    <row r="1018" spans="2:17" x14ac:dyDescent="0.2">
      <c r="B1018" s="39" t="s">
        <v>42</v>
      </c>
      <c r="D1018" s="42">
        <f>_xll.qlCalendarAdvance(Calendar,$D1017,B1018,"f",FALSE)</f>
        <v>46868</v>
      </c>
      <c r="E1018" s="139">
        <f>_xll.qlInterestRateIndexValueDate(IndexON,D1018)</f>
        <v>46868</v>
      </c>
      <c r="F1018" s="155">
        <f>IFERROR(_xll.qlIndexFixing(IndexON,D1018,TRUE,_xll.ohTrigger(RecalcTrigger,TriggerON)),NA())</f>
        <v>1.0515079145161366E-2</v>
      </c>
      <c r="H1018" s="42">
        <f>_xll.qlCalendarAdvance(Calendar,$H1017,B1018,"f",FALSE)</f>
        <v>46868</v>
      </c>
      <c r="I1018" s="139">
        <f>_xll.qlInterestRateIndexValueDate(Index1M,$H1018)</f>
        <v>46870</v>
      </c>
      <c r="J1018" s="144">
        <f>IFERROR(_xll.qlIndexFixing(Index1M,$H1018,TRUE,_xll.ohTrigger(RecalcTrigger,Trigger1M)),NA())</f>
        <v>1.0815266863831441E-2</v>
      </c>
      <c r="K1018" s="44">
        <f>IFERROR(_xll.qlIndexFixing(Index3M,H1018,TRUE,_xll.ohTrigger(RecalcTrigger,Trigger3M)),NA())</f>
        <v>1.1772955519059582E-2</v>
      </c>
      <c r="L1018" s="44">
        <f>IFERROR(_xll.qlIndexFixing(Index6M,$H1018,TRUE,_xll.ohTrigger(RecalcTrigger,Trigger6M)),NA())</f>
        <v>1.2242872547008029E-2</v>
      </c>
      <c r="M1018" s="145">
        <f>IFERROR(_xll.qlIndexFixing(Index1Y,$H1018,TRUE,_xll.ohTrigger(RecalcTrigger,Trigger1Y)),NA())</f>
        <v>1.2484329272520384E-2</v>
      </c>
      <c r="N1018" s="144">
        <f>IFERROR(_xll.qlIndexFixing(ONIndex1M,I1018,TRUE,_xll.ohTrigger(RecalcTrigger,Trigger1M)),NA())</f>
        <v>1.079150938593898E-2</v>
      </c>
      <c r="O1018" s="44">
        <f>IFERROR(_xll.qlIndexFixing(ONIndex3M,I1018,TRUE,_xll.ohTrigger(RecalcTrigger,Trigger3M)),NA())</f>
        <v>1.1700590889134332E-2</v>
      </c>
      <c r="P1018" s="44">
        <f>IFERROR(_xll.qlIndexFixing(ONIndex6M,I1018,TRUE,_xll.ohTrigger(RecalcTrigger,Trigger6M)),NA())</f>
        <v>1.2126230671833937E-2</v>
      </c>
      <c r="Q1018" s="145">
        <f>IFERROR(_xll.qlIndexFixing(ONIndex1Y,I1018,TRUE,_xll.ohTrigger(RecalcTrigger,Trigger1Y)),NA())</f>
        <v>1.2273950033376835E-2</v>
      </c>
    </row>
    <row r="1019" spans="2:17" x14ac:dyDescent="0.2">
      <c r="B1019" s="39" t="s">
        <v>42</v>
      </c>
      <c r="D1019" s="42">
        <f>_xll.qlCalendarAdvance(Calendar,$D1018,B1019,"f",FALSE)</f>
        <v>46875</v>
      </c>
      <c r="E1019" s="139">
        <f>_xll.qlInterestRateIndexValueDate(IndexON,D1019)</f>
        <v>46875</v>
      </c>
      <c r="F1019" s="155">
        <f>IFERROR(_xll.qlIndexFixing(IndexON,D1019,TRUE,_xll.ohTrigger(RecalcTrigger,TriggerON)),NA())</f>
        <v>1.0524549333874589E-2</v>
      </c>
      <c r="H1019" s="42">
        <f>_xll.qlCalendarAdvance(Calendar,$H1018,B1019,"f",FALSE)</f>
        <v>46875</v>
      </c>
      <c r="I1019" s="139">
        <f>_xll.qlInterestRateIndexValueDate(Index1M,$H1019)</f>
        <v>46877</v>
      </c>
      <c r="J1019" s="144">
        <f>IFERROR(_xll.qlIndexFixing(Index1M,$H1019,TRUE,_xll.ohTrigger(RecalcTrigger,Trigger1M)),NA())</f>
        <v>1.0827622934518055E-2</v>
      </c>
      <c r="K1019" s="44">
        <f>IFERROR(_xll.qlIndexFixing(Index3M,H1019,TRUE,_xll.ohTrigger(RecalcTrigger,Trigger3M)),NA())</f>
        <v>1.1783053607258722E-2</v>
      </c>
      <c r="L1019" s="44">
        <f>IFERROR(_xll.qlIndexFixing(Index6M,$H1019,TRUE,_xll.ohTrigger(RecalcTrigger,Trigger6M)),NA())</f>
        <v>1.2250194622833648E-2</v>
      </c>
      <c r="M1019" s="145">
        <f>IFERROR(_xll.qlIndexFixing(Index1Y,$H1019,TRUE,_xll.ohTrigger(RecalcTrigger,Trigger1Y)),NA())</f>
        <v>1.2489060445121252E-2</v>
      </c>
      <c r="N1019" s="144">
        <f>IFERROR(_xll.qlIndexFixing(ONIndex1M,I1019,TRUE,_xll.ohTrigger(RecalcTrigger,Trigger1M)),NA())</f>
        <v>1.0802367922728706E-2</v>
      </c>
      <c r="O1019" s="44">
        <f>IFERROR(_xll.qlIndexFixing(ONIndex3M,I1019,TRUE,_xll.ohTrigger(RecalcTrigger,Trigger3M)),NA())</f>
        <v>1.1709418027594509E-2</v>
      </c>
      <c r="P1019" s="44">
        <f>IFERROR(_xll.qlIndexFixing(ONIndex6M,I1019,TRUE,_xll.ohTrigger(RecalcTrigger,Trigger6M)),NA())</f>
        <v>1.2133022698215257E-2</v>
      </c>
      <c r="Q1019" s="145">
        <f>IFERROR(_xll.qlIndexFixing(ONIndex1Y,I1019,TRUE,_xll.ohTrigger(RecalcTrigger,Trigger1Y)),NA())</f>
        <v>1.2279136809345559E-2</v>
      </c>
    </row>
    <row r="1020" spans="2:17" x14ac:dyDescent="0.2">
      <c r="B1020" s="39" t="s">
        <v>42</v>
      </c>
      <c r="D1020" s="42">
        <f>_xll.qlCalendarAdvance(Calendar,$D1019,B1020,"f",FALSE)</f>
        <v>46882</v>
      </c>
      <c r="E1020" s="139">
        <f>_xll.qlInterestRateIndexValueDate(IndexON,D1020)</f>
        <v>46882</v>
      </c>
      <c r="F1020" s="155">
        <f>IFERROR(_xll.qlIndexFixing(IndexON,D1020,TRUE,_xll.ohTrigger(RecalcTrigger,TriggerON)),NA())</f>
        <v>1.0534169709650598E-2</v>
      </c>
      <c r="H1020" s="42">
        <f>_xll.qlCalendarAdvance(Calendar,$H1019,B1020,"f",FALSE)</f>
        <v>46882</v>
      </c>
      <c r="I1020" s="139">
        <f>_xll.qlInterestRateIndexValueDate(Index1M,$H1020)</f>
        <v>46884</v>
      </c>
      <c r="J1020" s="144">
        <f>IFERROR(_xll.qlIndexFixing(Index1M,$H1020,TRUE,_xll.ohTrigger(RecalcTrigger,Trigger1M)),NA())</f>
        <v>1.0839772276158288E-2</v>
      </c>
      <c r="K1020" s="44">
        <f>IFERROR(_xll.qlIndexFixing(Index3M,H1020,TRUE,_xll.ohTrigger(RecalcTrigger,Trigger3M)),NA())</f>
        <v>1.1792136206297677E-2</v>
      </c>
      <c r="L1020" s="44">
        <f>IFERROR(_xll.qlIndexFixing(Index6M,$H1020,TRUE,_xll.ohTrigger(RecalcTrigger,Trigger6M)),NA())</f>
        <v>1.2255667739361807E-2</v>
      </c>
      <c r="M1020" s="145">
        <f>IFERROR(_xll.qlIndexFixing(Index1Y,$H1020,TRUE,_xll.ohTrigger(RecalcTrigger,Trigger1Y)),NA())</f>
        <v>1.2493727756749503E-2</v>
      </c>
      <c r="N1020" s="144">
        <f>IFERROR(_xll.qlIndexFixing(ONIndex1M,I1020,TRUE,_xll.ohTrigger(RecalcTrigger,Trigger1M)),NA())</f>
        <v>1.081484552775791E-2</v>
      </c>
      <c r="O1020" s="44">
        <f>IFERROR(_xll.qlIndexFixing(ONIndex3M,I1020,TRUE,_xll.ohTrigger(RecalcTrigger,Trigger3M)),NA())</f>
        <v>1.171955002691405E-2</v>
      </c>
      <c r="P1020" s="44">
        <f>IFERROR(_xll.qlIndexFixing(ONIndex6M,I1020,TRUE,_xll.ohTrigger(RecalcTrigger,Trigger6M)),NA())</f>
        <v>1.2140775769520218E-2</v>
      </c>
      <c r="Q1020" s="145">
        <f>IFERROR(_xll.qlIndexFixing(ONIndex1Y,I1020,TRUE,_xll.ohTrigger(RecalcTrigger,Trigger1Y)),NA())</f>
        <v>1.2285147030786092E-2</v>
      </c>
    </row>
    <row r="1021" spans="2:17" x14ac:dyDescent="0.2">
      <c r="B1021" s="39" t="s">
        <v>42</v>
      </c>
      <c r="D1021" s="42">
        <f>_xll.qlCalendarAdvance(Calendar,$D1020,B1021,"f",FALSE)</f>
        <v>46889</v>
      </c>
      <c r="E1021" s="139">
        <f>_xll.qlInterestRateIndexValueDate(IndexON,D1021)</f>
        <v>46889</v>
      </c>
      <c r="F1021" s="155">
        <f>IFERROR(_xll.qlIndexFixing(IndexON,D1021,TRUE,_xll.ohTrigger(RecalcTrigger,TriggerON)),NA())</f>
        <v>1.054394194155428E-2</v>
      </c>
      <c r="H1021" s="42">
        <f>_xll.qlCalendarAdvance(Calendar,$H1020,B1021,"f",FALSE)</f>
        <v>46889</v>
      </c>
      <c r="I1021" s="139">
        <f>_xll.qlInterestRateIndexValueDate(Index1M,$H1021)</f>
        <v>46891</v>
      </c>
      <c r="J1021" s="144">
        <f>IFERROR(_xll.qlIndexFixing(Index1M,$H1021,TRUE,_xll.ohTrigger(RecalcTrigger,Trigger1M)),NA())</f>
        <v>1.0851714139451518E-2</v>
      </c>
      <c r="K1021" s="44">
        <f>IFERROR(_xll.qlIndexFixing(Index3M,H1021,TRUE,_xll.ohTrigger(RecalcTrigger,Trigger3M)),NA())</f>
        <v>1.1801035539123123E-2</v>
      </c>
      <c r="L1021" s="44">
        <f>IFERROR(_xll.qlIndexFixing(Index6M,$H1021,TRUE,_xll.ohTrigger(RecalcTrigger,Trigger6M)),NA())</f>
        <v>1.2260977021940549E-2</v>
      </c>
      <c r="M1021" s="145">
        <f>IFERROR(_xll.qlIndexFixing(Index1Y,$H1021,TRUE,_xll.ohTrigger(RecalcTrigger,Trigger1Y)),NA())</f>
        <v>1.2498330563022174E-2</v>
      </c>
      <c r="N1021" s="144">
        <f>IFERROR(_xll.qlIndexFixing(ONIndex1M,I1021,TRUE,_xll.ohTrigger(RecalcTrigger,Trigger1M)),NA())</f>
        <v>1.0827117064264868E-2</v>
      </c>
      <c r="O1021" s="44">
        <f>IFERROR(_xll.qlIndexFixing(ONIndex3M,I1021,TRUE,_xll.ohTrigger(RecalcTrigger,Trigger3M)),NA())</f>
        <v>1.1729502401918168E-2</v>
      </c>
      <c r="P1021" s="44">
        <f>IFERROR(_xll.qlIndexFixing(ONIndex6M,I1021,TRUE,_xll.ohTrigger(RecalcTrigger,Trigger6M)),NA())</f>
        <v>1.2148344189091276E-2</v>
      </c>
      <c r="Q1021" s="145">
        <f>IFERROR(_xll.qlIndexFixing(ONIndex1Y,I1021,TRUE,_xll.ohTrigger(RecalcTrigger,Trigger1Y)),NA())</f>
        <v>1.2291113364533146E-2</v>
      </c>
    </row>
    <row r="1022" spans="2:17" x14ac:dyDescent="0.2">
      <c r="B1022" s="39" t="s">
        <v>42</v>
      </c>
      <c r="D1022" s="42">
        <f>_xll.qlCalendarAdvance(Calendar,$D1021,B1022,"f",FALSE)</f>
        <v>46896</v>
      </c>
      <c r="E1022" s="139">
        <f>_xll.qlInterestRateIndexValueDate(IndexON,D1022)</f>
        <v>46896</v>
      </c>
      <c r="F1022" s="155">
        <f>IFERROR(_xll.qlIndexFixing(IndexON,D1022,TRUE,_xll.ohTrigger(RecalcTrigger,TriggerON)),NA())</f>
        <v>1.0553867698570585E-2</v>
      </c>
      <c r="H1022" s="42">
        <f>_xll.qlCalendarAdvance(Calendar,$H1021,B1022,"f",FALSE)</f>
        <v>46896</v>
      </c>
      <c r="I1022" s="139">
        <f>_xll.qlInterestRateIndexValueDate(Index1M,$H1022)</f>
        <v>46898</v>
      </c>
      <c r="J1022" s="144">
        <f>IFERROR(_xll.qlIndexFixing(Index1M,$H1022,TRUE,_xll.ohTrigger(RecalcTrigger,Trigger1M)),NA())</f>
        <v>1.0863447775099622E-2</v>
      </c>
      <c r="K1022" s="44">
        <f>IFERROR(_xll.qlIndexFixing(Index3M,H1022,TRUE,_xll.ohTrigger(RecalcTrigger,Trigger3M)),NA())</f>
        <v>1.1809751077072727E-2</v>
      </c>
      <c r="L1022" s="44">
        <f>IFERROR(_xll.qlIndexFixing(Index6M,$H1022,TRUE,_xll.ohTrigger(RecalcTrigger,Trigger6M)),NA())</f>
        <v>1.2266126544462495E-2</v>
      </c>
      <c r="M1022" s="145">
        <f>IFERROR(_xll.qlIndexFixing(Index1Y,$H1022,TRUE,_xll.ohTrigger(RecalcTrigger,Trigger1Y)),NA())</f>
        <v>1.2502868214524719E-2</v>
      </c>
      <c r="N1022" s="144">
        <f>IFERROR(_xll.qlIndexFixing(ONIndex1M,I1022,TRUE,_xll.ohTrigger(RecalcTrigger,Trigger1M)),NA())</f>
        <v>1.0839181784207952E-2</v>
      </c>
      <c r="O1022" s="44">
        <f>IFERROR(_xll.qlIndexFixing(ONIndex3M,I1022,TRUE,_xll.ohTrigger(RecalcTrigger,Trigger3M)),NA())</f>
        <v>1.1739274626707541E-2</v>
      </c>
      <c r="P1022" s="44">
        <f>IFERROR(_xll.qlIndexFixing(ONIndex6M,I1022,TRUE,_xll.ohTrigger(RecalcTrigger,Trigger6M)),NA())</f>
        <v>1.2155727388343252E-2</v>
      </c>
      <c r="Q1022" s="145">
        <f>IFERROR(_xll.qlIndexFixing(ONIndex1Y,I1022,TRUE,_xll.ohTrigger(RecalcTrigger,Trigger1Y)),NA())</f>
        <v>1.2297036109307768E-2</v>
      </c>
    </row>
    <row r="1023" spans="2:17" x14ac:dyDescent="0.2">
      <c r="B1023" s="39" t="s">
        <v>42</v>
      </c>
      <c r="D1023" s="42">
        <f>_xll.qlCalendarAdvance(Calendar,$D1022,B1023,"f",FALSE)</f>
        <v>46903</v>
      </c>
      <c r="E1023" s="139">
        <f>_xll.qlInterestRateIndexValueDate(IndexON,D1023)</f>
        <v>46903</v>
      </c>
      <c r="F1023" s="155">
        <f>IFERROR(_xll.qlIndexFixing(IndexON,D1023,TRUE,_xll.ohTrigger(RecalcTrigger,TriggerON)),NA())</f>
        <v>1.056394864952459E-2</v>
      </c>
      <c r="H1023" s="42">
        <f>_xll.qlCalendarAdvance(Calendar,$H1022,B1023,"f",FALSE)</f>
        <v>46903</v>
      </c>
      <c r="I1023" s="139">
        <f>_xll.qlInterestRateIndexValueDate(Index1M,$H1023)</f>
        <v>46905</v>
      </c>
      <c r="J1023" s="144">
        <f>IFERROR(_xll.qlIndexFixing(Index1M,$H1023,TRUE,_xll.ohTrigger(RecalcTrigger,Trigger1M)),NA())</f>
        <v>1.0874972433821961E-2</v>
      </c>
      <c r="K1023" s="44">
        <f>IFERROR(_xll.qlIndexFixing(Index3M,H1023,TRUE,_xll.ohTrigger(RecalcTrigger,Trigger3M)),NA())</f>
        <v>1.181828229150762E-2</v>
      </c>
      <c r="L1023" s="44">
        <f>IFERROR(_xll.qlIndexFixing(Index6M,$H1023,TRUE,_xll.ohTrigger(RecalcTrigger,Trigger6M)),NA())</f>
        <v>1.2269589107379689E-2</v>
      </c>
      <c r="M1023" s="145">
        <f>IFERROR(_xll.qlIndexFixing(Index1Y,$H1023,TRUE,_xll.ohTrigger(RecalcTrigger,Trigger1Y)),NA())</f>
        <v>1.2507340056810121E-2</v>
      </c>
      <c r="N1023" s="144">
        <f>IFERROR(_xll.qlIndexFixing(ONIndex1M,I1023,TRUE,_xll.ohTrigger(RecalcTrigger,Trigger1M)),NA())</f>
        <v>1.0851038939705404E-2</v>
      </c>
      <c r="O1023" s="44">
        <f>IFERROR(_xll.qlIndexFixing(ONIndex3M,I1023,TRUE,_xll.ohTrigger(RecalcTrigger,Trigger3M)),NA())</f>
        <v>1.1748866175542716E-2</v>
      </c>
      <c r="P1023" s="44">
        <f>IFERROR(_xll.qlIndexFixing(ONIndex6M,I1023,TRUE,_xll.ohTrigger(RecalcTrigger,Trigger6M)),NA())</f>
        <v>1.2162924798850838E-2</v>
      </c>
      <c r="Q1023" s="145">
        <f>IFERROR(_xll.qlIndexFixing(ONIndex1Y,I1023,TRUE,_xll.ohTrigger(RecalcTrigger,Trigger1Y)),NA())</f>
        <v>1.2302915564150751E-2</v>
      </c>
    </row>
    <row r="1024" spans="2:17" x14ac:dyDescent="0.2">
      <c r="B1024" s="39" t="s">
        <v>42</v>
      </c>
      <c r="D1024" s="42">
        <f>_xll.qlCalendarAdvance(Calendar,$D1023,B1024,"f",FALSE)</f>
        <v>46910</v>
      </c>
      <c r="E1024" s="139">
        <f>_xll.qlInterestRateIndexValueDate(IndexON,D1024)</f>
        <v>46910</v>
      </c>
      <c r="F1024" s="155">
        <f>IFERROR(_xll.qlIndexFixing(IndexON,D1024,TRUE,_xll.ohTrigger(RecalcTrigger,TriggerON)),NA())</f>
        <v>1.0574186463321311E-2</v>
      </c>
      <c r="H1024" s="42">
        <f>_xll.qlCalendarAdvance(Calendar,$H1023,B1024,"f",FALSE)</f>
        <v>46910</v>
      </c>
      <c r="I1024" s="139">
        <f>_xll.qlInterestRateIndexValueDate(Index1M,$H1024)</f>
        <v>46912</v>
      </c>
      <c r="J1024" s="144">
        <f>IFERROR(_xll.qlIndexFixing(Index1M,$H1024,TRUE,_xll.ohTrigger(RecalcTrigger,Trigger1M)),NA())</f>
        <v>1.0886287366327907E-2</v>
      </c>
      <c r="K1024" s="44">
        <f>IFERROR(_xll.qlIndexFixing(Index3M,H1024,TRUE,_xll.ohTrigger(RecalcTrigger,Trigger3M)),NA())</f>
        <v>1.1826628653808043E-2</v>
      </c>
      <c r="L1024" s="44">
        <f>IFERROR(_xll.qlIndexFixing(Index6M,$H1024,TRUE,_xll.ohTrigger(RecalcTrigger,Trigger6M)),NA())</f>
        <v>1.2274457527665613E-2</v>
      </c>
      <c r="M1024" s="145">
        <f>IFERROR(_xll.qlIndexFixing(Index1Y,$H1024,TRUE,_xll.ohTrigger(RecalcTrigger,Trigger1Y)),NA())</f>
        <v>1.2511745430400208E-2</v>
      </c>
      <c r="N1024" s="144">
        <f>IFERROR(_xll.qlIndexFixing(ONIndex1M,I1024,TRUE,_xll.ohTrigger(RecalcTrigger,Trigger1M)),NA())</f>
        <v>1.0862687782795533E-2</v>
      </c>
      <c r="O1024" s="44">
        <f>IFERROR(_xll.qlIndexFixing(ONIndex3M,I1024,TRUE,_xll.ohTrigger(RecalcTrigger,Trigger3M)),NA())</f>
        <v>1.1758276522524369E-2</v>
      </c>
      <c r="P1024" s="44">
        <f>IFERROR(_xll.qlIndexFixing(ONIndex6M,I1024,TRUE,_xll.ohTrigger(RecalcTrigger,Trigger6M)),NA())</f>
        <v>1.2169935851868985E-2</v>
      </c>
      <c r="Q1024" s="145">
        <f>IFERROR(_xll.qlIndexFixing(ONIndex1Y,I1024,TRUE,_xll.ohTrigger(RecalcTrigger,Trigger1Y)),NA())</f>
        <v>1.2308752027863079E-2</v>
      </c>
    </row>
    <row r="1025" spans="2:17" x14ac:dyDescent="0.2">
      <c r="B1025" s="39" t="s">
        <v>42</v>
      </c>
      <c r="D1025" s="42">
        <f>_xll.qlCalendarAdvance(Calendar,$D1024,B1025,"f",FALSE)</f>
        <v>46917</v>
      </c>
      <c r="E1025" s="139">
        <f>_xll.qlInterestRateIndexValueDate(IndexON,D1025)</f>
        <v>46917</v>
      </c>
      <c r="F1025" s="155">
        <f>IFERROR(_xll.qlIndexFixing(IndexON,D1025,TRUE,_xll.ohTrigger(RecalcTrigger,TriggerON)),NA())</f>
        <v>1.0584582809025633E-2</v>
      </c>
      <c r="H1025" s="42">
        <f>_xll.qlCalendarAdvance(Calendar,$H1024,B1025,"f",FALSE)</f>
        <v>46917</v>
      </c>
      <c r="I1025" s="139">
        <f>_xll.qlInterestRateIndexValueDate(Index1M,$H1025)</f>
        <v>46919</v>
      </c>
      <c r="J1025" s="144">
        <f>IFERROR(_xll.qlIndexFixing(Index1M,$H1025,TRUE,_xll.ohTrigger(RecalcTrigger,Trigger1M)),NA())</f>
        <v>1.0897391823359304E-2</v>
      </c>
      <c r="K1025" s="44">
        <f>IFERROR(_xll.qlIndexFixing(Index3M,H1025,TRUE,_xll.ohTrigger(RecalcTrigger,Trigger3M)),NA())</f>
        <v>1.1834789635378569E-2</v>
      </c>
      <c r="L1025" s="44">
        <f>IFERROR(_xll.qlIndexFixing(Index6M,$H1025,TRUE,_xll.ohTrigger(RecalcTrigger,Trigger6M)),NA())</f>
        <v>1.2279177439564748E-2</v>
      </c>
      <c r="M1025" s="145">
        <f>IFERROR(_xll.qlIndexFixing(Index1Y,$H1025,TRUE,_xll.ohTrigger(RecalcTrigger,Trigger1Y)),NA())</f>
        <v>1.2516083670785435E-2</v>
      </c>
      <c r="N1025" s="144">
        <f>IFERROR(_xll.qlIndexFixing(ONIndex1M,I1025,TRUE,_xll.ohTrigger(RecalcTrigger,Trigger1M)),NA())</f>
        <v>1.0874127565516645E-2</v>
      </c>
      <c r="O1025" s="44">
        <f>IFERROR(_xll.qlIndexFixing(ONIndex3M,I1025,TRUE,_xll.ohTrigger(RecalcTrigger,Trigger3M)),NA())</f>
        <v>1.1767505141833112E-2</v>
      </c>
      <c r="P1025" s="44">
        <f>IFERROR(_xll.qlIndexFixing(ONIndex6M,I1025,TRUE,_xll.ohTrigger(RecalcTrigger,Trigger6M)),NA())</f>
        <v>1.2176759979212193E-2</v>
      </c>
      <c r="Q1025" s="145">
        <f>IFERROR(_xll.qlIndexFixing(ONIndex1Y,I1025,TRUE,_xll.ohTrigger(RecalcTrigger,Trigger1Y)),NA())</f>
        <v>1.2314545799405607E-2</v>
      </c>
    </row>
    <row r="1026" spans="2:17" x14ac:dyDescent="0.2">
      <c r="B1026" s="39" t="s">
        <v>42</v>
      </c>
      <c r="D1026" s="42">
        <f>_xll.qlCalendarAdvance(Calendar,$D1025,B1026,"f",FALSE)</f>
        <v>46924</v>
      </c>
      <c r="E1026" s="139">
        <f>_xll.qlInterestRateIndexValueDate(IndexON,D1026)</f>
        <v>46924</v>
      </c>
      <c r="F1026" s="155">
        <f>IFERROR(_xll.qlIndexFixing(IndexON,D1026,TRUE,_xll.ohTrigger(RecalcTrigger,TriggerON)),NA())</f>
        <v>1.0595139355382699E-2</v>
      </c>
      <c r="H1026" s="42">
        <f>_xll.qlCalendarAdvance(Calendar,$H1025,B1026,"f",FALSE)</f>
        <v>46924</v>
      </c>
      <c r="I1026" s="139">
        <f>_xll.qlInterestRateIndexValueDate(Index1M,$H1026)</f>
        <v>46926</v>
      </c>
      <c r="J1026" s="144">
        <f>IFERROR(_xll.qlIndexFixing(Index1M,$H1026,TRUE,_xll.ohTrigger(RecalcTrigger,Trigger1M)),NA())</f>
        <v>1.0908285055645506E-2</v>
      </c>
      <c r="K1026" s="44">
        <f>IFERROR(_xll.qlIndexFixing(Index3M,H1026,TRUE,_xll.ohTrigger(RecalcTrigger,Trigger3M)),NA())</f>
        <v>1.1842764707640278E-2</v>
      </c>
      <c r="L1026" s="44">
        <f>IFERROR(_xll.qlIndexFixing(Index6M,$H1026,TRUE,_xll.ohTrigger(RecalcTrigger,Trigger6M)),NA())</f>
        <v>1.2283753096261127E-2</v>
      </c>
      <c r="M1026" s="145">
        <f>IFERROR(_xll.qlIndexFixing(Index1Y,$H1026,TRUE,_xll.ohTrigger(RecalcTrigger,Trigger1Y)),NA())</f>
        <v>1.2520354108425108E-2</v>
      </c>
      <c r="N1026" s="144">
        <f>IFERROR(_xll.qlIndexFixing(ONIndex1M,I1026,TRUE,_xll.ohTrigger(RecalcTrigger,Trigger1M)),NA())</f>
        <v>1.0885357539907048E-2</v>
      </c>
      <c r="O1026" s="44">
        <f>IFERROR(_xll.qlIndexFixing(ONIndex3M,I1026,TRUE,_xll.ohTrigger(RecalcTrigger,Trigger3M)),NA())</f>
        <v>1.1776551507489685E-2</v>
      </c>
      <c r="P1026" s="44">
        <f>IFERROR(_xll.qlIndexFixing(ONIndex6M,I1026,TRUE,_xll.ohTrigger(RecalcTrigger,Trigger6M)),NA())</f>
        <v>1.2183396612135411E-2</v>
      </c>
      <c r="Q1026" s="145">
        <f>IFERROR(_xll.qlIndexFixing(ONIndex1Y,I1026,TRUE,_xll.ohTrigger(RecalcTrigger,Trigger1Y)),NA())</f>
        <v>1.2320297177499384E-2</v>
      </c>
    </row>
    <row r="1027" spans="2:17" x14ac:dyDescent="0.2">
      <c r="B1027" s="39" t="s">
        <v>42</v>
      </c>
      <c r="D1027" s="42">
        <f>_xll.qlCalendarAdvance(Calendar,$D1026,B1027,"f",FALSE)</f>
        <v>46931</v>
      </c>
      <c r="E1027" s="139">
        <f>_xll.qlInterestRateIndexValueDate(IndexON,D1027)</f>
        <v>46931</v>
      </c>
      <c r="F1027" s="155">
        <f>IFERROR(_xll.qlIndexFixing(IndexON,D1027,TRUE,_xll.ohTrigger(RecalcTrigger,TriggerON)),NA())</f>
        <v>1.0605857771457394E-2</v>
      </c>
      <c r="H1027" s="42">
        <f>_xll.qlCalendarAdvance(Calendar,$H1026,B1027,"f",FALSE)</f>
        <v>46931</v>
      </c>
      <c r="I1027" s="139">
        <f>_xll.qlInterestRateIndexValueDate(Index1M,$H1027)</f>
        <v>46933</v>
      </c>
      <c r="J1027" s="144">
        <f>IFERROR(_xll.qlIndexFixing(Index1M,$H1027,TRUE,_xll.ohTrigger(RecalcTrigger,Trigger1M)),NA())</f>
        <v>1.091896631393835E-2</v>
      </c>
      <c r="K1027" s="44">
        <f>IFERROR(_xll.qlIndexFixing(Index3M,H1027,TRUE,_xll.ohTrigger(RecalcTrigger,Trigger3M)),NA())</f>
        <v>1.1850553342042056E-2</v>
      </c>
      <c r="L1027" s="44">
        <f>IFERROR(_xll.qlIndexFixing(Index6M,$H1027,TRUE,_xll.ohTrigger(RecalcTrigger,Trigger6M)),NA())</f>
        <v>1.2288188779912329E-2</v>
      </c>
      <c r="M1027" s="145">
        <f>IFERROR(_xll.qlIndexFixing(Index1Y,$H1027,TRUE,_xll.ohTrigger(RecalcTrigger,Trigger1Y)),NA())</f>
        <v>1.2524556068748909E-2</v>
      </c>
      <c r="N1027" s="144">
        <f>IFERROR(_xll.qlIndexFixing(ONIndex1M,I1027,TRUE,_xll.ohTrigger(RecalcTrigger,Trigger1M)),NA())</f>
        <v>1.0896376957925114E-2</v>
      </c>
      <c r="O1027" s="44">
        <f>IFERROR(_xll.qlIndexFixing(ONIndex3M,I1027,TRUE,_xll.ohTrigger(RecalcTrigger,Trigger3M)),NA())</f>
        <v>1.1785415093754636E-2</v>
      </c>
      <c r="P1027" s="44">
        <f>IFERROR(_xll.qlIndexFixing(ONIndex6M,I1027,TRUE,_xll.ohTrigger(RecalcTrigger,Trigger6M)),NA())</f>
        <v>1.218984518205346E-2</v>
      </c>
      <c r="Q1027" s="145">
        <f>IFERROR(_xll.qlIndexFixing(ONIndex1Y,I1027,TRUE,_xll.ohTrigger(RecalcTrigger,Trigger1Y)),NA())</f>
        <v>1.2326006461105266E-2</v>
      </c>
    </row>
    <row r="1028" spans="2:17" x14ac:dyDescent="0.2">
      <c r="B1028" s="39" t="s">
        <v>42</v>
      </c>
      <c r="D1028" s="42">
        <f>_xll.qlCalendarAdvance(Calendar,$D1027,B1028,"f",FALSE)</f>
        <v>46938</v>
      </c>
      <c r="E1028" s="139">
        <f>_xll.qlInterestRateIndexValueDate(IndexON,D1028)</f>
        <v>46938</v>
      </c>
      <c r="F1028" s="155">
        <f>IFERROR(_xll.qlIndexFixing(IndexON,D1028,TRUE,_xll.ohTrigger(RecalcTrigger,TriggerON)),NA())</f>
        <v>1.0616739726074798E-2</v>
      </c>
      <c r="H1028" s="42">
        <f>_xll.qlCalendarAdvance(Calendar,$H1027,B1028,"f",FALSE)</f>
        <v>46938</v>
      </c>
      <c r="I1028" s="139">
        <f>_xll.qlInterestRateIndexValueDate(Index1M,$H1028)</f>
        <v>46940</v>
      </c>
      <c r="J1028" s="144">
        <f>IFERROR(_xll.qlIndexFixing(Index1M,$H1028,TRUE,_xll.ohTrigger(RecalcTrigger,Trigger1M)),NA())</f>
        <v>1.0929434848994668E-2</v>
      </c>
      <c r="K1028" s="44">
        <f>IFERROR(_xll.qlIndexFixing(Index3M,H1028,TRUE,_xll.ohTrigger(RecalcTrigger,Trigger3M)),NA())</f>
        <v>1.1858156295390689E-2</v>
      </c>
      <c r="L1028" s="44">
        <f>IFERROR(_xll.qlIndexFixing(Index6M,$H1028,TRUE,_xll.ohTrigger(RecalcTrigger,Trigger6M)),NA())</f>
        <v>1.2293900449507138E-2</v>
      </c>
      <c r="M1028" s="145">
        <f>IFERROR(_xll.qlIndexFixing(Index1Y,$H1028,TRUE,_xll.ohTrigger(RecalcTrigger,Trigger1Y)),NA())</f>
        <v>1.2528688872155146E-2</v>
      </c>
      <c r="N1028" s="144">
        <f>IFERROR(_xll.qlIndexFixing(ONIndex1M,I1028,TRUE,_xll.ohTrigger(RecalcTrigger,Trigger1M)),NA())</f>
        <v>1.0907185071769021E-2</v>
      </c>
      <c r="O1028" s="44">
        <f>IFERROR(_xll.qlIndexFixing(ONIndex3M,I1028,TRUE,_xll.ohTrigger(RecalcTrigger,Trigger3M)),NA())</f>
        <v>1.1794095374648705E-2</v>
      </c>
      <c r="P1028" s="44">
        <f>IFERROR(_xll.qlIndexFixing(ONIndex6M,I1028,TRUE,_xll.ohTrigger(RecalcTrigger,Trigger6M)),NA())</f>
        <v>1.2196105120700906E-2</v>
      </c>
      <c r="Q1028" s="145">
        <f>IFERROR(_xll.qlIndexFixing(ONIndex1Y,I1028,TRUE,_xll.ohTrigger(RecalcTrigger,Trigger1Y)),NA())</f>
        <v>1.2331673949104172E-2</v>
      </c>
    </row>
    <row r="1029" spans="2:17" x14ac:dyDescent="0.2">
      <c r="B1029" s="39" t="s">
        <v>42</v>
      </c>
      <c r="D1029" s="42">
        <f>_xll.qlCalendarAdvance(Calendar,$D1028,B1029,"f",FALSE)</f>
        <v>46945</v>
      </c>
      <c r="E1029" s="139">
        <f>_xll.qlInterestRateIndexValueDate(IndexON,D1029)</f>
        <v>46945</v>
      </c>
      <c r="F1029" s="155">
        <f>IFERROR(_xll.qlIndexFixing(IndexON,D1029,TRUE,_xll.ohTrigger(RecalcTrigger,TriggerON)),NA())</f>
        <v>1.0627786888379731E-2</v>
      </c>
      <c r="H1029" s="42">
        <f>_xll.qlCalendarAdvance(Calendar,$H1028,B1029,"f",FALSE)</f>
        <v>46945</v>
      </c>
      <c r="I1029" s="139">
        <f>_xll.qlInterestRateIndexValueDate(Index1M,$H1029)</f>
        <v>46947</v>
      </c>
      <c r="J1029" s="144">
        <f>IFERROR(_xll.qlIndexFixing(Index1M,$H1029,TRUE,_xll.ohTrigger(RecalcTrigger,Trigger1M)),NA())</f>
        <v>1.0939689911576289E-2</v>
      </c>
      <c r="K1029" s="44">
        <f>IFERROR(_xll.qlIndexFixing(Index3M,H1029,TRUE,_xll.ohTrigger(RecalcTrigger,Trigger3M)),NA())</f>
        <v>1.186557948228369E-2</v>
      </c>
      <c r="L1029" s="44">
        <f>IFERROR(_xll.qlIndexFixing(Index6M,$H1029,TRUE,_xll.ohTrigger(RecalcTrigger,Trigger6M)),NA())</f>
        <v>1.2298048115913595E-2</v>
      </c>
      <c r="M1029" s="145">
        <f>IFERROR(_xll.qlIndexFixing(Index1Y,$H1029,TRUE,_xll.ohTrigger(RecalcTrigger,Trigger1Y)),NA())</f>
        <v>1.2532751834013606E-2</v>
      </c>
      <c r="N1029" s="144">
        <f>IFERROR(_xll.qlIndexFixing(ONIndex1M,I1029,TRUE,_xll.ohTrigger(RecalcTrigger,Trigger1M)),NA())</f>
        <v>1.0917781133397142E-2</v>
      </c>
      <c r="O1029" s="44">
        <f>IFERROR(_xll.qlIndexFixing(ONIndex3M,I1029,TRUE,_xll.ohTrigger(RecalcTrigger,Trigger3M)),NA())</f>
        <v>1.1802591824352504E-2</v>
      </c>
      <c r="P1029" s="44">
        <f>IFERROR(_xll.qlIndexFixing(ONIndex6M,I1029,TRUE,_xll.ohTrigger(RecalcTrigger,Trigger6M)),NA())</f>
        <v>1.2202175859332698E-2</v>
      </c>
      <c r="Q1029" s="145">
        <f>IFERROR(_xll.qlIndexFixing(ONIndex1Y,I1029,TRUE,_xll.ohTrigger(RecalcTrigger,Trigger1Y)),NA())</f>
        <v>1.2337299940377022E-2</v>
      </c>
    </row>
    <row r="1030" spans="2:17" x14ac:dyDescent="0.2">
      <c r="B1030" s="39" t="s">
        <v>42</v>
      </c>
      <c r="D1030" s="42">
        <f>_xll.qlCalendarAdvance(Calendar,$D1029,B1030,"f",FALSE)</f>
        <v>46952</v>
      </c>
      <c r="E1030" s="139">
        <f>_xll.qlInterestRateIndexValueDate(IndexON,D1030)</f>
        <v>46952</v>
      </c>
      <c r="F1030" s="155">
        <f>IFERROR(_xll.qlIndexFixing(IndexON,D1030,TRUE,_xll.ohTrigger(RecalcTrigger,TriggerON)),NA())</f>
        <v>1.0639000927037401E-2</v>
      </c>
      <c r="H1030" s="42">
        <f>_xll.qlCalendarAdvance(Calendar,$H1029,B1030,"f",FALSE)</f>
        <v>46952</v>
      </c>
      <c r="I1030" s="139">
        <f>_xll.qlInterestRateIndexValueDate(Index1M,$H1030)</f>
        <v>46954</v>
      </c>
      <c r="J1030" s="144">
        <f>IFERROR(_xll.qlIndexFixing(Index1M,$H1030,TRUE,_xll.ohTrigger(RecalcTrigger,Trigger1M)),NA())</f>
        <v>1.0949730752462528E-2</v>
      </c>
      <c r="K1030" s="44">
        <f>IFERROR(_xll.qlIndexFixing(Index3M,H1030,TRUE,_xll.ohTrigger(RecalcTrigger,Trigger3M)),NA())</f>
        <v>1.1872830147833392E-2</v>
      </c>
      <c r="L1030" s="44">
        <f>IFERROR(_xll.qlIndexFixing(Index6M,$H1030,TRUE,_xll.ohTrigger(RecalcTrigger,Trigger6M)),NA())</f>
        <v>1.2302069639870449E-2</v>
      </c>
      <c r="M1030" s="145">
        <f>IFERROR(_xll.qlIndexFixing(Index1Y,$H1030,TRUE,_xll.ohTrigger(RecalcTrigger,Trigger1Y)),NA())</f>
        <v>1.2536744264663576E-2</v>
      </c>
      <c r="N1030" s="144">
        <f>IFERROR(_xll.qlIndexFixing(ONIndex1M,I1030,TRUE,_xll.ohTrigger(RecalcTrigger,Trigger1M)),NA())</f>
        <v>1.0928164394847784E-2</v>
      </c>
      <c r="O1030" s="44">
        <f>IFERROR(_xll.qlIndexFixing(ONIndex3M,I1030,TRUE,_xll.ohTrigger(RecalcTrigger,Trigger3M)),NA())</f>
        <v>1.1810903917126581E-2</v>
      </c>
      <c r="P1030" s="44">
        <f>IFERROR(_xll.qlIndexFixing(ONIndex6M,I1030,TRUE,_xll.ohTrigger(RecalcTrigger,Trigger6M)),NA())</f>
        <v>1.2208056829523528E-2</v>
      </c>
      <c r="Q1030" s="145">
        <f>IFERROR(_xll.qlIndexFixing(ONIndex1Y,I1030,TRUE,_xll.ohTrigger(RecalcTrigger,Trigger1Y)),NA())</f>
        <v>1.2342884733724802E-2</v>
      </c>
    </row>
    <row r="1031" spans="2:17" x14ac:dyDescent="0.2">
      <c r="B1031" s="39" t="s">
        <v>42</v>
      </c>
      <c r="D1031" s="42">
        <f>_xll.qlCalendarAdvance(Calendar,$D1030,B1031,"f",FALSE)</f>
        <v>46959</v>
      </c>
      <c r="E1031" s="139">
        <f>_xll.qlInterestRateIndexValueDate(IndexON,D1031)</f>
        <v>46959</v>
      </c>
      <c r="F1031" s="155">
        <f>IFERROR(_xll.qlIndexFixing(IndexON,D1031,TRUE,_xll.ohTrigger(RecalcTrigger,TriggerON)),NA())</f>
        <v>1.0650383511032757E-2</v>
      </c>
      <c r="H1031" s="42">
        <f>_xll.qlCalendarAdvance(Calendar,$H1030,B1031,"f",FALSE)</f>
        <v>46959</v>
      </c>
      <c r="I1031" s="139">
        <f>_xll.qlInterestRateIndexValueDate(Index1M,$H1031)</f>
        <v>46961</v>
      </c>
      <c r="J1031" s="144">
        <f>IFERROR(_xll.qlIndexFixing(Index1M,$H1031,TRUE,_xll.ohTrigger(RecalcTrigger,Trigger1M)),NA())</f>
        <v>1.0959556622435196E-2</v>
      </c>
      <c r="K1031" s="44">
        <f>IFERROR(_xll.qlIndexFixing(Index3M,H1031,TRUE,_xll.ohTrigger(RecalcTrigger,Trigger3M)),NA())</f>
        <v>1.1879915586428367E-2</v>
      </c>
      <c r="L1031" s="44">
        <f>IFERROR(_xll.qlIndexFixing(Index6M,$H1031,TRUE,_xll.ohTrigger(RecalcTrigger,Trigger6M)),NA())</f>
        <v>1.2305969351846156E-2</v>
      </c>
      <c r="M1031" s="145">
        <f>IFERROR(_xll.qlIndexFixing(Index1Y,$H1031,TRUE,_xll.ohTrigger(RecalcTrigger,Trigger1Y)),NA())</f>
        <v>1.25406654694156E-2</v>
      </c>
      <c r="N1031" s="144">
        <f>IFERROR(_xll.qlIndexFixing(ONIndex1M,I1031,TRUE,_xll.ohTrigger(RecalcTrigger,Trigger1M)),NA())</f>
        <v>1.0938334108239189E-2</v>
      </c>
      <c r="O1031" s="44">
        <f>IFERROR(_xll.qlIndexFixing(ONIndex3M,I1031,TRUE,_xll.ohTrigger(RecalcTrigger,Trigger3M)),NA())</f>
        <v>1.1819031126991675E-2</v>
      </c>
      <c r="P1031" s="44">
        <f>IFERROR(_xll.qlIndexFixing(ONIndex6M,I1031,TRUE,_xll.ohTrigger(RecalcTrigger,Trigger6M)),NA())</f>
        <v>1.2213747462688218E-2</v>
      </c>
      <c r="Q1031" s="145">
        <f>IFERROR(_xll.qlIndexFixing(ONIndex1Y,I1031,TRUE,_xll.ohTrigger(RecalcTrigger,Trigger1Y)),NA())</f>
        <v>1.2348428628108366E-2</v>
      </c>
    </row>
    <row r="1032" spans="2:17" x14ac:dyDescent="0.2">
      <c r="B1032" s="39" t="s">
        <v>42</v>
      </c>
      <c r="D1032" s="42">
        <f>_xll.qlCalendarAdvance(Calendar,$D1031,B1032,"f",FALSE)</f>
        <v>46966</v>
      </c>
      <c r="E1032" s="139">
        <f>_xll.qlInterestRateIndexValueDate(IndexON,D1032)</f>
        <v>46966</v>
      </c>
      <c r="F1032" s="155">
        <f>IFERROR(_xll.qlIndexFixing(IndexON,D1032,TRUE,_xll.ohTrigger(RecalcTrigger,TriggerON)),NA())</f>
        <v>1.0661936309430686E-2</v>
      </c>
      <c r="H1032" s="42">
        <f>_xll.qlCalendarAdvance(Calendar,$H1031,B1032,"f",FALSE)</f>
        <v>46966</v>
      </c>
      <c r="I1032" s="139">
        <f>_xll.qlInterestRateIndexValueDate(Index1M,$H1032)</f>
        <v>46968</v>
      </c>
      <c r="J1032" s="144">
        <f>IFERROR(_xll.qlIndexFixing(Index1M,$H1032,TRUE,_xll.ohTrigger(RecalcTrigger,Trigger1M)),NA())</f>
        <v>1.0969166772291095E-2</v>
      </c>
      <c r="K1032" s="44">
        <f>IFERROR(_xll.qlIndexFixing(Index3M,H1032,TRUE,_xll.ohTrigger(RecalcTrigger,Trigger3M)),NA())</f>
        <v>1.1886843141729947E-2</v>
      </c>
      <c r="L1032" s="44">
        <f>IFERROR(_xll.qlIndexFixing(Index6M,$H1032,TRUE,_xll.ohTrigger(RecalcTrigger,Trigger6M)),NA())</f>
        <v>1.2309751610803369E-2</v>
      </c>
      <c r="M1032" s="145">
        <f>IFERROR(_xll.qlIndexFixing(Index1Y,$H1032,TRUE,_xll.ohTrigger(RecalcTrigger,Trigger1Y)),NA())</f>
        <v>1.2544514748551913E-2</v>
      </c>
      <c r="N1032" s="144">
        <f>IFERROR(_xll.qlIndexFixing(ONIndex1M,I1032,TRUE,_xll.ohTrigger(RecalcTrigger,Trigger1M)),NA())</f>
        <v>1.0948289525529731E-2</v>
      </c>
      <c r="O1032" s="44">
        <f>IFERROR(_xll.qlIndexFixing(ONIndex3M,I1032,TRUE,_xll.ohTrigger(RecalcTrigger,Trigger3M)),NA())</f>
        <v>1.1826972928208335E-2</v>
      </c>
      <c r="P1032" s="44">
        <f>IFERROR(_xll.qlIndexFixing(ONIndex6M,I1032,TRUE,_xll.ohTrigger(RecalcTrigger,Trigger6M)),NA())</f>
        <v>1.2219247190321525E-2</v>
      </c>
      <c r="Q1032" s="145">
        <f>IFERROR(_xll.qlIndexFixing(ONIndex1Y,I1032,TRUE,_xll.ohTrigger(RecalcTrigger,Trigger1Y)),NA())</f>
        <v>1.235393192248857E-2</v>
      </c>
    </row>
    <row r="1033" spans="2:17" x14ac:dyDescent="0.2">
      <c r="B1033" s="39" t="s">
        <v>42</v>
      </c>
      <c r="D1033" s="42">
        <f>_xll.qlCalendarAdvance(Calendar,$D1032,B1033,"f",FALSE)</f>
        <v>46973</v>
      </c>
      <c r="E1033" s="139">
        <f>_xll.qlInterestRateIndexValueDate(IndexON,D1033)</f>
        <v>46973</v>
      </c>
      <c r="F1033" s="155">
        <f>IFERROR(_xll.qlIndexFixing(IndexON,D1033,TRUE,_xll.ohTrigger(RecalcTrigger,TriggerON)),NA())</f>
        <v>1.0673660991056266E-2</v>
      </c>
      <c r="H1033" s="42">
        <f>_xll.qlCalendarAdvance(Calendar,$H1032,B1033,"f",FALSE)</f>
        <v>46973</v>
      </c>
      <c r="I1033" s="139">
        <f>_xll.qlInterestRateIndexValueDate(Index1M,$H1033)</f>
        <v>46975</v>
      </c>
      <c r="J1033" s="144">
        <f>IFERROR(_xll.qlIndexFixing(Index1M,$H1033,TRUE,_xll.ohTrigger(RecalcTrigger,Trigger1M)),NA())</f>
        <v>1.097856045283202E-2</v>
      </c>
      <c r="K1033" s="44">
        <f>IFERROR(_xll.qlIndexFixing(Index3M,H1033,TRUE,_xll.ohTrigger(RecalcTrigger,Trigger3M)),NA())</f>
        <v>1.1893620206673091E-2</v>
      </c>
      <c r="L1033" s="44">
        <f>IFERROR(_xll.qlIndexFixing(Index6M,$H1033,TRUE,_xll.ohTrigger(RecalcTrigger,Trigger6M)),NA())</f>
        <v>1.2313420804198507E-2</v>
      </c>
      <c r="M1033" s="145">
        <f>IFERROR(_xll.qlIndexFixing(Index1Y,$H1033,TRUE,_xll.ohTrigger(RecalcTrigger,Trigger1Y)),NA())</f>
        <v>1.2548291397326009E-2</v>
      </c>
      <c r="N1033" s="144">
        <f>IFERROR(_xll.qlIndexFixing(ONIndex1M,I1033,TRUE,_xll.ohTrigger(RecalcTrigger,Trigger1M)),NA())</f>
        <v>1.0958029898837651E-2</v>
      </c>
      <c r="O1033" s="44">
        <f>IFERROR(_xll.qlIndexFixing(ONIndex3M,I1033,TRUE,_xll.ohTrigger(RecalcTrigger,Trigger3M)),NA())</f>
        <v>1.1834728794717364E-2</v>
      </c>
      <c r="P1033" s="44">
        <f>IFERROR(_xll.qlIndexFixing(ONIndex6M,I1033,TRUE,_xll.ohTrigger(RecalcTrigger,Trigger6M)),NA())</f>
        <v>1.2224555443918206E-2</v>
      </c>
      <c r="Q1033" s="145">
        <f>IFERROR(_xll.qlIndexFixing(ONIndex1Y,I1033,TRUE,_xll.ohTrigger(RecalcTrigger,Trigger1Y)),NA())</f>
        <v>1.2359394915506527E-2</v>
      </c>
    </row>
    <row r="1034" spans="2:17" x14ac:dyDescent="0.2">
      <c r="B1034" s="39" t="s">
        <v>42</v>
      </c>
      <c r="D1034" s="42">
        <f>_xll.qlCalendarAdvance(Calendar,$D1033,B1034,"f",FALSE)</f>
        <v>46980</v>
      </c>
      <c r="E1034" s="139">
        <f>_xll.qlInterestRateIndexValueDate(IndexON,D1034)</f>
        <v>46980</v>
      </c>
      <c r="F1034" s="155">
        <f>IFERROR(_xll.qlIndexFixing(IndexON,D1034,TRUE,_xll.ohTrigger(RecalcTrigger,TriggerON)),NA())</f>
        <v>1.0685559224814511E-2</v>
      </c>
      <c r="H1034" s="42">
        <f>_xll.qlCalendarAdvance(Calendar,$H1033,B1034,"f",FALSE)</f>
        <v>46980</v>
      </c>
      <c r="I1034" s="139">
        <f>_xll.qlInterestRateIndexValueDate(Index1M,$H1034)</f>
        <v>46982</v>
      </c>
      <c r="J1034" s="144">
        <f>IFERROR(_xll.qlIndexFixing(Index1M,$H1034,TRUE,_xll.ohTrigger(RecalcTrigger,Trigger1M)),NA())</f>
        <v>1.0987736914874757E-2</v>
      </c>
      <c r="K1034" s="44">
        <f>IFERROR(_xll.qlIndexFixing(Index3M,H1034,TRUE,_xll.ohTrigger(RecalcTrigger,Trigger3M)),NA())</f>
        <v>1.1900254223458568E-2</v>
      </c>
      <c r="L1034" s="44">
        <f>IFERROR(_xll.qlIndexFixing(Index6M,$H1034,TRUE,_xll.ohTrigger(RecalcTrigger,Trigger6M)),NA())</f>
        <v>1.2316981347977891E-2</v>
      </c>
      <c r="M1034" s="145">
        <f>IFERROR(_xll.qlIndexFixing(Index1Y,$H1034,TRUE,_xll.ohTrigger(RecalcTrigger,Trigger1Y)),NA())</f>
        <v>1.2551994705963729E-2</v>
      </c>
      <c r="N1034" s="144">
        <f>IFERROR(_xll.qlIndexFixing(ONIndex1M,I1034,TRUE,_xll.ohTrigger(RecalcTrigger,Trigger1M)),NA())</f>
        <v>1.0967554480121322E-2</v>
      </c>
      <c r="O1034" s="44">
        <f>IFERROR(_xll.qlIndexFixing(ONIndex3M,I1034,TRUE,_xll.ohTrigger(RecalcTrigger,Trigger3M)),NA())</f>
        <v>1.1842298200779311E-2</v>
      </c>
      <c r="P1034" s="44">
        <f>IFERROR(_xll.qlIndexFixing(ONIndex6M,I1034,TRUE,_xll.ohTrigger(RecalcTrigger,Trigger6M)),NA())</f>
        <v>1.2229671654973018E-2</v>
      </c>
      <c r="Q1034" s="145">
        <f>IFERROR(_xll.qlIndexFixing(ONIndex1Y,I1034,TRUE,_xll.ohTrigger(RecalcTrigger,Trigger1Y)),NA())</f>
        <v>1.2364817906203029E-2</v>
      </c>
    </row>
    <row r="1035" spans="2:17" x14ac:dyDescent="0.2">
      <c r="B1035" s="39" t="s">
        <v>42</v>
      </c>
      <c r="D1035" s="42">
        <f>_xll.qlCalendarAdvance(Calendar,$D1034,B1035,"f",FALSE)</f>
        <v>46987</v>
      </c>
      <c r="E1035" s="139">
        <f>_xll.qlInterestRateIndexValueDate(IndexON,D1035)</f>
        <v>46987</v>
      </c>
      <c r="F1035" s="155">
        <f>IFERROR(_xll.qlIndexFixing(IndexON,D1035,TRUE,_xll.ohTrigger(RecalcTrigger,TriggerON)),NA())</f>
        <v>1.0697632679770308E-2</v>
      </c>
      <c r="H1035" s="42">
        <f>_xll.qlCalendarAdvance(Calendar,$H1034,B1035,"f",FALSE)</f>
        <v>46987</v>
      </c>
      <c r="I1035" s="139">
        <f>_xll.qlInterestRateIndexValueDate(Index1M,$H1035)</f>
        <v>46989</v>
      </c>
      <c r="J1035" s="144">
        <f>IFERROR(_xll.qlIndexFixing(Index1M,$H1035,TRUE,_xll.ohTrigger(RecalcTrigger,Trigger1M)),NA())</f>
        <v>1.0996695409243584E-2</v>
      </c>
      <c r="K1035" s="44">
        <f>IFERROR(_xll.qlIndexFixing(Index3M,H1035,TRUE,_xll.ohTrigger(RecalcTrigger,Trigger3M)),NA())</f>
        <v>1.1906752683558168E-2</v>
      </c>
      <c r="L1035" s="44">
        <f>IFERROR(_xll.qlIndexFixing(Index6M,$H1035,TRUE,_xll.ohTrigger(RecalcTrigger,Trigger6M)),NA())</f>
        <v>1.2320437686575154E-2</v>
      </c>
      <c r="M1035" s="145">
        <f>IFERROR(_xll.qlIndexFixing(Index1Y,$H1035,TRUE,_xll.ohTrigger(RecalcTrigger,Trigger1Y)),NA())</f>
        <v>1.2555623959663925E-2</v>
      </c>
      <c r="N1035" s="144">
        <f>IFERROR(_xll.qlIndexFixing(ONIndex1M,I1035,TRUE,_xll.ohTrigger(RecalcTrigger,Trigger1M)),NA())</f>
        <v>1.0976862521498987E-2</v>
      </c>
      <c r="O1035" s="44">
        <f>IFERROR(_xll.qlIndexFixing(ONIndex3M,I1035,TRUE,_xll.ohTrigger(RecalcTrigger,Trigger3M)),NA())</f>
        <v>1.1849680620654723E-2</v>
      </c>
      <c r="P1035" s="44">
        <f>IFERROR(_xll.qlIndexFixing(ONIndex6M,I1035,TRUE,_xll.ohTrigger(RecalcTrigger,Trigger6M)),NA())</f>
        <v>1.2234595254980718E-2</v>
      </c>
      <c r="Q1035" s="145">
        <f>IFERROR(_xll.qlIndexFixing(ONIndex1Y,I1035,TRUE,_xll.ohTrigger(RecalcTrigger,Trigger1Y)),NA())</f>
        <v>1.2370201193458996E-2</v>
      </c>
    </row>
    <row r="1036" spans="2:17" x14ac:dyDescent="0.2">
      <c r="B1036" s="39" t="s">
        <v>42</v>
      </c>
      <c r="D1036" s="42">
        <f>_xll.qlCalendarAdvance(Calendar,$D1035,B1036,"f",FALSE)</f>
        <v>46994</v>
      </c>
      <c r="E1036" s="139">
        <f>_xll.qlInterestRateIndexValueDate(IndexON,D1036)</f>
        <v>46994</v>
      </c>
      <c r="F1036" s="155">
        <f>IFERROR(_xll.qlIndexFixing(IndexON,D1036,TRUE,_xll.ohTrigger(RecalcTrigger,TriggerON)),NA())</f>
        <v>1.0709883024748734E-2</v>
      </c>
      <c r="H1036" s="42">
        <f>_xll.qlCalendarAdvance(Calendar,$H1035,B1036,"f",FALSE)</f>
        <v>46994</v>
      </c>
      <c r="I1036" s="139">
        <f>_xll.qlInterestRateIndexValueDate(Index1M,$H1036)</f>
        <v>46996</v>
      </c>
      <c r="J1036" s="144">
        <f>IFERROR(_xll.qlIndexFixing(Index1M,$H1036,TRUE,_xll.ohTrigger(RecalcTrigger,Trigger1M)),NA())</f>
        <v>1.1003110636603867E-2</v>
      </c>
      <c r="K1036" s="44">
        <f>IFERROR(_xll.qlIndexFixing(Index3M,H1036,TRUE,_xll.ohTrigger(RecalcTrigger,Trigger3M)),NA())</f>
        <v>1.1912492889378156E-2</v>
      </c>
      <c r="L1036" s="44">
        <f>IFERROR(_xll.qlIndexFixing(Index6M,$H1036,TRUE,_xll.ohTrigger(RecalcTrigger,Trigger6M)),NA())</f>
        <v>1.2321688036047718E-2</v>
      </c>
      <c r="M1036" s="145">
        <f>IFERROR(_xll.qlIndexFixing(Index1Y,$H1036,TRUE,_xll.ohTrigger(RecalcTrigger,Trigger1Y)),NA())</f>
        <v>1.2559178438597359E-2</v>
      </c>
      <c r="N1036" s="144">
        <f>IFERROR(_xll.qlIndexFixing(ONIndex1M,I1036,TRUE,_xll.ohTrigger(RecalcTrigger,Trigger1M)),NA())</f>
        <v>1.0985953275008953E-2</v>
      </c>
      <c r="O1036" s="44">
        <f>IFERROR(_xll.qlIndexFixing(ONIndex3M,I1036,TRUE,_xll.ohTrigger(RecalcTrigger,Trigger3M)),NA())</f>
        <v>1.1856875528284405E-2</v>
      </c>
      <c r="P1036" s="44">
        <f>IFERROR(_xll.qlIndexFixing(ONIndex6M,I1036,TRUE,_xll.ohTrigger(RecalcTrigger,Trigger6M)),NA())</f>
        <v>1.2239325675356127E-2</v>
      </c>
      <c r="Q1036" s="145">
        <f>IFERROR(_xll.qlIndexFixing(ONIndex1Y,I1036,TRUE,_xll.ohTrigger(RecalcTrigger,Trigger1Y)),NA())</f>
        <v>1.2375545076075412E-2</v>
      </c>
    </row>
    <row r="1037" spans="2:17" x14ac:dyDescent="0.2">
      <c r="B1037" s="39" t="s">
        <v>42</v>
      </c>
      <c r="D1037" s="42">
        <f>_xll.qlCalendarAdvance(Calendar,$D1036,B1037,"f",FALSE)</f>
        <v>47001</v>
      </c>
      <c r="E1037" s="139">
        <f>_xll.qlInterestRateIndexValueDate(IndexON,D1037)</f>
        <v>47001</v>
      </c>
      <c r="F1037" s="155">
        <f>IFERROR(_xll.qlIndexFixing(IndexON,D1037,TRUE,_xll.ohTrigger(RecalcTrigger,TriggerON)),NA())</f>
        <v>1.0722311928654804E-2</v>
      </c>
      <c r="H1037" s="42">
        <f>_xll.qlCalendarAdvance(Calendar,$H1036,B1037,"f",FALSE)</f>
        <v>47001</v>
      </c>
      <c r="I1037" s="139">
        <f>_xll.qlInterestRateIndexValueDate(Index1M,$H1037)</f>
        <v>47003</v>
      </c>
      <c r="J1037" s="144">
        <f>IFERROR(_xll.qlIndexFixing(Index1M,$H1037,TRUE,_xll.ohTrigger(RecalcTrigger,Trigger1M)),NA())</f>
        <v>1.1013969191400741E-2</v>
      </c>
      <c r="K1037" s="44">
        <f>IFERROR(_xll.qlIndexFixing(Index3M,H1037,TRUE,_xll.ohTrigger(RecalcTrigger,Trigger3M)),NA())</f>
        <v>1.1918749592625082E-2</v>
      </c>
      <c r="L1037" s="44">
        <f>IFERROR(_xll.qlIndexFixing(Index6M,$H1037,TRUE,_xll.ohTrigger(RecalcTrigger,Trigger6M)),NA())</f>
        <v>1.2324976871780529E-2</v>
      </c>
      <c r="M1037" s="145">
        <f>IFERROR(_xll.qlIndexFixing(Index1Y,$H1037,TRUE,_xll.ohTrigger(RecalcTrigger,Trigger1Y)),NA())</f>
        <v>1.2562657417909334E-2</v>
      </c>
      <c r="N1037" s="144">
        <f>IFERROR(_xll.qlIndexFixing(ONIndex1M,I1037,TRUE,_xll.ohTrigger(RecalcTrigger,Trigger1M)),NA())</f>
        <v>1.0994825992689528E-2</v>
      </c>
      <c r="O1037" s="44">
        <f>IFERROR(_xll.qlIndexFixing(ONIndex3M,I1037,TRUE,_xll.ohTrigger(RecalcTrigger,Trigger3M)),NA())</f>
        <v>1.1863882397928904E-2</v>
      </c>
      <c r="P1037" s="44">
        <f>IFERROR(_xll.qlIndexFixing(ONIndex6M,I1037,TRUE,_xll.ohTrigger(RecalcTrigger,Trigger6M)),NA())</f>
        <v>1.2243862347673939E-2</v>
      </c>
      <c r="Q1037" s="145">
        <f>IFERROR(_xll.qlIndexFixing(ONIndex1Y,I1037,TRUE,_xll.ohTrigger(RecalcTrigger,Trigger1Y)),NA())</f>
        <v>1.2380849852933196E-2</v>
      </c>
    </row>
    <row r="1038" spans="2:17" x14ac:dyDescent="0.2">
      <c r="B1038" s="39" t="s">
        <v>42</v>
      </c>
      <c r="D1038" s="42">
        <f>_xll.qlCalendarAdvance(Calendar,$D1037,B1038,"f",FALSE)</f>
        <v>47008</v>
      </c>
      <c r="E1038" s="139">
        <f>_xll.qlInterestRateIndexValueDate(IndexON,D1038)</f>
        <v>47008</v>
      </c>
      <c r="F1038" s="155">
        <f>IFERROR(_xll.qlIndexFixing(IndexON,D1038,TRUE,_xll.ohTrigger(RecalcTrigger,TriggerON)),NA())</f>
        <v>1.0734921060553404E-2</v>
      </c>
      <c r="H1038" s="42">
        <f>_xll.qlCalendarAdvance(Calendar,$H1037,B1038,"f",FALSE)</f>
        <v>47008</v>
      </c>
      <c r="I1038" s="139">
        <f>_xll.qlInterestRateIndexValueDate(Index1M,$H1038)</f>
        <v>47010</v>
      </c>
      <c r="J1038" s="144">
        <f>IFERROR(_xll.qlIndexFixing(Index1M,$H1038,TRUE,_xll.ohTrigger(RecalcTrigger,Trigger1M)),NA())</f>
        <v>1.1022322976172172E-2</v>
      </c>
      <c r="K1038" s="44">
        <f>IFERROR(_xll.qlIndexFixing(Index3M,H1038,TRUE,_xll.ohTrigger(RecalcTrigger,Trigger3M)),NA())</f>
        <v>1.1924893241109095E-2</v>
      </c>
      <c r="L1038" s="44">
        <f>IFERROR(_xll.qlIndexFixing(Index6M,$H1038,TRUE,_xll.ohTrigger(RecalcTrigger,Trigger6M)),NA())</f>
        <v>1.2328174574114613E-2</v>
      </c>
      <c r="M1038" s="145">
        <f>IFERROR(_xll.qlIndexFixing(Index1Y,$H1038,TRUE,_xll.ohTrigger(RecalcTrigger,Trigger1Y)),NA())</f>
        <v>1.25660601677186E-2</v>
      </c>
      <c r="N1038" s="144">
        <f>IFERROR(_xll.qlIndexFixing(ONIndex1M,I1038,TRUE,_xll.ohTrigger(RecalcTrigger,Trigger1M)),NA())</f>
        <v>1.1003479926579018E-2</v>
      </c>
      <c r="O1038" s="44">
        <f>IFERROR(_xll.qlIndexFixing(ONIndex3M,I1038,TRUE,_xll.ohTrigger(RecalcTrigger,Trigger3M)),NA())</f>
        <v>1.1870700703529025E-2</v>
      </c>
      <c r="P1038" s="44">
        <f>IFERROR(_xll.qlIndexFixing(ONIndex6M,I1038,TRUE,_xll.ohTrigger(RecalcTrigger,Trigger6M)),NA())</f>
        <v>1.2248204703269039E-2</v>
      </c>
      <c r="Q1038" s="145">
        <f>IFERROR(_xll.qlIndexFixing(ONIndex1Y,I1038,TRUE,_xll.ohTrigger(RecalcTrigger,Trigger1Y)),NA())</f>
        <v>1.2386115822993204E-2</v>
      </c>
    </row>
    <row r="1039" spans="2:17" x14ac:dyDescent="0.2">
      <c r="B1039" s="39" t="s">
        <v>42</v>
      </c>
      <c r="D1039" s="42">
        <f>_xll.qlCalendarAdvance(Calendar,$D1038,B1039,"f",FALSE)</f>
        <v>47015</v>
      </c>
      <c r="E1039" s="139">
        <f>_xll.qlInterestRateIndexValueDate(IndexON,D1039)</f>
        <v>47015</v>
      </c>
      <c r="F1039" s="155">
        <f>IFERROR(_xll.qlIndexFixing(IndexON,D1039,TRUE,_xll.ohTrigger(RecalcTrigger,TriggerON)),NA())</f>
        <v>1.0747712089189676E-2</v>
      </c>
      <c r="H1039" s="42">
        <f>_xll.qlCalendarAdvance(Calendar,$H1038,B1039,"f",FALSE)</f>
        <v>47015</v>
      </c>
      <c r="I1039" s="139">
        <f>_xll.qlInterestRateIndexValueDate(Index1M,$H1039)</f>
        <v>47017</v>
      </c>
      <c r="J1039" s="144">
        <f>IFERROR(_xll.qlIndexFixing(Index1M,$H1039,TRUE,_xll.ohTrigger(RecalcTrigger,Trigger1M)),NA())</f>
        <v>1.1030524623915627E-2</v>
      </c>
      <c r="K1039" s="44">
        <f>IFERROR(_xll.qlIndexFixing(Index3M,H1039,TRUE,_xll.ohTrigger(RecalcTrigger,Trigger3M)),NA())</f>
        <v>1.1930931606273464E-2</v>
      </c>
      <c r="L1039" s="44">
        <f>IFERROR(_xll.qlIndexFixing(Index6M,$H1039,TRUE,_xll.ohTrigger(RecalcTrigger,Trigger6M)),NA())</f>
        <v>1.2331285821486172E-2</v>
      </c>
      <c r="M1039" s="145">
        <f>IFERROR(_xll.qlIndexFixing(Index1Y,$H1039,TRUE,_xll.ohTrigger(RecalcTrigger,Trigger1Y)),NA())</f>
        <v>1.2569385953118224E-2</v>
      </c>
      <c r="N1039" s="144">
        <f>IFERROR(_xll.qlIndexFixing(ONIndex1M,I1039,TRUE,_xll.ohTrigger(RecalcTrigger,Trigger1M)),NA())</f>
        <v>1.1011914328715733E-2</v>
      </c>
      <c r="O1039" s="44">
        <f>IFERROR(_xll.qlIndexFixing(ONIndex3M,I1039,TRUE,_xll.ohTrigger(RecalcTrigger,Trigger3M)),NA())</f>
        <v>1.1877329919585122E-2</v>
      </c>
      <c r="P1039" s="44">
        <f>IFERROR(_xll.qlIndexFixing(ONIndex6M,I1039,TRUE,_xll.ohTrigger(RecalcTrigger,Trigger6M)),NA())</f>
        <v>1.2252352173796055E-2</v>
      </c>
      <c r="Q1039" s="145">
        <f>IFERROR(_xll.qlIndexFixing(ONIndex1Y,I1039,TRUE,_xll.ohTrigger(RecalcTrigger,Trigger1Y)),NA())</f>
        <v>1.2391343285136358E-2</v>
      </c>
    </row>
    <row r="1040" spans="2:17" x14ac:dyDescent="0.2">
      <c r="B1040" s="39" t="s">
        <v>42</v>
      </c>
      <c r="D1040" s="42">
        <f>_xll.qlCalendarAdvance(Calendar,$D1039,B1040,"f",FALSE)</f>
        <v>47022</v>
      </c>
      <c r="E1040" s="139">
        <f>_xll.qlInterestRateIndexValueDate(IndexON,D1040)</f>
        <v>47022</v>
      </c>
      <c r="F1040" s="155">
        <f>IFERROR(_xll.qlIndexFixing(IndexON,D1040,TRUE,_xll.ohTrigger(RecalcTrigger,TriggerON)),NA())</f>
        <v>1.0760686683708443E-2</v>
      </c>
      <c r="H1040" s="42">
        <f>_xll.qlCalendarAdvance(Calendar,$H1039,B1040,"f",FALSE)</f>
        <v>47022</v>
      </c>
      <c r="I1040" s="139">
        <f>_xll.qlInterestRateIndexValueDate(Index1M,$H1040)</f>
        <v>47024</v>
      </c>
      <c r="J1040" s="144">
        <f>IFERROR(_xll.qlIndexFixing(Index1M,$H1040,TRUE,_xll.ohTrigger(RecalcTrigger,Trigger1M)),NA())</f>
        <v>1.1038602028101141E-2</v>
      </c>
      <c r="K1040" s="44">
        <f>IFERROR(_xll.qlIndexFixing(Index3M,H1040,TRUE,_xll.ohTrigger(RecalcTrigger,Trigger3M)),NA())</f>
        <v>1.1936872509360742E-2</v>
      </c>
      <c r="L1040" s="44">
        <f>IFERROR(_xll.qlIndexFixing(Index6M,$H1040,TRUE,_xll.ohTrigger(RecalcTrigger,Trigger6M)),NA())</f>
        <v>1.2334315321590652E-2</v>
      </c>
      <c r="M1040" s="145">
        <f>IFERROR(_xll.qlIndexFixing(Index1Y,$H1040,TRUE,_xll.ohTrigger(RecalcTrigger,Trigger1Y)),NA())</f>
        <v>1.2572634034176695E-2</v>
      </c>
      <c r="N1040" s="144">
        <f>IFERROR(_xll.qlIndexFixing(ONIndex1M,I1040,TRUE,_xll.ohTrigger(RecalcTrigger,Trigger1M)),NA())</f>
        <v>1.1020144628997031E-2</v>
      </c>
      <c r="O1040" s="44">
        <f>IFERROR(_xll.qlIndexFixing(ONIndex3M,I1040,TRUE,_xll.ohTrigger(RecalcTrigger,Trigger3M)),NA())</f>
        <v>1.18837822312301E-2</v>
      </c>
      <c r="P1040" s="44">
        <f>IFERROR(_xll.qlIndexFixing(ONIndex6M,I1040,TRUE,_xll.ohTrigger(RecalcTrigger,Trigger6M)),NA())</f>
        <v>1.2256318995227389E-2</v>
      </c>
      <c r="Q1040" s="145">
        <f>IFERROR(_xll.qlIndexFixing(ONIndex1Y,I1040,TRUE,_xll.ohTrigger(RecalcTrigger,Trigger1Y)),NA())</f>
        <v>1.2396527428570892E-2</v>
      </c>
    </row>
    <row r="1041" spans="2:17" x14ac:dyDescent="0.2">
      <c r="B1041" s="39" t="s">
        <v>42</v>
      </c>
      <c r="D1041" s="42">
        <f>_xll.qlCalendarAdvance(Calendar,$D1040,B1041,"f",FALSE)</f>
        <v>47029</v>
      </c>
      <c r="E1041" s="139">
        <f>_xll.qlInterestRateIndexValueDate(IndexON,D1041)</f>
        <v>47029</v>
      </c>
      <c r="F1041" s="155">
        <f>IFERROR(_xll.qlIndexFixing(IndexON,D1041,TRUE,_xll.ohTrigger(RecalcTrigger,TriggerON)),NA())</f>
        <v>1.0773785551938531E-2</v>
      </c>
      <c r="H1041" s="42">
        <f>_xll.qlCalendarAdvance(Calendar,$H1040,B1041,"f",FALSE)</f>
        <v>47029</v>
      </c>
      <c r="I1041" s="139">
        <f>_xll.qlInterestRateIndexValueDate(Index1M,$H1041)</f>
        <v>47031</v>
      </c>
      <c r="J1041" s="144">
        <f>IFERROR(_xll.qlIndexFixing(Index1M,$H1041,TRUE,_xll.ohTrigger(RecalcTrigger,Trigger1M)),NA())</f>
        <v>1.1046580306898757E-2</v>
      </c>
      <c r="K1041" s="44">
        <f>IFERROR(_xll.qlIndexFixing(Index3M,H1041,TRUE,_xll.ohTrigger(RecalcTrigger,Trigger3M)),NA())</f>
        <v>1.1943321673812379E-2</v>
      </c>
      <c r="L1041" s="44">
        <f>IFERROR(_xll.qlIndexFixing(Index6M,$H1041,TRUE,_xll.ohTrigger(RecalcTrigger,Trigger6M)),NA())</f>
        <v>1.233766273354352E-2</v>
      </c>
      <c r="M1041" s="145">
        <f>IFERROR(_xll.qlIndexFixing(Index1Y,$H1041,TRUE,_xll.ohTrigger(RecalcTrigger,Trigger1Y)),NA())</f>
        <v>1.2575803748721233E-2</v>
      </c>
      <c r="N1041" s="144">
        <f>IFERROR(_xll.qlIndexFixing(ONIndex1M,I1041,TRUE,_xll.ohTrigger(RecalcTrigger,Trigger1M)),NA())</f>
        <v>1.1028266578589907E-2</v>
      </c>
      <c r="O1041" s="44">
        <f>IFERROR(_xll.qlIndexFixing(ONIndex3M,I1041,TRUE,_xll.ohTrigger(RecalcTrigger,Trigger3M)),NA())</f>
        <v>1.1890132933993769E-2</v>
      </c>
      <c r="P1041" s="44">
        <f>IFERROR(_xll.qlIndexFixing(ONIndex6M,I1041,TRUE,_xll.ohTrigger(RecalcTrigger,Trigger6M)),NA())</f>
        <v>1.2260192907458389E-2</v>
      </c>
      <c r="Q1041" s="145">
        <f>IFERROR(_xll.qlIndexFixing(ONIndex1Y,I1041,TRUE,_xll.ohTrigger(RecalcTrigger,Trigger1Y)),NA())</f>
        <v>1.2401638074797106E-2</v>
      </c>
    </row>
    <row r="1042" spans="2:17" x14ac:dyDescent="0.2">
      <c r="B1042" s="39" t="s">
        <v>42</v>
      </c>
      <c r="D1042" s="42">
        <f>_xll.qlCalendarAdvance(Calendar,$D1041,B1042,"f",FALSE)</f>
        <v>47036</v>
      </c>
      <c r="E1042" s="139">
        <f>_xll.qlInterestRateIndexValueDate(IndexON,D1042)</f>
        <v>47036</v>
      </c>
      <c r="F1042" s="155">
        <f>IFERROR(_xll.qlIndexFixing(IndexON,D1042,TRUE,_xll.ohTrigger(RecalcTrigger,TriggerON)),NA())</f>
        <v>1.0786795659090131E-2</v>
      </c>
      <c r="H1042" s="42">
        <f>_xll.qlCalendarAdvance(Calendar,$H1041,B1042,"f",FALSE)</f>
        <v>47036</v>
      </c>
      <c r="I1042" s="139">
        <f>_xll.qlInterestRateIndexValueDate(Index1M,$H1042)</f>
        <v>47038</v>
      </c>
      <c r="J1042" s="144">
        <f>IFERROR(_xll.qlIndexFixing(Index1M,$H1042,TRUE,_xll.ohTrigger(RecalcTrigger,Trigger1M)),NA())</f>
        <v>1.105446647392816E-2</v>
      </c>
      <c r="K1042" s="44">
        <f>IFERROR(_xll.qlIndexFixing(Index3M,H1042,TRUE,_xll.ohTrigger(RecalcTrigger,Trigger3M)),NA())</f>
        <v>1.1949077701110655E-2</v>
      </c>
      <c r="L1042" s="44">
        <f>IFERROR(_xll.qlIndexFixing(Index6M,$H1042,TRUE,_xll.ohTrigger(RecalcTrigger,Trigger6M)),NA())</f>
        <v>1.2340533284345853E-2</v>
      </c>
      <c r="M1042" s="145">
        <f>IFERROR(_xll.qlIndexFixing(Index1Y,$H1042,TRUE,_xll.ohTrigger(RecalcTrigger,Trigger1Y)),NA())</f>
        <v>1.2578894941789981E-2</v>
      </c>
      <c r="N1042" s="144">
        <f>IFERROR(_xll.qlIndexFixing(ONIndex1M,I1042,TRUE,_xll.ohTrigger(RecalcTrigger,Trigger1M)),NA())</f>
        <v>1.1036296392923362E-2</v>
      </c>
      <c r="O1042" s="44">
        <f>IFERROR(_xll.qlIndexFixing(ONIndex3M,I1042,TRUE,_xll.ohTrigger(RecalcTrigger,Trigger3M)),NA())</f>
        <v>1.1896394830515078E-2</v>
      </c>
      <c r="P1042" s="44">
        <f>IFERROR(_xll.qlIndexFixing(ONIndex6M,I1042,TRUE,_xll.ohTrigger(RecalcTrigger,Trigger6M)),NA())</f>
        <v>1.2263988865566233E-2</v>
      </c>
      <c r="Q1042" s="145">
        <f>IFERROR(_xll.qlIndexFixing(ONIndex1Y,I1042,TRUE,_xll.ohTrigger(RecalcTrigger,Trigger1Y)),NA())</f>
        <v>1.240667016514152E-2</v>
      </c>
    </row>
    <row r="1043" spans="2:17" x14ac:dyDescent="0.2">
      <c r="B1043" s="39" t="s">
        <v>42</v>
      </c>
      <c r="D1043" s="42">
        <f>_xll.qlCalendarAdvance(Calendar,$D1042,B1043,"f",FALSE)</f>
        <v>47043</v>
      </c>
      <c r="E1043" s="139">
        <f>_xll.qlInterestRateIndexValueDate(IndexON,D1043)</f>
        <v>47043</v>
      </c>
      <c r="F1043" s="155">
        <f>IFERROR(_xll.qlIndexFixing(IndexON,D1043,TRUE,_xll.ohTrigger(RecalcTrigger,TriggerON)),NA())</f>
        <v>1.0799697853363099E-2</v>
      </c>
      <c r="H1043" s="42">
        <f>_xll.qlCalendarAdvance(Calendar,$H1042,B1043,"f",FALSE)</f>
        <v>47043</v>
      </c>
      <c r="I1043" s="139">
        <f>_xll.qlInterestRateIndexValueDate(Index1M,$H1043)</f>
        <v>47045</v>
      </c>
      <c r="J1043" s="144">
        <f>IFERROR(_xll.qlIndexFixing(Index1M,$H1043,TRUE,_xll.ohTrigger(RecalcTrigger,Trigger1M)),NA())</f>
        <v>1.1062260615290476E-2</v>
      </c>
      <c r="K1043" s="44">
        <f>IFERROR(_xll.qlIndexFixing(Index3M,H1043,TRUE,_xll.ohTrigger(RecalcTrigger,Trigger3M)),NA())</f>
        <v>1.1954745488021759E-2</v>
      </c>
      <c r="L1043" s="44">
        <f>IFERROR(_xll.qlIndexFixing(Index6M,$H1043,TRUE,_xll.ohTrigger(RecalcTrigger,Trigger6M)),NA())</f>
        <v>1.2343327852124797E-2</v>
      </c>
      <c r="M1043" s="145">
        <f>IFERROR(_xll.qlIndexFixing(Index1Y,$H1043,TRUE,_xll.ohTrigger(RecalcTrigger,Trigger1Y)),NA())</f>
        <v>1.258190765251219E-2</v>
      </c>
      <c r="N1043" s="144">
        <f>IFERROR(_xll.qlIndexFixing(ONIndex1M,I1043,TRUE,_xll.ohTrigger(RecalcTrigger,Trigger1M)),NA())</f>
        <v>1.1044234144579335E-2</v>
      </c>
      <c r="O1043" s="44">
        <f>IFERROR(_xll.qlIndexFixing(ONIndex3M,I1043,TRUE,_xll.ohTrigger(RecalcTrigger,Trigger3M)),NA())</f>
        <v>1.1902568039579009E-2</v>
      </c>
      <c r="P1043" s="44">
        <f>IFERROR(_xll.qlIndexFixing(ONIndex6M,I1043,TRUE,_xll.ohTrigger(RecalcTrigger,Trigger6M)),NA())</f>
        <v>1.2267707051805132E-2</v>
      </c>
      <c r="Q1043" s="145">
        <f>IFERROR(_xll.qlIndexFixing(ONIndex1Y,I1043,TRUE,_xll.ohTrigger(RecalcTrigger,Trigger1Y)),NA())</f>
        <v>1.2411623739172484E-2</v>
      </c>
    </row>
    <row r="1044" spans="2:17" x14ac:dyDescent="0.2">
      <c r="B1044" s="39" t="s">
        <v>42</v>
      </c>
      <c r="D1044" s="42">
        <f>_xll.qlCalendarAdvance(Calendar,$D1043,B1044,"f",FALSE)</f>
        <v>47050</v>
      </c>
      <c r="E1044" s="139">
        <f>_xll.qlInterestRateIndexValueDate(IndexON,D1044)</f>
        <v>47050</v>
      </c>
      <c r="F1044" s="155">
        <f>IFERROR(_xll.qlIndexFixing(IndexON,D1044,TRUE,_xll.ohTrigger(RecalcTrigger,TriggerON)),NA())</f>
        <v>1.081249192964151E-2</v>
      </c>
      <c r="H1044" s="42">
        <f>_xll.qlCalendarAdvance(Calendar,$H1043,B1044,"f",FALSE)</f>
        <v>47050</v>
      </c>
      <c r="I1044" s="139">
        <f>_xll.qlInterestRateIndexValueDate(Index1M,$H1044)</f>
        <v>47052</v>
      </c>
      <c r="J1044" s="144">
        <f>IFERROR(_xll.qlIndexFixing(Index1M,$H1044,TRUE,_xll.ohTrigger(RecalcTrigger,Trigger1M)),NA())</f>
        <v>1.106996280343775E-2</v>
      </c>
      <c r="K1044" s="44">
        <f>IFERROR(_xll.qlIndexFixing(Index3M,H1044,TRUE,_xll.ohTrigger(RecalcTrigger,Trigger3M)),NA())</f>
        <v>1.1960325153368038E-2</v>
      </c>
      <c r="L1044" s="44">
        <f>IFERROR(_xll.qlIndexFixing(Index6M,$H1044,TRUE,_xll.ohTrigger(RecalcTrigger,Trigger6M)),NA())</f>
        <v>1.2346046620043726E-2</v>
      </c>
      <c r="M1044" s="145">
        <f>IFERROR(_xll.qlIndexFixing(Index1Y,$H1044,TRUE,_xll.ohTrigger(RecalcTrigger,Trigger1Y)),NA())</f>
        <v>1.258484192041876E-2</v>
      </c>
      <c r="N1044" s="144">
        <f>IFERROR(_xll.qlIndexFixing(ONIndex1M,I1044,TRUE,_xll.ohTrigger(RecalcTrigger,Trigger1M)),NA())</f>
        <v>1.1052079906219703E-2</v>
      </c>
      <c r="O1044" s="44">
        <f>IFERROR(_xll.qlIndexFixing(ONIndex3M,I1044,TRUE,_xll.ohTrigger(RecalcTrigger,Trigger3M)),NA())</f>
        <v>1.1908652679970544E-2</v>
      </c>
      <c r="P1044" s="44">
        <f>IFERROR(_xll.qlIndexFixing(ONIndex6M,I1044,TRUE,_xll.ohTrigger(RecalcTrigger,Trigger6M)),NA())</f>
        <v>1.227134764858917E-2</v>
      </c>
      <c r="Q1044" s="145">
        <f>IFERROR(_xll.qlIndexFixing(ONIndex1Y,I1044,TRUE,_xll.ohTrigger(RecalcTrigger,Trigger1Y)),NA())</f>
        <v>1.2416498836698153E-2</v>
      </c>
    </row>
    <row r="1045" spans="2:17" x14ac:dyDescent="0.2">
      <c r="B1045" s="39" t="s">
        <v>42</v>
      </c>
      <c r="D1045" s="42">
        <f>_xll.qlCalendarAdvance(Calendar,$D1044,B1045,"f",FALSE)</f>
        <v>47057</v>
      </c>
      <c r="E1045" s="139">
        <f>_xll.qlInterestRateIndexValueDate(IndexON,D1045)</f>
        <v>47057</v>
      </c>
      <c r="F1045" s="155">
        <f>IFERROR(_xll.qlIndexFixing(IndexON,D1045,TRUE,_xll.ohTrigger(RecalcTrigger,TriggerON)),NA())</f>
        <v>1.0825177682809439E-2</v>
      </c>
      <c r="H1045" s="42">
        <f>_xll.qlCalendarAdvance(Calendar,$H1044,B1045,"f",FALSE)</f>
        <v>47057</v>
      </c>
      <c r="I1045" s="139">
        <f>_xll.qlInterestRateIndexValueDate(Index1M,$H1045)</f>
        <v>47059</v>
      </c>
      <c r="J1045" s="144">
        <f>IFERROR(_xll.qlIndexFixing(Index1M,$H1045,TRUE,_xll.ohTrigger(RecalcTrigger,Trigger1M)),NA())</f>
        <v>1.1077573110824523E-2</v>
      </c>
      <c r="K1045" s="44">
        <f>IFERROR(_xll.qlIndexFixing(Index3M,H1045,TRUE,_xll.ohTrigger(RecalcTrigger,Trigger3M)),NA())</f>
        <v>1.1965816815977913E-2</v>
      </c>
      <c r="L1045" s="44">
        <f>IFERROR(_xll.qlIndexFixing(Index6M,$H1045,TRUE,_xll.ohTrigger(RecalcTrigger,Trigger6M)),NA())</f>
        <v>1.2348315423456525E-2</v>
      </c>
      <c r="M1045" s="145">
        <f>IFERROR(_xll.qlIndexFixing(Index1Y,$H1045,TRUE,_xll.ohTrigger(RecalcTrigger,Trigger1Y)),NA())</f>
        <v>1.2587697785058983E-2</v>
      </c>
      <c r="N1045" s="144">
        <f>IFERROR(_xll.qlIndexFixing(ONIndex1M,I1045,TRUE,_xll.ohTrigger(RecalcTrigger,Trigger1M)),NA())</f>
        <v>1.1059833750346471E-2</v>
      </c>
      <c r="O1045" s="44">
        <f>IFERROR(_xll.qlIndexFixing(ONIndex3M,I1045,TRUE,_xll.ohTrigger(RecalcTrigger,Trigger3M)),NA())</f>
        <v>1.1914648870794409E-2</v>
      </c>
      <c r="P1045" s="44">
        <f>IFERROR(_xll.qlIndexFixing(ONIndex6M,I1045,TRUE,_xll.ohTrigger(RecalcTrigger,Trigger6M)),NA())</f>
        <v>1.2274910838332431E-2</v>
      </c>
      <c r="Q1045" s="145">
        <f>IFERROR(_xll.qlIndexFixing(ONIndex1Y,I1045,TRUE,_xll.ohTrigger(RecalcTrigger,Trigger1Y)),NA())</f>
        <v>1.2421295497446749E-2</v>
      </c>
    </row>
    <row r="1046" spans="2:17" x14ac:dyDescent="0.2">
      <c r="B1046" s="39" t="s">
        <v>42</v>
      </c>
      <c r="D1046" s="42">
        <f>_xll.qlCalendarAdvance(Calendar,$D1045,B1046,"f",FALSE)</f>
        <v>47064</v>
      </c>
      <c r="E1046" s="139">
        <f>_xll.qlInterestRateIndexValueDate(IndexON,D1046)</f>
        <v>47064</v>
      </c>
      <c r="F1046" s="155">
        <f>IFERROR(_xll.qlIndexFixing(IndexON,D1046,TRUE,_xll.ohTrigger(RecalcTrigger,TriggerON)),NA())</f>
        <v>1.0837754907910835E-2</v>
      </c>
      <c r="H1046" s="42">
        <f>_xll.qlCalendarAdvance(Calendar,$H1045,B1046,"f",FALSE)</f>
        <v>47064</v>
      </c>
      <c r="I1046" s="139">
        <f>_xll.qlInterestRateIndexValueDate(Index1M,$H1046)</f>
        <v>47066</v>
      </c>
      <c r="J1046" s="144">
        <f>IFERROR(_xll.qlIndexFixing(Index1M,$H1046,TRUE,_xll.ohTrigger(RecalcTrigger,Trigger1M)),NA())</f>
        <v>1.108509160990534E-2</v>
      </c>
      <c r="K1046" s="44">
        <f>IFERROR(_xll.qlIndexFixing(Index3M,H1046,TRUE,_xll.ohTrigger(RecalcTrigger,Trigger3M)),NA())</f>
        <v>1.1971220594686761E-2</v>
      </c>
      <c r="L1046" s="44">
        <f>IFERROR(_xll.qlIndexFixing(Index6M,$H1046,TRUE,_xll.ohTrigger(RecalcTrigger,Trigger6M)),NA())</f>
        <v>1.2350888378616394E-2</v>
      </c>
      <c r="M1046" s="145">
        <f>IFERROR(_xll.qlIndexFixing(Index1Y,$H1046,TRUE,_xll.ohTrigger(RecalcTrigger,Trigger1Y)),NA())</f>
        <v>1.259047528600165E-2</v>
      </c>
      <c r="N1046" s="144">
        <f>IFERROR(_xll.qlIndexFixing(ONIndex1M,I1046,TRUE,_xll.ohTrigger(RecalcTrigger,Trigger1M)),NA())</f>
        <v>1.1067495749461642E-2</v>
      </c>
      <c r="O1046" s="44">
        <f>IFERROR(_xll.qlIndexFixing(ONIndex3M,I1046,TRUE,_xll.ohTrigger(RecalcTrigger,Trigger3M)),NA())</f>
        <v>1.1920556730595777E-2</v>
      </c>
      <c r="P1046" s="44">
        <f>IFERROR(_xll.qlIndexFixing(ONIndex6M,I1046,TRUE,_xll.ohTrigger(RecalcTrigger,Trigger6M)),NA())</f>
        <v>1.2278396803289127E-2</v>
      </c>
      <c r="Q1046" s="145">
        <f>IFERROR(_xll.qlIndexFixing(ONIndex1Y,I1046,TRUE,_xll.ohTrigger(RecalcTrigger,Trigger1Y)),NA())</f>
        <v>1.2426013761146493E-2</v>
      </c>
    </row>
    <row r="1047" spans="2:17" x14ac:dyDescent="0.2">
      <c r="B1047" s="39" t="s">
        <v>42</v>
      </c>
      <c r="D1047" s="42">
        <f>_xll.qlCalendarAdvance(Calendar,$D1046,B1047,"f",FALSE)</f>
        <v>47071</v>
      </c>
      <c r="E1047" s="139">
        <f>_xll.qlInterestRateIndexValueDate(IndexON,D1047)</f>
        <v>47071</v>
      </c>
      <c r="F1047" s="155">
        <f>IFERROR(_xll.qlIndexFixing(IndexON,D1047,TRUE,_xll.ohTrigger(RecalcTrigger,TriggerON)),NA())</f>
        <v>1.0850223399909709E-2</v>
      </c>
      <c r="H1047" s="42">
        <f>_xll.qlCalendarAdvance(Calendar,$H1046,B1047,"f",FALSE)</f>
        <v>47071</v>
      </c>
      <c r="I1047" s="139">
        <f>_xll.qlInterestRateIndexValueDate(Index1M,$H1047)</f>
        <v>47073</v>
      </c>
      <c r="J1047" s="144">
        <f>IFERROR(_xll.qlIndexFixing(Index1M,$H1047,TRUE,_xll.ohTrigger(RecalcTrigger,Trigger1M)),NA())</f>
        <v>1.1092518373134741E-2</v>
      </c>
      <c r="K1047" s="44">
        <f>IFERROR(_xll.qlIndexFixing(Index3M,H1047,TRUE,_xll.ohTrigger(RecalcTrigger,Trigger3M)),NA())</f>
        <v>1.1976536608336912E-2</v>
      </c>
      <c r="L1047" s="44">
        <f>IFERROR(_xll.qlIndexFixing(Index6M,$H1047,TRUE,_xll.ohTrigger(RecalcTrigger,Trigger6M)),NA())</f>
        <v>1.2353386072933402E-2</v>
      </c>
      <c r="M1047" s="145">
        <f>IFERROR(_xll.qlIndexFixing(Index1Y,$H1047,TRUE,_xll.ohTrigger(RecalcTrigger,Trigger1Y)),NA())</f>
        <v>1.2593174462834597E-2</v>
      </c>
      <c r="N1047" s="144">
        <f>IFERROR(_xll.qlIndexFixing(ONIndex1M,I1047,TRUE,_xll.ohTrigger(RecalcTrigger,Trigger1M)),NA())</f>
        <v>1.1075065976227094E-2</v>
      </c>
      <c r="O1047" s="44">
        <f>IFERROR(_xll.qlIndexFixing(ONIndex3M,I1047,TRUE,_xll.ohTrigger(RecalcTrigger,Trigger3M)),NA())</f>
        <v>1.1926376378399439E-2</v>
      </c>
      <c r="P1047" s="44">
        <f>IFERROR(_xll.qlIndexFixing(ONIndex6M,I1047,TRUE,_xll.ohTrigger(RecalcTrigger,Trigger6M)),NA())</f>
        <v>1.2281805725953276E-2</v>
      </c>
      <c r="Q1047" s="145">
        <f>IFERROR(_xll.qlIndexFixing(ONIndex1Y,I1047,TRUE,_xll.ohTrigger(RecalcTrigger,Trigger1Y)),NA())</f>
        <v>1.2430653667525604E-2</v>
      </c>
    </row>
    <row r="1048" spans="2:17" x14ac:dyDescent="0.2">
      <c r="B1048" s="39" t="s">
        <v>42</v>
      </c>
      <c r="D1048" s="42">
        <f>_xll.qlCalendarAdvance(Calendar,$D1047,B1048,"f",FALSE)</f>
        <v>47078</v>
      </c>
      <c r="E1048" s="139">
        <f>_xll.qlInterestRateIndexValueDate(IndexON,D1048)</f>
        <v>47078</v>
      </c>
      <c r="F1048" s="155">
        <f>IFERROR(_xll.qlIndexFixing(IndexON,D1048,TRUE,_xll.ohTrigger(RecalcTrigger,TriggerON)),NA())</f>
        <v>1.0862582953690136E-2</v>
      </c>
      <c r="H1048" s="42">
        <f>_xll.qlCalendarAdvance(Calendar,$H1047,B1048,"f",FALSE)</f>
        <v>47078</v>
      </c>
      <c r="I1048" s="139">
        <f>_xll.qlInterestRateIndexValueDate(Index1M,$H1048)</f>
        <v>47080</v>
      </c>
      <c r="J1048" s="144">
        <f>IFERROR(_xll.qlIndexFixing(Index1M,$H1048,TRUE,_xll.ohTrigger(RecalcTrigger,Trigger1M)),NA())</f>
        <v>1.1101225784889897E-2</v>
      </c>
      <c r="K1048" s="44">
        <f>IFERROR(_xll.qlIndexFixing(Index3M,H1048,TRUE,_xll.ohTrigger(RecalcTrigger,Trigger3M)),NA())</f>
        <v>1.1981764975775903E-2</v>
      </c>
      <c r="L1048" s="44">
        <f>IFERROR(_xll.qlIndexFixing(Index6M,$H1048,TRUE,_xll.ohTrigger(RecalcTrigger,Trigger6M)),NA())</f>
        <v>1.2355808689603325E-2</v>
      </c>
      <c r="M1048" s="145">
        <f>IFERROR(_xll.qlIndexFixing(Index1Y,$H1048,TRUE,_xll.ohTrigger(RecalcTrigger,Trigger1Y)),NA())</f>
        <v>1.2595795355163843E-2</v>
      </c>
      <c r="N1048" s="144">
        <f>IFERROR(_xll.qlIndexFixing(ONIndex1M,I1048,TRUE,_xll.ohTrigger(RecalcTrigger,Trigger1M)),NA())</f>
        <v>1.1082544503144831E-2</v>
      </c>
      <c r="O1048" s="44">
        <f>IFERROR(_xll.qlIndexFixing(ONIndex3M,I1048,TRUE,_xll.ohTrigger(RecalcTrigger,Trigger3M)),NA())</f>
        <v>1.1932107932990377E-2</v>
      </c>
      <c r="P1048" s="44">
        <f>IFERROR(_xll.qlIndexFixing(ONIndex6M,I1048,TRUE,_xll.ohTrigger(RecalcTrigger,Trigger6M)),NA())</f>
        <v>1.228513778841922E-2</v>
      </c>
      <c r="Q1048" s="145">
        <f>IFERROR(_xll.qlIndexFixing(ONIndex1Y,I1048,TRUE,_xll.ohTrigger(RecalcTrigger,Trigger1Y)),NA())</f>
        <v>1.243521525639224E-2</v>
      </c>
    </row>
    <row r="1049" spans="2:17" x14ac:dyDescent="0.2">
      <c r="B1049" s="39" t="s">
        <v>42</v>
      </c>
      <c r="D1049" s="42">
        <f>_xll.qlCalendarAdvance(Calendar,$D1048,B1049,"f",FALSE)</f>
        <v>47085</v>
      </c>
      <c r="E1049" s="139">
        <f>_xll.qlInterestRateIndexValueDate(IndexON,D1049)</f>
        <v>47085</v>
      </c>
      <c r="F1049" s="155">
        <f>IFERROR(_xll.qlIndexFixing(IndexON,D1049,TRUE,_xll.ohTrigger(RecalcTrigger,TriggerON)),NA())</f>
        <v>1.087483336421613E-2</v>
      </c>
      <c r="H1049" s="42">
        <f>_xll.qlCalendarAdvance(Calendar,$H1048,B1049,"f",FALSE)</f>
        <v>47085</v>
      </c>
      <c r="I1049" s="139">
        <f>_xll.qlInterestRateIndexValueDate(Index1M,$H1049)</f>
        <v>47087</v>
      </c>
      <c r="J1049" s="144">
        <f>IFERROR(_xll.qlIndexFixing(Index1M,$H1049,TRUE,_xll.ohTrigger(RecalcTrigger,Trigger1M)),NA())</f>
        <v>1.1105053047569008E-2</v>
      </c>
      <c r="K1049" s="44">
        <f>IFERROR(_xll.qlIndexFixing(Index3M,H1049,TRUE,_xll.ohTrigger(RecalcTrigger,Trigger3M)),NA())</f>
        <v>1.1985805161683238E-2</v>
      </c>
      <c r="L1049" s="44">
        <f>IFERROR(_xll.qlIndexFixing(Index6M,$H1049,TRUE,_xll.ohTrigger(RecalcTrigger,Trigger6M)),NA())</f>
        <v>1.235850987311814E-2</v>
      </c>
      <c r="M1049" s="145">
        <f>IFERROR(_xll.qlIndexFixing(Index1Y,$H1049,TRUE,_xll.ohTrigger(RecalcTrigger,Trigger1Y)),NA())</f>
        <v>1.2598338002614676E-2</v>
      </c>
      <c r="N1049" s="144">
        <f>IFERROR(_xll.qlIndexFixing(ONIndex1M,I1049,TRUE,_xll.ohTrigger(RecalcTrigger,Trigger1M)),NA())</f>
        <v>1.1089931402876729E-2</v>
      </c>
      <c r="O1049" s="44">
        <f>IFERROR(_xll.qlIndexFixing(ONIndex3M,I1049,TRUE,_xll.ohTrigger(RecalcTrigger,Trigger3M)),NA())</f>
        <v>1.1937751513153572E-2</v>
      </c>
      <c r="P1049" s="44">
        <f>IFERROR(_xll.qlIndexFixing(ONIndex6M,I1049,TRUE,_xll.ohTrigger(RecalcTrigger,Trigger6M)),NA())</f>
        <v>1.2288393173260914E-2</v>
      </c>
      <c r="Q1049" s="145">
        <f>IFERROR(_xll.qlIndexFixing(ONIndex1Y,I1049,TRUE,_xll.ohTrigger(RecalcTrigger,Trigger1Y)),NA())</f>
        <v>1.243969856731475E-2</v>
      </c>
    </row>
    <row r="1050" spans="2:17" x14ac:dyDescent="0.2">
      <c r="B1050" s="39" t="s">
        <v>42</v>
      </c>
      <c r="D1050" s="42">
        <f>_xll.qlCalendarAdvance(Calendar,$D1049,B1050,"f",FALSE)</f>
        <v>47092</v>
      </c>
      <c r="E1050" s="139">
        <f>_xll.qlInterestRateIndexValueDate(IndexON,D1050)</f>
        <v>47092</v>
      </c>
      <c r="F1050" s="155">
        <f>IFERROR(_xll.qlIndexFixing(IndexON,D1050,TRUE,_xll.ohTrigger(RecalcTrigger,TriggerON)),NA())</f>
        <v>1.0886974426531637E-2</v>
      </c>
      <c r="H1050" s="42">
        <f>_xll.qlCalendarAdvance(Calendar,$H1049,B1050,"f",FALSE)</f>
        <v>47092</v>
      </c>
      <c r="I1050" s="139">
        <f>_xll.qlInterestRateIndexValueDate(Index1M,$H1050)</f>
        <v>47094</v>
      </c>
      <c r="J1050" s="144">
        <f>IFERROR(_xll.qlIndexFixing(Index1M,$H1050,TRUE,_xll.ohTrigger(RecalcTrigger,Trigger1M)),NA())</f>
        <v>1.1114248972344809E-2</v>
      </c>
      <c r="K1050" s="44">
        <f>IFERROR(_xll.qlIndexFixing(Index3M,H1050,TRUE,_xll.ohTrigger(RecalcTrigger,Trigger3M)),NA())</f>
        <v>1.1990870699179368E-2</v>
      </c>
      <c r="L1050" s="44">
        <f>IFERROR(_xll.qlIndexFixing(Index6M,$H1050,TRUE,_xll.ohTrigger(RecalcTrigger,Trigger6M)),NA())</f>
        <v>1.236077768883841E-2</v>
      </c>
      <c r="M1050" s="145">
        <f>IFERROR(_xll.qlIndexFixing(Index1Y,$H1050,TRUE,_xll.ohTrigger(RecalcTrigger,Trigger1Y)),NA())</f>
        <v>1.260080244483144E-2</v>
      </c>
      <c r="N1050" s="144">
        <f>IFERROR(_xll.qlIndexFixing(ONIndex1M,I1050,TRUE,_xll.ohTrigger(RecalcTrigger,Trigger1M)),NA())</f>
        <v>1.1097226747924793E-2</v>
      </c>
      <c r="O1050" s="44">
        <f>IFERROR(_xll.qlIndexFixing(ONIndex3M,I1050,TRUE,_xll.ohTrigger(RecalcTrigger,Trigger3M)),NA())</f>
        <v>1.1943307237753942E-2</v>
      </c>
      <c r="P1050" s="44">
        <f>IFERROR(_xll.qlIndexFixing(ONIndex6M,I1050,TRUE,_xll.ohTrigger(RecalcTrigger,Trigger6M)),NA())</f>
        <v>1.229157206273257E-2</v>
      </c>
      <c r="Q1050" s="145">
        <f>IFERROR(_xll.qlIndexFixing(ONIndex1Y,I1050,TRUE,_xll.ohTrigger(RecalcTrigger,Trigger1Y)),NA())</f>
        <v>1.2444103640181226E-2</v>
      </c>
    </row>
    <row r="1051" spans="2:17" x14ac:dyDescent="0.2">
      <c r="B1051" s="39" t="s">
        <v>42</v>
      </c>
      <c r="D1051" s="42">
        <f>_xll.qlCalendarAdvance(Calendar,$D1050,B1051,"f",FALSE)</f>
        <v>47099</v>
      </c>
      <c r="E1051" s="139">
        <f>_xll.qlInterestRateIndexValueDate(IndexON,D1051)</f>
        <v>47099</v>
      </c>
      <c r="F1051" s="155">
        <f>IFERROR(_xll.qlIndexFixing(IndexON,D1051,TRUE,_xll.ohTrigger(RecalcTrigger,TriggerON)),NA())</f>
        <v>1.0899005935440798E-2</v>
      </c>
      <c r="H1051" s="42">
        <f>_xll.qlCalendarAdvance(Calendar,$H1050,B1051,"f",FALSE)</f>
        <v>47099</v>
      </c>
      <c r="I1051" s="139">
        <f>_xll.qlInterestRateIndexValueDate(Index1M,$H1051)</f>
        <v>47101</v>
      </c>
      <c r="J1051" s="144">
        <f>IFERROR(_xll.qlIndexFixing(Index1M,$H1051,TRUE,_xll.ohTrigger(RecalcTrigger,Trigger1M)),NA())</f>
        <v>1.1121309516806399E-2</v>
      </c>
      <c r="K1051" s="44">
        <f>IFERROR(_xll.qlIndexFixing(Index3M,H1051,TRUE,_xll.ohTrigger(RecalcTrigger,Trigger3M)),NA())</f>
        <v>1.199584893573391E-2</v>
      </c>
      <c r="L1051" s="44">
        <f>IFERROR(_xll.qlIndexFixing(Index6M,$H1051,TRUE,_xll.ohTrigger(RecalcTrigger,Trigger6M)),NA())</f>
        <v>1.2362970987107567E-2</v>
      </c>
      <c r="M1051" s="145">
        <f>IFERROR(_xll.qlIndexFixing(Index1Y,$H1051,TRUE,_xll.ohTrigger(RecalcTrigger,Trigger1Y)),NA())</f>
        <v>1.2603188721476656E-2</v>
      </c>
      <c r="N1051" s="144">
        <f>IFERROR(_xll.qlIndexFixing(ONIndex1M,I1051,TRUE,_xll.ohTrigger(RecalcTrigger,Trigger1M)),NA())</f>
        <v>1.1104430610791027E-2</v>
      </c>
      <c r="O1051" s="44">
        <f>IFERROR(_xll.qlIndexFixing(ONIndex3M,I1051,TRUE,_xll.ohTrigger(RecalcTrigger,Trigger3M)),NA())</f>
        <v>1.1948775225736341E-2</v>
      </c>
      <c r="P1051" s="44">
        <f>IFERROR(_xll.qlIndexFixing(ONIndex6M,I1051,TRUE,_xll.ohTrigger(RecalcTrigger,Trigger6M)),NA())</f>
        <v>1.2294674639168335E-2</v>
      </c>
      <c r="Q1051" s="145">
        <f>IFERROR(_xll.qlIndexFixing(ONIndex1Y,I1051,TRUE,_xll.ohTrigger(RecalcTrigger,Trigger1Y)),NA())</f>
        <v>1.2448430514639952E-2</v>
      </c>
    </row>
    <row r="1052" spans="2:17" x14ac:dyDescent="0.2">
      <c r="B1052" s="39" t="s">
        <v>42</v>
      </c>
      <c r="D1052" s="42">
        <f>_xll.qlCalendarAdvance(Calendar,$D1051,B1052,"f",FALSE)</f>
        <v>47106</v>
      </c>
      <c r="E1052" s="139">
        <f>_xll.qlInterestRateIndexValueDate(IndexON,D1052)</f>
        <v>47106</v>
      </c>
      <c r="F1052" s="155">
        <f>IFERROR(_xll.qlIndexFixing(IndexON,D1052,TRUE,_xll.ohTrigger(RecalcTrigger,TriggerON)),NA())</f>
        <v>1.0910927685987559E-2</v>
      </c>
      <c r="H1052" s="42">
        <f>_xll.qlCalendarAdvance(Calendar,$H1051,B1052,"f",FALSE)</f>
        <v>47106</v>
      </c>
      <c r="I1052" s="139">
        <f>_xll.qlInterestRateIndexValueDate(Index1M,$H1052)</f>
        <v>47108</v>
      </c>
      <c r="J1052" s="144">
        <f>IFERROR(_xll.qlIndexFixing(Index1M,$H1052,TRUE,_xll.ohTrigger(RecalcTrigger,Trigger1M)),NA())</f>
        <v>1.1128278687739246E-2</v>
      </c>
      <c r="K1052" s="44">
        <f>IFERROR(_xll.qlIndexFixing(Index3M,H1052,TRUE,_xll.ohTrigger(RecalcTrigger,Trigger3M)),NA())</f>
        <v>1.2000739990220666E-2</v>
      </c>
      <c r="L1052" s="44">
        <f>IFERROR(_xll.qlIndexFixing(Index6M,$H1052,TRUE,_xll.ohTrigger(RecalcTrigger,Trigger6M)),NA())</f>
        <v>1.2365089951164534E-2</v>
      </c>
      <c r="M1052" s="145">
        <f>IFERROR(_xll.qlIndexFixing(Index1Y,$H1052,TRUE,_xll.ohTrigger(RecalcTrigger,Trigger1Y)),NA())</f>
        <v>1.2605496872231675E-2</v>
      </c>
      <c r="N1052" s="144">
        <f>IFERROR(_xll.qlIndexFixing(ONIndex1M,I1052,TRUE,_xll.ohTrigger(RecalcTrigger,Trigger1M)),NA())</f>
        <v>1.1113558414344027E-2</v>
      </c>
      <c r="O1052" s="44">
        <f>IFERROR(_xll.qlIndexFixing(ONIndex3M,I1052,TRUE,_xll.ohTrigger(RecalcTrigger,Trigger3M)),NA())</f>
        <v>1.195567676795406E-2</v>
      </c>
      <c r="P1052" s="44">
        <f>IFERROR(_xll.qlIndexFixing(ONIndex6M,I1052,TRUE,_xll.ohTrigger(RecalcTrigger,Trigger6M)),NA())</f>
        <v>1.2298551826139814E-2</v>
      </c>
      <c r="Q1052" s="145">
        <f>IFERROR(_xll.qlIndexFixing(ONIndex1Y,I1052,TRUE,_xll.ohTrigger(RecalcTrigger,Trigger1Y)),NA())</f>
        <v>1.2453878799183471E-2</v>
      </c>
    </row>
    <row r="1053" spans="2:17" x14ac:dyDescent="0.2">
      <c r="B1053" s="39" t="s">
        <v>42</v>
      </c>
      <c r="D1053" s="42">
        <f>_xll.qlCalendarAdvance(Calendar,$D1052,B1053,"f",FALSE)</f>
        <v>47114</v>
      </c>
      <c r="E1053" s="139">
        <f>_xll.qlInterestRateIndexValueDate(IndexON,D1053)</f>
        <v>47114</v>
      </c>
      <c r="F1053" s="155">
        <f>IFERROR(_xll.qlIndexFixing(IndexON,D1053,TRUE,_xll.ohTrigger(RecalcTrigger,TriggerON)),NA())</f>
        <v>1.0924417882787196E-2</v>
      </c>
      <c r="H1053" s="42">
        <f>_xll.qlCalendarAdvance(Calendar,$H1052,B1053,"f",FALSE)</f>
        <v>47114</v>
      </c>
      <c r="I1053" s="139">
        <f>_xll.qlInterestRateIndexValueDate(Index1M,$H1053)</f>
        <v>47116</v>
      </c>
      <c r="J1053" s="144">
        <f>IFERROR(_xll.qlIndexFixing(Index1M,$H1053,TRUE,_xll.ohTrigger(RecalcTrigger,Trigger1M)),NA())</f>
        <v>1.1136785674362413E-2</v>
      </c>
      <c r="K1053" s="44">
        <f>IFERROR(_xll.qlIndexFixing(Index3M,H1053,TRUE,_xll.ohTrigger(RecalcTrigger,Trigger3M)),NA())</f>
        <v>1.2006223165720087E-2</v>
      </c>
      <c r="L1053" s="44">
        <f>IFERROR(_xll.qlIndexFixing(Index6M,$H1053,TRUE,_xll.ohTrigger(RecalcTrigger,Trigger6M)),NA())</f>
        <v>1.2367420837957561E-2</v>
      </c>
      <c r="M1053" s="145">
        <f>IFERROR(_xll.qlIndexFixing(Index1Y,$H1053,TRUE,_xll.ohTrigger(RecalcTrigger,Trigger1Y)),NA())</f>
        <v>1.2608692328081074E-2</v>
      </c>
      <c r="N1053" s="144">
        <f>IFERROR(_xll.qlIndexFixing(ONIndex1M,I1053,TRUE,_xll.ohTrigger(RecalcTrigger,Trigger1M)),NA())</f>
        <v>1.1120553447696579E-2</v>
      </c>
      <c r="O1053" s="44">
        <f>IFERROR(_xll.qlIndexFixing(ONIndex3M,I1053,TRUE,_xll.ohTrigger(RecalcTrigger,Trigger3M)),NA())</f>
        <v>1.1960944661195683E-2</v>
      </c>
      <c r="P1053" s="44">
        <f>IFERROR(_xll.qlIndexFixing(ONIndex6M,I1053,TRUE,_xll.ohTrigger(RecalcTrigger,Trigger6M)),NA())</f>
        <v>1.2301480657557207E-2</v>
      </c>
      <c r="Q1053" s="145">
        <f>IFERROR(_xll.qlIndexFixing(ONIndex1Y,I1053,TRUE,_xll.ohTrigger(RecalcTrigger,Trigger1Y)),NA())</f>
        <v>1.2458027083619427E-2</v>
      </c>
    </row>
    <row r="1054" spans="2:17" x14ac:dyDescent="0.2">
      <c r="B1054" s="39" t="s">
        <v>42</v>
      </c>
      <c r="D1054" s="42">
        <f>_xll.qlCalendarAdvance(Calendar,$D1053,B1054,"f",FALSE)</f>
        <v>47121</v>
      </c>
      <c r="E1054" s="139">
        <f>_xll.qlInterestRateIndexValueDate(IndexON,D1054)</f>
        <v>47121</v>
      </c>
      <c r="F1054" s="155">
        <f>IFERROR(_xll.qlIndexFixing(IndexON,D1054,TRUE,_xll.ohTrigger(RecalcTrigger,TriggerON)),NA())</f>
        <v>1.0936103746423953E-2</v>
      </c>
      <c r="H1054" s="42">
        <f>_xll.qlCalendarAdvance(Calendar,$H1053,B1054,"f",FALSE)</f>
        <v>47121</v>
      </c>
      <c r="I1054" s="139">
        <f>_xll.qlInterestRateIndexValueDate(Index1M,$H1054)</f>
        <v>47123</v>
      </c>
      <c r="J1054" s="144">
        <f>IFERROR(_xll.qlIndexFixing(Index1M,$H1054,TRUE,_xll.ohTrigger(RecalcTrigger,Trigger1M)),NA())</f>
        <v>1.1142256976281229E-2</v>
      </c>
      <c r="K1054" s="44">
        <f>IFERROR(_xll.qlIndexFixing(Index3M,H1054,TRUE,_xll.ohTrigger(RecalcTrigger,Trigger3M)),NA())</f>
        <v>1.2010927801801685E-2</v>
      </c>
      <c r="L1054" s="44">
        <f>IFERROR(_xll.qlIndexFixing(Index6M,$H1054,TRUE,_xll.ohTrigger(RecalcTrigger,Trigger6M)),NA())</f>
        <v>1.2369054276312989E-2</v>
      </c>
      <c r="M1054" s="145">
        <f>IFERROR(_xll.qlIndexFixing(Index1Y,$H1054,TRUE,_xll.ohTrigger(RecalcTrigger,Trigger1Y)),NA())</f>
        <v>1.2610822252626256E-2</v>
      </c>
      <c r="N1054" s="144">
        <f>IFERROR(_xll.qlIndexFixing(ONIndex1M,I1054,TRUE,_xll.ohTrigger(RecalcTrigger,Trigger1M)),NA())</f>
        <v>1.1126476565372911E-2</v>
      </c>
      <c r="O1054" s="44">
        <f>IFERROR(_xll.qlIndexFixing(ONIndex3M,I1054,TRUE,_xll.ohTrigger(RecalcTrigger,Trigger3M)),NA())</f>
        <v>1.1965390473234194E-2</v>
      </c>
      <c r="P1054" s="44">
        <f>IFERROR(_xll.qlIndexFixing(ONIndex6M,I1054,TRUE,_xll.ohTrigger(RecalcTrigger,Trigger6M)),NA())</f>
        <v>1.2303930815553699E-2</v>
      </c>
      <c r="Q1054" s="145">
        <f>IFERROR(_xll.qlIndexFixing(ONIndex1Y,I1054,TRUE,_xll.ohTrigger(RecalcTrigger,Trigger1Y)),NA())</f>
        <v>1.2461520618920474E-2</v>
      </c>
    </row>
    <row r="1055" spans="2:17" x14ac:dyDescent="0.2">
      <c r="B1055" s="39" t="s">
        <v>42</v>
      </c>
      <c r="D1055" s="42">
        <f>_xll.qlCalendarAdvance(Calendar,$D1054,B1055,"f",FALSE)</f>
        <v>47128</v>
      </c>
      <c r="E1055" s="139">
        <f>_xll.qlInterestRateIndexValueDate(IndexON,D1055)</f>
        <v>47128</v>
      </c>
      <c r="F1055" s="155">
        <f>IFERROR(_xll.qlIndexFixing(IndexON,D1055,TRUE,_xll.ohTrigger(RecalcTrigger,TriggerON)),NA())</f>
        <v>1.0947679207253813E-2</v>
      </c>
      <c r="H1055" s="42">
        <f>_xll.qlCalendarAdvance(Calendar,$H1054,B1055,"f",FALSE)</f>
        <v>47128</v>
      </c>
      <c r="I1055" s="139">
        <f>_xll.qlInterestRateIndexValueDate(Index1M,$H1055)</f>
        <v>47130</v>
      </c>
      <c r="J1055" s="144">
        <f>IFERROR(_xll.qlIndexFixing(Index1M,$H1055,TRUE,_xll.ohTrigger(RecalcTrigger,Trigger1M)),NA())</f>
        <v>1.1148945742230085E-2</v>
      </c>
      <c r="K1055" s="44">
        <f>IFERROR(_xll.qlIndexFixing(Index3M,H1055,TRUE,_xll.ohTrigger(RecalcTrigger,Trigger3M)),NA())</f>
        <v>1.2015545629454394E-2</v>
      </c>
      <c r="L1055" s="44">
        <f>IFERROR(_xll.qlIndexFixing(Index6M,$H1055,TRUE,_xll.ohTrigger(RecalcTrigger,Trigger6M)),NA())</f>
        <v>1.2370945952534181E-2</v>
      </c>
      <c r="M1055" s="145">
        <f>IFERROR(_xll.qlIndexFixing(Index1Y,$H1055,TRUE,_xll.ohTrigger(RecalcTrigger,Trigger1Y)),NA())</f>
        <v>1.2612874176397205E-2</v>
      </c>
      <c r="N1055" s="144">
        <f>IFERROR(_xll.qlIndexFixing(ONIndex1M,I1055,TRUE,_xll.ohTrigger(RecalcTrigger,Trigger1M)),NA())</f>
        <v>1.1133302203987228E-2</v>
      </c>
      <c r="O1055" s="44">
        <f>IFERROR(_xll.qlIndexFixing(ONIndex3M,I1055,TRUE,_xll.ohTrigger(RecalcTrigger,Trigger3M)),NA())</f>
        <v>1.1970496246718199E-2</v>
      </c>
      <c r="P1055" s="44">
        <f>IFERROR(_xll.qlIndexFixing(ONIndex6M,I1055,TRUE,_xll.ohTrigger(RecalcTrigger,Trigger6M)),NA())</f>
        <v>1.2306719180772419E-2</v>
      </c>
      <c r="Q1055" s="145">
        <f>IFERROR(_xll.qlIndexFixing(ONIndex1Y,I1055,TRUE,_xll.ohTrigger(RecalcTrigger,Trigger1Y)),NA())</f>
        <v>1.2465523951945556E-2</v>
      </c>
    </row>
    <row r="1056" spans="2:17" x14ac:dyDescent="0.2">
      <c r="B1056" s="39" t="s">
        <v>42</v>
      </c>
      <c r="D1056" s="42">
        <f>_xll.qlCalendarAdvance(Calendar,$D1055,B1056,"f",FALSE)</f>
        <v>47135</v>
      </c>
      <c r="E1056" s="139">
        <f>_xll.qlInterestRateIndexValueDate(IndexON,D1056)</f>
        <v>47135</v>
      </c>
      <c r="F1056" s="155">
        <f>IFERROR(_xll.qlIndexFixing(IndexON,D1056,TRUE,_xll.ohTrigger(RecalcTrigger,TriggerON)),NA())</f>
        <v>1.0959144060240789E-2</v>
      </c>
      <c r="H1056" s="42">
        <f>_xll.qlCalendarAdvance(Calendar,$H1055,B1056,"f",FALSE)</f>
        <v>47135</v>
      </c>
      <c r="I1056" s="139">
        <f>_xll.qlInterestRateIndexValueDate(Index1M,$H1056)</f>
        <v>47137</v>
      </c>
      <c r="J1056" s="144">
        <f>IFERROR(_xll.qlIndexFixing(Index1M,$H1056,TRUE,_xll.ohTrigger(RecalcTrigger,Trigger1M)),NA())</f>
        <v>1.115554343242813E-2</v>
      </c>
      <c r="K1056" s="44">
        <f>IFERROR(_xll.qlIndexFixing(Index3M,H1056,TRUE,_xll.ohTrigger(RecalcTrigger,Trigger3M)),NA())</f>
        <v>1.2020076767578658E-2</v>
      </c>
      <c r="L1056" s="44">
        <f>IFERROR(_xll.qlIndexFixing(Index6M,$H1056,TRUE,_xll.ohTrigger(RecalcTrigger,Trigger6M)),NA())</f>
        <v>1.2372764043189885E-2</v>
      </c>
      <c r="M1056" s="145">
        <f>IFERROR(_xll.qlIndexFixing(Index1Y,$H1056,TRUE,_xll.ohTrigger(RecalcTrigger,Trigger1Y)),NA())</f>
        <v>1.2614848139156124E-2</v>
      </c>
      <c r="N1056" s="144">
        <f>IFERROR(_xll.qlIndexFixing(ONIndex1M,I1056,TRUE,_xll.ohTrigger(RecalcTrigger,Trigger1M)),NA())</f>
        <v>1.1140036733721104E-2</v>
      </c>
      <c r="O1056" s="44">
        <f>IFERROR(_xll.qlIndexFixing(ONIndex3M,I1056,TRUE,_xll.ohTrigger(RecalcTrigger,Trigger3M)),NA())</f>
        <v>1.1975514894535522E-2</v>
      </c>
      <c r="P1056" s="44">
        <f>IFERROR(_xll.qlIndexFixing(ONIndex6M,I1056,TRUE,_xll.ohTrigger(RecalcTrigger,Trigger6M)),NA())</f>
        <v>1.2309432170685142E-2</v>
      </c>
      <c r="Q1056" s="145">
        <f>IFERROR(_xll.qlIndexFixing(ONIndex1Y,I1056,TRUE,_xll.ohTrigger(RecalcTrigger,Trigger1Y)),NA())</f>
        <v>1.2469449290879453E-2</v>
      </c>
    </row>
    <row r="1057" spans="2:17" x14ac:dyDescent="0.2">
      <c r="B1057" s="39" t="s">
        <v>42</v>
      </c>
      <c r="D1057" s="42">
        <f>_xll.qlCalendarAdvance(Calendar,$D1056,B1057,"f",FALSE)</f>
        <v>47142</v>
      </c>
      <c r="E1057" s="139">
        <f>_xll.qlInterestRateIndexValueDate(IndexON,D1057)</f>
        <v>47142</v>
      </c>
      <c r="F1057" s="155">
        <f>IFERROR(_xll.qlIndexFixing(IndexON,D1057,TRUE,_xll.ohTrigger(RecalcTrigger,TriggerON)),NA())</f>
        <v>1.0970498100348891E-2</v>
      </c>
      <c r="H1057" s="42">
        <f>_xll.qlCalendarAdvance(Calendar,$H1056,B1057,"f",FALSE)</f>
        <v>47142</v>
      </c>
      <c r="I1057" s="139">
        <f>_xll.qlInterestRateIndexValueDate(Index1M,$H1057)</f>
        <v>47144</v>
      </c>
      <c r="J1057" s="144">
        <f>IFERROR(_xll.qlIndexFixing(Index1M,$H1057,TRUE,_xll.ohTrigger(RecalcTrigger,Trigger1M)),NA())</f>
        <v>1.1162050119364475E-2</v>
      </c>
      <c r="K1057" s="44">
        <f>IFERROR(_xll.qlIndexFixing(Index3M,H1057,TRUE,_xll.ohTrigger(RecalcTrigger,Trigger3M)),NA())</f>
        <v>1.2024521335076699E-2</v>
      </c>
      <c r="L1057" s="44">
        <f>IFERROR(_xll.qlIndexFixing(Index6M,$H1057,TRUE,_xll.ohTrigger(RecalcTrigger,Trigger6M)),NA())</f>
        <v>1.2374508731558469E-2</v>
      </c>
      <c r="M1057" s="145">
        <f>IFERROR(_xll.qlIndexFixing(Index1Y,$H1057,TRUE,_xll.ohTrigger(RecalcTrigger,Trigger1Y)),NA())</f>
        <v>1.2616744180682414E-2</v>
      </c>
      <c r="N1057" s="144">
        <f>IFERROR(_xll.qlIndexFixing(ONIndex1M,I1057,TRUE,_xll.ohTrigger(RecalcTrigger,Trigger1M)),NA())</f>
        <v>1.1146680227076544E-2</v>
      </c>
      <c r="O1057" s="44">
        <f>IFERROR(_xll.qlIndexFixing(ONIndex3M,I1057,TRUE,_xll.ohTrigger(RecalcTrigger,Trigger3M)),NA())</f>
        <v>1.1980446535710954E-2</v>
      </c>
      <c r="P1057" s="44">
        <f>IFERROR(_xll.qlIndexFixing(ONIndex6M,I1057,TRUE,_xll.ohTrigger(RecalcTrigger,Trigger6M)),NA())</f>
        <v>1.2312069967785888E-2</v>
      </c>
      <c r="Q1057" s="145">
        <f>IFERROR(_xll.qlIndexFixing(ONIndex1Y,I1057,TRUE,_xll.ohTrigger(RecalcTrigger,Trigger1Y)),NA())</f>
        <v>1.2473296675530321E-2</v>
      </c>
    </row>
    <row r="1058" spans="2:17" x14ac:dyDescent="0.2">
      <c r="B1058" s="39" t="s">
        <v>42</v>
      </c>
      <c r="D1058" s="42">
        <f>_xll.qlCalendarAdvance(Calendar,$D1057,B1058,"f",FALSE)</f>
        <v>47149</v>
      </c>
      <c r="E1058" s="139">
        <f>_xll.qlInterestRateIndexValueDate(IndexON,D1058)</f>
        <v>47149</v>
      </c>
      <c r="F1058" s="155">
        <f>IFERROR(_xll.qlIndexFixing(IndexON,D1058,TRUE,_xll.ohTrigger(RecalcTrigger,TriggerON)),NA())</f>
        <v>1.0981741122542132E-2</v>
      </c>
      <c r="H1058" s="42">
        <f>_xll.qlCalendarAdvance(Calendar,$H1057,B1058,"f",FALSE)</f>
        <v>47149</v>
      </c>
      <c r="I1058" s="139">
        <f>_xll.qlInterestRateIndexValueDate(Index1M,$H1058)</f>
        <v>47151</v>
      </c>
      <c r="J1058" s="144">
        <f>IFERROR(_xll.qlIndexFixing(Index1M,$H1058,TRUE,_xll.ohTrigger(RecalcTrigger,Trigger1M)),NA())</f>
        <v>1.1166592980765357E-2</v>
      </c>
      <c r="K1058" s="44">
        <f>IFERROR(_xll.qlIndexFixing(Index3M,H1058,TRUE,_xll.ohTrigger(RecalcTrigger,Trigger3M)),NA())</f>
        <v>1.2028383413578597E-2</v>
      </c>
      <c r="L1058" s="44">
        <f>IFERROR(_xll.qlIndexFixing(Index6M,$H1058,TRUE,_xll.ohTrigger(RecalcTrigger,Trigger6M)),NA())</f>
        <v>1.2376180200928011E-2</v>
      </c>
      <c r="M1058" s="145">
        <f>IFERROR(_xll.qlIndexFixing(Index1Y,$H1058,TRUE,_xll.ohTrigger(RecalcTrigger,Trigger1Y)),NA())</f>
        <v>1.2618562340775958E-2</v>
      </c>
      <c r="N1058" s="144">
        <f>IFERROR(_xll.qlIndexFixing(ONIndex1M,I1058,TRUE,_xll.ohTrigger(RecalcTrigger,Trigger1M)),NA())</f>
        <v>1.1153232756635489E-2</v>
      </c>
      <c r="O1058" s="44">
        <f>IFERROR(_xll.qlIndexFixing(ONIndex3M,I1058,TRUE,_xll.ohTrigger(RecalcTrigger,Trigger3M)),NA())</f>
        <v>1.1985291289109412E-2</v>
      </c>
      <c r="P1058" s="44">
        <f>IFERROR(_xll.qlIndexFixing(ONIndex6M,I1058,TRUE,_xll.ohTrigger(RecalcTrigger,Trigger6M)),NA())</f>
        <v>1.2314632754328869E-2</v>
      </c>
      <c r="Q1058" s="145">
        <f>IFERROR(_xll.qlIndexFixing(ONIndex1Y,I1058,TRUE,_xll.ohTrigger(RecalcTrigger,Trigger1Y)),NA())</f>
        <v>1.2477066145626381E-2</v>
      </c>
    </row>
    <row r="1059" spans="2:17" x14ac:dyDescent="0.2">
      <c r="B1059" s="39" t="s">
        <v>42</v>
      </c>
      <c r="D1059" s="42">
        <f>_xll.qlCalendarAdvance(Calendar,$D1058,B1059,"f",FALSE)</f>
        <v>47156</v>
      </c>
      <c r="E1059" s="139">
        <f>_xll.qlInterestRateIndexValueDate(IndexON,D1059)</f>
        <v>47156</v>
      </c>
      <c r="F1059" s="155">
        <f>IFERROR(_xll.qlIndexFixing(IndexON,D1059,TRUE,_xll.ohTrigger(RecalcTrigger,TriggerON)),NA())</f>
        <v>1.0992872921704588E-2</v>
      </c>
      <c r="H1059" s="42">
        <f>_xll.qlCalendarAdvance(Calendar,$H1058,B1059,"f",FALSE)</f>
        <v>47156</v>
      </c>
      <c r="I1059" s="139">
        <f>_xll.qlInterestRateIndexValueDate(Index1M,$H1059)</f>
        <v>47158</v>
      </c>
      <c r="J1059" s="144">
        <f>IFERROR(_xll.qlIndexFixing(Index1M,$H1059,TRUE,_xll.ohTrigger(RecalcTrigger,Trigger1M)),NA())</f>
        <v>1.1172936740982489E-2</v>
      </c>
      <c r="K1059" s="44">
        <f>IFERROR(_xll.qlIndexFixing(Index3M,H1059,TRUE,_xll.ohTrigger(RecalcTrigger,Trigger3M)),NA())</f>
        <v>1.2032661198373753E-2</v>
      </c>
      <c r="L1059" s="44">
        <f>IFERROR(_xll.qlIndexFixing(Index6M,$H1059,TRUE,_xll.ohTrigger(RecalcTrigger,Trigger6M)),NA())</f>
        <v>1.2377778634594544E-2</v>
      </c>
      <c r="M1059" s="145">
        <f>IFERROR(_xll.qlIndexFixing(Index1Y,$H1059,TRUE,_xll.ohTrigger(RecalcTrigger,Trigger1Y)),NA())</f>
        <v>1.2620302659253624E-2</v>
      </c>
      <c r="N1059" s="144">
        <f>IFERROR(_xll.qlIndexFixing(ONIndex1M,I1059,TRUE,_xll.ohTrigger(RecalcTrigger,Trigger1M)),NA())</f>
        <v>1.115969439497988E-2</v>
      </c>
      <c r="O1059" s="44">
        <f>IFERROR(_xll.qlIndexFixing(ONIndex3M,I1059,TRUE,_xll.ohTrigger(RecalcTrigger,Trigger3M)),NA())</f>
        <v>1.1990049273435943E-2</v>
      </c>
      <c r="P1059" s="44">
        <f>IFERROR(_xll.qlIndexFixing(ONIndex6M,I1059,TRUE,_xll.ohTrigger(RecalcTrigger,Trigger6M)),NA())</f>
        <v>1.2317120712808105E-2</v>
      </c>
      <c r="Q1059" s="145">
        <f>IFERROR(_xll.qlIndexFixing(ONIndex1Y,I1059,TRUE,_xll.ohTrigger(RecalcTrigger,Trigger1Y)),NA())</f>
        <v>1.2480757740815918E-2</v>
      </c>
    </row>
    <row r="1060" spans="2:17" x14ac:dyDescent="0.2">
      <c r="B1060" s="39" t="s">
        <v>42</v>
      </c>
      <c r="D1060" s="42">
        <f>_xll.qlCalendarAdvance(Calendar,$D1059,B1060,"f",FALSE)</f>
        <v>47163</v>
      </c>
      <c r="E1060" s="139">
        <f>_xll.qlInterestRateIndexValueDate(IndexON,D1060)</f>
        <v>47163</v>
      </c>
      <c r="F1060" s="155">
        <f>IFERROR(_xll.qlIndexFixing(IndexON,D1060,TRUE,_xll.ohTrigger(RecalcTrigger,TriggerON)),NA())</f>
        <v>1.1003893292880207E-2</v>
      </c>
      <c r="H1060" s="42">
        <f>_xll.qlCalendarAdvance(Calendar,$H1059,B1060,"f",FALSE)</f>
        <v>47163</v>
      </c>
      <c r="I1060" s="139">
        <f>_xll.qlInterestRateIndexValueDate(Index1M,$H1060)</f>
        <v>47165</v>
      </c>
      <c r="J1060" s="144">
        <f>IFERROR(_xll.qlIndexFixing(Index1M,$H1060,TRUE,_xll.ohTrigger(RecalcTrigger,Trigger1M)),NA())</f>
        <v>1.1179189707989525E-2</v>
      </c>
      <c r="K1060" s="44">
        <f>IFERROR(_xll.qlIndexFixing(Index3M,H1060,TRUE,_xll.ohTrigger(RecalcTrigger,Trigger3M)),NA())</f>
        <v>1.2036852763628638E-2</v>
      </c>
      <c r="L1060" s="44">
        <f>IFERROR(_xll.qlIndexFixing(Index6M,$H1060,TRUE,_xll.ohTrigger(RecalcTrigger,Trigger6M)),NA())</f>
        <v>1.2379304215863812E-2</v>
      </c>
      <c r="M1060" s="145">
        <f>IFERROR(_xll.qlIndexFixing(Index1Y,$H1060,TRUE,_xll.ohTrigger(RecalcTrigger,Trigger1Y)),NA())</f>
        <v>1.2621965175951882E-2</v>
      </c>
      <c r="N1060" s="144">
        <f>IFERROR(_xll.qlIndexFixing(ONIndex1M,I1060,TRUE,_xll.ohTrigger(RecalcTrigger,Trigger1M)),NA())</f>
        <v>1.1166065214691656E-2</v>
      </c>
      <c r="O1060" s="44">
        <f>IFERROR(_xll.qlIndexFixing(ONIndex3M,I1060,TRUE,_xll.ohTrigger(RecalcTrigger,Trigger3M)),NA())</f>
        <v>1.1994720607715337E-2</v>
      </c>
      <c r="P1060" s="44">
        <f>IFERROR(_xll.qlIndexFixing(ONIndex6M,I1060,TRUE,_xll.ohTrigger(RecalcTrigger,Trigger6M)),NA())</f>
        <v>1.2319534025317935E-2</v>
      </c>
      <c r="Q1060" s="145">
        <f>IFERROR(_xll.qlIndexFixing(ONIndex1Y,I1060,TRUE,_xll.ohTrigger(RecalcTrigger,Trigger1Y)),NA())</f>
        <v>1.2484371500907088E-2</v>
      </c>
    </row>
    <row r="1061" spans="2:17" x14ac:dyDescent="0.2">
      <c r="B1061" s="39" t="s">
        <v>42</v>
      </c>
      <c r="D1061" s="42">
        <f>_xll.qlCalendarAdvance(Calendar,$D1060,B1061,"f",FALSE)</f>
        <v>47170</v>
      </c>
      <c r="E1061" s="139">
        <f>_xll.qlInterestRateIndexValueDate(IndexON,D1061)</f>
        <v>47170</v>
      </c>
      <c r="F1061" s="155">
        <f>IFERROR(_xll.qlIndexFixing(IndexON,D1061,TRUE,_xll.ohTrigger(RecalcTrigger,TriggerON)),NA())</f>
        <v>1.1014802030953064E-2</v>
      </c>
      <c r="H1061" s="42">
        <f>_xll.qlCalendarAdvance(Calendar,$H1060,B1061,"f",FALSE)</f>
        <v>47170</v>
      </c>
      <c r="I1061" s="139">
        <f>_xll.qlInterestRateIndexValueDate(Index1M,$H1061)</f>
        <v>47172</v>
      </c>
      <c r="J1061" s="144">
        <f>IFERROR(_xll.qlIndexFixing(Index1M,$H1061,TRUE,_xll.ohTrigger(RecalcTrigger,Trigger1M)),NA())</f>
        <v>1.1185351954288476E-2</v>
      </c>
      <c r="K1061" s="44">
        <f>IFERROR(_xll.qlIndexFixing(Index3M,H1061,TRUE,_xll.ohTrigger(RecalcTrigger,Trigger3M)),NA())</f>
        <v>1.2040958228268346E-2</v>
      </c>
      <c r="L1061" s="44">
        <f>IFERROR(_xll.qlIndexFixing(Index6M,$H1061,TRUE,_xll.ohTrigger(RecalcTrigger,Trigger6M)),NA())</f>
        <v>1.2380757128048188E-2</v>
      </c>
      <c r="M1061" s="145">
        <f>IFERROR(_xll.qlIndexFixing(Index1Y,$H1061,TRUE,_xll.ohTrigger(RecalcTrigger,Trigger1Y)),NA())</f>
        <v>1.2623549930725505E-2</v>
      </c>
      <c r="N1061" s="144">
        <f>IFERROR(_xll.qlIndexFixing(ONIndex1M,I1061,TRUE,_xll.ohTrigger(RecalcTrigger,Trigger1M)),NA())</f>
        <v>1.1172345288272822E-2</v>
      </c>
      <c r="O1061" s="44">
        <f>IFERROR(_xll.qlIndexFixing(ONIndex3M,I1061,TRUE,_xll.ohTrigger(RecalcTrigger,Trigger3M)),NA())</f>
        <v>1.1999305410652639E-2</v>
      </c>
      <c r="P1061" s="44">
        <f>IFERROR(_xll.qlIndexFixing(ONIndex6M,I1061,TRUE,_xll.ohTrigger(RecalcTrigger,Trigger6M)),NA())</f>
        <v>1.2321872874512252E-2</v>
      </c>
      <c r="Q1061" s="145">
        <f>IFERROR(_xll.qlIndexFixing(ONIndex1Y,I1061,TRUE,_xll.ohTrigger(RecalcTrigger,Trigger1Y)),NA())</f>
        <v>1.2487907465628112E-2</v>
      </c>
    </row>
    <row r="1062" spans="2:17" x14ac:dyDescent="0.2">
      <c r="B1062" s="39" t="s">
        <v>42</v>
      </c>
      <c r="D1062" s="42">
        <f>_xll.qlCalendarAdvance(Calendar,$D1061,B1062,"f",FALSE)</f>
        <v>47177</v>
      </c>
      <c r="E1062" s="139">
        <f>_xll.qlInterestRateIndexValueDate(IndexON,D1062)</f>
        <v>47177</v>
      </c>
      <c r="F1062" s="155">
        <f>IFERROR(_xll.qlIndexFixing(IndexON,D1062,TRUE,_xll.ohTrigger(RecalcTrigger,TriggerON)),NA())</f>
        <v>1.1025598931047043E-2</v>
      </c>
      <c r="H1062" s="42">
        <f>_xll.qlCalendarAdvance(Calendar,$H1061,B1062,"f",FALSE)</f>
        <v>47177</v>
      </c>
      <c r="I1062" s="139">
        <f>_xll.qlInterestRateIndexValueDate(Index1M,$H1062)</f>
        <v>47179</v>
      </c>
      <c r="J1062" s="144">
        <f>IFERROR(_xll.qlIndexFixing(Index1M,$H1062,TRUE,_xll.ohTrigger(RecalcTrigger,Trigger1M)),NA())</f>
        <v>1.1193819034294172E-2</v>
      </c>
      <c r="K1062" s="44">
        <f>IFERROR(_xll.qlIndexFixing(Index3M,H1062,TRUE,_xll.ohTrigger(RecalcTrigger,Trigger3M)),NA())</f>
        <v>1.2047332442728187E-2</v>
      </c>
      <c r="L1062" s="44">
        <f>IFERROR(_xll.qlIndexFixing(Index6M,$H1062,TRUE,_xll.ohTrigger(RecalcTrigger,Trigger6M)),NA())</f>
        <v>1.2383278808643492E-2</v>
      </c>
      <c r="M1062" s="145">
        <f>IFERROR(_xll.qlIndexFixing(Index1Y,$H1062,TRUE,_xll.ohTrigger(RecalcTrigger,Trigger1Y)),NA())</f>
        <v>1.2625056963447335E-2</v>
      </c>
      <c r="N1062" s="144">
        <f>IFERROR(_xll.qlIndexFixing(ONIndex1M,I1062,TRUE,_xll.ohTrigger(RecalcTrigger,Trigger1M)),NA())</f>
        <v>1.1178534688385255E-2</v>
      </c>
      <c r="O1062" s="44">
        <f>IFERROR(_xll.qlIndexFixing(ONIndex3M,I1062,TRUE,_xll.ohTrigger(RecalcTrigger,Trigger3M)),NA())</f>
        <v>1.2003803801192703E-2</v>
      </c>
      <c r="P1062" s="44">
        <f>IFERROR(_xll.qlIndexFixing(ONIndex6M,I1062,TRUE,_xll.ohTrigger(RecalcTrigger,Trigger6M)),NA())</f>
        <v>1.2324137442485394E-2</v>
      </c>
      <c r="Q1062" s="145">
        <f>IFERROR(_xll.qlIndexFixing(ONIndex1Y,I1062,TRUE,_xll.ohTrigger(RecalcTrigger,Trigger1Y)),NA())</f>
        <v>1.2491365674707211E-2</v>
      </c>
    </row>
    <row r="1063" spans="2:17" x14ac:dyDescent="0.2">
      <c r="B1063" s="39" t="s">
        <v>42</v>
      </c>
      <c r="D1063" s="42">
        <f>_xll.qlCalendarAdvance(Calendar,$D1062,B1063,"f",FALSE)</f>
        <v>47184</v>
      </c>
      <c r="E1063" s="139">
        <f>_xll.qlInterestRateIndexValueDate(IndexON,D1063)</f>
        <v>47184</v>
      </c>
      <c r="F1063" s="155">
        <f>IFERROR(_xll.qlIndexFixing(IndexON,D1063,TRUE,_xll.ohTrigger(RecalcTrigger,TriggerON)),NA())</f>
        <v>1.1036283787886347E-2</v>
      </c>
      <c r="H1063" s="42">
        <f>_xll.qlCalendarAdvance(Calendar,$H1062,B1063,"f",FALSE)</f>
        <v>47184</v>
      </c>
      <c r="I1063" s="139">
        <f>_xll.qlInterestRateIndexValueDate(Index1M,$H1063)</f>
        <v>47186</v>
      </c>
      <c r="J1063" s="144">
        <f>IFERROR(_xll.qlIndexFixing(Index1M,$H1063,TRUE,_xll.ohTrigger(RecalcTrigger,Trigger1M)),NA())</f>
        <v>1.1199183231856442E-2</v>
      </c>
      <c r="K1063" s="44">
        <f>IFERROR(_xll.qlIndexFixing(Index3M,H1063,TRUE,_xll.ohTrigger(RecalcTrigger,Trigger3M)),NA())</f>
        <v>1.2051236171398716E-2</v>
      </c>
      <c r="L1063" s="44">
        <f>IFERROR(_xll.qlIndexFixing(Index6M,$H1063,TRUE,_xll.ohTrigger(RecalcTrigger,Trigger6M)),NA())</f>
        <v>1.2384566713468008E-2</v>
      </c>
      <c r="M1063" s="145">
        <f>IFERROR(_xll.qlIndexFixing(Index1Y,$H1063,TRUE,_xll.ohTrigger(RecalcTrigger,Trigger1Y)),NA())</f>
        <v>1.2626486314009604E-2</v>
      </c>
      <c r="N1063" s="144">
        <f>IFERROR(_xll.qlIndexFixing(ONIndex1M,I1063,TRUE,_xll.ohTrigger(RecalcTrigger,Trigger1M)),NA())</f>
        <v>1.1184633487610895E-2</v>
      </c>
      <c r="O1063" s="44">
        <f>IFERROR(_xll.qlIndexFixing(ONIndex3M,I1063,TRUE,_xll.ohTrigger(RecalcTrigger,Trigger3M)),NA())</f>
        <v>1.2008215897960639E-2</v>
      </c>
      <c r="P1063" s="44">
        <f>IFERROR(_xll.qlIndexFixing(ONIndex6M,I1063,TRUE,_xll.ohTrigger(RecalcTrigger,Trigger6M)),NA())</f>
        <v>1.2326327911811319E-2</v>
      </c>
      <c r="Q1063" s="145">
        <f>IFERROR(_xll.qlIndexFixing(ONIndex1Y,I1063,TRUE,_xll.ohTrigger(RecalcTrigger,Trigger1Y)),NA())</f>
        <v>1.2494746167952542E-2</v>
      </c>
    </row>
    <row r="1064" spans="2:17" x14ac:dyDescent="0.2">
      <c r="B1064" s="39" t="s">
        <v>42</v>
      </c>
      <c r="D1064" s="42">
        <f>_xll.qlCalendarAdvance(Calendar,$D1063,B1064,"f",FALSE)</f>
        <v>47191</v>
      </c>
      <c r="E1064" s="139">
        <f>_xll.qlInterestRateIndexValueDate(IndexON,D1064)</f>
        <v>47191</v>
      </c>
      <c r="F1064" s="155">
        <f>IFERROR(_xll.qlIndexFixing(IndexON,D1064,TRUE,_xll.ohTrigger(RecalcTrigger,TriggerON)),NA())</f>
        <v>1.1046856396514926E-2</v>
      </c>
      <c r="H1064" s="42">
        <f>_xll.qlCalendarAdvance(Calendar,$H1063,B1064,"f",FALSE)</f>
        <v>47191</v>
      </c>
      <c r="I1064" s="139">
        <f>_xll.qlInterestRateIndexValueDate(Index1M,$H1064)</f>
        <v>47193</v>
      </c>
      <c r="J1064" s="144">
        <f>IFERROR(_xll.qlIndexFixing(Index1M,$H1064,TRUE,_xll.ohTrigger(RecalcTrigger,Trigger1M)),NA())</f>
        <v>1.1205054925707576E-2</v>
      </c>
      <c r="K1064" s="44">
        <f>IFERROR(_xll.qlIndexFixing(Index3M,H1064,TRUE,_xll.ohTrigger(RecalcTrigger,Trigger3M)),NA())</f>
        <v>1.20550541846396E-2</v>
      </c>
      <c r="L1064" s="44">
        <f>IFERROR(_xll.qlIndexFixing(Index6M,$H1064,TRUE,_xll.ohTrigger(RecalcTrigger,Trigger6M)),NA())</f>
        <v>1.2385782541717764E-2</v>
      </c>
      <c r="M1064" s="145">
        <f>IFERROR(_xll.qlIndexFixing(Index1Y,$H1064,TRUE,_xll.ohTrigger(RecalcTrigger,Trigger1Y)),NA())</f>
        <v>1.2627838022322405E-2</v>
      </c>
      <c r="N1064" s="144">
        <f>IFERROR(_xll.qlIndexFixing(ONIndex1M,I1064,TRUE,_xll.ohTrigger(RecalcTrigger,Trigger1M)),NA())</f>
        <v>1.1190641758371811E-2</v>
      </c>
      <c r="O1064" s="44">
        <f>IFERROR(_xll.qlIndexFixing(ONIndex3M,I1064,TRUE,_xll.ohTrigger(RecalcTrigger,Trigger3M)),NA())</f>
        <v>1.2012541820141109E-2</v>
      </c>
      <c r="P1064" s="44">
        <f>IFERROR(_xll.qlIndexFixing(ONIndex6M,I1064,TRUE,_xll.ohTrigger(RecalcTrigger,Trigger6M)),NA())</f>
        <v>1.2328444464664301E-2</v>
      </c>
      <c r="Q1064" s="145">
        <f>IFERROR(_xll.qlIndexFixing(ONIndex1Y,I1064,TRUE,_xll.ohTrigger(RecalcTrigger,Trigger1Y)),NA())</f>
        <v>1.2498048984932453E-2</v>
      </c>
    </row>
    <row r="1065" spans="2:17" x14ac:dyDescent="0.2">
      <c r="B1065" s="39" t="s">
        <v>42</v>
      </c>
      <c r="D1065" s="42">
        <f>_xll.qlCalendarAdvance(Calendar,$D1064,B1065,"f",FALSE)</f>
        <v>47198</v>
      </c>
      <c r="E1065" s="139">
        <f>_xll.qlInterestRateIndexValueDate(IndexON,D1065)</f>
        <v>47198</v>
      </c>
      <c r="F1065" s="155">
        <f>IFERROR(_xll.qlIndexFixing(IndexON,D1065,TRUE,_xll.ohTrigger(RecalcTrigger,TriggerON)),NA())</f>
        <v>1.105731655189679E-2</v>
      </c>
      <c r="H1065" s="42">
        <f>_xll.qlCalendarAdvance(Calendar,$H1064,B1065,"f",FALSE)</f>
        <v>47198</v>
      </c>
      <c r="I1065" s="139">
        <f>_xll.qlInterestRateIndexValueDate(Index1M,$H1065)</f>
        <v>47200</v>
      </c>
      <c r="J1065" s="144">
        <f>IFERROR(_xll.qlIndexFixing(Index1M,$H1065,TRUE,_xll.ohTrigger(RecalcTrigger,Trigger1M)),NA())</f>
        <v>1.121083619624858E-2</v>
      </c>
      <c r="K1065" s="44">
        <f>IFERROR(_xll.qlIndexFixing(Index3M,H1065,TRUE,_xll.ohTrigger(RecalcTrigger,Trigger3M)),NA())</f>
        <v>1.2058786601411846E-2</v>
      </c>
      <c r="L1065" s="44">
        <f>IFERROR(_xll.qlIndexFixing(Index6M,$H1065,TRUE,_xll.ohTrigger(RecalcTrigger,Trigger6M)),NA())</f>
        <v>1.2386926476764343E-2</v>
      </c>
      <c r="M1065" s="145">
        <f>IFERROR(_xll.qlIndexFixing(Index1Y,$H1065,TRUE,_xll.ohTrigger(RecalcTrigger,Trigger1Y)),NA())</f>
        <v>1.2629112128313906E-2</v>
      </c>
      <c r="N1065" s="144">
        <f>IFERROR(_xll.qlIndexFixing(ONIndex1M,I1065,TRUE,_xll.ohTrigger(RecalcTrigger,Trigger1M)),NA())</f>
        <v>1.1196559573249942E-2</v>
      </c>
      <c r="O1065" s="44">
        <f>IFERROR(_xll.qlIndexFixing(ONIndex3M,I1065,TRUE,_xll.ohTrigger(RecalcTrigger,Trigger3M)),NA())</f>
        <v>1.2016781686279288E-2</v>
      </c>
      <c r="P1065" s="44">
        <f>IFERROR(_xll.qlIndexFixing(ONIndex6M,I1065,TRUE,_xll.ohTrigger(RecalcTrigger,Trigger6M)),NA())</f>
        <v>1.2330487283458424E-2</v>
      </c>
      <c r="Q1065" s="145">
        <f>IFERROR(_xll.qlIndexFixing(ONIndex1Y,I1065,TRUE,_xll.ohTrigger(RecalcTrigger,Trigger1Y)),NA())</f>
        <v>1.2501274165455101E-2</v>
      </c>
    </row>
    <row r="1066" spans="2:17" x14ac:dyDescent="0.2">
      <c r="B1066" s="39" t="s">
        <v>42</v>
      </c>
      <c r="D1066" s="42">
        <f>_xll.qlCalendarAdvance(Calendar,$D1065,B1066,"f",FALSE)</f>
        <v>47205</v>
      </c>
      <c r="E1066" s="139">
        <f>_xll.qlInterestRateIndexValueDate(IndexON,D1066)</f>
        <v>47205</v>
      </c>
      <c r="F1066" s="155">
        <f>IFERROR(_xll.qlIndexFixing(IndexON,D1066,TRUE,_xll.ohTrigger(RecalcTrigger,TriggerON)),NA())</f>
        <v>1.1067664048995951E-2</v>
      </c>
      <c r="H1066" s="42">
        <f>_xll.qlCalendarAdvance(Calendar,$H1065,B1066,"f",FALSE)</f>
        <v>47205</v>
      </c>
      <c r="I1066" s="139">
        <f>_xll.qlInterestRateIndexValueDate(Index1M,$H1066)</f>
        <v>47211</v>
      </c>
      <c r="J1066" s="144">
        <f>IFERROR(_xll.qlIndexFixing(Index1M,$H1066,TRUE,_xll.ohTrigger(RecalcTrigger,Trigger1M)),NA())</f>
        <v>1.1219168631584786E-2</v>
      </c>
      <c r="K1066" s="44">
        <f>IFERROR(_xll.qlIndexFixing(Index3M,H1066,TRUE,_xll.ohTrigger(RecalcTrigger,Trigger3M)),NA())</f>
        <v>1.2063149855434102E-2</v>
      </c>
      <c r="L1066" s="44">
        <f>IFERROR(_xll.qlIndexFixing(Index6M,$H1066,TRUE,_xll.ohTrigger(RecalcTrigger,Trigger6M)),NA())</f>
        <v>1.2388055630124741E-2</v>
      </c>
      <c r="M1066" s="145">
        <f>IFERROR(_xll.qlIndexFixing(Index1Y,$H1066,TRUE,_xll.ohTrigger(RecalcTrigger,Trigger1Y)),NA())</f>
        <v>1.2630452965413356E-2</v>
      </c>
      <c r="N1066" s="144">
        <f>IFERROR(_xll.qlIndexFixing(ONIndex1M,I1066,TRUE,_xll.ohTrigger(RecalcTrigger,Trigger1M)),NA())</f>
        <v>1.1204035394651868E-2</v>
      </c>
      <c r="O1066" s="44">
        <f>IFERROR(_xll.qlIndexFixing(ONIndex3M,I1066,TRUE,_xll.ohTrigger(RecalcTrigger,Trigger3M)),NA())</f>
        <v>1.2022106684401734E-2</v>
      </c>
      <c r="P1066" s="44">
        <f>IFERROR(_xll.qlIndexFixing(ONIndex6M,I1066,TRUE,_xll.ohTrigger(RecalcTrigger,Trigger6M)),NA())</f>
        <v>1.2333005714282308E-2</v>
      </c>
      <c r="Q1066" s="145">
        <f>IFERROR(_xll.qlIndexFixing(ONIndex1Y,I1066,TRUE,_xll.ohTrigger(RecalcTrigger,Trigger1Y)),NA())</f>
        <v>1.2505306812071737E-2</v>
      </c>
    </row>
    <row r="1067" spans="2:17" x14ac:dyDescent="0.2">
      <c r="B1067" s="39" t="s">
        <v>42</v>
      </c>
      <c r="D1067" s="42">
        <f>_xll.qlCalendarAdvance(Calendar,$D1066,B1067,"f",FALSE)</f>
        <v>47212</v>
      </c>
      <c r="E1067" s="139">
        <f>_xll.qlInterestRateIndexValueDate(IndexON,D1067)</f>
        <v>47212</v>
      </c>
      <c r="F1067" s="155">
        <f>IFERROR(_xll.qlIndexFixing(IndexON,D1067,TRUE,_xll.ohTrigger(RecalcTrigger,TriggerON)),NA())</f>
        <v>1.1077898682776421E-2</v>
      </c>
      <c r="H1067" s="42">
        <f>_xll.qlCalendarAdvance(Calendar,$H1066,B1067,"f",FALSE)</f>
        <v>47212</v>
      </c>
      <c r="I1067" s="139">
        <f>_xll.qlInterestRateIndexValueDate(Index1M,$H1067)</f>
        <v>47214</v>
      </c>
      <c r="J1067" s="144">
        <f>IFERROR(_xll.qlIndexFixing(Index1M,$H1067,TRUE,_xll.ohTrigger(RecalcTrigger,Trigger1M)),NA())</f>
        <v>1.1222127757441738E-2</v>
      </c>
      <c r="K1067" s="44">
        <f>IFERROR(_xll.qlIndexFixing(Index3M,H1067,TRUE,_xll.ohTrigger(RecalcTrigger,Trigger3M)),NA())</f>
        <v>1.2064673457337206E-2</v>
      </c>
      <c r="L1067" s="44">
        <f>IFERROR(_xll.qlIndexFixing(Index6M,$H1067,TRUE,_xll.ohTrigger(RecalcTrigger,Trigger6M)),NA())</f>
        <v>1.2388999400777541E-2</v>
      </c>
      <c r="M1067" s="145">
        <f>IFERROR(_xll.qlIndexFixing(Index1Y,$H1067,TRUE,_xll.ohTrigger(RecalcTrigger,Trigger1Y)),NA())</f>
        <v>1.2631427693140873E-2</v>
      </c>
      <c r="N1067" s="144">
        <f>IFERROR(_xll.qlIndexFixing(ONIndex1M,I1067,TRUE,_xll.ohTrigger(RecalcTrigger,Trigger1M)),NA())</f>
        <v>1.1208124126085295E-2</v>
      </c>
      <c r="O1067" s="44">
        <f>IFERROR(_xll.qlIndexFixing(ONIndex3M,I1067,TRUE,_xll.ohTrigger(RecalcTrigger,Trigger3M)),NA())</f>
        <v>1.2025003726128247E-2</v>
      </c>
      <c r="P1067" s="44">
        <f>IFERROR(_xll.qlIndexFixing(ONIndex6M,I1067,TRUE,_xll.ohTrigger(RecalcTrigger,Trigger6M)),NA())</f>
        <v>1.2334352448286623E-2</v>
      </c>
      <c r="Q1067" s="145">
        <f>IFERROR(_xll.qlIndexFixing(ONIndex1Y,I1067,TRUE,_xll.ohTrigger(RecalcTrigger,Trigger1Y)),NA())</f>
        <v>1.2507491776121427E-2</v>
      </c>
    </row>
    <row r="1068" spans="2:17" x14ac:dyDescent="0.2">
      <c r="B1068" s="39" t="s">
        <v>42</v>
      </c>
      <c r="D1068" s="42">
        <f>_xll.qlCalendarAdvance(Calendar,$D1067,B1068,"f",FALSE)</f>
        <v>47219</v>
      </c>
      <c r="E1068" s="139">
        <f>_xll.qlInterestRateIndexValueDate(IndexON,D1068)</f>
        <v>47219</v>
      </c>
      <c r="F1068" s="155">
        <f>IFERROR(_xll.qlIndexFixing(IndexON,D1068,TRUE,_xll.ohTrigger(RecalcTrigger,TriggerON)),NA())</f>
        <v>1.1088020248202213E-2</v>
      </c>
      <c r="H1068" s="42">
        <f>_xll.qlCalendarAdvance(Calendar,$H1067,B1068,"f",FALSE)</f>
        <v>47219</v>
      </c>
      <c r="I1068" s="139">
        <f>_xll.qlInterestRateIndexValueDate(Index1M,$H1068)</f>
        <v>47221</v>
      </c>
      <c r="J1068" s="144">
        <f>IFERROR(_xll.qlIndexFixing(Index1M,$H1068,TRUE,_xll.ohTrigger(RecalcTrigger,Trigger1M)),NA())</f>
        <v>1.1227638193108215E-2</v>
      </c>
      <c r="K1068" s="44">
        <f>IFERROR(_xll.qlIndexFixing(Index3M,H1068,TRUE,_xll.ohTrigger(RecalcTrigger,Trigger3M)),NA())</f>
        <v>1.2068167647063338E-2</v>
      </c>
      <c r="L1068" s="44">
        <f>IFERROR(_xll.qlIndexFixing(Index6M,$H1068,TRUE,_xll.ohTrigger(RecalcTrigger,Trigger6M)),NA())</f>
        <v>1.2389928756527951E-2</v>
      </c>
      <c r="M1068" s="145">
        <f>IFERROR(_xll.qlIndexFixing(Index1Y,$H1068,TRUE,_xll.ohTrigger(RecalcTrigger,Trigger1Y)),NA())</f>
        <v>1.2632469231924811E-2</v>
      </c>
      <c r="N1068" s="144">
        <f>IFERROR(_xll.qlIndexFixing(ONIndex1M,I1068,TRUE,_xll.ohTrigger(RecalcTrigger,Trigger1M)),NA())</f>
        <v>1.1213771008966589E-2</v>
      </c>
      <c r="O1068" s="44">
        <f>IFERROR(_xll.qlIndexFixing(ONIndex3M,I1068,TRUE,_xll.ohTrigger(RecalcTrigger,Trigger3M)),NA())</f>
        <v>1.2028986137408992E-2</v>
      </c>
      <c r="P1068" s="44">
        <f>IFERROR(_xll.qlIndexFixing(ONIndex6M,I1068,TRUE,_xll.ohTrigger(RecalcTrigger,Trigger6M)),NA())</f>
        <v>1.2336175158988993E-2</v>
      </c>
      <c r="Q1068" s="145">
        <f>IFERROR(_xll.qlIndexFixing(ONIndex1Y,I1068,TRUE,_xll.ohTrigger(RecalcTrigger,Trigger1Y)),NA())</f>
        <v>1.2510484285721546E-2</v>
      </c>
    </row>
    <row r="1069" spans="2:17" x14ac:dyDescent="0.2">
      <c r="B1069" s="39" t="s">
        <v>42</v>
      </c>
      <c r="D1069" s="42">
        <f>_xll.qlCalendarAdvance(Calendar,$D1068,B1069,"f",FALSE)</f>
        <v>47226</v>
      </c>
      <c r="E1069" s="139">
        <f>_xll.qlInterestRateIndexValueDate(IndexON,D1069)</f>
        <v>47226</v>
      </c>
      <c r="F1069" s="155">
        <f>IFERROR(_xll.qlIndexFixing(IndexON,D1069,TRUE,_xll.ohTrigger(RecalcTrigger,TriggerON)),NA())</f>
        <v>1.1098028540077465E-2</v>
      </c>
      <c r="H1069" s="42">
        <f>_xll.qlCalendarAdvance(Calendar,$H1068,B1069,"f",FALSE)</f>
        <v>47226</v>
      </c>
      <c r="I1069" s="139">
        <f>_xll.qlInterestRateIndexValueDate(Index1M,$H1069)</f>
        <v>47228</v>
      </c>
      <c r="J1069" s="144">
        <f>IFERROR(_xll.qlIndexFixing(Index1M,$H1069,TRUE,_xll.ohTrigger(RecalcTrigger,Trigger1M)),NA())</f>
        <v>1.12330584955061E-2</v>
      </c>
      <c r="K1069" s="44">
        <f>IFERROR(_xll.qlIndexFixing(Index3M,H1069,TRUE,_xll.ohTrigger(RecalcTrigger,Trigger3M)),NA())</f>
        <v>1.2071576699172075E-2</v>
      </c>
      <c r="L1069" s="44">
        <f>IFERROR(_xll.qlIndexFixing(Index6M,$H1069,TRUE,_xll.ohTrigger(RecalcTrigger,Trigger6M)),NA())</f>
        <v>1.2390786952644069E-2</v>
      </c>
      <c r="M1069" s="145">
        <f>IFERROR(_xll.qlIndexFixing(Index1Y,$H1069,TRUE,_xll.ohTrigger(RecalcTrigger,Trigger1Y)),NA())</f>
        <v>1.2633671584101168E-2</v>
      </c>
      <c r="N1069" s="144">
        <f>IFERROR(_xll.qlIndexFixing(ONIndex1M,I1069,TRUE,_xll.ohTrigger(RecalcTrigger,Trigger1M)),NA())</f>
        <v>1.1219327726452732E-2</v>
      </c>
      <c r="O1069" s="44">
        <f>IFERROR(_xll.qlIndexFixing(ONIndex3M,I1069,TRUE,_xll.ohTrigger(RecalcTrigger,Trigger3M)),NA())</f>
        <v>1.2032882968266989E-2</v>
      </c>
      <c r="P1069" s="44">
        <f>IFERROR(_xll.qlIndexFixing(ONIndex6M,I1069,TRUE,_xll.ohTrigger(RecalcTrigger,Trigger6M)),NA())</f>
        <v>1.2337924864969096E-2</v>
      </c>
      <c r="Q1069" s="145">
        <f>IFERROR(_xll.qlIndexFixing(ONIndex1Y,I1069,TRUE,_xll.ohTrigger(RecalcTrigger,Trigger1Y)),NA())</f>
        <v>1.2513399317777285E-2</v>
      </c>
    </row>
    <row r="1070" spans="2:17" x14ac:dyDescent="0.2">
      <c r="B1070" s="39" t="s">
        <v>42</v>
      </c>
      <c r="D1070" s="42">
        <f>_xll.qlCalendarAdvance(Calendar,$D1069,B1070,"f",FALSE)</f>
        <v>47233</v>
      </c>
      <c r="E1070" s="139">
        <f>_xll.qlInterestRateIndexValueDate(IndexON,D1070)</f>
        <v>47233</v>
      </c>
      <c r="F1070" s="155">
        <f>IFERROR(_xll.qlIndexFixing(IndexON,D1070,TRUE,_xll.ohTrigger(RecalcTrigger,TriggerON)),NA())</f>
        <v>1.1107923353605997E-2</v>
      </c>
      <c r="H1070" s="42">
        <f>_xll.qlCalendarAdvance(Calendar,$H1069,B1070,"f",FALSE)</f>
        <v>47233</v>
      </c>
      <c r="I1070" s="139">
        <f>_xll.qlInterestRateIndexValueDate(Index1M,$H1070)</f>
        <v>47235</v>
      </c>
      <c r="J1070" s="144">
        <f>IFERROR(_xll.qlIndexFixing(Index1M,$H1070,TRUE,_xll.ohTrigger(RecalcTrigger,Trigger1M)),NA())</f>
        <v>1.1238388737142557E-2</v>
      </c>
      <c r="K1070" s="44">
        <f>IFERROR(_xll.qlIndexFixing(Index3M,H1070,TRUE,_xll.ohTrigger(RecalcTrigger,Trigger3M)),NA())</f>
        <v>1.2074900732650433E-2</v>
      </c>
      <c r="L1070" s="44">
        <f>IFERROR(_xll.qlIndexFixing(Index6M,$H1070,TRUE,_xll.ohTrigger(RecalcTrigger,Trigger6M)),NA())</f>
        <v>1.2391574172539393E-2</v>
      </c>
      <c r="M1070" s="145">
        <f>IFERROR(_xll.qlIndexFixing(Index1Y,$H1070,TRUE,_xll.ohTrigger(RecalcTrigger,Trigger1Y)),NA())</f>
        <v>1.2634320022244723E-2</v>
      </c>
      <c r="N1070" s="144">
        <f>IFERROR(_xll.qlIndexFixing(ONIndex1M,I1070,TRUE,_xll.ohTrigger(RecalcTrigger,Trigger1M)),NA())</f>
        <v>1.1225567946953063E-2</v>
      </c>
      <c r="O1070" s="44">
        <f>IFERROR(_xll.qlIndexFixing(ONIndex3M,I1070,TRUE,_xll.ohTrigger(RecalcTrigger,Trigger3M)),NA())</f>
        <v>1.2037231849122421E-2</v>
      </c>
      <c r="P1070" s="44">
        <f>IFERROR(_xll.qlIndexFixing(ONIndex6M,I1070,TRUE,_xll.ohTrigger(RecalcTrigger,Trigger6M)),NA())</f>
        <v>1.2339835369523655E-2</v>
      </c>
      <c r="Q1070" s="145">
        <f>IFERROR(_xll.qlIndexFixing(ONIndex1Y,I1070,TRUE,_xll.ohTrigger(RecalcTrigger,Trigger1Y)),NA())</f>
        <v>1.2516635963608636E-2</v>
      </c>
    </row>
    <row r="1071" spans="2:17" x14ac:dyDescent="0.2">
      <c r="B1071" s="39" t="s">
        <v>42</v>
      </c>
      <c r="D1071" s="42">
        <f>_xll.qlCalendarAdvance(Calendar,$D1070,B1071,"f",FALSE)</f>
        <v>47240</v>
      </c>
      <c r="E1071" s="139">
        <f>_xll.qlInterestRateIndexValueDate(IndexON,D1071)</f>
        <v>47240</v>
      </c>
      <c r="F1071" s="155">
        <f>IFERROR(_xll.qlIndexFixing(IndexON,D1071,TRUE,_xll.ohTrigger(RecalcTrigger,TriggerON)),NA())</f>
        <v>1.111770448359195E-2</v>
      </c>
      <c r="H1071" s="42">
        <f>_xll.qlCalendarAdvance(Calendar,$H1070,B1071,"f",FALSE)</f>
        <v>47240</v>
      </c>
      <c r="I1071" s="139">
        <f>_xll.qlInterestRateIndexValueDate(Index1M,$H1071)</f>
        <v>47242</v>
      </c>
      <c r="J1071" s="144">
        <f>IFERROR(_xll.qlIndexFixing(Index1M,$H1071,TRUE,_xll.ohTrigger(RecalcTrigger,Trigger1M)),NA())</f>
        <v>1.1243628990540218E-2</v>
      </c>
      <c r="K1071" s="44">
        <f>IFERROR(_xll.qlIndexFixing(Index3M,H1071,TRUE,_xll.ohTrigger(RecalcTrigger,Trigger3M)),NA())</f>
        <v>1.2079390238717054E-2</v>
      </c>
      <c r="L1071" s="44">
        <f>IFERROR(_xll.qlIndexFixing(Index6M,$H1071,TRUE,_xll.ohTrigger(RecalcTrigger,Trigger6M)),NA())</f>
        <v>1.2392290599634341E-2</v>
      </c>
      <c r="M1071" s="145">
        <f>IFERROR(_xll.qlIndexFixing(Index1Y,$H1071,TRUE,_xll.ohTrigger(RecalcTrigger,Trigger1Y)),NA())</f>
        <v>1.2635129353839163E-2</v>
      </c>
      <c r="N1071" s="144">
        <f>IFERROR(_xll.qlIndexFixing(ONIndex1M,I1071,TRUE,_xll.ohTrigger(RecalcTrigger,Trigger1M)),NA())</f>
        <v>1.1230170954927843E-2</v>
      </c>
      <c r="O1071" s="44">
        <f>IFERROR(_xll.qlIndexFixing(ONIndex3M,I1071,TRUE,_xll.ohTrigger(RecalcTrigger,Trigger3M)),NA())</f>
        <v>1.2040420363614857E-2</v>
      </c>
      <c r="P1071" s="44">
        <f>IFERROR(_xll.qlIndexFixing(ONIndex6M,I1071,TRUE,_xll.ohTrigger(RecalcTrigger,Trigger6M)),NA())</f>
        <v>1.2341205992578708E-2</v>
      </c>
      <c r="Q1071" s="145">
        <f>IFERROR(_xll.qlIndexFixing(ONIndex1Y,I1071,TRUE,_xll.ohTrigger(RecalcTrigger,Trigger1Y)),NA())</f>
        <v>1.2518997108328378E-2</v>
      </c>
    </row>
    <row r="1072" spans="2:17" x14ac:dyDescent="0.2">
      <c r="B1072" s="39" t="s">
        <v>42</v>
      </c>
      <c r="D1072" s="42">
        <f>_xll.qlCalendarAdvance(Calendar,$D1071,B1072,"f",FALSE)</f>
        <v>47247</v>
      </c>
      <c r="E1072" s="139">
        <f>_xll.qlInterestRateIndexValueDate(IndexON,D1072)</f>
        <v>47247</v>
      </c>
      <c r="F1072" s="155">
        <f>IFERROR(_xll.qlIndexFixing(IndexON,D1072,TRUE,_xll.ohTrigger(RecalcTrigger,TriggerON)),NA())</f>
        <v>1.1127371725079271E-2</v>
      </c>
      <c r="H1072" s="42">
        <f>_xll.qlCalendarAdvance(Calendar,$H1071,B1072,"f",FALSE)</f>
        <v>47247</v>
      </c>
      <c r="I1072" s="139">
        <f>_xll.qlInterestRateIndexValueDate(Index1M,$H1072)</f>
        <v>47249</v>
      </c>
      <c r="J1072" s="144">
        <f>IFERROR(_xll.qlIndexFixing(Index1M,$H1072,TRUE,_xll.ohTrigger(RecalcTrigger,Trigger1M)),NA())</f>
        <v>1.1248779328216559E-2</v>
      </c>
      <c r="K1072" s="44">
        <f>IFERROR(_xll.qlIndexFixing(Index3M,H1072,TRUE,_xll.ohTrigger(RecalcTrigger,Trigger3M)),NA())</f>
        <v>1.2082526811595927E-2</v>
      </c>
      <c r="L1072" s="44">
        <f>IFERROR(_xll.qlIndexFixing(Index6M,$H1072,TRUE,_xll.ohTrigger(RecalcTrigger,Trigger6M)),NA())</f>
        <v>1.2392936417357531E-2</v>
      </c>
      <c r="M1072" s="145">
        <f>IFERROR(_xll.qlIndexFixing(Index1Y,$H1072,TRUE,_xll.ohTrigger(RecalcTrigger,Trigger1Y)),NA())</f>
        <v>1.2635861363126354E-2</v>
      </c>
      <c r="N1072" s="144">
        <f>IFERROR(_xll.qlIndexFixing(ONIndex1M,I1072,TRUE,_xll.ohTrigger(RecalcTrigger,Trigger1M)),NA())</f>
        <v>1.123545761108069E-2</v>
      </c>
      <c r="O1072" s="44">
        <f>IFERROR(_xll.qlIndexFixing(ONIndex3M,I1072,TRUE,_xll.ohTrigger(RecalcTrigger,Trigger3M)),NA())</f>
        <v>1.2044061165754627E-2</v>
      </c>
      <c r="P1072" s="44">
        <f>IFERROR(_xll.qlIndexFixing(ONIndex6M,I1072,TRUE,_xll.ohTrigger(RecalcTrigger,Trigger6M)),NA())</f>
        <v>1.2342737778796575E-2</v>
      </c>
      <c r="Q1072" s="145">
        <f>IFERROR(_xll.qlIndexFixing(ONIndex1Y,I1072,TRUE,_xll.ohTrigger(RecalcTrigger,Trigger1Y)),NA())</f>
        <v>1.2521679946280173E-2</v>
      </c>
    </row>
    <row r="1073" spans="2:17" x14ac:dyDescent="0.2">
      <c r="B1073" s="39" t="s">
        <v>42</v>
      </c>
      <c r="D1073" s="42">
        <f>_xll.qlCalendarAdvance(Calendar,$D1072,B1073,"f",FALSE)</f>
        <v>47254</v>
      </c>
      <c r="E1073" s="139">
        <f>_xll.qlInterestRateIndexValueDate(IndexON,D1073)</f>
        <v>47254</v>
      </c>
      <c r="F1073" s="155">
        <f>IFERROR(_xll.qlIndexFixing(IndexON,D1073,TRUE,_xll.ohTrigger(RecalcTrigger,TriggerON)),NA())</f>
        <v>1.1136924872952036E-2</v>
      </c>
      <c r="H1073" s="42">
        <f>_xll.qlCalendarAdvance(Calendar,$H1072,B1073,"f",FALSE)</f>
        <v>47254</v>
      </c>
      <c r="I1073" s="139">
        <f>_xll.qlInterestRateIndexValueDate(Index1M,$H1073)</f>
        <v>47256</v>
      </c>
      <c r="J1073" s="144">
        <f>IFERROR(_xll.qlIndexFixing(Index1M,$H1073,TRUE,_xll.ohTrigger(RecalcTrigger,Trigger1M)),NA())</f>
        <v>1.1253839822689056E-2</v>
      </c>
      <c r="K1073" s="44">
        <f>IFERROR(_xll.qlIndexFixing(Index3M,H1073,TRUE,_xll.ohTrigger(RecalcTrigger,Trigger3M)),NA())</f>
        <v>1.2085578739902597E-2</v>
      </c>
      <c r="L1073" s="44">
        <f>IFERROR(_xll.qlIndexFixing(Index6M,$H1073,TRUE,_xll.ohTrigger(RecalcTrigger,Trigger6M)),NA())</f>
        <v>1.2393511809144504E-2</v>
      </c>
      <c r="M1073" s="145">
        <f>IFERROR(_xll.qlIndexFixing(Index1Y,$H1073,TRUE,_xll.ohTrigger(RecalcTrigger,Trigger1Y)),NA())</f>
        <v>1.2636516090181051E-2</v>
      </c>
      <c r="N1073" s="144">
        <f>IFERROR(_xll.qlIndexFixing(ONIndex1M,I1073,TRUE,_xll.ohTrigger(RecalcTrigger,Trigger1M)),NA())</f>
        <v>1.1240654392006277E-2</v>
      </c>
      <c r="O1073" s="44">
        <f>IFERROR(_xll.qlIndexFixing(ONIndex3M,I1073,TRUE,_xll.ohTrigger(RecalcTrigger,Trigger3M)),NA())</f>
        <v>1.2047616862691513E-2</v>
      </c>
      <c r="P1073" s="44">
        <f>IFERROR(_xll.qlIndexFixing(ONIndex6M,I1073,TRUE,_xll.ohTrigger(RecalcTrigger,Trigger6M)),NA())</f>
        <v>1.2344197289628767E-2</v>
      </c>
      <c r="Q1073" s="145">
        <f>IFERROR(_xll.qlIndexFixing(ONIndex1Y,I1073,TRUE,_xll.ohTrigger(RecalcTrigger,Trigger1Y)),NA())</f>
        <v>1.2524285465680407E-2</v>
      </c>
    </row>
    <row r="1074" spans="2:17" x14ac:dyDescent="0.2">
      <c r="B1074" s="39" t="s">
        <v>42</v>
      </c>
      <c r="D1074" s="42">
        <f>_xll.qlCalendarAdvance(Calendar,$D1073,B1074,"f",FALSE)</f>
        <v>47261</v>
      </c>
      <c r="E1074" s="139">
        <f>_xll.qlInterestRateIndexValueDate(IndexON,D1074)</f>
        <v>47261</v>
      </c>
      <c r="F1074" s="155">
        <f>IFERROR(_xll.qlIndexFixing(IndexON,D1074,TRUE,_xll.ohTrigger(RecalcTrigger,TriggerON)),NA())</f>
        <v>1.1146363722094321E-2</v>
      </c>
      <c r="H1074" s="42">
        <f>_xll.qlCalendarAdvance(Calendar,$H1073,B1074,"f",FALSE)</f>
        <v>47261</v>
      </c>
      <c r="I1074" s="139">
        <f>_xll.qlInterestRateIndexValueDate(Index1M,$H1074)</f>
        <v>47263</v>
      </c>
      <c r="J1074" s="144">
        <f>IFERROR(_xll.qlIndexFixing(Index1M,$H1074,TRUE,_xll.ohTrigger(RecalcTrigger,Trigger1M)),NA())</f>
        <v>1.1258810546480341E-2</v>
      </c>
      <c r="K1074" s="44">
        <f>IFERROR(_xll.qlIndexFixing(Index3M,H1074,TRUE,_xll.ohTrigger(RecalcTrigger,Trigger3M)),NA())</f>
        <v>1.2088546142655051E-2</v>
      </c>
      <c r="L1074" s="44">
        <f>IFERROR(_xll.qlIndexFixing(Index6M,$H1074,TRUE,_xll.ohTrigger(RecalcTrigger,Trigger6M)),NA())</f>
        <v>1.2394016958441599E-2</v>
      </c>
      <c r="M1074" s="145">
        <f>IFERROR(_xll.qlIndexFixing(Index1Y,$H1074,TRUE,_xll.ohTrigger(RecalcTrigger,Trigger1Y)),NA())</f>
        <v>1.2637093575096089E-2</v>
      </c>
      <c r="N1074" s="144">
        <f>IFERROR(_xll.qlIndexFixing(ONIndex1M,I1074,TRUE,_xll.ohTrigger(RecalcTrigger,Trigger1M)),NA())</f>
        <v>1.1245761370286544E-2</v>
      </c>
      <c r="O1074" s="44">
        <f>IFERROR(_xll.qlIndexFixing(ONIndex3M,I1074,TRUE,_xll.ohTrigger(RecalcTrigger,Trigger3M)),NA())</f>
        <v>1.2051087573370367E-2</v>
      </c>
      <c r="P1074" s="44">
        <f>IFERROR(_xll.qlIndexFixing(ONIndex6M,I1074,TRUE,_xll.ohTrigger(RecalcTrigger,Trigger6M)),NA())</f>
        <v>1.2345584707649238E-2</v>
      </c>
      <c r="Q1074" s="145">
        <f>IFERROR(_xll.qlIndexFixing(ONIndex1Y,I1074,TRUE,_xll.ohTrigger(RecalcTrigger,Trigger1Y)),NA())</f>
        <v>1.2526813706177364E-2</v>
      </c>
    </row>
    <row r="1075" spans="2:17" x14ac:dyDescent="0.2">
      <c r="B1075" s="39" t="s">
        <v>42</v>
      </c>
      <c r="D1075" s="42">
        <f>_xll.qlCalendarAdvance(Calendar,$D1074,B1075,"f",FALSE)</f>
        <v>47268</v>
      </c>
      <c r="E1075" s="139">
        <f>_xll.qlInterestRateIndexValueDate(IndexON,D1075)</f>
        <v>47268</v>
      </c>
      <c r="F1075" s="155">
        <f>IFERROR(_xll.qlIndexFixing(IndexON,D1075,TRUE,_xll.ohTrigger(RecalcTrigger,TriggerON)),NA())</f>
        <v>1.115568806763001E-2</v>
      </c>
      <c r="H1075" s="42">
        <f>_xll.qlCalendarAdvance(Calendar,$H1074,B1075,"f",FALSE)</f>
        <v>47268</v>
      </c>
      <c r="I1075" s="139">
        <f>_xll.qlInterestRateIndexValueDate(Index1M,$H1075)</f>
        <v>47270</v>
      </c>
      <c r="J1075" s="144">
        <f>IFERROR(_xll.qlIndexFixing(Index1M,$H1075,TRUE,_xll.ohTrigger(RecalcTrigger,Trigger1M)),NA())</f>
        <v>1.1263691572120782E-2</v>
      </c>
      <c r="K1075" s="44">
        <f>IFERROR(_xll.qlIndexFixing(Index3M,H1075,TRUE,_xll.ohTrigger(RecalcTrigger,Trigger3M)),NA())</f>
        <v>1.2091429138871278E-2</v>
      </c>
      <c r="L1075" s="44">
        <f>IFERROR(_xll.qlIndexFixing(Index6M,$H1075,TRUE,_xll.ohTrigger(RecalcTrigger,Trigger6M)),NA())</f>
        <v>1.2394452048699043E-2</v>
      </c>
      <c r="M1075" s="145">
        <f>IFERROR(_xll.qlIndexFixing(Index1Y,$H1075,TRUE,_xll.ohTrigger(RecalcTrigger,Trigger1Y)),NA())</f>
        <v>1.2637593857983249E-2</v>
      </c>
      <c r="N1075" s="144">
        <f>IFERROR(_xll.qlIndexFixing(ONIndex1M,I1075,TRUE,_xll.ohTrigger(RecalcTrigger,Trigger1M)),NA())</f>
        <v>1.125077861834356E-2</v>
      </c>
      <c r="O1075" s="44">
        <f>IFERROR(_xll.qlIndexFixing(ONIndex3M,I1075,TRUE,_xll.ohTrigger(RecalcTrigger,Trigger3M)),NA())</f>
        <v>1.2054473416496236E-2</v>
      </c>
      <c r="P1075" s="44">
        <f>IFERROR(_xll.qlIndexFixing(ONIndex6M,I1075,TRUE,_xll.ohTrigger(RecalcTrigger,Trigger6M)),NA())</f>
        <v>1.23469002151122E-2</v>
      </c>
      <c r="Q1075" s="145">
        <f>IFERROR(_xll.qlIndexFixing(ONIndex1Y,I1075,TRUE,_xll.ohTrigger(RecalcTrigger,Trigger1Y)),NA())</f>
        <v>1.2529264707579202E-2</v>
      </c>
    </row>
    <row r="1076" spans="2:17" x14ac:dyDescent="0.2">
      <c r="B1076" s="39" t="s">
        <v>42</v>
      </c>
      <c r="D1076" s="42">
        <f>_xll.qlCalendarAdvance(Calendar,$D1075,B1076,"f",FALSE)</f>
        <v>47275</v>
      </c>
      <c r="E1076" s="139">
        <f>_xll.qlInterestRateIndexValueDate(IndexON,D1076)</f>
        <v>47275</v>
      </c>
      <c r="F1076" s="155">
        <f>IFERROR(_xll.qlIndexFixing(IndexON,D1076,TRUE,_xll.ohTrigger(RecalcTrigger,TriggerON)),NA())</f>
        <v>1.1164897704363241E-2</v>
      </c>
      <c r="H1076" s="42">
        <f>_xll.qlCalendarAdvance(Calendar,$H1075,B1076,"f",FALSE)</f>
        <v>47275</v>
      </c>
      <c r="I1076" s="139">
        <f>_xll.qlInterestRateIndexValueDate(Index1M,$H1076)</f>
        <v>47277</v>
      </c>
      <c r="J1076" s="144">
        <f>IFERROR(_xll.qlIndexFixing(Index1M,$H1076,TRUE,_xll.ohTrigger(RecalcTrigger,Trigger1M)),NA())</f>
        <v>1.1268482972135596E-2</v>
      </c>
      <c r="K1076" s="44">
        <f>IFERROR(_xll.qlIndexFixing(Index3M,H1076,TRUE,_xll.ohTrigger(RecalcTrigger,Trigger3M)),NA())</f>
        <v>1.2094227847576916E-2</v>
      </c>
      <c r="L1076" s="44">
        <f>IFERROR(_xll.qlIndexFixing(Index6M,$H1076,TRUE,_xll.ohTrigger(RecalcTrigger,Trigger6M)),NA())</f>
        <v>1.2394817263377435E-2</v>
      </c>
      <c r="M1076" s="145">
        <f>IFERROR(_xll.qlIndexFixing(Index1Y,$H1076,TRUE,_xll.ohTrigger(RecalcTrigger,Trigger1Y)),NA())</f>
        <v>1.263801697897087E-2</v>
      </c>
      <c r="N1076" s="144">
        <f>IFERROR(_xll.qlIndexFixing(ONIndex1M,I1076,TRUE,_xll.ohTrigger(RecalcTrigger,Trigger1M)),NA())</f>
        <v>1.1255706208919136E-2</v>
      </c>
      <c r="O1076" s="44">
        <f>IFERROR(_xll.qlIndexFixing(ONIndex3M,I1076,TRUE,_xll.ohTrigger(RecalcTrigger,Trigger3M)),NA())</f>
        <v>1.2057774510934038E-2</v>
      </c>
      <c r="P1076" s="44">
        <f>IFERROR(_xll.qlIndexFixing(ONIndex6M,I1076,TRUE,_xll.ohTrigger(RecalcTrigger,Trigger6M)),NA())</f>
        <v>1.2348143994351801E-2</v>
      </c>
      <c r="Q1076" s="145">
        <f>IFERROR(_xll.qlIndexFixing(ONIndex1Y,I1076,TRUE,_xll.ohTrigger(RecalcTrigger,Trigger1Y)),NA())</f>
        <v>1.2531638509534204E-2</v>
      </c>
    </row>
    <row r="1077" spans="2:17" x14ac:dyDescent="0.2">
      <c r="B1077" s="39" t="s">
        <v>42</v>
      </c>
      <c r="D1077" s="42">
        <f>_xll.qlCalendarAdvance(Calendar,$D1076,B1077,"f",FALSE)</f>
        <v>47282</v>
      </c>
      <c r="E1077" s="139">
        <f>_xll.qlInterestRateIndexValueDate(IndexON,D1077)</f>
        <v>47282</v>
      </c>
      <c r="F1077" s="155">
        <f>IFERROR(_xll.qlIndexFixing(IndexON,D1077,TRUE,_xll.ohTrigger(RecalcTrigger,TriggerON)),NA())</f>
        <v>1.11739924274179E-2</v>
      </c>
      <c r="H1077" s="42">
        <f>_xll.qlCalendarAdvance(Calendar,$H1076,B1077,"f",FALSE)</f>
        <v>47282</v>
      </c>
      <c r="I1077" s="139">
        <f>_xll.qlInterestRateIndexValueDate(Index1M,$H1077)</f>
        <v>47284</v>
      </c>
      <c r="J1077" s="144">
        <f>IFERROR(_xll.qlIndexFixing(Index1M,$H1077,TRUE,_xll.ohTrigger(RecalcTrigger,Trigger1M)),NA())</f>
        <v>1.1273184819052567E-2</v>
      </c>
      <c r="K1077" s="44">
        <f>IFERROR(_xll.qlIndexFixing(Index3M,H1077,TRUE,_xll.ohTrigger(RecalcTrigger,Trigger3M)),NA())</f>
        <v>1.209694238780696E-2</v>
      </c>
      <c r="L1077" s="44">
        <f>IFERROR(_xll.qlIndexFixing(Index6M,$H1077,TRUE,_xll.ohTrigger(RecalcTrigger,Trigger6M)),NA())</f>
        <v>1.2395112785944717E-2</v>
      </c>
      <c r="M1077" s="145">
        <f>IFERROR(_xll.qlIndexFixing(Index1Y,$H1077,TRUE,_xll.ohTrigger(RecalcTrigger,Trigger1Y)),NA())</f>
        <v>1.2638362978207108E-2</v>
      </c>
      <c r="N1077" s="144">
        <f>IFERROR(_xll.qlIndexFixing(ONIndex1M,I1077,TRUE,_xll.ohTrigger(RecalcTrigger,Trigger1M)),NA())</f>
        <v>1.1260544214435342E-2</v>
      </c>
      <c r="O1077" s="44">
        <f>IFERROR(_xll.qlIndexFixing(ONIndex3M,I1077,TRUE,_xll.ohTrigger(RecalcTrigger,Trigger3M)),NA())</f>
        <v>1.2060990975548691E-2</v>
      </c>
      <c r="P1077" s="44">
        <f>IFERROR(_xll.qlIndexFixing(ONIndex6M,I1077,TRUE,_xll.ohTrigger(RecalcTrigger,Trigger6M)),NA())</f>
        <v>1.2349316227782126E-2</v>
      </c>
      <c r="Q1077" s="145">
        <f>IFERROR(_xll.qlIndexFixing(ONIndex1Y,I1077,TRUE,_xll.ohTrigger(RecalcTrigger,Trigger1Y)),NA())</f>
        <v>1.2533935151930464E-2</v>
      </c>
    </row>
    <row r="1078" spans="2:17" x14ac:dyDescent="0.2">
      <c r="B1078" s="39" t="s">
        <v>42</v>
      </c>
      <c r="D1078" s="42">
        <f>_xll.qlCalendarAdvance(Calendar,$D1077,B1078,"f",FALSE)</f>
        <v>47289</v>
      </c>
      <c r="E1078" s="139">
        <f>_xll.qlInterestRateIndexValueDate(IndexON,D1078)</f>
        <v>47289</v>
      </c>
      <c r="F1078" s="155">
        <f>IFERROR(_xll.qlIndexFixing(IndexON,D1078,TRUE,_xll.ohTrigger(RecalcTrigger,TriggerON)),NA())</f>
        <v>1.1182972031598126E-2</v>
      </c>
      <c r="H1078" s="42">
        <f>_xll.qlCalendarAdvance(Calendar,$H1077,B1078,"f",FALSE)</f>
        <v>47289</v>
      </c>
      <c r="I1078" s="139">
        <f>_xll.qlInterestRateIndexValueDate(Index1M,$H1078)</f>
        <v>47291</v>
      </c>
      <c r="J1078" s="144">
        <f>IFERROR(_xll.qlIndexFixing(Index1M,$H1078,TRUE,_xll.ohTrigger(RecalcTrigger,Trigger1M)),NA())</f>
        <v>1.1277797185402066E-2</v>
      </c>
      <c r="K1078" s="44">
        <f>IFERROR(_xll.qlIndexFixing(Index3M,H1078,TRUE,_xll.ohTrigger(RecalcTrigger,Trigger3M)),NA())</f>
        <v>1.2099572878598107E-2</v>
      </c>
      <c r="L1078" s="44">
        <f>IFERROR(_xll.qlIndexFixing(Index6M,$H1078,TRUE,_xll.ohTrigger(RecalcTrigger,Trigger6M)),NA())</f>
        <v>1.2395338799874882E-2</v>
      </c>
      <c r="M1078" s="145">
        <f>IFERROR(_xll.qlIndexFixing(Index1Y,$H1078,TRUE,_xll.ohTrigger(RecalcTrigger,Trigger1Y)),NA())</f>
        <v>1.2638631895857108E-2</v>
      </c>
      <c r="N1078" s="144">
        <f>IFERROR(_xll.qlIndexFixing(ONIndex1M,I1078,TRUE,_xll.ohTrigger(RecalcTrigger,Trigger1M)),NA())</f>
        <v>1.1265292707554053E-2</v>
      </c>
      <c r="O1078" s="44">
        <f>IFERROR(_xll.qlIndexFixing(ONIndex3M,I1078,TRUE,_xll.ohTrigger(RecalcTrigger,Trigger3M)),NA())</f>
        <v>1.206412292904524E-2</v>
      </c>
      <c r="P1078" s="44">
        <f>IFERROR(_xll.qlIndexFixing(ONIndex6M,I1078,TRUE,_xll.ohTrigger(RecalcTrigger,Trigger6M)),NA())</f>
        <v>1.2350417097577449E-2</v>
      </c>
      <c r="Q1078" s="145">
        <f>IFERROR(_xll.qlIndexFixing(ONIndex1Y,I1078,TRUE,_xll.ohTrigger(RecalcTrigger,Trigger1Y)),NA())</f>
        <v>1.2536154674416267E-2</v>
      </c>
    </row>
    <row r="1079" spans="2:17" x14ac:dyDescent="0.2">
      <c r="B1079" s="39" t="s">
        <v>42</v>
      </c>
      <c r="D1079" s="42">
        <f>_xll.qlCalendarAdvance(Calendar,$D1078,B1079,"f",FALSE)</f>
        <v>47296</v>
      </c>
      <c r="E1079" s="139">
        <f>_xll.qlInterestRateIndexValueDate(IndexON,D1079)</f>
        <v>47296</v>
      </c>
      <c r="F1079" s="155">
        <f>IFERROR(_xll.qlIndexFixing(IndexON,D1079,TRUE,_xll.ohTrigger(RecalcTrigger,TriggerON)),NA())</f>
        <v>1.1191836311947867E-2</v>
      </c>
      <c r="H1079" s="42">
        <f>_xll.qlCalendarAdvance(Calendar,$H1078,B1079,"f",FALSE)</f>
        <v>47296</v>
      </c>
      <c r="I1079" s="139">
        <f>_xll.qlInterestRateIndexValueDate(Index1M,$H1079)</f>
        <v>47298</v>
      </c>
      <c r="J1079" s="144">
        <f>IFERROR(_xll.qlIndexFixing(Index1M,$H1079,TRUE,_xll.ohTrigger(RecalcTrigger,Trigger1M)),NA())</f>
        <v>1.1282811754407263E-2</v>
      </c>
      <c r="K1079" s="44">
        <f>IFERROR(_xll.qlIndexFixing(Index3M,H1079,TRUE,_xll.ohTrigger(RecalcTrigger,Trigger3M)),NA())</f>
        <v>1.2101010830836829E-2</v>
      </c>
      <c r="L1079" s="44">
        <f>IFERROR(_xll.qlIndexFixing(Index6M,$H1079,TRUE,_xll.ohTrigger(RecalcTrigger,Trigger6M)),NA())</f>
        <v>1.2395495488651431E-2</v>
      </c>
      <c r="M1079" s="145">
        <f>IFERROR(_xll.qlIndexFixing(Index1Y,$H1079,TRUE,_xll.ohTrigger(RecalcTrigger,Trigger1Y)),NA())</f>
        <v>1.2638270016313295E-2</v>
      </c>
      <c r="N1079" s="144">
        <f>IFERROR(_xll.qlIndexFixing(ONIndex1M,I1079,TRUE,_xll.ohTrigger(RecalcTrigger,Trigger1M)),NA())</f>
        <v>1.1269951760857211E-2</v>
      </c>
      <c r="O1079" s="44">
        <f>IFERROR(_xll.qlIndexFixing(ONIndex3M,I1079,TRUE,_xll.ohTrigger(RecalcTrigger,Trigger3M)),NA())</f>
        <v>1.2067170490608348E-2</v>
      </c>
      <c r="P1079" s="44">
        <f>IFERROR(_xll.qlIndexFixing(ONIndex6M,I1079,TRUE,_xll.ohTrigger(RecalcTrigger,Trigger6M)),NA())</f>
        <v>1.2351446786391662E-2</v>
      </c>
      <c r="Q1079" s="145">
        <f>IFERROR(_xll.qlIndexFixing(ONIndex1Y,I1079,TRUE,_xll.ohTrigger(RecalcTrigger,Trigger1Y)),NA())</f>
        <v>1.2538297116719832E-2</v>
      </c>
    </row>
    <row r="1080" spans="2:17" x14ac:dyDescent="0.2">
      <c r="B1080" s="39" t="s">
        <v>42</v>
      </c>
      <c r="D1080" s="42">
        <f>_xll.qlCalendarAdvance(Calendar,$D1079,B1080,"f",FALSE)</f>
        <v>47303</v>
      </c>
      <c r="E1080" s="139">
        <f>_xll.qlInterestRateIndexValueDate(IndexON,D1080)</f>
        <v>47303</v>
      </c>
      <c r="F1080" s="155">
        <f>IFERROR(_xll.qlIndexFixing(IndexON,D1080,TRUE,_xll.ohTrigger(RecalcTrigger,TriggerON)),NA())</f>
        <v>1.1200585063431134E-2</v>
      </c>
      <c r="H1080" s="42">
        <f>_xll.qlCalendarAdvance(Calendar,$H1079,B1080,"f",FALSE)</f>
        <v>47303</v>
      </c>
      <c r="I1080" s="139">
        <f>_xll.qlInterestRateIndexValueDate(Index1M,$H1080)</f>
        <v>47305</v>
      </c>
      <c r="J1080" s="144">
        <f>IFERROR(_xll.qlIndexFixing(Index1M,$H1080,TRUE,_xll.ohTrigger(RecalcTrigger,Trigger1M)),NA())</f>
        <v>1.1286753766543332E-2</v>
      </c>
      <c r="K1080" s="44">
        <f>IFERROR(_xll.qlIndexFixing(Index3M,H1080,TRUE,_xll.ohTrigger(RecalcTrigger,Trigger3M)),NA())</f>
        <v>1.2104582188046203E-2</v>
      </c>
      <c r="L1080" s="44">
        <f>IFERROR(_xll.qlIndexFixing(Index6M,$H1080,TRUE,_xll.ohTrigger(RecalcTrigger,Trigger6M)),NA())</f>
        <v>1.2395583035763477E-2</v>
      </c>
      <c r="M1080" s="145">
        <f>IFERROR(_xll.qlIndexFixing(Index1Y,$H1080,TRUE,_xll.ohTrigger(RecalcTrigger,Trigger1Y)),NA())</f>
        <v>1.2638938647148724E-2</v>
      </c>
      <c r="N1080" s="144">
        <f>IFERROR(_xll.qlIndexFixing(ONIndex1M,I1080,TRUE,_xll.ohTrigger(RecalcTrigger,Trigger1M)),NA())</f>
        <v>1.1274521446766883E-2</v>
      </c>
      <c r="O1080" s="44">
        <f>IFERROR(_xll.qlIndexFixing(ONIndex3M,I1080,TRUE,_xll.ohTrigger(RecalcTrigger,Trigger3M)),NA())</f>
        <v>1.2070133778863124E-2</v>
      </c>
      <c r="P1080" s="44">
        <f>IFERROR(_xll.qlIndexFixing(ONIndex6M,I1080,TRUE,_xll.ohTrigger(RecalcTrigger,Trigger6M)),NA())</f>
        <v>1.235240547623917E-2</v>
      </c>
      <c r="Q1080" s="145">
        <f>IFERROR(_xll.qlIndexFixing(ONIndex1Y,I1080,TRUE,_xll.ohTrigger(RecalcTrigger,Trigger1Y)),NA())</f>
        <v>1.2540362518569381E-2</v>
      </c>
    </row>
    <row r="1081" spans="2:17" x14ac:dyDescent="0.2">
      <c r="B1081" s="39" t="s">
        <v>42</v>
      </c>
      <c r="D1081" s="42">
        <f>_xll.qlCalendarAdvance(Calendar,$D1080,B1081,"f",FALSE)</f>
        <v>47310</v>
      </c>
      <c r="E1081" s="139">
        <f>_xll.qlInterestRateIndexValueDate(IndexON,D1081)</f>
        <v>47310</v>
      </c>
      <c r="F1081" s="155">
        <f>IFERROR(_xll.qlIndexFixing(IndexON,D1081,TRUE,_xll.ohTrigger(RecalcTrigger,TriggerON)),NA())</f>
        <v>1.1209218080932004E-2</v>
      </c>
      <c r="H1081" s="42">
        <f>_xll.qlCalendarAdvance(Calendar,$H1080,B1081,"f",FALSE)</f>
        <v>47310</v>
      </c>
      <c r="I1081" s="139">
        <f>_xll.qlInterestRateIndexValueDate(Index1M,$H1081)</f>
        <v>47312</v>
      </c>
      <c r="J1081" s="144">
        <f>IFERROR(_xll.qlIndexFixing(Index1M,$H1081,TRUE,_xll.ohTrigger(RecalcTrigger,Trigger1M)),NA())</f>
        <v>1.129109812641131E-2</v>
      </c>
      <c r="K1081" s="44">
        <f>IFERROR(_xll.qlIndexFixing(Index3M,H1081,TRUE,_xll.ohTrigger(RecalcTrigger,Trigger3M)),NA())</f>
        <v>1.2106961244808008E-2</v>
      </c>
      <c r="L1081" s="44">
        <f>IFERROR(_xll.qlIndexFixing(Index6M,$H1081,TRUE,_xll.ohTrigger(RecalcTrigger,Trigger6M)),NA())</f>
        <v>1.2395601624709211E-2</v>
      </c>
      <c r="M1081" s="145">
        <f>IFERROR(_xll.qlIndexFixing(Index1Y,$H1081,TRUE,_xll.ohTrigger(RecalcTrigger,Trigger1Y)),NA())</f>
        <v>1.2638976561211022E-2</v>
      </c>
      <c r="N1081" s="144">
        <f>IFERROR(_xll.qlIndexFixing(ONIndex1M,I1081,TRUE,_xll.ohTrigger(RecalcTrigger,Trigger1M)),NA())</f>
        <v>1.1279001838024882E-2</v>
      </c>
      <c r="O1081" s="44">
        <f>IFERROR(_xll.qlIndexFixing(ONIndex3M,I1081,TRUE,_xll.ohTrigger(RecalcTrigger,Trigger3M)),NA())</f>
        <v>1.2073012912514614E-2</v>
      </c>
      <c r="P1081" s="44">
        <f>IFERROR(_xll.qlIndexFixing(ONIndex6M,I1081,TRUE,_xll.ohTrigger(RecalcTrigger,Trigger6M)),NA())</f>
        <v>1.2353293349773864E-2</v>
      </c>
      <c r="Q1081" s="145">
        <f>IFERROR(_xll.qlIndexFixing(ONIndex1Y,I1081,TRUE,_xll.ohTrigger(RecalcTrigger,Trigger1Y)),NA())</f>
        <v>1.2542350919693135E-2</v>
      </c>
    </row>
    <row r="1082" spans="2:17" x14ac:dyDescent="0.2">
      <c r="B1082" s="39" t="s">
        <v>42</v>
      </c>
      <c r="D1082" s="42">
        <f>_xll.qlCalendarAdvance(Calendar,$D1081,B1082,"f",FALSE)</f>
        <v>47317</v>
      </c>
      <c r="E1082" s="139">
        <f>_xll.qlInterestRateIndexValueDate(IndexON,D1082)</f>
        <v>47317</v>
      </c>
      <c r="F1082" s="155">
        <f>IFERROR(_xll.qlIndexFixing(IndexON,D1082,TRUE,_xll.ohTrigger(RecalcTrigger,TriggerON)),NA())</f>
        <v>1.1217735159414488E-2</v>
      </c>
      <c r="H1082" s="42">
        <f>_xll.qlCalendarAdvance(Calendar,$H1081,B1082,"f",FALSE)</f>
        <v>47317</v>
      </c>
      <c r="I1082" s="139">
        <f>_xll.qlInterestRateIndexValueDate(Index1M,$H1082)</f>
        <v>47319</v>
      </c>
      <c r="J1082" s="144">
        <f>IFERROR(_xll.qlIndexFixing(Index1M,$H1082,TRUE,_xll.ohTrigger(RecalcTrigger,Trigger1M)),NA())</f>
        <v>1.1295353295859074E-2</v>
      </c>
      <c r="K1082" s="44">
        <f>IFERROR(_xll.qlIndexFixing(Index3M,H1082,TRUE,_xll.ohTrigger(RecalcTrigger,Trigger3M)),NA())</f>
        <v>1.2109256728342324E-2</v>
      </c>
      <c r="L1082" s="44">
        <f>IFERROR(_xll.qlIndexFixing(Index6M,$H1082,TRUE,_xll.ohTrigger(RecalcTrigger,Trigger6M)),NA())</f>
        <v>1.2395551438992873E-2</v>
      </c>
      <c r="M1082" s="145">
        <f>IFERROR(_xll.qlIndexFixing(Index1Y,$H1082,TRUE,_xll.ohTrigger(RecalcTrigger,Trigger1Y)),NA())</f>
        <v>1.2638937554527798E-2</v>
      </c>
      <c r="N1082" s="144">
        <f>IFERROR(_xll.qlIndexFixing(ONIndex1M,I1082,TRUE,_xll.ohTrigger(RecalcTrigger,Trigger1M)),NA())</f>
        <v>1.1283393007133213E-2</v>
      </c>
      <c r="O1082" s="44">
        <f>IFERROR(_xll.qlIndexFixing(ONIndex3M,I1082,TRUE,_xll.ohTrigger(RecalcTrigger,Trigger3M)),NA())</f>
        <v>1.2075808010667544E-2</v>
      </c>
      <c r="P1082" s="44">
        <f>IFERROR(_xll.qlIndexFixing(ONIndex6M,I1082,TRUE,_xll.ohTrigger(RecalcTrigger,Trigger6M)),NA())</f>
        <v>1.235411058917002E-2</v>
      </c>
      <c r="Q1082" s="145">
        <f>IFERROR(_xll.qlIndexFixing(ONIndex1Y,I1082,TRUE,_xll.ohTrigger(RecalcTrigger,Trigger1Y)),NA())</f>
        <v>1.254426235989925E-2</v>
      </c>
    </row>
    <row r="1083" spans="2:17" x14ac:dyDescent="0.2">
      <c r="B1083" s="39" t="s">
        <v>42</v>
      </c>
      <c r="D1083" s="42">
        <f>_xll.qlCalendarAdvance(Calendar,$D1082,B1083,"f",FALSE)</f>
        <v>47324</v>
      </c>
      <c r="E1083" s="139">
        <f>_xll.qlInterestRateIndexValueDate(IndexON,D1083)</f>
        <v>47324</v>
      </c>
      <c r="F1083" s="155">
        <f>IFERROR(_xll.qlIndexFixing(IndexON,D1083,TRUE,_xll.ohTrigger(RecalcTrigger,TriggerON)),NA())</f>
        <v>1.1226136093922534E-2</v>
      </c>
      <c r="H1083" s="42">
        <f>_xll.qlCalendarAdvance(Calendar,$H1082,B1083,"f",FALSE)</f>
        <v>47324</v>
      </c>
      <c r="I1083" s="139">
        <f>_xll.qlInterestRateIndexValueDate(Index1M,$H1083)</f>
        <v>47326</v>
      </c>
      <c r="J1083" s="144">
        <f>IFERROR(_xll.qlIndexFixing(Index1M,$H1083,TRUE,_xll.ohTrigger(RecalcTrigger,Trigger1M)),NA())</f>
        <v>1.1299519347435049E-2</v>
      </c>
      <c r="K1083" s="44">
        <f>IFERROR(_xll.qlIndexFixing(Index3M,H1083,TRUE,_xll.ohTrigger(RecalcTrigger,Trigger3M)),NA())</f>
        <v>1.2111468757714764E-2</v>
      </c>
      <c r="L1083" s="44">
        <f>IFERROR(_xll.qlIndexFixing(Index6M,$H1083,TRUE,_xll.ohTrigger(RecalcTrigger,Trigger6M)),NA())</f>
        <v>1.2395432662125611E-2</v>
      </c>
      <c r="M1083" s="145">
        <f>IFERROR(_xll.qlIndexFixing(Index1Y,$H1083,TRUE,_xll.ohTrigger(RecalcTrigger,Trigger1Y)),NA())</f>
        <v>1.2638821667354153E-2</v>
      </c>
      <c r="N1083" s="144">
        <f>IFERROR(_xll.qlIndexFixing(ONIndex1M,I1083,TRUE,_xll.ohTrigger(RecalcTrigger,Trigger1M)),NA())</f>
        <v>1.1287695026673816E-2</v>
      </c>
      <c r="O1083" s="44">
        <f>IFERROR(_xll.qlIndexFixing(ONIndex3M,I1083,TRUE,_xll.ohTrigger(RecalcTrigger,Trigger3M)),NA())</f>
        <v>1.207851919202696E-2</v>
      </c>
      <c r="P1083" s="44">
        <f>IFERROR(_xll.qlIndexFixing(ONIndex6M,I1083,TRUE,_xll.ohTrigger(RecalcTrigger,Trigger6M)),NA())</f>
        <v>1.2354857376761785E-2</v>
      </c>
      <c r="Q1083" s="145">
        <f>IFERROR(_xll.qlIndexFixing(ONIndex1Y,I1083,TRUE,_xll.ohTrigger(RecalcTrigger,Trigger1Y)),NA())</f>
        <v>1.2546096878756074E-2</v>
      </c>
    </row>
    <row r="1084" spans="2:17" x14ac:dyDescent="0.2">
      <c r="B1084" s="39" t="s">
        <v>42</v>
      </c>
      <c r="D1084" s="42">
        <f>_xll.qlCalendarAdvance(Calendar,$D1083,B1084,"f",FALSE)</f>
        <v>47331</v>
      </c>
      <c r="E1084" s="139">
        <f>_xll.qlInterestRateIndexValueDate(IndexON,D1084)</f>
        <v>47331</v>
      </c>
      <c r="F1084" s="155">
        <f>IFERROR(_xll.qlIndexFixing(IndexON,D1084,TRUE,_xll.ohTrigger(RecalcTrigger,TriggerON)),NA())</f>
        <v>1.1234420679260282E-2</v>
      </c>
      <c r="H1084" s="42">
        <f>_xll.qlCalendarAdvance(Calendar,$H1083,B1084,"f",FALSE)</f>
        <v>47331</v>
      </c>
      <c r="I1084" s="139">
        <f>_xll.qlInterestRateIndexValueDate(Index1M,$H1084)</f>
        <v>47333</v>
      </c>
      <c r="J1084" s="144">
        <f>IFERROR(_xll.qlIndexFixing(Index1M,$H1084,TRUE,_xll.ohTrigger(RecalcTrigger,Trigger1M)),NA())</f>
        <v>1.1303596353679913E-2</v>
      </c>
      <c r="K1084" s="44">
        <f>IFERROR(_xll.qlIndexFixing(Index3M,H1084,TRUE,_xll.ohTrigger(RecalcTrigger,Trigger3M)),NA())</f>
        <v>1.2113597452000286E-2</v>
      </c>
      <c r="L1084" s="44">
        <f>IFERROR(_xll.qlIndexFixing(Index6M,$H1084,TRUE,_xll.ohTrigger(RecalcTrigger,Trigger6M)),NA())</f>
        <v>1.2395245477627223E-2</v>
      </c>
      <c r="M1084" s="145">
        <f>IFERROR(_xll.qlIndexFixing(Index1Y,$H1084,TRUE,_xll.ohTrigger(RecalcTrigger,Trigger1Y)),NA())</f>
        <v>1.2638628939962397E-2</v>
      </c>
      <c r="N1084" s="144">
        <f>IFERROR(_xll.qlIndexFixing(ONIndex1M,I1084,TRUE,_xll.ohTrigger(RecalcTrigger,Trigger1M)),NA())</f>
        <v>1.1291907969148696E-2</v>
      </c>
      <c r="O1084" s="44">
        <f>IFERROR(_xll.qlIndexFixing(ONIndex3M,I1084,TRUE,_xll.ohTrigger(RecalcTrigger,Trigger3M)),NA())</f>
        <v>1.2081146575377844E-2</v>
      </c>
      <c r="P1084" s="44">
        <f>IFERROR(_xll.qlIndexFixing(ONIndex6M,I1084,TRUE,_xll.ohTrigger(RecalcTrigger,Trigger6M)),NA())</f>
        <v>1.2355533894883308E-2</v>
      </c>
      <c r="Q1084" s="145">
        <f>IFERROR(_xll.qlIndexFixing(ONIndex1Y,I1084,TRUE,_xll.ohTrigger(RecalcTrigger,Trigger1Y)),NA())</f>
        <v>1.2547854516151702E-2</v>
      </c>
    </row>
    <row r="1085" spans="2:17" x14ac:dyDescent="0.2">
      <c r="B1085" s="39" t="s">
        <v>42</v>
      </c>
      <c r="D1085" s="42">
        <f>_xll.qlCalendarAdvance(Calendar,$D1084,B1085,"f",FALSE)</f>
        <v>47338</v>
      </c>
      <c r="E1085" s="139">
        <f>_xll.qlInterestRateIndexValueDate(IndexON,D1085)</f>
        <v>47338</v>
      </c>
      <c r="F1085" s="155">
        <f>IFERROR(_xll.qlIndexFixing(IndexON,D1085,TRUE,_xll.ohTrigger(RecalcTrigger,TriggerON)),NA())</f>
        <v>1.1242588710471679E-2</v>
      </c>
      <c r="H1085" s="42">
        <f>_xll.qlCalendarAdvance(Calendar,$H1084,B1085,"f",FALSE)</f>
        <v>47338</v>
      </c>
      <c r="I1085" s="139">
        <f>_xll.qlInterestRateIndexValueDate(Index1M,$H1085)</f>
        <v>47340</v>
      </c>
      <c r="J1085" s="144">
        <f>IFERROR(_xll.qlIndexFixing(Index1M,$H1085,TRUE,_xll.ohTrigger(RecalcTrigger,Trigger1M)),NA())</f>
        <v>1.1307584387144668E-2</v>
      </c>
      <c r="K1085" s="44">
        <f>IFERROR(_xll.qlIndexFixing(Index3M,H1085,TRUE,_xll.ohTrigger(RecalcTrigger,Trigger3M)),NA())</f>
        <v>1.2115642930276406E-2</v>
      </c>
      <c r="L1085" s="44">
        <f>IFERROR(_xll.qlIndexFixing(Index6M,$H1085,TRUE,_xll.ohTrigger(RecalcTrigger,Trigger6M)),NA())</f>
        <v>1.2394990069023984E-2</v>
      </c>
      <c r="M1085" s="145">
        <f>IFERROR(_xll.qlIndexFixing(Index1Y,$H1085,TRUE,_xll.ohTrigger(RecalcTrigger,Trigger1Y)),NA())</f>
        <v>1.2638359412643786E-2</v>
      </c>
      <c r="N1085" s="144">
        <f>IFERROR(_xll.qlIndexFixing(ONIndex1M,I1085,TRUE,_xll.ohTrigger(RecalcTrigger,Trigger1M)),NA())</f>
        <v>1.1296031907299664E-2</v>
      </c>
      <c r="O1085" s="44">
        <f>IFERROR(_xll.qlIndexFixing(ONIndex3M,I1085,TRUE,_xll.ohTrigger(RecalcTrigger,Trigger3M)),NA())</f>
        <v>1.2083690279744985E-2</v>
      </c>
      <c r="P1085" s="44">
        <f>IFERROR(_xll.qlIndexFixing(ONIndex6M,I1085,TRUE,_xll.ohTrigger(RecalcTrigger,Trigger6M)),NA())</f>
        <v>1.2356140326108545E-2</v>
      </c>
      <c r="Q1085" s="145">
        <f>IFERROR(_xll.qlIndexFixing(ONIndex1Y,I1085,TRUE,_xll.ohTrigger(RecalcTrigger,Trigger1Y)),NA())</f>
        <v>1.2549535311814353E-2</v>
      </c>
    </row>
    <row r="1086" spans="2:17" x14ac:dyDescent="0.2">
      <c r="B1086" s="39" t="s">
        <v>42</v>
      </c>
      <c r="D1086" s="42">
        <f>_xll.qlCalendarAdvance(Calendar,$D1085,B1086,"f",FALSE)</f>
        <v>47345</v>
      </c>
      <c r="E1086" s="139">
        <f>_xll.qlInterestRateIndexValueDate(IndexON,D1086)</f>
        <v>47345</v>
      </c>
      <c r="F1086" s="155">
        <f>IFERROR(_xll.qlIndexFixing(IndexON,D1086,TRUE,_xll.ohTrigger(RecalcTrigger,TriggerON)),NA())</f>
        <v>1.125063998268061E-2</v>
      </c>
      <c r="H1086" s="42">
        <f>_xll.qlCalendarAdvance(Calendar,$H1085,B1086,"f",FALSE)</f>
        <v>47345</v>
      </c>
      <c r="I1086" s="139">
        <f>_xll.qlInterestRateIndexValueDate(Index1M,$H1086)</f>
        <v>47347</v>
      </c>
      <c r="J1086" s="144">
        <f>IFERROR(_xll.qlIndexFixing(Index1M,$H1086,TRUE,_xll.ohTrigger(RecalcTrigger,Trigger1M)),NA())</f>
        <v>1.1311483520372572E-2</v>
      </c>
      <c r="K1086" s="44">
        <f>IFERROR(_xll.qlIndexFixing(Index3M,H1086,TRUE,_xll.ohTrigger(RecalcTrigger,Trigger3M)),NA())</f>
        <v>1.2117605311626589E-2</v>
      </c>
      <c r="L1086" s="44">
        <f>IFERROR(_xll.qlIndexFixing(Index6M,$H1086,TRUE,_xll.ohTrigger(RecalcTrigger,Trigger6M)),NA())</f>
        <v>1.2394666619848648E-2</v>
      </c>
      <c r="M1086" s="145">
        <f>IFERROR(_xll.qlIndexFixing(Index1Y,$H1086,TRUE,_xll.ohTrigger(RecalcTrigger,Trigger1Y)),NA())</f>
        <v>1.263801312570635E-2</v>
      </c>
      <c r="N1086" s="144">
        <f>IFERROR(_xll.qlIndexFixing(ONIndex1M,I1086,TRUE,_xll.ohTrigger(RecalcTrigger,Trigger1M)),NA())</f>
        <v>1.1300066913468854E-2</v>
      </c>
      <c r="O1086" s="44">
        <f>IFERROR(_xll.qlIndexFixing(ONIndex3M,I1086,TRUE,_xll.ohTrigger(RecalcTrigger,Trigger3M)),NA())</f>
        <v>1.2086150423913367E-2</v>
      </c>
      <c r="P1086" s="44">
        <f>IFERROR(_xll.qlIndexFixing(ONIndex6M,I1086,TRUE,_xll.ohTrigger(RecalcTrigger,Trigger6M)),NA())</f>
        <v>1.2356676852531834E-2</v>
      </c>
      <c r="Q1086" s="145">
        <f>IFERROR(_xll.qlIndexFixing(ONIndex1Y,I1086,TRUE,_xll.ohTrigger(RecalcTrigger,Trigger1Y)),NA())</f>
        <v>1.2551139305392311E-2</v>
      </c>
    </row>
    <row r="1087" spans="2:17" x14ac:dyDescent="0.2">
      <c r="B1087" s="39" t="s">
        <v>42</v>
      </c>
      <c r="D1087" s="42">
        <f>_xll.qlCalendarAdvance(Calendar,$D1086,B1087,"f",FALSE)</f>
        <v>47352</v>
      </c>
      <c r="E1087" s="139">
        <f>_xll.qlInterestRateIndexValueDate(IndexON,D1087)</f>
        <v>47352</v>
      </c>
      <c r="F1087" s="155">
        <f>IFERROR(_xll.qlIndexFixing(IndexON,D1087,TRUE,_xll.ohTrigger(RecalcTrigger,TriggerON)),NA())</f>
        <v>1.1258574290611278E-2</v>
      </c>
      <c r="H1087" s="42">
        <f>_xll.qlCalendarAdvance(Calendar,$H1086,B1087,"f",FALSE)</f>
        <v>47352</v>
      </c>
      <c r="I1087" s="139">
        <f>_xll.qlInterestRateIndexValueDate(Index1M,$H1087)</f>
        <v>47354</v>
      </c>
      <c r="J1087" s="144">
        <f>IFERROR(_xll.qlIndexFixing(Index1M,$H1087,TRUE,_xll.ohTrigger(RecalcTrigger,Trigger1M)),NA())</f>
        <v>1.1315293825919781E-2</v>
      </c>
      <c r="K1087" s="44">
        <f>IFERROR(_xll.qlIndexFixing(Index3M,H1087,TRUE,_xll.ohTrigger(RecalcTrigger,Trigger3M)),NA())</f>
        <v>1.2119484715141958E-2</v>
      </c>
      <c r="L1087" s="44">
        <f>IFERROR(_xll.qlIndexFixing(Index6M,$H1087,TRUE,_xll.ohTrigger(RecalcTrigger,Trigger6M)),NA())</f>
        <v>1.2394275313641751E-2</v>
      </c>
      <c r="M1087" s="145">
        <f>IFERROR(_xll.qlIndexFixing(Index1Y,$H1087,TRUE,_xll.ohTrigger(RecalcTrigger,Trigger1Y)),NA())</f>
        <v>1.2637590119476197E-2</v>
      </c>
      <c r="N1087" s="144">
        <f>IFERROR(_xll.qlIndexFixing(ONIndex1M,I1087,TRUE,_xll.ohTrigger(RecalcTrigger,Trigger1M)),NA())</f>
        <v>1.1304013060318141E-2</v>
      </c>
      <c r="O1087" s="44">
        <f>IFERROR(_xll.qlIndexFixing(ONIndex3M,I1087,TRUE,_xll.ohTrigger(RecalcTrigger,Trigger3M)),NA())</f>
        <v>1.2088527126508097E-2</v>
      </c>
      <c r="P1087" s="44">
        <f>IFERROR(_xll.qlIndexFixing(ONIndex6M,I1087,TRUE,_xll.ohTrigger(RecalcTrigger,Trigger6M)),NA())</f>
        <v>1.2357143656647196E-2</v>
      </c>
      <c r="Q1087" s="145">
        <f>IFERROR(_xll.qlIndexFixing(ONIndex1Y,I1087,TRUE,_xll.ohTrigger(RecalcTrigger,Trigger1Y)),NA())</f>
        <v>1.2552666536693735E-2</v>
      </c>
    </row>
    <row r="1088" spans="2:17" x14ac:dyDescent="0.2">
      <c r="B1088" s="39" t="s">
        <v>42</v>
      </c>
      <c r="D1088" s="42">
        <f>_xll.qlCalendarAdvance(Calendar,$D1087,B1088,"f",FALSE)</f>
        <v>47359</v>
      </c>
      <c r="E1088" s="139">
        <f>_xll.qlInterestRateIndexValueDate(IndexON,D1088)</f>
        <v>47359</v>
      </c>
      <c r="F1088" s="155">
        <f>IFERROR(_xll.qlIndexFixing(IndexON,D1088,TRUE,_xll.ohTrigger(RecalcTrigger,TriggerON)),NA())</f>
        <v>1.1266391429227696E-2</v>
      </c>
      <c r="H1088" s="42">
        <f>_xll.qlCalendarAdvance(Calendar,$H1087,B1088,"f",FALSE)</f>
        <v>47359</v>
      </c>
      <c r="I1088" s="139">
        <f>_xll.qlInterestRateIndexValueDate(Index1M,$H1088)</f>
        <v>47361</v>
      </c>
      <c r="J1088" s="144">
        <f>IFERROR(_xll.qlIndexFixing(Index1M,$H1088,TRUE,_xll.ohTrigger(RecalcTrigger,Trigger1M)),NA())</f>
        <v>1.1317705149049522E-2</v>
      </c>
      <c r="K1088" s="44">
        <f>IFERROR(_xll.qlIndexFixing(Index3M,H1088,TRUE,_xll.ohTrigger(RecalcTrigger,Trigger3M)),NA())</f>
        <v>1.212033082606684E-2</v>
      </c>
      <c r="L1088" s="44">
        <f>IFERROR(_xll.qlIndexFixing(Index6M,$H1088,TRUE,_xll.ohTrigger(RecalcTrigger,Trigger6M)),NA())</f>
        <v>1.2393186893274113E-2</v>
      </c>
      <c r="M1088" s="145">
        <f>IFERROR(_xll.qlIndexFixing(Index1Y,$H1088,TRUE,_xll.ohTrigger(RecalcTrigger,Trigger1Y)),NA())</f>
        <v>1.2636684329981385E-2</v>
      </c>
      <c r="N1088" s="144">
        <f>IFERROR(_xll.qlIndexFixing(ONIndex1M,I1088,TRUE,_xll.ohTrigger(RecalcTrigger,Trigger1M)),NA())</f>
        <v>1.1307870420509403E-2</v>
      </c>
      <c r="O1088" s="44">
        <f>IFERROR(_xll.qlIndexFixing(ONIndex3M,I1088,TRUE,_xll.ohTrigger(RecalcTrigger,Trigger3M)),NA())</f>
        <v>1.209082050671384E-2</v>
      </c>
      <c r="P1088" s="44">
        <f>IFERROR(_xll.qlIndexFixing(ONIndex6M,I1088,TRUE,_xll.ohTrigger(RecalcTrigger,Trigger6M)),NA())</f>
        <v>1.2357540920788779E-2</v>
      </c>
      <c r="Q1088" s="145">
        <f>IFERROR(_xll.qlIndexFixing(ONIndex1Y,I1088,TRUE,_xll.ohTrigger(RecalcTrigger,Trigger1Y)),NA())</f>
        <v>1.2554117045446844E-2</v>
      </c>
    </row>
    <row r="1089" spans="2:17" x14ac:dyDescent="0.2">
      <c r="B1089" s="39" t="s">
        <v>42</v>
      </c>
      <c r="D1089" s="42">
        <f>_xll.qlCalendarAdvance(Calendar,$D1088,B1089,"f",FALSE)</f>
        <v>47366</v>
      </c>
      <c r="E1089" s="139">
        <f>_xll.qlInterestRateIndexValueDate(IndexON,D1089)</f>
        <v>47366</v>
      </c>
      <c r="F1089" s="155">
        <f>IFERROR(_xll.qlIndexFixing(IndexON,D1089,TRUE,_xll.ohTrigger(RecalcTrigger,TriggerON)),NA())</f>
        <v>1.1274091193653746E-2</v>
      </c>
      <c r="H1089" s="42">
        <f>_xll.qlCalendarAdvance(Calendar,$H1088,B1089,"f",FALSE)</f>
        <v>47366</v>
      </c>
      <c r="I1089" s="139">
        <f>_xll.qlInterestRateIndexValueDate(Index1M,$H1089)</f>
        <v>47368</v>
      </c>
      <c r="J1089" s="144">
        <f>IFERROR(_xll.qlIndexFixing(Index1M,$H1089,TRUE,_xll.ohTrigger(RecalcTrigger,Trigger1M)),NA())</f>
        <v>1.1322648244178684E-2</v>
      </c>
      <c r="K1089" s="44">
        <f>IFERROR(_xll.qlIndexFixing(Index3M,H1089,TRUE,_xll.ohTrigger(RecalcTrigger,Trigger3M)),NA())</f>
        <v>1.2122062120234211E-2</v>
      </c>
      <c r="L1089" s="44">
        <f>IFERROR(_xll.qlIndexFixing(Index6M,$H1089,TRUE,_xll.ohTrigger(RecalcTrigger,Trigger6M)),NA())</f>
        <v>1.2392679528941908E-2</v>
      </c>
      <c r="M1089" s="145">
        <f>IFERROR(_xll.qlIndexFixing(Index1Y,$H1089,TRUE,_xll.ohTrigger(RecalcTrigger,Trigger1Y)),NA())</f>
        <v>1.2636514110530602E-2</v>
      </c>
      <c r="N1089" s="144">
        <f>IFERROR(_xll.qlIndexFixing(ONIndex1M,I1089,TRUE,_xll.ohTrigger(RecalcTrigger,Trigger1M)),NA())</f>
        <v>1.1311639066464707E-2</v>
      </c>
      <c r="O1089" s="44">
        <f>IFERROR(_xll.qlIndexFixing(ONIndex3M,I1089,TRUE,_xll.ohTrigger(RecalcTrigger,Trigger3M)),NA())</f>
        <v>1.2093030683155703E-2</v>
      </c>
      <c r="P1089" s="44">
        <f>IFERROR(_xll.qlIndexFixing(ONIndex6M,I1089,TRUE,_xll.ohTrigger(RecalcTrigger,Trigger6M)),NA())</f>
        <v>1.2357868827210794E-2</v>
      </c>
      <c r="Q1089" s="145">
        <f>IFERROR(_xll.qlIndexFixing(ONIndex1Y,I1089,TRUE,_xll.ohTrigger(RecalcTrigger,Trigger1Y)),NA())</f>
        <v>1.2555490871299924E-2</v>
      </c>
    </row>
    <row r="1090" spans="2:17" x14ac:dyDescent="0.2">
      <c r="B1090" s="39" t="s">
        <v>42</v>
      </c>
      <c r="D1090" s="42">
        <f>_xll.qlCalendarAdvance(Calendar,$D1089,B1090,"f",FALSE)</f>
        <v>47373</v>
      </c>
      <c r="E1090" s="139">
        <f>_xll.qlInterestRateIndexValueDate(IndexON,D1090)</f>
        <v>47373</v>
      </c>
      <c r="F1090" s="155">
        <f>IFERROR(_xll.qlIndexFixing(IndexON,D1090,TRUE,_xll.ohTrigger(RecalcTrigger,TriggerON)),NA())</f>
        <v>1.1281673378693569E-2</v>
      </c>
      <c r="H1090" s="42">
        <f>_xll.qlCalendarAdvance(Calendar,$H1089,B1090,"f",FALSE)</f>
        <v>47373</v>
      </c>
      <c r="I1090" s="139">
        <f>_xll.qlInterestRateIndexValueDate(Index1M,$H1090)</f>
        <v>47375</v>
      </c>
      <c r="J1090" s="144">
        <f>IFERROR(_xll.qlIndexFixing(Index1M,$H1090,TRUE,_xll.ohTrigger(RecalcTrigger,Trigger1M)),NA())</f>
        <v>1.1326192502005266E-2</v>
      </c>
      <c r="K1090" s="44">
        <f>IFERROR(_xll.qlIndexFixing(Index3M,H1090,TRUE,_xll.ohTrigger(RecalcTrigger,Trigger3M)),NA())</f>
        <v>1.2123710776657019E-2</v>
      </c>
      <c r="L1090" s="44">
        <f>IFERROR(_xll.qlIndexFixing(Index6M,$H1090,TRUE,_xll.ohTrigger(RecalcTrigger,Trigger6M)),NA())</f>
        <v>1.2392104815032738E-2</v>
      </c>
      <c r="M1090" s="145">
        <f>IFERROR(_xll.qlIndexFixing(Index1Y,$H1090,TRUE,_xll.ohTrigger(RecalcTrigger,Trigger1Y)),NA())</f>
        <v>1.2635861188556023E-2</v>
      </c>
      <c r="N1090" s="144">
        <f>IFERROR(_xll.qlIndexFixing(ONIndex1M,I1090,TRUE,_xll.ohTrigger(RecalcTrigger,Trigger1M)),NA())</f>
        <v>1.1315319070845931E-2</v>
      </c>
      <c r="O1090" s="44">
        <f>IFERROR(_xll.qlIndexFixing(ONIndex3M,I1090,TRUE,_xll.ohTrigger(RecalcTrigger,Trigger3M)),NA())</f>
        <v>1.2095157774698606E-2</v>
      </c>
      <c r="P1090" s="44">
        <f>IFERROR(_xll.qlIndexFixing(ONIndex6M,I1090,TRUE,_xll.ohTrigger(RecalcTrigger,Trigger6M)),NA())</f>
        <v>1.2358127558407261E-2</v>
      </c>
      <c r="Q1090" s="145">
        <f>IFERROR(_xll.qlIndexFixing(ONIndex1Y,I1090,TRUE,_xll.ohTrigger(RecalcTrigger,Trigger1Y)),NA())</f>
        <v>1.255678805406113E-2</v>
      </c>
    </row>
    <row r="1091" spans="2:17" x14ac:dyDescent="0.2">
      <c r="B1091" s="39" t="s">
        <v>42</v>
      </c>
      <c r="D1091" s="42">
        <f>_xll.qlCalendarAdvance(Calendar,$D1090,B1091,"f",FALSE)</f>
        <v>47380</v>
      </c>
      <c r="E1091" s="139">
        <f>_xll.qlInterestRateIndexValueDate(IndexON,D1091)</f>
        <v>47380</v>
      </c>
      <c r="F1091" s="155">
        <f>IFERROR(_xll.qlIndexFixing(IndexON,D1091,TRUE,_xll.ohTrigger(RecalcTrigger,TriggerON)),NA())</f>
        <v>1.1289137779391112E-2</v>
      </c>
      <c r="H1091" s="42">
        <f>_xll.qlCalendarAdvance(Calendar,$H1090,B1091,"f",FALSE)</f>
        <v>47380</v>
      </c>
      <c r="I1091" s="139">
        <f>_xll.qlInterestRateIndexValueDate(Index1M,$H1091)</f>
        <v>47382</v>
      </c>
      <c r="J1091" s="144">
        <f>IFERROR(_xll.qlIndexFixing(Index1M,$H1091,TRUE,_xll.ohTrigger(RecalcTrigger,Trigger1M)),NA())</f>
        <v>1.132964822237577E-2</v>
      </c>
      <c r="K1091" s="44">
        <f>IFERROR(_xll.qlIndexFixing(Index3M,H1091,TRUE,_xll.ohTrigger(RecalcTrigger,Trigger3M)),NA())</f>
        <v>1.2125276914437362E-2</v>
      </c>
      <c r="L1091" s="44">
        <f>IFERROR(_xll.qlIndexFixing(Index6M,$H1091,TRUE,_xll.ohTrigger(RecalcTrigger,Trigger6M)),NA())</f>
        <v>1.2391462935085534E-2</v>
      </c>
      <c r="M1091" s="145">
        <f>IFERROR(_xll.qlIndexFixing(Index1Y,$H1091,TRUE,_xll.ohTrigger(RecalcTrigger,Trigger1Y)),NA())</f>
        <v>1.2635131708770017E-2</v>
      </c>
      <c r="N1091" s="144">
        <f>IFERROR(_xll.qlIndexFixing(ONIndex1M,I1091,TRUE,_xll.ohTrigger(RecalcTrigger,Trigger1M)),NA())</f>
        <v>1.1318910506235014E-2</v>
      </c>
      <c r="O1091" s="44">
        <f>IFERROR(_xll.qlIndexFixing(ONIndex3M,I1091,TRUE,_xll.ohTrigger(RecalcTrigger,Trigger3M)),NA())</f>
        <v>1.2097201900287402E-2</v>
      </c>
      <c r="P1091" s="44">
        <f>IFERROR(_xll.qlIndexFixing(ONIndex6M,I1091,TRUE,_xll.ohTrigger(RecalcTrigger,Trigger6M)),NA())</f>
        <v>1.2358317296632393E-2</v>
      </c>
      <c r="Q1091" s="145">
        <f>IFERROR(_xll.qlIndexFixing(ONIndex1Y,I1091,TRUE,_xll.ohTrigger(RecalcTrigger,Trigger1Y)),NA())</f>
        <v>1.255800863353862E-2</v>
      </c>
    </row>
    <row r="1092" spans="2:17" x14ac:dyDescent="0.2">
      <c r="B1092" s="39" t="s">
        <v>42</v>
      </c>
      <c r="D1092" s="42">
        <f>_xll.qlCalendarAdvance(Calendar,$D1091,B1092,"f",FALSE)</f>
        <v>47387</v>
      </c>
      <c r="E1092" s="139">
        <f>_xll.qlInterestRateIndexValueDate(IndexON,D1092)</f>
        <v>47387</v>
      </c>
      <c r="F1092" s="155">
        <f>IFERROR(_xll.qlIndexFixing(IndexON,D1092,TRUE,_xll.ohTrigger(RecalcTrigger,TriggerON)),NA())</f>
        <v>1.1296484190630451E-2</v>
      </c>
      <c r="H1092" s="42">
        <f>_xll.qlCalendarAdvance(Calendar,$H1091,B1092,"f",FALSE)</f>
        <v>47387</v>
      </c>
      <c r="I1092" s="139">
        <f>_xll.qlInterestRateIndexValueDate(Index1M,$H1092)</f>
        <v>47389</v>
      </c>
      <c r="J1092" s="144">
        <f>IFERROR(_xll.qlIndexFixing(Index1M,$H1092,TRUE,_xll.ohTrigger(RecalcTrigger,Trigger1M)),NA())</f>
        <v>1.1333836367850772E-2</v>
      </c>
      <c r="K1092" s="44">
        <f>IFERROR(_xll.qlIndexFixing(Index3M,H1092,TRUE,_xll.ohTrigger(RecalcTrigger,Trigger3M)),NA())</f>
        <v>1.2127641233723356E-2</v>
      </c>
      <c r="L1092" s="44">
        <f>IFERROR(_xll.qlIndexFixing(Index6M,$H1092,TRUE,_xll.ohTrigger(RecalcTrigger,Trigger6M)),NA())</f>
        <v>1.2390893061932145E-2</v>
      </c>
      <c r="M1092" s="145">
        <f>IFERROR(_xll.qlIndexFixing(Index1Y,$H1092,TRUE,_xll.ohTrigger(RecalcTrigger,Trigger1Y)),NA())</f>
        <v>1.2634325711586691E-2</v>
      </c>
      <c r="N1092" s="144">
        <f>IFERROR(_xll.qlIndexFixing(ONIndex1M,I1092,TRUE,_xll.ohTrigger(RecalcTrigger,Trigger1M)),NA())</f>
        <v>1.1322413445133961E-2</v>
      </c>
      <c r="O1092" s="44">
        <f>IFERROR(_xll.qlIndexFixing(ONIndex3M,I1092,TRUE,_xll.ohTrigger(RecalcTrigger,Trigger3M)),NA())</f>
        <v>1.2099163178627137E-2</v>
      </c>
      <c r="P1092" s="44">
        <f>IFERROR(_xll.qlIndexFixing(ONIndex6M,I1092,TRUE,_xll.ohTrigger(RecalcTrigger,Trigger6M)),NA())</f>
        <v>1.2358438224300272E-2</v>
      </c>
      <c r="Q1092" s="145">
        <f>IFERROR(_xll.qlIndexFixing(ONIndex1Y,I1092,TRUE,_xll.ohTrigger(RecalcTrigger,Trigger1Y)),NA())</f>
        <v>1.2559152649300742E-2</v>
      </c>
    </row>
    <row r="1093" spans="2:17" x14ac:dyDescent="0.2">
      <c r="B1093" s="39" t="s">
        <v>42</v>
      </c>
      <c r="D1093" s="42">
        <f>_xll.qlCalendarAdvance(Calendar,$D1092,B1093,"f",FALSE)</f>
        <v>47394</v>
      </c>
      <c r="E1093" s="139">
        <f>_xll.qlInterestRateIndexValueDate(IndexON,D1093)</f>
        <v>47394</v>
      </c>
      <c r="F1093" s="155">
        <f>IFERROR(_xll.qlIndexFixing(IndexON,D1093,TRUE,_xll.ohTrigger(RecalcTrigger,TriggerON)),NA())</f>
        <v>1.1303712407375599E-2</v>
      </c>
      <c r="H1093" s="42">
        <f>_xll.qlCalendarAdvance(Calendar,$H1092,B1093,"f",FALSE)</f>
        <v>47394</v>
      </c>
      <c r="I1093" s="139">
        <f>_xll.qlInterestRateIndexValueDate(Index1M,$H1093)</f>
        <v>47396</v>
      </c>
      <c r="J1093" s="144">
        <f>IFERROR(_xll.qlIndexFixing(Index1M,$H1093,TRUE,_xll.ohTrigger(RecalcTrigger,Trigger1M)),NA())</f>
        <v>1.133629434099122E-2</v>
      </c>
      <c r="K1093" s="44">
        <f>IFERROR(_xll.qlIndexFixing(Index3M,H1093,TRUE,_xll.ohTrigger(RecalcTrigger,Trigger3M)),NA())</f>
        <v>1.2129025271424823E-2</v>
      </c>
      <c r="L1093" s="44">
        <f>IFERROR(_xll.qlIndexFixing(Index6M,$H1093,TRUE,_xll.ohTrigger(RecalcTrigger,Trigger6M)),NA())</f>
        <v>1.2390112666092327E-2</v>
      </c>
      <c r="M1093" s="145">
        <f>IFERROR(_xll.qlIndexFixing(Index1Y,$H1093,TRUE,_xll.ohTrigger(RecalcTrigger,Trigger1Y)),NA())</f>
        <v>1.2633443237438221E-2</v>
      </c>
      <c r="N1093" s="144">
        <f>IFERROR(_xll.qlIndexFixing(ONIndex1M,I1093,TRUE,_xll.ohTrigger(RecalcTrigger,Trigger1M)),NA())</f>
        <v>1.1325827960124712E-2</v>
      </c>
      <c r="O1093" s="44">
        <f>IFERROR(_xll.qlIndexFixing(ONIndex3M,I1093,TRUE,_xll.ohTrigger(RecalcTrigger,Trigger3M)),NA())</f>
        <v>1.2101041728662665E-2</v>
      </c>
      <c r="P1093" s="44">
        <f>IFERROR(_xll.qlIndexFixing(ONIndex6M,I1093,TRUE,_xll.ohTrigger(RecalcTrigger,Trigger6M)),NA())</f>
        <v>1.2358490523665111E-2</v>
      </c>
      <c r="Q1093" s="145">
        <f>IFERROR(_xll.qlIndexFixing(ONIndex1Y,I1093,TRUE,_xll.ohTrigger(RecalcTrigger,Trigger1Y)),NA())</f>
        <v>1.2560220141155654E-2</v>
      </c>
    </row>
    <row r="1094" spans="2:17" x14ac:dyDescent="0.2">
      <c r="B1094" s="39" t="s">
        <v>42</v>
      </c>
      <c r="D1094" s="42">
        <f>_xll.qlCalendarAdvance(Calendar,$D1093,B1094,"f",FALSE)</f>
        <v>47401</v>
      </c>
      <c r="E1094" s="139">
        <f>_xll.qlInterestRateIndexValueDate(IndexON,D1094)</f>
        <v>47401</v>
      </c>
      <c r="F1094" s="155">
        <f>IFERROR(_xll.qlIndexFixing(IndexON,D1094,TRUE,_xll.ohTrigger(RecalcTrigger,TriggerON)),NA())</f>
        <v>1.1310822224670503E-2</v>
      </c>
      <c r="H1094" s="42">
        <f>_xll.qlCalendarAdvance(Calendar,$H1093,B1094,"f",FALSE)</f>
        <v>47401</v>
      </c>
      <c r="I1094" s="139">
        <f>_xll.qlInterestRateIndexValueDate(Index1M,$H1094)</f>
        <v>47403</v>
      </c>
      <c r="J1094" s="144">
        <f>IFERROR(_xll.qlIndexFixing(Index1M,$H1094,TRUE,_xll.ohTrigger(RecalcTrigger,Trigger1M)),NA())</f>
        <v>1.1339484884371682E-2</v>
      </c>
      <c r="K1094" s="44">
        <f>IFERROR(_xll.qlIndexFixing(Index3M,H1094,TRUE,_xll.ohTrigger(RecalcTrigger,Trigger3M)),NA())</f>
        <v>1.2130327165076431E-2</v>
      </c>
      <c r="L1094" s="44">
        <f>IFERROR(_xll.qlIndexFixing(Index6M,$H1094,TRUE,_xll.ohTrigger(RecalcTrigger,Trigger6M)),NA())</f>
        <v>1.2389265665700306E-2</v>
      </c>
      <c r="M1094" s="145">
        <f>IFERROR(_xll.qlIndexFixing(Index1Y,$H1094,TRUE,_xll.ohTrigger(RecalcTrigger,Trigger1Y)),NA())</f>
        <v>1.2632484326773996E-2</v>
      </c>
      <c r="N1094" s="144">
        <f>IFERROR(_xll.qlIndexFixing(ONIndex1M,I1094,TRUE,_xll.ohTrigger(RecalcTrigger,Trigger1M)),NA())</f>
        <v>1.1329154123789209E-2</v>
      </c>
      <c r="O1094" s="44">
        <f>IFERROR(_xll.qlIndexFixing(ONIndex3M,I1094,TRUE,_xll.ohTrigger(RecalcTrigger,Trigger3M)),NA())</f>
        <v>1.2102837669258903E-2</v>
      </c>
      <c r="P1094" s="44">
        <f>IFERROR(_xll.qlIndexFixing(ONIndex6M,I1094,TRUE,_xll.ohTrigger(RecalcTrigger,Trigger6M)),NA())</f>
        <v>1.2358474377140993E-2</v>
      </c>
      <c r="Q1094" s="145">
        <f>IFERROR(_xll.qlIndexFixing(ONIndex1Y,I1094,TRUE,_xll.ohTrigger(RecalcTrigger,Trigger1Y)),NA())</f>
        <v>1.2561211148911511E-2</v>
      </c>
    </row>
    <row r="1095" spans="2:17" x14ac:dyDescent="0.2">
      <c r="B1095" s="39" t="s">
        <v>42</v>
      </c>
      <c r="D1095" s="42">
        <f>_xll.qlCalendarAdvance(Calendar,$D1094,B1095,"f",FALSE)</f>
        <v>47408</v>
      </c>
      <c r="E1095" s="139">
        <f>_xll.qlInterestRateIndexValueDate(IndexON,D1095)</f>
        <v>47408</v>
      </c>
      <c r="F1095" s="155">
        <f>IFERROR(_xll.qlIndexFixing(IndexON,D1095,TRUE,_xll.ohTrigger(RecalcTrigger,TriggerON)),NA())</f>
        <v>1.1317813437479174E-2</v>
      </c>
      <c r="H1095" s="42">
        <f>_xll.qlCalendarAdvance(Calendar,$H1094,B1095,"f",FALSE)</f>
        <v>47408</v>
      </c>
      <c r="I1095" s="139">
        <f>_xll.qlInterestRateIndexValueDate(Index1M,$H1095)</f>
        <v>47410</v>
      </c>
      <c r="J1095" s="144">
        <f>IFERROR(_xll.qlIndexFixing(Index1M,$H1095,TRUE,_xll.ohTrigger(RecalcTrigger,Trigger1M)),NA())</f>
        <v>1.1342587180551629E-2</v>
      </c>
      <c r="K1095" s="44">
        <f>IFERROR(_xll.qlIndexFixing(Index3M,H1095,TRUE,_xll.ohTrigger(RecalcTrigger,Trigger3M)),NA())</f>
        <v>1.2131547033811817E-2</v>
      </c>
      <c r="L1095" s="44">
        <f>IFERROR(_xll.qlIndexFixing(Index6M,$H1095,TRUE,_xll.ohTrigger(RecalcTrigger,Trigger6M)),NA())</f>
        <v>1.2388847082209846E-2</v>
      </c>
      <c r="M1095" s="145">
        <f>IFERROR(_xll.qlIndexFixing(Index1Y,$H1095,TRUE,_xll.ohTrigger(RecalcTrigger,Trigger1Y)),NA())</f>
        <v>1.2631449020060831E-2</v>
      </c>
      <c r="N1095" s="144">
        <f>IFERROR(_xll.qlIndexFixing(ONIndex1M,I1095,TRUE,_xll.ohTrigger(RecalcTrigger,Trigger1M)),NA())</f>
        <v>1.1332392008789327E-2</v>
      </c>
      <c r="O1095" s="44">
        <f>IFERROR(_xll.qlIndexFixing(ONIndex3M,I1095,TRUE,_xll.ohTrigger(RecalcTrigger,Trigger3M)),NA())</f>
        <v>1.2104551119040963E-2</v>
      </c>
      <c r="P1095" s="44">
        <f>IFERROR(_xll.qlIndexFixing(ONIndex6M,I1095,TRUE,_xll.ohTrigger(RecalcTrigger,Trigger6M)),NA())</f>
        <v>1.2358389967062067E-2</v>
      </c>
      <c r="Q1095" s="145">
        <f>IFERROR(_xll.qlIndexFixing(ONIndex1Y,I1095,TRUE,_xll.ohTrigger(RecalcTrigger,Trigger1Y)),NA())</f>
        <v>1.2562125712216599E-2</v>
      </c>
    </row>
    <row r="1096" spans="2:17" x14ac:dyDescent="0.2">
      <c r="B1096" s="39" t="s">
        <v>42</v>
      </c>
      <c r="D1096" s="42">
        <f>_xll.qlCalendarAdvance(Calendar,$D1095,B1096,"f",FALSE)</f>
        <v>47415</v>
      </c>
      <c r="E1096" s="139">
        <f>_xll.qlInterestRateIndexValueDate(IndexON,D1096)</f>
        <v>47415</v>
      </c>
      <c r="F1096" s="155">
        <f>IFERROR(_xll.qlIndexFixing(IndexON,D1096,TRUE,_xll.ohTrigger(RecalcTrigger,TriggerON)),NA())</f>
        <v>1.1324685840685689E-2</v>
      </c>
      <c r="H1096" s="42">
        <f>_xll.qlCalendarAdvance(Calendar,$H1095,B1096,"f",FALSE)</f>
        <v>47415</v>
      </c>
      <c r="I1096" s="139">
        <f>_xll.qlInterestRateIndexValueDate(Index1M,$H1096)</f>
        <v>47417</v>
      </c>
      <c r="J1096" s="144">
        <f>IFERROR(_xll.qlIndexFixing(Index1M,$H1096,TRUE,_xll.ohTrigger(RecalcTrigger,Trigger1M)),NA())</f>
        <v>1.1345601302102687E-2</v>
      </c>
      <c r="K1096" s="44">
        <f>IFERROR(_xll.qlIndexFixing(Index3M,H1096,TRUE,_xll.ohTrigger(RecalcTrigger,Trigger3M)),NA())</f>
        <v>1.2132684996769725E-2</v>
      </c>
      <c r="L1096" s="44">
        <f>IFERROR(_xll.qlIndexFixing(Index6M,$H1096,TRUE,_xll.ohTrigger(RecalcTrigger,Trigger6M)),NA())</f>
        <v>1.238737258555272E-2</v>
      </c>
      <c r="M1096" s="145">
        <f>IFERROR(_xll.qlIndexFixing(Index1Y,$H1096,TRUE,_xll.ohTrigger(RecalcTrigger,Trigger1Y)),NA())</f>
        <v>1.2630337357783177E-2</v>
      </c>
      <c r="N1096" s="144">
        <f>IFERROR(_xll.qlIndexFixing(ONIndex1M,I1096,TRUE,_xll.ohTrigger(RecalcTrigger,Trigger1M)),NA())</f>
        <v>1.1335541687547135E-2</v>
      </c>
      <c r="O1096" s="44">
        <f>IFERROR(_xll.qlIndexFixing(ONIndex3M,I1096,TRUE,_xll.ohTrigger(RecalcTrigger,Trigger3M)),NA())</f>
        <v>1.2106182197193505E-2</v>
      </c>
      <c r="P1096" s="44">
        <f>IFERROR(_xll.qlIndexFixing(ONIndex6M,I1096,TRUE,_xll.ohTrigger(RecalcTrigger,Trigger6M)),NA())</f>
        <v>1.2358237475842415E-2</v>
      </c>
      <c r="Q1096" s="145">
        <f>IFERROR(_xll.qlIndexFixing(ONIndex1Y,I1096,TRUE,_xll.ohTrigger(RecalcTrigger,Trigger1Y)),NA())</f>
        <v>1.2562963870799138E-2</v>
      </c>
    </row>
    <row r="1097" spans="2:17" x14ac:dyDescent="0.2">
      <c r="B1097" s="39" t="s">
        <v>42</v>
      </c>
      <c r="D1097" s="42">
        <f>_xll.qlCalendarAdvance(Calendar,$D1096,B1097,"f",FALSE)</f>
        <v>47422</v>
      </c>
      <c r="E1097" s="139">
        <f>_xll.qlInterestRateIndexValueDate(IndexON,D1097)</f>
        <v>47422</v>
      </c>
      <c r="F1097" s="155">
        <f>IFERROR(_xll.qlIndexFixing(IndexON,D1097,TRUE,_xll.ohTrigger(RecalcTrigger,TriggerON)),NA())</f>
        <v>1.1331439229254059E-2</v>
      </c>
      <c r="H1097" s="42">
        <f>_xll.qlCalendarAdvance(Calendar,$H1096,B1097,"f",FALSE)</f>
        <v>47422</v>
      </c>
      <c r="I1097" s="139">
        <f>_xll.qlInterestRateIndexValueDate(Index1M,$H1097)</f>
        <v>47424</v>
      </c>
      <c r="J1097" s="144">
        <f>IFERROR(_xll.qlIndexFixing(Index1M,$H1097,TRUE,_xll.ohTrigger(RecalcTrigger,Trigger1M)),NA())</f>
        <v>1.1348527321601638E-2</v>
      </c>
      <c r="K1097" s="44">
        <f>IFERROR(_xll.qlIndexFixing(Index3M,H1097,TRUE,_xll.ohTrigger(RecalcTrigger,Trigger3M)),NA())</f>
        <v>1.2133741173095697E-2</v>
      </c>
      <c r="L1097" s="44">
        <f>IFERROR(_xll.qlIndexFixing(Index6M,$H1097,TRUE,_xll.ohTrigger(RecalcTrigger,Trigger6M)),NA())</f>
        <v>1.2386211447618329E-2</v>
      </c>
      <c r="M1097" s="145">
        <f>IFERROR(_xll.qlIndexFixing(Index1Y,$H1097,TRUE,_xll.ohTrigger(RecalcTrigger,Trigger1Y)),NA())</f>
        <v>1.2629149380442916E-2</v>
      </c>
      <c r="N1097" s="144">
        <f>IFERROR(_xll.qlIndexFixing(ONIndex1M,I1097,TRUE,_xll.ohTrigger(RecalcTrigger,Trigger1M)),NA())</f>
        <v>1.1338603232644573E-2</v>
      </c>
      <c r="O1097" s="44">
        <f>IFERROR(_xll.qlIndexFixing(ONIndex3M,I1097,TRUE,_xll.ohTrigger(RecalcTrigger,Trigger3M)),NA())</f>
        <v>1.2107731022341639E-2</v>
      </c>
      <c r="P1097" s="44">
        <f>IFERROR(_xll.qlIndexFixing(ONIndex6M,I1097,TRUE,_xll.ohTrigger(RecalcTrigger,Trigger6M)),NA())</f>
        <v>1.235801708573625E-2</v>
      </c>
      <c r="Q1097" s="145">
        <f>IFERROR(_xll.qlIndexFixing(ONIndex1Y,I1097,TRUE,_xll.ohTrigger(RecalcTrigger,Trigger1Y)),NA())</f>
        <v>1.2563725664387349E-2</v>
      </c>
    </row>
    <row r="1098" spans="2:17" x14ac:dyDescent="0.2">
      <c r="B1098" s="39" t="s">
        <v>42</v>
      </c>
      <c r="D1098" s="42">
        <f>_xll.qlCalendarAdvance(Calendar,$D1097,B1098,"f",FALSE)</f>
        <v>47429</v>
      </c>
      <c r="E1098" s="139">
        <f>_xll.qlInterestRateIndexValueDate(IndexON,D1098)</f>
        <v>47429</v>
      </c>
      <c r="F1098" s="155">
        <f>IFERROR(_xll.qlIndexFixing(IndexON,D1098,TRUE,_xll.ohTrigger(RecalcTrigger,TriggerON)),NA())</f>
        <v>1.1338073398148296E-2</v>
      </c>
      <c r="H1098" s="42">
        <f>_xll.qlCalendarAdvance(Calendar,$H1097,B1098,"f",FALSE)</f>
        <v>47429</v>
      </c>
      <c r="I1098" s="139">
        <f>_xll.qlInterestRateIndexValueDate(Index1M,$H1098)</f>
        <v>47431</v>
      </c>
      <c r="J1098" s="144">
        <f>IFERROR(_xll.qlIndexFixing(Index1M,$H1098,TRUE,_xll.ohTrigger(RecalcTrigger,Trigger1M)),NA())</f>
        <v>1.1351365311620112E-2</v>
      </c>
      <c r="K1098" s="44">
        <f>IFERROR(_xll.qlIndexFixing(Index3M,H1098,TRUE,_xll.ohTrigger(RecalcTrigger,Trigger3M)),NA())</f>
        <v>1.213471568193868E-2</v>
      </c>
      <c r="L1098" s="44">
        <f>IFERROR(_xll.qlIndexFixing(Index6M,$H1098,TRUE,_xll.ohTrigger(RecalcTrigger,Trigger6M)),NA())</f>
        <v>1.2385104545043869E-2</v>
      </c>
      <c r="M1098" s="145">
        <f>IFERROR(_xll.qlIndexFixing(Index1Y,$H1098,TRUE,_xll.ohTrigger(RecalcTrigger,Trigger1Y)),NA())</f>
        <v>1.2627885128559136E-2</v>
      </c>
      <c r="N1098" s="144">
        <f>IFERROR(_xll.qlIndexFixing(ONIndex1M,I1098,TRUE,_xll.ohTrigger(RecalcTrigger,Trigger1M)),NA())</f>
        <v>1.1341576716823454E-2</v>
      </c>
      <c r="O1098" s="44">
        <f>IFERROR(_xll.qlIndexFixing(ONIndex3M,I1098,TRUE,_xll.ohTrigger(RecalcTrigger,Trigger3M)),NA())</f>
        <v>1.2109197713350284E-2</v>
      </c>
      <c r="P1098" s="44">
        <f>IFERROR(_xll.qlIndexFixing(ONIndex6M,I1098,TRUE,_xll.ohTrigger(RecalcTrigger,Trigger6M)),NA())</f>
        <v>1.2357728979237592E-2</v>
      </c>
      <c r="Q1098" s="145">
        <f>IFERROR(_xll.qlIndexFixing(ONIndex1Y,I1098,TRUE,_xll.ohTrigger(RecalcTrigger,Trigger1Y)),NA())</f>
        <v>1.2564411132869324E-2</v>
      </c>
    </row>
    <row r="1099" spans="2:17" x14ac:dyDescent="0.2">
      <c r="B1099" s="39" t="s">
        <v>42</v>
      </c>
      <c r="D1099" s="42">
        <f>_xll.qlCalendarAdvance(Calendar,$D1098,B1099,"f",FALSE)</f>
        <v>47436</v>
      </c>
      <c r="E1099" s="139">
        <f>_xll.qlInterestRateIndexValueDate(IndexON,D1099)</f>
        <v>47436</v>
      </c>
      <c r="F1099" s="155">
        <f>IFERROR(_xll.qlIndexFixing(IndexON,D1099,TRUE,_xll.ohTrigger(RecalcTrigger,TriggerON)),NA())</f>
        <v>1.1344588142332412E-2</v>
      </c>
      <c r="H1099" s="42">
        <f>_xll.qlCalendarAdvance(Calendar,$H1098,B1099,"f",FALSE)</f>
        <v>47436</v>
      </c>
      <c r="I1099" s="139">
        <f>_xll.qlInterestRateIndexValueDate(Index1M,$H1099)</f>
        <v>47438</v>
      </c>
      <c r="J1099" s="144">
        <f>IFERROR(_xll.qlIndexFixing(Index1M,$H1099,TRUE,_xll.ohTrigger(RecalcTrigger,Trigger1M)),NA())</f>
        <v>1.135411534473231E-2</v>
      </c>
      <c r="K1099" s="44">
        <f>IFERROR(_xll.qlIndexFixing(Index3M,H1099,TRUE,_xll.ohTrigger(RecalcTrigger,Trigger3M)),NA())</f>
        <v>1.2135608642455274E-2</v>
      </c>
      <c r="L1099" s="44">
        <f>IFERROR(_xll.qlIndexFixing(Index6M,$H1099,TRUE,_xll.ohTrigger(RecalcTrigger,Trigger6M)),NA())</f>
        <v>1.2383931944975111E-2</v>
      </c>
      <c r="M1099" s="145">
        <f>IFERROR(_xll.qlIndexFixing(Index1Y,$H1099,TRUE,_xll.ohTrigger(RecalcTrigger,Trigger1Y)),NA())</f>
        <v>1.2626544642668346E-2</v>
      </c>
      <c r="N1099" s="144">
        <f>IFERROR(_xll.qlIndexFixing(ONIndex1M,I1099,TRUE,_xll.ohTrigger(RecalcTrigger,Trigger1M)),NA())</f>
        <v>1.134446221242591E-2</v>
      </c>
      <c r="O1099" s="44">
        <f>IFERROR(_xll.qlIndexFixing(ONIndex3M,I1099,TRUE,_xll.ohTrigger(RecalcTrigger,Trigger3M)),NA())</f>
        <v>1.2110582389084357E-2</v>
      </c>
      <c r="P1099" s="44">
        <f>IFERROR(_xll.qlIndexFixing(ONIndex6M,I1099,TRUE,_xll.ohTrigger(RecalcTrigger,Trigger6M)),NA())</f>
        <v>1.2357373338600652E-2</v>
      </c>
      <c r="Q1099" s="145">
        <f>IFERROR(_xll.qlIndexFixing(ONIndex1Y,I1099,TRUE,_xll.ohTrigger(RecalcTrigger,Trigger1Y)),NA())</f>
        <v>1.2565020315733477E-2</v>
      </c>
    </row>
    <row r="1100" spans="2:17" x14ac:dyDescent="0.2">
      <c r="B1100" s="39" t="s">
        <v>42</v>
      </c>
      <c r="D1100" s="42">
        <f>_xll.qlCalendarAdvance(Calendar,$D1099,B1100,"f",FALSE)</f>
        <v>47443</v>
      </c>
      <c r="E1100" s="139">
        <f>_xll.qlInterestRateIndexValueDate(IndexON,D1100)</f>
        <v>47443</v>
      </c>
      <c r="F1100" s="155">
        <f>IFERROR(_xll.qlIndexFixing(IndexON,D1100,TRUE,_xll.ohTrigger(RecalcTrigger,TriggerON)),NA())</f>
        <v>1.1350983256770419E-2</v>
      </c>
      <c r="H1100" s="42">
        <f>_xll.qlCalendarAdvance(Calendar,$H1099,B1100,"f",FALSE)</f>
        <v>47443</v>
      </c>
      <c r="I1100" s="139">
        <f>_xll.qlInterestRateIndexValueDate(Index1M,$H1100)</f>
        <v>47445</v>
      </c>
      <c r="J1100" s="144">
        <f>IFERROR(_xll.qlIndexFixing(Index1M,$H1100,TRUE,_xll.ohTrigger(RecalcTrigger,Trigger1M)),NA())</f>
        <v>1.1356777493522754E-2</v>
      </c>
      <c r="K1100" s="44">
        <f>IFERROR(_xll.qlIndexFixing(Index3M,H1100,TRUE,_xll.ohTrigger(RecalcTrigger,Trigger3M)),NA())</f>
        <v>1.2136420173806329E-2</v>
      </c>
      <c r="L1100" s="44">
        <f>IFERROR(_xll.qlIndexFixing(Index6M,$H1100,TRUE,_xll.ohTrigger(RecalcTrigger,Trigger6M)),NA())</f>
        <v>1.2382693831007518E-2</v>
      </c>
      <c r="M1100" s="145">
        <f>IFERROR(_xll.qlIndexFixing(Index1Y,$H1100,TRUE,_xll.ohTrigger(RecalcTrigger,Trigger1Y)),NA())</f>
        <v>1.2625127963324701E-2</v>
      </c>
      <c r="N1100" s="144">
        <f>IFERROR(_xll.qlIndexFixing(ONIndex1M,I1100,TRUE,_xll.ohTrigger(RecalcTrigger,Trigger1M)),NA())</f>
        <v>1.1347259792193753E-2</v>
      </c>
      <c r="O1100" s="44">
        <f>IFERROR(_xll.qlIndexFixing(ONIndex3M,I1100,TRUE,_xll.ohTrigger(RecalcTrigger,Trigger3M)),NA())</f>
        <v>1.2111885168408776E-2</v>
      </c>
      <c r="P1100" s="44">
        <f>IFERROR(_xll.qlIndexFixing(ONIndex6M,I1100,TRUE,_xll.ohTrigger(RecalcTrigger,Trigger6M)),NA())</f>
        <v>1.2356950346159579E-2</v>
      </c>
      <c r="Q1100" s="145">
        <f>IFERROR(_xll.qlIndexFixing(ONIndex1Y,I1100,TRUE,_xll.ohTrigger(RecalcTrigger,Trigger1Y)),NA())</f>
        <v>1.2565553252947836E-2</v>
      </c>
    </row>
    <row r="1101" spans="2:17" x14ac:dyDescent="0.2">
      <c r="B1101" s="39" t="s">
        <v>42</v>
      </c>
      <c r="D1101" s="42">
        <f>_xll.qlCalendarAdvance(Calendar,$D1100,B1101,"f",FALSE)</f>
        <v>47450</v>
      </c>
      <c r="E1101" s="139">
        <f>_xll.qlInterestRateIndexValueDate(IndexON,D1101)</f>
        <v>47450</v>
      </c>
      <c r="F1101" s="155">
        <f>IFERROR(_xll.qlIndexFixing(IndexON,D1101,TRUE,_xll.ohTrigger(RecalcTrigger,TriggerON)),NA())</f>
        <v>1.1357258536426329E-2</v>
      </c>
      <c r="H1101" s="42">
        <f>_xll.qlCalendarAdvance(Calendar,$H1100,B1101,"f",FALSE)</f>
        <v>47450</v>
      </c>
      <c r="I1101" s="139">
        <f>_xll.qlInterestRateIndexValueDate(Index1M,$H1101)</f>
        <v>47452</v>
      </c>
      <c r="J1101" s="144">
        <f>IFERROR(_xll.qlIndexFixing(Index1M,$H1101,TRUE,_xll.ohTrigger(RecalcTrigger,Trigger1M)),NA())</f>
        <v>1.1359351830563068E-2</v>
      </c>
      <c r="K1101" s="44">
        <f>IFERROR(_xll.qlIndexFixing(Index3M,H1101,TRUE,_xll.ohTrigger(RecalcTrigger,Trigger3M)),NA())</f>
        <v>1.2136183413951507E-2</v>
      </c>
      <c r="L1101" s="44">
        <f>IFERROR(_xll.qlIndexFixing(Index6M,$H1101,TRUE,_xll.ohTrigger(RecalcTrigger,Trigger6M)),NA())</f>
        <v>1.2381487156330943E-2</v>
      </c>
      <c r="M1101" s="145">
        <f>IFERROR(_xll.qlIndexFixing(Index1Y,$H1101,TRUE,_xll.ohTrigger(RecalcTrigger,Trigger1Y)),NA())</f>
        <v>1.2623442207152783E-2</v>
      </c>
      <c r="N1101" s="144">
        <f>IFERROR(_xll.qlIndexFixing(ONIndex1M,I1101,TRUE,_xll.ohTrigger(RecalcTrigger,Trigger1M)),NA())</f>
        <v>1.1349969528628989E-2</v>
      </c>
      <c r="O1101" s="44">
        <f>IFERROR(_xll.qlIndexFixing(ONIndex3M,I1101,TRUE,_xll.ohTrigger(RecalcTrigger,Trigger3M)),NA())</f>
        <v>1.2113106170188459E-2</v>
      </c>
      <c r="P1101" s="44">
        <f>IFERROR(_xll.qlIndexFixing(ONIndex6M,I1101,TRUE,_xll.ohTrigger(RecalcTrigger,Trigger6M)),NA())</f>
        <v>1.2356460184248519E-2</v>
      </c>
      <c r="Q1101" s="145">
        <f>IFERROR(_xll.qlIndexFixing(ONIndex1Y,I1101,TRUE,_xll.ohTrigger(RecalcTrigger,Trigger1Y)),NA())</f>
        <v>1.256600998408075E-2</v>
      </c>
    </row>
    <row r="1102" spans="2:17" x14ac:dyDescent="0.2">
      <c r="B1102" s="39" t="s">
        <v>42</v>
      </c>
      <c r="D1102" s="42">
        <f>_xll.qlCalendarAdvance(Calendar,$D1101,B1102,"f",FALSE)</f>
        <v>47457</v>
      </c>
      <c r="E1102" s="139">
        <f>_xll.qlInterestRateIndexValueDate(IndexON,D1102)</f>
        <v>47457</v>
      </c>
      <c r="F1102" s="155">
        <f>IFERROR(_xll.qlIndexFixing(IndexON,D1102,TRUE,_xll.ohTrigger(RecalcTrigger,TriggerON)),NA())</f>
        <v>1.1363413776264153E-2</v>
      </c>
      <c r="H1102" s="42">
        <f>_xll.qlCalendarAdvance(Calendar,$H1101,B1102,"f",FALSE)</f>
        <v>47457</v>
      </c>
      <c r="I1102" s="139">
        <f>_xll.qlInterestRateIndexValueDate(Index1M,$H1102)</f>
        <v>47459</v>
      </c>
      <c r="J1102" s="144">
        <f>IFERROR(_xll.qlIndexFixing(Index1M,$H1102,TRUE,_xll.ohTrigger(RecalcTrigger,Trigger1M)),NA())</f>
        <v>1.1361838428442928E-2</v>
      </c>
      <c r="K1102" s="44">
        <f>IFERROR(_xll.qlIndexFixing(Index3M,H1102,TRUE,_xll.ohTrigger(RecalcTrigger,Trigger3M)),NA())</f>
        <v>1.2136855464595087E-2</v>
      </c>
      <c r="L1102" s="44">
        <f>IFERROR(_xll.qlIndexFixing(Index6M,$H1102,TRUE,_xll.ohTrigger(RecalcTrigger,Trigger6M)),NA())</f>
        <v>1.2380113928638066E-2</v>
      </c>
      <c r="M1102" s="145">
        <f>IFERROR(_xll.qlIndexFixing(Index1Y,$H1102,TRUE,_xll.ohTrigger(RecalcTrigger,Trigger1Y)),NA())</f>
        <v>1.2622066186580409E-2</v>
      </c>
      <c r="N1102" s="144">
        <f>IFERROR(_xll.qlIndexFixing(ONIndex1M,I1102,TRUE,_xll.ohTrigger(RecalcTrigger,Trigger1M)),NA())</f>
        <v>1.1352591494233621E-2</v>
      </c>
      <c r="O1102" s="44">
        <f>IFERROR(_xll.qlIndexFixing(ONIndex3M,I1102,TRUE,_xll.ohTrigger(RecalcTrigger,Trigger3M)),NA())</f>
        <v>1.2114245513208388E-2</v>
      </c>
      <c r="P1102" s="44">
        <f>IFERROR(_xll.qlIndexFixing(ONIndex6M,I1102,TRUE,_xll.ohTrigger(RecalcTrigger,Trigger6M)),NA())</f>
        <v>1.2355903035281557E-2</v>
      </c>
      <c r="Q1102" s="145">
        <f>IFERROR(_xll.qlIndexFixing(ONIndex1Y,I1102,TRUE,_xll.ohTrigger(RecalcTrigger,Trigger1Y)),NA())</f>
        <v>1.2566390548940376E-2</v>
      </c>
    </row>
    <row r="1103" spans="2:17" x14ac:dyDescent="0.2">
      <c r="B1103" s="39" t="s">
        <v>42</v>
      </c>
      <c r="D1103" s="42">
        <f>_xll.qlCalendarAdvance(Calendar,$D1102,B1103,"f",FALSE)</f>
        <v>47464</v>
      </c>
      <c r="E1103" s="139">
        <f>_xll.qlInterestRateIndexValueDate(IndexON,D1103)</f>
        <v>47464</v>
      </c>
      <c r="F1103" s="155">
        <f>IFERROR(_xll.qlIndexFixing(IndexON,D1103,TRUE,_xll.ohTrigger(RecalcTrigger,TriggerON)),NA())</f>
        <v>1.1369448771167967E-2</v>
      </c>
      <c r="H1103" s="42">
        <f>_xll.qlCalendarAdvance(Calendar,$H1102,B1103,"f",FALSE)</f>
        <v>47464</v>
      </c>
      <c r="I1103" s="139">
        <f>_xll.qlInterestRateIndexValueDate(Index1M,$H1103)</f>
        <v>47466</v>
      </c>
      <c r="J1103" s="144">
        <f>IFERROR(_xll.qlIndexFixing(Index1M,$H1103,TRUE,_xll.ohTrigger(RecalcTrigger,Trigger1M)),NA())</f>
        <v>1.1364237359744277E-2</v>
      </c>
      <c r="K1103" s="44">
        <f>IFERROR(_xll.qlIndexFixing(Index3M,H1103,TRUE,_xll.ohTrigger(RecalcTrigger,Trigger3M)),NA())</f>
        <v>1.2137446420450004E-2</v>
      </c>
      <c r="L1103" s="44">
        <f>IFERROR(_xll.qlIndexFixing(Index6M,$H1103,TRUE,_xll.ohTrigger(RecalcTrigger,Trigger6M)),NA())</f>
        <v>1.2378675748764853E-2</v>
      </c>
      <c r="M1103" s="145">
        <f>IFERROR(_xll.qlIndexFixing(Index1Y,$H1103,TRUE,_xll.ohTrigger(RecalcTrigger,Trigger1Y)),NA())</f>
        <v>1.2620421170373887E-2</v>
      </c>
      <c r="N1103" s="144">
        <f>IFERROR(_xll.qlIndexFixing(ONIndex1M,I1103,TRUE,_xll.ohTrigger(RecalcTrigger,Trigger1M)),NA())</f>
        <v>1.1355125761669527E-2</v>
      </c>
      <c r="O1103" s="44">
        <f>IFERROR(_xll.qlIndexFixing(ONIndex3M,I1103,TRUE,_xll.ohTrigger(RecalcTrigger,Trigger3M)),NA())</f>
        <v>1.2115303316333481E-2</v>
      </c>
      <c r="P1103" s="44">
        <f>IFERROR(_xll.qlIndexFixing(ONIndex6M,I1103,TRUE,_xll.ohTrigger(RecalcTrigger,Trigger6M)),NA())</f>
        <v>1.2355279081512904E-2</v>
      </c>
      <c r="Q1103" s="145">
        <f>IFERROR(_xll.qlIndexFixing(ONIndex1Y,I1103,TRUE,_xll.ohTrigger(RecalcTrigger,Trigger1Y)),NA())</f>
        <v>1.256669498733487E-2</v>
      </c>
    </row>
    <row r="1104" spans="2:17" x14ac:dyDescent="0.2">
      <c r="B1104" s="39" t="s">
        <v>42</v>
      </c>
      <c r="D1104" s="42">
        <f>_xll.qlCalendarAdvance(Calendar,$D1103,B1104,"f",FALSE)</f>
        <v>47471</v>
      </c>
      <c r="E1104" s="139">
        <f>_xll.qlInterestRateIndexValueDate(IndexON,D1104)</f>
        <v>47471</v>
      </c>
      <c r="F1104" s="155">
        <f>IFERROR(_xll.qlIndexFixing(IndexON,D1104,TRUE,_xll.ohTrigger(RecalcTrigger,TriggerON)),NA())</f>
        <v>1.1375363316261655E-2</v>
      </c>
      <c r="H1104" s="42">
        <f>_xll.qlCalendarAdvance(Calendar,$H1103,B1104,"f",FALSE)</f>
        <v>47471</v>
      </c>
      <c r="I1104" s="139">
        <f>_xll.qlInterestRateIndexValueDate(Index1M,$H1104)</f>
        <v>47473</v>
      </c>
      <c r="J1104" s="144">
        <f>IFERROR(_xll.qlIndexFixing(Index1M,$H1104,TRUE,_xll.ohTrigger(RecalcTrigger,Trigger1M)),NA())</f>
        <v>1.136654869705421E-2</v>
      </c>
      <c r="K1104" s="44">
        <f>IFERROR(_xll.qlIndexFixing(Index3M,H1104,TRUE,_xll.ohTrigger(RecalcTrigger,Trigger3M)),NA())</f>
        <v>1.2137956400684047E-2</v>
      </c>
      <c r="L1104" s="44">
        <f>IFERROR(_xll.qlIndexFixing(Index6M,$H1104,TRUE,_xll.ohTrigger(RecalcTrigger,Trigger6M)),NA())</f>
        <v>1.2377172800337162E-2</v>
      </c>
      <c r="M1104" s="145">
        <f>IFERROR(_xll.qlIndexFixing(Index1Y,$H1104,TRUE,_xll.ohTrigger(RecalcTrigger,Trigger1Y)),NA())</f>
        <v>1.2618700123102978E-2</v>
      </c>
      <c r="N1104" s="144">
        <f>IFERROR(_xll.qlIndexFixing(ONIndex1M,I1104,TRUE,_xll.ohTrigger(RecalcTrigger,Trigger1M)),NA())</f>
        <v>1.1358255359770197E-2</v>
      </c>
      <c r="O1104" s="44">
        <f>IFERROR(_xll.qlIndexFixing(ONIndex3M,I1104,TRUE,_xll.ohTrigger(RecalcTrigger,Trigger3M)),NA())</f>
        <v>1.2116543726428119E-2</v>
      </c>
      <c r="P1104" s="44">
        <f>IFERROR(_xll.qlIndexFixing(ONIndex6M,I1104,TRUE,_xll.ohTrigger(RecalcTrigger,Trigger6M)),NA())</f>
        <v>1.235437898671421E-2</v>
      </c>
      <c r="Q1104" s="145">
        <f>IFERROR(_xll.qlIndexFixing(ONIndex1Y,I1104,TRUE,_xll.ohTrigger(RecalcTrigger,Trigger1Y)),NA())</f>
        <v>1.2566974612537862E-2</v>
      </c>
    </row>
    <row r="1105" spans="2:17" x14ac:dyDescent="0.2">
      <c r="B1105" s="39" t="s">
        <v>42</v>
      </c>
      <c r="D1105" s="42">
        <f>_xll.qlCalendarAdvance(Calendar,$D1104,B1105,"f",FALSE)</f>
        <v>47479</v>
      </c>
      <c r="E1105" s="139">
        <f>_xll.qlInterestRateIndexValueDate(IndexON,D1105)</f>
        <v>47479</v>
      </c>
      <c r="F1105" s="155">
        <f>IFERROR(_xll.qlIndexFixing(IndexON,D1105,TRUE,_xll.ohTrigger(RecalcTrigger,TriggerON)),NA())</f>
        <v>1.1381975043587289E-2</v>
      </c>
      <c r="H1105" s="42">
        <f>_xll.qlCalendarAdvance(Calendar,$H1104,B1105,"f",FALSE)</f>
        <v>47479</v>
      </c>
      <c r="I1105" s="139">
        <f>_xll.qlInterestRateIndexValueDate(Index1M,$H1105)</f>
        <v>47483</v>
      </c>
      <c r="J1105" s="144">
        <f>IFERROR(_xll.qlIndexFixing(Index1M,$H1105,TRUE,_xll.ohTrigger(RecalcTrigger,Trigger1M)),NA())</f>
        <v>1.136969880264478E-2</v>
      </c>
      <c r="K1105" s="44">
        <f>IFERROR(_xll.qlIndexFixing(Index3M,H1105,TRUE,_xll.ohTrigger(RecalcTrigger,Trigger3M)),NA())</f>
        <v>1.2138108862082603E-2</v>
      </c>
      <c r="L1105" s="44">
        <f>IFERROR(_xll.qlIndexFixing(Index6M,$H1105,TRUE,_xll.ohTrigger(RecalcTrigger,Trigger6M)),NA())</f>
        <v>1.2374683484779226E-2</v>
      </c>
      <c r="M1105" s="145">
        <f>IFERROR(_xll.qlIndexFixing(Index1Y,$H1105,TRUE,_xll.ohTrigger(RecalcTrigger,Trigger1Y)),NA())</f>
        <v>1.2616029973994749E-2</v>
      </c>
      <c r="N1105" s="144">
        <f>IFERROR(_xll.qlIndexFixing(ONIndex1M,I1105,TRUE,_xll.ohTrigger(RecalcTrigger,Trigger1M)),NA())</f>
        <v>1.1360589446773872E-2</v>
      </c>
      <c r="O1105" s="44">
        <f>IFERROR(_xll.qlIndexFixing(ONIndex3M,I1105,TRUE,_xll.ohTrigger(RecalcTrigger,Trigger3M)),NA())</f>
        <v>1.2117415598922321E-2</v>
      </c>
      <c r="P1105" s="44">
        <f>IFERROR(_xll.qlIndexFixing(ONIndex6M,I1105,TRUE,_xll.ohTrigger(RecalcTrigger,Trigger6M)),NA())</f>
        <v>1.2353603021262316E-2</v>
      </c>
      <c r="Q1105" s="145">
        <f>IFERROR(_xll.qlIndexFixing(ONIndex1Y,I1105,TRUE,_xll.ohTrigger(RecalcTrigger,Trigger1Y)),NA())</f>
        <v>1.2567105196561457E-2</v>
      </c>
    </row>
    <row r="1106" spans="2:17" x14ac:dyDescent="0.2">
      <c r="B1106" s="39" t="s">
        <v>42</v>
      </c>
      <c r="D1106" s="42">
        <f>_xll.qlCalendarAdvance(Calendar,$D1105,B1106,"f",FALSE)</f>
        <v>47486</v>
      </c>
      <c r="E1106" s="139">
        <f>_xll.qlInterestRateIndexValueDate(IndexON,D1106)</f>
        <v>47486</v>
      </c>
      <c r="F1106" s="155">
        <f>IFERROR(_xll.qlIndexFixing(IndexON,D1106,TRUE,_xll.ohTrigger(RecalcTrigger,TriggerON)),NA())</f>
        <v>1.1387630791217518E-2</v>
      </c>
      <c r="H1106" s="42">
        <f>_xll.qlCalendarAdvance(Calendar,$H1105,B1106,"f",FALSE)</f>
        <v>47486</v>
      </c>
      <c r="I1106" s="139">
        <f>_xll.qlInterestRateIndexValueDate(Index1M,$H1106)</f>
        <v>47490</v>
      </c>
      <c r="J1106" s="144">
        <f>IFERROR(_xll.qlIndexFixing(Index1M,$H1106,TRUE,_xll.ohTrigger(RecalcTrigger,Trigger1M)),NA())</f>
        <v>1.1371797713898613E-2</v>
      </c>
      <c r="K1106" s="44">
        <f>IFERROR(_xll.qlIndexFixing(Index3M,H1106,TRUE,_xll.ohTrigger(RecalcTrigger,Trigger3M)),NA())</f>
        <v>1.2139069917319624E-2</v>
      </c>
      <c r="L1106" s="44">
        <f>IFERROR(_xll.qlIndexFixing(Index6M,$H1106,TRUE,_xll.ohTrigger(RecalcTrigger,Trigger6M)),NA())</f>
        <v>1.2373254262630539E-2</v>
      </c>
      <c r="M1106" s="145">
        <f>IFERROR(_xll.qlIndexFixing(Index1Y,$H1106,TRUE,_xll.ohTrigger(RecalcTrigger,Trigger1Y)),NA())</f>
        <v>1.261413537573083E-2</v>
      </c>
      <c r="N1106" s="144">
        <f>IFERROR(_xll.qlIndexFixing(ONIndex1M,I1106,TRUE,_xll.ohTrigger(RecalcTrigger,Trigger1M)),NA())</f>
        <v>1.1362520479067939E-2</v>
      </c>
      <c r="O1106" s="44">
        <f>IFERROR(_xll.qlIndexFixing(ONIndex3M,I1106,TRUE,_xll.ohTrigger(RecalcTrigger,Trigger3M)),NA())</f>
        <v>1.2118098325357707E-2</v>
      </c>
      <c r="P1106" s="44">
        <f>IFERROR(_xll.qlIndexFixing(ONIndex6M,I1106,TRUE,_xll.ohTrigger(RecalcTrigger,Trigger6M)),NA())</f>
        <v>1.2352885206894371E-2</v>
      </c>
      <c r="Q1106" s="145">
        <f>IFERROR(_xll.qlIndexFixing(ONIndex1Y,I1106,TRUE,_xll.ohTrigger(RecalcTrigger,Trigger1Y)),NA())</f>
        <v>1.2567156637572907E-2</v>
      </c>
    </row>
    <row r="1107" spans="2:17" x14ac:dyDescent="0.2">
      <c r="B1107" s="39" t="s">
        <v>42</v>
      </c>
      <c r="D1107" s="42">
        <f>_xll.qlCalendarAdvance(Calendar,$D1106,B1107,"f",FALSE)</f>
        <v>47493</v>
      </c>
      <c r="E1107" s="139">
        <f>_xll.qlInterestRateIndexValueDate(IndexON,D1107)</f>
        <v>47493</v>
      </c>
      <c r="F1107" s="155">
        <f>IFERROR(_xll.qlIndexFixing(IndexON,D1107,TRUE,_xll.ohTrigger(RecalcTrigger,TriggerON)),NA())</f>
        <v>1.1393165444513187E-2</v>
      </c>
      <c r="H1107" s="42">
        <f>_xll.qlCalendarAdvance(Calendar,$H1106,B1107,"f",FALSE)</f>
        <v>47493</v>
      </c>
      <c r="I1107" s="139">
        <f>_xll.qlInterestRateIndexValueDate(Index1M,$H1107)</f>
        <v>47497</v>
      </c>
      <c r="J1107" s="144">
        <f>IFERROR(_xll.qlIndexFixing(Index1M,$H1107,TRUE,_xll.ohTrigger(RecalcTrigger,Trigger1M)),NA())</f>
        <v>1.1373809280045815E-2</v>
      </c>
      <c r="K1107" s="44">
        <f>IFERROR(_xll.qlIndexFixing(Index3M,H1107,TRUE,_xll.ohTrigger(RecalcTrigger,Trigger3M)),NA())</f>
        <v>1.2139297447385622E-2</v>
      </c>
      <c r="L1107" s="44">
        <f>IFERROR(_xll.qlIndexFixing(Index6M,$H1107,TRUE,_xll.ohTrigger(RecalcTrigger,Trigger6M)),NA())</f>
        <v>1.2371530644732899E-2</v>
      </c>
      <c r="M1107" s="145">
        <f>IFERROR(_xll.qlIndexFixing(Index1Y,$H1107,TRUE,_xll.ohTrigger(RecalcTrigger,Trigger1Y)),NA())</f>
        <v>1.2612164885255822E-2</v>
      </c>
      <c r="N1107" s="144">
        <f>IFERROR(_xll.qlIndexFixing(ONIndex1M,I1107,TRUE,_xll.ohTrigger(RecalcTrigger,Trigger1M)),NA())</f>
        <v>1.1364692198592152E-2</v>
      </c>
      <c r="O1107" s="44">
        <f>IFERROR(_xll.qlIndexFixing(ONIndex3M,I1107,TRUE,_xll.ohTrigger(RecalcTrigger,Trigger3M)),NA())</f>
        <v>1.2118819586408591E-2</v>
      </c>
      <c r="P1107" s="44">
        <f>IFERROR(_xll.qlIndexFixing(ONIndex6M,I1107,TRUE,_xll.ohTrigger(RecalcTrigger,Trigger6M)),NA())</f>
        <v>1.2351986433278839E-2</v>
      </c>
      <c r="Q1107" s="145">
        <f>IFERROR(_xll.qlIndexFixing(ONIndex1Y,I1107,TRUE,_xll.ohTrigger(RecalcTrigger,Trigger1Y)),NA())</f>
        <v>1.2567146117747896E-2</v>
      </c>
    </row>
    <row r="1108" spans="2:17" x14ac:dyDescent="0.2">
      <c r="B1108" s="39" t="s">
        <v>42</v>
      </c>
      <c r="D1108" s="42">
        <f>_xll.qlCalendarAdvance(Calendar,$D1107,B1108,"f",FALSE)</f>
        <v>47500</v>
      </c>
      <c r="E1108" s="139">
        <f>_xll.qlInterestRateIndexValueDate(IndexON,D1108)</f>
        <v>47500</v>
      </c>
      <c r="F1108" s="155">
        <f>IFERROR(_xll.qlIndexFixing(IndexON,D1108,TRUE,_xll.ohTrigger(RecalcTrigger,TriggerON)),NA())</f>
        <v>1.1398578798518244E-2</v>
      </c>
      <c r="H1108" s="42">
        <f>_xll.qlCalendarAdvance(Calendar,$H1107,B1108,"f",FALSE)</f>
        <v>47500</v>
      </c>
      <c r="I1108" s="139">
        <f>_xll.qlInterestRateIndexValueDate(Index1M,$H1108)</f>
        <v>47504</v>
      </c>
      <c r="J1108" s="144">
        <f>IFERROR(_xll.qlIndexFixing(Index1M,$H1108,TRUE,_xll.ohTrigger(RecalcTrigger,Trigger1M)),NA())</f>
        <v>1.1375733573681218E-2</v>
      </c>
      <c r="K1108" s="44">
        <f>IFERROR(_xll.qlIndexFixing(Index3M,H1108,TRUE,_xll.ohTrigger(RecalcTrigger,Trigger3M)),NA())</f>
        <v>1.2139643937085488E-2</v>
      </c>
      <c r="L1108" s="44">
        <f>IFERROR(_xll.qlIndexFixing(Index6M,$H1108,TRUE,_xll.ohTrigger(RecalcTrigger,Trigger6M)),NA())</f>
        <v>1.2369743071554629E-2</v>
      </c>
      <c r="M1108" s="145">
        <f>IFERROR(_xll.qlIndexFixing(Index1Y,$H1108,TRUE,_xll.ohTrigger(RecalcTrigger,Trigger1Y)),NA())</f>
        <v>1.261011854326068E-2</v>
      </c>
      <c r="N1108" s="144">
        <f>IFERROR(_xll.qlIndexFixing(ONIndex1M,I1108,TRUE,_xll.ohTrigger(RecalcTrigger,Trigger1M)),NA())</f>
        <v>1.1366776593169092E-2</v>
      </c>
      <c r="O1108" s="44">
        <f>IFERROR(_xll.qlIndexFixing(ONIndex3M,I1108,TRUE,_xll.ohTrigger(RecalcTrigger,Trigger3M)),NA())</f>
        <v>1.2119459918755737E-2</v>
      </c>
      <c r="P1108" s="44">
        <f>IFERROR(_xll.qlIndexFixing(ONIndex6M,I1108,TRUE,_xll.ohTrigger(RecalcTrigger,Trigger6M)),NA())</f>
        <v>1.2351021792911254E-2</v>
      </c>
      <c r="Q1108" s="145">
        <f>IFERROR(_xll.qlIndexFixing(ONIndex1Y,I1108,TRUE,_xll.ohTrigger(RecalcTrigger,Trigger1Y)),NA())</f>
        <v>1.2567059675774317E-2</v>
      </c>
    </row>
    <row r="1109" spans="2:17" x14ac:dyDescent="0.2">
      <c r="B1109" s="39" t="s">
        <v>42</v>
      </c>
      <c r="D1109" s="42">
        <f>_xll.qlCalendarAdvance(Calendar,$D1108,B1109,"f",FALSE)</f>
        <v>47507</v>
      </c>
      <c r="E1109" s="139">
        <f>_xll.qlInterestRateIndexValueDate(IndexON,D1109)</f>
        <v>47507</v>
      </c>
      <c r="F1109" s="155">
        <f>IFERROR(_xll.qlIndexFixing(IndexON,D1109,TRUE,_xll.ohTrigger(RecalcTrigger,TriggerON)),NA())</f>
        <v>1.1403870648036829E-2</v>
      </c>
      <c r="H1109" s="42">
        <f>_xll.qlCalendarAdvance(Calendar,$H1108,B1109,"f",FALSE)</f>
        <v>47507</v>
      </c>
      <c r="I1109" s="139">
        <f>_xll.qlInterestRateIndexValueDate(Index1M,$H1109)</f>
        <v>47511</v>
      </c>
      <c r="J1109" s="144">
        <f>IFERROR(_xll.qlIndexFixing(Index1M,$H1109,TRUE,_xll.ohTrigger(RecalcTrigger,Trigger1M)),NA())</f>
        <v>1.1377570667402236E-2</v>
      </c>
      <c r="K1109" s="44">
        <f>IFERROR(_xll.qlIndexFixing(Index3M,H1109,TRUE,_xll.ohTrigger(RecalcTrigger,Trigger3M)),NA())</f>
        <v>1.2139511300645117E-2</v>
      </c>
      <c r="L1109" s="44">
        <f>IFERROR(_xll.qlIndexFixing(Index6M,$H1109,TRUE,_xll.ohTrigger(RecalcTrigger,Trigger6M)),NA())</f>
        <v>1.236789172675321E-2</v>
      </c>
      <c r="M1109" s="145">
        <f>IFERROR(_xll.qlIndexFixing(Index1Y,$H1109,TRUE,_xll.ohTrigger(RecalcTrigger,Trigger1Y)),NA())</f>
        <v>1.2607996390454101E-2</v>
      </c>
      <c r="N1109" s="144">
        <f>IFERROR(_xll.qlIndexFixing(ONIndex1M,I1109,TRUE,_xll.ohTrigger(RecalcTrigger,Trigger1M)),NA())</f>
        <v>1.1368773735300763E-2</v>
      </c>
      <c r="O1109" s="44">
        <f>IFERROR(_xll.qlIndexFixing(ONIndex3M,I1109,TRUE,_xll.ohTrigger(RecalcTrigger,Trigger3M)),NA())</f>
        <v>1.2120019441264063E-2</v>
      </c>
      <c r="P1109" s="44">
        <f>IFERROR(_xll.qlIndexFixing(ONIndex6M,I1109,TRUE,_xll.ohTrigger(RecalcTrigger,Trigger6M)),NA())</f>
        <v>1.2349991467885957E-2</v>
      </c>
      <c r="Q1109" s="145">
        <f>IFERROR(_xll.qlIndexFixing(ONIndex1Y,I1109,TRUE,_xll.ohTrigger(RecalcTrigger,Trigger1Y)),NA())</f>
        <v>1.2566897351380391E-2</v>
      </c>
    </row>
    <row r="1110" spans="2:17" x14ac:dyDescent="0.2">
      <c r="B1110" s="39" t="s">
        <v>42</v>
      </c>
      <c r="D1110" s="42">
        <f>_xll.qlCalendarAdvance(Calendar,$D1109,B1110,"f",FALSE)</f>
        <v>47514</v>
      </c>
      <c r="E1110" s="139">
        <f>_xll.qlInterestRateIndexValueDate(IndexON,D1110)</f>
        <v>47514</v>
      </c>
      <c r="F1110" s="155">
        <f>IFERROR(_xll.qlIndexFixing(IndexON,D1110,TRUE,_xll.ohTrigger(RecalcTrigger,TriggerON)),NA())</f>
        <v>1.140904078811289E-2</v>
      </c>
      <c r="H1110" s="42">
        <f>_xll.qlCalendarAdvance(Calendar,$H1109,B1110,"f",FALSE)</f>
        <v>47514</v>
      </c>
      <c r="I1110" s="139">
        <f>_xll.qlInterestRateIndexValueDate(Index1M,$H1110)</f>
        <v>47518</v>
      </c>
      <c r="J1110" s="144">
        <f>IFERROR(_xll.qlIndexFixing(Index1M,$H1110,TRUE,_xll.ohTrigger(RecalcTrigger,Trigger1M)),NA())</f>
        <v>1.1378426766612191E-2</v>
      </c>
      <c r="K1110" s="44">
        <f>IFERROR(_xll.qlIndexFixing(Index3M,H1110,TRUE,_xll.ohTrigger(RecalcTrigger,Trigger3M)),NA())</f>
        <v>1.2139497862237808E-2</v>
      </c>
      <c r="L1110" s="44">
        <f>IFERROR(_xll.qlIndexFixing(Index6M,$H1110,TRUE,_xll.ohTrigger(RecalcTrigger,Trigger6M)),NA())</f>
        <v>1.236597679399184E-2</v>
      </c>
      <c r="M1110" s="145">
        <f>IFERROR(_xll.qlIndexFixing(Index1Y,$H1110,TRUE,_xll.ohTrigger(RecalcTrigger,Trigger1Y)),NA())</f>
        <v>1.260579846756033E-2</v>
      </c>
      <c r="N1110" s="144">
        <f>IFERROR(_xll.qlIndexFixing(ONIndex1M,I1110,TRUE,_xll.ohTrigger(RecalcTrigger,Trigger1M)),NA())</f>
        <v>1.1370683697569106E-2</v>
      </c>
      <c r="O1110" s="44">
        <f>IFERROR(_xll.qlIndexFixing(ONIndex3M,I1110,TRUE,_xll.ohTrigger(RecalcTrigger,Trigger3M)),NA())</f>
        <v>1.212049827271855E-2</v>
      </c>
      <c r="P1110" s="44">
        <f>IFERROR(_xll.qlIndexFixing(ONIndex6M,I1110,TRUE,_xll.ohTrigger(RecalcTrigger,Trigger6M)),NA())</f>
        <v>1.234889564061703E-2</v>
      </c>
      <c r="Q1110" s="145">
        <f>IFERROR(_xll.qlIndexFixing(ONIndex1Y,I1110,TRUE,_xll.ohTrigger(RecalcTrigger,Trigger1Y)),NA())</f>
        <v>1.2566659184134465E-2</v>
      </c>
    </row>
    <row r="1111" spans="2:17" x14ac:dyDescent="0.2">
      <c r="B1111" s="39" t="s">
        <v>42</v>
      </c>
      <c r="D1111" s="42">
        <f>_xll.qlCalendarAdvance(Calendar,$D1110,B1111,"f",FALSE)</f>
        <v>47521</v>
      </c>
      <c r="E1111" s="139">
        <f>_xll.qlInterestRateIndexValueDate(IndexON,D1111)</f>
        <v>47521</v>
      </c>
      <c r="F1111" s="155">
        <f>IFERROR(_xll.qlIndexFixing(IndexON,D1111,TRUE,_xll.ohTrigger(RecalcTrigger,TriggerON)),NA())</f>
        <v>1.1414089013710438E-2</v>
      </c>
      <c r="H1111" s="42">
        <f>_xll.qlCalendarAdvance(Calendar,$H1110,B1111,"f",FALSE)</f>
        <v>47521</v>
      </c>
      <c r="I1111" s="139">
        <f>_xll.qlInterestRateIndexValueDate(Index1M,$H1111)</f>
        <v>47525</v>
      </c>
      <c r="J1111" s="144">
        <f>IFERROR(_xll.qlIndexFixing(Index1M,$H1111,TRUE,_xll.ohTrigger(RecalcTrigger,Trigger1M)),NA())</f>
        <v>1.1380108156462398E-2</v>
      </c>
      <c r="K1111" s="44">
        <f>IFERROR(_xll.qlIndexFixing(Index3M,H1111,TRUE,_xll.ohTrigger(RecalcTrigger,Trigger3M)),NA())</f>
        <v>1.2139404339414036E-2</v>
      </c>
      <c r="L1111" s="44">
        <f>IFERROR(_xll.qlIndexFixing(Index6M,$H1111,TRUE,_xll.ohTrigger(RecalcTrigger,Trigger6M)),NA())</f>
        <v>1.2363998456938542E-2</v>
      </c>
      <c r="M1111" s="145">
        <f>IFERROR(_xll.qlIndexFixing(Index1Y,$H1111,TRUE,_xll.ohTrigger(RecalcTrigger,Trigger1Y)),NA())</f>
        <v>1.2603524815321355E-2</v>
      </c>
      <c r="N1111" s="144">
        <f>IFERROR(_xll.qlIndexFixing(ONIndex1M,I1111,TRUE,_xll.ohTrigger(RecalcTrigger,Trigger1M)),NA())</f>
        <v>1.1372506552635997E-2</v>
      </c>
      <c r="O1111" s="44">
        <f>IFERROR(_xll.qlIndexFixing(ONIndex3M,I1111,TRUE,_xll.ohTrigger(RecalcTrigger,Trigger3M)),NA())</f>
        <v>1.2120896532064052E-2</v>
      </c>
      <c r="P1111" s="44">
        <f>IFERROR(_xll.qlIndexFixing(ONIndex6M,I1111,TRUE,_xll.ohTrigger(RecalcTrigger,Trigger6M)),NA())</f>
        <v>1.2347734493518558E-2</v>
      </c>
      <c r="Q1111" s="145">
        <f>IFERROR(_xll.qlIndexFixing(ONIndex1Y,I1111,TRUE,_xll.ohTrigger(RecalcTrigger,Trigger1Y)),NA())</f>
        <v>1.2566345213924635E-2</v>
      </c>
    </row>
    <row r="1112" spans="2:17" x14ac:dyDescent="0.2">
      <c r="B1112" s="39" t="s">
        <v>42</v>
      </c>
      <c r="D1112" s="42">
        <f>_xll.qlCalendarAdvance(Calendar,$D1111,B1112,"f",FALSE)</f>
        <v>47528</v>
      </c>
      <c r="E1112" s="139">
        <f>_xll.qlInterestRateIndexValueDate(IndexON,D1112)</f>
        <v>47528</v>
      </c>
      <c r="F1112" s="155">
        <f>IFERROR(_xll.qlIndexFixing(IndexON,D1112,TRUE,_xll.ohTrigger(RecalcTrigger,TriggerON)),NA())</f>
        <v>1.1419015119873421E-2</v>
      </c>
      <c r="H1112" s="42">
        <f>_xll.qlCalendarAdvance(Calendar,$H1111,B1112,"f",FALSE)</f>
        <v>47528</v>
      </c>
      <c r="I1112" s="139">
        <f>_xll.qlInterestRateIndexValueDate(Index1M,$H1112)</f>
        <v>47532</v>
      </c>
      <c r="J1112" s="144">
        <f>IFERROR(_xll.qlIndexFixing(Index1M,$H1112,TRUE,_xll.ohTrigger(RecalcTrigger,Trigger1M)),NA())</f>
        <v>1.1381702556871241E-2</v>
      </c>
      <c r="K1112" s="44">
        <f>IFERROR(_xll.qlIndexFixing(Index3M,H1112,TRUE,_xll.ohTrigger(RecalcTrigger,Trigger3M)),NA())</f>
        <v>1.2139230851383942E-2</v>
      </c>
      <c r="L1112" s="44">
        <f>IFERROR(_xll.qlIndexFixing(Index6M,$H1112,TRUE,_xll.ohTrigger(RecalcTrigger,Trigger6M)),NA())</f>
        <v>1.2361956899267054E-2</v>
      </c>
      <c r="M1112" s="145">
        <f>IFERROR(_xll.qlIndexFixing(Index1Y,$H1112,TRUE,_xll.ohTrigger(RecalcTrigger,Trigger1Y)),NA())</f>
        <v>1.2601175474496242E-2</v>
      </c>
      <c r="N1112" s="144">
        <f>IFERROR(_xll.qlIndexFixing(ONIndex1M,I1112,TRUE,_xll.ohTrigger(RecalcTrigger,Trigger1M)),NA())</f>
        <v>1.1374242372923504E-2</v>
      </c>
      <c r="O1112" s="44">
        <f>IFERROR(_xll.qlIndexFixing(ONIndex3M,I1112,TRUE,_xll.ohTrigger(RecalcTrigger,Trigger3M)),NA())</f>
        <v>1.2121214338085551E-2</v>
      </c>
      <c r="P1112" s="44">
        <f>IFERROR(_xll.qlIndexFixing(ONIndex6M,I1112,TRUE,_xll.ohTrigger(RecalcTrigger,Trigger6M)),NA())</f>
        <v>1.2346508208844753E-2</v>
      </c>
      <c r="Q1112" s="145">
        <f>IFERROR(_xll.qlIndexFixing(ONIndex1Y,I1112,TRUE,_xll.ohTrigger(RecalcTrigger,Trigger1Y)),NA())</f>
        <v>1.2565955480559055E-2</v>
      </c>
    </row>
    <row r="1113" spans="2:17" x14ac:dyDescent="0.2">
      <c r="B1113" s="39" t="s">
        <v>42</v>
      </c>
      <c r="D1113" s="42">
        <f>_xll.qlCalendarAdvance(Calendar,$D1112,B1113,"f",FALSE)</f>
        <v>47535</v>
      </c>
      <c r="E1113" s="139">
        <f>_xll.qlInterestRateIndexValueDate(IndexON,D1113)</f>
        <v>47535</v>
      </c>
      <c r="F1113" s="155">
        <f>IFERROR(_xll.qlIndexFixing(IndexON,D1113,TRUE,_xll.ohTrigger(RecalcTrigger,TriggerON)),NA())</f>
        <v>1.142381890140598E-2</v>
      </c>
      <c r="H1113" s="42">
        <f>_xll.qlCalendarAdvance(Calendar,$H1112,B1113,"f",FALSE)</f>
        <v>47535</v>
      </c>
      <c r="I1113" s="139">
        <f>_xll.qlInterestRateIndexValueDate(Index1M,$H1113)</f>
        <v>47539</v>
      </c>
      <c r="J1113" s="144">
        <f>IFERROR(_xll.qlIndexFixing(Index1M,$H1113,TRUE,_xll.ohTrigger(RecalcTrigger,Trigger1M)),NA())</f>
        <v>1.1383210040440643E-2</v>
      </c>
      <c r="K1113" s="44">
        <f>IFERROR(_xll.qlIndexFixing(Index3M,H1113,TRUE,_xll.ohTrigger(RecalcTrigger,Trigger3M)),NA())</f>
        <v>1.2138977517365562E-2</v>
      </c>
      <c r="L1113" s="44">
        <f>IFERROR(_xll.qlIndexFixing(Index6M,$H1113,TRUE,_xll.ohTrigger(RecalcTrigger,Trigger6M)),NA())</f>
        <v>1.235985230465594E-2</v>
      </c>
      <c r="M1113" s="145">
        <f>IFERROR(_xll.qlIndexFixing(Index1Y,$H1113,TRUE,_xll.ohTrigger(RecalcTrigger,Trigger1Y)),NA())</f>
        <v>1.2598750485860264E-2</v>
      </c>
      <c r="N1113" s="144">
        <f>IFERROR(_xll.qlIndexFixing(ONIndex1M,I1113,TRUE,_xll.ohTrigger(RecalcTrigger,Trigger1M)),NA())</f>
        <v>1.1375891231253377E-2</v>
      </c>
      <c r="O1113" s="44">
        <f>IFERROR(_xll.qlIndexFixing(ONIndex3M,I1113,TRUE,_xll.ohTrigger(RecalcTrigger,Trigger3M)),NA())</f>
        <v>1.2121451809647965E-2</v>
      </c>
      <c r="P1113" s="44">
        <f>IFERROR(_xll.qlIndexFixing(ONIndex6M,I1113,TRUE,_xll.ohTrigger(RecalcTrigger,Trigger6M)),NA())</f>
        <v>1.2345216969089634E-2</v>
      </c>
      <c r="Q1113" s="145">
        <f>IFERROR(_xll.qlIndexFixing(ONIndex1Y,I1113,TRUE,_xll.ohTrigger(RecalcTrigger,Trigger1Y)),NA())</f>
        <v>1.2565490023606074E-2</v>
      </c>
    </row>
    <row r="1114" spans="2:17" x14ac:dyDescent="0.2">
      <c r="B1114" s="39" t="s">
        <v>42</v>
      </c>
      <c r="D1114" s="42">
        <f>_xll.qlCalendarAdvance(Calendar,$D1113,B1114,"f",FALSE)</f>
        <v>47542</v>
      </c>
      <c r="E1114" s="139">
        <f>_xll.qlInterestRateIndexValueDate(IndexON,D1114)</f>
        <v>47542</v>
      </c>
      <c r="F1114" s="155">
        <f>IFERROR(_xll.qlIndexFixing(IndexON,D1114,TRUE,_xll.ohTrigger(RecalcTrigger,TriggerON)),NA())</f>
        <v>1.1428500153272125E-2</v>
      </c>
      <c r="H1114" s="42">
        <f>_xll.qlCalendarAdvance(Calendar,$H1113,B1114,"f",FALSE)</f>
        <v>47542</v>
      </c>
      <c r="I1114" s="139">
        <f>_xll.qlInterestRateIndexValueDate(Index1M,$H1114)</f>
        <v>47546</v>
      </c>
      <c r="J1114" s="144">
        <f>IFERROR(_xll.qlIndexFixing(Index1M,$H1114,TRUE,_xll.ohTrigger(RecalcTrigger,Trigger1M)),NA())</f>
        <v>1.1385450678345352E-2</v>
      </c>
      <c r="K1114" s="44">
        <f>IFERROR(_xll.qlIndexFixing(Index3M,H1114,TRUE,_xll.ohTrigger(RecalcTrigger,Trigger3M)),NA())</f>
        <v>1.213880967247505E-2</v>
      </c>
      <c r="L1114" s="44">
        <f>IFERROR(_xll.qlIndexFixing(Index6M,$H1114,TRUE,_xll.ohTrigger(RecalcTrigger,Trigger6M)),NA())</f>
        <v>1.2357754413260742E-2</v>
      </c>
      <c r="M1114" s="145">
        <f>IFERROR(_xll.qlIndexFixing(Index1Y,$H1114,TRUE,_xll.ohTrigger(RecalcTrigger,Trigger1Y)),NA())</f>
        <v>1.2596249890205996E-2</v>
      </c>
      <c r="N1114" s="144">
        <f>IFERROR(_xll.qlIndexFixing(ONIndex1M,I1114,TRUE,_xll.ohTrigger(RecalcTrigger,Trigger1M)),NA())</f>
        <v>1.137745319988781E-2</v>
      </c>
      <c r="O1114" s="44">
        <f>IFERROR(_xll.qlIndexFixing(ONIndex3M,I1114,TRUE,_xll.ohTrigger(RecalcTrigger,Trigger3M)),NA())</f>
        <v>1.2121609065536276E-2</v>
      </c>
      <c r="P1114" s="44">
        <f>IFERROR(_xll.qlIndexFixing(ONIndex6M,I1114,TRUE,_xll.ohTrigger(RecalcTrigger,Trigger6M)),NA())</f>
        <v>1.2343860956587349E-2</v>
      </c>
      <c r="Q1114" s="145">
        <f>IFERROR(_xll.qlIndexFixing(ONIndex1Y,I1114,TRUE,_xll.ohTrigger(RecalcTrigger,Trigger1Y)),NA())</f>
        <v>1.256494888287385E-2</v>
      </c>
    </row>
    <row r="1115" spans="2:17" x14ac:dyDescent="0.2">
      <c r="B1115" s="39" t="s">
        <v>42</v>
      </c>
      <c r="D1115" s="42">
        <f>_xll.qlCalendarAdvance(Calendar,$D1114,B1115,"f",FALSE)</f>
        <v>47549</v>
      </c>
      <c r="E1115" s="139">
        <f>_xll.qlInterestRateIndexValueDate(IndexON,D1115)</f>
        <v>47549</v>
      </c>
      <c r="F1115" s="155">
        <f>IFERROR(_xll.qlIndexFixing(IndexON,D1115,TRUE,_xll.ohTrigger(RecalcTrigger,TriggerON)),NA())</f>
        <v>1.1433058670595742E-2</v>
      </c>
      <c r="H1115" s="42">
        <f>_xll.qlCalendarAdvance(Calendar,$H1114,B1115,"f",FALSE)</f>
        <v>47549</v>
      </c>
      <c r="I1115" s="139">
        <f>_xll.qlInterestRateIndexValueDate(Index1M,$H1115)</f>
        <v>47553</v>
      </c>
      <c r="J1115" s="144">
        <f>IFERROR(_xll.qlIndexFixing(Index1M,$H1115,TRUE,_xll.ohTrigger(RecalcTrigger,Trigger1M)),NA())</f>
        <v>1.1386766097241742E-2</v>
      </c>
      <c r="K1115" s="44">
        <f>IFERROR(_xll.qlIndexFixing(Index3M,H1115,TRUE,_xll.ohTrigger(RecalcTrigger,Trigger3M)),NA())</f>
        <v>1.2138391326921199E-2</v>
      </c>
      <c r="L1115" s="44">
        <f>IFERROR(_xll.qlIndexFixing(Index6M,$H1115,TRUE,_xll.ohTrigger(RecalcTrigger,Trigger6M)),NA())</f>
        <v>1.2355515319062428E-2</v>
      </c>
      <c r="M1115" s="145">
        <f>IFERROR(_xll.qlIndexFixing(Index1Y,$H1115,TRUE,_xll.ohTrigger(RecalcTrigger,Trigger1Y)),NA())</f>
        <v>1.2593673728342438E-2</v>
      </c>
      <c r="N1115" s="144">
        <f>IFERROR(_xll.qlIndexFixing(ONIndex1M,I1115,TRUE,_xll.ohTrigger(RecalcTrigger,Trigger1M)),NA())</f>
        <v>1.1378928351568618E-2</v>
      </c>
      <c r="O1115" s="44">
        <f>IFERROR(_xll.qlIndexFixing(ONIndex3M,I1115,TRUE,_xll.ohTrigger(RecalcTrigger,Trigger3M)),NA())</f>
        <v>1.2121686224695338E-2</v>
      </c>
      <c r="P1115" s="44">
        <f>IFERROR(_xll.qlIndexFixing(ONIndex6M,I1115,TRUE,_xll.ohTrigger(RecalcTrigger,Trigger6M)),NA())</f>
        <v>1.2342440353512174E-2</v>
      </c>
      <c r="Q1115" s="145">
        <f>IFERROR(_xll.qlIndexFixing(ONIndex1Y,I1115,TRUE,_xll.ohTrigger(RecalcTrigger,Trigger1Y)),NA())</f>
        <v>1.2564332098090603E-2</v>
      </c>
    </row>
    <row r="1116" spans="2:17" x14ac:dyDescent="0.2">
      <c r="B1116" s="39" t="s">
        <v>42</v>
      </c>
      <c r="D1116" s="42">
        <f>_xll.qlCalendarAdvance(Calendar,$D1115,B1116,"f",FALSE)</f>
        <v>47556</v>
      </c>
      <c r="E1116" s="139">
        <f>_xll.qlInterestRateIndexValueDate(IndexON,D1116)</f>
        <v>47556</v>
      </c>
      <c r="F1116" s="155">
        <f>IFERROR(_xll.qlIndexFixing(IndexON,D1116,TRUE,_xll.ohTrigger(RecalcTrigger,TriggerON)),NA())</f>
        <v>1.1437494248101032E-2</v>
      </c>
      <c r="H1116" s="42">
        <f>_xll.qlCalendarAdvance(Calendar,$H1115,B1116,"f",FALSE)</f>
        <v>47556</v>
      </c>
      <c r="I1116" s="139">
        <f>_xll.qlInterestRateIndexValueDate(Index1M,$H1116)</f>
        <v>47560</v>
      </c>
      <c r="J1116" s="144">
        <f>IFERROR(_xll.qlIndexFixing(Index1M,$H1116,TRUE,_xll.ohTrigger(RecalcTrigger,Trigger1M)),NA())</f>
        <v>1.1387994824464936E-2</v>
      </c>
      <c r="K1116" s="44">
        <f>IFERROR(_xll.qlIndexFixing(Index3M,H1116,TRUE,_xll.ohTrigger(RecalcTrigger,Trigger3M)),NA())</f>
        <v>1.2137893498897177E-2</v>
      </c>
      <c r="L1116" s="44">
        <f>IFERROR(_xll.qlIndexFixing(Index6M,$H1116,TRUE,_xll.ohTrigger(RecalcTrigger,Trigger6M)),NA())</f>
        <v>1.2353213760991345E-2</v>
      </c>
      <c r="M1116" s="145">
        <f>IFERROR(_xll.qlIndexFixing(Index1Y,$H1116,TRUE,_xll.ohTrigger(RecalcTrigger,Trigger1Y)),NA())</f>
        <v>1.2591022041095233E-2</v>
      </c>
      <c r="N1116" s="144">
        <f>IFERROR(_xll.qlIndexFixing(ONIndex1M,I1116,TRUE,_xll.ohTrigger(RecalcTrigger,Trigger1M)),NA())</f>
        <v>1.1380316758957676E-2</v>
      </c>
      <c r="O1116" s="44">
        <f>IFERROR(_xll.qlIndexFixing(ONIndex3M,I1116,TRUE,_xll.ohTrigger(RecalcTrigger,Trigger3M)),NA())</f>
        <v>1.2121683405910133E-2</v>
      </c>
      <c r="P1116" s="44">
        <f>IFERROR(_xll.qlIndexFixing(ONIndex6M,I1116,TRUE,_xll.ohTrigger(RecalcTrigger,Trigger6M)),NA())</f>
        <v>1.2340955342358129E-2</v>
      </c>
      <c r="Q1116" s="145">
        <f>IFERROR(_xll.qlIndexFixing(ONIndex1Y,I1116,TRUE,_xll.ohTrigger(RecalcTrigger,Trigger1Y)),NA())</f>
        <v>1.2563639709064489E-2</v>
      </c>
    </row>
    <row r="1117" spans="2:17" x14ac:dyDescent="0.2">
      <c r="B1117" s="39" t="s">
        <v>42</v>
      </c>
      <c r="D1117" s="42">
        <f>_xll.qlCalendarAdvance(Calendar,$D1116,B1117,"f",FALSE)</f>
        <v>47563</v>
      </c>
      <c r="E1117" s="139">
        <f>_xll.qlInterestRateIndexValueDate(IndexON,D1117)</f>
        <v>47563</v>
      </c>
      <c r="F1117" s="155">
        <f>IFERROR(_xll.qlIndexFixing(IndexON,D1117,TRUE,_xll.ohTrigger(RecalcTrigger,TriggerON)),NA())</f>
        <v>1.1441806680991817E-2</v>
      </c>
      <c r="H1117" s="42">
        <f>_xll.qlCalendarAdvance(Calendar,$H1116,B1117,"f",FALSE)</f>
        <v>47563</v>
      </c>
      <c r="I1117" s="139">
        <f>_xll.qlInterestRateIndexValueDate(Index1M,$H1117)</f>
        <v>47567</v>
      </c>
      <c r="J1117" s="144">
        <f>IFERROR(_xll.qlIndexFixing(Index1M,$H1117,TRUE,_xll.ohTrigger(RecalcTrigger,Trigger1M)),NA())</f>
        <v>1.1389136932625239E-2</v>
      </c>
      <c r="K1117" s="44">
        <f>IFERROR(_xll.qlIndexFixing(Index3M,H1117,TRUE,_xll.ohTrigger(RecalcTrigger,Trigger3M)),NA())</f>
        <v>1.2137316307641517E-2</v>
      </c>
      <c r="L1117" s="44">
        <f>IFERROR(_xll.qlIndexFixing(Index6M,$H1117,TRUE,_xll.ohTrigger(RecalcTrigger,Trigger6M)),NA())</f>
        <v>1.2350849922761838E-2</v>
      </c>
      <c r="M1117" s="145">
        <f>IFERROR(_xll.qlIndexFixing(Index1Y,$H1117,TRUE,_xll.ohTrigger(RecalcTrigger,Trigger1Y)),NA())</f>
        <v>1.2588294869307329E-2</v>
      </c>
      <c r="N1117" s="144">
        <f>IFERROR(_xll.qlIndexFixing(ONIndex1M,I1117,TRUE,_xll.ohTrigger(RecalcTrigger,Trigger1M)),NA())</f>
        <v>1.1381618494397117E-2</v>
      </c>
      <c r="O1117" s="44">
        <f>IFERROR(_xll.qlIndexFixing(ONIndex3M,I1117,TRUE,_xll.ohTrigger(RecalcTrigger,Trigger3M)),NA())</f>
        <v>1.2121600728045578E-2</v>
      </c>
      <c r="P1117" s="44">
        <f>IFERROR(_xll.qlIndexFixing(ONIndex6M,I1117,TRUE,_xll.ohTrigger(RecalcTrigger,Trigger6M)),NA())</f>
        <v>1.2339406105459361E-2</v>
      </c>
      <c r="Q1117" s="145">
        <f>IFERROR(_xll.qlIndexFixing(ONIndex1Y,I1117,TRUE,_xll.ohTrigger(RecalcTrigger,Trigger1Y)),NA())</f>
        <v>1.2562871755443794E-2</v>
      </c>
    </row>
    <row r="1118" spans="2:17" x14ac:dyDescent="0.2">
      <c r="B1118" s="39" t="s">
        <v>42</v>
      </c>
      <c r="D1118" s="42">
        <f>_xll.qlCalendarAdvance(Calendar,$D1117,B1118,"f",FALSE)</f>
        <v>47570</v>
      </c>
      <c r="E1118" s="139">
        <f>_xll.qlInterestRateIndexValueDate(IndexON,D1118)</f>
        <v>47570</v>
      </c>
      <c r="F1118" s="155">
        <f>IFERROR(_xll.qlIndexFixing(IndexON,D1118,TRUE,_xll.ohTrigger(RecalcTrigger,TriggerON)),NA())</f>
        <v>1.1445995764072237E-2</v>
      </c>
      <c r="H1118" s="42">
        <f>_xll.qlCalendarAdvance(Calendar,$H1117,B1118,"f",FALSE)</f>
        <v>47570</v>
      </c>
      <c r="I1118" s="139">
        <f>_xll.qlInterestRateIndexValueDate(Index1M,$H1118)</f>
        <v>47574</v>
      </c>
      <c r="J1118" s="144">
        <f>IFERROR(_xll.qlIndexFixing(Index1M,$H1118,TRUE,_xll.ohTrigger(RecalcTrigger,Trigger1M)),NA())</f>
        <v>1.1390192494338114E-2</v>
      </c>
      <c r="K1118" s="44">
        <f>IFERROR(_xll.qlIndexFixing(Index3M,H1118,TRUE,_xll.ohTrigger(RecalcTrigger,Trigger3M)),NA())</f>
        <v>1.2136517330328615E-2</v>
      </c>
      <c r="L1118" s="44">
        <f>IFERROR(_xll.qlIndexFixing(Index6M,$H1118,TRUE,_xll.ohTrigger(RecalcTrigger,Trigger6M)),NA())</f>
        <v>1.2348407308154476E-2</v>
      </c>
      <c r="M1118" s="145">
        <f>IFERROR(_xll.qlIndexFixing(Index1Y,$H1118,TRUE,_xll.ohTrigger(RecalcTrigger,Trigger1Y)),NA())</f>
        <v>1.2585492253837876E-2</v>
      </c>
      <c r="N1118" s="144">
        <f>IFERROR(_xll.qlIndexFixing(ONIndex1M,I1118,TRUE,_xll.ohTrigger(RecalcTrigger,Trigger1M)),NA())</f>
        <v>1.1382833630628753E-2</v>
      </c>
      <c r="O1118" s="44">
        <f>IFERROR(_xll.qlIndexFixing(ONIndex3M,I1118,TRUE,_xll.ohTrigger(RecalcTrigger,Trigger3M)),NA())</f>
        <v>1.2121438309886656E-2</v>
      </c>
      <c r="P1118" s="44">
        <f>IFERROR(_xll.qlIndexFixing(ONIndex6M,I1118,TRUE,_xll.ohTrigger(RecalcTrigger,Trigger6M)),NA())</f>
        <v>1.2337792825150018E-2</v>
      </c>
      <c r="Q1118" s="145">
        <f>IFERROR(_xll.qlIndexFixing(ONIndex1Y,I1118,TRUE,_xll.ohTrigger(RecalcTrigger,Trigger1Y)),NA())</f>
        <v>1.2562028276956738E-2</v>
      </c>
    </row>
    <row r="1119" spans="2:17" x14ac:dyDescent="0.2">
      <c r="B1119" s="39" t="s">
        <v>42</v>
      </c>
      <c r="D1119" s="42">
        <f>_xll.qlCalendarAdvance(Calendar,$D1118,B1119,"f",FALSE)</f>
        <v>47577</v>
      </c>
      <c r="E1119" s="139">
        <f>_xll.qlInterestRateIndexValueDate(IndexON,D1119)</f>
        <v>47577</v>
      </c>
      <c r="F1119" s="155">
        <f>IFERROR(_xll.qlIndexFixing(IndexON,D1119,TRUE,_xll.ohTrigger(RecalcTrigger,TriggerON)),NA())</f>
        <v>1.1450061292386238E-2</v>
      </c>
      <c r="H1119" s="42">
        <f>_xll.qlCalendarAdvance(Calendar,$H1118,B1119,"f",FALSE)</f>
        <v>47577</v>
      </c>
      <c r="I1119" s="139">
        <f>_xll.qlInterestRateIndexValueDate(Index1M,$H1119)</f>
        <v>47581</v>
      </c>
      <c r="J1119" s="144">
        <f>IFERROR(_xll.qlIndexFixing(Index1M,$H1119,TRUE,_xll.ohTrigger(RecalcTrigger,Trigger1M)),NA())</f>
        <v>1.1390919552366263E-2</v>
      </c>
      <c r="K1119" s="44">
        <f>IFERROR(_xll.qlIndexFixing(Index3M,H1119,TRUE,_xll.ohTrigger(RecalcTrigger,Trigger3M)),NA())</f>
        <v>1.2135787424179907E-2</v>
      </c>
      <c r="L1119" s="44">
        <f>IFERROR(_xll.qlIndexFixing(Index6M,$H1119,TRUE,_xll.ohTrigger(RecalcTrigger,Trigger6M)),NA())</f>
        <v>1.2345923904640607E-2</v>
      </c>
      <c r="M1119" s="145">
        <f>IFERROR(_xll.qlIndexFixing(Index1Y,$H1119,TRUE,_xll.ohTrigger(RecalcTrigger,Trigger1Y)),NA())</f>
        <v>1.2582614235562671E-2</v>
      </c>
      <c r="N1119" s="144">
        <f>IFERROR(_xll.qlIndexFixing(ONIndex1M,I1119,TRUE,_xll.ohTrigger(RecalcTrigger,Trigger1M)),NA())</f>
        <v>1.1383962240154588E-2</v>
      </c>
      <c r="O1119" s="44">
        <f>IFERROR(_xll.qlIndexFixing(ONIndex3M,I1119,TRUE,_xll.ohTrigger(RecalcTrigger,Trigger3M)),NA())</f>
        <v>1.2121196270298285E-2</v>
      </c>
      <c r="P1119" s="44">
        <f>IFERROR(_xll.qlIndexFixing(ONIndex6M,I1119,TRUE,_xll.ohTrigger(RecalcTrigger,Trigger6M)),NA())</f>
        <v>1.2336115683844184E-2</v>
      </c>
      <c r="Q1119" s="145">
        <f>IFERROR(_xll.qlIndexFixing(ONIndex1Y,I1119,TRUE,_xll.ohTrigger(RecalcTrigger,Trigger1Y)),NA())</f>
        <v>1.2561109313251606E-2</v>
      </c>
    </row>
    <row r="1120" spans="2:17" x14ac:dyDescent="0.2">
      <c r="B1120" s="39" t="s">
        <v>42</v>
      </c>
      <c r="D1120" s="42">
        <f>_xll.qlCalendarAdvance(Calendar,$D1119,B1120,"f",FALSE)</f>
        <v>47584</v>
      </c>
      <c r="E1120" s="139">
        <f>_xll.qlInterestRateIndexValueDate(IndexON,D1120)</f>
        <v>47584</v>
      </c>
      <c r="F1120" s="155">
        <f>IFERROR(_xll.qlIndexFixing(IndexON,D1120,TRUE,_xll.ohTrigger(RecalcTrigger,TriggerON)),NA())</f>
        <v>1.1454003060817897E-2</v>
      </c>
      <c r="H1120" s="42">
        <f>_xll.qlCalendarAdvance(Calendar,$H1119,B1120,"f",FALSE)</f>
        <v>47584</v>
      </c>
      <c r="I1120" s="139">
        <f>_xll.qlInterestRateIndexValueDate(Index1M,$H1120)</f>
        <v>47588</v>
      </c>
      <c r="J1120" s="144">
        <f>IFERROR(_xll.qlIndexFixing(Index1M,$H1120,TRUE,_xll.ohTrigger(RecalcTrigger,Trigger1M)),NA())</f>
        <v>1.1391808376268742E-2</v>
      </c>
      <c r="K1120" s="44">
        <f>IFERROR(_xll.qlIndexFixing(Index3M,H1120,TRUE,_xll.ohTrigger(RecalcTrigger,Trigger3M)),NA())</f>
        <v>1.2134978506688675E-2</v>
      </c>
      <c r="L1120" s="44">
        <f>IFERROR(_xll.qlIndexFixing(Index6M,$H1120,TRUE,_xll.ohTrigger(RecalcTrigger,Trigger6M)),NA())</f>
        <v>1.234337876111298E-2</v>
      </c>
      <c r="M1120" s="145">
        <f>IFERROR(_xll.qlIndexFixing(Index1Y,$H1120,TRUE,_xll.ohTrigger(RecalcTrigger,Trigger1Y)),NA())</f>
        <v>1.257966085537459E-2</v>
      </c>
      <c r="N1120" s="144">
        <f>IFERROR(_xll.qlIndexFixing(ONIndex1M,I1120,TRUE,_xll.ohTrigger(RecalcTrigger,Trigger1M)),NA())</f>
        <v>1.1385004395556564E-2</v>
      </c>
      <c r="O1120" s="44">
        <f>IFERROR(_xll.qlIndexFixing(ONIndex3M,I1120,TRUE,_xll.ohTrigger(RecalcTrigger,Trigger3M)),NA())</f>
        <v>1.2120874728225317E-2</v>
      </c>
      <c r="P1120" s="44">
        <f>IFERROR(_xll.qlIndexFixing(ONIndex6M,I1120,TRUE,_xll.ohTrigger(RecalcTrigger,Trigger6M)),NA())</f>
        <v>1.2334374863876008E-2</v>
      </c>
      <c r="Q1120" s="145">
        <f>IFERROR(_xll.qlIndexFixing(ONIndex1Y,I1120,TRUE,_xll.ohTrigger(RecalcTrigger,Trigger1Y)),NA())</f>
        <v>1.2560114904296427E-2</v>
      </c>
    </row>
    <row r="1121" spans="2:17" x14ac:dyDescent="0.2">
      <c r="B1121" s="39" t="s">
        <v>42</v>
      </c>
      <c r="D1121" s="42">
        <f>_xll.qlCalendarAdvance(Calendar,$D1120,B1121,"f",FALSE)</f>
        <v>47591</v>
      </c>
      <c r="E1121" s="139">
        <f>_xll.qlInterestRateIndexValueDate(IndexON,D1121)</f>
        <v>47591</v>
      </c>
      <c r="F1121" s="155">
        <f>IFERROR(_xll.qlIndexFixing(IndexON,D1121,TRUE,_xll.ohTrigger(RecalcTrigger,TriggerON)),NA())</f>
        <v>1.1459615833800285E-2</v>
      </c>
      <c r="H1121" s="42">
        <f>_xll.qlCalendarAdvance(Calendar,$H1120,B1121,"f",FALSE)</f>
        <v>47591</v>
      </c>
      <c r="I1121" s="139">
        <f>_xll.qlInterestRateIndexValueDate(Index1M,$H1121)</f>
        <v>47597</v>
      </c>
      <c r="J1121" s="144">
        <f>IFERROR(_xll.qlIndexFixing(Index1M,$H1121,TRUE,_xll.ohTrigger(RecalcTrigger,Trigger1M)),NA())</f>
        <v>1.1392824306243554E-2</v>
      </c>
      <c r="K1121" s="44">
        <f>IFERROR(_xll.qlIndexFixing(Index3M,H1121,TRUE,_xll.ohTrigger(RecalcTrigger,Trigger3M)),NA())</f>
        <v>1.2133822563532973E-2</v>
      </c>
      <c r="L1121" s="44">
        <f>IFERROR(_xll.qlIndexFixing(Index6M,$H1121,TRUE,_xll.ohTrigger(RecalcTrigger,Trigger6M)),NA())</f>
        <v>1.2340016009378642E-2</v>
      </c>
      <c r="M1121" s="145">
        <f>IFERROR(_xll.qlIndexFixing(Index1Y,$H1121,TRUE,_xll.ohTrigger(RecalcTrigger,Trigger1Y)),NA())</f>
        <v>1.2575752982241336E-2</v>
      </c>
      <c r="N1121" s="144">
        <f>IFERROR(_xll.qlIndexFixing(ONIndex1M,I1121,TRUE,_xll.ohTrigger(RecalcTrigger,Trigger1M)),NA())</f>
        <v>1.138670291392252E-2</v>
      </c>
      <c r="O1121" s="44">
        <f>IFERROR(_xll.qlIndexFixing(ONIndex3M,I1121,TRUE,_xll.ohTrigger(RecalcTrigger,Trigger3M)),NA())</f>
        <v>1.2120685229808359E-2</v>
      </c>
      <c r="P1121" s="44">
        <f>IFERROR(_xll.qlIndexFixing(ONIndex6M,I1121,TRUE,_xll.ohTrigger(RecalcTrigger,Trigger6M)),NA())</f>
        <v>1.2332199875446648E-2</v>
      </c>
      <c r="Q1121" s="145">
        <f>IFERROR(_xll.qlIndexFixing(ONIndex1Y,I1121,TRUE,_xll.ohTrigger(RecalcTrigger,Trigger1Y)),NA())</f>
        <v>1.2559001120910906E-2</v>
      </c>
    </row>
    <row r="1122" spans="2:17" x14ac:dyDescent="0.2">
      <c r="B1122" s="39" t="s">
        <v>42</v>
      </c>
      <c r="D1122" s="42">
        <f>_xll.qlCalendarAdvance(Calendar,$D1121,B1122,"f",FALSE)</f>
        <v>47598</v>
      </c>
      <c r="E1122" s="139">
        <f>_xll.qlInterestRateIndexValueDate(IndexON,D1122)</f>
        <v>47598</v>
      </c>
      <c r="F1122" s="155">
        <f>IFERROR(_xll.qlIndexFixing(IndexON,D1122,TRUE,_xll.ohTrigger(RecalcTrigger,TriggerON)),NA())</f>
        <v>1.1461514498050107E-2</v>
      </c>
      <c r="H1122" s="42">
        <f>_xll.qlCalendarAdvance(Calendar,$H1121,B1122,"f",FALSE)</f>
        <v>47598</v>
      </c>
      <c r="I1122" s="139">
        <f>_xll.qlInterestRateIndexValueDate(Index1M,$H1122)</f>
        <v>47602</v>
      </c>
      <c r="J1122" s="144">
        <f>IFERROR(_xll.qlIndexFixing(Index1M,$H1122,TRUE,_xll.ohTrigger(RecalcTrigger,Trigger1M)),NA())</f>
        <v>1.1393327103562001E-2</v>
      </c>
      <c r="K1122" s="44">
        <f>IFERROR(_xll.qlIndexFixing(Index3M,H1122,TRUE,_xll.ohTrigger(RecalcTrigger,Trigger3M)),NA())</f>
        <v>1.2133124114696624E-2</v>
      </c>
      <c r="L1122" s="44">
        <f>IFERROR(_xll.qlIndexFixing(Index6M,$H1122,TRUE,_xll.ohTrigger(RecalcTrigger,Trigger6M)),NA())</f>
        <v>1.23381039889311E-2</v>
      </c>
      <c r="M1122" s="145">
        <f>IFERROR(_xll.qlIndexFixing(Index1Y,$H1122,TRUE,_xll.ohTrigger(RecalcTrigger,Trigger1Y)),NA())</f>
        <v>1.2573528172911694E-2</v>
      </c>
      <c r="N1122" s="144">
        <f>IFERROR(_xll.qlIndexFixing(ONIndex1M,I1122,TRUE,_xll.ohTrigger(RecalcTrigger,Trigger1M)),NA())</f>
        <v>1.1386946802272035E-2</v>
      </c>
      <c r="O1122" s="44">
        <f>IFERROR(_xll.qlIndexFixing(ONIndex3M,I1122,TRUE,_xll.ohTrigger(RecalcTrigger,Trigger3M)),NA())</f>
        <v>1.2119918549409192E-2</v>
      </c>
      <c r="P1122" s="44">
        <f>IFERROR(_xll.qlIndexFixing(ONIndex6M,I1122,TRUE,_xll.ohTrigger(RecalcTrigger,Trigger6M)),NA())</f>
        <v>1.2330430954916594E-2</v>
      </c>
      <c r="Q1122" s="145">
        <f>IFERROR(_xll.qlIndexFixing(ONIndex1Y,I1122,TRUE,_xll.ohTrigger(RecalcTrigger,Trigger1Y)),NA())</f>
        <v>1.2557730161972813E-2</v>
      </c>
    </row>
    <row r="1123" spans="2:17" x14ac:dyDescent="0.2">
      <c r="B1123" s="39" t="s">
        <v>42</v>
      </c>
      <c r="D1123" s="42">
        <f>_xll.qlCalendarAdvance(Calendar,$D1122,B1123,"f",FALSE)</f>
        <v>47605</v>
      </c>
      <c r="E1123" s="139">
        <f>_xll.qlInterestRateIndexValueDate(IndexON,D1123)</f>
        <v>47605</v>
      </c>
      <c r="F1123" s="155">
        <f>IFERROR(_xll.qlIndexFixing(IndexON,D1123,TRUE,_xll.ohTrigger(RecalcTrigger,TriggerON)),NA())</f>
        <v>1.1465083756778682E-2</v>
      </c>
      <c r="H1123" s="42">
        <f>_xll.qlCalendarAdvance(Calendar,$H1122,B1123,"f",FALSE)</f>
        <v>47605</v>
      </c>
      <c r="I1123" s="139">
        <f>_xll.qlInterestRateIndexValueDate(Index1M,$H1123)</f>
        <v>47609</v>
      </c>
      <c r="J1123" s="144">
        <f>IFERROR(_xll.qlIndexFixing(Index1M,$H1123,TRUE,_xll.ohTrigger(RecalcTrigger,Trigger1M)),NA())</f>
        <v>1.1394174647907589E-2</v>
      </c>
      <c r="K1123" s="44">
        <f>IFERROR(_xll.qlIndexFixing(Index3M,H1123,TRUE,_xll.ohTrigger(RecalcTrigger,Trigger3M)),NA())</f>
        <v>1.2132193210306463E-2</v>
      </c>
      <c r="L1123" s="44">
        <f>IFERROR(_xll.qlIndexFixing(Index6M,$H1123,TRUE,_xll.ohTrigger(RecalcTrigger,Trigger6M)),NA())</f>
        <v>1.2335369298749151E-2</v>
      </c>
      <c r="M1123" s="145">
        <f>IFERROR(_xll.qlIndexFixing(Index1Y,$H1123,TRUE,_xll.ohTrigger(RecalcTrigger,Trigger1Y)),NA())</f>
        <v>1.2570348952504978E-2</v>
      </c>
      <c r="N1123" s="144">
        <f>IFERROR(_xll.qlIndexFixing(ONIndex1M,I1123,TRUE,_xll.ohTrigger(RecalcTrigger,Trigger1M)),NA())</f>
        <v>1.1387612862838736E-2</v>
      </c>
      <c r="O1123" s="44">
        <f>IFERROR(_xll.qlIndexFixing(ONIndex3M,I1123,TRUE,_xll.ohTrigger(RecalcTrigger,Trigger3M)),NA())</f>
        <v>1.2119434275108532E-2</v>
      </c>
      <c r="P1123" s="44">
        <f>IFERROR(_xll.qlIndexFixing(ONIndex6M,I1123,TRUE,_xll.ohTrigger(RecalcTrigger,Trigger6M)),NA())</f>
        <v>1.2328772155099088E-2</v>
      </c>
      <c r="Q1123" s="145">
        <f>IFERROR(_xll.qlIndexFixing(ONIndex1Y,I1123,TRUE,_xll.ohTrigger(RecalcTrigger,Trigger1Y)),NA())</f>
        <v>1.2556679402493387E-2</v>
      </c>
    </row>
    <row r="1124" spans="2:17" x14ac:dyDescent="0.2">
      <c r="B1124" s="39" t="s">
        <v>42</v>
      </c>
      <c r="D1124" s="42">
        <f>_xll.qlCalendarAdvance(Calendar,$D1123,B1124,"f",FALSE)</f>
        <v>47612</v>
      </c>
      <c r="E1124" s="139">
        <f>_xll.qlInterestRateIndexValueDate(IndexON,D1124)</f>
        <v>47612</v>
      </c>
      <c r="F1124" s="155">
        <f>IFERROR(_xll.qlIndexFixing(IndexON,D1124,TRUE,_xll.ohTrigger(RecalcTrigger,TriggerON)),NA())</f>
        <v>1.1468528435401026E-2</v>
      </c>
      <c r="H1124" s="42">
        <f>_xll.qlCalendarAdvance(Calendar,$H1123,B1124,"f",FALSE)</f>
        <v>47612</v>
      </c>
      <c r="I1124" s="139">
        <f>_xll.qlInterestRateIndexValueDate(Index1M,$H1124)</f>
        <v>47616</v>
      </c>
      <c r="J1124" s="144">
        <f>IFERROR(_xll.qlIndexFixing(Index1M,$H1124,TRUE,_xll.ohTrigger(RecalcTrigger,Trigger1M)),NA())</f>
        <v>1.1394712455981792E-2</v>
      </c>
      <c r="K1124" s="44">
        <f>IFERROR(_xll.qlIndexFixing(Index3M,H1124,TRUE,_xll.ohTrigger(RecalcTrigger,Trigger3M)),NA())</f>
        <v>1.2131063815553091E-2</v>
      </c>
      <c r="L1124" s="44">
        <f>IFERROR(_xll.qlIndexFixing(Index6M,$H1124,TRUE,_xll.ohTrigger(RecalcTrigger,Trigger6M)),NA())</f>
        <v>1.2332574643856432E-2</v>
      </c>
      <c r="M1124" s="145">
        <f>IFERROR(_xll.qlIndexFixing(Index1Y,$H1124,TRUE,_xll.ohTrigger(RecalcTrigger,Trigger1Y)),NA())</f>
        <v>1.2567094533920933E-2</v>
      </c>
      <c r="N1124" s="144">
        <f>IFERROR(_xll.qlIndexFixing(ONIndex1M,I1124,TRUE,_xll.ohTrigger(RecalcTrigger,Trigger1M)),NA())</f>
        <v>1.1388309927564677E-2</v>
      </c>
      <c r="O1124" s="44">
        <f>IFERROR(_xll.qlIndexFixing(ONIndex3M,I1124,TRUE,_xll.ohTrigger(RecalcTrigger,Trigger3M)),NA())</f>
        <v>1.2118795911266744E-2</v>
      </c>
      <c r="P1124" s="44">
        <f>IFERROR(_xll.qlIndexFixing(ONIndex6M,I1124,TRUE,_xll.ohTrigger(RecalcTrigger,Trigger6M)),NA())</f>
        <v>1.2326778443823017E-2</v>
      </c>
      <c r="Q1124" s="145">
        <f>IFERROR(_xll.qlIndexFixing(ONIndex1Y,I1124,TRUE,_xll.ohTrigger(RecalcTrigger,Trigger1Y)),NA())</f>
        <v>1.2555383609420545E-2</v>
      </c>
    </row>
    <row r="1125" spans="2:17" x14ac:dyDescent="0.2">
      <c r="B1125" s="39" t="s">
        <v>42</v>
      </c>
      <c r="D1125" s="42">
        <f>_xll.qlCalendarAdvance(Calendar,$D1124,B1125,"f",FALSE)</f>
        <v>47619</v>
      </c>
      <c r="E1125" s="139">
        <f>_xll.qlInterestRateIndexValueDate(IndexON,D1125)</f>
        <v>47619</v>
      </c>
      <c r="F1125" s="155">
        <f>IFERROR(_xll.qlIndexFixing(IndexON,D1125,TRUE,_xll.ohTrigger(RecalcTrigger,TriggerON)),NA())</f>
        <v>1.1471848329120959E-2</v>
      </c>
      <c r="H1125" s="42">
        <f>_xll.qlCalendarAdvance(Calendar,$H1124,B1125,"f",FALSE)</f>
        <v>47619</v>
      </c>
      <c r="I1125" s="139">
        <f>_xll.qlInterestRateIndexValueDate(Index1M,$H1125)</f>
        <v>47623</v>
      </c>
      <c r="J1125" s="144">
        <f>IFERROR(_xll.qlIndexFixing(Index1M,$H1125,TRUE,_xll.ohTrigger(RecalcTrigger,Trigger1M)),NA())</f>
        <v>1.1395164225973531E-2</v>
      </c>
      <c r="K1125" s="44">
        <f>IFERROR(_xll.qlIndexFixing(Index3M,H1125,TRUE,_xll.ohTrigger(RecalcTrigger,Trigger3M)),NA())</f>
        <v>1.2129856011657933E-2</v>
      </c>
      <c r="L1125" s="44">
        <f>IFERROR(_xll.qlIndexFixing(Index6M,$H1125,TRUE,_xll.ohTrigger(RecalcTrigger,Trigger6M)),NA())</f>
        <v>1.2329719178704276E-2</v>
      </c>
      <c r="M1125" s="145">
        <f>IFERROR(_xll.qlIndexFixing(Index1Y,$H1125,TRUE,_xll.ohTrigger(RecalcTrigger,Trigger1Y)),NA())</f>
        <v>1.2563764958134565E-2</v>
      </c>
      <c r="N1125" s="144">
        <f>IFERROR(_xll.qlIndexFixing(ONIndex1M,I1125,TRUE,_xll.ohTrigger(RecalcTrigger,Trigger1M)),NA())</f>
        <v>1.1388920900916588E-2</v>
      </c>
      <c r="O1125" s="44">
        <f>IFERROR(_xll.qlIndexFixing(ONIndex3M,I1125,TRUE,_xll.ohTrigger(RecalcTrigger,Trigger3M)),NA())</f>
        <v>1.2118078639105079E-2</v>
      </c>
      <c r="P1125" s="44">
        <f>IFERROR(_xll.qlIndexFixing(ONIndex6M,I1125,TRUE,_xll.ohTrigger(RecalcTrigger,Trigger6M)),NA())</f>
        <v>1.2324721965635277E-2</v>
      </c>
      <c r="Q1125" s="145">
        <f>IFERROR(_xll.qlIndexFixing(ONIndex1Y,I1125,TRUE,_xll.ohTrigger(RecalcTrigger,Trigger1Y)),NA())</f>
        <v>1.2554012569658823E-2</v>
      </c>
    </row>
    <row r="1126" spans="2:17" x14ac:dyDescent="0.2">
      <c r="B1126" s="39" t="s">
        <v>42</v>
      </c>
      <c r="D1126" s="42">
        <f>_xll.qlCalendarAdvance(Calendar,$D1125,B1126,"f",FALSE)</f>
        <v>47626</v>
      </c>
      <c r="E1126" s="139">
        <f>_xll.qlInterestRateIndexValueDate(IndexON,D1126)</f>
        <v>47626</v>
      </c>
      <c r="F1126" s="155">
        <f>IFERROR(_xll.qlIndexFixing(IndexON,D1126,TRUE,_xll.ohTrigger(RecalcTrigger,TriggerON)),NA())</f>
        <v>1.1475043232662685E-2</v>
      </c>
      <c r="H1126" s="42">
        <f>_xll.qlCalendarAdvance(Calendar,$H1125,B1126,"f",FALSE)</f>
        <v>47626</v>
      </c>
      <c r="I1126" s="139">
        <f>_xll.qlInterestRateIndexValueDate(Index1M,$H1126)</f>
        <v>47630</v>
      </c>
      <c r="J1126" s="144">
        <f>IFERROR(_xll.qlIndexFixing(Index1M,$H1126,TRUE,_xll.ohTrigger(RecalcTrigger,Trigger1M)),NA())</f>
        <v>1.1395530030516316E-2</v>
      </c>
      <c r="K1126" s="44">
        <f>IFERROR(_xll.qlIndexFixing(Index3M,H1126,TRUE,_xll.ohTrigger(RecalcTrigger,Trigger3M)),NA())</f>
        <v>1.2128569917902962E-2</v>
      </c>
      <c r="L1126" s="44">
        <f>IFERROR(_xll.qlIndexFixing(Index6M,$H1126,TRUE,_xll.ohTrigger(RecalcTrigger,Trigger6M)),NA())</f>
        <v>1.2326803087050477E-2</v>
      </c>
      <c r="M1126" s="145">
        <f>IFERROR(_xll.qlIndexFixing(Index1Y,$H1126,TRUE,_xll.ohTrigger(RecalcTrigger,Trigger1Y)),NA())</f>
        <v>1.2560360266137518E-2</v>
      </c>
      <c r="N1126" s="144">
        <f>IFERROR(_xll.qlIndexFixing(ONIndex1M,I1126,TRUE,_xll.ohTrigger(RecalcTrigger,Trigger1M)),NA())</f>
        <v>1.1389445855636282E-2</v>
      </c>
      <c r="O1126" s="44">
        <f>IFERROR(_xll.qlIndexFixing(ONIndex3M,I1126,TRUE,_xll.ohTrigger(RecalcTrigger,Trigger3M)),NA())</f>
        <v>1.2117282577408517E-2</v>
      </c>
      <c r="P1126" s="44">
        <f>IFERROR(_xll.qlIndexFixing(ONIndex6M,I1126,TRUE,_xll.ohTrigger(RecalcTrigger,Trigger6M)),NA())</f>
        <v>1.2322602902870017E-2</v>
      </c>
      <c r="Q1126" s="145">
        <f>IFERROR(_xll.qlIndexFixing(ONIndex1Y,I1126,TRUE,_xll.ohTrigger(RecalcTrigger,Trigger1Y)),NA())</f>
        <v>1.2552566322936443E-2</v>
      </c>
    </row>
    <row r="1127" spans="2:17" x14ac:dyDescent="0.2">
      <c r="B1127" s="39" t="s">
        <v>42</v>
      </c>
      <c r="D1127" s="42">
        <f>_xll.qlCalendarAdvance(Calendar,$D1126,B1127,"f",FALSE)</f>
        <v>47633</v>
      </c>
      <c r="E1127" s="139">
        <f>_xll.qlInterestRateIndexValueDate(IndexON,D1127)</f>
        <v>47633</v>
      </c>
      <c r="F1127" s="155">
        <f>IFERROR(_xll.qlIndexFixing(IndexON,D1127,TRUE,_xll.ohTrigger(RecalcTrigger,TriggerON)),NA())</f>
        <v>1.1478112941070151E-2</v>
      </c>
      <c r="H1127" s="42">
        <f>_xll.qlCalendarAdvance(Calendar,$H1126,B1127,"f",FALSE)</f>
        <v>47633</v>
      </c>
      <c r="I1127" s="139">
        <f>_xll.qlInterestRateIndexValueDate(Index1M,$H1127)</f>
        <v>47637</v>
      </c>
      <c r="J1127" s="144">
        <f>IFERROR(_xll.qlIndexFixing(Index1M,$H1127,TRUE,_xll.ohTrigger(RecalcTrigger,Trigger1M)),NA())</f>
        <v>1.1395616941241471E-2</v>
      </c>
      <c r="K1127" s="44">
        <f>IFERROR(_xll.qlIndexFixing(Index3M,H1127,TRUE,_xll.ohTrigger(RecalcTrigger,Trigger3M)),NA())</f>
        <v>1.212720565357363E-2</v>
      </c>
      <c r="L1127" s="44">
        <f>IFERROR(_xll.qlIndexFixing(Index6M,$H1127,TRUE,_xll.ohTrigger(RecalcTrigger,Trigger6M)),NA())</f>
        <v>1.2323849469722819E-2</v>
      </c>
      <c r="M1127" s="145">
        <f>IFERROR(_xll.qlIndexFixing(Index1Y,$H1127,TRUE,_xll.ohTrigger(RecalcTrigger,Trigger1Y)),NA())</f>
        <v>1.255688049893787E-2</v>
      </c>
      <c r="N1127" s="144">
        <f>IFERROR(_xll.qlIndexFixing(ONIndex1M,I1127,TRUE,_xll.ohTrigger(RecalcTrigger,Trigger1M)),NA())</f>
        <v>1.1389884864225763E-2</v>
      </c>
      <c r="O1127" s="44">
        <f>IFERROR(_xll.qlIndexFixing(ONIndex3M,I1127,TRUE,_xll.ohTrigger(RecalcTrigger,Trigger3M)),NA())</f>
        <v>1.2116407845201849E-2</v>
      </c>
      <c r="P1127" s="44">
        <f>IFERROR(_xll.qlIndexFixing(ONIndex6M,I1127,TRUE,_xll.ohTrigger(RecalcTrigger,Trigger6M)),NA())</f>
        <v>1.2320421437781448E-2</v>
      </c>
      <c r="Q1127" s="145">
        <f>IFERROR(_xll.qlIndexFixing(ONIndex1Y,I1127,TRUE,_xll.ohTrigger(RecalcTrigger,Trigger1Y)),NA())</f>
        <v>1.2551044908981623E-2</v>
      </c>
    </row>
    <row r="1128" spans="2:17" x14ac:dyDescent="0.2">
      <c r="B1128" s="39" t="s">
        <v>42</v>
      </c>
      <c r="D1128" s="42">
        <f>_xll.qlCalendarAdvance(Calendar,$D1127,B1128,"f",FALSE)</f>
        <v>47640</v>
      </c>
      <c r="E1128" s="139">
        <f>_xll.qlInterestRateIndexValueDate(IndexON,D1128)</f>
        <v>47640</v>
      </c>
      <c r="F1128" s="155">
        <f>IFERROR(_xll.qlIndexFixing(IndexON,D1128,TRUE,_xll.ohTrigger(RecalcTrigger,TriggerON)),NA())</f>
        <v>1.1481057249387305E-2</v>
      </c>
      <c r="H1128" s="42">
        <f>_xll.qlCalendarAdvance(Calendar,$H1127,B1128,"f",FALSE)</f>
        <v>47640</v>
      </c>
      <c r="I1128" s="139">
        <f>_xll.qlInterestRateIndexValueDate(Index1M,$H1128)</f>
        <v>47644</v>
      </c>
      <c r="J1128" s="144">
        <f>IFERROR(_xll.qlIndexFixing(Index1M,$H1128,TRUE,_xll.ohTrigger(RecalcTrigger,Trigger1M)),NA())</f>
        <v>1.1395817150282816E-2</v>
      </c>
      <c r="K1128" s="44">
        <f>IFERROR(_xll.qlIndexFixing(Index3M,H1128,TRUE,_xll.ohTrigger(RecalcTrigger,Trigger3M)),NA())</f>
        <v>1.2125763337962338E-2</v>
      </c>
      <c r="L1128" s="44">
        <f>IFERROR(_xll.qlIndexFixing(Index6M,$H1128,TRUE,_xll.ohTrigger(RecalcTrigger,Trigger6M)),NA())</f>
        <v>1.2320817020660253E-2</v>
      </c>
      <c r="M1128" s="145">
        <f>IFERROR(_xll.qlIndexFixing(Index1Y,$H1128,TRUE,_xll.ohTrigger(RecalcTrigger,Trigger1Y)),NA())</f>
        <v>1.2553325697559899E-2</v>
      </c>
      <c r="N1128" s="144">
        <f>IFERROR(_xll.qlIndexFixing(ONIndex1M,I1128,TRUE,_xll.ohTrigger(RecalcTrigger,Trigger1M)),NA())</f>
        <v>1.1390237999266972E-2</v>
      </c>
      <c r="O1128" s="44">
        <f>IFERROR(_xll.qlIndexFixing(ONIndex3M,I1128,TRUE,_xll.ohTrigger(RecalcTrigger,Trigger3M)),NA())</f>
        <v>1.2115454561030248E-2</v>
      </c>
      <c r="P1128" s="44">
        <f>IFERROR(_xll.qlIndexFixing(ONIndex6M,I1128,TRUE,_xll.ohTrigger(RecalcTrigger,Trigger6M)),NA())</f>
        <v>1.2318177752943527E-2</v>
      </c>
      <c r="Q1128" s="145">
        <f>IFERROR(_xll.qlIndexFixing(ONIndex1Y,I1128,TRUE,_xll.ohTrigger(RecalcTrigger,Trigger1Y)),NA())</f>
        <v>1.2549448367522587E-2</v>
      </c>
    </row>
    <row r="1129" spans="2:17" x14ac:dyDescent="0.2">
      <c r="B1129" s="39" t="s">
        <v>42</v>
      </c>
      <c r="D1129" s="42">
        <f>_xll.qlCalendarAdvance(Calendar,$D1128,B1129,"f",FALSE)</f>
        <v>47647</v>
      </c>
      <c r="E1129" s="139">
        <f>_xll.qlInterestRateIndexValueDate(IndexON,D1129)</f>
        <v>47647</v>
      </c>
      <c r="F1129" s="155">
        <f>IFERROR(_xll.qlIndexFixing(IndexON,D1129,TRUE,_xll.ohTrigger(RecalcTrigger,TriggerON)),NA())</f>
        <v>1.148387595257816E-2</v>
      </c>
      <c r="H1129" s="42">
        <f>_xll.qlCalendarAdvance(Calendar,$H1128,B1129,"f",FALSE)</f>
        <v>47647</v>
      </c>
      <c r="I1129" s="139">
        <f>_xll.qlInterestRateIndexValueDate(Index1M,$H1129)</f>
        <v>47651</v>
      </c>
      <c r="J1129" s="144">
        <f>IFERROR(_xll.qlIndexFixing(Index1M,$H1129,TRUE,_xll.ohTrigger(RecalcTrigger,Trigger1M)),NA())</f>
        <v>1.139593160930108E-2</v>
      </c>
      <c r="K1129" s="44">
        <f>IFERROR(_xll.qlIndexFixing(Index3M,H1129,TRUE,_xll.ohTrigger(RecalcTrigger,Trigger3M)),NA())</f>
        <v>1.2124243090364095E-2</v>
      </c>
      <c r="L1129" s="44">
        <f>IFERROR(_xll.qlIndexFixing(Index6M,$H1129,TRUE,_xll.ohTrigger(RecalcTrigger,Trigger6M)),NA())</f>
        <v>1.2317724485296286E-2</v>
      </c>
      <c r="M1129" s="145">
        <f>IFERROR(_xll.qlIndexFixing(Index1Y,$H1129,TRUE,_xll.ohTrigger(RecalcTrigger,Trigger1Y)),NA())</f>
        <v>1.2549695903044311E-2</v>
      </c>
      <c r="N1129" s="144">
        <f>IFERROR(_xll.qlIndexFixing(ONIndex1M,I1129,TRUE,_xll.ohTrigger(RecalcTrigger,Trigger1M)),NA())</f>
        <v>1.1390505333421785E-2</v>
      </c>
      <c r="O1129" s="44">
        <f>IFERROR(_xll.qlIndexFixing(ONIndex3M,I1129,TRUE,_xll.ohTrigger(RecalcTrigger,Trigger3M)),NA())</f>
        <v>1.2114422844078376E-2</v>
      </c>
      <c r="P1129" s="44">
        <f>IFERROR(_xll.qlIndexFixing(ONIndex6M,I1129,TRUE,_xll.ohTrigger(RecalcTrigger,Trigger6M)),NA())</f>
        <v>1.2315872030530528E-2</v>
      </c>
      <c r="Q1129" s="145">
        <f>IFERROR(_xll.qlIndexFixing(ONIndex1Y,I1129,TRUE,_xll.ohTrigger(RecalcTrigger,Trigger1Y)),NA())</f>
        <v>1.2547776738447425E-2</v>
      </c>
    </row>
    <row r="1130" spans="2:17" x14ac:dyDescent="0.2">
      <c r="B1130" s="39" t="s">
        <v>42</v>
      </c>
      <c r="D1130" s="42">
        <f>_xll.qlCalendarAdvance(Calendar,$D1129,B1130,"f",FALSE)</f>
        <v>47654</v>
      </c>
      <c r="E1130" s="139">
        <f>_xll.qlInterestRateIndexValueDate(IndexON,D1130)</f>
        <v>47654</v>
      </c>
      <c r="F1130" s="155">
        <f>IFERROR(_xll.qlIndexFixing(IndexON,D1130,TRUE,_xll.ohTrigger(RecalcTrigger,TriggerON)),NA())</f>
        <v>1.1486568845446854E-2</v>
      </c>
      <c r="H1130" s="42">
        <f>_xll.qlCalendarAdvance(Calendar,$H1129,B1130,"f",FALSE)</f>
        <v>47654</v>
      </c>
      <c r="I1130" s="139">
        <f>_xll.qlInterestRateIndexValueDate(Index1M,$H1130)</f>
        <v>47658</v>
      </c>
      <c r="J1130" s="144">
        <f>IFERROR(_xll.qlIndexFixing(Index1M,$H1130,TRUE,_xll.ohTrigger(RecalcTrigger,Trigger1M)),NA())</f>
        <v>1.1395960390934157E-2</v>
      </c>
      <c r="K1130" s="44">
        <f>IFERROR(_xll.qlIndexFixing(Index3M,H1130,TRUE,_xll.ohTrigger(RecalcTrigger,Trigger3M)),NA())</f>
        <v>1.2122645030077385E-2</v>
      </c>
      <c r="L1130" s="44">
        <f>IFERROR(_xll.qlIndexFixing(Index6M,$H1130,TRUE,_xll.ohTrigger(RecalcTrigger,Trigger6M)),NA())</f>
        <v>1.2314572047398239E-2</v>
      </c>
      <c r="M1130" s="145">
        <f>IFERROR(_xll.qlIndexFixing(Index1Y,$H1130,TRUE,_xll.ohTrigger(RecalcTrigger,Trigger1Y)),NA())</f>
        <v>1.2545991156448236E-2</v>
      </c>
      <c r="N1130" s="144">
        <f>IFERROR(_xll.qlIndexFixing(ONIndex1M,I1130,TRUE,_xll.ohTrigger(RecalcTrigger,Trigger1M)),NA())</f>
        <v>1.1390686939032335E-2</v>
      </c>
      <c r="O1130" s="44">
        <f>IFERROR(_xll.qlIndexFixing(ONIndex3M,I1130,TRUE,_xll.ohTrigger(RecalcTrigger,Trigger3M)),NA())</f>
        <v>1.2113312812971344E-2</v>
      </c>
      <c r="P1130" s="44">
        <f>IFERROR(_xll.qlIndexFixing(ONIndex6M,I1130,TRUE,_xll.ohTrigger(RecalcTrigger,Trigger6M)),NA())</f>
        <v>1.23135044528766E-2</v>
      </c>
      <c r="Q1130" s="145">
        <f>IFERROR(_xll.qlIndexFixing(ONIndex1Y,I1130,TRUE,_xll.ohTrigger(RecalcTrigger,Trigger1Y)),NA())</f>
        <v>1.2546030061244551E-2</v>
      </c>
    </row>
    <row r="1131" spans="2:17" x14ac:dyDescent="0.2">
      <c r="B1131" s="39" t="s">
        <v>42</v>
      </c>
      <c r="D1131" s="42">
        <f>_xll.qlCalendarAdvance(Calendar,$D1130,B1131,"f",FALSE)</f>
        <v>47661</v>
      </c>
      <c r="E1131" s="139">
        <f>_xll.qlInterestRateIndexValueDate(IndexON,D1131)</f>
        <v>47661</v>
      </c>
      <c r="F1131" s="155">
        <f>IFERROR(_xll.qlIndexFixing(IndexON,D1131,TRUE,_xll.ohTrigger(RecalcTrigger,TriggerON)),NA())</f>
        <v>1.1489135723117272E-2</v>
      </c>
      <c r="H1131" s="42">
        <f>_xll.qlCalendarAdvance(Calendar,$H1130,B1131,"f",FALSE)</f>
        <v>47661</v>
      </c>
      <c r="I1131" s="139">
        <f>_xll.qlInterestRateIndexValueDate(Index1M,$H1131)</f>
        <v>47665</v>
      </c>
      <c r="J1131" s="144">
        <f>IFERROR(_xll.qlIndexFixing(Index1M,$H1131,TRUE,_xll.ohTrigger(RecalcTrigger,Trigger1M)),NA())</f>
        <v>1.1396072113671454E-2</v>
      </c>
      <c r="K1131" s="44">
        <f>IFERROR(_xll.qlIndexFixing(Index3M,H1131,TRUE,_xll.ohTrigger(RecalcTrigger,Trigger3M)),NA())</f>
        <v>1.2120969276407646E-2</v>
      </c>
      <c r="L1131" s="44">
        <f>IFERROR(_xll.qlIndexFixing(Index6M,$H1131,TRUE,_xll.ohTrigger(RecalcTrigger,Trigger6M)),NA())</f>
        <v>1.2311279026482085E-2</v>
      </c>
      <c r="M1131" s="145">
        <f>IFERROR(_xll.qlIndexFixing(Index1Y,$H1131,TRUE,_xll.ohTrigger(RecalcTrigger,Trigger1Y)),NA())</f>
        <v>1.2542211498844789E-2</v>
      </c>
      <c r="N1131" s="144">
        <f>IFERROR(_xll.qlIndexFixing(ONIndex1M,I1131,TRUE,_xll.ohTrigger(RecalcTrigger,Trigger1M)),NA())</f>
        <v>1.139078288892037E-2</v>
      </c>
      <c r="O1131" s="44">
        <f>IFERROR(_xll.qlIndexFixing(ONIndex3M,I1131,TRUE,_xll.ohTrigger(RecalcTrigger,Trigger3M)),NA())</f>
        <v>1.2112124586574069E-2</v>
      </c>
      <c r="P1131" s="44">
        <f>IFERROR(_xll.qlIndexFixing(ONIndex6M,I1131,TRUE,_xll.ohTrigger(RecalcTrigger,Trigger6M)),NA())</f>
        <v>1.2311075202475763E-2</v>
      </c>
      <c r="Q1131" s="145">
        <f>IFERROR(_xll.qlIndexFixing(ONIndex1Y,I1131,TRUE,_xll.ohTrigger(RecalcTrigger,Trigger1Y)),NA())</f>
        <v>1.2544208375802057E-2</v>
      </c>
    </row>
    <row r="1132" spans="2:17" x14ac:dyDescent="0.2">
      <c r="B1132" s="39" t="s">
        <v>42</v>
      </c>
      <c r="D1132" s="42">
        <f>_xll.qlCalendarAdvance(Calendar,$D1131,B1132,"f",FALSE)</f>
        <v>47668</v>
      </c>
      <c r="E1132" s="139">
        <f>_xll.qlInterestRateIndexValueDate(IndexON,D1132)</f>
        <v>47668</v>
      </c>
      <c r="F1132" s="155">
        <f>IFERROR(_xll.qlIndexFixing(IndexON,D1132,TRUE,_xll.ohTrigger(RecalcTrigger,TriggerON)),NA())</f>
        <v>1.1491576380473489E-2</v>
      </c>
      <c r="H1132" s="42">
        <f>_xll.qlCalendarAdvance(Calendar,$H1131,B1132,"f",FALSE)</f>
        <v>47668</v>
      </c>
      <c r="I1132" s="139">
        <f>_xll.qlInterestRateIndexValueDate(Index1M,$H1132)</f>
        <v>47672</v>
      </c>
      <c r="J1132" s="144">
        <f>IFERROR(_xll.qlIndexFixing(Index1M,$H1132,TRUE,_xll.ohTrigger(RecalcTrigger,Trigger1M)),NA())</f>
        <v>1.1395923650862956E-2</v>
      </c>
      <c r="K1132" s="44">
        <f>IFERROR(_xll.qlIndexFixing(Index3M,H1132,TRUE,_xll.ohTrigger(RecalcTrigger,Trigger3M)),NA())</f>
        <v>1.2119215948663784E-2</v>
      </c>
      <c r="L1132" s="44">
        <f>IFERROR(_xll.qlIndexFixing(Index6M,$H1132,TRUE,_xll.ohTrigger(RecalcTrigger,Trigger6M)),NA())</f>
        <v>1.2308043671642444E-2</v>
      </c>
      <c r="M1132" s="145">
        <f>IFERROR(_xll.qlIndexFixing(Index1Y,$H1132,TRUE,_xll.ohTrigger(RecalcTrigger,Trigger1Y)),NA())</f>
        <v>1.2538356971323735E-2</v>
      </c>
      <c r="N1132" s="144">
        <f>IFERROR(_xll.qlIndexFixing(ONIndex1M,I1132,TRUE,_xll.ohTrigger(RecalcTrigger,Trigger1M)),NA())</f>
        <v>1.1390793255507958E-2</v>
      </c>
      <c r="O1132" s="44">
        <f>IFERROR(_xll.qlIndexFixing(ONIndex3M,I1132,TRUE,_xll.ohTrigger(RecalcTrigger,Trigger3M)),NA())</f>
        <v>1.2110858283831405E-2</v>
      </c>
      <c r="P1132" s="44">
        <f>IFERROR(_xll.qlIndexFixing(ONIndex6M,I1132,TRUE,_xll.ohTrigger(RecalcTrigger,Trigger6M)),NA())</f>
        <v>1.2308584461582228E-2</v>
      </c>
      <c r="Q1132" s="145">
        <f>IFERROR(_xll.qlIndexFixing(ONIndex1Y,I1132,TRUE,_xll.ohTrigger(RecalcTrigger,Trigger1Y)),NA())</f>
        <v>1.2542311721848165E-2</v>
      </c>
    </row>
    <row r="1133" spans="2:17" x14ac:dyDescent="0.2">
      <c r="B1133" s="39" t="s">
        <v>42</v>
      </c>
      <c r="D1133" s="42">
        <f>_xll.qlCalendarAdvance(Calendar,$D1132,B1133,"f",FALSE)</f>
        <v>47675</v>
      </c>
      <c r="E1133" s="139">
        <f>_xll.qlInterestRateIndexValueDate(IndexON,D1133)</f>
        <v>47675</v>
      </c>
      <c r="F1133" s="155">
        <f>IFERROR(_xll.qlIndexFixing(IndexON,D1133,TRUE,_xll.ohTrigger(RecalcTrigger,TriggerON)),NA())</f>
        <v>1.1493890612479518E-2</v>
      </c>
      <c r="H1133" s="42">
        <f>_xll.qlCalendarAdvance(Calendar,$H1132,B1133,"f",FALSE)</f>
        <v>47675</v>
      </c>
      <c r="I1133" s="139">
        <f>_xll.qlInterestRateIndexValueDate(Index1M,$H1133)</f>
        <v>47679</v>
      </c>
      <c r="J1133" s="144">
        <f>IFERROR(_xll.qlIndexFixing(Index1M,$H1133,TRUE,_xll.ohTrigger(RecalcTrigger,Trigger1M)),NA())</f>
        <v>1.139568973107619E-2</v>
      </c>
      <c r="K1133" s="44">
        <f>IFERROR(_xll.qlIndexFixing(Index3M,H1133,TRUE,_xll.ohTrigger(RecalcTrigger,Trigger3M)),NA())</f>
        <v>1.2117385166158188E-2</v>
      </c>
      <c r="L1133" s="44">
        <f>IFERROR(_xll.qlIndexFixing(Index6M,$H1133,TRUE,_xll.ohTrigger(RecalcTrigger,Trigger6M)),NA())</f>
        <v>1.2304708340091062E-2</v>
      </c>
      <c r="M1133" s="145">
        <f>IFERROR(_xll.qlIndexFixing(Index1Y,$H1133,TRUE,_xll.ohTrigger(RecalcTrigger,Trigger1Y)),NA())</f>
        <v>1.2534427614990604E-2</v>
      </c>
      <c r="N1133" s="144">
        <f>IFERROR(_xll.qlIndexFixing(ONIndex1M,I1133,TRUE,_xll.ohTrigger(RecalcTrigger,Trigger1M)),NA())</f>
        <v>1.1390718111377041E-2</v>
      </c>
      <c r="O1133" s="44">
        <f>IFERROR(_xll.qlIndexFixing(ONIndex3M,I1133,TRUE,_xll.ohTrigger(RecalcTrigger,Trigger3M)),NA())</f>
        <v>1.2109514023448398E-2</v>
      </c>
      <c r="P1133" s="44">
        <f>IFERROR(_xll.qlIndexFixing(ONIndex6M,I1133,TRUE,_xll.ohTrigger(RecalcTrigger,Trigger6M)),NA())</f>
        <v>1.230603241261008E-2</v>
      </c>
      <c r="Q1133" s="145">
        <f>IFERROR(_xll.qlIndexFixing(ONIndex1Y,I1133,TRUE,_xll.ohTrigger(RecalcTrigger,Trigger1Y)),NA())</f>
        <v>1.2540340139031159E-2</v>
      </c>
    </row>
    <row r="1134" spans="2:17" x14ac:dyDescent="0.2">
      <c r="B1134" s="39" t="s">
        <v>42</v>
      </c>
      <c r="D1134" s="42">
        <f>_xll.qlCalendarAdvance(Calendar,$D1133,B1134,"f",FALSE)</f>
        <v>47682</v>
      </c>
      <c r="E1134" s="139">
        <f>_xll.qlInterestRateIndexValueDate(IndexON,D1134)</f>
        <v>47682</v>
      </c>
      <c r="F1134" s="155">
        <f>IFERROR(_xll.qlIndexFixing(IndexON,D1134,TRUE,_xll.ohTrigger(RecalcTrigger,TriggerON)),NA())</f>
        <v>1.149607821409937E-2</v>
      </c>
      <c r="H1134" s="42">
        <f>_xll.qlCalendarAdvance(Calendar,$H1133,B1134,"f",FALSE)</f>
        <v>47682</v>
      </c>
      <c r="I1134" s="139">
        <f>_xll.qlInterestRateIndexValueDate(Index1M,$H1134)</f>
        <v>47686</v>
      </c>
      <c r="J1134" s="144">
        <f>IFERROR(_xll.qlIndexFixing(Index1M,$H1134,TRUE,_xll.ohTrigger(RecalcTrigger,Trigger1M)),NA())</f>
        <v>1.1395370426952402E-2</v>
      </c>
      <c r="K1134" s="44">
        <f>IFERROR(_xll.qlIndexFixing(Index3M,H1134,TRUE,_xll.ohTrigger(RecalcTrigger,Trigger3M)),NA())</f>
        <v>1.2115477048208456E-2</v>
      </c>
      <c r="L1134" s="44">
        <f>IFERROR(_xll.qlIndexFixing(Index6M,$H1134,TRUE,_xll.ohTrigger(RecalcTrigger,Trigger6M)),NA())</f>
        <v>1.230131385226502E-2</v>
      </c>
      <c r="M1134" s="145">
        <f>IFERROR(_xll.qlIndexFixing(Index1Y,$H1134,TRUE,_xll.ohTrigger(RecalcTrigger,Trigger1Y)),NA())</f>
        <v>1.2530423470967788E-2</v>
      </c>
      <c r="N1134" s="144">
        <f>IFERROR(_xll.qlIndexFixing(ONIndex1M,I1134,TRUE,_xll.ohTrigger(RecalcTrigger,Trigger1M)),NA())</f>
        <v>1.1390557529269429E-2</v>
      </c>
      <c r="O1134" s="44">
        <f>IFERROR(_xll.qlIndexFixing(ONIndex3M,I1134,TRUE,_xll.ohTrigger(RecalcTrigger,Trigger3M)),NA())</f>
        <v>1.2108091924369901E-2</v>
      </c>
      <c r="P1134" s="44">
        <f>IFERROR(_xll.qlIndexFixing(ONIndex6M,I1134,TRUE,_xll.ohTrigger(RecalcTrigger,Trigger6M)),NA())</f>
        <v>1.2303419237813529E-2</v>
      </c>
      <c r="Q1134" s="145">
        <f>IFERROR(_xll.qlIndexFixing(ONIndex1Y,I1134,TRUE,_xll.ohTrigger(RecalcTrigger,Trigger1Y)),NA())</f>
        <v>1.2538293667239131E-2</v>
      </c>
    </row>
    <row r="1135" spans="2:17" x14ac:dyDescent="0.2">
      <c r="B1135" s="39" t="s">
        <v>42</v>
      </c>
      <c r="D1135" s="42">
        <f>_xll.qlCalendarAdvance(Calendar,$D1134,B1135,"f",FALSE)</f>
        <v>47689</v>
      </c>
      <c r="E1135" s="139">
        <f>_xll.qlInterestRateIndexValueDate(IndexON,D1135)</f>
        <v>47689</v>
      </c>
      <c r="F1135" s="155">
        <f>IFERROR(_xll.qlIndexFixing(IndexON,D1135,TRUE,_xll.ohTrigger(RecalcTrigger,TriggerON)),NA())</f>
        <v>1.1498138980297057E-2</v>
      </c>
      <c r="H1135" s="42">
        <f>_xll.qlCalendarAdvance(Calendar,$H1134,B1135,"f",FALSE)</f>
        <v>47689</v>
      </c>
      <c r="I1135" s="139">
        <f>_xll.qlInterestRateIndexValueDate(Index1M,$H1135)</f>
        <v>47693</v>
      </c>
      <c r="J1135" s="144">
        <f>IFERROR(_xll.qlIndexFixing(Index1M,$H1135,TRUE,_xll.ohTrigger(RecalcTrigger,Trigger1M)),NA())</f>
        <v>1.139496581114316E-2</v>
      </c>
      <c r="K1135" s="44">
        <f>IFERROR(_xll.qlIndexFixing(Index3M,H1135,TRUE,_xll.ohTrigger(RecalcTrigger,Trigger3M)),NA())</f>
        <v>1.2113491714136532E-2</v>
      </c>
      <c r="L1135" s="44">
        <f>IFERROR(_xll.qlIndexFixing(Index6M,$H1135,TRUE,_xll.ohTrigger(RecalcTrigger,Trigger6M)),NA())</f>
        <v>1.2297860391961207E-2</v>
      </c>
      <c r="M1135" s="145">
        <f>IFERROR(_xll.qlIndexFixing(Index1Y,$H1135,TRUE,_xll.ohTrigger(RecalcTrigger,Trigger1Y)),NA())</f>
        <v>1.2526344580393228E-2</v>
      </c>
      <c r="N1135" s="144">
        <f>IFERROR(_xll.qlIndexFixing(ONIndex1M,I1135,TRUE,_xll.ohTrigger(RecalcTrigger,Trigger1M)),NA())</f>
        <v>1.1390311581527257E-2</v>
      </c>
      <c r="O1135" s="44">
        <f>IFERROR(_xll.qlIndexFixing(ONIndex3M,I1135,TRUE,_xll.ohTrigger(RecalcTrigger,Trigger3M)),NA())</f>
        <v>1.2106592105460834E-2</v>
      </c>
      <c r="P1135" s="44">
        <f>IFERROR(_xll.qlIndexFixing(ONIndex6M,I1135,TRUE,_xll.ohTrigger(RecalcTrigger,Trigger6M)),NA())</f>
        <v>1.2300745119766532E-2</v>
      </c>
      <c r="Q1135" s="145">
        <f>IFERROR(_xll.qlIndexFixing(ONIndex1Y,I1135,TRUE,_xll.ohTrigger(RecalcTrigger,Trigger1Y)),NA())</f>
        <v>1.2536172346040431E-2</v>
      </c>
    </row>
    <row r="1136" spans="2:17" x14ac:dyDescent="0.2">
      <c r="B1136" s="39" t="s">
        <v>42</v>
      </c>
      <c r="D1136" s="42">
        <f>_xll.qlCalendarAdvance(Calendar,$D1135,B1136,"f",FALSE)</f>
        <v>47696</v>
      </c>
      <c r="E1136" s="139">
        <f>_xll.qlInterestRateIndexValueDate(IndexON,D1136)</f>
        <v>47696</v>
      </c>
      <c r="F1136" s="155">
        <f>IFERROR(_xll.qlIndexFixing(IndexON,D1136,TRUE,_xll.ohTrigger(RecalcTrigger,TriggerON)),NA())</f>
        <v>1.150007270603659E-2</v>
      </c>
      <c r="H1136" s="42">
        <f>_xll.qlCalendarAdvance(Calendar,$H1135,B1136,"f",FALSE)</f>
        <v>47696</v>
      </c>
      <c r="I1136" s="139">
        <f>_xll.qlInterestRateIndexValueDate(Index1M,$H1136)</f>
        <v>47700</v>
      </c>
      <c r="J1136" s="144">
        <f>IFERROR(_xll.qlIndexFixing(Index1M,$H1136,TRUE,_xll.ohTrigger(RecalcTrigger,Trigger1M)),NA())</f>
        <v>1.139447595629744E-2</v>
      </c>
      <c r="K1136" s="44">
        <f>IFERROR(_xll.qlIndexFixing(Index3M,H1136,TRUE,_xll.ohTrigger(RecalcTrigger,Trigger3M)),NA())</f>
        <v>1.2111429283267834E-2</v>
      </c>
      <c r="L1136" s="44">
        <f>IFERROR(_xll.qlIndexFixing(Index6M,$H1136,TRUE,_xll.ohTrigger(RecalcTrigger,Trigger6M)),NA())</f>
        <v>1.2294348142980858E-2</v>
      </c>
      <c r="M1136" s="145">
        <f>IFERROR(_xll.qlIndexFixing(Index1Y,$H1136,TRUE,_xll.ohTrigger(RecalcTrigger,Trigger1Y)),NA())</f>
        <v>1.2522190984421075E-2</v>
      </c>
      <c r="N1136" s="144">
        <f>IFERROR(_xll.qlIndexFixing(ONIndex1M,I1136,TRUE,_xll.ohTrigger(RecalcTrigger,Trigger1M)),NA())</f>
        <v>1.13899803408124E-2</v>
      </c>
      <c r="O1136" s="44">
        <f>IFERROR(_xll.qlIndexFixing(ONIndex3M,I1136,TRUE,_xll.ohTrigger(RecalcTrigger,Trigger3M)),NA())</f>
        <v>1.2105014685506177E-2</v>
      </c>
      <c r="P1136" s="44">
        <f>IFERROR(_xll.qlIndexFixing(ONIndex6M,I1136,TRUE,_xll.ohTrigger(RecalcTrigger,Trigger6M)),NA())</f>
        <v>1.2298010240563428E-2</v>
      </c>
      <c r="Q1136" s="145">
        <f>IFERROR(_xll.qlIndexFixing(ONIndex1Y,I1136,TRUE,_xll.ohTrigger(RecalcTrigger,Trigger1Y)),NA())</f>
        <v>1.253397621532315E-2</v>
      </c>
    </row>
    <row r="1137" spans="2:17" x14ac:dyDescent="0.2">
      <c r="B1137" s="39" t="s">
        <v>42</v>
      </c>
      <c r="D1137" s="42">
        <f>_xll.qlCalendarAdvance(Calendar,$D1136,B1137,"f",FALSE)</f>
        <v>47703</v>
      </c>
      <c r="E1137" s="139">
        <f>_xll.qlInterestRateIndexValueDate(IndexON,D1137)</f>
        <v>47703</v>
      </c>
      <c r="F1137" s="155">
        <f>IFERROR(_xll.qlIndexFixing(IndexON,D1137,TRUE,_xll.ohTrigger(RecalcTrigger,TriggerON)),NA())</f>
        <v>1.1501879186361919E-2</v>
      </c>
      <c r="H1137" s="42">
        <f>_xll.qlCalendarAdvance(Calendar,$H1136,B1137,"f",FALSE)</f>
        <v>47703</v>
      </c>
      <c r="I1137" s="139">
        <f>_xll.qlInterestRateIndexValueDate(Index1M,$H1137)</f>
        <v>47707</v>
      </c>
      <c r="J1137" s="144">
        <f>IFERROR(_xll.qlIndexFixing(Index1M,$H1137,TRUE,_xll.ohTrigger(RecalcTrigger,Trigger1M)),NA())</f>
        <v>1.1393900935066809E-2</v>
      </c>
      <c r="K1137" s="44">
        <f>IFERROR(_xll.qlIndexFixing(Index3M,H1137,TRUE,_xll.ohTrigger(RecalcTrigger,Trigger3M)),NA())</f>
        <v>1.2109289874933867E-2</v>
      </c>
      <c r="L1137" s="44">
        <f>IFERROR(_xll.qlIndexFixing(Index6M,$H1137,TRUE,_xll.ohTrigger(RecalcTrigger,Trigger6M)),NA())</f>
        <v>1.2290777289129119E-2</v>
      </c>
      <c r="M1137" s="145">
        <f>IFERROR(_xll.qlIndexFixing(Index1Y,$H1137,TRUE,_xll.ohTrigger(RecalcTrigger,Trigger1Y)),NA())</f>
        <v>1.2517962724221463E-2</v>
      </c>
      <c r="N1137" s="144">
        <f>IFERROR(_xll.qlIndexFixing(ONIndex1M,I1137,TRUE,_xll.ohTrigger(RecalcTrigger,Trigger1M)),NA())</f>
        <v>1.1389563879706799E-2</v>
      </c>
      <c r="O1137" s="44">
        <f>IFERROR(_xll.qlIndexFixing(ONIndex3M,I1137,TRUE,_xll.ohTrigger(RecalcTrigger,Trigger3M)),NA())</f>
        <v>1.2103359783370848E-2</v>
      </c>
      <c r="P1137" s="44">
        <f>IFERROR(_xll.qlIndexFixing(ONIndex6M,I1137,TRUE,_xll.ohTrigger(RecalcTrigger,Trigger6M)),NA())</f>
        <v>1.2295214782538366E-2</v>
      </c>
      <c r="Q1137" s="145">
        <f>IFERROR(_xll.qlIndexFixing(ONIndex1Y,I1137,TRUE,_xll.ohTrigger(RecalcTrigger,Trigger1Y)),NA())</f>
        <v>1.2531705314655639E-2</v>
      </c>
    </row>
    <row r="1138" spans="2:17" x14ac:dyDescent="0.2">
      <c r="B1138" s="39" t="s">
        <v>42</v>
      </c>
      <c r="D1138" s="42">
        <f>_xll.qlCalendarAdvance(Calendar,$D1137,B1138,"f",FALSE)</f>
        <v>47710</v>
      </c>
      <c r="E1138" s="139">
        <f>_xll.qlInterestRateIndexValueDate(IndexON,D1138)</f>
        <v>47710</v>
      </c>
      <c r="F1138" s="155">
        <f>IFERROR(_xll.qlIndexFixing(IndexON,D1138,TRUE,_xll.ohTrigger(RecalcTrigger,TriggerON)),NA())</f>
        <v>1.1503558216077181E-2</v>
      </c>
      <c r="H1138" s="42">
        <f>_xll.qlCalendarAdvance(Calendar,$H1137,B1138,"f",FALSE)</f>
        <v>47710</v>
      </c>
      <c r="I1138" s="139">
        <f>_xll.qlInterestRateIndexValueDate(Index1M,$H1138)</f>
        <v>47714</v>
      </c>
      <c r="J1138" s="144">
        <f>IFERROR(_xll.qlIndexFixing(Index1M,$H1138,TRUE,_xll.ohTrigger(RecalcTrigger,Trigger1M)),NA())</f>
        <v>1.1393240820107986E-2</v>
      </c>
      <c r="K1138" s="44">
        <f>IFERROR(_xll.qlIndexFixing(Index3M,H1138,TRUE,_xll.ohTrigger(RecalcTrigger,Trigger3M)),NA())</f>
        <v>1.2107073608469604E-2</v>
      </c>
      <c r="L1138" s="44">
        <f>IFERROR(_xll.qlIndexFixing(Index6M,$H1138,TRUE,_xll.ohTrigger(RecalcTrigger,Trigger6M)),NA())</f>
        <v>1.228714801421461E-2</v>
      </c>
      <c r="M1138" s="145">
        <f>IFERROR(_xll.qlIndexFixing(Index1Y,$H1138,TRUE,_xll.ohTrigger(RecalcTrigger,Trigger1Y)),NA())</f>
        <v>1.2513659840981611E-2</v>
      </c>
      <c r="N1138" s="144">
        <f>IFERROR(_xll.qlIndexFixing(ONIndex1M,I1138,TRUE,_xll.ohTrigger(RecalcTrigger,Trigger1M)),NA())</f>
        <v>1.1389062270792394E-2</v>
      </c>
      <c r="O1138" s="44">
        <f>IFERROR(_xll.qlIndexFixing(ONIndex3M,I1138,TRUE,_xll.ohTrigger(RecalcTrigger,Trigger3M)),NA())</f>
        <v>1.2101627517919766E-2</v>
      </c>
      <c r="P1138" s="44">
        <f>IFERROR(_xll.qlIndexFixing(ONIndex6M,I1138,TRUE,_xll.ohTrigger(RecalcTrigger,Trigger6M)),NA())</f>
        <v>1.2292358928345237E-2</v>
      </c>
      <c r="Q1138" s="145">
        <f>IFERROR(_xll.qlIndexFixing(ONIndex1Y,I1138,TRUE,_xll.ohTrigger(RecalcTrigger,Trigger1Y)),NA())</f>
        <v>1.2529359684005925E-2</v>
      </c>
    </row>
    <row r="1139" spans="2:17" x14ac:dyDescent="0.2">
      <c r="B1139" s="39" t="s">
        <v>42</v>
      </c>
      <c r="D1139" s="42">
        <f>_xll.qlCalendarAdvance(Calendar,$D1138,B1139,"f",FALSE)</f>
        <v>47717</v>
      </c>
      <c r="E1139" s="139">
        <f>_xll.qlInterestRateIndexValueDate(IndexON,D1139)</f>
        <v>47717</v>
      </c>
      <c r="F1139" s="155">
        <f>IFERROR(_xll.qlIndexFixing(IndexON,D1139,TRUE,_xll.ohTrigger(RecalcTrigger,TriggerON)),NA())</f>
        <v>1.1505109590306262E-2</v>
      </c>
      <c r="H1139" s="42">
        <f>_xll.qlCalendarAdvance(Calendar,$H1138,B1139,"f",FALSE)</f>
        <v>47717</v>
      </c>
      <c r="I1139" s="139">
        <f>_xll.qlInterestRateIndexValueDate(Index1M,$H1139)</f>
        <v>47721</v>
      </c>
      <c r="J1139" s="144">
        <f>IFERROR(_xll.qlIndexFixing(Index1M,$H1139,TRUE,_xll.ohTrigger(RecalcTrigger,Trigger1M)),NA())</f>
        <v>1.1392495684069952E-2</v>
      </c>
      <c r="K1139" s="44">
        <f>IFERROR(_xll.qlIndexFixing(Index3M,H1139,TRUE,_xll.ohTrigger(RecalcTrigger,Trigger3M)),NA())</f>
        <v>1.210478060321263E-2</v>
      </c>
      <c r="L1139" s="44">
        <f>IFERROR(_xll.qlIndexFixing(Index6M,$H1139,TRUE,_xll.ohTrigger(RecalcTrigger,Trigger6M)),NA())</f>
        <v>1.228346050205073E-2</v>
      </c>
      <c r="M1139" s="145">
        <f>IFERROR(_xll.qlIndexFixing(Index1Y,$H1139,TRUE,_xll.ohTrigger(RecalcTrigger,Trigger1Y)),NA())</f>
        <v>1.2509282375903191E-2</v>
      </c>
      <c r="N1139" s="144">
        <f>IFERROR(_xll.qlIndexFixing(ONIndex1M,I1139,TRUE,_xll.ohTrigger(RecalcTrigger,Trigger1M)),NA())</f>
        <v>1.138847558657119E-2</v>
      </c>
      <c r="O1139" s="44">
        <f>IFERROR(_xll.qlIndexFixing(ONIndex3M,I1139,TRUE,_xll.ohTrigger(RecalcTrigger,Trigger3M)),NA())</f>
        <v>1.2099818007937913E-2</v>
      </c>
      <c r="P1139" s="44">
        <f>IFERROR(_xll.qlIndexFixing(ONIndex6M,I1139,TRUE,_xll.ohTrigger(RecalcTrigger,Trigger6M)),NA())</f>
        <v>1.2289442860078381E-2</v>
      </c>
      <c r="Q1139" s="145">
        <f>IFERROR(_xll.qlIndexFixing(ONIndex1Y,I1139,TRUE,_xll.ohTrigger(RecalcTrigger,Trigger1Y)),NA())</f>
        <v>1.2526939362942358E-2</v>
      </c>
    </row>
    <row r="1140" spans="2:17" x14ac:dyDescent="0.2">
      <c r="B1140" s="39" t="s">
        <v>42</v>
      </c>
      <c r="D1140" s="42">
        <f>_xll.qlCalendarAdvance(Calendar,$D1139,B1140,"f",FALSE)</f>
        <v>47724</v>
      </c>
      <c r="E1140" s="139">
        <f>_xll.qlInterestRateIndexValueDate(IndexON,D1140)</f>
        <v>47724</v>
      </c>
      <c r="F1140" s="155">
        <f>IFERROR(_xll.qlIndexFixing(IndexON,D1140,TRUE,_xll.ohTrigger(RecalcTrigger,TriggerON)),NA())</f>
        <v>1.15065331038533E-2</v>
      </c>
      <c r="H1140" s="42">
        <f>_xll.qlCalendarAdvance(Calendar,$H1139,B1140,"f",FALSE)</f>
        <v>47724</v>
      </c>
      <c r="I1140" s="139">
        <f>_xll.qlInterestRateIndexValueDate(Index1M,$H1140)</f>
        <v>47728</v>
      </c>
      <c r="J1140" s="144">
        <f>IFERROR(_xll.qlIndexFixing(Index1M,$H1140,TRUE,_xll.ohTrigger(RecalcTrigger,Trigger1M)),NA())</f>
        <v>1.1391551932351973E-2</v>
      </c>
      <c r="K1140" s="44">
        <f>IFERROR(_xll.qlIndexFixing(Index3M,H1140,TRUE,_xll.ohTrigger(RecalcTrigger,Trigger3M)),NA())</f>
        <v>1.2102391458969967E-2</v>
      </c>
      <c r="L1140" s="44">
        <f>IFERROR(_xll.qlIndexFixing(Index6M,$H1140,TRUE,_xll.ohTrigger(RecalcTrigger,Trigger6M)),NA())</f>
        <v>1.2279871585260397E-2</v>
      </c>
      <c r="M1140" s="145">
        <f>IFERROR(_xll.qlIndexFixing(Index1Y,$H1140,TRUE,_xll.ohTrigger(RecalcTrigger,Trigger1Y)),NA())</f>
        <v>1.2504830370204957E-2</v>
      </c>
      <c r="N1140" s="144">
        <f>IFERROR(_xll.qlIndexFixing(ONIndex1M,I1140,TRUE,_xll.ohTrigger(RecalcTrigger,Trigger1M)),NA())</f>
        <v>1.1387803899784998E-2</v>
      </c>
      <c r="O1140" s="44">
        <f>IFERROR(_xll.qlIndexFixing(ONIndex3M,I1140,TRUE,_xll.ohTrigger(RecalcTrigger,Trigger3M)),NA())</f>
        <v>1.2097931372370141E-2</v>
      </c>
      <c r="P1140" s="44">
        <f>IFERROR(_xll.qlIndexFixing(ONIndex6M,I1140,TRUE,_xll.ohTrigger(RecalcTrigger,Trigger6M)),NA())</f>
        <v>1.2286466760151882E-2</v>
      </c>
      <c r="Q1140" s="145">
        <f>IFERROR(_xll.qlIndexFixing(ONIndex1Y,I1140,TRUE,_xll.ohTrigger(RecalcTrigger,Trigger1Y)),NA())</f>
        <v>1.2524444391113221E-2</v>
      </c>
    </row>
    <row r="1141" spans="2:17" x14ac:dyDescent="0.2">
      <c r="B1141" s="39" t="s">
        <v>42</v>
      </c>
      <c r="D1141" s="42">
        <f>_xll.qlCalendarAdvance(Calendar,$D1140,B1141,"f",FALSE)</f>
        <v>47731</v>
      </c>
      <c r="E1141" s="139">
        <f>_xll.qlInterestRateIndexValueDate(IndexON,D1141)</f>
        <v>47731</v>
      </c>
      <c r="F1141" s="155">
        <f>IFERROR(_xll.qlIndexFixing(IndexON,D1141,TRUE,_xll.ohTrigger(RecalcTrigger,TriggerON)),NA())</f>
        <v>1.1507828551762245E-2</v>
      </c>
      <c r="H1141" s="42">
        <f>_xll.qlCalendarAdvance(Calendar,$H1140,B1141,"f",FALSE)</f>
        <v>47731</v>
      </c>
      <c r="I1141" s="139">
        <f>_xll.qlInterestRateIndexValueDate(Index1M,$H1141)</f>
        <v>47735</v>
      </c>
      <c r="J1141" s="144">
        <f>IFERROR(_xll.qlIndexFixing(Index1M,$H1141,TRUE,_xll.ohTrigger(RecalcTrigger,Trigger1M)),NA())</f>
        <v>1.1390643057262118E-2</v>
      </c>
      <c r="K1141" s="44">
        <f>IFERROR(_xll.qlIndexFixing(Index3M,H1141,TRUE,_xll.ohTrigger(RecalcTrigger,Trigger3M)),NA())</f>
        <v>1.2099950857854475E-2</v>
      </c>
      <c r="L1141" s="44">
        <f>IFERROR(_xll.qlIndexFixing(Index6M,$H1141,TRUE,_xll.ohTrigger(RecalcTrigger,Trigger6M)),NA())</f>
        <v>1.2276076549674832E-2</v>
      </c>
      <c r="M1141" s="145">
        <f>IFERROR(_xll.qlIndexFixing(Index1Y,$H1141,TRUE,_xll.ohTrigger(RecalcTrigger,Trigger1Y)),NA())</f>
        <v>1.250030386512165E-2</v>
      </c>
      <c r="N1141" s="144">
        <f>IFERROR(_xll.qlIndexFixing(ONIndex1M,I1141,TRUE,_xll.ohTrigger(RecalcTrigger,Trigger1M)),NA())</f>
        <v>1.1387047282775953E-2</v>
      </c>
      <c r="O1141" s="44">
        <f>IFERROR(_xll.qlIndexFixing(ONIndex3M,I1141,TRUE,_xll.ohTrigger(RecalcTrigger,Trigger3M)),NA())</f>
        <v>1.2095967730001433E-2</v>
      </c>
      <c r="P1141" s="44">
        <f>IFERROR(_xll.qlIndexFixing(ONIndex6M,I1141,TRUE,_xll.ohTrigger(RecalcTrigger,Trigger6M)),NA())</f>
        <v>1.2283430810979823E-2</v>
      </c>
      <c r="Q1141" s="145">
        <f>IFERROR(_xll.qlIndexFixing(ONIndex1Y,I1141,TRUE,_xll.ohTrigger(RecalcTrigger,Trigger1Y)),NA())</f>
        <v>1.2521874808486544E-2</v>
      </c>
    </row>
    <row r="1142" spans="2:17" x14ac:dyDescent="0.2">
      <c r="B1142" s="39" t="s">
        <v>42</v>
      </c>
      <c r="D1142" s="42">
        <f>_xll.qlCalendarAdvance(Calendar,$D1141,B1142,"f",FALSE)</f>
        <v>47738</v>
      </c>
      <c r="E1142" s="139">
        <f>_xll.qlInterestRateIndexValueDate(IndexON,D1142)</f>
        <v>47738</v>
      </c>
      <c r="F1142" s="155">
        <f>IFERROR(_xll.qlIndexFixing(IndexON,D1142,TRUE,_xll.ohTrigger(RecalcTrigger,TriggerON)),NA())</f>
        <v>1.1508995729077043E-2</v>
      </c>
      <c r="H1142" s="42">
        <f>_xll.qlCalendarAdvance(Calendar,$H1141,B1142,"f",FALSE)</f>
        <v>47738</v>
      </c>
      <c r="I1142" s="139">
        <f>_xll.qlInterestRateIndexValueDate(Index1M,$H1142)</f>
        <v>47742</v>
      </c>
      <c r="J1142" s="144">
        <f>IFERROR(_xll.qlIndexFixing(Index1M,$H1142,TRUE,_xll.ohTrigger(RecalcTrigger,Trigger1M)),NA())</f>
        <v>1.1389649376564392E-2</v>
      </c>
      <c r="K1142" s="44">
        <f>IFERROR(_xll.qlIndexFixing(Index3M,H1142,TRUE,_xll.ohTrigger(RecalcTrigger,Trigger3M)),NA())</f>
        <v>1.2097433870009954E-2</v>
      </c>
      <c r="L1142" s="44">
        <f>IFERROR(_xll.qlIndexFixing(Index6M,$H1142,TRUE,_xll.ohTrigger(RecalcTrigger,Trigger6M)),NA())</f>
        <v>1.2272223805882701E-2</v>
      </c>
      <c r="M1142" s="145">
        <f>IFERROR(_xll.qlIndexFixing(Index1Y,$H1142,TRUE,_xll.ohTrigger(RecalcTrigger,Trigger1Y)),NA())</f>
        <v>1.2495702901903126E-2</v>
      </c>
      <c r="N1142" s="144">
        <f>IFERROR(_xll.qlIndexFixing(ONIndex1M,I1142,TRUE,_xll.ohTrigger(RecalcTrigger,Trigger1M)),NA())</f>
        <v>1.1386205808285865E-2</v>
      </c>
      <c r="O1142" s="44">
        <f>IFERROR(_xll.qlIndexFixing(ONIndex3M,I1142,TRUE,_xll.ohTrigger(RecalcTrigger,Trigger3M)),NA())</f>
        <v>1.2093927199696708E-2</v>
      </c>
      <c r="P1142" s="44">
        <f>IFERROR(_xll.qlIndexFixing(ONIndex6M,I1142,TRUE,_xll.ohTrigger(RecalcTrigger,Trigger6M)),NA())</f>
        <v>1.2280335194816416E-2</v>
      </c>
      <c r="Q1142" s="145">
        <f>IFERROR(_xll.qlIndexFixing(ONIndex1Y,I1142,TRUE,_xll.ohTrigger(RecalcTrigger,Trigger1Y)),NA())</f>
        <v>1.2519230654710611E-2</v>
      </c>
    </row>
    <row r="1143" spans="2:17" x14ac:dyDescent="0.2">
      <c r="B1143" s="39" t="s">
        <v>42</v>
      </c>
      <c r="D1143" s="42">
        <f>_xll.qlCalendarAdvance(Calendar,$D1142,B1143,"f",FALSE)</f>
        <v>47745</v>
      </c>
      <c r="E1143" s="139">
        <f>_xll.qlInterestRateIndexValueDate(IndexON,D1143)</f>
        <v>47745</v>
      </c>
      <c r="F1143" s="155">
        <f>IFERROR(_xll.qlIndexFixing(IndexON,D1143,TRUE,_xll.ohTrigger(RecalcTrigger,TriggerON)),NA())</f>
        <v>1.151003443068177E-2</v>
      </c>
      <c r="H1143" s="42">
        <f>_xll.qlCalendarAdvance(Calendar,$H1142,B1143,"f",FALSE)</f>
        <v>47745</v>
      </c>
      <c r="I1143" s="139">
        <f>_xll.qlInterestRateIndexValueDate(Index1M,$H1143)</f>
        <v>47749</v>
      </c>
      <c r="J1143" s="144">
        <f>IFERROR(_xll.qlIndexFixing(Index1M,$H1143,TRUE,_xll.ohTrigger(RecalcTrigger,Trigger1M)),NA())</f>
        <v>1.1388570962920674E-2</v>
      </c>
      <c r="K1143" s="44">
        <f>IFERROR(_xll.qlIndexFixing(Index3M,H1143,TRUE,_xll.ohTrigger(RecalcTrigger,Trigger3M)),NA())</f>
        <v>1.2094840614786207E-2</v>
      </c>
      <c r="L1143" s="44">
        <f>IFERROR(_xll.qlIndexFixing(Index6M,$H1143,TRUE,_xll.ohTrigger(RecalcTrigger,Trigger6M)),NA())</f>
        <v>1.2268313537695212E-2</v>
      </c>
      <c r="M1143" s="145">
        <f>IFERROR(_xll.qlIndexFixing(Index1Y,$H1143,TRUE,_xll.ohTrigger(RecalcTrigger,Trigger1Y)),NA())</f>
        <v>1.2491027521816099E-2</v>
      </c>
      <c r="N1143" s="144">
        <f>IFERROR(_xll.qlIndexFixing(ONIndex1M,I1143,TRUE,_xll.ohTrigger(RecalcTrigger,Trigger1M)),NA())</f>
        <v>1.1385279548896676E-2</v>
      </c>
      <c r="O1143" s="44">
        <f>IFERROR(_xll.qlIndexFixing(ONIndex3M,I1143,TRUE,_xll.ohTrigger(RecalcTrigger,Trigger3M)),NA())</f>
        <v>1.2091809900320882E-2</v>
      </c>
      <c r="P1143" s="44">
        <f>IFERROR(_xll.qlIndexFixing(ONIndex6M,I1143,TRUE,_xll.ohTrigger(RecalcTrigger,Trigger6M)),NA())</f>
        <v>1.2277180094155682E-2</v>
      </c>
      <c r="Q1143" s="145">
        <f>IFERROR(_xll.qlIndexFixing(ONIndex1Y,I1143,TRUE,_xll.ohTrigger(RecalcTrigger,Trigger1Y)),NA())</f>
        <v>1.2516511969513644E-2</v>
      </c>
    </row>
    <row r="1144" spans="2:17" x14ac:dyDescent="0.2">
      <c r="B1144" s="39" t="s">
        <v>42</v>
      </c>
      <c r="D1144" s="42">
        <f>_xll.qlCalendarAdvance(Calendar,$D1143,B1144,"f",FALSE)</f>
        <v>47752</v>
      </c>
      <c r="E1144" s="139">
        <f>_xll.qlInterestRateIndexValueDate(IndexON,D1144)</f>
        <v>47752</v>
      </c>
      <c r="F1144" s="155">
        <f>IFERROR(_xll.qlIndexFixing(IndexON,D1144,TRUE,_xll.ohTrigger(RecalcTrigger,TriggerON)),NA())</f>
        <v>1.1510944451540439E-2</v>
      </c>
      <c r="H1144" s="42">
        <f>_xll.qlCalendarAdvance(Calendar,$H1143,B1144,"f",FALSE)</f>
        <v>47752</v>
      </c>
      <c r="I1144" s="139">
        <f>_xll.qlInterestRateIndexValueDate(Index1M,$H1144)</f>
        <v>47756</v>
      </c>
      <c r="J1144" s="144">
        <f>IFERROR(_xll.qlIndexFixing(Index1M,$H1144,TRUE,_xll.ohTrigger(RecalcTrigger,Trigger1M)),NA())</f>
        <v>1.1387497230844434E-2</v>
      </c>
      <c r="K1144" s="44">
        <f>IFERROR(_xll.qlIndexFixing(Index3M,H1144,TRUE,_xll.ohTrigger(RecalcTrigger,Trigger3M)),NA())</f>
        <v>1.2092168672199177E-2</v>
      </c>
      <c r="L1144" s="44">
        <f>IFERROR(_xll.qlIndexFixing(Index6M,$H1144,TRUE,_xll.ohTrigger(RecalcTrigger,Trigger6M)),NA())</f>
        <v>1.226434592892753E-2</v>
      </c>
      <c r="M1144" s="145">
        <f>IFERROR(_xll.qlIndexFixing(Index1Y,$H1144,TRUE,_xll.ohTrigger(RecalcTrigger,Trigger1Y)),NA())</f>
        <v>1.2486277766142834E-2</v>
      </c>
      <c r="N1144" s="144">
        <f>IFERROR(_xll.qlIndexFixing(ONIndex1M,I1144,TRUE,_xll.ohTrigger(RecalcTrigger,Trigger1M)),NA())</f>
        <v>1.1384268577030454E-2</v>
      </c>
      <c r="O1144" s="44">
        <f>IFERROR(_xll.qlIndexFixing(ONIndex3M,I1144,TRUE,_xll.ohTrigger(RecalcTrigger,Trigger3M)),NA())</f>
        <v>1.2089615950579002E-2</v>
      </c>
      <c r="P1144" s="44">
        <f>IFERROR(_xll.qlIndexFixing(ONIndex6M,I1144,TRUE,_xll.ohTrigger(RecalcTrigger,Trigger6M)),NA())</f>
        <v>1.2273965691251831E-2</v>
      </c>
      <c r="Q1144" s="145">
        <f>IFERROR(_xll.qlIndexFixing(ONIndex1Y,I1144,TRUE,_xll.ohTrigger(RecalcTrigger,Trigger1Y)),NA())</f>
        <v>1.2513718792543926E-2</v>
      </c>
    </row>
    <row r="1145" spans="2:17" x14ac:dyDescent="0.2">
      <c r="B1145" s="39" t="s">
        <v>42</v>
      </c>
      <c r="D1145" s="42">
        <f>_xll.qlCalendarAdvance(Calendar,$D1144,B1145,"f",FALSE)</f>
        <v>47759</v>
      </c>
      <c r="E1145" s="139">
        <f>_xll.qlInterestRateIndexValueDate(IndexON,D1145)</f>
        <v>47759</v>
      </c>
      <c r="F1145" s="155">
        <f>IFERROR(_xll.qlIndexFixing(IndexON,D1145,TRUE,_xll.ohTrigger(RecalcTrigger,TriggerON)),NA())</f>
        <v>1.1511725586537125E-2</v>
      </c>
      <c r="H1145" s="42">
        <f>_xll.qlCalendarAdvance(Calendar,$H1144,B1145,"f",FALSE)</f>
        <v>47759</v>
      </c>
      <c r="I1145" s="139">
        <f>_xll.qlInterestRateIndexValueDate(Index1M,$H1145)</f>
        <v>47763</v>
      </c>
      <c r="J1145" s="144">
        <f>IFERROR(_xll.qlIndexFixing(Index1M,$H1145,TRUE,_xll.ohTrigger(RecalcTrigger,Trigger1M)),NA())</f>
        <v>1.1386243494227974E-2</v>
      </c>
      <c r="K1145" s="44">
        <f>IFERROR(_xll.qlIndexFixing(Index3M,H1145,TRUE,_xll.ohTrigger(RecalcTrigger,Trigger3M)),NA())</f>
        <v>1.2089417740541055E-2</v>
      </c>
      <c r="L1145" s="44">
        <f>IFERROR(_xll.qlIndexFixing(Index6M,$H1145,TRUE,_xll.ohTrigger(RecalcTrigger,Trigger6M)),NA())</f>
        <v>1.2260321163397885E-2</v>
      </c>
      <c r="M1145" s="145">
        <f>IFERROR(_xll.qlIndexFixing(Index1Y,$H1145,TRUE,_xll.ohTrigger(RecalcTrigger,Trigger1Y)),NA())</f>
        <v>1.2481453787737936E-2</v>
      </c>
      <c r="N1145" s="144">
        <f>IFERROR(_xll.qlIndexFixing(ONIndex1M,I1145,TRUE,_xll.ohTrigger(RecalcTrigger,Trigger1M)),NA())</f>
        <v>1.1383172965349075E-2</v>
      </c>
      <c r="O1145" s="44">
        <f>IFERROR(_xll.qlIndexFixing(ONIndex3M,I1145,TRUE,_xll.ohTrigger(RecalcTrigger,Trigger3M)),NA())</f>
        <v>1.2087345469495858E-2</v>
      </c>
      <c r="P1145" s="44">
        <f>IFERROR(_xll.qlIndexFixing(ONIndex6M,I1145,TRUE,_xll.ohTrigger(RecalcTrigger,Trigger6M)),NA())</f>
        <v>1.2270692168359076E-2</v>
      </c>
      <c r="Q1145" s="145">
        <f>IFERROR(_xll.qlIndexFixing(ONIndex1Y,I1145,TRUE,_xll.ohTrigger(RecalcTrigger,Trigger1Y)),NA())</f>
        <v>1.2510851163689551E-2</v>
      </c>
    </row>
    <row r="1146" spans="2:17" x14ac:dyDescent="0.2">
      <c r="B1146" s="39" t="s">
        <v>42</v>
      </c>
      <c r="D1146" s="42">
        <f>_xll.qlCalendarAdvance(Calendar,$D1145,B1146,"f",FALSE)</f>
        <v>47766</v>
      </c>
      <c r="E1146" s="139">
        <f>_xll.qlInterestRateIndexValueDate(IndexON,D1146)</f>
        <v>47766</v>
      </c>
      <c r="F1146" s="155">
        <f>IFERROR(_xll.qlIndexFixing(IndexON,D1146,TRUE,_xll.ohTrigger(RecalcTrigger,TriggerON)),NA())</f>
        <v>1.1512377630795712E-2</v>
      </c>
      <c r="H1146" s="42">
        <f>_xll.qlCalendarAdvance(Calendar,$H1145,B1146,"f",FALSE)</f>
        <v>47766</v>
      </c>
      <c r="I1146" s="139">
        <f>_xll.qlInterestRateIndexValueDate(Index1M,$H1146)</f>
        <v>47770</v>
      </c>
      <c r="J1146" s="144">
        <f>IFERROR(_xll.qlIndexFixing(Index1M,$H1146,TRUE,_xll.ohTrigger(RecalcTrigger,Trigger1M)),NA())</f>
        <v>1.1384905245178333E-2</v>
      </c>
      <c r="K1146" s="44">
        <f>IFERROR(_xll.qlIndexFixing(Index3M,H1146,TRUE,_xll.ohTrigger(RecalcTrigger,Trigger3M)),NA())</f>
        <v>1.208659090558103E-2</v>
      </c>
      <c r="L1146" s="44">
        <f>IFERROR(_xll.qlIndexFixing(Index6M,$H1146,TRUE,_xll.ohTrigger(RecalcTrigger,Trigger6M)),NA())</f>
        <v>1.2256136267227664E-2</v>
      </c>
      <c r="M1146" s="145">
        <f>IFERROR(_xll.qlIndexFixing(Index1Y,$H1146,TRUE,_xll.ohTrigger(RecalcTrigger,Trigger1Y)),NA())</f>
        <v>1.2476556186836666E-2</v>
      </c>
      <c r="N1146" s="144">
        <f>IFERROR(_xll.qlIndexFixing(ONIndex1M,I1146,TRUE,_xll.ohTrigger(RecalcTrigger,Trigger1M)),NA())</f>
        <v>1.1381992786514417E-2</v>
      </c>
      <c r="O1146" s="44">
        <f>IFERROR(_xll.qlIndexFixing(ONIndex3M,I1146,TRUE,_xll.ohTrigger(RecalcTrigger,Trigger3M)),NA())</f>
        <v>1.2084998575936368E-2</v>
      </c>
      <c r="P1146" s="44">
        <f>IFERROR(_xll.qlIndexFixing(ONIndex6M,I1146,TRUE,_xll.ohTrigger(RecalcTrigger,Trigger6M)),NA())</f>
        <v>1.2267359707971437E-2</v>
      </c>
      <c r="Q1146" s="145">
        <f>IFERROR(_xll.qlIndexFixing(ONIndex1Y,I1146,TRUE,_xll.ohTrigger(RecalcTrigger,Trigger1Y)),NA())</f>
        <v>1.2507909122598804E-2</v>
      </c>
    </row>
    <row r="1147" spans="2:17" x14ac:dyDescent="0.2">
      <c r="B1147" s="39" t="s">
        <v>42</v>
      </c>
      <c r="D1147" s="42">
        <f>_xll.qlCalendarAdvance(Calendar,$D1146,B1147,"f",FALSE)</f>
        <v>47773</v>
      </c>
      <c r="E1147" s="139">
        <f>_xll.qlInterestRateIndexValueDate(IndexON,D1147)</f>
        <v>47773</v>
      </c>
      <c r="F1147" s="155">
        <f>IFERROR(_xll.qlIndexFixing(IndexON,D1147,TRUE,_xll.ohTrigger(RecalcTrigger,TriggerON)),NA())</f>
        <v>1.1512900379200275E-2</v>
      </c>
      <c r="H1147" s="42">
        <f>_xll.qlCalendarAdvance(Calendar,$H1146,B1147,"f",FALSE)</f>
        <v>47773</v>
      </c>
      <c r="I1147" s="139">
        <f>_xll.qlInterestRateIndexValueDate(Index1M,$H1147)</f>
        <v>47777</v>
      </c>
      <c r="J1147" s="144">
        <f>IFERROR(_xll.qlIndexFixing(Index1M,$H1147,TRUE,_xll.ohTrigger(RecalcTrigger,Trigger1M)),NA())</f>
        <v>1.1383482556362547E-2</v>
      </c>
      <c r="K1147" s="44">
        <f>IFERROR(_xll.qlIndexFixing(Index3M,H1147,TRUE,_xll.ohTrigger(RecalcTrigger,Trigger3M)),NA())</f>
        <v>1.2083688286688831E-2</v>
      </c>
      <c r="L1147" s="44">
        <f>IFERROR(_xll.qlIndexFixing(Index6M,$H1147,TRUE,_xll.ohTrigger(RecalcTrigger,Trigger6M)),NA())</f>
        <v>1.2252100897341467E-2</v>
      </c>
      <c r="M1147" s="145">
        <f>IFERROR(_xll.qlIndexFixing(Index1Y,$H1147,TRUE,_xll.ohTrigger(RecalcTrigger,Trigger1Y)),NA())</f>
        <v>1.2471585678365441E-2</v>
      </c>
      <c r="N1147" s="144">
        <f>IFERROR(_xll.qlIndexFixing(ONIndex1M,I1147,TRUE,_xll.ohTrigger(RecalcTrigger,Trigger1M)),NA())</f>
        <v>1.1380728112948546E-2</v>
      </c>
      <c r="O1147" s="44">
        <f>IFERROR(_xll.qlIndexFixing(ONIndex3M,I1147,TRUE,_xll.ohTrigger(RecalcTrigger,Trigger3M)),NA())</f>
        <v>1.2082575388605576E-2</v>
      </c>
      <c r="P1147" s="44">
        <f>IFERROR(_xll.qlIndexFixing(ONIndex6M,I1147,TRUE,_xll.ohTrigger(RecalcTrigger,Trigger6M)),NA())</f>
        <v>1.2263968492502997E-2</v>
      </c>
      <c r="Q1147" s="145">
        <f>IFERROR(_xll.qlIndexFixing(ONIndex1Y,I1147,TRUE,_xll.ohTrigger(RecalcTrigger,Trigger1Y)),NA())</f>
        <v>1.2504892708999904E-2</v>
      </c>
    </row>
    <row r="1148" spans="2:17" x14ac:dyDescent="0.2">
      <c r="B1148" s="39" t="s">
        <v>42</v>
      </c>
      <c r="D1148" s="42">
        <f>_xll.qlCalendarAdvance(Calendar,$D1147,B1148,"f",FALSE)</f>
        <v>47780</v>
      </c>
      <c r="E1148" s="139">
        <f>_xll.qlInterestRateIndexValueDate(IndexON,D1148)</f>
        <v>47780</v>
      </c>
      <c r="F1148" s="155">
        <f>IFERROR(_xll.qlIndexFixing(IndexON,D1148,TRUE,_xll.ohTrigger(RecalcTrigger,TriggerON)),NA())</f>
        <v>1.1513293626714827E-2</v>
      </c>
      <c r="H1148" s="42">
        <f>_xll.qlCalendarAdvance(Calendar,$H1147,B1148,"f",FALSE)</f>
        <v>47780</v>
      </c>
      <c r="I1148" s="139">
        <f>_xll.qlInterestRateIndexValueDate(Index1M,$H1148)</f>
        <v>47784</v>
      </c>
      <c r="J1148" s="144">
        <f>IFERROR(_xll.qlIndexFixing(Index1M,$H1148,TRUE,_xll.ohTrigger(RecalcTrigger,Trigger1M)),NA())</f>
        <v>1.1381975500455381E-2</v>
      </c>
      <c r="K1148" s="44">
        <f>IFERROR(_xll.qlIndexFixing(Index3M,H1148,TRUE,_xll.ohTrigger(RecalcTrigger,Trigger3M)),NA())</f>
        <v>1.2080710003244618E-2</v>
      </c>
      <c r="L1148" s="44">
        <f>IFERROR(_xll.qlIndexFixing(Index6M,$H1148,TRUE,_xll.ohTrigger(RecalcTrigger,Trigger6M)),NA())</f>
        <v>1.2247905764469172E-2</v>
      </c>
      <c r="M1148" s="145">
        <f>IFERROR(_xll.qlIndexFixing(Index1Y,$H1148,TRUE,_xll.ohTrigger(RecalcTrigger,Trigger1Y)),NA())</f>
        <v>1.246654298067063E-2</v>
      </c>
      <c r="N1148" s="144">
        <f>IFERROR(_xll.qlIndexFixing(ONIndex1M,I1148,TRUE,_xll.ohTrigger(RecalcTrigger,Trigger1M)),NA())</f>
        <v>1.137937901731334E-2</v>
      </c>
      <c r="O1148" s="44">
        <f>IFERROR(_xll.qlIndexFixing(ONIndex3M,I1148,TRUE,_xll.ohTrigger(RecalcTrigger,Trigger3M)),NA())</f>
        <v>1.2080076026368403E-2</v>
      </c>
      <c r="P1148" s="44">
        <f>IFERROR(_xll.qlIndexFixing(ONIndex6M,I1148,TRUE,_xll.ohTrigger(RecalcTrigger,Trigger6M)),NA())</f>
        <v>1.2260518704128032E-2</v>
      </c>
      <c r="Q1148" s="145">
        <f>IFERROR(_xll.qlIndexFixing(ONIndex1Y,I1148,TRUE,_xll.ohTrigger(RecalcTrigger,Trigger1Y)),NA())</f>
        <v>1.2501801962701009E-2</v>
      </c>
    </row>
    <row r="1149" spans="2:17" x14ac:dyDescent="0.2">
      <c r="B1149" s="39" t="s">
        <v>42</v>
      </c>
      <c r="D1149" s="42">
        <f>_xll.qlCalendarAdvance(Calendar,$D1148,B1149,"f",FALSE)</f>
        <v>47787</v>
      </c>
      <c r="E1149" s="139">
        <f>_xll.qlInterestRateIndexValueDate(IndexON,D1149)</f>
        <v>47787</v>
      </c>
      <c r="F1149" s="155">
        <f>IFERROR(_xll.qlIndexFixing(IndexON,D1149,TRUE,_xll.ohTrigger(RecalcTrigger,TriggerON)),NA())</f>
        <v>1.1513557168303379E-2</v>
      </c>
      <c r="H1149" s="42">
        <f>_xll.qlCalendarAdvance(Calendar,$H1148,B1149,"f",FALSE)</f>
        <v>47787</v>
      </c>
      <c r="I1149" s="139">
        <f>_xll.qlInterestRateIndexValueDate(Index1M,$H1149)</f>
        <v>47791</v>
      </c>
      <c r="J1149" s="144">
        <f>IFERROR(_xll.qlIndexFixing(Index1M,$H1149,TRUE,_xll.ohTrigger(RecalcTrigger,Trigger1M)),NA())</f>
        <v>1.1380325158308224E-2</v>
      </c>
      <c r="K1149" s="44">
        <f>IFERROR(_xll.qlIndexFixing(Index3M,H1149,TRUE,_xll.ohTrigger(RecalcTrigger,Trigger3M)),NA())</f>
        <v>1.2077656174623332E-2</v>
      </c>
      <c r="L1149" s="44">
        <f>IFERROR(_xll.qlIndexFixing(Index6M,$H1149,TRUE,_xll.ohTrigger(RecalcTrigger,Trigger6M)),NA())</f>
        <v>1.2243654210140797E-2</v>
      </c>
      <c r="M1149" s="145">
        <f>IFERROR(_xll.qlIndexFixing(Index1Y,$H1149,TRUE,_xll.ohTrigger(RecalcTrigger,Trigger1Y)),NA())</f>
        <v>1.2461428815515705E-2</v>
      </c>
      <c r="N1149" s="144">
        <f>IFERROR(_xll.qlIndexFixing(ONIndex1M,I1149,TRUE,_xll.ohTrigger(RecalcTrigger,Trigger1M)),NA())</f>
        <v>1.1377945572110804E-2</v>
      </c>
      <c r="O1149" s="44">
        <f>IFERROR(_xll.qlIndexFixing(ONIndex3M,I1149,TRUE,_xll.ohTrigger(RecalcTrigger,Trigger3M)),NA())</f>
        <v>1.20775006081697E-2</v>
      </c>
      <c r="P1149" s="44">
        <f>IFERROR(_xll.qlIndexFixing(ONIndex6M,I1149,TRUE,_xll.ohTrigger(RecalcTrigger,Trigger6M)),NA())</f>
        <v>1.2257010525340561E-2</v>
      </c>
      <c r="Q1149" s="145">
        <f>IFERROR(_xll.qlIndexFixing(ONIndex1Y,I1149,TRUE,_xll.ohTrigger(RecalcTrigger,Trigger1Y)),NA())</f>
        <v>1.2498636923350404E-2</v>
      </c>
    </row>
    <row r="1150" spans="2:17" x14ac:dyDescent="0.2">
      <c r="B1150" s="39" t="s">
        <v>42</v>
      </c>
      <c r="D1150" s="42">
        <f>_xll.qlCalendarAdvance(Calendar,$D1149,B1150,"f",FALSE)</f>
        <v>47794</v>
      </c>
      <c r="E1150" s="139">
        <f>_xll.qlInterestRateIndexValueDate(IndexON,D1150)</f>
        <v>47794</v>
      </c>
      <c r="F1150" s="155">
        <f>IFERROR(_xll.qlIndexFixing(IndexON,D1150,TRUE,_xll.ohTrigger(RecalcTrigger,TriggerON)),NA())</f>
        <v>1.1513690798929943E-2</v>
      </c>
      <c r="H1150" s="42">
        <f>_xll.qlCalendarAdvance(Calendar,$H1149,B1150,"f",FALSE)</f>
        <v>47794</v>
      </c>
      <c r="I1150" s="139">
        <f>_xll.qlInterestRateIndexValueDate(Index1M,$H1150)</f>
        <v>47798</v>
      </c>
      <c r="J1150" s="144">
        <f>IFERROR(_xll.qlIndexFixing(Index1M,$H1150,TRUE,_xll.ohTrigger(RecalcTrigger,Trigger1M)),NA())</f>
        <v>1.137865564864704E-2</v>
      </c>
      <c r="K1150" s="44">
        <f>IFERROR(_xll.qlIndexFixing(Index3M,H1150,TRUE,_xll.ohTrigger(RecalcTrigger,Trigger3M)),NA())</f>
        <v>1.2074526920214693E-2</v>
      </c>
      <c r="L1150" s="44">
        <f>IFERROR(_xll.qlIndexFixing(Index6M,$H1150,TRUE,_xll.ohTrigger(RecalcTrigger,Trigger6M)),NA())</f>
        <v>1.2239346418192588E-2</v>
      </c>
      <c r="M1150" s="145">
        <f>IFERROR(_xll.qlIndexFixing(Index1Y,$H1150,TRUE,_xll.ohTrigger(RecalcTrigger,Trigger1Y)),NA())</f>
        <v>1.2456243908082336E-2</v>
      </c>
      <c r="N1150" s="144">
        <f>IFERROR(_xll.qlIndexFixing(ONIndex1M,I1150,TRUE,_xll.ohTrigger(RecalcTrigger,Trigger1M)),NA())</f>
        <v>1.1376427850082749E-2</v>
      </c>
      <c r="O1150" s="44">
        <f>IFERROR(_xll.qlIndexFixing(ONIndex3M,I1150,TRUE,_xll.ohTrigger(RecalcTrigger,Trigger3M)),NA())</f>
        <v>1.2074849252714515E-2</v>
      </c>
      <c r="P1150" s="44">
        <f>IFERROR(_xll.qlIndexFixing(ONIndex6M,I1150,TRUE,_xll.ohTrigger(RecalcTrigger,Trigger6M)),NA())</f>
        <v>1.2253444138314862E-2</v>
      </c>
      <c r="Q1150" s="145">
        <f>IFERROR(_xll.qlIndexFixing(ONIndex1Y,I1150,TRUE,_xll.ohTrigger(RecalcTrigger,Trigger1Y)),NA())</f>
        <v>1.2495397630756244E-2</v>
      </c>
    </row>
    <row r="1151" spans="2:17" x14ac:dyDescent="0.2">
      <c r="B1151" s="39" t="s">
        <v>42</v>
      </c>
      <c r="D1151" s="42">
        <f>_xll.qlCalendarAdvance(Calendar,$D1150,B1151,"f",FALSE)</f>
        <v>47801</v>
      </c>
      <c r="E1151" s="139">
        <f>_xll.qlInterestRateIndexValueDate(IndexON,D1151)</f>
        <v>47801</v>
      </c>
      <c r="F1151" s="155">
        <f>IFERROR(_xll.qlIndexFixing(IndexON,D1151,TRUE,_xll.ohTrigger(RecalcTrigger,TriggerON)),NA())</f>
        <v>1.1513694313558531E-2</v>
      </c>
      <c r="H1151" s="42">
        <f>_xll.qlCalendarAdvance(Calendar,$H1150,B1151,"f",FALSE)</f>
        <v>47801</v>
      </c>
      <c r="I1151" s="139">
        <f>_xll.qlInterestRateIndexValueDate(Index1M,$H1151)</f>
        <v>47805</v>
      </c>
      <c r="J1151" s="144">
        <f>IFERROR(_xll.qlIndexFixing(Index1M,$H1151,TRUE,_xll.ohTrigger(RecalcTrigger,Trigger1M)),NA())</f>
        <v>1.1376901987380172E-2</v>
      </c>
      <c r="K1151" s="44">
        <f>IFERROR(_xll.qlIndexFixing(Index3M,H1151,TRUE,_xll.ohTrigger(RecalcTrigger,Trigger3M)),NA())</f>
        <v>1.2071322359402333E-2</v>
      </c>
      <c r="L1151" s="44">
        <f>IFERROR(_xll.qlIndexFixing(Index6M,$H1151,TRUE,_xll.ohTrigger(RecalcTrigger,Trigger6M)),NA())</f>
        <v>1.2234982572462102E-2</v>
      </c>
      <c r="M1151" s="145">
        <f>IFERROR(_xll.qlIndexFixing(Index1Y,$H1151,TRUE,_xll.ohTrigger(RecalcTrigger,Trigger1Y)),NA())</f>
        <v>1.2450988986968852E-2</v>
      </c>
      <c r="N1151" s="144">
        <f>IFERROR(_xll.qlIndexFixing(ONIndex1M,I1151,TRUE,_xll.ohTrigger(RecalcTrigger,Trigger1M)),NA())</f>
        <v>1.1374825923571308E-2</v>
      </c>
      <c r="O1151" s="44">
        <f>IFERROR(_xll.qlIndexFixing(ONIndex3M,I1151,TRUE,_xll.ohTrigger(RecalcTrigger,Trigger3M)),NA())</f>
        <v>1.2072122079027636E-2</v>
      </c>
      <c r="P1151" s="44">
        <f>IFERROR(_xll.qlIndexFixing(ONIndex6M,I1151,TRUE,_xll.ohTrigger(RecalcTrigger,Trigger6M)),NA())</f>
        <v>1.2249819725624889E-2</v>
      </c>
      <c r="Q1151" s="145">
        <f>IFERROR(_xll.qlIndexFixing(ONIndex1Y,I1151,TRUE,_xll.ohTrigger(RecalcTrigger,Trigger1Y)),NA())</f>
        <v>1.2492084124646752E-2</v>
      </c>
    </row>
    <row r="1152" spans="2:17" x14ac:dyDescent="0.2">
      <c r="B1152" s="39" t="s">
        <v>42</v>
      </c>
      <c r="D1152" s="42">
        <f>_xll.qlCalendarAdvance(Calendar,$D1151,B1152,"f",FALSE)</f>
        <v>47808</v>
      </c>
      <c r="E1152" s="139">
        <f>_xll.qlInterestRateIndexValueDate(IndexON,D1152)</f>
        <v>47808</v>
      </c>
      <c r="F1152" s="155">
        <f>IFERROR(_xll.qlIndexFixing(IndexON,D1152,TRUE,_xll.ohTrigger(RecalcTrigger,TriggerON)),NA())</f>
        <v>1.1513567507153155E-2</v>
      </c>
      <c r="H1152" s="42">
        <f>_xll.qlCalendarAdvance(Calendar,$H1151,B1152,"f",FALSE)</f>
        <v>47808</v>
      </c>
      <c r="I1152" s="139">
        <f>_xll.qlInterestRateIndexValueDate(Index1M,$H1152)</f>
        <v>47812</v>
      </c>
      <c r="J1152" s="144">
        <f>IFERROR(_xll.qlIndexFixing(Index1M,$H1152,TRUE,_xll.ohTrigger(RecalcTrigger,Trigger1M)),NA())</f>
        <v>1.1375145295720035E-2</v>
      </c>
      <c r="K1152" s="44">
        <f>IFERROR(_xll.qlIndexFixing(Index3M,H1152,TRUE,_xll.ohTrigger(RecalcTrigger,Trigger3M)),NA())</f>
        <v>1.206804261158031E-2</v>
      </c>
      <c r="L1152" s="44">
        <f>IFERROR(_xll.qlIndexFixing(Index6M,$H1152,TRUE,_xll.ohTrigger(RecalcTrigger,Trigger6M)),NA())</f>
        <v>1.2230562856790856E-2</v>
      </c>
      <c r="M1152" s="145">
        <f>IFERROR(_xll.qlIndexFixing(Index1Y,$H1152,TRUE,_xll.ohTrigger(RecalcTrigger,Trigger1Y)),NA())</f>
        <v>1.2445664784189812E-2</v>
      </c>
      <c r="N1152" s="144">
        <f>IFERROR(_xll.qlIndexFixing(ONIndex1M,I1152,TRUE,_xll.ohTrigger(RecalcTrigger,Trigger1M)),NA())</f>
        <v>1.1373139865238358E-2</v>
      </c>
      <c r="O1152" s="44">
        <f>IFERROR(_xll.qlIndexFixing(ONIndex3M,I1152,TRUE,_xll.ohTrigger(RecalcTrigger,Trigger3M)),NA())</f>
        <v>1.2069319205734175E-2</v>
      </c>
      <c r="P1152" s="44">
        <f>IFERROR(_xll.qlIndexFixing(ONIndex6M,I1152,TRUE,_xll.ohTrigger(RecalcTrigger,Trigger6M)),NA())</f>
        <v>1.2246137469524854E-2</v>
      </c>
      <c r="Q1152" s="145">
        <f>IFERROR(_xll.qlIndexFixing(ONIndex1Y,I1152,TRUE,_xll.ohTrigger(RecalcTrigger,Trigger1Y)),NA())</f>
        <v>1.2488696444670211E-2</v>
      </c>
    </row>
    <row r="1153" spans="2:17" x14ac:dyDescent="0.2">
      <c r="B1153" s="39" t="s">
        <v>42</v>
      </c>
      <c r="D1153" s="42">
        <f>_xll.qlCalendarAdvance(Calendar,$D1152,B1153,"f",FALSE)</f>
        <v>47815</v>
      </c>
      <c r="E1153" s="139">
        <f>_xll.qlInterestRateIndexValueDate(IndexON,D1153)</f>
        <v>47815</v>
      </c>
      <c r="F1153" s="155">
        <f>IFERROR(_xll.qlIndexFixing(IndexON,D1153,TRUE,_xll.ohTrigger(RecalcTrigger,TriggerON)),NA())</f>
        <v>1.1513310174677827E-2</v>
      </c>
      <c r="H1153" s="42">
        <f>_xll.qlCalendarAdvance(Calendar,$H1152,B1153,"f",FALSE)</f>
        <v>47815</v>
      </c>
      <c r="I1153" s="139">
        <f>_xll.qlInterestRateIndexValueDate(Index1M,$H1153)</f>
        <v>47819</v>
      </c>
      <c r="J1153" s="144">
        <f>IFERROR(_xll.qlIndexFixing(Index1M,$H1153,TRUE,_xll.ohTrigger(RecalcTrigger,Trigger1M)),NA())</f>
        <v>1.1373177258181294E-2</v>
      </c>
      <c r="K1153" s="44">
        <f>IFERROR(_xll.qlIndexFixing(Index3M,H1153,TRUE,_xll.ohTrigger(RecalcTrigger,Trigger3M)),NA())</f>
        <v>1.2064739616540157E-2</v>
      </c>
      <c r="L1153" s="44">
        <f>IFERROR(_xll.qlIndexFixing(Index6M,$H1153,TRUE,_xll.ohTrigger(RecalcTrigger,Trigger6M)),NA())</f>
        <v>1.2226087455022997E-2</v>
      </c>
      <c r="M1153" s="145">
        <f>IFERROR(_xll.qlIndexFixing(Index1Y,$H1153,TRUE,_xll.ohTrigger(RecalcTrigger,Trigger1Y)),NA())</f>
        <v>1.2440272035175346E-2</v>
      </c>
      <c r="N1153" s="144">
        <f>IFERROR(_xll.qlIndexFixing(ONIndex1M,I1153,TRUE,_xll.ohTrigger(RecalcTrigger,Trigger1M)),NA())</f>
        <v>1.1371369747745774E-2</v>
      </c>
      <c r="O1153" s="44">
        <f>IFERROR(_xll.qlIndexFixing(ONIndex3M,I1153,TRUE,_xll.ohTrigger(RecalcTrigger,Trigger3M)),NA())</f>
        <v>1.2066440751938856E-2</v>
      </c>
      <c r="P1153" s="44">
        <f>IFERROR(_xll.qlIndexFixing(ONIndex6M,I1153,TRUE,_xll.ohTrigger(RecalcTrigger,Trigger6M)),NA())</f>
        <v>1.2242397552428841E-2</v>
      </c>
      <c r="Q1153" s="145">
        <f>IFERROR(_xll.qlIndexFixing(ONIndex1Y,I1153,TRUE,_xll.ohTrigger(RecalcTrigger,Trigger1Y)),NA())</f>
        <v>1.2485234630714714E-2</v>
      </c>
    </row>
    <row r="1154" spans="2:17" x14ac:dyDescent="0.2">
      <c r="B1154" s="39" t="s">
        <v>42</v>
      </c>
      <c r="D1154" s="42">
        <f>_xll.qlCalendarAdvance(Calendar,$D1153,B1154,"f",FALSE)</f>
        <v>47822</v>
      </c>
      <c r="E1154" s="139">
        <f>_xll.qlInterestRateIndexValueDate(IndexON,D1154)</f>
        <v>47822</v>
      </c>
      <c r="F1154" s="155">
        <f>IFERROR(_xll.qlIndexFixing(IndexON,D1154,TRUE,_xll.ohTrigger(RecalcTrigger,TriggerON)),NA())</f>
        <v>1.1512922111176493E-2</v>
      </c>
      <c r="H1154" s="42">
        <f>_xll.qlCalendarAdvance(Calendar,$H1153,B1154,"f",FALSE)</f>
        <v>47822</v>
      </c>
      <c r="I1154" s="139">
        <f>_xll.qlInterestRateIndexValueDate(Index1M,$H1154)</f>
        <v>47826</v>
      </c>
      <c r="J1154" s="144">
        <f>IFERROR(_xll.qlIndexFixing(Index1M,$H1154,TRUE,_xll.ohTrigger(RecalcTrigger,Trigger1M)),NA())</f>
        <v>1.1371165525934699E-2</v>
      </c>
      <c r="K1154" s="44">
        <f>IFERROR(_xll.qlIndexFixing(Index3M,H1154,TRUE,_xll.ohTrigger(RecalcTrigger,Trigger3M)),NA())</f>
        <v>1.2061315298384532E-2</v>
      </c>
      <c r="L1154" s="44">
        <f>IFERROR(_xll.qlIndexFixing(Index6M,$H1154,TRUE,_xll.ohTrigger(RecalcTrigger,Trigger6M)),NA())</f>
        <v>1.2221556551006625E-2</v>
      </c>
      <c r="M1154" s="145">
        <f>IFERROR(_xll.qlIndexFixing(Index1Y,$H1154,TRUE,_xll.ohTrigger(RecalcTrigger,Trigger1Y)),NA())</f>
        <v>1.2434811478770492E-2</v>
      </c>
      <c r="N1154" s="144">
        <f>IFERROR(_xll.qlIndexFixing(ONIndex1M,I1154,TRUE,_xll.ohTrigger(RecalcTrigger,Trigger1M)),NA())</f>
        <v>1.1369515643595562E-2</v>
      </c>
      <c r="O1154" s="44">
        <f>IFERROR(_xll.qlIndexFixing(ONIndex3M,I1154,TRUE,_xll.ohTrigger(RecalcTrigger,Trigger3M)),NA())</f>
        <v>1.2063486836346726E-2</v>
      </c>
      <c r="P1154" s="44">
        <f>IFERROR(_xll.qlIndexFixing(ONIndex6M,I1154,TRUE,_xll.ohTrigger(RecalcTrigger,Trigger6M)),NA())</f>
        <v>1.2238600156511126E-2</v>
      </c>
      <c r="Q1154" s="145">
        <f>IFERROR(_xll.qlIndexFixing(ONIndex1Y,I1154,TRUE,_xll.ohTrigger(RecalcTrigger,Trigger1Y)),NA())</f>
        <v>1.2481698722428547E-2</v>
      </c>
    </row>
    <row r="1155" spans="2:17" x14ac:dyDescent="0.2">
      <c r="B1155" s="39" t="s">
        <v>42</v>
      </c>
      <c r="D1155" s="42">
        <f>_xll.qlCalendarAdvance(Calendar,$D1154,B1155,"f",FALSE)</f>
        <v>47829</v>
      </c>
      <c r="E1155" s="139">
        <f>_xll.qlInterestRateIndexValueDate(IndexON,D1155)</f>
        <v>47829</v>
      </c>
      <c r="F1155" s="155">
        <f>IFERROR(_xll.qlIndexFixing(IndexON,D1155,TRUE,_xll.ohTrigger(RecalcTrigger,TriggerON)),NA())</f>
        <v>1.1512403111453295E-2</v>
      </c>
      <c r="H1155" s="42">
        <f>_xll.qlCalendarAdvance(Calendar,$H1154,B1155,"f",FALSE)</f>
        <v>47829</v>
      </c>
      <c r="I1155" s="139">
        <f>_xll.qlInterestRateIndexValueDate(Index1M,$H1155)</f>
        <v>47833</v>
      </c>
      <c r="J1155" s="144">
        <f>IFERROR(_xll.qlIndexFixing(Index1M,$H1155,TRUE,_xll.ohTrigger(RecalcTrigger,Trigger1M)),NA())</f>
        <v>1.1369069935348478E-2</v>
      </c>
      <c r="K1155" s="44">
        <f>IFERROR(_xll.qlIndexFixing(Index3M,H1155,TRUE,_xll.ohTrigger(RecalcTrigger,Trigger3M)),NA())</f>
        <v>1.2057816145360056E-2</v>
      </c>
      <c r="L1155" s="44">
        <f>IFERROR(_xll.qlIndexFixing(Index6M,$H1155,TRUE,_xll.ohTrigger(RecalcTrigger,Trigger6M)),NA())</f>
        <v>1.2216970328590284E-2</v>
      </c>
      <c r="M1155" s="145">
        <f>IFERROR(_xll.qlIndexFixing(Index1Y,$H1155,TRUE,_xll.ohTrigger(RecalcTrigger,Trigger1Y)),NA())</f>
        <v>1.242928385723586E-2</v>
      </c>
      <c r="N1155" s="144">
        <f>IFERROR(_xll.qlIndexFixing(ONIndex1M,I1155,TRUE,_xll.ohTrigger(RecalcTrigger,Trigger1M)),NA())</f>
        <v>1.1367577625289726E-2</v>
      </c>
      <c r="O1155" s="44">
        <f>IFERROR(_xll.qlIndexFixing(ONIndex3M,I1155,TRUE,_xll.ohTrigger(RecalcTrigger,Trigger3M)),NA())</f>
        <v>1.2060457577742767E-2</v>
      </c>
      <c r="P1155" s="44">
        <f>IFERROR(_xll.qlIndexFixing(ONIndex6M,I1155,TRUE,_xll.ohTrigger(RecalcTrigger,Trigger6M)),NA())</f>
        <v>1.2234745464265728E-2</v>
      </c>
      <c r="Q1155" s="145">
        <f>IFERROR(_xll.qlIndexFixing(ONIndex1Y,I1155,TRUE,_xll.ohTrigger(RecalcTrigger,Trigger1Y)),NA())</f>
        <v>1.2478088759459993E-2</v>
      </c>
    </row>
    <row r="1156" spans="2:17" x14ac:dyDescent="0.2">
      <c r="B1156" s="39" t="s">
        <v>42</v>
      </c>
      <c r="D1156" s="42">
        <f>_xll.qlCalendarAdvance(Calendar,$D1155,B1156,"f",FALSE)</f>
        <v>47836</v>
      </c>
      <c r="E1156" s="139">
        <f>_xll.qlInterestRateIndexValueDate(IndexON,D1156)</f>
        <v>47836</v>
      </c>
      <c r="F1156" s="155">
        <f>IFERROR(_xll.qlIndexFixing(IndexON,D1156,TRUE,_xll.ohTrigger(RecalcTrigger,TriggerON)),NA())</f>
        <v>1.1511752970632116E-2</v>
      </c>
      <c r="H1156" s="42">
        <f>_xll.qlCalendarAdvance(Calendar,$H1155,B1156,"f",FALSE)</f>
        <v>47836</v>
      </c>
      <c r="I1156" s="139">
        <f>_xll.qlInterestRateIndexValueDate(Index1M,$H1156)</f>
        <v>47840</v>
      </c>
      <c r="J1156" s="144">
        <f>IFERROR(_xll.qlIndexFixing(Index1M,$H1156,TRUE,_xll.ohTrigger(RecalcTrigger,Trigger1M)),NA())</f>
        <v>1.1366890559107714E-2</v>
      </c>
      <c r="K1156" s="44">
        <f>IFERROR(_xll.qlIndexFixing(Index3M,H1156,TRUE,_xll.ohTrigger(RecalcTrigger,Trigger3M)),NA())</f>
        <v>1.2054242276867482E-2</v>
      </c>
      <c r="L1156" s="44">
        <f>IFERROR(_xll.qlIndexFixing(Index6M,$H1156,TRUE,_xll.ohTrigger(RecalcTrigger,Trigger6M)),NA())</f>
        <v>1.2212328971629978E-2</v>
      </c>
      <c r="M1156" s="145">
        <f>IFERROR(_xll.qlIndexFixing(Index1Y,$H1156,TRUE,_xll.ohTrigger(RecalcTrigger,Trigger1Y)),NA())</f>
        <v>1.2423689916244561E-2</v>
      </c>
      <c r="N1156" s="144">
        <f>IFERROR(_xll.qlIndexFixing(ONIndex1M,I1156,TRUE,_xll.ohTrigger(RecalcTrigger,Trigger1M)),NA())</f>
        <v>1.1365021806053477E-2</v>
      </c>
      <c r="O1156" s="44">
        <f>IFERROR(_xll.qlIndexFixing(ONIndex3M,I1156,TRUE,_xll.ohTrigger(RecalcTrigger,Trigger3M)),NA())</f>
        <v>1.2056402840103786E-2</v>
      </c>
      <c r="P1156" s="44">
        <f>IFERROR(_xll.qlIndexFixing(ONIndex6M,I1156,TRUE,_xll.ohTrigger(RecalcTrigger,Trigger6M)),NA())</f>
        <v>1.222955477076404E-2</v>
      </c>
      <c r="Q1156" s="145">
        <f>IFERROR(_xll.qlIndexFixing(ONIndex1Y,I1156,TRUE,_xll.ohTrigger(RecalcTrigger,Trigger1Y)),NA())</f>
        <v>1.2473234929402111E-2</v>
      </c>
    </row>
    <row r="1157" spans="2:17" x14ac:dyDescent="0.2">
      <c r="B1157" s="39" t="s">
        <v>42</v>
      </c>
      <c r="D1157" s="42">
        <f>_xll.qlCalendarAdvance(Calendar,$D1156,B1157,"f",FALSE)</f>
        <v>47844</v>
      </c>
      <c r="E1157" s="139">
        <f>_xll.qlInterestRateIndexValueDate(IndexON,D1157)</f>
        <v>47844</v>
      </c>
      <c r="F1157" s="155">
        <f>IFERROR(_xll.qlIndexFixing(IndexON,D1157,TRUE,_xll.ohTrigger(RecalcTrigger,TriggerON)),NA())</f>
        <v>1.1511091203271206E-2</v>
      </c>
      <c r="H1157" s="42">
        <f>_xll.qlCalendarAdvance(Calendar,$H1156,B1157,"f",FALSE)</f>
        <v>47844</v>
      </c>
      <c r="I1157" s="139">
        <f>_xll.qlInterestRateIndexValueDate(Index1M,$H1157)</f>
        <v>47848</v>
      </c>
      <c r="J1157" s="144">
        <f>IFERROR(_xll.qlIndexFixing(Index1M,$H1157,TRUE,_xll.ohTrigger(RecalcTrigger,Trigger1M)),NA())</f>
        <v>1.136429734197765E-2</v>
      </c>
      <c r="K1157" s="44">
        <f>IFERROR(_xll.qlIndexFixing(Index3M,H1157,TRUE,_xll.ohTrigger(RecalcTrigger,Trigger3M)),NA())</f>
        <v>1.2050140343578875E-2</v>
      </c>
      <c r="L1157" s="44">
        <f>IFERROR(_xll.qlIndexFixing(Index6M,$H1157,TRUE,_xll.ohTrigger(RecalcTrigger,Trigger6M)),NA())</f>
        <v>1.2207105476763864E-2</v>
      </c>
      <c r="M1157" s="145">
        <f>IFERROR(_xll.qlIndexFixing(Index1Y,$H1157,TRUE,_xll.ohTrigger(RecalcTrigger,Trigger1Y)),NA())</f>
        <v>1.241721659441224E-2</v>
      </c>
      <c r="N1157" s="144">
        <f>IFERROR(_xll.qlIndexFixing(ONIndex1M,I1157,TRUE,_xll.ohTrigger(RecalcTrigger,Trigger1M)),NA())</f>
        <v>1.1362880163883204E-2</v>
      </c>
      <c r="O1157" s="44">
        <f>IFERROR(_xll.qlIndexFixing(ONIndex3M,I1157,TRUE,_xll.ohTrigger(RecalcTrigger,Trigger3M)),NA())</f>
        <v>1.2053190886360809E-2</v>
      </c>
      <c r="P1157" s="44">
        <f>IFERROR(_xll.qlIndexFixing(ONIndex6M,I1157,TRUE,_xll.ohTrigger(RecalcTrigger,Trigger6M)),NA())</f>
        <v>1.2225561419434428E-2</v>
      </c>
      <c r="Q1157" s="145">
        <f>IFERROR(_xll.qlIndexFixing(ONIndex1Y,I1157,TRUE,_xll.ohTrigger(RecalcTrigger,Trigger1Y)),NA())</f>
        <v>1.2469445022826875E-2</v>
      </c>
    </row>
    <row r="1158" spans="2:17" x14ac:dyDescent="0.2">
      <c r="B1158" s="39" t="s">
        <v>42</v>
      </c>
      <c r="D1158" s="42">
        <f>_xll.qlCalendarAdvance(Calendar,$D1157,B1158,"f",FALSE)</f>
        <v>47851</v>
      </c>
      <c r="E1158" s="139">
        <f>_xll.qlInterestRateIndexValueDate(IndexON,D1158)</f>
        <v>47851</v>
      </c>
      <c r="F1158" s="155">
        <f>IFERROR(_xll.qlIndexFixing(IndexON,D1158,TRUE,_xll.ohTrigger(RecalcTrigger,TriggerON)),NA())</f>
        <v>1.1510140479105146E-2</v>
      </c>
      <c r="H1158" s="42">
        <f>_xll.qlCalendarAdvance(Calendar,$H1157,B1158,"f",FALSE)</f>
        <v>47851</v>
      </c>
      <c r="I1158" s="139">
        <f>_xll.qlInterestRateIndexValueDate(Index1M,$H1158)</f>
        <v>47855</v>
      </c>
      <c r="J1158" s="144">
        <f>IFERROR(_xll.qlIndexFixing(Index1M,$H1158,TRUE,_xll.ohTrigger(RecalcTrigger,Trigger1M)),NA())</f>
        <v>1.1361938669824576E-2</v>
      </c>
      <c r="K1158" s="44">
        <f>IFERROR(_xll.qlIndexFixing(Index3M,H1158,TRUE,_xll.ohTrigger(RecalcTrigger,Trigger3M)),NA())</f>
        <v>1.2046412193407185E-2</v>
      </c>
      <c r="L1158" s="44">
        <f>IFERROR(_xll.qlIndexFixing(Index6M,$H1158,TRUE,_xll.ohTrigger(RecalcTrigger,Trigger6M)),NA())</f>
        <v>1.2202350601440332E-2</v>
      </c>
      <c r="M1158" s="145">
        <f>IFERROR(_xll.qlIndexFixing(Index1Y,$H1158,TRUE,_xll.ohTrigger(RecalcTrigger,Trigger1Y)),NA())</f>
        <v>1.2411483067113278E-2</v>
      </c>
      <c r="N1158" s="144">
        <f>IFERROR(_xll.qlIndexFixing(ONIndex1M,I1158,TRUE,_xll.ohTrigger(RecalcTrigger,Trigger1M)),NA())</f>
        <v>1.1360941222982035E-2</v>
      </c>
      <c r="O1158" s="44">
        <f>IFERROR(_xll.qlIndexFixing(ONIndex3M,I1158,TRUE,_xll.ohTrigger(RecalcTrigger,Trigger3M)),NA())</f>
        <v>1.2050447879312642E-2</v>
      </c>
      <c r="P1158" s="44">
        <f>IFERROR(_xll.qlIndexFixing(ONIndex6M,I1158,TRUE,_xll.ohTrigger(RecalcTrigger,Trigger6M)),NA())</f>
        <v>1.2222259741569985E-2</v>
      </c>
      <c r="Q1158" s="145">
        <f>IFERROR(_xll.qlIndexFixing(ONIndex1Y,I1158,TRUE,_xll.ohTrigger(RecalcTrigger,Trigger1Y)),NA())</f>
        <v>1.2466261494852304E-2</v>
      </c>
    </row>
    <row r="1159" spans="2:17" x14ac:dyDescent="0.2">
      <c r="B1159" s="39" t="s">
        <v>42</v>
      </c>
      <c r="D1159" s="42">
        <f>_xll.qlCalendarAdvance(Calendar,$D1158,B1159,"f",FALSE)</f>
        <v>47858</v>
      </c>
      <c r="E1159" s="139">
        <f>_xll.qlInterestRateIndexValueDate(IndexON,D1159)</f>
        <v>47858</v>
      </c>
      <c r="F1159" s="155">
        <f>IFERROR(_xll.qlIndexFixing(IndexON,D1159,TRUE,_xll.ohTrigger(RecalcTrigger,TriggerON)),NA())</f>
        <v>1.1509057931640143E-2</v>
      </c>
      <c r="H1159" s="42">
        <f>_xll.qlCalendarAdvance(Calendar,$H1158,B1159,"f",FALSE)</f>
        <v>47858</v>
      </c>
      <c r="I1159" s="139">
        <f>_xll.qlInterestRateIndexValueDate(Index1M,$H1159)</f>
        <v>47862</v>
      </c>
      <c r="J1159" s="144">
        <f>IFERROR(_xll.qlIndexFixing(Index1M,$H1159,TRUE,_xll.ohTrigger(RecalcTrigger,Trigger1M)),NA())</f>
        <v>1.1359496440474211E-2</v>
      </c>
      <c r="K1159" s="44">
        <f>IFERROR(_xll.qlIndexFixing(Index3M,H1159,TRUE,_xll.ohTrigger(RecalcTrigger,Trigger3M)),NA())</f>
        <v>1.204252503842731E-2</v>
      </c>
      <c r="L1159" s="44">
        <f>IFERROR(_xll.qlIndexFixing(Index6M,$H1159,TRUE,_xll.ohTrigger(RecalcTrigger,Trigger6M)),NA())</f>
        <v>1.2197541158062417E-2</v>
      </c>
      <c r="M1159" s="145">
        <f>IFERROR(_xll.qlIndexFixing(Index1Y,$H1159,TRUE,_xll.ohTrigger(RecalcTrigger,Trigger1Y)),NA())</f>
        <v>1.2405685586122001E-2</v>
      </c>
      <c r="N1159" s="144">
        <f>IFERROR(_xll.qlIndexFixing(ONIndex1M,I1159,TRUE,_xll.ohTrigger(RecalcTrigger,Trigger1M)),NA())</f>
        <v>1.1358656333824158E-2</v>
      </c>
      <c r="O1159" s="44">
        <f>IFERROR(_xll.qlIndexFixing(ONIndex3M,I1159,TRUE,_xll.ohTrigger(RecalcTrigger,Trigger3M)),NA())</f>
        <v>1.2047107751778086E-2</v>
      </c>
      <c r="P1159" s="44">
        <f>IFERROR(_xll.qlIndexFixing(ONIndex6M,I1159,TRUE,_xll.ohTrigger(RecalcTrigger,Trigger6M)),NA())</f>
        <v>1.221816962132749E-2</v>
      </c>
      <c r="Q1159" s="145">
        <f>IFERROR(_xll.qlIndexFixing(ONIndex1Y,I1159,TRUE,_xll.ohTrigger(RecalcTrigger,Trigger1Y)),NA())</f>
        <v>1.2462345157757682E-2</v>
      </c>
    </row>
    <row r="1160" spans="2:17" x14ac:dyDescent="0.2">
      <c r="B1160" s="39" t="s">
        <v>42</v>
      </c>
      <c r="D1160" s="42">
        <f>_xll.qlCalendarAdvance(Calendar,$D1159,B1160,"f",FALSE)</f>
        <v>47865</v>
      </c>
      <c r="E1160" s="139">
        <f>_xll.qlInterestRateIndexValueDate(IndexON,D1160)</f>
        <v>47865</v>
      </c>
      <c r="F1160" s="155">
        <f>IFERROR(_xll.qlIndexFixing(IndexON,D1160,TRUE,_xll.ohTrigger(RecalcTrigger,TriggerON)),NA())</f>
        <v>1.1507843355866854E-2</v>
      </c>
      <c r="H1160" s="42">
        <f>_xll.qlCalendarAdvance(Calendar,$H1159,B1160,"f",FALSE)</f>
        <v>47865</v>
      </c>
      <c r="I1160" s="139">
        <f>_xll.qlInterestRateIndexValueDate(Index1M,$H1160)</f>
        <v>47869</v>
      </c>
      <c r="J1160" s="144">
        <f>IFERROR(_xll.qlIndexFixing(Index1M,$H1160,TRUE,_xll.ohTrigger(RecalcTrigger,Trigger1M)),NA())</f>
        <v>1.1356970726616795E-2</v>
      </c>
      <c r="K1160" s="44">
        <f>IFERROR(_xll.qlIndexFixing(Index3M,H1160,TRUE,_xll.ohTrigger(RecalcTrigger,Trigger3M)),NA())</f>
        <v>1.2038732973670641E-2</v>
      </c>
      <c r="L1160" s="44">
        <f>IFERROR(_xll.qlIndexFixing(Index6M,$H1160,TRUE,_xll.ohTrigger(RecalcTrigger,Trigger6M)),NA())</f>
        <v>1.2192677330486141E-2</v>
      </c>
      <c r="M1160" s="145">
        <f>IFERROR(_xll.qlIndexFixing(Index1Y,$H1160,TRUE,_xll.ohTrigger(RecalcTrigger,Trigger1Y)),NA())</f>
        <v>1.2399824911249692E-2</v>
      </c>
      <c r="N1160" s="144">
        <f>IFERROR(_xll.qlIndexFixing(ONIndex1M,I1160,TRUE,_xll.ohTrigger(RecalcTrigger,Trigger1M)),NA())</f>
        <v>1.1356287903812046E-2</v>
      </c>
      <c r="O1160" s="44">
        <f>IFERROR(_xll.qlIndexFixing(ONIndex3M,I1160,TRUE,_xll.ohTrigger(RecalcTrigger,Trigger3M)),NA())</f>
        <v>1.2043692892582669E-2</v>
      </c>
      <c r="P1160" s="44">
        <f>IFERROR(_xll.qlIndexFixing(ONIndex6M,I1160,TRUE,_xll.ohTrigger(RecalcTrigger,Trigger6M)),NA())</f>
        <v>1.2214023142647079E-2</v>
      </c>
      <c r="Q1160" s="145">
        <f>IFERROR(_xll.qlIndexFixing(ONIndex1Y,I1160,TRUE,_xll.ohTrigger(RecalcTrigger,Trigger1Y)),NA())</f>
        <v>1.2458354970377172E-2</v>
      </c>
    </row>
    <row r="1161" spans="2:17" x14ac:dyDescent="0.2">
      <c r="B1161" s="39" t="s">
        <v>42</v>
      </c>
      <c r="D1161" s="42">
        <f>_xll.qlCalendarAdvance(Calendar,$D1160,B1161,"f",FALSE)</f>
        <v>47872</v>
      </c>
      <c r="E1161" s="139">
        <f>_xll.qlInterestRateIndexValueDate(IndexON,D1161)</f>
        <v>47872</v>
      </c>
      <c r="F1161" s="155">
        <f>IFERROR(_xll.qlIndexFixing(IndexON,D1161,TRUE,_xll.ohTrigger(RecalcTrigger,TriggerON)),NA())</f>
        <v>1.1506496546775935E-2</v>
      </c>
      <c r="H1161" s="42">
        <f>_xll.qlCalendarAdvance(Calendar,$H1160,B1161,"f",FALSE)</f>
        <v>47872</v>
      </c>
      <c r="I1161" s="139">
        <f>_xll.qlInterestRateIndexValueDate(Index1M,$H1161)</f>
        <v>47876</v>
      </c>
      <c r="J1161" s="144">
        <f>IFERROR(_xll.qlIndexFixing(Index1M,$H1161,TRUE,_xll.ohTrigger(RecalcTrigger,Trigger1M)),NA())</f>
        <v>1.1354361600955466E-2</v>
      </c>
      <c r="K1161" s="44">
        <f>IFERROR(_xll.qlIndexFixing(Index3M,H1161,TRUE,_xll.ohTrigger(RecalcTrigger,Trigger3M)),NA())</f>
        <v>1.203478214292808E-2</v>
      </c>
      <c r="L1161" s="44">
        <f>IFERROR(_xll.qlIndexFixing(Index6M,$H1161,TRUE,_xll.ohTrigger(RecalcTrigger,Trigger6M)),NA())</f>
        <v>1.2187759302570621E-2</v>
      </c>
      <c r="M1161" s="145">
        <f>IFERROR(_xll.qlIndexFixing(Index1Y,$H1161,TRUE,_xll.ohTrigger(RecalcTrigger,Trigger1Y)),NA())</f>
        <v>1.2393901805716853E-2</v>
      </c>
      <c r="N1161" s="144">
        <f>IFERROR(_xll.qlIndexFixing(ONIndex1M,I1161,TRUE,_xll.ohTrigger(RecalcTrigger,Trigger1M)),NA())</f>
        <v>1.1353836005447704E-2</v>
      </c>
      <c r="O1161" s="44">
        <f>IFERROR(_xll.qlIndexFixing(ONIndex3M,I1161,TRUE,_xll.ohTrigger(RecalcTrigger,Trigger3M)),NA())</f>
        <v>1.2040203420431439E-2</v>
      </c>
      <c r="P1161" s="44">
        <f>IFERROR(_xll.qlIndexFixing(ONIndex6M,I1161,TRUE,_xll.ohTrigger(RecalcTrigger,Trigger6M)),NA())</f>
        <v>1.2209820487703027E-2</v>
      </c>
      <c r="Q1161" s="145">
        <f>IFERROR(_xll.qlIndexFixing(ONIndex1Y,I1161,TRUE,_xll.ohTrigger(RecalcTrigger,Trigger1Y)),NA())</f>
        <v>1.2454290972598869E-2</v>
      </c>
    </row>
    <row r="1162" spans="2:17" x14ac:dyDescent="0.2">
      <c r="B1162" s="39" t="s">
        <v>42</v>
      </c>
      <c r="D1162" s="42">
        <f>_xll.qlCalendarAdvance(Calendar,$D1161,B1162,"f",FALSE)</f>
        <v>47879</v>
      </c>
      <c r="E1162" s="139">
        <f>_xll.qlInterestRateIndexValueDate(IndexON,D1162)</f>
        <v>47879</v>
      </c>
      <c r="F1162" s="155">
        <f>IFERROR(_xll.qlIndexFixing(IndexON,D1162,TRUE,_xll.ohTrigger(RecalcTrigger,TriggerON)),NA())</f>
        <v>1.1505017299224818E-2</v>
      </c>
      <c r="H1162" s="42">
        <f>_xll.qlCalendarAdvance(Calendar,$H1161,B1162,"f",FALSE)</f>
        <v>47879</v>
      </c>
      <c r="I1162" s="139">
        <f>_xll.qlInterestRateIndexValueDate(Index1M,$H1162)</f>
        <v>47883</v>
      </c>
      <c r="J1162" s="144">
        <f>IFERROR(_xll.qlIndexFixing(Index1M,$H1162,TRUE,_xll.ohTrigger(RecalcTrigger,Trigger1M)),NA())</f>
        <v>1.1351728857029095E-2</v>
      </c>
      <c r="K1162" s="44">
        <f>IFERROR(_xll.qlIndexFixing(Index3M,H1162,TRUE,_xll.ohTrigger(RecalcTrigger,Trigger3M)),NA())</f>
        <v>1.20307573241627E-2</v>
      </c>
      <c r="L1162" s="44">
        <f>IFERROR(_xll.qlIndexFixing(Index6M,$H1162,TRUE,_xll.ohTrigger(RecalcTrigger,Trigger6M)),NA())</f>
        <v>1.2182787258178063E-2</v>
      </c>
      <c r="M1162" s="145">
        <f>IFERROR(_xll.qlIndexFixing(Index1Y,$H1162,TRUE,_xll.ohTrigger(RecalcTrigger,Trigger1Y)),NA())</f>
        <v>1.2387917036156266E-2</v>
      </c>
      <c r="N1162" s="144">
        <f>IFERROR(_xll.qlIndexFixing(ONIndex1M,I1162,TRUE,_xll.ohTrigger(RecalcTrigger,Trigger1M)),NA())</f>
        <v>1.1351300711472945E-2</v>
      </c>
      <c r="O1162" s="44">
        <f>IFERROR(_xll.qlIndexFixing(ONIndex3M,I1162,TRUE,_xll.ohTrigger(RecalcTrigger,Trigger3M)),NA())</f>
        <v>1.2036639454269249E-2</v>
      </c>
      <c r="P1162" s="44">
        <f>IFERROR(_xll.qlIndexFixing(ONIndex6M,I1162,TRUE,_xll.ohTrigger(RecalcTrigger,Trigger6M)),NA())</f>
        <v>1.2205561838909418E-2</v>
      </c>
      <c r="Q1162" s="145">
        <f>IFERROR(_xll.qlIndexFixing(ONIndex1Y,I1162,TRUE,_xll.ohTrigger(RecalcTrigger,Trigger1Y)),NA())</f>
        <v>1.2450153204071057E-2</v>
      </c>
    </row>
    <row r="1163" spans="2:17" x14ac:dyDescent="0.2">
      <c r="B1163" s="39" t="s">
        <v>42</v>
      </c>
      <c r="D1163" s="42">
        <f>_xll.qlCalendarAdvance(Calendar,$D1162,B1163,"f",FALSE)</f>
        <v>47886</v>
      </c>
      <c r="E1163" s="139">
        <f>_xll.qlInterestRateIndexValueDate(IndexON,D1163)</f>
        <v>47886</v>
      </c>
      <c r="F1163" s="155">
        <f>IFERROR(_xll.qlIndexFixing(IndexON,D1163,TRUE,_xll.ohTrigger(RecalcTrigger,TriggerON)),NA())</f>
        <v>1.150340540825745E-2</v>
      </c>
      <c r="H1163" s="42">
        <f>_xll.qlCalendarAdvance(Calendar,$H1162,B1163,"f",FALSE)</f>
        <v>47886</v>
      </c>
      <c r="I1163" s="139">
        <f>_xll.qlInterestRateIndexValueDate(Index1M,$H1163)</f>
        <v>47890</v>
      </c>
      <c r="J1163" s="144">
        <f>IFERROR(_xll.qlIndexFixing(Index1M,$H1163,TRUE,_xll.ohTrigger(RecalcTrigger,Trigger1M)),NA())</f>
        <v>1.134897121231937E-2</v>
      </c>
      <c r="K1163" s="44">
        <f>IFERROR(_xll.qlIndexFixing(Index3M,H1163,TRUE,_xll.ohTrigger(RecalcTrigger,Trigger3M)),NA())</f>
        <v>1.2026658636790089E-2</v>
      </c>
      <c r="L1163" s="44">
        <f>IFERROR(_xll.qlIndexFixing(Index6M,$H1163,TRUE,_xll.ohTrigger(RecalcTrigger,Trigger6M)),NA())</f>
        <v>1.217776138117156E-2</v>
      </c>
      <c r="M1163" s="145">
        <f>IFERROR(_xll.qlIndexFixing(Index1Y,$H1163,TRUE,_xll.ohTrigger(RecalcTrigger,Trigger1Y)),NA())</f>
        <v>1.2381871372609057E-2</v>
      </c>
      <c r="N1163" s="144">
        <f>IFERROR(_xll.qlIndexFixing(ONIndex1M,I1163,TRUE,_xll.ohTrigger(RecalcTrigger,Trigger1M)),NA())</f>
        <v>1.1348682094389773E-2</v>
      </c>
      <c r="O1163" s="44">
        <f>IFERROR(_xll.qlIndexFixing(ONIndex3M,I1163,TRUE,_xll.ohTrigger(RecalcTrigger,Trigger3M)),NA())</f>
        <v>1.2033001112961017E-2</v>
      </c>
      <c r="P1163" s="44">
        <f>IFERROR(_xll.qlIndexFixing(ONIndex6M,I1163,TRUE,_xll.ohTrigger(RecalcTrigger,Trigger6M)),NA())</f>
        <v>1.2201247378760272E-2</v>
      </c>
      <c r="Q1163" s="145">
        <f>IFERROR(_xll.qlIndexFixing(ONIndex1Y,I1163,TRUE,_xll.ohTrigger(RecalcTrigger,Trigger1Y)),NA())</f>
        <v>1.2445941704442021E-2</v>
      </c>
    </row>
    <row r="1164" spans="2:17" x14ac:dyDescent="0.2">
      <c r="B1164" s="39" t="s">
        <v>42</v>
      </c>
      <c r="D1164" s="42">
        <f>_xll.qlCalendarAdvance(Calendar,$D1163,B1164,"f",FALSE)</f>
        <v>47893</v>
      </c>
      <c r="E1164" s="139">
        <f>_xll.qlInterestRateIndexValueDate(IndexON,D1164)</f>
        <v>47893</v>
      </c>
      <c r="F1164" s="155">
        <f>IFERROR(_xll.qlIndexFixing(IndexON,D1164,TRUE,_xll.ohTrigger(RecalcTrigger,TriggerON)),NA())</f>
        <v>1.1501660668811198E-2</v>
      </c>
      <c r="H1164" s="42">
        <f>_xll.qlCalendarAdvance(Calendar,$H1163,B1164,"f",FALSE)</f>
        <v>47893</v>
      </c>
      <c r="I1164" s="139">
        <f>_xll.qlInterestRateIndexValueDate(Index1M,$H1164)</f>
        <v>47897</v>
      </c>
      <c r="J1164" s="144">
        <f>IFERROR(_xll.qlIndexFixing(Index1M,$H1164,TRUE,_xll.ohTrigger(RecalcTrigger,Trigger1M)),NA())</f>
        <v>1.1346130366115377E-2</v>
      </c>
      <c r="K1164" s="44">
        <f>IFERROR(_xll.qlIndexFixing(Index3M,H1164,TRUE,_xll.ohTrigger(RecalcTrigger,Trigger3M)),NA())</f>
        <v>1.2022486200238269E-2</v>
      </c>
      <c r="L1164" s="44">
        <f>IFERROR(_xll.qlIndexFixing(Index6M,$H1164,TRUE,_xll.ohTrigger(RecalcTrigger,Trigger6M)),NA())</f>
        <v>1.2172681855418616E-2</v>
      </c>
      <c r="M1164" s="145">
        <f>IFERROR(_xll.qlIndexFixing(Index1Y,$H1164,TRUE,_xll.ohTrigger(RecalcTrigger,Trigger1Y)),NA())</f>
        <v>1.2375765588526013E-2</v>
      </c>
      <c r="N1164" s="144">
        <f>IFERROR(_xll.qlIndexFixing(ONIndex1M,I1164,TRUE,_xll.ohTrigger(RecalcTrigger,Trigger1M)),NA())</f>
        <v>1.1345980226700192E-2</v>
      </c>
      <c r="O1164" s="44">
        <f>IFERROR(_xll.qlIndexFixing(ONIndex3M,I1164,TRUE,_xll.ohTrigger(RecalcTrigger,Trigger3M)),NA())</f>
        <v>1.2029288515371661E-2</v>
      </c>
      <c r="P1164" s="44">
        <f>IFERROR(_xll.qlIndexFixing(ONIndex6M,I1164,TRUE,_xll.ohTrigger(RecalcTrigger,Trigger6M)),NA())</f>
        <v>1.2196877289349928E-2</v>
      </c>
      <c r="Q1164" s="145">
        <f>IFERROR(_xll.qlIndexFixing(ONIndex1Y,I1164,TRUE,_xll.ohTrigger(RecalcTrigger,Trigger1Y)),NA())</f>
        <v>1.2441656513599852E-2</v>
      </c>
    </row>
    <row r="1165" spans="2:17" x14ac:dyDescent="0.2">
      <c r="B1165" s="39" t="s">
        <v>42</v>
      </c>
      <c r="D1165" s="42">
        <f>_xll.qlCalendarAdvance(Calendar,$D1164,B1165,"f",FALSE)</f>
        <v>47900</v>
      </c>
      <c r="E1165" s="139">
        <f>_xll.qlInterestRateIndexValueDate(IndexON,D1165)</f>
        <v>47900</v>
      </c>
      <c r="F1165" s="155">
        <f>IFERROR(_xll.qlIndexFixing(IndexON,D1165,TRUE,_xll.ohTrigger(RecalcTrigger,TriggerON)),NA())</f>
        <v>1.1499782875823428E-2</v>
      </c>
      <c r="H1165" s="42">
        <f>_xll.qlCalendarAdvance(Calendar,$H1164,B1165,"f",FALSE)</f>
        <v>47900</v>
      </c>
      <c r="I1165" s="139">
        <f>_xll.qlInterestRateIndexValueDate(Index1M,$H1165)</f>
        <v>47904</v>
      </c>
      <c r="J1165" s="144">
        <f>IFERROR(_xll.qlIndexFixing(Index1M,$H1165,TRUE,_xll.ohTrigger(RecalcTrigger,Trigger1M)),NA())</f>
        <v>1.1343206391113254E-2</v>
      </c>
      <c r="K1165" s="44">
        <f>IFERROR(_xll.qlIndexFixing(Index3M,H1165,TRUE,_xll.ohTrigger(RecalcTrigger,Trigger3M)),NA())</f>
        <v>1.2018240133935265E-2</v>
      </c>
      <c r="L1165" s="44">
        <f>IFERROR(_xll.qlIndexFixing(Index6M,$H1165,TRUE,_xll.ohTrigger(RecalcTrigger,Trigger6M)),NA())</f>
        <v>1.2167548864788505E-2</v>
      </c>
      <c r="M1165" s="145">
        <f>IFERROR(_xll.qlIndexFixing(Index1Y,$H1165,TRUE,_xll.ohTrigger(RecalcTrigger,Trigger1Y)),NA())</f>
        <v>1.2369600460766036E-2</v>
      </c>
      <c r="N1165" s="144">
        <f>IFERROR(_xll.qlIndexFixing(ONIndex1M,I1165,TRUE,_xll.ohTrigger(RecalcTrigger,Trigger1M)),NA())</f>
        <v>1.1343195181146015E-2</v>
      </c>
      <c r="O1165" s="44">
        <f>IFERROR(_xll.qlIndexFixing(ONIndex3M,I1165,TRUE,_xll.ohTrigger(RecalcTrigger,Trigger3M)),NA())</f>
        <v>1.2025501780126291E-2</v>
      </c>
      <c r="P1165" s="44">
        <f>IFERROR(_xll.qlIndexFixing(ONIndex6M,I1165,TRUE,_xll.ohTrigger(RecalcTrigger,Trigger6M)),NA())</f>
        <v>1.2192451753252342E-2</v>
      </c>
      <c r="Q1165" s="145">
        <f>IFERROR(_xll.qlIndexFixing(ONIndex1Y,I1165,TRUE,_xll.ohTrigger(RecalcTrigger,Trigger1Y)),NA())</f>
        <v>1.2437297671272773E-2</v>
      </c>
    </row>
    <row r="1166" spans="2:17" x14ac:dyDescent="0.2">
      <c r="B1166" s="39" t="s">
        <v>42</v>
      </c>
      <c r="D1166" s="42">
        <f>_xll.qlCalendarAdvance(Calendar,$D1165,B1166,"f",FALSE)</f>
        <v>47907</v>
      </c>
      <c r="E1166" s="139">
        <f>_xll.qlInterestRateIndexValueDate(IndexON,D1166)</f>
        <v>47907</v>
      </c>
      <c r="F1166" s="155">
        <f>IFERROR(_xll.qlIndexFixing(IndexON,D1166,TRUE,_xll.ohTrigger(RecalcTrigger,TriggerON)),NA())</f>
        <v>1.1497771824231506E-2</v>
      </c>
      <c r="H1166" s="42">
        <f>_xll.qlCalendarAdvance(Calendar,$H1165,B1166,"f",FALSE)</f>
        <v>47907</v>
      </c>
      <c r="I1166" s="139">
        <f>_xll.qlInterestRateIndexValueDate(Index1M,$H1166)</f>
        <v>47911</v>
      </c>
      <c r="J1166" s="144">
        <f>IFERROR(_xll.qlIndexFixing(Index1M,$H1166,TRUE,_xll.ohTrigger(RecalcTrigger,Trigger1M)),NA())</f>
        <v>1.1340067339952223E-2</v>
      </c>
      <c r="K1166" s="44">
        <f>IFERROR(_xll.qlIndexFixing(Index3M,H1166,TRUE,_xll.ohTrigger(RecalcTrigger,Trigger3M)),NA())</f>
        <v>1.2013675262287337E-2</v>
      </c>
      <c r="L1166" s="44">
        <f>IFERROR(_xll.qlIndexFixing(Index6M,$H1166,TRUE,_xll.ohTrigger(RecalcTrigger,Trigger6M)),NA())</f>
        <v>1.2161809915333594E-2</v>
      </c>
      <c r="M1166" s="145">
        <f>IFERROR(_xll.qlIndexFixing(Index1Y,$H1166,TRUE,_xll.ohTrigger(RecalcTrigger,Trigger1Y)),NA())</f>
        <v>1.2363104542367739E-2</v>
      </c>
      <c r="N1166" s="144">
        <f>IFERROR(_xll.qlIndexFixing(ONIndex1M,I1166,TRUE,_xll.ohTrigger(RecalcTrigger,Trigger1M)),NA())</f>
        <v>1.1340327029989439E-2</v>
      </c>
      <c r="O1166" s="44">
        <f>IFERROR(_xll.qlIndexFixing(ONIndex3M,I1166,TRUE,_xll.ohTrigger(RecalcTrigger,Trigger3M)),NA())</f>
        <v>1.2021641026329632E-2</v>
      </c>
      <c r="P1166" s="44">
        <f>IFERROR(_xll.qlIndexFixing(ONIndex6M,I1166,TRUE,_xll.ohTrigger(RecalcTrigger,Trigger6M)),NA())</f>
        <v>1.2187970952801663E-2</v>
      </c>
      <c r="Q1166" s="145">
        <f>IFERROR(_xll.qlIndexFixing(ONIndex1Y,I1166,TRUE,_xll.ohTrigger(RecalcTrigger,Trigger1Y)),NA())</f>
        <v>1.2432865217109068E-2</v>
      </c>
    </row>
    <row r="1167" spans="2:17" x14ac:dyDescent="0.2">
      <c r="B1167" s="39" t="s">
        <v>42</v>
      </c>
      <c r="D1167" s="42">
        <f>_xll.qlCalendarAdvance(Calendar,$D1166,B1167,"f",FALSE)</f>
        <v>47914</v>
      </c>
      <c r="E1167" s="139">
        <f>_xll.qlInterestRateIndexValueDate(IndexON,D1167)</f>
        <v>47914</v>
      </c>
      <c r="F1167" s="155">
        <f>IFERROR(_xll.qlIndexFixing(IndexON,D1167,TRUE,_xll.ohTrigger(RecalcTrigger,TriggerON)),NA())</f>
        <v>1.1495627309079381E-2</v>
      </c>
      <c r="H1167" s="42">
        <f>_xll.qlCalendarAdvance(Calendar,$H1166,B1167,"f",FALSE)</f>
        <v>47914</v>
      </c>
      <c r="I1167" s="139">
        <f>_xll.qlInterestRateIndexValueDate(Index1M,$H1167)</f>
        <v>47918</v>
      </c>
      <c r="J1167" s="144">
        <f>IFERROR(_xll.qlIndexFixing(Index1M,$H1167,TRUE,_xll.ohTrigger(RecalcTrigger,Trigger1M)),NA())</f>
        <v>1.1336751132121339E-2</v>
      </c>
      <c r="K1167" s="44">
        <f>IFERROR(_xll.qlIndexFixing(Index3M,H1167,TRUE,_xll.ohTrigger(RecalcTrigger,Trigger3M)),NA())</f>
        <v>1.2009271563635517E-2</v>
      </c>
      <c r="L1167" s="44">
        <f>IFERROR(_xll.qlIndexFixing(Index6M,$H1167,TRUE,_xll.ohTrigger(RecalcTrigger,Trigger6M)),NA())</f>
        <v>1.2156558833083701E-2</v>
      </c>
      <c r="M1167" s="145">
        <f>IFERROR(_xll.qlIndexFixing(Index1Y,$H1167,TRUE,_xll.ohTrigger(RecalcTrigger,Trigger1Y)),NA())</f>
        <v>1.2356819441964992E-2</v>
      </c>
      <c r="N1167" s="144">
        <f>IFERROR(_xll.qlIndexFixing(ONIndex1M,I1167,TRUE,_xll.ohTrigger(RecalcTrigger,Trigger1M)),NA())</f>
        <v>1.1337375846212083E-2</v>
      </c>
      <c r="O1167" s="44">
        <f>IFERROR(_xll.qlIndexFixing(ONIndex3M,I1167,TRUE,_xll.ohTrigger(RecalcTrigger,Trigger3M)),NA())</f>
        <v>1.2017706372766668E-2</v>
      </c>
      <c r="P1167" s="44">
        <f>IFERROR(_xll.qlIndexFixing(ONIndex6M,I1167,TRUE,_xll.ohTrigger(RecalcTrigger,Trigger6M)),NA())</f>
        <v>1.2183435070252102E-2</v>
      </c>
      <c r="Q1167" s="145">
        <f>IFERROR(_xll.qlIndexFixing(ONIndex1Y,I1167,TRUE,_xll.ohTrigger(RecalcTrigger,Trigger1Y)),NA())</f>
        <v>1.2428359190916893E-2</v>
      </c>
    </row>
    <row r="1168" spans="2:17" x14ac:dyDescent="0.2">
      <c r="B1168" s="39" t="s">
        <v>42</v>
      </c>
      <c r="D1168" s="42">
        <f>_xll.qlCalendarAdvance(Calendar,$D1167,B1168,"f",FALSE)</f>
        <v>47921</v>
      </c>
      <c r="E1168" s="139">
        <f>_xll.qlInterestRateIndexValueDate(IndexON,D1168)</f>
        <v>47921</v>
      </c>
      <c r="F1168" s="155">
        <f>IFERROR(_xll.qlIndexFixing(IndexON,D1168,TRUE,_xll.ohTrigger(RecalcTrigger,TriggerON)),NA())</f>
        <v>1.1493349125251129E-2</v>
      </c>
      <c r="H1168" s="42">
        <f>_xll.qlCalendarAdvance(Calendar,$H1167,B1168,"f",FALSE)</f>
        <v>47921</v>
      </c>
      <c r="I1168" s="139">
        <f>_xll.qlInterestRateIndexValueDate(Index1M,$H1168)</f>
        <v>47925</v>
      </c>
      <c r="J1168" s="144">
        <f>IFERROR(_xll.qlIndexFixing(Index1M,$H1168,TRUE,_xll.ohTrigger(RecalcTrigger,Trigger1M)),NA())</f>
        <v>1.1333768297415617E-2</v>
      </c>
      <c r="K1168" s="44">
        <f>IFERROR(_xll.qlIndexFixing(Index3M,H1168,TRUE,_xll.ohTrigger(RecalcTrigger,Trigger3M)),NA())</f>
        <v>1.200479460583017E-2</v>
      </c>
      <c r="L1168" s="44">
        <f>IFERROR(_xll.qlIndexFixing(Index6M,$H1168,TRUE,_xll.ohTrigger(RecalcTrigger,Trigger6M)),NA())</f>
        <v>1.2151254871871728E-2</v>
      </c>
      <c r="M1168" s="145">
        <f>IFERROR(_xll.qlIndexFixing(Index1Y,$H1168,TRUE,_xll.ohTrigger(RecalcTrigger,Trigger1Y)),NA())</f>
        <v>1.2350477411780261E-2</v>
      </c>
      <c r="N1168" s="144">
        <f>IFERROR(_xll.qlIndexFixing(ONIndex1M,I1168,TRUE,_xll.ohTrigger(RecalcTrigger,Trigger1M)),NA())</f>
        <v>1.1334341702076145E-2</v>
      </c>
      <c r="O1168" s="44">
        <f>IFERROR(_xll.qlIndexFixing(ONIndex3M,I1168,TRUE,_xll.ohTrigger(RecalcTrigger,Trigger3M)),NA())</f>
        <v>1.2013697938222379E-2</v>
      </c>
      <c r="P1168" s="44">
        <f>IFERROR(_xll.qlIndexFixing(ONIndex6M,I1168,TRUE,_xll.ohTrigger(RecalcTrigger,Trigger6M)),NA())</f>
        <v>1.2178844287937807E-2</v>
      </c>
      <c r="Q1168" s="145">
        <f>IFERROR(_xll.qlIndexFixing(ONIndex1Y,I1168,TRUE,_xll.ohTrigger(RecalcTrigger,Trigger1Y)),NA())</f>
        <v>1.242377963242447E-2</v>
      </c>
    </row>
    <row r="1169" spans="2:17" x14ac:dyDescent="0.2">
      <c r="B1169" s="39" t="s">
        <v>42</v>
      </c>
      <c r="D1169" s="42">
        <f>_xll.qlCalendarAdvance(Calendar,$D1168,B1169,"f",FALSE)</f>
        <v>47928</v>
      </c>
      <c r="E1169" s="139">
        <f>_xll.qlInterestRateIndexValueDate(IndexON,D1169)</f>
        <v>47928</v>
      </c>
      <c r="F1169" s="155">
        <f>IFERROR(_xll.qlIndexFixing(IndexON,D1169,TRUE,_xll.ohTrigger(RecalcTrigger,TriggerON)),NA())</f>
        <v>1.1490937067737406E-2</v>
      </c>
      <c r="H1169" s="42">
        <f>_xll.qlCalendarAdvance(Calendar,$H1168,B1169,"f",FALSE)</f>
        <v>47928</v>
      </c>
      <c r="I1169" s="139">
        <f>_xll.qlInterestRateIndexValueDate(Index1M,$H1169)</f>
        <v>47932</v>
      </c>
      <c r="J1169" s="144">
        <f>IFERROR(_xll.qlIndexFixing(Index1M,$H1169,TRUE,_xll.ohTrigger(RecalcTrigger,Trigger1M)),NA())</f>
        <v>1.1330494494512009E-2</v>
      </c>
      <c r="K1169" s="44">
        <f>IFERROR(_xll.qlIndexFixing(Index3M,H1169,TRUE,_xll.ohTrigger(RecalcTrigger,Trigger3M)),NA())</f>
        <v>1.2000244508328784E-2</v>
      </c>
      <c r="L1169" s="44">
        <f>IFERROR(_xll.qlIndexFixing(Index6M,$H1169,TRUE,_xll.ohTrigger(RecalcTrigger,Trigger6M)),NA())</f>
        <v>1.2145898215601874E-2</v>
      </c>
      <c r="M1169" s="145">
        <f>IFERROR(_xll.qlIndexFixing(Index1Y,$H1169,TRUE,_xll.ohTrigger(RecalcTrigger,Trigger1Y)),NA())</f>
        <v>1.234407924077021E-2</v>
      </c>
      <c r="N1169" s="144">
        <f>IFERROR(_xll.qlIndexFixing(ONIndex1M,I1169,TRUE,_xll.ohTrigger(RecalcTrigger,Trigger1M)),NA())</f>
        <v>1.13312246702435E-2</v>
      </c>
      <c r="O1169" s="44">
        <f>IFERROR(_xll.qlIndexFixing(ONIndex3M,I1169,TRUE,_xll.ohTrigger(RecalcTrigger,Trigger3M)),NA())</f>
        <v>1.2009615841561683E-2</v>
      </c>
      <c r="P1169" s="44">
        <f>IFERROR(_xll.qlIndexFixing(ONIndex6M,I1169,TRUE,_xll.ohTrigger(RecalcTrigger,Trigger6M)),NA())</f>
        <v>1.2174198788272861E-2</v>
      </c>
      <c r="Q1169" s="145">
        <f>IFERROR(_xll.qlIndexFixing(ONIndex1Y,I1169,TRUE,_xll.ohTrigger(RecalcTrigger,Trigger1Y)),NA())</f>
        <v>1.2419126581280082E-2</v>
      </c>
    </row>
    <row r="1170" spans="2:17" x14ac:dyDescent="0.2">
      <c r="B1170" s="39" t="s">
        <v>42</v>
      </c>
      <c r="D1170" s="42">
        <f>_xll.qlCalendarAdvance(Calendar,$D1169,B1170,"f",FALSE)</f>
        <v>47935</v>
      </c>
      <c r="E1170" s="139">
        <f>_xll.qlInterestRateIndexValueDate(IndexON,D1170)</f>
        <v>47935</v>
      </c>
      <c r="F1170" s="155">
        <f>IFERROR(_xll.qlIndexFixing(IndexON,D1170,TRUE,_xll.ohTrigger(RecalcTrigger,TriggerON)),NA())</f>
        <v>1.1488390931475578E-2</v>
      </c>
      <c r="H1170" s="42">
        <f>_xll.qlCalendarAdvance(Calendar,$H1169,B1170,"f",FALSE)</f>
        <v>47935</v>
      </c>
      <c r="I1170" s="139">
        <f>_xll.qlInterestRateIndexValueDate(Index1M,$H1170)</f>
        <v>47939</v>
      </c>
      <c r="J1170" s="144">
        <f>IFERROR(_xll.qlIndexFixing(Index1M,$H1170,TRUE,_xll.ohTrigger(RecalcTrigger,Trigger1M)),NA())</f>
        <v>1.1327137934137848E-2</v>
      </c>
      <c r="K1170" s="44">
        <f>IFERROR(_xll.qlIndexFixing(Index3M,H1170,TRUE,_xll.ohTrigger(RecalcTrigger,Trigger3M)),NA())</f>
        <v>1.1995765719373212E-2</v>
      </c>
      <c r="L1170" s="44">
        <f>IFERROR(_xll.qlIndexFixing(Index6M,$H1170,TRUE,_xll.ohTrigger(RecalcTrigger,Trigger6M)),NA())</f>
        <v>1.2140689194163062E-2</v>
      </c>
      <c r="M1170" s="145">
        <f>IFERROR(_xll.qlIndexFixing(Index1Y,$H1170,TRUE,_xll.ohTrigger(RecalcTrigger,Trigger1Y)),NA())</f>
        <v>1.2337625721287687E-2</v>
      </c>
      <c r="N1170" s="144">
        <f>IFERROR(_xll.qlIndexFixing(ONIndex1M,I1170,TRUE,_xll.ohTrigger(RecalcTrigger,Trigger1M)),NA())</f>
        <v>1.1328024823376026E-2</v>
      </c>
      <c r="O1170" s="44">
        <f>IFERROR(_xll.qlIndexFixing(ONIndex3M,I1170,TRUE,_xll.ohTrigger(RecalcTrigger,Trigger3M)),NA())</f>
        <v>1.2005460201729434E-2</v>
      </c>
      <c r="P1170" s="44">
        <f>IFERROR(_xll.qlIndexFixing(ONIndex6M,I1170,TRUE,_xll.ohTrigger(RecalcTrigger,Trigger6M)),NA())</f>
        <v>1.2169498753671348E-2</v>
      </c>
      <c r="Q1170" s="145">
        <f>IFERROR(_xll.qlIndexFixing(ONIndex1Y,I1170,TRUE,_xll.ohTrigger(RecalcTrigger,Trigger1Y)),NA())</f>
        <v>1.2414400077371823E-2</v>
      </c>
    </row>
    <row r="1171" spans="2:17" x14ac:dyDescent="0.2">
      <c r="B1171" s="39" t="s">
        <v>42</v>
      </c>
      <c r="D1171" s="42">
        <f>_xll.qlCalendarAdvance(Calendar,$D1170,B1171,"f",FALSE)</f>
        <v>47942</v>
      </c>
      <c r="E1171" s="139">
        <f>_xll.qlInterestRateIndexValueDate(IndexON,D1171)</f>
        <v>47942</v>
      </c>
      <c r="F1171" s="155">
        <f>IFERROR(_xll.qlIndexFixing(IndexON,D1171,TRUE,_xll.ohTrigger(RecalcTrigger,TriggerON)),NA())</f>
        <v>1.1485710511456304E-2</v>
      </c>
      <c r="H1171" s="42">
        <f>_xll.qlCalendarAdvance(Calendar,$H1170,B1171,"f",FALSE)</f>
        <v>47942</v>
      </c>
      <c r="I1171" s="139">
        <f>_xll.qlInterestRateIndexValueDate(Index1M,$H1171)</f>
        <v>47946</v>
      </c>
      <c r="J1171" s="144">
        <f>IFERROR(_xll.qlIndexFixing(Index1M,$H1171,TRUE,_xll.ohTrigger(RecalcTrigger,Trigger1M)),NA())</f>
        <v>1.1323773335283782E-2</v>
      </c>
      <c r="K1171" s="44">
        <f>IFERROR(_xll.qlIndexFixing(Index3M,H1171,TRUE,_xll.ohTrigger(RecalcTrigger,Trigger3M)),NA())</f>
        <v>1.1991075041569235E-2</v>
      </c>
      <c r="L1171" s="44">
        <f>IFERROR(_xll.qlIndexFixing(Index6M,$H1171,TRUE,_xll.ohTrigger(RecalcTrigger,Trigger6M)),NA())</f>
        <v>1.2135231632231505E-2</v>
      </c>
      <c r="M1171" s="145">
        <f>IFERROR(_xll.qlIndexFixing(Index1Y,$H1171,TRUE,_xll.ohTrigger(RecalcTrigger,Trigger1Y)),NA())</f>
        <v>1.2331117649081732E-2</v>
      </c>
      <c r="N1171" s="144">
        <f>IFERROR(_xll.qlIndexFixing(ONIndex1M,I1171,TRUE,_xll.ohTrigger(RecalcTrigger,Trigger1M)),NA())</f>
        <v>1.1324499878176297E-2</v>
      </c>
      <c r="O1171" s="44">
        <f>IFERROR(_xll.qlIndexFixing(ONIndex3M,I1171,TRUE,_xll.ohTrigger(RecalcTrigger,Trigger3M)),NA())</f>
        <v>1.2000807896244581E-2</v>
      </c>
      <c r="P1171" s="44">
        <f>IFERROR(_xll.qlIndexFixing(ONIndex6M,I1171,TRUE,_xll.ohTrigger(RecalcTrigger,Trigger6M)),NA())</f>
        <v>1.2164196867317401E-2</v>
      </c>
      <c r="Q1171" s="145">
        <f>IFERROR(_xll.qlIndexFixing(ONIndex1Y,I1171,TRUE,_xll.ohTrigger(RecalcTrigger,Trigger1Y)),NA())</f>
        <v>1.2409069163565434E-2</v>
      </c>
    </row>
    <row r="1172" spans="2:17" x14ac:dyDescent="0.2">
      <c r="B1172" s="39" t="s">
        <v>42</v>
      </c>
      <c r="D1172" s="42">
        <f>_xll.qlCalendarAdvance(Calendar,$D1171,B1172,"f",FALSE)</f>
        <v>47953</v>
      </c>
      <c r="E1172" s="139">
        <f>_xll.qlInterestRateIndexValueDate(IndexON,D1172)</f>
        <v>47953</v>
      </c>
      <c r="F1172" s="155">
        <f>IFERROR(_xll.qlIndexFixing(IndexON,D1172,TRUE,_xll.ohTrigger(RecalcTrigger,TriggerON)),NA())</f>
        <v>1.148128273893434E-2</v>
      </c>
      <c r="H1172" s="42">
        <f>_xll.qlCalendarAdvance(Calendar,$H1171,B1172,"f",FALSE)</f>
        <v>47953</v>
      </c>
      <c r="I1172" s="139">
        <f>_xll.qlInterestRateIndexValueDate(Index1M,$H1172)</f>
        <v>47955</v>
      </c>
      <c r="J1172" s="144">
        <f>IFERROR(_xll.qlIndexFixing(Index1M,$H1172,TRUE,_xll.ohTrigger(RecalcTrigger,Trigger1M)),NA())</f>
        <v>1.1319072483204351E-2</v>
      </c>
      <c r="K1172" s="44">
        <f>IFERROR(_xll.qlIndexFixing(Index3M,H1172,TRUE,_xll.ohTrigger(RecalcTrigger,Trigger3M)),NA())</f>
        <v>1.1984937233789844E-2</v>
      </c>
      <c r="L1172" s="44">
        <f>IFERROR(_xll.qlIndexFixing(Index6M,$H1172,TRUE,_xll.ohTrigger(RecalcTrigger,Trigger6M)),NA())</f>
        <v>1.2128138707866498E-2</v>
      </c>
      <c r="M1172" s="145">
        <f>IFERROR(_xll.qlIndexFixing(Index1Y,$H1172,TRUE,_xll.ohTrigger(RecalcTrigger,Trigger1Y)),NA())</f>
        <v>1.2322082321013483E-2</v>
      </c>
      <c r="N1172" s="144">
        <f>IFERROR(_xll.qlIndexFixing(ONIndex1M,I1172,TRUE,_xll.ohTrigger(RecalcTrigger,Trigger1M)),NA())</f>
        <v>1.131941687997795E-2</v>
      </c>
      <c r="O1172" s="44">
        <f>IFERROR(_xll.qlIndexFixing(ONIndex3M,I1172,TRUE,_xll.ohTrigger(RecalcTrigger,Trigger3M)),NA())</f>
        <v>1.199443740353523E-2</v>
      </c>
      <c r="P1172" s="44">
        <f>IFERROR(_xll.qlIndexFixing(ONIndex6M,I1172,TRUE,_xll.ohTrigger(RecalcTrigger,Trigger6M)),NA())</f>
        <v>1.215716381036458E-2</v>
      </c>
      <c r="Q1172" s="145">
        <f>IFERROR(_xll.qlIndexFixing(ONIndex1Y,I1172,TRUE,_xll.ohTrigger(RecalcTrigger,Trigger1Y)),NA())</f>
        <v>1.2401909204795558E-2</v>
      </c>
    </row>
    <row r="1173" spans="2:17" x14ac:dyDescent="0.2">
      <c r="B1173" s="39" t="s">
        <v>42</v>
      </c>
      <c r="D1173" s="42">
        <f>_xll.qlCalendarAdvance(Calendar,$D1172,B1173,"f",FALSE)</f>
        <v>47960</v>
      </c>
      <c r="E1173" s="139">
        <f>_xll.qlInterestRateIndexValueDate(IndexON,D1173)</f>
        <v>47960</v>
      </c>
      <c r="F1173" s="155">
        <f>IFERROR(_xll.qlIndexFixing(IndexON,D1173,TRUE,_xll.ohTrigger(RecalcTrigger,TriggerON)),NA())</f>
        <v>1.1478275540683924E-2</v>
      </c>
      <c r="H1173" s="42">
        <f>_xll.qlCalendarAdvance(Calendar,$H1172,B1173,"f",FALSE)</f>
        <v>47960</v>
      </c>
      <c r="I1173" s="139">
        <f>_xll.qlInterestRateIndexValueDate(Index1M,$H1173)</f>
        <v>47962</v>
      </c>
      <c r="J1173" s="144">
        <f>IFERROR(_xll.qlIndexFixing(Index1M,$H1173,TRUE,_xll.ohTrigger(RecalcTrigger,Trigger1M)),NA())</f>
        <v>1.1315438515687448E-2</v>
      </c>
      <c r="K1173" s="44">
        <f>IFERROR(_xll.qlIndexFixing(Index3M,H1173,TRUE,_xll.ohTrigger(RecalcTrigger,Trigger3M)),NA())</f>
        <v>1.1980080360135818E-2</v>
      </c>
      <c r="L1173" s="44">
        <f>IFERROR(_xll.qlIndexFixing(Index6M,$H1173,TRUE,_xll.ohTrigger(RecalcTrigger,Trigger6M)),NA())</f>
        <v>1.212256344317811E-2</v>
      </c>
      <c r="M1173" s="145">
        <f>IFERROR(_xll.qlIndexFixing(Index1Y,$H1173,TRUE,_xll.ohTrigger(RecalcTrigger,Trigger1Y)),NA())</f>
        <v>1.2315446054859923E-2</v>
      </c>
      <c r="N1173" s="144">
        <f>IFERROR(_xll.qlIndexFixing(ONIndex1M,I1173,TRUE,_xll.ohTrigger(RecalcTrigger,Trigger1M)),NA())</f>
        <v>1.1315921857306677E-2</v>
      </c>
      <c r="O1173" s="44">
        <f>IFERROR(_xll.qlIndexFixing(ONIndex3M,I1173,TRUE,_xll.ohTrigger(RecalcTrigger,Trigger3M)),NA())</f>
        <v>1.1990020079348795E-2</v>
      </c>
      <c r="P1173" s="44">
        <f>IFERROR(_xll.qlIndexFixing(ONIndex6M,I1173,TRUE,_xll.ohTrigger(RecalcTrigger,Trigger6M)),NA())</f>
        <v>1.2152270496530448E-2</v>
      </c>
      <c r="Q1173" s="145">
        <f>IFERROR(_xll.qlIndexFixing(ONIndex1Y,I1173,TRUE,_xll.ohTrigger(RecalcTrigger,Trigger1Y)),NA())</f>
        <v>1.2396920693671376E-2</v>
      </c>
    </row>
    <row r="1174" spans="2:17" x14ac:dyDescent="0.2">
      <c r="B1174" s="39" t="s">
        <v>42</v>
      </c>
      <c r="D1174" s="42">
        <f>_xll.qlCalendarAdvance(Calendar,$D1173,B1174,"f",FALSE)</f>
        <v>47967</v>
      </c>
      <c r="E1174" s="139">
        <f>_xll.qlInterestRateIndexValueDate(IndexON,D1174)</f>
        <v>47967</v>
      </c>
      <c r="F1174" s="155">
        <f>IFERROR(_xll.qlIndexFixing(IndexON,D1174,TRUE,_xll.ohTrigger(RecalcTrigger,TriggerON)),NA())</f>
        <v>1.1475133364324819E-2</v>
      </c>
      <c r="H1174" s="42">
        <f>_xll.qlCalendarAdvance(Calendar,$H1173,B1174,"f",FALSE)</f>
        <v>47967</v>
      </c>
      <c r="I1174" s="139">
        <f>_xll.qlInterestRateIndexValueDate(Index1M,$H1174)</f>
        <v>47970</v>
      </c>
      <c r="J1174" s="144">
        <f>IFERROR(_xll.qlIndexFixing(Index1M,$H1174,TRUE,_xll.ohTrigger(RecalcTrigger,Trigger1M)),NA())</f>
        <v>1.1311280261099933E-2</v>
      </c>
      <c r="K1174" s="44">
        <f>IFERROR(_xll.qlIndexFixing(Index3M,H1174,TRUE,_xll.ohTrigger(RecalcTrigger,Trigger3M)),NA())</f>
        <v>1.1973935531558951E-2</v>
      </c>
      <c r="L1174" s="44">
        <f>IFERROR(_xll.qlIndexFixing(Index6M,$H1174,TRUE,_xll.ohTrigger(RecalcTrigger,Trigger6M)),NA())</f>
        <v>1.2115695922272161E-2</v>
      </c>
      <c r="M1174" s="145">
        <f>IFERROR(_xll.qlIndexFixing(Index1Y,$H1174,TRUE,_xll.ohTrigger(RecalcTrigger,Trigger1Y)),NA())</f>
        <v>1.2308099874703484E-2</v>
      </c>
      <c r="N1174" s="144">
        <f>IFERROR(_xll.qlIndexFixing(ONIndex1M,I1174,TRUE,_xll.ohTrigger(RecalcTrigger,Trigger1M)),NA())</f>
        <v>1.1311826549933457E-2</v>
      </c>
      <c r="O1174" s="44">
        <f>IFERROR(_xll.qlIndexFixing(ONIndex3M,I1174,TRUE,_xll.ohTrigger(RecalcTrigger,Trigger3M)),NA())</f>
        <v>1.198488232824424E-2</v>
      </c>
      <c r="P1174" s="44">
        <f>IFERROR(_xll.qlIndexFixing(ONIndex6M,I1174,TRUE,_xll.ohTrigger(RecalcTrigger,Trigger6M)),NA())</f>
        <v>1.2146612391665812E-2</v>
      </c>
      <c r="Q1174" s="145">
        <f>IFERROR(_xll.qlIndexFixing(ONIndex1Y,I1174,TRUE,_xll.ohTrigger(RecalcTrigger,Trigger1Y)),NA())</f>
        <v>1.2391129820610303E-2</v>
      </c>
    </row>
    <row r="1175" spans="2:17" x14ac:dyDescent="0.2">
      <c r="B1175" s="39" t="s">
        <v>42</v>
      </c>
      <c r="D1175" s="42">
        <f>_xll.qlCalendarAdvance(Calendar,$D1174,B1175,"f",FALSE)</f>
        <v>47974</v>
      </c>
      <c r="E1175" s="139">
        <f>_xll.qlInterestRateIndexValueDate(IndexON,D1175)</f>
        <v>47974</v>
      </c>
      <c r="F1175" s="155">
        <f>IFERROR(_xll.qlIndexFixing(IndexON,D1175,TRUE,_xll.ohTrigger(RecalcTrigger,TriggerON)),NA())</f>
        <v>1.1471856004661163E-2</v>
      </c>
      <c r="H1175" s="42">
        <f>_xll.qlCalendarAdvance(Calendar,$H1174,B1175,"f",FALSE)</f>
        <v>47974</v>
      </c>
      <c r="I1175" s="139">
        <f>_xll.qlInterestRateIndexValueDate(Index1M,$H1175)</f>
        <v>47976</v>
      </c>
      <c r="J1175" s="144">
        <f>IFERROR(_xll.qlIndexFixing(Index1M,$H1175,TRUE,_xll.ohTrigger(RecalcTrigger,Trigger1M)),NA())</f>
        <v>1.130792332378866E-2</v>
      </c>
      <c r="K1175" s="44">
        <f>IFERROR(_xll.qlIndexFixing(Index3M,H1175,TRUE,_xll.ohTrigger(RecalcTrigger,Trigger3M)),NA())</f>
        <v>1.1969976700825804E-2</v>
      </c>
      <c r="L1175" s="44">
        <f>IFERROR(_xll.qlIndexFixing(Index6M,$H1175,TRUE,_xll.ohTrigger(RecalcTrigger,Trigger6M)),NA())</f>
        <v>1.2110600934324109E-2</v>
      </c>
      <c r="M1175" s="145">
        <f>IFERROR(_xll.qlIndexFixing(Index1Y,$H1175,TRUE,_xll.ohTrigger(RecalcTrigger,Trigger1Y)),NA())</f>
        <v>1.2302018903723975E-2</v>
      </c>
      <c r="N1175" s="144">
        <f>IFERROR(_xll.qlIndexFixing(ONIndex1M,I1175,TRUE,_xll.ohTrigger(RecalcTrigger,Trigger1M)),NA())</f>
        <v>1.1308684434565563E-2</v>
      </c>
      <c r="O1175" s="44">
        <f>IFERROR(_xll.qlIndexFixing(ONIndex3M,I1175,TRUE,_xll.ohTrigger(RecalcTrigger,Trigger3M)),NA())</f>
        <v>1.1980966550062533E-2</v>
      </c>
      <c r="P1175" s="44">
        <f>IFERROR(_xll.qlIndexFixing(ONIndex6M,I1175,TRUE,_xll.ohTrigger(RecalcTrigger,Trigger6M)),NA())</f>
        <v>1.2142322946946393E-2</v>
      </c>
      <c r="Q1175" s="145">
        <f>IFERROR(_xll.qlIndexFixing(ONIndex1Y,I1175,TRUE,_xll.ohTrigger(RecalcTrigger,Trigger1Y)),NA())</f>
        <v>1.2386723897623853E-2</v>
      </c>
    </row>
    <row r="1176" spans="2:17" x14ac:dyDescent="0.2">
      <c r="B1176" s="39" t="s">
        <v>42</v>
      </c>
      <c r="D1176" s="42">
        <f>_xll.qlCalendarAdvance(Calendar,$D1175,B1176,"f",FALSE)</f>
        <v>47981</v>
      </c>
      <c r="E1176" s="139">
        <f>_xll.qlInterestRateIndexValueDate(IndexON,D1176)</f>
        <v>47981</v>
      </c>
      <c r="F1176" s="155">
        <f>IFERROR(_xll.qlIndexFixing(IndexON,D1176,TRUE,_xll.ohTrigger(RecalcTrigger,TriggerON)),NA())</f>
        <v>1.1468443256736904E-2</v>
      </c>
      <c r="H1176" s="42">
        <f>_xll.qlCalendarAdvance(Calendar,$H1175,B1176,"f",FALSE)</f>
        <v>47981</v>
      </c>
      <c r="I1176" s="139">
        <f>_xll.qlInterestRateIndexValueDate(Index1M,$H1176)</f>
        <v>47983</v>
      </c>
      <c r="J1176" s="144">
        <f>IFERROR(_xll.qlIndexFixing(Index1M,$H1176,TRUE,_xll.ohTrigger(RecalcTrigger,Trigger1M)),NA())</f>
        <v>1.1304042244857926E-2</v>
      </c>
      <c r="K1176" s="44">
        <f>IFERROR(_xll.qlIndexFixing(Index3M,H1176,TRUE,_xll.ohTrigger(RecalcTrigger,Trigger3M)),NA())</f>
        <v>1.1964897334343604E-2</v>
      </c>
      <c r="L1176" s="44">
        <f>IFERROR(_xll.qlIndexFixing(Index6M,$H1176,TRUE,_xll.ohTrigger(RecalcTrigger,Trigger6M)),NA())</f>
        <v>1.2104864393472303E-2</v>
      </c>
      <c r="M1176" s="145">
        <f>IFERROR(_xll.qlIndexFixing(Index1Y,$H1176,TRUE,_xll.ohTrigger(RecalcTrigger,Trigger1Y)),NA())</f>
        <v>1.229522963640433E-2</v>
      </c>
      <c r="N1176" s="144">
        <f>IFERROR(_xll.qlIndexFixing(ONIndex1M,I1176,TRUE,_xll.ohTrigger(RecalcTrigger,Trigger1M)),NA())</f>
        <v>1.1304942179499733E-2</v>
      </c>
      <c r="O1176" s="44">
        <f>IFERROR(_xll.qlIndexFixing(ONIndex3M,I1176,TRUE,_xll.ohTrigger(RecalcTrigger,Trigger3M)),NA())</f>
        <v>1.1976330582612604E-2</v>
      </c>
      <c r="P1176" s="44">
        <f>IFERROR(_xll.qlIndexFixing(ONIndex6M,I1176,TRUE,_xll.ohTrigger(RecalcTrigger,Trigger6M)),NA())</f>
        <v>1.2137269075944701E-2</v>
      </c>
      <c r="Q1176" s="145">
        <f>IFERROR(_xll.qlIndexFixing(ONIndex1Y,I1176,TRUE,_xll.ohTrigger(RecalcTrigger,Trigger1Y)),NA())</f>
        <v>1.2381515692236889E-2</v>
      </c>
    </row>
    <row r="1177" spans="2:17" x14ac:dyDescent="0.2">
      <c r="B1177" s="39" t="s">
        <v>42</v>
      </c>
      <c r="D1177" s="42">
        <f>_xll.qlCalendarAdvance(Calendar,$D1176,B1177,"f",FALSE)</f>
        <v>47988</v>
      </c>
      <c r="E1177" s="139">
        <f>_xll.qlInterestRateIndexValueDate(IndexON,D1177)</f>
        <v>47988</v>
      </c>
      <c r="F1177" s="155">
        <f>IFERROR(_xll.qlIndexFixing(IndexON,D1177,TRUE,_xll.ohTrigger(RecalcTrigger,TriggerON)),NA())</f>
        <v>1.1464894915436119E-2</v>
      </c>
      <c r="H1177" s="42">
        <f>_xll.qlCalendarAdvance(Calendar,$H1176,B1177,"f",FALSE)</f>
        <v>47988</v>
      </c>
      <c r="I1177" s="139">
        <f>_xll.qlInterestRateIndexValueDate(Index1M,$H1177)</f>
        <v>47990</v>
      </c>
      <c r="J1177" s="144">
        <f>IFERROR(_xll.qlIndexFixing(Index1M,$H1177,TRUE,_xll.ohTrigger(RecalcTrigger,Trigger1M)),NA())</f>
        <v>1.1300078940907898E-2</v>
      </c>
      <c r="K1177" s="44">
        <f>IFERROR(_xll.qlIndexFixing(Index3M,H1177,TRUE,_xll.ohTrigger(RecalcTrigger,Trigger3M)),NA())</f>
        <v>1.1959745818078731E-2</v>
      </c>
      <c r="L1177" s="44">
        <f>IFERROR(_xll.qlIndexFixing(Index6M,$H1177,TRUE,_xll.ohTrigger(RecalcTrigger,Trigger6M)),NA())</f>
        <v>1.2099078775867515E-2</v>
      </c>
      <c r="M1177" s="145">
        <f>IFERROR(_xll.qlIndexFixing(Index1Y,$H1177,TRUE,_xll.ohTrigger(RecalcTrigger,Trigger1Y)),NA())</f>
        <v>1.2288390991982714E-2</v>
      </c>
      <c r="N1177" s="144">
        <f>IFERROR(_xll.qlIndexFixing(ONIndex1M,I1177,TRUE,_xll.ohTrigger(RecalcTrigger,Trigger1M)),NA())</f>
        <v>1.130111765895947E-2</v>
      </c>
      <c r="O1177" s="44">
        <f>IFERROR(_xll.qlIndexFixing(ONIndex3M,I1177,TRUE,_xll.ohTrigger(RecalcTrigger,Trigger3M)),NA())</f>
        <v>1.1971621971751389E-2</v>
      </c>
      <c r="P1177" s="44">
        <f>IFERROR(_xll.qlIndexFixing(ONIndex6M,I1177,TRUE,_xll.ohTrigger(RecalcTrigger,Trigger6M)),NA())</f>
        <v>1.2132162050582096E-2</v>
      </c>
      <c r="Q1177" s="145">
        <f>IFERROR(_xll.qlIndexFixing(ONIndex1Y,I1177,TRUE,_xll.ohTrigger(RecalcTrigger,Trigger1Y)),NA())</f>
        <v>1.2376234334805503E-2</v>
      </c>
    </row>
    <row r="1178" spans="2:17" x14ac:dyDescent="0.2">
      <c r="B1178" s="39" t="s">
        <v>42</v>
      </c>
      <c r="D1178" s="42">
        <f>_xll.qlCalendarAdvance(Calendar,$D1177,B1178,"f",FALSE)</f>
        <v>47995</v>
      </c>
      <c r="E1178" s="139">
        <f>_xll.qlInterestRateIndexValueDate(IndexON,D1178)</f>
        <v>47995</v>
      </c>
      <c r="F1178" s="155">
        <f>IFERROR(_xll.qlIndexFixing(IndexON,D1178,TRUE,_xll.ohTrigger(RecalcTrigger,TriggerON)),NA())</f>
        <v>1.1461210775962627E-2</v>
      </c>
      <c r="H1178" s="42">
        <f>_xll.qlCalendarAdvance(Calendar,$H1177,B1178,"f",FALSE)</f>
        <v>47995</v>
      </c>
      <c r="I1178" s="139">
        <f>_xll.qlInterestRateIndexValueDate(Index1M,$H1178)</f>
        <v>47997</v>
      </c>
      <c r="J1178" s="144">
        <f>IFERROR(_xll.qlIndexFixing(Index1M,$H1178,TRUE,_xll.ohTrigger(RecalcTrigger,Trigger1M)),NA())</f>
        <v>1.12960334846679E-2</v>
      </c>
      <c r="K1178" s="44">
        <f>IFERROR(_xll.qlIndexFixing(Index3M,H1178,TRUE,_xll.ohTrigger(RecalcTrigger,Trigger3M)),NA())</f>
        <v>1.1954522271520825E-2</v>
      </c>
      <c r="L1178" s="44">
        <f>IFERROR(_xll.qlIndexFixing(Index6M,$H1178,TRUE,_xll.ohTrigger(RecalcTrigger,Trigger6M)),NA())</f>
        <v>1.2093936613467018E-2</v>
      </c>
      <c r="M1178" s="145">
        <f>IFERROR(_xll.qlIndexFixing(Index1Y,$H1178,TRUE,_xll.ohTrigger(RecalcTrigger,Trigger1Y)),NA())</f>
        <v>1.2281503787726248E-2</v>
      </c>
      <c r="N1178" s="144">
        <f>IFERROR(_xll.qlIndexFixing(ONIndex1M,I1178,TRUE,_xll.ohTrigger(RecalcTrigger,Trigger1M)),NA())</f>
        <v>1.1297210945366842E-2</v>
      </c>
      <c r="O1178" s="44">
        <f>IFERROR(_xll.qlIndexFixing(ONIndex3M,I1178,TRUE,_xll.ohTrigger(RecalcTrigger,Trigger3M)),NA())</f>
        <v>1.1966840836343806E-2</v>
      </c>
      <c r="P1178" s="44">
        <f>IFERROR(_xll.qlIndexFixing(ONIndex6M,I1178,TRUE,_xll.ohTrigger(RecalcTrigger,Trigger6M)),NA())</f>
        <v>1.2127002053352598E-2</v>
      </c>
      <c r="Q1178" s="145">
        <f>IFERROR(_xll.qlIndexFixing(ONIndex1Y,I1178,TRUE,_xll.ohTrigger(RecalcTrigger,Trigger1Y)),NA())</f>
        <v>1.2370879865217788E-2</v>
      </c>
    </row>
    <row r="1179" spans="2:17" x14ac:dyDescent="0.2">
      <c r="B1179" s="39" t="s">
        <v>42</v>
      </c>
      <c r="D1179" s="42">
        <f>_xll.qlCalendarAdvance(Calendar,$D1178,B1179,"f",FALSE)</f>
        <v>48002</v>
      </c>
      <c r="E1179" s="139">
        <f>_xll.qlInterestRateIndexValueDate(IndexON,D1179)</f>
        <v>48002</v>
      </c>
      <c r="F1179" s="155">
        <f>IFERROR(_xll.qlIndexFixing(IndexON,D1179,TRUE,_xll.ohTrigger(RecalcTrigger,TriggerON)),NA())</f>
        <v>1.1457390633040632E-2</v>
      </c>
      <c r="H1179" s="42">
        <f>_xll.qlCalendarAdvance(Calendar,$H1178,B1179,"f",FALSE)</f>
        <v>48002</v>
      </c>
      <c r="I1179" s="139">
        <f>_xll.qlInterestRateIndexValueDate(Index1M,$H1179)</f>
        <v>48004</v>
      </c>
      <c r="J1179" s="144">
        <f>IFERROR(_xll.qlIndexFixing(Index1M,$H1179,TRUE,_xll.ohTrigger(RecalcTrigger,Trigger1M)),NA())</f>
        <v>1.129190594887225E-2</v>
      </c>
      <c r="K1179" s="44">
        <f>IFERROR(_xll.qlIndexFixing(Index3M,H1179,TRUE,_xll.ohTrigger(RecalcTrigger,Trigger3M)),NA())</f>
        <v>1.1949226814157781E-2</v>
      </c>
      <c r="L1179" s="44">
        <f>IFERROR(_xll.qlIndexFixing(Index6M,$H1179,TRUE,_xll.ohTrigger(RecalcTrigger,Trigger6M)),NA())</f>
        <v>1.2088064609468785E-2</v>
      </c>
      <c r="M1179" s="145">
        <f>IFERROR(_xll.qlIndexFixing(Index1Y,$H1179,TRUE,_xll.ohTrigger(RecalcTrigger,Trigger1Y)),NA())</f>
        <v>1.2274568844274142E-2</v>
      </c>
      <c r="N1179" s="144">
        <f>IFERROR(_xll.qlIndexFixing(ONIndex1M,I1179,TRUE,_xll.ohTrigger(RecalcTrigger,Trigger1M)),NA())</f>
        <v>1.1293222111223855E-2</v>
      </c>
      <c r="O1179" s="44">
        <f>IFERROR(_xll.qlIndexFixing(ONIndex3M,I1179,TRUE,_xll.ohTrigger(RecalcTrigger,Trigger3M)),NA())</f>
        <v>1.19619872950949E-2</v>
      </c>
      <c r="P1179" s="44">
        <f>IFERROR(_xll.qlIndexFixing(ONIndex6M,I1179,TRUE,_xll.ohTrigger(RecalcTrigger,Trigger6M)),NA())</f>
        <v>1.2121789266350547E-2</v>
      </c>
      <c r="Q1179" s="145">
        <f>IFERROR(_xll.qlIndexFixing(ONIndex1Y,I1179,TRUE,_xll.ohTrigger(RecalcTrigger,Trigger1Y)),NA())</f>
        <v>1.2365452323122028E-2</v>
      </c>
    </row>
    <row r="1180" spans="2:17" x14ac:dyDescent="0.2">
      <c r="B1180" s="39" t="s">
        <v>42</v>
      </c>
      <c r="D1180" s="42">
        <f>_xll.qlCalendarAdvance(Calendar,$D1179,B1180,"f",FALSE)</f>
        <v>48009</v>
      </c>
      <c r="E1180" s="139">
        <f>_xll.qlInterestRateIndexValueDate(IndexON,D1180)</f>
        <v>48009</v>
      </c>
      <c r="F1180" s="155">
        <f>IFERROR(_xll.qlIndexFixing(IndexON,D1180,TRUE,_xll.ohTrigger(RecalcTrigger,TriggerON)),NA())</f>
        <v>1.1453434281714081E-2</v>
      </c>
      <c r="H1180" s="42">
        <f>_xll.qlCalendarAdvance(Calendar,$H1179,B1180,"f",FALSE)</f>
        <v>48009</v>
      </c>
      <c r="I1180" s="139">
        <f>_xll.qlInterestRateIndexValueDate(Index1M,$H1180)</f>
        <v>48011</v>
      </c>
      <c r="J1180" s="144">
        <f>IFERROR(_xll.qlIndexFixing(Index1M,$H1180,TRUE,_xll.ohTrigger(RecalcTrigger,Trigger1M)),NA())</f>
        <v>1.1287696406250269E-2</v>
      </c>
      <c r="K1180" s="44">
        <f>IFERROR(_xll.qlIndexFixing(Index3M,H1180,TRUE,_xll.ohTrigger(RecalcTrigger,Trigger3M)),NA())</f>
        <v>1.1943859565487927E-2</v>
      </c>
      <c r="L1180" s="44">
        <f>IFERROR(_xll.qlIndexFixing(Index6M,$H1180,TRUE,_xll.ohTrigger(RecalcTrigger,Trigger6M)),NA())</f>
        <v>1.2082144887702892E-2</v>
      </c>
      <c r="M1180" s="145">
        <f>IFERROR(_xll.qlIndexFixing(Index1Y,$H1180,TRUE,_xll.ohTrigger(RecalcTrigger,Trigger1Y)),NA())</f>
        <v>1.2267586985639428E-2</v>
      </c>
      <c r="N1180" s="144">
        <f>IFERROR(_xll.qlIndexFixing(ONIndex1M,I1180,TRUE,_xll.ohTrigger(RecalcTrigger,Trigger1M)),NA())</f>
        <v>1.1289151229272321E-2</v>
      </c>
      <c r="O1180" s="44">
        <f>IFERROR(_xll.qlIndexFixing(ONIndex3M,I1180,TRUE,_xll.ohTrigger(RecalcTrigger,Trigger3M)),NA())</f>
        <v>1.1957061467189334E-2</v>
      </c>
      <c r="P1180" s="44">
        <f>IFERROR(_xll.qlIndexFixing(ONIndex6M,I1180,TRUE,_xll.ohTrigger(RecalcTrigger,Trigger6M)),NA())</f>
        <v>1.2116523872229834E-2</v>
      </c>
      <c r="Q1180" s="145">
        <f>IFERROR(_xll.qlIndexFixing(ONIndex1Y,I1180,TRUE,_xll.ohTrigger(RecalcTrigger,Trigger1Y)),NA())</f>
        <v>1.2359951748326381E-2</v>
      </c>
    </row>
    <row r="1181" spans="2:17" x14ac:dyDescent="0.2">
      <c r="B1181" s="39" t="s">
        <v>42</v>
      </c>
      <c r="D1181" s="42">
        <f>_xll.qlCalendarAdvance(Calendar,$D1180,B1181,"f",FALSE)</f>
        <v>48016</v>
      </c>
      <c r="E1181" s="139">
        <f>_xll.qlInterestRateIndexValueDate(IndexON,D1181)</f>
        <v>48016</v>
      </c>
      <c r="F1181" s="155">
        <f>IFERROR(_xll.qlIndexFixing(IndexON,D1181,TRUE,_xll.ohTrigger(RecalcTrigger,TriggerON)),NA())</f>
        <v>1.1449341516946987E-2</v>
      </c>
      <c r="H1181" s="42">
        <f>_xll.qlCalendarAdvance(Calendar,$H1180,B1181,"f",FALSE)</f>
        <v>48016</v>
      </c>
      <c r="I1181" s="139">
        <f>_xll.qlInterestRateIndexValueDate(Index1M,$H1181)</f>
        <v>48018</v>
      </c>
      <c r="J1181" s="144">
        <f>IFERROR(_xll.qlIndexFixing(Index1M,$H1181,TRUE,_xll.ohTrigger(RecalcTrigger,Trigger1M)),NA())</f>
        <v>1.1283404929541274E-2</v>
      </c>
      <c r="K1181" s="44">
        <f>IFERROR(_xll.qlIndexFixing(Index3M,H1181,TRUE,_xll.ohTrigger(RecalcTrigger,Trigger3M)),NA())</f>
        <v>1.1938420645009584E-2</v>
      </c>
      <c r="L1181" s="44">
        <f>IFERROR(_xll.qlIndexFixing(Index6M,$H1181,TRUE,_xll.ohTrigger(RecalcTrigger,Trigger6M)),NA())</f>
        <v>1.2076177949073136E-2</v>
      </c>
      <c r="M1181" s="145">
        <f>IFERROR(_xll.qlIndexFixing(Index1Y,$H1181,TRUE,_xll.ohTrigger(RecalcTrigger,Trigger1Y)),NA())</f>
        <v>1.2260559039206571E-2</v>
      </c>
      <c r="N1181" s="144">
        <f>IFERROR(_xll.qlIndexFixing(ONIndex1M,I1181,TRUE,_xll.ohTrigger(RecalcTrigger,Trigger1M)),NA())</f>
        <v>1.1284998372014243E-2</v>
      </c>
      <c r="O1181" s="44">
        <f>IFERROR(_xll.qlIndexFixing(ONIndex3M,I1181,TRUE,_xll.ohTrigger(RecalcTrigger,Trigger3M)),NA())</f>
        <v>1.1952063471252217E-2</v>
      </c>
      <c r="P1181" s="44">
        <f>IFERROR(_xll.qlIndexFixing(ONIndex6M,I1181,TRUE,_xll.ohTrigger(RecalcTrigger,Trigger6M)),NA())</f>
        <v>1.21112060530848E-2</v>
      </c>
      <c r="Q1181" s="145">
        <f>IFERROR(_xll.qlIndexFixing(ONIndex1Y,I1181,TRUE,_xll.ohTrigger(RecalcTrigger,Trigger1Y)),NA())</f>
        <v>1.2354378180479131E-2</v>
      </c>
    </row>
    <row r="1182" spans="2:17" x14ac:dyDescent="0.2">
      <c r="B1182" s="39" t="s">
        <v>42</v>
      </c>
      <c r="D1182" s="42">
        <f>_xll.qlCalendarAdvance(Calendar,$D1181,B1182,"f",FALSE)</f>
        <v>48023</v>
      </c>
      <c r="E1182" s="139">
        <f>_xll.qlInterestRateIndexValueDate(IndexON,D1182)</f>
        <v>48023</v>
      </c>
      <c r="F1182" s="155">
        <f>IFERROR(_xll.qlIndexFixing(IndexON,D1182,TRUE,_xll.ohTrigger(RecalcTrigger,TriggerON)),NA())</f>
        <v>1.1445112133703361E-2</v>
      </c>
      <c r="H1182" s="42">
        <f>_xll.qlCalendarAdvance(Calendar,$H1181,B1182,"f",FALSE)</f>
        <v>48023</v>
      </c>
      <c r="I1182" s="139">
        <f>_xll.qlInterestRateIndexValueDate(Index1M,$H1182)</f>
        <v>48025</v>
      </c>
      <c r="J1182" s="144">
        <f>IFERROR(_xll.qlIndexFixing(Index1M,$H1182,TRUE,_xll.ohTrigger(RecalcTrigger,Trigger1M)),NA())</f>
        <v>1.1279031591477084E-2</v>
      </c>
      <c r="K1182" s="44">
        <f>IFERROR(_xll.qlIndexFixing(Index3M,H1182,TRUE,_xll.ohTrigger(RecalcTrigger,Trigger3M)),NA())</f>
        <v>1.1932910172221945E-2</v>
      </c>
      <c r="L1182" s="44">
        <f>IFERROR(_xll.qlIndexFixing(Index6M,$H1182,TRUE,_xll.ohTrigger(RecalcTrigger,Trigger6M)),NA())</f>
        <v>1.2069431807829992E-2</v>
      </c>
      <c r="M1182" s="145">
        <f>IFERROR(_xll.qlIndexFixing(Index1Y,$H1182,TRUE,_xll.ohTrigger(RecalcTrigger,Trigger1Y)),NA())</f>
        <v>1.2253485835731904E-2</v>
      </c>
      <c r="N1182" s="144">
        <f>IFERROR(_xll.qlIndexFixing(ONIndex1M,I1182,TRUE,_xll.ohTrigger(RecalcTrigger,Trigger1M)),NA())</f>
        <v>1.1280763612031564E-2</v>
      </c>
      <c r="O1182" s="44">
        <f>IFERROR(_xll.qlIndexFixing(ONIndex3M,I1182,TRUE,_xll.ohTrigger(RecalcTrigger,Trigger3M)),NA())</f>
        <v>1.1946993425988595E-2</v>
      </c>
      <c r="P1182" s="44">
        <f>IFERROR(_xll.qlIndexFixing(ONIndex6M,I1182,TRUE,_xll.ohTrigger(RecalcTrigger,Trigger6M)),NA())</f>
        <v>1.2105835991409464E-2</v>
      </c>
      <c r="Q1182" s="145">
        <f>IFERROR(_xll.qlIndexFixing(ONIndex1Y,I1182,TRUE,_xll.ohTrigger(RecalcTrigger,Trigger1Y)),NA())</f>
        <v>1.2348731659388434E-2</v>
      </c>
    </row>
    <row r="1183" spans="2:17" x14ac:dyDescent="0.2">
      <c r="B1183" s="39" t="s">
        <v>42</v>
      </c>
      <c r="D1183" s="42">
        <f>_xll.qlCalendarAdvance(Calendar,$D1182,B1183,"f",FALSE)</f>
        <v>48030</v>
      </c>
      <c r="E1183" s="139">
        <f>_xll.qlInterestRateIndexValueDate(IndexON,D1183)</f>
        <v>48030</v>
      </c>
      <c r="F1183" s="155">
        <f>IFERROR(_xll.qlIndexFixing(IndexON,D1183,TRUE,_xll.ohTrigger(RecalcTrigger,TriggerON)),NA())</f>
        <v>1.1440745927027152E-2</v>
      </c>
      <c r="H1183" s="42">
        <f>_xll.qlCalendarAdvance(Calendar,$H1182,B1183,"f",FALSE)</f>
        <v>48030</v>
      </c>
      <c r="I1183" s="139">
        <f>_xll.qlInterestRateIndexValueDate(Index1M,$H1183)</f>
        <v>48032</v>
      </c>
      <c r="J1183" s="144">
        <f>IFERROR(_xll.qlIndexFixing(Index1M,$H1183,TRUE,_xll.ohTrigger(RecalcTrigger,Trigger1M)),NA())</f>
        <v>1.1274576464797015E-2</v>
      </c>
      <c r="K1183" s="44">
        <f>IFERROR(_xll.qlIndexFixing(Index3M,H1183,TRUE,_xll.ohTrigger(RecalcTrigger,Trigger3M)),NA())</f>
        <v>1.1927328294085717E-2</v>
      </c>
      <c r="L1183" s="44">
        <f>IFERROR(_xll.qlIndexFixing(Index6M,$H1183,TRUE,_xll.ohTrigger(RecalcTrigger,Trigger6M)),NA())</f>
        <v>1.2063362113684849E-2</v>
      </c>
      <c r="M1183" s="145">
        <f>IFERROR(_xll.qlIndexFixing(Index1Y,$H1183,TRUE,_xll.ohTrigger(RecalcTrigger,Trigger1Y)),NA())</f>
        <v>1.2246368209343194E-2</v>
      </c>
      <c r="N1183" s="144">
        <f>IFERROR(_xll.qlIndexFixing(ONIndex1M,I1183,TRUE,_xll.ohTrigger(RecalcTrigger,Trigger1M)),NA())</f>
        <v>1.1276447021826286E-2</v>
      </c>
      <c r="O1183" s="44">
        <f>IFERROR(_xll.qlIndexFixing(ONIndex3M,I1183,TRUE,_xll.ohTrigger(RecalcTrigger,Trigger3M)),NA())</f>
        <v>1.1941851450503194E-2</v>
      </c>
      <c r="P1183" s="44">
        <f>IFERROR(_xll.qlIndexFixing(ONIndex6M,I1183,TRUE,_xll.ohTrigger(RecalcTrigger,Trigger6M)),NA())</f>
        <v>1.2100413869537974E-2</v>
      </c>
      <c r="Q1183" s="145">
        <f>IFERROR(_xll.qlIndexFixing(ONIndex1Y,I1183,TRUE,_xll.ohTrigger(RecalcTrigger,Trigger1Y)),NA())</f>
        <v>1.2343012224702576E-2</v>
      </c>
    </row>
    <row r="1184" spans="2:17" x14ac:dyDescent="0.2">
      <c r="B1184" s="39" t="s">
        <v>42</v>
      </c>
      <c r="D1184" s="42">
        <f>_xll.qlCalendarAdvance(Calendar,$D1183,B1184,"f",FALSE)</f>
        <v>48037</v>
      </c>
      <c r="E1184" s="139">
        <f>_xll.qlInterestRateIndexValueDate(IndexON,D1184)</f>
        <v>48037</v>
      </c>
      <c r="F1184" s="155">
        <f>IFERROR(_xll.qlIndexFixing(IndexON,D1184,TRUE,_xll.ohTrigger(RecalcTrigger,TriggerON)),NA())</f>
        <v>1.143624269188237E-2</v>
      </c>
      <c r="H1184" s="42">
        <f>_xll.qlCalendarAdvance(Calendar,$H1183,B1184,"f",FALSE)</f>
        <v>48037</v>
      </c>
      <c r="I1184" s="139">
        <f>_xll.qlInterestRateIndexValueDate(Index1M,$H1184)</f>
        <v>48039</v>
      </c>
      <c r="J1184" s="144">
        <f>IFERROR(_xll.qlIndexFixing(Index1M,$H1184,TRUE,_xll.ohTrigger(RecalcTrigger,Trigger1M)),NA())</f>
        <v>1.1270039622242878E-2</v>
      </c>
      <c r="K1184" s="44">
        <f>IFERROR(_xll.qlIndexFixing(Index3M,H1184,TRUE,_xll.ohTrigger(RecalcTrigger,Trigger3M)),NA())</f>
        <v>1.1921676065864599E-2</v>
      </c>
      <c r="L1184" s="44">
        <f>IFERROR(_xll.qlIndexFixing(Index6M,$H1184,TRUE,_xll.ohTrigger(RecalcTrigger,Trigger6M)),NA())</f>
        <v>1.2057246818249649E-2</v>
      </c>
      <c r="M1184" s="145">
        <f>IFERROR(_xll.qlIndexFixing(Index1Y,$H1184,TRUE,_xll.ohTrigger(RecalcTrigger,Trigger1Y)),NA())</f>
        <v>1.2239206997538337E-2</v>
      </c>
      <c r="N1184" s="144">
        <f>IFERROR(_xll.qlIndexFixing(ONIndex1M,I1184,TRUE,_xll.ohTrigger(RecalcTrigger,Trigger1M)),NA())</f>
        <v>1.1272048674060287E-2</v>
      </c>
      <c r="O1184" s="44">
        <f>IFERROR(_xll.qlIndexFixing(ONIndex3M,I1184,TRUE,_xll.ohTrigger(RecalcTrigger,Trigger3M)),NA())</f>
        <v>1.1936637663580996E-2</v>
      </c>
      <c r="P1184" s="44">
        <f>IFERROR(_xll.qlIndexFixing(ONIndex6M,I1184,TRUE,_xll.ohTrigger(RecalcTrigger,Trigger6M)),NA())</f>
        <v>1.2094939869884413E-2</v>
      </c>
      <c r="Q1184" s="145">
        <f>IFERROR(_xll.qlIndexFixing(ONIndex1Y,I1184,TRUE,_xll.ohTrigger(RecalcTrigger,Trigger1Y)),NA())</f>
        <v>1.2337219916229714E-2</v>
      </c>
    </row>
    <row r="1185" spans="2:17" x14ac:dyDescent="0.2">
      <c r="B1185" s="39" t="s">
        <v>42</v>
      </c>
      <c r="D1185" s="42">
        <f>_xll.qlCalendarAdvance(Calendar,$D1184,B1185,"f",FALSE)</f>
        <v>48044</v>
      </c>
      <c r="E1185" s="139">
        <f>_xll.qlInterestRateIndexValueDate(IndexON,D1185)</f>
        <v>48044</v>
      </c>
      <c r="F1185" s="155">
        <f>IFERROR(_xll.qlIndexFixing(IndexON,D1185,TRUE,_xll.ohTrigger(RecalcTrigger,TriggerON)),NA())</f>
        <v>1.1431602223153092E-2</v>
      </c>
      <c r="H1185" s="42">
        <f>_xll.qlCalendarAdvance(Calendar,$H1184,B1185,"f",FALSE)</f>
        <v>48044</v>
      </c>
      <c r="I1185" s="139">
        <f>_xll.qlInterestRateIndexValueDate(Index1M,$H1185)</f>
        <v>48046</v>
      </c>
      <c r="J1185" s="144">
        <f>IFERROR(_xll.qlIndexFixing(Index1M,$H1185,TRUE,_xll.ohTrigger(RecalcTrigger,Trigger1M)),NA())</f>
        <v>1.1265421136553988E-2</v>
      </c>
      <c r="K1185" s="44">
        <f>IFERROR(_xll.qlIndexFixing(Index3M,H1185,TRUE,_xll.ohTrigger(RecalcTrigger,Trigger3M)),NA())</f>
        <v>1.1915955643467089E-2</v>
      </c>
      <c r="L1185" s="44">
        <f>IFERROR(_xll.qlIndexFixing(Index6M,$H1185,TRUE,_xll.ohTrigger(RecalcTrigger,Trigger6M)),NA())</f>
        <v>1.2051086424078521E-2</v>
      </c>
      <c r="M1185" s="145">
        <f>IFERROR(_xll.qlIndexFixing(Index1Y,$H1185,TRUE,_xll.ohTrigger(RecalcTrigger,Trigger1Y)),NA())</f>
        <v>1.2232003041185798E-2</v>
      </c>
      <c r="N1185" s="144">
        <f>IFERROR(_xll.qlIndexFixing(ONIndex1M,I1185,TRUE,_xll.ohTrigger(RecalcTrigger,Trigger1M)),NA())</f>
        <v>1.126756864123557E-2</v>
      </c>
      <c r="O1185" s="44">
        <f>IFERROR(_xll.qlIndexFixing(ONIndex3M,I1185,TRUE,_xll.ohTrigger(RecalcTrigger,Trigger3M)),NA())</f>
        <v>1.1931352184006982E-2</v>
      </c>
      <c r="P1185" s="44">
        <f>IFERROR(_xll.qlIndexFixing(ONIndex6M,I1185,TRUE,_xll.ohTrigger(RecalcTrigger,Trigger6M)),NA())</f>
        <v>1.2089414174702995E-2</v>
      </c>
      <c r="Q1185" s="145">
        <f>IFERROR(_xll.qlIndexFixing(ONIndex1Y,I1185,TRUE,_xll.ohTrigger(RecalcTrigger,Trigger1Y)),NA())</f>
        <v>1.2331354773778003E-2</v>
      </c>
    </row>
    <row r="1186" spans="2:17" x14ac:dyDescent="0.2">
      <c r="B1186" s="39" t="s">
        <v>42</v>
      </c>
      <c r="D1186" s="42">
        <f>_xll.qlCalendarAdvance(Calendar,$D1185,B1186,"f",FALSE)</f>
        <v>48051</v>
      </c>
      <c r="E1186" s="139">
        <f>_xll.qlInterestRateIndexValueDate(IndexON,D1186)</f>
        <v>48051</v>
      </c>
      <c r="F1186" s="155">
        <f>IFERROR(_xll.qlIndexFixing(IndexON,D1186,TRUE,_xll.ohTrigger(RecalcTrigger,TriggerON)),NA())</f>
        <v>1.1426824315883266E-2</v>
      </c>
      <c r="H1186" s="42">
        <f>_xll.qlCalendarAdvance(Calendar,$H1185,B1186,"f",FALSE)</f>
        <v>48051</v>
      </c>
      <c r="I1186" s="139">
        <f>_xll.qlInterestRateIndexValueDate(Index1M,$H1186)</f>
        <v>48053</v>
      </c>
      <c r="J1186" s="144">
        <f>IFERROR(_xll.qlIndexFixing(Index1M,$H1186,TRUE,_xll.ohTrigger(RecalcTrigger,Trigger1M)),NA())</f>
        <v>1.1260721080472158E-2</v>
      </c>
      <c r="K1186" s="44">
        <f>IFERROR(_xll.qlIndexFixing(Index3M,H1186,TRUE,_xll.ohTrigger(RecalcTrigger,Trigger3M)),NA())</f>
        <v>1.191016925847767E-2</v>
      </c>
      <c r="L1186" s="44">
        <f>IFERROR(_xll.qlIndexFixing(Index6M,$H1186,TRUE,_xll.ohTrigger(RecalcTrigger,Trigger6M)),NA())</f>
        <v>1.204488143523879E-2</v>
      </c>
      <c r="M1186" s="145">
        <f>IFERROR(_xll.qlIndexFixing(Index1Y,$H1186,TRUE,_xll.ohTrigger(RecalcTrigger,Trigger1Y)),NA())</f>
        <v>1.2224757184523516E-2</v>
      </c>
      <c r="N1186" s="144">
        <f>IFERROR(_xll.qlIndexFixing(ONIndex1M,I1186,TRUE,_xll.ohTrigger(RecalcTrigger,Trigger1M)),NA())</f>
        <v>1.1263006996093949E-2</v>
      </c>
      <c r="O1186" s="44">
        <f>IFERROR(_xll.qlIndexFixing(ONIndex3M,I1186,TRUE,_xll.ohTrigger(RecalcTrigger,Trigger3M)),NA())</f>
        <v>1.1925995130646072E-2</v>
      </c>
      <c r="P1186" s="44">
        <f>IFERROR(_xll.qlIndexFixing(ONIndex6M,I1186,TRUE,_xll.ohTrigger(RecalcTrigger,Trigger6M)),NA())</f>
        <v>1.2083836966327866E-2</v>
      </c>
      <c r="Q1186" s="145">
        <f>IFERROR(_xll.qlIndexFixing(ONIndex1Y,I1186,TRUE,_xll.ohTrigger(RecalcTrigger,Trigger1Y)),NA())</f>
        <v>1.2325416836995728E-2</v>
      </c>
    </row>
    <row r="1187" spans="2:17" x14ac:dyDescent="0.2">
      <c r="B1187" s="39" t="s">
        <v>42</v>
      </c>
      <c r="D1187" s="42">
        <f>_xll.qlCalendarAdvance(Calendar,$D1186,B1187,"f",FALSE)</f>
        <v>48058</v>
      </c>
      <c r="E1187" s="139">
        <f>_xll.qlInterestRateIndexValueDate(IndexON,D1187)</f>
        <v>48058</v>
      </c>
      <c r="F1187" s="155">
        <f>IFERROR(_xll.qlIndexFixing(IndexON,D1187,TRUE,_xll.ohTrigger(RecalcTrigger,TriggerON)),NA())</f>
        <v>1.1421908764877031E-2</v>
      </c>
      <c r="H1187" s="42">
        <f>_xll.qlCalendarAdvance(Calendar,$H1186,B1187,"f",FALSE)</f>
        <v>48058</v>
      </c>
      <c r="I1187" s="139">
        <f>_xll.qlInterestRateIndexValueDate(Index1M,$H1187)</f>
        <v>48060</v>
      </c>
      <c r="J1187" s="144">
        <f>IFERROR(_xll.qlIndexFixing(Index1M,$H1187,TRUE,_xll.ohTrigger(RecalcTrigger,Trigger1M)),NA())</f>
        <v>1.1256455869829035E-2</v>
      </c>
      <c r="K1187" s="44">
        <f>IFERROR(_xll.qlIndexFixing(Index3M,H1187,TRUE,_xll.ohTrigger(RecalcTrigger,Trigger3M)),NA())</f>
        <v>1.1904319153157499E-2</v>
      </c>
      <c r="L1187" s="44">
        <f>IFERROR(_xll.qlIndexFixing(Index6M,$H1187,TRUE,_xll.ohTrigger(RecalcTrigger,Trigger6M)),NA())</f>
        <v>1.203941300759025E-2</v>
      </c>
      <c r="M1187" s="145">
        <f>IFERROR(_xll.qlIndexFixing(Index1Y,$H1187,TRUE,_xll.ohTrigger(RecalcTrigger,Trigger1Y)),NA())</f>
        <v>1.2218485304130349E-2</v>
      </c>
      <c r="N1187" s="144">
        <f>IFERROR(_xll.qlIndexFixing(ONIndex1M,I1187,TRUE,_xll.ohTrigger(RecalcTrigger,Trigger1M)),NA())</f>
        <v>1.1258363810977556E-2</v>
      </c>
      <c r="O1187" s="44">
        <f>IFERROR(_xll.qlIndexFixing(ONIndex3M,I1187,TRUE,_xll.ohTrigger(RecalcTrigger,Trigger3M)),NA())</f>
        <v>1.1920566622363182E-2</v>
      </c>
      <c r="P1187" s="44">
        <f>IFERROR(_xll.qlIndexFixing(ONIndex6M,I1187,TRUE,_xll.ohTrigger(RecalcTrigger,Trigger6M)),NA())</f>
        <v>1.2078208427173109E-2</v>
      </c>
      <c r="Q1187" s="145">
        <f>IFERROR(_xll.qlIndexFixing(ONIndex1Y,I1187,TRUE,_xll.ohTrigger(RecalcTrigger,Trigger1Y)),NA())</f>
        <v>1.2319406145611111E-2</v>
      </c>
    </row>
    <row r="1188" spans="2:17" x14ac:dyDescent="0.2">
      <c r="B1188" s="39" t="s">
        <v>42</v>
      </c>
      <c r="D1188" s="42">
        <f>_xll.qlCalendarAdvance(Calendar,$D1187,B1188,"f",FALSE)</f>
        <v>48065</v>
      </c>
      <c r="E1188" s="139">
        <f>_xll.qlInterestRateIndexValueDate(IndexON,D1188)</f>
        <v>48065</v>
      </c>
      <c r="F1188" s="155">
        <f>IFERROR(_xll.qlIndexFixing(IndexON,D1188,TRUE,_xll.ohTrigger(RecalcTrigger,TriggerON)),NA())</f>
        <v>1.1416855365338208E-2</v>
      </c>
      <c r="H1188" s="42">
        <f>_xll.qlCalendarAdvance(Calendar,$H1187,B1188,"f",FALSE)</f>
        <v>48065</v>
      </c>
      <c r="I1188" s="139">
        <f>_xll.qlInterestRateIndexValueDate(Index1M,$H1188)</f>
        <v>48067</v>
      </c>
      <c r="J1188" s="144">
        <f>IFERROR(_xll.qlIndexFixing(Index1M,$H1188,TRUE,_xll.ohTrigger(RecalcTrigger,Trigger1M)),NA())</f>
        <v>1.1251076548116912E-2</v>
      </c>
      <c r="K1188" s="44">
        <f>IFERROR(_xll.qlIndexFixing(Index3M,H1188,TRUE,_xll.ohTrigger(RecalcTrigger,Trigger3M)),NA())</f>
        <v>1.1898407580452233E-2</v>
      </c>
      <c r="L1188" s="44">
        <f>IFERROR(_xll.qlIndexFixing(Index6M,$H1188,TRUE,_xll.ohTrigger(RecalcTrigger,Trigger6M)),NA())</f>
        <v>1.2032339697389241E-2</v>
      </c>
      <c r="M1188" s="145">
        <f>IFERROR(_xll.qlIndexFixing(Index1Y,$H1188,TRUE,_xll.ohTrigger(RecalcTrigger,Trigger1Y)),NA())</f>
        <v>1.2210143164067135E-2</v>
      </c>
      <c r="N1188" s="144">
        <f>IFERROR(_xll.qlIndexFixing(ONIndex1M,I1188,TRUE,_xll.ohTrigger(RecalcTrigger,Trigger1M)),NA())</f>
        <v>1.125363915870814E-2</v>
      </c>
      <c r="O1188" s="44">
        <f>IFERROR(_xll.qlIndexFixing(ONIndex3M,I1188,TRUE,_xll.ohTrigger(RecalcTrigger,Trigger3M)),NA())</f>
        <v>1.1915066778023231E-2</v>
      </c>
      <c r="P1188" s="44">
        <f>IFERROR(_xll.qlIndexFixing(ONIndex6M,I1188,TRUE,_xll.ohTrigger(RecalcTrigger,Trigger6M)),NA())</f>
        <v>1.207252873965281E-2</v>
      </c>
      <c r="Q1188" s="145">
        <f>IFERROR(_xll.qlIndexFixing(ONIndex1Y,I1188,TRUE,_xll.ohTrigger(RecalcTrigger,Trigger1Y)),NA())</f>
        <v>1.2313322739352373E-2</v>
      </c>
    </row>
    <row r="1189" spans="2:17" x14ac:dyDescent="0.2">
      <c r="B1189" s="39" t="s">
        <v>42</v>
      </c>
      <c r="D1189" s="42">
        <f>_xll.qlCalendarAdvance(Calendar,$D1188,B1189,"f",FALSE)</f>
        <v>48072</v>
      </c>
      <c r="E1189" s="139">
        <f>_xll.qlInterestRateIndexValueDate(IndexON,D1189)</f>
        <v>48072</v>
      </c>
      <c r="F1189" s="155">
        <f>IFERROR(_xll.qlIndexFixing(IndexON,D1189,TRUE,_xll.ohTrigger(RecalcTrigger,TriggerON)),NA())</f>
        <v>1.1411663912150871E-2</v>
      </c>
      <c r="H1189" s="42">
        <f>_xll.qlCalendarAdvance(Calendar,$H1188,B1189,"f",FALSE)</f>
        <v>48072</v>
      </c>
      <c r="I1189" s="139">
        <f>_xll.qlInterestRateIndexValueDate(Index1M,$H1189)</f>
        <v>48074</v>
      </c>
      <c r="J1189" s="144">
        <f>IFERROR(_xll.qlIndexFixing(Index1M,$H1189,TRUE,_xll.ohTrigger(RecalcTrigger,Trigger1M)),NA())</f>
        <v>1.1246132217334615E-2</v>
      </c>
      <c r="K1189" s="44">
        <f>IFERROR(_xll.qlIndexFixing(Index3M,H1189,TRUE,_xll.ohTrigger(RecalcTrigger,Trigger3M)),NA())</f>
        <v>1.1892436803982467E-2</v>
      </c>
      <c r="L1189" s="44">
        <f>IFERROR(_xll.qlIndexFixing(Index6M,$H1189,TRUE,_xll.ohTrigger(RecalcTrigger,Trigger6M)),NA())</f>
        <v>1.2026003964083933E-2</v>
      </c>
      <c r="M1189" s="145">
        <f>IFERROR(_xll.qlIndexFixing(Index1Y,$H1189,TRUE,_xll.ohTrigger(RecalcTrigger,Trigger1Y)),NA())</f>
        <v>1.2202776705593053E-2</v>
      </c>
      <c r="N1189" s="144">
        <f>IFERROR(_xll.qlIndexFixing(ONIndex1M,I1189,TRUE,_xll.ohTrigger(RecalcTrigger,Trigger1M)),NA())</f>
        <v>1.1248833111627832E-2</v>
      </c>
      <c r="O1189" s="44">
        <f>IFERROR(_xll.qlIndexFixing(ONIndex3M,I1189,TRUE,_xll.ohTrigger(RecalcTrigger,Trigger3M)),NA())</f>
        <v>1.1909495716491136E-2</v>
      </c>
      <c r="P1189" s="44">
        <f>IFERROR(_xll.qlIndexFixing(ONIndex6M,I1189,TRUE,_xll.ohTrigger(RecalcTrigger,Trigger6M)),NA())</f>
        <v>1.2066798085941244E-2</v>
      </c>
      <c r="Q1189" s="145">
        <f>IFERROR(_xll.qlIndexFixing(ONIndex1Y,I1189,TRUE,_xll.ohTrigger(RecalcTrigger,Trigger1Y)),NA())</f>
        <v>1.2307166658107604E-2</v>
      </c>
    </row>
    <row r="1190" spans="2:17" x14ac:dyDescent="0.2">
      <c r="B1190" s="39" t="s">
        <v>42</v>
      </c>
      <c r="D1190" s="42">
        <f>_xll.qlCalendarAdvance(Calendar,$D1189,B1190,"f",FALSE)</f>
        <v>48079</v>
      </c>
      <c r="E1190" s="139">
        <f>_xll.qlInterestRateIndexValueDate(IndexON,D1190)</f>
        <v>48079</v>
      </c>
      <c r="F1190" s="155">
        <f>IFERROR(_xll.qlIndexFixing(IndexON,D1190,TRUE,_xll.ohTrigger(RecalcTrigger,TriggerON)),NA())</f>
        <v>1.1406334200279034E-2</v>
      </c>
      <c r="H1190" s="42">
        <f>_xll.qlCalendarAdvance(Calendar,$H1189,B1190,"f",FALSE)</f>
        <v>48079</v>
      </c>
      <c r="I1190" s="139">
        <f>_xll.qlInterestRateIndexValueDate(Index1M,$H1190)</f>
        <v>48081</v>
      </c>
      <c r="J1190" s="144">
        <f>IFERROR(_xll.qlIndexFixing(Index1M,$H1190,TRUE,_xll.ohTrigger(RecalcTrigger,Trigger1M)),NA())</f>
        <v>1.1241106607151607E-2</v>
      </c>
      <c r="K1190" s="44">
        <f>IFERROR(_xll.qlIndexFixing(Index3M,H1190,TRUE,_xll.ohTrigger(RecalcTrigger,Trigger3M)),NA())</f>
        <v>1.1886409098054164E-2</v>
      </c>
      <c r="L1190" s="44">
        <f>IFERROR(_xll.qlIndexFixing(Index6M,$H1190,TRUE,_xll.ohTrigger(RecalcTrigger,Trigger6M)),NA())</f>
        <v>1.2019625667517323E-2</v>
      </c>
      <c r="M1190" s="145">
        <f>IFERROR(_xll.qlIndexFixing(Index1Y,$H1190,TRUE,_xll.ohTrigger(RecalcTrigger,Trigger1Y)),NA())</f>
        <v>1.2195371757448174E-2</v>
      </c>
      <c r="N1190" s="144">
        <f>IFERROR(_xll.qlIndexFixing(ONIndex1M,I1190,TRUE,_xll.ohTrigger(RecalcTrigger,Trigger1M)),NA())</f>
        <v>1.1243945742398509E-2</v>
      </c>
      <c r="O1190" s="44">
        <f>IFERROR(_xll.qlIndexFixing(ONIndex3M,I1190,TRUE,_xll.ohTrigger(RecalcTrigger,Trigger3M)),NA())</f>
        <v>1.190385355655188E-2</v>
      </c>
      <c r="P1190" s="44">
        <f>IFERROR(_xll.qlIndexFixing(ONIndex6M,I1190,TRUE,_xll.ohTrigger(RecalcTrigger,Trigger6M)),NA())</f>
        <v>1.206101664853243E-2</v>
      </c>
      <c r="Q1190" s="145">
        <f>IFERROR(_xll.qlIndexFixing(ONIndex1Y,I1190,TRUE,_xll.ohTrigger(RecalcTrigger,Trigger1Y)),NA())</f>
        <v>1.2300937941445156E-2</v>
      </c>
    </row>
    <row r="1191" spans="2:17" x14ac:dyDescent="0.2">
      <c r="B1191" s="39" t="s">
        <v>42</v>
      </c>
      <c r="D1191" s="42">
        <f>_xll.qlCalendarAdvance(Calendar,$D1190,B1191,"f",FALSE)</f>
        <v>48086</v>
      </c>
      <c r="E1191" s="139">
        <f>_xll.qlInterestRateIndexValueDate(IndexON,D1191)</f>
        <v>48086</v>
      </c>
      <c r="F1191" s="155">
        <f>IFERROR(_xll.qlIndexFixing(IndexON,D1191,TRUE,_xll.ohTrigger(RecalcTrigger,TriggerON)),NA())</f>
        <v>1.1400866024606771E-2</v>
      </c>
      <c r="H1191" s="42">
        <f>_xll.qlCalendarAdvance(Calendar,$H1190,B1191,"f",FALSE)</f>
        <v>48086</v>
      </c>
      <c r="I1191" s="139">
        <f>_xll.qlInterestRateIndexValueDate(Index1M,$H1191)</f>
        <v>48088</v>
      </c>
      <c r="J1191" s="144">
        <f>IFERROR(_xll.qlIndexFixing(Index1M,$H1191,TRUE,_xll.ohTrigger(RecalcTrigger,Trigger1M)),NA())</f>
        <v>1.1235999790314699E-2</v>
      </c>
      <c r="K1191" s="44">
        <f>IFERROR(_xll.qlIndexFixing(Index3M,H1191,TRUE,_xll.ohTrigger(RecalcTrigger,Trigger3M)),NA())</f>
        <v>1.1880326747644745E-2</v>
      </c>
      <c r="L1191" s="44">
        <f>IFERROR(_xll.qlIndexFixing(Index6M,$H1191,TRUE,_xll.ohTrigger(RecalcTrigger,Trigger6M)),NA())</f>
        <v>1.2014022934143265E-2</v>
      </c>
      <c r="M1191" s="145">
        <f>IFERROR(_xll.qlIndexFixing(Index1Y,$H1191,TRUE,_xll.ohTrigger(RecalcTrigger,Trigger1Y)),NA())</f>
        <v>1.2187929180711746E-2</v>
      </c>
      <c r="N1191" s="144">
        <f>IFERROR(_xll.qlIndexFixing(ONIndex1M,I1191,TRUE,_xll.ohTrigger(RecalcTrigger,Trigger1M)),NA())</f>
        <v>1.1238977123602112E-2</v>
      </c>
      <c r="O1191" s="44">
        <f>IFERROR(_xll.qlIndexFixing(ONIndex3M,I1191,TRUE,_xll.ohTrigger(RecalcTrigger,Trigger3M)),NA())</f>
        <v>1.1898140416990444E-2</v>
      </c>
      <c r="P1191" s="44">
        <f>IFERROR(_xll.qlIndexFixing(ONIndex6M,I1191,TRUE,_xll.ohTrigger(RecalcTrigger,Trigger6M)),NA())</f>
        <v>1.2055184609840452E-2</v>
      </c>
      <c r="Q1191" s="145">
        <f>IFERROR(_xll.qlIndexFixing(ONIndex1Y,I1191,TRUE,_xll.ohTrigger(RecalcTrigger,Trigger1Y)),NA())</f>
        <v>1.2294636629173183E-2</v>
      </c>
    </row>
    <row r="1192" spans="2:17" x14ac:dyDescent="0.2">
      <c r="B1192" s="39" t="s">
        <v>42</v>
      </c>
      <c r="D1192" s="42">
        <f>_xll.qlCalendarAdvance(Calendar,$D1191,B1192,"f",FALSE)</f>
        <v>48093</v>
      </c>
      <c r="E1192" s="139">
        <f>_xll.qlInterestRateIndexValueDate(IndexON,D1192)</f>
        <v>48093</v>
      </c>
      <c r="F1192" s="155">
        <f>IFERROR(_xll.qlIndexFixing(IndexON,D1192,TRUE,_xll.ohTrigger(RecalcTrigger,TriggerON)),NA())</f>
        <v>1.1395259180257966E-2</v>
      </c>
      <c r="H1192" s="42">
        <f>_xll.qlCalendarAdvance(Calendar,$H1191,B1192,"f",FALSE)</f>
        <v>48093</v>
      </c>
      <c r="I1192" s="139">
        <f>_xll.qlInterestRateIndexValueDate(Index1M,$H1192)</f>
        <v>48095</v>
      </c>
      <c r="J1192" s="144">
        <f>IFERROR(_xll.qlIndexFixing(Index1M,$H1192,TRUE,_xll.ohTrigger(RecalcTrigger,Trigger1M)),NA())</f>
        <v>1.1230812689778102E-2</v>
      </c>
      <c r="K1192" s="44">
        <f>IFERROR(_xll.qlIndexFixing(Index3M,H1192,TRUE,_xll.ohTrigger(RecalcTrigger,Trigger3M)),NA())</f>
        <v>1.1874443727737848E-2</v>
      </c>
      <c r="L1192" s="44">
        <f>IFERROR(_xll.qlIndexFixing(Index6M,$H1192,TRUE,_xll.ohTrigger(RecalcTrigger,Trigger6M)),NA())</f>
        <v>1.200784509023326E-2</v>
      </c>
      <c r="M1192" s="145">
        <f>IFERROR(_xll.qlIndexFixing(Index1Y,$H1192,TRUE,_xll.ohTrigger(RecalcTrigger,Trigger1Y)),NA())</f>
        <v>1.2180449839829896E-2</v>
      </c>
      <c r="N1192" s="144">
        <f>IFERROR(_xll.qlIndexFixing(ONIndex1M,I1192,TRUE,_xll.ohTrigger(RecalcTrigger,Trigger1M)),NA())</f>
        <v>1.1233927327900517E-2</v>
      </c>
      <c r="O1192" s="44">
        <f>IFERROR(_xll.qlIndexFixing(ONIndex3M,I1192,TRUE,_xll.ohTrigger(RecalcTrigger,Trigger3M)),NA())</f>
        <v>1.1892356416831618E-2</v>
      </c>
      <c r="P1192" s="44">
        <f>IFERROR(_xll.qlIndexFixing(ONIndex6M,I1192,TRUE,_xll.ohTrigger(RecalcTrigger,Trigger6M)),NA())</f>
        <v>1.2049302151959651E-2</v>
      </c>
      <c r="Q1192" s="145">
        <f>IFERROR(_xll.qlIndexFixing(ONIndex1Y,I1192,TRUE,_xll.ohTrigger(RecalcTrigger,Trigger1Y)),NA())</f>
        <v>1.2288262760939972E-2</v>
      </c>
    </row>
    <row r="1193" spans="2:17" x14ac:dyDescent="0.2">
      <c r="B1193" s="39" t="s">
        <v>42</v>
      </c>
      <c r="D1193" s="42">
        <f>_xll.qlCalendarAdvance(Calendar,$D1192,B1193,"f",FALSE)</f>
        <v>48100</v>
      </c>
      <c r="E1193" s="139">
        <f>_xll.qlInterestRateIndexValueDate(IndexON,D1193)</f>
        <v>48100</v>
      </c>
      <c r="F1193" s="155">
        <f>IFERROR(_xll.qlIndexFixing(IndexON,D1193,TRUE,_xll.ohTrigger(RecalcTrigger,TriggerON)),NA())</f>
        <v>1.1389513462116696E-2</v>
      </c>
      <c r="H1193" s="42">
        <f>_xll.qlCalendarAdvance(Calendar,$H1192,B1193,"f",FALSE)</f>
        <v>48100</v>
      </c>
      <c r="I1193" s="139">
        <f>_xll.qlInterestRateIndexValueDate(Index1M,$H1193)</f>
        <v>48102</v>
      </c>
      <c r="J1193" s="144">
        <f>IFERROR(_xll.qlIndexFixing(Index1M,$H1193,TRUE,_xll.ohTrigger(RecalcTrigger,Trigger1M)),NA())</f>
        <v>1.1225551486355179E-2</v>
      </c>
      <c r="K1193" s="44">
        <f>IFERROR(_xll.qlIndexFixing(Index3M,H1193,TRUE,_xll.ohTrigger(RecalcTrigger,Trigger3M)),NA())</f>
        <v>1.1868262284454456E-2</v>
      </c>
      <c r="L1193" s="44">
        <f>IFERROR(_xll.qlIndexFixing(Index6M,$H1193,TRUE,_xll.ohTrigger(RecalcTrigger,Trigger6M)),NA())</f>
        <v>1.2001354182685104E-2</v>
      </c>
      <c r="M1193" s="145">
        <f>IFERROR(_xll.qlIndexFixing(Index1Y,$H1193,TRUE,_xll.ohTrigger(RecalcTrigger,Trigger1Y)),NA())</f>
        <v>1.2172934602615183E-2</v>
      </c>
      <c r="N1193" s="144">
        <f>IFERROR(_xll.qlIndexFixing(ONIndex1M,I1193,TRUE,_xll.ohTrigger(RecalcTrigger,Trigger1M)),NA())</f>
        <v>1.1228796427715793E-2</v>
      </c>
      <c r="O1193" s="44">
        <f>IFERROR(_xll.qlIndexFixing(ONIndex3M,I1193,TRUE,_xll.ohTrigger(RecalcTrigger,Trigger3M)),NA())</f>
        <v>1.188650167494032E-2</v>
      </c>
      <c r="P1193" s="44">
        <f>IFERROR(_xll.qlIndexFixing(ONIndex6M,I1193,TRUE,_xll.ohTrigger(RecalcTrigger,Trigger6M)),NA())</f>
        <v>1.2043369457543918E-2</v>
      </c>
      <c r="Q1193" s="145">
        <f>IFERROR(_xll.qlIndexFixing(ONIndex1Y,I1193,TRUE,_xll.ohTrigger(RecalcTrigger,Trigger1Y)),NA())</f>
        <v>1.228181637671355E-2</v>
      </c>
    </row>
    <row r="1194" spans="2:17" x14ac:dyDescent="0.2">
      <c r="B1194" s="39" t="s">
        <v>42</v>
      </c>
      <c r="D1194" s="42">
        <f>_xll.qlCalendarAdvance(Calendar,$D1193,B1194,"f",FALSE)</f>
        <v>48107</v>
      </c>
      <c r="E1194" s="139">
        <f>_xll.qlInterestRateIndexValueDate(IndexON,D1194)</f>
        <v>48107</v>
      </c>
      <c r="F1194" s="155">
        <f>IFERROR(_xll.qlIndexFixing(IndexON,D1194,TRUE,_xll.ohTrigger(RecalcTrigger,TriggerON)),NA())</f>
        <v>1.1383628665146972E-2</v>
      </c>
      <c r="H1194" s="42">
        <f>_xll.qlCalendarAdvance(Calendar,$H1193,B1194,"f",FALSE)</f>
        <v>48107</v>
      </c>
      <c r="I1194" s="139">
        <f>_xll.qlInterestRateIndexValueDate(Index1M,$H1194)</f>
        <v>48109</v>
      </c>
      <c r="J1194" s="144">
        <f>IFERROR(_xll.qlIndexFixing(Index1M,$H1194,TRUE,_xll.ohTrigger(RecalcTrigger,Trigger1M)),NA())</f>
        <v>1.122022439661835E-2</v>
      </c>
      <c r="K1194" s="44">
        <f>IFERROR(_xll.qlIndexFixing(Index3M,H1194,TRUE,_xll.ohTrigger(RecalcTrigger,Trigger3M)),NA())</f>
        <v>1.1862033036666095E-2</v>
      </c>
      <c r="L1194" s="44">
        <f>IFERROR(_xll.qlIndexFixing(Index6M,$H1194,TRUE,_xll.ohTrigger(RecalcTrigger,Trigger6M)),NA())</f>
        <v>1.1994822690787443E-2</v>
      </c>
      <c r="M1194" s="145">
        <f>IFERROR(_xll.qlIndexFixing(Index1Y,$H1194,TRUE,_xll.ohTrigger(RecalcTrigger,Trigger1Y)),NA())</f>
        <v>1.2165384340245737E-2</v>
      </c>
      <c r="N1194" s="144">
        <f>IFERROR(_xll.qlIndexFixing(ONIndex1M,I1194,TRUE,_xll.ohTrigger(RecalcTrigger,Trigger1M)),NA())</f>
        <v>1.1223584495709815E-2</v>
      </c>
      <c r="O1194" s="44">
        <f>IFERROR(_xll.qlIndexFixing(ONIndex3M,I1194,TRUE,_xll.ohTrigger(RecalcTrigger,Trigger3M)),NA())</f>
        <v>1.1880576309861723E-2</v>
      </c>
      <c r="P1194" s="44">
        <f>IFERROR(_xll.qlIndexFixing(ONIndex6M,I1194,TRUE,_xll.ohTrigger(RecalcTrigger,Trigger6M)),NA())</f>
        <v>1.2037386708847464E-2</v>
      </c>
      <c r="Q1194" s="145">
        <f>IFERROR(_xll.qlIndexFixing(ONIndex1Y,I1194,TRUE,_xll.ohTrigger(RecalcTrigger,Trigger1Y)),NA())</f>
        <v>1.2275297515982331E-2</v>
      </c>
    </row>
    <row r="1195" spans="2:17" x14ac:dyDescent="0.2">
      <c r="B1195" s="39" t="s">
        <v>42</v>
      </c>
      <c r="D1195" s="42">
        <f>_xll.qlCalendarAdvance(Calendar,$D1194,B1195,"f",FALSE)</f>
        <v>48114</v>
      </c>
      <c r="E1195" s="139">
        <f>_xll.qlInterestRateIndexValueDate(IndexON,D1195)</f>
        <v>48114</v>
      </c>
      <c r="F1195" s="155">
        <f>IFERROR(_xll.qlIndexFixing(IndexON,D1195,TRUE,_xll.ohTrigger(RecalcTrigger,TriggerON)),NA())</f>
        <v>1.1377604584392742E-2</v>
      </c>
      <c r="H1195" s="42">
        <f>_xll.qlCalendarAdvance(Calendar,$H1194,B1195,"f",FALSE)</f>
        <v>48114</v>
      </c>
      <c r="I1195" s="139">
        <f>_xll.qlInterestRateIndexValueDate(Index1M,$H1195)</f>
        <v>48116</v>
      </c>
      <c r="J1195" s="144">
        <f>IFERROR(_xll.qlIndexFixing(Index1M,$H1195,TRUE,_xll.ohTrigger(RecalcTrigger,Trigger1M)),NA())</f>
        <v>1.1214839682426314E-2</v>
      </c>
      <c r="K1195" s="44">
        <f>IFERROR(_xll.qlIndexFixing(Index3M,H1195,TRUE,_xll.ohTrigger(RecalcTrigger,Trigger3M)),NA())</f>
        <v>1.1854711078146968E-2</v>
      </c>
      <c r="L1195" s="44">
        <f>IFERROR(_xll.qlIndexFixing(Index6M,$H1195,TRUE,_xll.ohTrigger(RecalcTrigger,Trigger6M)),NA())</f>
        <v>1.1988251138601946E-2</v>
      </c>
      <c r="M1195" s="145">
        <f>IFERROR(_xll.qlIndexFixing(Index1Y,$H1195,TRUE,_xll.ohTrigger(RecalcTrigger,Trigger1Y)),NA())</f>
        <v>1.2157799927265473E-2</v>
      </c>
      <c r="N1195" s="144">
        <f>IFERROR(_xll.qlIndexFixing(ONIndex1M,I1195,TRUE,_xll.ohTrigger(RecalcTrigger,Trigger1M)),NA())</f>
        <v>1.1218291604464525E-2</v>
      </c>
      <c r="O1195" s="44">
        <f>IFERROR(_xll.qlIndexFixing(ONIndex3M,I1195,TRUE,_xll.ohTrigger(RecalcTrigger,Trigger3M)),NA())</f>
        <v>1.1874580440780491E-2</v>
      </c>
      <c r="P1195" s="44">
        <f>IFERROR(_xll.qlIndexFixing(ONIndex6M,I1195,TRUE,_xll.ohTrigger(RecalcTrigger,Trigger6M)),NA())</f>
        <v>1.2031354088044566E-2</v>
      </c>
      <c r="Q1195" s="145">
        <f>IFERROR(_xll.qlIndexFixing(ONIndex1Y,I1195,TRUE,_xll.ohTrigger(RecalcTrigger,Trigger1Y)),NA())</f>
        <v>1.2268706218634406E-2</v>
      </c>
    </row>
    <row r="1196" spans="2:17" x14ac:dyDescent="0.2">
      <c r="B1196" s="39" t="s">
        <v>42</v>
      </c>
      <c r="D1196" s="42">
        <f>_xll.qlCalendarAdvance(Calendar,$D1195,B1196,"f",FALSE)</f>
        <v>48121</v>
      </c>
      <c r="E1196" s="139">
        <f>_xll.qlInterestRateIndexValueDate(IndexON,D1196)</f>
        <v>48121</v>
      </c>
      <c r="F1196" s="155">
        <f>IFERROR(_xll.qlIndexFixing(IndexON,D1196,TRUE,_xll.ohTrigger(RecalcTrigger,TriggerON)),NA())</f>
        <v>1.1371441340317645E-2</v>
      </c>
      <c r="H1196" s="42">
        <f>_xll.qlCalendarAdvance(Calendar,$H1195,B1196,"f",FALSE)</f>
        <v>48121</v>
      </c>
      <c r="I1196" s="139">
        <f>_xll.qlInterestRateIndexValueDate(Index1M,$H1196)</f>
        <v>48123</v>
      </c>
      <c r="J1196" s="144">
        <f>IFERROR(_xll.qlIndexFixing(Index1M,$H1196,TRUE,_xll.ohTrigger(RecalcTrigger,Trigger1M)),NA())</f>
        <v>1.1209405615507373E-2</v>
      </c>
      <c r="K1196" s="44">
        <f>IFERROR(_xll.qlIndexFixing(Index3M,H1196,TRUE,_xll.ohTrigger(RecalcTrigger,Trigger3M)),NA())</f>
        <v>1.1849176042059296E-2</v>
      </c>
      <c r="L1196" s="44">
        <f>IFERROR(_xll.qlIndexFixing(Index6M,$H1196,TRUE,_xll.ohTrigger(RecalcTrigger,Trigger6M)),NA())</f>
        <v>1.198135316744545E-2</v>
      </c>
      <c r="M1196" s="145">
        <f>IFERROR(_xll.qlIndexFixing(Index1Y,$H1196,TRUE,_xll.ohTrigger(RecalcTrigger,Trigger1Y)),NA())</f>
        <v>1.2150182239005504E-2</v>
      </c>
      <c r="N1196" s="144">
        <f>IFERROR(_xll.qlIndexFixing(ONIndex1M,I1196,TRUE,_xll.ohTrigger(RecalcTrigger,Trigger1M)),NA())</f>
        <v>1.1212933815292203E-2</v>
      </c>
      <c r="O1196" s="44">
        <f>IFERROR(_xll.qlIndexFixing(ONIndex3M,I1196,TRUE,_xll.ohTrigger(RecalcTrigger,Trigger3M)),NA())</f>
        <v>1.1868526043556926E-2</v>
      </c>
      <c r="P1196" s="44">
        <f>IFERROR(_xll.qlIndexFixing(ONIndex6M,I1196,TRUE,_xll.ohTrigger(RecalcTrigger,Trigger6M)),NA())</f>
        <v>1.2025275169555982E-2</v>
      </c>
      <c r="Q1196" s="145">
        <f>IFERROR(_xll.qlIndexFixing(ONIndex1Y,I1196,TRUE,_xll.ohTrigger(RecalcTrigger,Trigger1Y)),NA())</f>
        <v>1.226205741752473E-2</v>
      </c>
    </row>
    <row r="1197" spans="2:17" x14ac:dyDescent="0.2">
      <c r="B1197" s="39" t="s">
        <v>42</v>
      </c>
      <c r="D1197" s="42">
        <f>_xll.qlCalendarAdvance(Calendar,$D1196,B1197,"f",FALSE)</f>
        <v>48128</v>
      </c>
      <c r="E1197" s="139">
        <f>_xll.qlInterestRateIndexValueDate(IndexON,D1197)</f>
        <v>48128</v>
      </c>
      <c r="F1197" s="155">
        <f>IFERROR(_xll.qlIndexFixing(IndexON,D1197,TRUE,_xll.ohTrigger(RecalcTrigger,TriggerON)),NA())</f>
        <v>1.1365192856587214E-2</v>
      </c>
      <c r="H1197" s="42">
        <f>_xll.qlCalendarAdvance(Calendar,$H1196,B1197,"f",FALSE)</f>
        <v>48128</v>
      </c>
      <c r="I1197" s="139">
        <f>_xll.qlInterestRateIndexValueDate(Index1M,$H1197)</f>
        <v>48130</v>
      </c>
      <c r="J1197" s="144">
        <f>IFERROR(_xll.qlIndexFixing(Index1M,$H1197,TRUE,_xll.ohTrigger(RecalcTrigger,Trigger1M)),NA())</f>
        <v>1.1203927763820121E-2</v>
      </c>
      <c r="K1197" s="44">
        <f>IFERROR(_xll.qlIndexFixing(Index3M,H1197,TRUE,_xll.ohTrigger(RecalcTrigger,Trigger3M)),NA())</f>
        <v>1.1842813673402159E-2</v>
      </c>
      <c r="L1197" s="44">
        <f>IFERROR(_xll.qlIndexFixing(Index6M,$H1197,TRUE,_xll.ohTrigger(RecalcTrigger,Trigger6M)),NA())</f>
        <v>1.1974700031525667E-2</v>
      </c>
      <c r="M1197" s="145">
        <f>IFERROR(_xll.qlIndexFixing(Index1Y,$H1197,TRUE,_xll.ohTrigger(RecalcTrigger,Trigger1Y)),NA())</f>
        <v>1.2142531929276966E-2</v>
      </c>
      <c r="N1197" s="144">
        <f>IFERROR(_xll.qlIndexFixing(ONIndex1M,I1197,TRUE,_xll.ohTrigger(RecalcTrigger,Trigger1M)),NA())</f>
        <v>1.1207532216284122E-2</v>
      </c>
      <c r="O1197" s="44">
        <f>IFERROR(_xll.qlIndexFixing(ONIndex3M,I1197,TRUE,_xll.ohTrigger(RecalcTrigger,Trigger3M)),NA())</f>
        <v>1.1862428822109194E-2</v>
      </c>
      <c r="P1197" s="44">
        <f>IFERROR(_xll.qlIndexFixing(ONIndex6M,I1197,TRUE,_xll.ohTrigger(RecalcTrigger,Trigger6M)),NA())</f>
        <v>1.2019154593669867E-2</v>
      </c>
      <c r="Q1197" s="145">
        <f>IFERROR(_xll.qlIndexFixing(ONIndex1Y,I1197,TRUE,_xll.ohTrigger(RecalcTrigger,Trigger1Y)),NA())</f>
        <v>1.2255370728082582E-2</v>
      </c>
    </row>
    <row r="1198" spans="2:17" x14ac:dyDescent="0.2">
      <c r="B1198" s="39" t="s">
        <v>42</v>
      </c>
      <c r="D1198" s="42">
        <f>_xll.qlCalendarAdvance(Calendar,$D1197,B1198,"f",FALSE)</f>
        <v>48135</v>
      </c>
      <c r="E1198" s="139">
        <f>_xll.qlInterestRateIndexValueDate(IndexON,D1198)</f>
        <v>48135</v>
      </c>
      <c r="F1198" s="155">
        <f>IFERROR(_xll.qlIndexFixing(IndexON,D1198,TRUE,_xll.ohTrigger(RecalcTrigger,TriggerON)),NA())</f>
        <v>1.1358900686522233E-2</v>
      </c>
      <c r="H1198" s="42">
        <f>_xll.qlCalendarAdvance(Calendar,$H1197,B1198,"f",FALSE)</f>
        <v>48135</v>
      </c>
      <c r="I1198" s="139">
        <f>_xll.qlInterestRateIndexValueDate(Index1M,$H1198)</f>
        <v>48137</v>
      </c>
      <c r="J1198" s="144">
        <f>IFERROR(_xll.qlIndexFixing(Index1M,$H1198,TRUE,_xll.ohTrigger(RecalcTrigger,Trigger1M)),NA())</f>
        <v>1.1198406880162382E-2</v>
      </c>
      <c r="K1198" s="44">
        <f>IFERROR(_xll.qlIndexFixing(Index3M,H1198,TRUE,_xll.ohTrigger(RecalcTrigger,Trigger3M)),NA())</f>
        <v>1.1836410255402835E-2</v>
      </c>
      <c r="L1198" s="44">
        <f>IFERROR(_xll.qlIndexFixing(Index6M,$H1198,TRUE,_xll.ohTrigger(RecalcTrigger,Trigger6M)),NA())</f>
        <v>1.1968008040214412E-2</v>
      </c>
      <c r="M1198" s="145">
        <f>IFERROR(_xll.qlIndexFixing(Index1Y,$H1198,TRUE,_xll.ohTrigger(RecalcTrigger,Trigger1Y)),NA())</f>
        <v>1.213484925741024E-2</v>
      </c>
      <c r="N1198" s="144">
        <f>IFERROR(_xll.qlIndexFixing(ONIndex1M,I1198,TRUE,_xll.ohTrigger(RecalcTrigger,Trigger1M)),NA())</f>
        <v>1.1202087194730481E-2</v>
      </c>
      <c r="O1198" s="44">
        <f>IFERROR(_xll.qlIndexFixing(ONIndex3M,I1198,TRUE,_xll.ohTrigger(RecalcTrigger,Trigger3M)),NA())</f>
        <v>1.1856289128475694E-2</v>
      </c>
      <c r="P1198" s="44">
        <f>IFERROR(_xll.qlIndexFixing(ONIndex6M,I1198,TRUE,_xll.ohTrigger(RecalcTrigger,Trigger6M)),NA())</f>
        <v>1.2012992609546913E-2</v>
      </c>
      <c r="Q1198" s="145">
        <f>IFERROR(_xll.qlIndexFixing(ONIndex1Y,I1198,TRUE,_xll.ohTrigger(RecalcTrigger,Trigger1Y)),NA())</f>
        <v>1.2248646483001835E-2</v>
      </c>
    </row>
    <row r="1199" spans="2:17" x14ac:dyDescent="0.2">
      <c r="B1199" s="39" t="s">
        <v>42</v>
      </c>
      <c r="D1199" s="42">
        <f>_xll.qlCalendarAdvance(Calendar,$D1198,B1199,"f",FALSE)</f>
        <v>48142</v>
      </c>
      <c r="E1199" s="139">
        <f>_xll.qlInterestRateIndexValueDate(IndexON,D1199)</f>
        <v>48142</v>
      </c>
      <c r="F1199" s="155">
        <f>IFERROR(_xll.qlIndexFixing(IndexON,D1199,TRUE,_xll.ohTrigger(RecalcTrigger,TriggerON)),NA())</f>
        <v>1.1352565113815771E-2</v>
      </c>
      <c r="H1199" s="42">
        <f>_xll.qlCalendarAdvance(Calendar,$H1198,B1199,"f",FALSE)</f>
        <v>48142</v>
      </c>
      <c r="I1199" s="139">
        <f>_xll.qlInterestRateIndexValueDate(Index1M,$H1199)</f>
        <v>48144</v>
      </c>
      <c r="J1199" s="144">
        <f>IFERROR(_xll.qlIndexFixing(Index1M,$H1199,TRUE,_xll.ohTrigger(RecalcTrigger,Trigger1M)),NA())</f>
        <v>1.1192843226307259E-2</v>
      </c>
      <c r="K1199" s="44">
        <f>IFERROR(_xll.qlIndexFixing(Index3M,H1199,TRUE,_xll.ohTrigger(RecalcTrigger,Trigger3M)),NA())</f>
        <v>1.1829966047958647E-2</v>
      </c>
      <c r="L1199" s="44">
        <f>IFERROR(_xll.qlIndexFixing(Index6M,$H1199,TRUE,_xll.ohTrigger(RecalcTrigger,Trigger6M)),NA())</f>
        <v>1.1961277417673357E-2</v>
      </c>
      <c r="M1199" s="145">
        <f>IFERROR(_xll.qlIndexFixing(Index1Y,$H1199,TRUE,_xll.ohTrigger(RecalcTrigger,Trigger1Y)),NA())</f>
        <v>1.2127134442506803E-2</v>
      </c>
      <c r="N1199" s="144">
        <f>IFERROR(_xll.qlIndexFixing(ONIndex1M,I1199,TRUE,_xll.ohTrigger(RecalcTrigger,Trigger1M)),NA())</f>
        <v>1.1196599011942254E-2</v>
      </c>
      <c r="O1199" s="44">
        <f>IFERROR(_xll.qlIndexFixing(ONIndex3M,I1199,TRUE,_xll.ohTrigger(RecalcTrigger,Trigger3M)),NA())</f>
        <v>1.1850107221649253E-2</v>
      </c>
      <c r="P1199" s="44">
        <f>IFERROR(_xll.qlIndexFixing(ONIndex6M,I1199,TRUE,_xll.ohTrigger(RecalcTrigger,Trigger6M)),NA())</f>
        <v>1.2006789439649168E-2</v>
      </c>
      <c r="Q1199" s="145">
        <f>IFERROR(_xll.qlIndexFixing(ONIndex1Y,I1199,TRUE,_xll.ohTrigger(RecalcTrigger,Trigger1Y)),NA())</f>
        <v>1.2241884897949973E-2</v>
      </c>
    </row>
    <row r="1200" spans="2:17" x14ac:dyDescent="0.2">
      <c r="B1200" s="39" t="s">
        <v>42</v>
      </c>
      <c r="D1200" s="42">
        <f>_xll.qlCalendarAdvance(Calendar,$D1199,B1200,"f",FALSE)</f>
        <v>48149</v>
      </c>
      <c r="E1200" s="139">
        <f>_xll.qlInterestRateIndexValueDate(IndexON,D1200)</f>
        <v>48149</v>
      </c>
      <c r="F1200" s="155">
        <f>IFERROR(_xll.qlIndexFixing(IndexON,D1200,TRUE,_xll.ohTrigger(RecalcTrigger,TriggerON)),NA())</f>
        <v>1.1346186422480642E-2</v>
      </c>
      <c r="H1200" s="42">
        <f>_xll.qlCalendarAdvance(Calendar,$H1199,B1200,"f",FALSE)</f>
        <v>48149</v>
      </c>
      <c r="I1200" s="139">
        <f>_xll.qlInterestRateIndexValueDate(Index1M,$H1200)</f>
        <v>48151</v>
      </c>
      <c r="J1200" s="144">
        <f>IFERROR(_xll.qlIndexFixing(Index1M,$H1200,TRUE,_xll.ohTrigger(RecalcTrigger,Trigger1M)),NA())</f>
        <v>1.1187927133118948E-2</v>
      </c>
      <c r="K1200" s="44">
        <f>IFERROR(_xll.qlIndexFixing(Index3M,H1200,TRUE,_xll.ohTrigger(RecalcTrigger,Trigger3M)),NA())</f>
        <v>1.182348131096952E-2</v>
      </c>
      <c r="L1200" s="44">
        <f>IFERROR(_xll.qlIndexFixing(Index6M,$H1200,TRUE,_xll.ohTrigger(RecalcTrigger,Trigger6M)),NA())</f>
        <v>1.1954508388061552E-2</v>
      </c>
      <c r="M1200" s="145">
        <f>IFERROR(_xll.qlIndexFixing(Index1Y,$H1200,TRUE,_xll.ohTrigger(RecalcTrigger,Trigger1Y)),NA())</f>
        <v>1.212050024295009E-2</v>
      </c>
      <c r="N1200" s="144">
        <f>IFERROR(_xll.qlIndexFixing(ONIndex1M,I1200,TRUE,_xll.ohTrigger(RecalcTrigger,Trigger1M)),NA())</f>
        <v>1.1191067929470222E-2</v>
      </c>
      <c r="O1200" s="44">
        <f>IFERROR(_xll.qlIndexFixing(ONIndex3M,I1200,TRUE,_xll.ohTrigger(RecalcTrigger,Trigger3M)),NA())</f>
        <v>1.1843883360542762E-2</v>
      </c>
      <c r="P1200" s="44">
        <f>IFERROR(_xll.qlIndexFixing(ONIndex6M,I1200,TRUE,_xll.ohTrigger(RecalcTrigger,Trigger6M)),NA())</f>
        <v>1.2000545306358745E-2</v>
      </c>
      <c r="Q1200" s="145">
        <f>IFERROR(_xll.qlIndexFixing(ONIndex1Y,I1200,TRUE,_xll.ohTrigger(RecalcTrigger,Trigger1Y)),NA())</f>
        <v>1.2235086188594479E-2</v>
      </c>
    </row>
    <row r="1201" spans="2:17" x14ac:dyDescent="0.2">
      <c r="B1201" s="39" t="s">
        <v>42</v>
      </c>
      <c r="D1201" s="42">
        <f>_xll.qlCalendarAdvance(Calendar,$D1200,B1201,"f",FALSE)</f>
        <v>48156</v>
      </c>
      <c r="E1201" s="139">
        <f>_xll.qlInterestRateIndexValueDate(IndexON,D1201)</f>
        <v>48156</v>
      </c>
      <c r="F1201" s="155">
        <f>IFERROR(_xll.qlIndexFixing(IndexON,D1201,TRUE,_xll.ohTrigger(RecalcTrigger,TriggerON)),NA())</f>
        <v>1.1339764896369786E-2</v>
      </c>
      <c r="H1201" s="42">
        <f>_xll.qlCalendarAdvance(Calendar,$H1200,B1201,"f",FALSE)</f>
        <v>48156</v>
      </c>
      <c r="I1201" s="139">
        <f>_xll.qlInterestRateIndexValueDate(Index1M,$H1201)</f>
        <v>48158</v>
      </c>
      <c r="J1201" s="144">
        <f>IFERROR(_xll.qlIndexFixing(Index1M,$H1201,TRUE,_xll.ohTrigger(RecalcTrigger,Trigger1M)),NA())</f>
        <v>1.1181588655122254E-2</v>
      </c>
      <c r="K1201" s="44">
        <f>IFERROR(_xll.qlIndexFixing(Index3M,H1201,TRUE,_xll.ohTrigger(RecalcTrigger,Trigger3M)),NA())</f>
        <v>1.1816956304331907E-2</v>
      </c>
      <c r="L1201" s="44">
        <f>IFERROR(_xll.qlIndexFixing(Index6M,$H1201,TRUE,_xll.ohTrigger(RecalcTrigger,Trigger6M)),NA())</f>
        <v>1.1948002585499716E-2</v>
      </c>
      <c r="M1201" s="145">
        <f>IFERROR(_xll.qlIndexFixing(Index1Y,$H1201,TRUE,_xll.ohTrigger(RecalcTrigger,Trigger1Y)),NA())</f>
        <v>1.2111609259976588E-2</v>
      </c>
      <c r="N1201" s="144">
        <f>IFERROR(_xll.qlIndexFixing(ONIndex1M,I1201,TRUE,_xll.ohTrigger(RecalcTrigger,Trigger1M)),NA())</f>
        <v>1.1185494208705293E-2</v>
      </c>
      <c r="O1201" s="44">
        <f>IFERROR(_xll.qlIndexFixing(ONIndex3M,I1201,TRUE,_xll.ohTrigger(RecalcTrigger,Trigger3M)),NA())</f>
        <v>1.1837617804149048E-2</v>
      </c>
      <c r="P1201" s="44">
        <f>IFERROR(_xll.qlIndexFixing(ONIndex6M,I1201,TRUE,_xll.ohTrigger(RecalcTrigger,Trigger6M)),NA())</f>
        <v>1.1994260432217629E-2</v>
      </c>
      <c r="Q1201" s="145">
        <f>IFERROR(_xll.qlIndexFixing(ONIndex1Y,I1201,TRUE,_xll.ohTrigger(RecalcTrigger,Trigger1Y)),NA())</f>
        <v>1.2228250570762711E-2</v>
      </c>
    </row>
    <row r="1202" spans="2:17" x14ac:dyDescent="0.2">
      <c r="B1202" s="39" t="s">
        <v>42</v>
      </c>
      <c r="D1202" s="42">
        <f>_xll.qlCalendarAdvance(Calendar,$D1201,B1202,"f",FALSE)</f>
        <v>48163</v>
      </c>
      <c r="E1202" s="139">
        <f>_xll.qlInterestRateIndexValueDate(IndexON,D1202)</f>
        <v>48163</v>
      </c>
      <c r="F1202" s="155">
        <f>IFERROR(_xll.qlIndexFixing(IndexON,D1202,TRUE,_xll.ohTrigger(RecalcTrigger,TriggerON)),NA())</f>
        <v>1.1333300819416081E-2</v>
      </c>
      <c r="H1202" s="42">
        <f>_xll.qlCalendarAdvance(Calendar,$H1201,B1202,"f",FALSE)</f>
        <v>48163</v>
      </c>
      <c r="I1202" s="139">
        <f>_xll.qlInterestRateIndexValueDate(Index1M,$H1202)</f>
        <v>48165</v>
      </c>
      <c r="J1202" s="144">
        <f>IFERROR(_xll.qlIndexFixing(Index1M,$H1202,TRUE,_xll.ohTrigger(RecalcTrigger,Trigger1M)),NA())</f>
        <v>1.1175898261341077E-2</v>
      </c>
      <c r="K1202" s="44">
        <f>IFERROR(_xll.qlIndexFixing(Index3M,H1202,TRUE,_xll.ohTrigger(RecalcTrigger,Trigger3M)),NA())</f>
        <v>1.1810391287942262E-2</v>
      </c>
      <c r="L1202" s="44">
        <f>IFERROR(_xll.qlIndexFixing(Index6M,$H1202,TRUE,_xll.ohTrigger(RecalcTrigger,Trigger6M)),NA())</f>
        <v>1.1941160274981103E-2</v>
      </c>
      <c r="M1202" s="145">
        <f>IFERROR(_xll.qlIndexFixing(Index1Y,$H1202,TRUE,_xll.ohTrigger(RecalcTrigger,Trigger1Y)),NA())</f>
        <v>1.2103799330533429E-2</v>
      </c>
      <c r="N1202" s="144">
        <f>IFERROR(_xll.qlIndexFixing(ONIndex1M,I1202,TRUE,_xll.ohTrigger(RecalcTrigger,Trigger1M)),NA())</f>
        <v>1.1179878111198249E-2</v>
      </c>
      <c r="O1202" s="44">
        <f>IFERROR(_xll.qlIndexFixing(ONIndex3M,I1202,TRUE,_xll.ohTrigger(RecalcTrigger,Trigger3M)),NA())</f>
        <v>1.1831310811301066E-2</v>
      </c>
      <c r="P1202" s="44">
        <f>IFERROR(_xll.qlIndexFixing(ONIndex6M,I1202,TRUE,_xll.ohTrigger(RecalcTrigger,Trigger6M)),NA())</f>
        <v>1.1987935039448061E-2</v>
      </c>
      <c r="Q1202" s="145">
        <f>IFERROR(_xll.qlIndexFixing(ONIndex1Y,I1202,TRUE,_xll.ohTrigger(RecalcTrigger,Trigger1Y)),NA())</f>
        <v>1.2221378259962279E-2</v>
      </c>
    </row>
    <row r="1203" spans="2:17" x14ac:dyDescent="0.2">
      <c r="B1203" s="39" t="s">
        <v>42</v>
      </c>
      <c r="D1203" s="42">
        <f>_xll.qlCalendarAdvance(Calendar,$D1202,B1203,"f",FALSE)</f>
        <v>48170</v>
      </c>
      <c r="E1203" s="139">
        <f>_xll.qlInterestRateIndexValueDate(IndexON,D1203)</f>
        <v>48170</v>
      </c>
      <c r="F1203" s="155">
        <f>IFERROR(_xll.qlIndexFixing(IndexON,D1203,TRUE,_xll.ohTrigger(RecalcTrigger,TriggerON)),NA())</f>
        <v>1.1326794475392532E-2</v>
      </c>
      <c r="H1203" s="42">
        <f>_xll.qlCalendarAdvance(Calendar,$H1202,B1203,"f",FALSE)</f>
        <v>48170</v>
      </c>
      <c r="I1203" s="139">
        <f>_xll.qlInterestRateIndexValueDate(Index1M,$H1203)</f>
        <v>48172</v>
      </c>
      <c r="J1203" s="144">
        <f>IFERROR(_xll.qlIndexFixing(Index1M,$H1203,TRUE,_xll.ohTrigger(RecalcTrigger,Trigger1M)),NA())</f>
        <v>1.1170166144464921E-2</v>
      </c>
      <c r="K1203" s="44">
        <f>IFERROR(_xll.qlIndexFixing(Index3M,H1203,TRUE,_xll.ohTrigger(RecalcTrigger,Trigger3M)),NA())</f>
        <v>1.1803786521699644E-2</v>
      </c>
      <c r="L1203" s="44">
        <f>IFERROR(_xll.qlIndexFixing(Index6M,$H1203,TRUE,_xll.ohTrigger(RecalcTrigger,Trigger6M)),NA())</f>
        <v>1.1934280214972802E-2</v>
      </c>
      <c r="M1203" s="145">
        <f>IFERROR(_xll.qlIndexFixing(Index1Y,$H1203,TRUE,_xll.ohTrigger(RecalcTrigger,Trigger1Y)),NA())</f>
        <v>1.20959581344208E-2</v>
      </c>
      <c r="N1203" s="144">
        <f>IFERROR(_xll.qlIndexFixing(ONIndex1M,I1203,TRUE,_xll.ohTrigger(RecalcTrigger,Trigger1M)),NA())</f>
        <v>1.1174219898339999E-2</v>
      </c>
      <c r="O1203" s="44">
        <f>IFERROR(_xll.qlIndexFixing(ONIndex3M,I1203,TRUE,_xll.ohTrigger(RecalcTrigger,Trigger3M)),NA())</f>
        <v>1.1824962640991643E-2</v>
      </c>
      <c r="P1203" s="44">
        <f>IFERROR(_xll.qlIndexFixing(ONIndex6M,I1203,TRUE,_xll.ohTrigger(RecalcTrigger,Trigger6M)),NA())</f>
        <v>1.1981569350512089E-2</v>
      </c>
      <c r="Q1203" s="145">
        <f>IFERROR(_xll.qlIndexFixing(ONIndex1Y,I1203,TRUE,_xll.ohTrigger(RecalcTrigger,Trigger1Y)),NA())</f>
        <v>1.2214469471940603E-2</v>
      </c>
    </row>
    <row r="1204" spans="2:17" x14ac:dyDescent="0.2">
      <c r="B1204" s="39" t="s">
        <v>42</v>
      </c>
      <c r="D1204" s="42">
        <f>_xll.qlCalendarAdvance(Calendar,$D1203,B1204,"f",FALSE)</f>
        <v>48177</v>
      </c>
      <c r="E1204" s="139">
        <f>_xll.qlInterestRateIndexValueDate(IndexON,D1204)</f>
        <v>48177</v>
      </c>
      <c r="F1204" s="155">
        <f>IFERROR(_xll.qlIndexFixing(IndexON,D1204,TRUE,_xll.ohTrigger(RecalcTrigger,TriggerON)),NA())</f>
        <v>1.1320246148311952E-2</v>
      </c>
      <c r="H1204" s="42">
        <f>_xll.qlCalendarAdvance(Calendar,$H1203,B1204,"f",FALSE)</f>
        <v>48177</v>
      </c>
      <c r="I1204" s="139">
        <f>_xll.qlInterestRateIndexValueDate(Index1M,$H1204)</f>
        <v>48179</v>
      </c>
      <c r="J1204" s="144">
        <f>IFERROR(_xll.qlIndexFixing(Index1M,$H1204,TRUE,_xll.ohTrigger(RecalcTrigger,Trigger1M)),NA())</f>
        <v>1.1164392566274384E-2</v>
      </c>
      <c r="K1204" s="44">
        <f>IFERROR(_xll.qlIndexFixing(Index3M,H1204,TRUE,_xll.ohTrigger(RecalcTrigger,Trigger3M)),NA())</f>
        <v>1.1797142265497025E-2</v>
      </c>
      <c r="L1204" s="44">
        <f>IFERROR(_xll.qlIndexFixing(Index6M,$H1204,TRUE,_xll.ohTrigger(RecalcTrigger,Trigger6M)),NA())</f>
        <v>1.1927362629621668E-2</v>
      </c>
      <c r="M1204" s="145">
        <f>IFERROR(_xll.qlIndexFixing(Index1Y,$H1204,TRUE,_xll.ohTrigger(RecalcTrigger,Trigger1Y)),NA())</f>
        <v>1.2088085890721278E-2</v>
      </c>
      <c r="N1204" s="144">
        <f>IFERROR(_xll.qlIndexFixing(ONIndex1M,I1204,TRUE,_xll.ohTrigger(RecalcTrigger,Trigger1M)),NA())</f>
        <v>1.1168519831601387E-2</v>
      </c>
      <c r="O1204" s="44">
        <f>IFERROR(_xll.qlIndexFixing(ONIndex3M,I1204,TRUE,_xll.ohTrigger(RecalcTrigger,Trigger3M)),NA())</f>
        <v>1.1818573552053735E-2</v>
      </c>
      <c r="P1204" s="44">
        <f>IFERROR(_xll.qlIndexFixing(ONIndex6M,I1204,TRUE,_xll.ohTrigger(RecalcTrigger,Trigger6M)),NA())</f>
        <v>1.1975163587951698E-2</v>
      </c>
      <c r="Q1204" s="145">
        <f>IFERROR(_xll.qlIndexFixing(ONIndex1Y,I1204,TRUE,_xll.ohTrigger(RecalcTrigger,Trigger1Y)),NA())</f>
        <v>1.2207524422445104E-2</v>
      </c>
    </row>
    <row r="1205" spans="2:17" x14ac:dyDescent="0.2">
      <c r="B1205" s="39" t="s">
        <v>42</v>
      </c>
      <c r="D1205" s="42">
        <f>_xll.qlCalendarAdvance(Calendar,$D1204,B1205,"f",FALSE)</f>
        <v>48184</v>
      </c>
      <c r="E1205" s="139">
        <f>_xll.qlInterestRateIndexValueDate(IndexON,D1205)</f>
        <v>48184</v>
      </c>
      <c r="F1205" s="155">
        <f>IFERROR(_xll.qlIndexFixing(IndexON,D1205,TRUE,_xll.ohTrigger(RecalcTrigger,TriggerON)),NA())</f>
        <v>1.1313656121947346E-2</v>
      </c>
      <c r="H1205" s="42">
        <f>_xll.qlCalendarAdvance(Calendar,$H1204,B1205,"f",FALSE)</f>
        <v>48184</v>
      </c>
      <c r="I1205" s="139">
        <f>_xll.qlInterestRateIndexValueDate(Index1M,$H1205)</f>
        <v>48186</v>
      </c>
      <c r="J1205" s="144">
        <f>IFERROR(_xll.qlIndexFixing(Index1M,$H1205,TRUE,_xll.ohTrigger(RecalcTrigger,Trigger1M)),NA())</f>
        <v>1.1158577788540069E-2</v>
      </c>
      <c r="K1205" s="44">
        <f>IFERROR(_xll.qlIndexFixing(Index3M,H1205,TRUE,_xll.ohTrigger(RecalcTrigger,Trigger3M)),NA())</f>
        <v>1.1790750639073606E-2</v>
      </c>
      <c r="L1205" s="44">
        <f>IFERROR(_xll.qlIndexFixing(Index6M,$H1205,TRUE,_xll.ohTrigger(RecalcTrigger,Trigger6M)),NA())</f>
        <v>1.1920094979467079E-2</v>
      </c>
      <c r="M1205" s="145">
        <f>IFERROR(_xll.qlIndexFixing(Index1Y,$H1205,TRUE,_xll.ohTrigger(RecalcTrigger,Trigger1Y)),NA())</f>
        <v>1.2080182818512879E-2</v>
      </c>
      <c r="N1205" s="144">
        <f>IFERROR(_xll.qlIndexFixing(ONIndex1M,I1205,TRUE,_xll.ohTrigger(RecalcTrigger,Trigger1M)),NA())</f>
        <v>1.1162778172533194E-2</v>
      </c>
      <c r="O1205" s="44">
        <f>IFERROR(_xll.qlIndexFixing(ONIndex3M,I1205,TRUE,_xll.ohTrigger(RecalcTrigger,Trigger3M)),NA())</f>
        <v>1.1812143803480168E-2</v>
      </c>
      <c r="P1205" s="44">
        <f>IFERROR(_xll.qlIndexFixing(ONIndex6M,I1205,TRUE,_xll.ohTrigger(RecalcTrigger,Trigger6M)),NA())</f>
        <v>1.1968717974228937E-2</v>
      </c>
      <c r="Q1205" s="145">
        <f>IFERROR(_xll.qlIndexFixing(ONIndex1Y,I1205,TRUE,_xll.ohTrigger(RecalcTrigger,Trigger1Y)),NA())</f>
        <v>1.2200543327063329E-2</v>
      </c>
    </row>
    <row r="1206" spans="2:17" x14ac:dyDescent="0.2">
      <c r="B1206" s="39" t="s">
        <v>42</v>
      </c>
      <c r="D1206" s="42">
        <f>_xll.qlCalendarAdvance(Calendar,$D1205,B1206,"f",FALSE)</f>
        <v>48191</v>
      </c>
      <c r="E1206" s="139">
        <f>_xll.qlInterestRateIndexValueDate(IndexON,D1206)</f>
        <v>48191</v>
      </c>
      <c r="F1206" s="155">
        <f>IFERROR(_xll.qlIndexFixing(IndexON,D1206,TRUE,_xll.ohTrigger(RecalcTrigger,TriggerON)),NA())</f>
        <v>1.1307024680231592E-2</v>
      </c>
      <c r="H1206" s="42">
        <f>_xll.qlCalendarAdvance(Calendar,$H1205,B1206,"f",FALSE)</f>
        <v>48191</v>
      </c>
      <c r="I1206" s="139">
        <f>_xll.qlInterestRateIndexValueDate(Index1M,$H1206)</f>
        <v>48193</v>
      </c>
      <c r="J1206" s="144">
        <f>IFERROR(_xll.qlIndexFixing(Index1M,$H1206,TRUE,_xll.ohTrigger(RecalcTrigger,Trigger1M)),NA())</f>
        <v>1.1152722073040078E-2</v>
      </c>
      <c r="K1206" s="44">
        <f>IFERROR(_xll.qlIndexFixing(Index3M,H1206,TRUE,_xll.ohTrigger(RecalcTrigger,Trigger3M)),NA())</f>
        <v>1.1784031136874991E-2</v>
      </c>
      <c r="L1206" s="44">
        <f>IFERROR(_xll.qlIndexFixing(Index6M,$H1206,TRUE,_xll.ohTrigger(RecalcTrigger,Trigger6M)),NA())</f>
        <v>1.1913100214732441E-2</v>
      </c>
      <c r="M1206" s="145">
        <f>IFERROR(_xll.qlIndexFixing(Index1Y,$H1206,TRUE,_xll.ohTrigger(RecalcTrigger,Trigger1Y)),NA())</f>
        <v>1.207224913686971E-2</v>
      </c>
      <c r="N1206" s="144">
        <f>IFERROR(_xll.qlIndexFixing(ONIndex1M,I1206,TRUE,_xll.ohTrigger(RecalcTrigger,Trigger1M)),NA())</f>
        <v>1.1156995182446394E-2</v>
      </c>
      <c r="O1206" s="44">
        <f>IFERROR(_xll.qlIndexFixing(ONIndex3M,I1206,TRUE,_xll.ohTrigger(RecalcTrigger,Trigger3M)),NA())</f>
        <v>1.1805673654263771E-2</v>
      </c>
      <c r="P1206" s="44">
        <f>IFERROR(_xll.qlIndexFixing(ONIndex6M,I1206,TRUE,_xll.ohTrigger(RecalcTrigger,Trigger6M)),NA())</f>
        <v>1.1962232731566047E-2</v>
      </c>
      <c r="Q1206" s="145">
        <f>IFERROR(_xll.qlIndexFixing(ONIndex1Y,I1206,TRUE,_xll.ohTrigger(RecalcTrigger,Trigger1Y)),NA())</f>
        <v>1.2193526401542698E-2</v>
      </c>
    </row>
    <row r="1207" spans="2:17" x14ac:dyDescent="0.2">
      <c r="B1207" s="39" t="s">
        <v>42</v>
      </c>
      <c r="D1207" s="42">
        <f>_xll.qlCalendarAdvance(Calendar,$D1206,B1207,"f",FALSE)</f>
        <v>48198</v>
      </c>
      <c r="E1207" s="139">
        <f>_xll.qlInterestRateIndexValueDate(IndexON,D1207)</f>
        <v>48198</v>
      </c>
      <c r="F1207" s="155">
        <f>IFERROR(_xll.qlIndexFixing(IndexON,D1207,TRUE,_xll.ohTrigger(RecalcTrigger,TriggerON)),NA())</f>
        <v>1.1300352107177503E-2</v>
      </c>
      <c r="H1207" s="42">
        <f>_xll.qlCalendarAdvance(Calendar,$H1206,B1207,"f",FALSE)</f>
        <v>48198</v>
      </c>
      <c r="I1207" s="139">
        <f>_xll.qlInterestRateIndexValueDate(Index1M,$H1207)</f>
        <v>48200</v>
      </c>
      <c r="J1207" s="144">
        <f>IFERROR(_xll.qlIndexFixing(Index1M,$H1207,TRUE,_xll.ohTrigger(RecalcTrigger,Trigger1M)),NA())</f>
        <v>1.114682568155001E-2</v>
      </c>
      <c r="K1207" s="44">
        <f>IFERROR(_xll.qlIndexFixing(Index3M,H1207,TRUE,_xll.ohTrigger(RecalcTrigger,Trigger3M)),NA())</f>
        <v>1.1777272906977524E-2</v>
      </c>
      <c r="L1207" s="44">
        <f>IFERROR(_xll.qlIndexFixing(Index6M,$H1207,TRUE,_xll.ohTrigger(RecalcTrigger,Trigger6M)),NA())</f>
        <v>1.1906068612019016E-2</v>
      </c>
      <c r="M1207" s="145">
        <f>IFERROR(_xll.qlIndexFixing(Index1Y,$H1207,TRUE,_xll.ohTrigger(RecalcTrigger,Trigger1Y)),NA())</f>
        <v>1.2064285064861536E-2</v>
      </c>
      <c r="N1207" s="144">
        <f>IFERROR(_xll.qlIndexFixing(ONIndex1M,I1207,TRUE,_xll.ohTrigger(RecalcTrigger,Trigger1M)),NA())</f>
        <v>1.1151171122891768E-2</v>
      </c>
      <c r="O1207" s="44">
        <f>IFERROR(_xll.qlIndexFixing(ONIndex3M,I1207,TRUE,_xll.ohTrigger(RecalcTrigger,Trigger3M)),NA())</f>
        <v>1.1799163363237497E-2</v>
      </c>
      <c r="P1207" s="44">
        <f>IFERROR(_xll.qlIndexFixing(ONIndex6M,I1207,TRUE,_xll.ohTrigger(RecalcTrigger,Trigger6M)),NA())</f>
        <v>1.1955708082425076E-2</v>
      </c>
      <c r="Q1207" s="145">
        <f>IFERROR(_xll.qlIndexFixing(ONIndex1Y,I1207,TRUE,_xll.ohTrigger(RecalcTrigger,Trigger1Y)),NA())</f>
        <v>1.2186473861550695E-2</v>
      </c>
    </row>
    <row r="1208" spans="2:17" x14ac:dyDescent="0.2">
      <c r="B1208" s="39" t="s">
        <v>42</v>
      </c>
      <c r="D1208" s="42">
        <f>_xll.qlCalendarAdvance(Calendar,$D1207,B1208,"f",FALSE)</f>
        <v>48205</v>
      </c>
      <c r="E1208" s="139">
        <f>_xll.qlInterestRateIndexValueDate(IndexON,D1208)</f>
        <v>48205</v>
      </c>
      <c r="F1208" s="155">
        <f>IFERROR(_xll.qlIndexFixing(IndexON,D1208,TRUE,_xll.ohTrigger(RecalcTrigger,TriggerON)),NA())</f>
        <v>1.1293638686478147E-2</v>
      </c>
      <c r="H1208" s="42">
        <f>_xll.qlCalendarAdvance(Calendar,$H1207,B1208,"f",FALSE)</f>
        <v>48205</v>
      </c>
      <c r="I1208" s="139">
        <f>_xll.qlInterestRateIndexValueDate(Index1M,$H1208)</f>
        <v>48211</v>
      </c>
      <c r="J1208" s="144">
        <f>IFERROR(_xll.qlIndexFixing(Index1M,$H1208,TRUE,_xll.ohTrigger(RecalcTrigger,Trigger1M)),NA())</f>
        <v>1.1137735306437519E-2</v>
      </c>
      <c r="K1208" s="44">
        <f>IFERROR(_xll.qlIndexFixing(Index3M,H1208,TRUE,_xll.ohTrigger(RecalcTrigger,Trigger3M)),NA())</f>
        <v>1.1766272880110886E-2</v>
      </c>
      <c r="L1208" s="44">
        <f>IFERROR(_xll.qlIndexFixing(Index6M,$H1208,TRUE,_xll.ohTrigger(RecalcTrigger,Trigger6M)),NA())</f>
        <v>1.1894945061997383E-2</v>
      </c>
      <c r="M1208" s="145">
        <f>IFERROR(_xll.qlIndexFixing(Index1Y,$H1208,TRUE,_xll.ohTrigger(RecalcTrigger,Trigger1Y)),NA())</f>
        <v>1.2052491010842178E-2</v>
      </c>
      <c r="N1208" s="144">
        <f>IFERROR(_xll.qlIndexFixing(ONIndex1M,I1208,TRUE,_xll.ohTrigger(RecalcTrigger,Trigger1M)),NA())</f>
        <v>1.1143374176323384E-2</v>
      </c>
      <c r="O1208" s="44">
        <f>IFERROR(_xll.qlIndexFixing(ONIndex3M,I1208,TRUE,_xll.ohTrigger(RecalcTrigger,Trigger3M)),NA())</f>
        <v>1.1790457194331694E-2</v>
      </c>
      <c r="P1208" s="44">
        <f>IFERROR(_xll.qlIndexFixing(ONIndex6M,I1208,TRUE,_xll.ohTrigger(RecalcTrigger,Trigger6M)),NA())</f>
        <v>1.1946988700648475E-2</v>
      </c>
      <c r="Q1208" s="145">
        <f>IFERROR(_xll.qlIndexFixing(ONIndex1Y,I1208,TRUE,_xll.ohTrigger(RecalcTrigger,Trigger1Y)),NA())</f>
        <v>1.2177051827038099E-2</v>
      </c>
    </row>
    <row r="1209" spans="2:17" x14ac:dyDescent="0.2">
      <c r="B1209" s="39" t="s">
        <v>42</v>
      </c>
      <c r="D1209" s="42">
        <f>_xll.qlCalendarAdvance(Calendar,$D1208,B1209,"f",FALSE)</f>
        <v>48212</v>
      </c>
      <c r="E1209" s="139">
        <f>_xll.qlInterestRateIndexValueDate(IndexON,D1209)</f>
        <v>48212</v>
      </c>
      <c r="F1209" s="155">
        <f>IFERROR(_xll.qlIndexFixing(IndexON,D1209,TRUE,_xll.ohTrigger(RecalcTrigger,TriggerON)),NA())</f>
        <v>1.1286884702066402E-2</v>
      </c>
      <c r="H1209" s="42">
        <f>_xll.qlCalendarAdvance(Calendar,$H1208,B1209,"f",FALSE)</f>
        <v>48212</v>
      </c>
      <c r="I1209" s="139">
        <f>_xll.qlInterestRateIndexValueDate(Index1M,$H1209)</f>
        <v>48215</v>
      </c>
      <c r="J1209" s="144">
        <f>IFERROR(_xll.qlIndexFixing(Index1M,$H1209,TRUE,_xll.ohTrigger(RecalcTrigger,Trigger1M)),NA())</f>
        <v>1.1134313467344153E-2</v>
      </c>
      <c r="K1209" s="44">
        <f>IFERROR(_xll.qlIndexFixing(Index3M,H1209,TRUE,_xll.ohTrigger(RecalcTrigger,Trigger3M)),NA())</f>
        <v>1.1762661784671627E-2</v>
      </c>
      <c r="L1209" s="44">
        <f>IFERROR(_xll.qlIndexFixing(Index6M,$H1209,TRUE,_xll.ohTrigger(RecalcTrigger,Trigger6M)),NA())</f>
        <v>1.1891202159050833E-2</v>
      </c>
      <c r="M1209" s="145">
        <f>IFERROR(_xll.qlIndexFixing(Index1Y,$H1209,TRUE,_xll.ohTrigger(RecalcTrigger,Trigger1Y)),NA())</f>
        <v>1.2047510174322639E-2</v>
      </c>
      <c r="N1209" s="144">
        <f>IFERROR(_xll.qlIndexFixing(ONIndex1M,I1209,TRUE,_xll.ohTrigger(RecalcTrigger,Trigger1M)),NA())</f>
        <v>1.1138553915932548E-2</v>
      </c>
      <c r="O1209" s="44">
        <f>IFERROR(_xll.qlIndexFixing(ONIndex3M,I1209,TRUE,_xll.ohTrigger(RecalcTrigger,Trigger3M)),NA())</f>
        <v>1.1785078772224011E-2</v>
      </c>
      <c r="P1209" s="44">
        <f>IFERROR(_xll.qlIndexFixing(ONIndex6M,I1209,TRUE,_xll.ohTrigger(RecalcTrigger,Trigger6M)),NA())</f>
        <v>1.1941595030817709E-2</v>
      </c>
      <c r="Q1209" s="145">
        <f>IFERROR(_xll.qlIndexFixing(ONIndex1Y,I1209,TRUE,_xll.ohTrigger(RecalcTrigger,Trigger1Y)),NA())</f>
        <v>1.2171242352456701E-2</v>
      </c>
    </row>
    <row r="1210" spans="2:17" x14ac:dyDescent="0.2">
      <c r="B1210" s="39" t="s">
        <v>42</v>
      </c>
      <c r="D1210" s="42">
        <f>_xll.qlCalendarAdvance(Calendar,$D1209,B1210,"f",FALSE)</f>
        <v>48219</v>
      </c>
      <c r="E1210" s="139">
        <f>_xll.qlInterestRateIndexValueDate(IndexON,D1210)</f>
        <v>48219</v>
      </c>
      <c r="F1210" s="155">
        <f>IFERROR(_xll.qlIndexFixing(IndexON,D1210,TRUE,_xll.ohTrigger(RecalcTrigger,TriggerON)),NA())</f>
        <v>1.1280090438035018E-2</v>
      </c>
      <c r="H1210" s="42">
        <f>_xll.qlCalendarAdvance(Calendar,$H1209,B1210,"f",FALSE)</f>
        <v>48219</v>
      </c>
      <c r="I1210" s="139">
        <f>_xll.qlInterestRateIndexValueDate(Index1M,$H1210)</f>
        <v>48221</v>
      </c>
      <c r="J1210" s="144">
        <f>IFERROR(_xll.qlIndexFixing(Index1M,$H1210,TRUE,_xll.ohTrigger(RecalcTrigger,Trigger1M)),NA())</f>
        <v>1.1128895068875377E-2</v>
      </c>
      <c r="K1210" s="44">
        <f>IFERROR(_xll.qlIndexFixing(Index3M,H1210,TRUE,_xll.ohTrigger(RecalcTrigger,Trigger3M)),NA())</f>
        <v>1.1756768449931851E-2</v>
      </c>
      <c r="L1210" s="44">
        <f>IFERROR(_xll.qlIndexFixing(Index6M,$H1210,TRUE,_xll.ohTrigger(RecalcTrigger,Trigger6M)),NA())</f>
        <v>1.1885081637382448E-2</v>
      </c>
      <c r="M1210" s="145">
        <f>IFERROR(_xll.qlIndexFixing(Index1Y,$H1210,TRUE,_xll.ohTrigger(RecalcTrigger,Trigger1Y)),NA())</f>
        <v>1.2040212697284204E-2</v>
      </c>
      <c r="N1210" s="144">
        <f>IFERROR(_xll.qlIndexFixing(ONIndex1M,I1210,TRUE,_xll.ohTrigger(RecalcTrigger,Trigger1M)),NA())</f>
        <v>1.1133455142049442E-2</v>
      </c>
      <c r="O1210" s="44">
        <f>IFERROR(_xll.qlIndexFixing(ONIndex3M,I1210,TRUE,_xll.ohTrigger(RecalcTrigger,Trigger3M)),NA())</f>
        <v>1.1779394228508266E-2</v>
      </c>
      <c r="P1210" s="44">
        <f>IFERROR(_xll.qlIndexFixing(ONIndex6M,I1210,TRUE,_xll.ohTrigger(RecalcTrigger,Trigger6M)),NA())</f>
        <v>1.1935899920993975E-2</v>
      </c>
      <c r="Q1210" s="145">
        <f>IFERROR(_xll.qlIndexFixing(ONIndex1Y,I1210,TRUE,_xll.ohTrigger(RecalcTrigger,Trigger1Y)),NA())</f>
        <v>1.2165104711421293E-2</v>
      </c>
    </row>
    <row r="1211" spans="2:17" x14ac:dyDescent="0.2">
      <c r="B1211" s="39" t="s">
        <v>42</v>
      </c>
      <c r="D1211" s="42">
        <f>_xll.qlCalendarAdvance(Calendar,$D1210,B1211,"f",FALSE)</f>
        <v>48226</v>
      </c>
      <c r="E1211" s="139">
        <f>_xll.qlInterestRateIndexValueDate(IndexON,D1211)</f>
        <v>48226</v>
      </c>
      <c r="F1211" s="155">
        <f>IFERROR(_xll.qlIndexFixing(IndexON,D1211,TRUE,_xll.ohTrigger(RecalcTrigger,TriggerON)),NA())</f>
        <v>1.127325617791719E-2</v>
      </c>
      <c r="H1211" s="42">
        <f>_xll.qlCalendarAdvance(Calendar,$H1210,B1211,"f",FALSE)</f>
        <v>48226</v>
      </c>
      <c r="I1211" s="139">
        <f>_xll.qlInterestRateIndexValueDate(Index1M,$H1211)</f>
        <v>48228</v>
      </c>
      <c r="J1211" s="144">
        <f>IFERROR(_xll.qlIndexFixing(Index1M,$H1211,TRUE,_xll.ohTrigger(RecalcTrigger,Trigger1M)),NA())</f>
        <v>1.1122838591163531E-2</v>
      </c>
      <c r="K1211" s="44">
        <f>IFERROR(_xll.qlIndexFixing(Index3M,H1211,TRUE,_xll.ohTrigger(RecalcTrigger,Trigger3M)),NA())</f>
        <v>1.1749857908071782E-2</v>
      </c>
      <c r="L1211" s="44">
        <f>IFERROR(_xll.qlIndexFixing(Index6M,$H1211,TRUE,_xll.ohTrigger(RecalcTrigger,Trigger6M)),NA())</f>
        <v>1.187790765064416E-2</v>
      </c>
      <c r="M1211" s="145">
        <f>IFERROR(_xll.qlIndexFixing(Index1Y,$H1211,TRUE,_xll.ohTrigger(RecalcTrigger,Trigger1Y)),NA())</f>
        <v>1.2032129254431081E-2</v>
      </c>
      <c r="N1211" s="144">
        <f>IFERROR(_xll.qlIndexFixing(ONIndex1M,I1211,TRUE,_xll.ohTrigger(RecalcTrigger,Trigger1M)),NA())</f>
        <v>1.1127469419252023E-2</v>
      </c>
      <c r="O1211" s="44">
        <f>IFERROR(_xll.qlIndexFixing(ONIndex3M,I1211,TRUE,_xll.ohTrigger(RecalcTrigger,Trigger3M)),NA())</f>
        <v>1.1772725959611208E-2</v>
      </c>
      <c r="P1211" s="44">
        <f>IFERROR(_xll.qlIndexFixing(ONIndex6M,I1211,TRUE,_xll.ohTrigger(RecalcTrigger,Trigger6M)),NA())</f>
        <v>1.192921987056117E-2</v>
      </c>
      <c r="Q1211" s="145">
        <f>IFERROR(_xll.qlIndexFixing(ONIndex1Y,I1211,TRUE,_xll.ohTrigger(RecalcTrigger,Trigger1Y)),NA())</f>
        <v>1.2157911870378513E-2</v>
      </c>
    </row>
    <row r="1212" spans="2:17" x14ac:dyDescent="0.2">
      <c r="B1212" s="39" t="s">
        <v>42</v>
      </c>
      <c r="D1212" s="42">
        <f>_xll.qlCalendarAdvance(Calendar,$D1211,B1212,"f",FALSE)</f>
        <v>48233</v>
      </c>
      <c r="E1212" s="139">
        <f>_xll.qlInterestRateIndexValueDate(IndexON,D1212)</f>
        <v>48233</v>
      </c>
      <c r="F1212" s="155">
        <f>IFERROR(_xll.qlIndexFixing(IndexON,D1212,TRUE,_xll.ohTrigger(RecalcTrigger,TriggerON)),NA())</f>
        <v>1.1266382205885606E-2</v>
      </c>
      <c r="H1212" s="42">
        <f>_xll.qlCalendarAdvance(Calendar,$H1211,B1212,"f",FALSE)</f>
        <v>48233</v>
      </c>
      <c r="I1212" s="139">
        <f>_xll.qlInterestRateIndexValueDate(Index1M,$H1212)</f>
        <v>48235</v>
      </c>
      <c r="J1212" s="144">
        <f>IFERROR(_xll.qlIndexFixing(Index1M,$H1212,TRUE,_xll.ohTrigger(RecalcTrigger,Trigger1M)),NA())</f>
        <v>1.1116742746334618E-2</v>
      </c>
      <c r="K1212" s="44">
        <f>IFERROR(_xll.qlIndexFixing(Index3M,H1212,TRUE,_xll.ohTrigger(RecalcTrigger,Trigger3M)),NA())</f>
        <v>1.1742909937920917E-2</v>
      </c>
      <c r="L1212" s="44">
        <f>IFERROR(_xll.qlIndexFixing(Index6M,$H1212,TRUE,_xll.ohTrigger(RecalcTrigger,Trigger6M)),NA())</f>
        <v>1.1870697931695274E-2</v>
      </c>
      <c r="M1212" s="145">
        <f>IFERROR(_xll.qlIndexFixing(Index1Y,$H1212,TRUE,_xll.ohTrigger(RecalcTrigger,Trigger1Y)),NA())</f>
        <v>1.2024016516498336E-2</v>
      </c>
      <c r="N1212" s="144">
        <f>IFERROR(_xll.qlIndexFixing(ONIndex1M,I1212,TRUE,_xll.ohTrigger(RecalcTrigger,Trigger1M)),NA())</f>
        <v>1.112144393418113E-2</v>
      </c>
      <c r="O1212" s="44">
        <f>IFERROR(_xll.qlIndexFixing(ONIndex3M,I1212,TRUE,_xll.ohTrigger(RecalcTrigger,Trigger3M)),NA())</f>
        <v>1.1766018843468729E-2</v>
      </c>
      <c r="P1212" s="44">
        <f>IFERROR(_xll.qlIndexFixing(ONIndex6M,I1212,TRUE,_xll.ohTrigger(RecalcTrigger,Trigger6M)),NA())</f>
        <v>1.1922501525640783E-2</v>
      </c>
      <c r="Q1212" s="145">
        <f>IFERROR(_xll.qlIndexFixing(ONIndex1Y,I1212,TRUE,_xll.ohTrigger(RecalcTrigger,Trigger1Y)),NA())</f>
        <v>1.2150684493121844E-2</v>
      </c>
    </row>
    <row r="1213" spans="2:17" x14ac:dyDescent="0.2">
      <c r="B1213" s="39" t="s">
        <v>42</v>
      </c>
      <c r="D1213" s="42">
        <f>_xll.qlCalendarAdvance(Calendar,$D1212,B1213,"f",FALSE)</f>
        <v>48240</v>
      </c>
      <c r="E1213" s="139">
        <f>_xll.qlInterestRateIndexValueDate(IndexON,D1213)</f>
        <v>48240</v>
      </c>
      <c r="F1213" s="155">
        <f>IFERROR(_xll.qlIndexFixing(IndexON,D1213,TRUE,_xll.ohTrigger(RecalcTrigger,TriggerON)),NA())</f>
        <v>1.1259468805713269E-2</v>
      </c>
      <c r="H1213" s="42">
        <f>_xll.qlCalendarAdvance(Calendar,$H1212,B1213,"f",FALSE)</f>
        <v>48240</v>
      </c>
      <c r="I1213" s="139">
        <f>_xll.qlInterestRateIndexValueDate(Index1M,$H1213)</f>
        <v>48242</v>
      </c>
      <c r="J1213" s="144">
        <f>IFERROR(_xll.qlIndexFixing(Index1M,$H1213,TRUE,_xll.ohTrigger(RecalcTrigger,Trigger1M)),NA())</f>
        <v>1.1111417466935702E-2</v>
      </c>
      <c r="K1213" s="44">
        <f>IFERROR(_xll.qlIndexFixing(Index3M,H1213,TRUE,_xll.ohTrigger(RecalcTrigger,Trigger3M)),NA())</f>
        <v>1.1735924799361043E-2</v>
      </c>
      <c r="L1213" s="44">
        <f>IFERROR(_xll.qlIndexFixing(Index6M,$H1213,TRUE,_xll.ohTrigger(RecalcTrigger,Trigger6M)),NA())</f>
        <v>1.1863452704672983E-2</v>
      </c>
      <c r="M1213" s="145">
        <f>IFERROR(_xll.qlIndexFixing(Index1Y,$H1213,TRUE,_xll.ohTrigger(RecalcTrigger,Trigger1Y)),NA())</f>
        <v>1.2015874702529445E-2</v>
      </c>
      <c r="N1213" s="144">
        <f>IFERROR(_xll.qlIndexFixing(ONIndex1M,I1213,TRUE,_xll.ohTrigger(RecalcTrigger,Trigger1M)),NA())</f>
        <v>1.111537894846748E-2</v>
      </c>
      <c r="O1213" s="44">
        <f>IFERROR(_xll.qlIndexFixing(ONIndex3M,I1213,TRUE,_xll.ohTrigger(RecalcTrigger,Trigger3M)),NA())</f>
        <v>1.1759273139073656E-2</v>
      </c>
      <c r="P1213" s="44">
        <f>IFERROR(_xll.qlIndexFixing(ONIndex6M,I1213,TRUE,_xll.ohTrigger(RecalcTrigger,Trigger6M)),NA())</f>
        <v>1.1915745109014608E-2</v>
      </c>
      <c r="Q1213" s="145">
        <f>IFERROR(_xll.qlIndexFixing(ONIndex1Y,I1213,TRUE,_xll.ohTrigger(RecalcTrigger,Trigger1Y)),NA())</f>
        <v>1.2143422795558578E-2</v>
      </c>
    </row>
    <row r="1214" spans="2:17" x14ac:dyDescent="0.2">
      <c r="B1214" s="39" t="s">
        <v>42</v>
      </c>
      <c r="D1214" s="42">
        <f>_xll.qlCalendarAdvance(Calendar,$D1213,B1214,"f",FALSE)</f>
        <v>48247</v>
      </c>
      <c r="E1214" s="139">
        <f>_xll.qlInterestRateIndexValueDate(IndexON,D1214)</f>
        <v>48247</v>
      </c>
      <c r="F1214" s="155">
        <f>IFERROR(_xll.qlIndexFixing(IndexON,D1214,TRUE,_xll.ohTrigger(RecalcTrigger,TriggerON)),NA())</f>
        <v>1.1252516261333056E-2</v>
      </c>
      <c r="H1214" s="42">
        <f>_xll.qlCalendarAdvance(Calendar,$H1213,B1214,"f",FALSE)</f>
        <v>48247</v>
      </c>
      <c r="I1214" s="139">
        <f>_xll.qlInterestRateIndexValueDate(Index1M,$H1214)</f>
        <v>48249</v>
      </c>
      <c r="J1214" s="144">
        <f>IFERROR(_xll.qlIndexFixing(Index1M,$H1214,TRUE,_xll.ohTrigger(RecalcTrigger,Trigger1M)),NA())</f>
        <v>1.1105252504511005E-2</v>
      </c>
      <c r="K1214" s="44">
        <f>IFERROR(_xll.qlIndexFixing(Index3M,H1214,TRUE,_xll.ohTrigger(RecalcTrigger,Trigger3M)),NA())</f>
        <v>1.1729220299534937E-2</v>
      </c>
      <c r="L1214" s="44">
        <f>IFERROR(_xll.qlIndexFixing(Index6M,$H1214,TRUE,_xll.ohTrigger(RecalcTrigger,Trigger6M)),NA())</f>
        <v>1.1856172193712284E-2</v>
      </c>
      <c r="M1214" s="145">
        <f>IFERROR(_xll.qlIndexFixing(Index1Y,$H1214,TRUE,_xll.ohTrigger(RecalcTrigger,Trigger1Y)),NA())</f>
        <v>1.200770403156398E-2</v>
      </c>
      <c r="N1214" s="144">
        <f>IFERROR(_xll.qlIndexFixing(ONIndex1M,I1214,TRUE,_xll.ohTrigger(RecalcTrigger,Trigger1M)),NA())</f>
        <v>1.1109274723501983E-2</v>
      </c>
      <c r="O1214" s="44">
        <f>IFERROR(_xll.qlIndexFixing(ONIndex3M,I1214,TRUE,_xll.ohTrigger(RecalcTrigger,Trigger3M)),NA())</f>
        <v>1.1752489105418817E-2</v>
      </c>
      <c r="P1214" s="44">
        <f>IFERROR(_xll.qlIndexFixing(ONIndex6M,I1214,TRUE,_xll.ohTrigger(RecalcTrigger,Trigger6M)),NA())</f>
        <v>1.1908950842904886E-2</v>
      </c>
      <c r="Q1214" s="145">
        <f>IFERROR(_xll.qlIndexFixing(ONIndex1Y,I1214,TRUE,_xll.ohTrigger(RecalcTrigger,Trigger1Y)),NA())</f>
        <v>1.21361269933562E-2</v>
      </c>
    </row>
    <row r="1215" spans="2:17" x14ac:dyDescent="0.2">
      <c r="B1215" s="39" t="s">
        <v>42</v>
      </c>
      <c r="D1215" s="42">
        <f>_xll.qlCalendarAdvance(Calendar,$D1214,B1215,"f",FALSE)</f>
        <v>48254</v>
      </c>
      <c r="E1215" s="139">
        <f>_xll.qlInterestRateIndexValueDate(IndexON,D1215)</f>
        <v>48254</v>
      </c>
      <c r="F1215" s="155">
        <f>IFERROR(_xll.qlIndexFixing(IndexON,D1215,TRUE,_xll.ohTrigger(RecalcTrigger,TriggerON)),NA())</f>
        <v>1.124552485659791E-2</v>
      </c>
      <c r="H1215" s="42">
        <f>_xll.qlCalendarAdvance(Calendar,$H1214,B1215,"f",FALSE)</f>
        <v>48254</v>
      </c>
      <c r="I1215" s="139">
        <f>_xll.qlInterestRateIndexValueDate(Index1M,$H1215)</f>
        <v>48256</v>
      </c>
      <c r="J1215" s="144">
        <f>IFERROR(_xll.qlIndexFixing(Index1M,$H1215,TRUE,_xll.ohTrigger(RecalcTrigger,Trigger1M)),NA())</f>
        <v>1.1099048907445994E-2</v>
      </c>
      <c r="K1215" s="44">
        <f>IFERROR(_xll.qlIndexFixing(Index3M,H1215,TRUE,_xll.ohTrigger(RecalcTrigger,Trigger3M)),NA())</f>
        <v>1.1722164402444335E-2</v>
      </c>
      <c r="L1215" s="44">
        <f>IFERROR(_xll.qlIndexFixing(Index6M,$H1215,TRUE,_xll.ohTrigger(RecalcTrigger,Trigger6M)),NA())</f>
        <v>1.1848856622945539E-2</v>
      </c>
      <c r="M1215" s="145">
        <f>IFERROR(_xll.qlIndexFixing(Index1Y,$H1215,TRUE,_xll.ohTrigger(RecalcTrigger,Trigger1Y)),NA())</f>
        <v>1.1999504722635862E-2</v>
      </c>
      <c r="N1215" s="144">
        <f>IFERROR(_xll.qlIndexFixing(ONIndex1M,I1215,TRUE,_xll.ohTrigger(RecalcTrigger,Trigger1M)),NA())</f>
        <v>1.1103131520835419E-2</v>
      </c>
      <c r="O1215" s="44">
        <f>IFERROR(_xll.qlIndexFixing(ONIndex3M,I1215,TRUE,_xll.ohTrigger(RecalcTrigger,Trigger3M)),NA())</f>
        <v>1.1745667001337168E-2</v>
      </c>
      <c r="P1215" s="44">
        <f>IFERROR(_xll.qlIndexFixing(ONIndex6M,I1215,TRUE,_xll.ohTrigger(RecalcTrigger,Trigger6M)),NA())</f>
        <v>1.1902118949773666E-2</v>
      </c>
      <c r="Q1215" s="145">
        <f>IFERROR(_xll.qlIndexFixing(ONIndex1Y,I1215,TRUE,_xll.ohTrigger(RecalcTrigger,Trigger1Y)),NA())</f>
        <v>1.2128797302102257E-2</v>
      </c>
    </row>
    <row r="1216" spans="2:17" x14ac:dyDescent="0.2">
      <c r="B1216" s="39" t="s">
        <v>42</v>
      </c>
      <c r="D1216" s="42">
        <f>_xll.qlCalendarAdvance(Calendar,$D1215,B1216,"f",FALSE)</f>
        <v>48261</v>
      </c>
      <c r="E1216" s="139">
        <f>_xll.qlInterestRateIndexValueDate(IndexON,D1216)</f>
        <v>48261</v>
      </c>
      <c r="F1216" s="155">
        <f>IFERROR(_xll.qlIndexFixing(IndexON,D1216,TRUE,_xll.ohTrigger(RecalcTrigger,TriggerON)),NA())</f>
        <v>1.1238494875360772E-2</v>
      </c>
      <c r="H1216" s="42">
        <f>_xll.qlCalendarAdvance(Calendar,$H1215,B1216,"f",FALSE)</f>
        <v>48261</v>
      </c>
      <c r="I1216" s="139">
        <f>_xll.qlInterestRateIndexValueDate(Index1M,$H1216)</f>
        <v>48263</v>
      </c>
      <c r="J1216" s="144">
        <f>IFERROR(_xll.qlIndexFixing(Index1M,$H1216,TRUE,_xll.ohTrigger(RecalcTrigger,Trigger1M)),NA())</f>
        <v>1.1092806937492667E-2</v>
      </c>
      <c r="K1216" s="44">
        <f>IFERROR(_xll.qlIndexFixing(Index3M,H1216,TRUE,_xll.ohTrigger(RecalcTrigger,Trigger3M)),NA())</f>
        <v>1.1715072099060642E-2</v>
      </c>
      <c r="L1216" s="44">
        <f>IFERROR(_xll.qlIndexFixing(Index6M,$H1216,TRUE,_xll.ohTrigger(RecalcTrigger,Trigger6M)),NA())</f>
        <v>1.1841506216505983E-2</v>
      </c>
      <c r="M1216" s="145">
        <f>IFERROR(_xll.qlIndexFixing(Index1Y,$H1216,TRUE,_xll.ohTrigger(RecalcTrigger,Trigger1Y)),NA())</f>
        <v>1.1991276994775318E-2</v>
      </c>
      <c r="N1216" s="144">
        <f>IFERROR(_xll.qlIndexFixing(ONIndex1M,I1216,TRUE,_xll.ohTrigger(RecalcTrigger,Trigger1M)),NA())</f>
        <v>1.1096949601778761E-2</v>
      </c>
      <c r="O1216" s="44">
        <f>IFERROR(_xll.qlIndexFixing(ONIndex3M,I1216,TRUE,_xll.ohTrigger(RecalcTrigger,Trigger3M)),NA())</f>
        <v>1.1738807085821534E-2</v>
      </c>
      <c r="P1216" s="44">
        <f>IFERROR(_xll.qlIndexFixing(ONIndex6M,I1216,TRUE,_xll.ohTrigger(RecalcTrigger,Trigger6M)),NA())</f>
        <v>1.1895249652003059E-2</v>
      </c>
      <c r="Q1216" s="145">
        <f>IFERROR(_xll.qlIndexFixing(ONIndex1Y,I1216,TRUE,_xll.ohTrigger(RecalcTrigger,Trigger1Y)),NA())</f>
        <v>1.2121433937384296E-2</v>
      </c>
    </row>
    <row r="1217" spans="2:17" x14ac:dyDescent="0.2">
      <c r="B1217" s="39" t="s">
        <v>42</v>
      </c>
      <c r="D1217" s="42">
        <f>_xll.qlCalendarAdvance(Calendar,$D1216,B1217,"f",FALSE)</f>
        <v>48268</v>
      </c>
      <c r="E1217" s="139">
        <f>_xll.qlInterestRateIndexValueDate(IndexON,D1217)</f>
        <v>48268</v>
      </c>
      <c r="F1217" s="155">
        <f>IFERROR(_xll.qlIndexFixing(IndexON,D1217,TRUE,_xll.ohTrigger(RecalcTrigger,TriggerON)),NA())</f>
        <v>1.1231426601554517E-2</v>
      </c>
      <c r="H1217" s="42">
        <f>_xll.qlCalendarAdvance(Calendar,$H1216,B1217,"f",FALSE)</f>
        <v>48268</v>
      </c>
      <c r="I1217" s="139">
        <f>_xll.qlInterestRateIndexValueDate(Index1M,$H1217)</f>
        <v>48270</v>
      </c>
      <c r="J1217" s="144">
        <f>IFERROR(_xll.qlIndexFixing(Index1M,$H1217,TRUE,_xll.ohTrigger(RecalcTrigger,Trigger1M)),NA())</f>
        <v>1.1085400058767096E-2</v>
      </c>
      <c r="K1217" s="44">
        <f>IFERROR(_xll.qlIndexFixing(Index3M,H1217,TRUE,_xll.ohTrigger(RecalcTrigger,Trigger3M)),NA())</f>
        <v>1.1707943649250652E-2</v>
      </c>
      <c r="L1217" s="44">
        <f>IFERROR(_xll.qlIndexFixing(Index6M,$H1217,TRUE,_xll.ohTrigger(RecalcTrigger,Trigger6M)),NA())</f>
        <v>1.1834121198523347E-2</v>
      </c>
      <c r="M1217" s="145">
        <f>IFERROR(_xll.qlIndexFixing(Index1Y,$H1217,TRUE,_xll.ohTrigger(RecalcTrigger,Trigger1Y)),NA())</f>
        <v>1.1983021067006498E-2</v>
      </c>
      <c r="N1217" s="144">
        <f>IFERROR(_xll.qlIndexFixing(ONIndex1M,I1217,TRUE,_xll.ohTrigger(RecalcTrigger,Trigger1M)),NA())</f>
        <v>1.1090729227802854E-2</v>
      </c>
      <c r="O1217" s="44">
        <f>IFERROR(_xll.qlIndexFixing(ONIndex3M,I1217,TRUE,_xll.ohTrigger(RecalcTrigger,Trigger3M)),NA())</f>
        <v>1.1731909617784808E-2</v>
      </c>
      <c r="P1217" s="44">
        <f>IFERROR(_xll.qlIndexFixing(ONIndex6M,I1217,TRUE,_xll.ohTrigger(RecalcTrigger,Trigger6M)),NA())</f>
        <v>1.1888343172055116E-2</v>
      </c>
      <c r="Q1217" s="145">
        <f>IFERROR(_xll.qlIndexFixing(ONIndex1Y,I1217,TRUE,_xll.ohTrigger(RecalcTrigger,Trigger1Y)),NA())</f>
        <v>1.2114037115189547E-2</v>
      </c>
    </row>
    <row r="1218" spans="2:17" x14ac:dyDescent="0.2">
      <c r="B1218" s="39" t="s">
        <v>42</v>
      </c>
      <c r="D1218" s="42">
        <f>_xll.qlCalendarAdvance(Calendar,$D1217,B1218,"f",FALSE)</f>
        <v>48275</v>
      </c>
      <c r="E1218" s="139">
        <f>_xll.qlInterestRateIndexValueDate(IndexON,D1218)</f>
        <v>48275</v>
      </c>
      <c r="F1218" s="155">
        <f>IFERROR(_xll.qlIndexFixing(IndexON,D1218,TRUE,_xll.ohTrigger(RecalcTrigger,TriggerON)),NA())</f>
        <v>1.1224320319112024E-2</v>
      </c>
      <c r="H1218" s="42">
        <f>_xll.qlCalendarAdvance(Calendar,$H1217,B1218,"f",FALSE)</f>
        <v>48275</v>
      </c>
      <c r="I1218" s="139">
        <f>_xll.qlInterestRateIndexValueDate(Index1M,$H1218)</f>
        <v>48277</v>
      </c>
      <c r="J1218" s="144">
        <f>IFERROR(_xll.qlIndexFixing(Index1M,$H1218,TRUE,_xll.ohTrigger(RecalcTrigger,Trigger1M)),NA())</f>
        <v>1.1079355627231502E-2</v>
      </c>
      <c r="K1218" s="44">
        <f>IFERROR(_xll.qlIndexFixing(Index3M,H1218,TRUE,_xll.ohTrigger(RecalcTrigger,Trigger3M)),NA())</f>
        <v>1.1700121773350723E-2</v>
      </c>
      <c r="L1218" s="44">
        <f>IFERROR(_xll.qlIndexFixing(Index6M,$H1218,TRUE,_xll.ohTrigger(RecalcTrigger,Trigger6M)),NA())</f>
        <v>1.1825308227468067E-2</v>
      </c>
      <c r="M1218" s="145">
        <f>IFERROR(_xll.qlIndexFixing(Index1Y,$H1218,TRUE,_xll.ohTrigger(RecalcTrigger,Trigger1Y)),NA())</f>
        <v>1.1975971540558216E-2</v>
      </c>
      <c r="N1218" s="144">
        <f>IFERROR(_xll.qlIndexFixing(ONIndex1M,I1218,TRUE,_xll.ohTrigger(RecalcTrigger,Trigger1M)),NA())</f>
        <v>1.1084470660538415E-2</v>
      </c>
      <c r="O1218" s="44">
        <f>IFERROR(_xll.qlIndexFixing(ONIndex3M,I1218,TRUE,_xll.ohTrigger(RecalcTrigger,Trigger3M)),NA())</f>
        <v>1.1724974856059944E-2</v>
      </c>
      <c r="P1218" s="44">
        <f>IFERROR(_xll.qlIndexFixing(ONIndex6M,I1218,TRUE,_xll.ohTrigger(RecalcTrigger,Trigger6M)),NA())</f>
        <v>1.1881399732311948E-2</v>
      </c>
      <c r="Q1218" s="145">
        <f>IFERROR(_xll.qlIndexFixing(ONIndex1Y,I1218,TRUE,_xll.ohTrigger(RecalcTrigger,Trigger1Y)),NA())</f>
        <v>1.2106607050945684E-2</v>
      </c>
    </row>
    <row r="1219" spans="2:17" x14ac:dyDescent="0.2">
      <c r="B1219" s="39" t="s">
        <v>42</v>
      </c>
      <c r="D1219" s="42">
        <f>_xll.qlCalendarAdvance(Calendar,$D1218,B1219,"f",FALSE)</f>
        <v>48282</v>
      </c>
      <c r="E1219" s="139">
        <f>_xll.qlInterestRateIndexValueDate(IndexON,D1219)</f>
        <v>48282</v>
      </c>
      <c r="F1219" s="155">
        <f>IFERROR(_xll.qlIndexFixing(IndexON,D1219,TRUE,_xll.ohTrigger(RecalcTrigger,TriggerON)),NA())</f>
        <v>1.1217176311806298E-2</v>
      </c>
      <c r="H1219" s="42">
        <f>_xll.qlCalendarAdvance(Calendar,$H1218,B1219,"f",FALSE)</f>
        <v>48282</v>
      </c>
      <c r="I1219" s="139">
        <f>_xll.qlInterestRateIndexValueDate(Index1M,$H1219)</f>
        <v>48284</v>
      </c>
      <c r="J1219" s="144">
        <f>IFERROR(_xll.qlIndexFixing(Index1M,$H1219,TRUE,_xll.ohTrigger(RecalcTrigger,Trigger1M)),NA())</f>
        <v>1.1072991542247501E-2</v>
      </c>
      <c r="K1219" s="44">
        <f>IFERROR(_xll.qlIndexFixing(Index3M,H1219,TRUE,_xll.ohTrigger(RecalcTrigger,Trigger3M)),NA())</f>
        <v>1.1692916354860163E-2</v>
      </c>
      <c r="L1219" s="44">
        <f>IFERROR(_xll.qlIndexFixing(Index6M,$H1219,TRUE,_xll.ohTrigger(RecalcTrigger,Trigger6M)),NA())</f>
        <v>1.1817844241876752E-2</v>
      </c>
      <c r="M1219" s="145">
        <f>IFERROR(_xll.qlIndexFixing(Index1Y,$H1219,TRUE,_xll.ohTrigger(RecalcTrigger,Trigger1Y)),NA())</f>
        <v>1.1967666215540467E-2</v>
      </c>
      <c r="N1219" s="144">
        <f>IFERROR(_xll.qlIndexFixing(ONIndex1M,I1219,TRUE,_xll.ohTrigger(RecalcTrigger,Trigger1M)),NA())</f>
        <v>1.1078174161296417E-2</v>
      </c>
      <c r="O1219" s="44">
        <f>IFERROR(_xll.qlIndexFixing(ONIndex3M,I1219,TRUE,_xll.ohTrigger(RecalcTrigger,Trigger3M)),NA())</f>
        <v>1.1718003059719706E-2</v>
      </c>
      <c r="P1219" s="44">
        <f>IFERROR(_xll.qlIndexFixing(ONIndex6M,I1219,TRUE,_xll.ohTrigger(RecalcTrigger,Trigger6M)),NA())</f>
        <v>1.1874419555315541E-2</v>
      </c>
      <c r="Q1219" s="145">
        <f>IFERROR(_xll.qlIndexFixing(ONIndex1Y,I1219,TRUE,_xll.ohTrigger(RecalcTrigger,Trigger1Y)),NA())</f>
        <v>1.2099143960320191E-2</v>
      </c>
    </row>
    <row r="1220" spans="2:17" x14ac:dyDescent="0.2">
      <c r="B1220" s="39" t="s">
        <v>42</v>
      </c>
      <c r="D1220" s="42">
        <f>_xll.qlCalendarAdvance(Calendar,$D1219,B1220,"f",FALSE)</f>
        <v>48289</v>
      </c>
      <c r="E1220" s="139">
        <f>_xll.qlInterestRateIndexValueDate(IndexON,D1220)</f>
        <v>48289</v>
      </c>
      <c r="F1220" s="155">
        <f>IFERROR(_xll.qlIndexFixing(IndexON,D1220,TRUE,_xll.ohTrigger(RecalcTrigger,TriggerON)),NA())</f>
        <v>1.1209994863570216E-2</v>
      </c>
      <c r="H1220" s="42">
        <f>_xll.qlCalendarAdvance(Calendar,$H1219,B1220,"f",FALSE)</f>
        <v>48289</v>
      </c>
      <c r="I1220" s="139">
        <f>_xll.qlInterestRateIndexValueDate(Index1M,$H1220)</f>
        <v>48291</v>
      </c>
      <c r="J1220" s="144">
        <f>IFERROR(_xll.qlIndexFixing(Index1M,$H1220,TRUE,_xll.ohTrigger(RecalcTrigger,Trigger1M)),NA())</f>
        <v>1.106659018433126E-2</v>
      </c>
      <c r="K1220" s="44">
        <f>IFERROR(_xll.qlIndexFixing(Index3M,H1220,TRUE,_xll.ohTrigger(RecalcTrigger,Trigger3M)),NA())</f>
        <v>1.1685675604656397E-2</v>
      </c>
      <c r="L1220" s="44">
        <f>IFERROR(_xll.qlIndexFixing(Index6M,$H1220,TRUE,_xll.ohTrigger(RecalcTrigger,Trigger6M)),NA())</f>
        <v>1.1810346377342776E-2</v>
      </c>
      <c r="M1220" s="145">
        <f>IFERROR(_xll.qlIndexFixing(Index1Y,$H1220,TRUE,_xll.ohTrigger(RecalcTrigger,Trigger1Y)),NA())</f>
        <v>1.1959333302899793E-2</v>
      </c>
      <c r="N1220" s="144">
        <f>IFERROR(_xll.qlIndexFixing(ONIndex1M,I1220,TRUE,_xll.ohTrigger(RecalcTrigger,Trigger1M)),NA())</f>
        <v>1.1071839991627641E-2</v>
      </c>
      <c r="O1220" s="44">
        <f>IFERROR(_xll.qlIndexFixing(ONIndex3M,I1220,TRUE,_xll.ohTrigger(RecalcTrigger,Trigger3M)),NA())</f>
        <v>1.1710994487517112E-2</v>
      </c>
      <c r="P1220" s="44">
        <f>IFERROR(_xll.qlIndexFixing(ONIndex6M,I1220,TRUE,_xll.ohTrigger(RecalcTrigger,Trigger6M)),NA())</f>
        <v>1.1867402863288135E-2</v>
      </c>
      <c r="Q1220" s="145">
        <f>IFERROR(_xll.qlIndexFixing(ONIndex1Y,I1220,TRUE,_xll.ohTrigger(RecalcTrigger,Trigger1Y)),NA())</f>
        <v>1.2091648059220361E-2</v>
      </c>
    </row>
    <row r="1221" spans="2:17" x14ac:dyDescent="0.2">
      <c r="B1221" s="39" t="s">
        <v>42</v>
      </c>
      <c r="D1221" s="42">
        <f>_xll.qlCalendarAdvance(Calendar,$D1220,B1221,"f",FALSE)</f>
        <v>48296</v>
      </c>
      <c r="E1221" s="139">
        <f>_xll.qlInterestRateIndexValueDate(IndexON,D1221)</f>
        <v>48296</v>
      </c>
      <c r="F1221" s="155">
        <f>IFERROR(_xll.qlIndexFixing(IndexON,D1221,TRUE,_xll.ohTrigger(RecalcTrigger,TriggerON)),NA())</f>
        <v>1.1202776258336655E-2</v>
      </c>
      <c r="H1221" s="42">
        <f>_xll.qlCalendarAdvance(Calendar,$H1220,B1221,"f",FALSE)</f>
        <v>48296</v>
      </c>
      <c r="I1221" s="139">
        <f>_xll.qlInterestRateIndexValueDate(Index1M,$H1221)</f>
        <v>48298</v>
      </c>
      <c r="J1221" s="144">
        <f>IFERROR(_xll.qlIndexFixing(Index1M,$H1221,TRUE,_xll.ohTrigger(RecalcTrigger,Trigger1M)),NA())</f>
        <v>1.1060151815260877E-2</v>
      </c>
      <c r="K1221" s="44">
        <f>IFERROR(_xll.qlIndexFixing(Index3M,H1221,TRUE,_xll.ohTrigger(RecalcTrigger,Trigger3M)),NA())</f>
        <v>1.1678399782619368E-2</v>
      </c>
      <c r="L1221" s="44">
        <f>IFERROR(_xll.qlIndexFixing(Index6M,$H1221,TRUE,_xll.ohTrigger(RecalcTrigger,Trigger6M)),NA())</f>
        <v>1.1802814858027472E-2</v>
      </c>
      <c r="M1221" s="145">
        <f>IFERROR(_xll.qlIndexFixing(Index1Y,$H1221,TRUE,_xll.ohTrigger(RecalcTrigger,Trigger1Y)),NA())</f>
        <v>1.1950973021616096E-2</v>
      </c>
      <c r="N1221" s="144">
        <f>IFERROR(_xll.qlIndexFixing(ONIndex1M,I1221,TRUE,_xll.ohTrigger(RecalcTrigger,Trigger1M)),NA())</f>
        <v>1.1063641127400103E-2</v>
      </c>
      <c r="O1221" s="44">
        <f>IFERROR(_xll.qlIndexFixing(ONIndex3M,I1221,TRUE,_xll.ohTrigger(RecalcTrigger,Trigger3M)),NA())</f>
        <v>1.1701929845040482E-2</v>
      </c>
      <c r="P1221" s="44">
        <f>IFERROR(_xll.qlIndexFixing(ONIndex6M,I1221,TRUE,_xll.ohTrigger(RecalcTrigger,Trigger6M)),NA())</f>
        <v>1.1858328105542881E-2</v>
      </c>
      <c r="Q1221" s="145">
        <f>IFERROR(_xll.qlIndexFixing(ONIndex1Y,I1221,TRUE,_xll.ohTrigger(RecalcTrigger,Trigger1Y)),NA())</f>
        <v>1.2081962607659591E-2</v>
      </c>
    </row>
    <row r="1222" spans="2:17" x14ac:dyDescent="0.2">
      <c r="B1222" s="39" t="s">
        <v>42</v>
      </c>
      <c r="D1222" s="42">
        <f>_xll.qlCalendarAdvance(Calendar,$D1221,B1222,"f",FALSE)</f>
        <v>48303</v>
      </c>
      <c r="E1222" s="139">
        <f>_xll.qlInterestRateIndexValueDate(IndexON,D1222)</f>
        <v>48303</v>
      </c>
      <c r="F1222" s="155">
        <f>IFERROR(_xll.qlIndexFixing(IndexON,D1222,TRUE,_xll.ohTrigger(RecalcTrigger,TriggerON)),NA())</f>
        <v>1.1195520779958557E-2</v>
      </c>
      <c r="H1222" s="42">
        <f>_xll.qlCalendarAdvance(Calendar,$H1221,B1222,"f",FALSE)</f>
        <v>48303</v>
      </c>
      <c r="I1222" s="139">
        <f>_xll.qlInterestRateIndexValueDate(Index1M,$H1222)</f>
        <v>48305</v>
      </c>
      <c r="J1222" s="144">
        <f>IFERROR(_xll.qlIndexFixing(Index1M,$H1222,TRUE,_xll.ohTrigger(RecalcTrigger,Trigger1M)),NA())</f>
        <v>1.105367669680446E-2</v>
      </c>
      <c r="K1222" s="44">
        <f>IFERROR(_xll.qlIndexFixing(Index3M,H1222,TRUE,_xll.ohTrigger(RecalcTrigger,Trigger3M)),NA())</f>
        <v>1.1671428853630565E-2</v>
      </c>
      <c r="L1222" s="44">
        <f>IFERROR(_xll.qlIndexFixing(Index6M,$H1222,TRUE,_xll.ohTrigger(RecalcTrigger,Trigger6M)),NA())</f>
        <v>1.1796326434008696E-2</v>
      </c>
      <c r="M1222" s="145">
        <f>IFERROR(_xll.qlIndexFixing(Index1Y,$H1222,TRUE,_xll.ohTrigger(RecalcTrigger,Trigger1Y)),NA())</f>
        <v>1.1942585590662051E-2</v>
      </c>
      <c r="N1222" s="144">
        <f>IFERROR(_xll.qlIndexFixing(ONIndex1M,I1222,TRUE,_xll.ohTrigger(RecalcTrigger,Trigger1M)),NA())</f>
        <v>1.1059059686653328E-2</v>
      </c>
      <c r="O1222" s="44">
        <f>IFERROR(_xll.qlIndexFixing(ONIndex3M,I1222,TRUE,_xll.ohTrigger(RecalcTrigger,Trigger3M)),NA())</f>
        <v>1.1696868051735976E-2</v>
      </c>
      <c r="P1222" s="44">
        <f>IFERROR(_xll.qlIndexFixing(ONIndex6M,I1222,TRUE,_xll.ohTrigger(RecalcTrigger,Trigger6M)),NA())</f>
        <v>1.1853260824388201E-2</v>
      </c>
      <c r="Q1222" s="145">
        <f>IFERROR(_xll.qlIndexFixing(ONIndex1Y,I1222,TRUE,_xll.ohTrigger(RecalcTrigger,Trigger1Y)),NA())</f>
        <v>1.207655868794788E-2</v>
      </c>
    </row>
    <row r="1223" spans="2:17" x14ac:dyDescent="0.2">
      <c r="B1223" s="39" t="s">
        <v>42</v>
      </c>
      <c r="D1223" s="42">
        <f>_xll.qlCalendarAdvance(Calendar,$D1222,B1223,"f",FALSE)</f>
        <v>48310</v>
      </c>
      <c r="E1223" s="139">
        <f>_xll.qlInterestRateIndexValueDate(IndexON,D1223)</f>
        <v>48310</v>
      </c>
      <c r="F1223" s="155">
        <f>IFERROR(_xll.qlIndexFixing(IndexON,D1223,TRUE,_xll.ohTrigger(RecalcTrigger,TriggerON)),NA())</f>
        <v>1.1188228712368797E-2</v>
      </c>
      <c r="H1223" s="42">
        <f>_xll.qlCalendarAdvance(Calendar,$H1222,B1223,"f",FALSE)</f>
        <v>48310</v>
      </c>
      <c r="I1223" s="139">
        <f>_xll.qlInterestRateIndexValueDate(Index1M,$H1223)</f>
        <v>48312</v>
      </c>
      <c r="J1223" s="144">
        <f>IFERROR(_xll.qlIndexFixing(Index1M,$H1223,TRUE,_xll.ohTrigger(RecalcTrigger,Trigger1M)),NA())</f>
        <v>1.104716509073761E-2</v>
      </c>
      <c r="K1223" s="44">
        <f>IFERROR(_xll.qlIndexFixing(Index3M,H1223,TRUE,_xll.ohTrigger(RecalcTrigger,Trigger3M)),NA())</f>
        <v>1.1664086324170519E-2</v>
      </c>
      <c r="L1223" s="44">
        <f>IFERROR(_xll.qlIndexFixing(Index6M,$H1223,TRUE,_xll.ohTrigger(RecalcTrigger,Trigger6M)),NA())</f>
        <v>1.1788735907386586E-2</v>
      </c>
      <c r="M1223" s="145">
        <f>IFERROR(_xll.qlIndexFixing(Index1Y,$H1223,TRUE,_xll.ohTrigger(RecalcTrigger,Trigger1Y)),NA())</f>
        <v>1.1934171229007268E-2</v>
      </c>
      <c r="N1223" s="144">
        <f>IFERROR(_xll.qlIndexFixing(ONIndex1M,I1223,TRUE,_xll.ohTrigger(RecalcTrigger,Trigger1M)),NA())</f>
        <v>1.1052614074369416E-2</v>
      </c>
      <c r="O1223" s="44">
        <f>IFERROR(_xll.qlIndexFixing(ONIndex3M,I1223,TRUE,_xll.ohTrigger(RecalcTrigger,Trigger3M)),NA())</f>
        <v>1.1689750705823343E-2</v>
      </c>
      <c r="P1223" s="44">
        <f>IFERROR(_xll.qlIndexFixing(ONIndex6M,I1223,TRUE,_xll.ohTrigger(RecalcTrigger,Trigger6M)),NA())</f>
        <v>1.1846135922120027E-2</v>
      </c>
      <c r="Q1223" s="145">
        <f>IFERROR(_xll.qlIndexFixing(ONIndex1Y,I1223,TRUE,_xll.ohTrigger(RecalcTrigger,Trigger1Y)),NA())</f>
        <v>1.2068965649030261E-2</v>
      </c>
    </row>
    <row r="1224" spans="2:17" x14ac:dyDescent="0.2">
      <c r="B1224" s="39" t="s">
        <v>42</v>
      </c>
      <c r="D1224" s="42">
        <f>_xll.qlCalendarAdvance(Calendar,$D1223,B1224,"f",FALSE)</f>
        <v>48317</v>
      </c>
      <c r="E1224" s="139">
        <f>_xll.qlInterestRateIndexValueDate(IndexON,D1224)</f>
        <v>48317</v>
      </c>
      <c r="F1224" s="155">
        <f>IFERROR(_xll.qlIndexFixing(IndexON,D1224,TRUE,_xll.ohTrigger(RecalcTrigger,TriggerON)),NA())</f>
        <v>1.1180900339420319E-2</v>
      </c>
      <c r="H1224" s="42">
        <f>_xll.qlCalendarAdvance(Calendar,$H1223,B1224,"f",FALSE)</f>
        <v>48317</v>
      </c>
      <c r="I1224" s="139">
        <f>_xll.qlInterestRateIndexValueDate(Index1M,$H1224)</f>
        <v>48319</v>
      </c>
      <c r="J1224" s="144">
        <f>IFERROR(_xll.qlIndexFixing(Index1M,$H1224,TRUE,_xll.ohTrigger(RecalcTrigger,Trigger1M)),NA())</f>
        <v>1.1040617258830931E-2</v>
      </c>
      <c r="K1224" s="44">
        <f>IFERROR(_xll.qlIndexFixing(Index3M,H1224,TRUE,_xll.ohTrigger(RecalcTrigger,Trigger3M)),NA())</f>
        <v>1.16567094849203E-2</v>
      </c>
      <c r="L1224" s="44">
        <f>IFERROR(_xll.qlIndexFixing(Index6M,$H1224,TRUE,_xll.ohTrigger(RecalcTrigger,Trigger6M)),NA())</f>
        <v>1.1781112353181184E-2</v>
      </c>
      <c r="M1224" s="145">
        <f>IFERROR(_xll.qlIndexFixing(Index1Y,$H1224,TRUE,_xll.ohTrigger(RecalcTrigger,Trigger1Y)),NA())</f>
        <v>1.1924034050150897E-2</v>
      </c>
      <c r="N1224" s="144">
        <f>IFERROR(_xll.qlIndexFixing(ONIndex1M,I1224,TRUE,_xll.ohTrigger(RecalcTrigger,Trigger1M)),NA())</f>
        <v>1.1046131837382234E-2</v>
      </c>
      <c r="O1224" s="44">
        <f>IFERROR(_xll.qlIndexFixing(ONIndex3M,I1224,TRUE,_xll.ohTrigger(RecalcTrigger,Trigger3M)),NA())</f>
        <v>1.1682597619939727E-2</v>
      </c>
      <c r="P1224" s="44">
        <f>IFERROR(_xll.qlIndexFixing(ONIndex6M,I1224,TRUE,_xll.ohTrigger(RecalcTrigger,Trigger6M)),NA())</f>
        <v>1.1838975394748985E-2</v>
      </c>
      <c r="Q1224" s="145">
        <f>IFERROR(_xll.qlIndexFixing(ONIndex1Y,I1224,TRUE,_xll.ohTrigger(RecalcTrigger,Trigger1Y)),NA())</f>
        <v>1.206134066230824E-2</v>
      </c>
    </row>
    <row r="1225" spans="2:17" x14ac:dyDescent="0.2">
      <c r="B1225" s="39" t="s">
        <v>42</v>
      </c>
      <c r="D1225" s="42">
        <f>_xll.qlCalendarAdvance(Calendar,$D1224,B1225,"f",FALSE)</f>
        <v>48324</v>
      </c>
      <c r="E1225" s="139">
        <f>_xll.qlInterestRateIndexValueDate(IndexON,D1225)</f>
        <v>48324</v>
      </c>
      <c r="F1225" s="155">
        <f>IFERROR(_xll.qlIndexFixing(IndexON,D1225,TRUE,_xll.ohTrigger(RecalcTrigger,TriggerON)),NA())</f>
        <v>1.1173535944966062E-2</v>
      </c>
      <c r="H1225" s="42">
        <f>_xll.qlCalendarAdvance(Calendar,$H1224,B1225,"f",FALSE)</f>
        <v>48324</v>
      </c>
      <c r="I1225" s="139">
        <f>_xll.qlInterestRateIndexValueDate(Index1M,$H1225)</f>
        <v>48326</v>
      </c>
      <c r="J1225" s="144">
        <f>IFERROR(_xll.qlIndexFixing(Index1M,$H1225,TRUE,_xll.ohTrigger(RecalcTrigger,Trigger1M)),NA())</f>
        <v>1.1034033462857529E-2</v>
      </c>
      <c r="K1225" s="44">
        <f>IFERROR(_xll.qlIndexFixing(Index3M,H1225,TRUE,_xll.ohTrigger(RecalcTrigger,Trigger3M)),NA())</f>
        <v>1.164929859574676E-2</v>
      </c>
      <c r="L1225" s="44">
        <f>IFERROR(_xll.qlIndexFixing(Index6M,$H1225,TRUE,_xll.ohTrigger(RecalcTrigger,Trigger6M)),NA())</f>
        <v>1.1773455995518343E-2</v>
      </c>
      <c r="M1225" s="145">
        <f>IFERROR(_xll.qlIndexFixing(Index1Y,$H1225,TRUE,_xll.ohTrigger(RecalcTrigger,Trigger1Y)),NA())</f>
        <v>1.191726258944239E-2</v>
      </c>
      <c r="N1225" s="144">
        <f>IFERROR(_xll.qlIndexFixing(ONIndex1M,I1225,TRUE,_xll.ohTrigger(RecalcTrigger,Trigger1M)),NA())</f>
        <v>1.1039613237322499E-2</v>
      </c>
      <c r="O1225" s="44">
        <f>IFERROR(_xll.qlIndexFixing(ONIndex3M,I1225,TRUE,_xll.ohTrigger(RecalcTrigger,Trigger3M)),NA())</f>
        <v>1.1675409052838148E-2</v>
      </c>
      <c r="P1225" s="44">
        <f>IFERROR(_xll.qlIndexFixing(ONIndex6M,I1225,TRUE,_xll.ohTrigger(RecalcTrigger,Trigger6M)),NA())</f>
        <v>1.1831779464577252E-2</v>
      </c>
      <c r="Q1225" s="145">
        <f>IFERROR(_xll.qlIndexFixing(ONIndex1Y,I1225,TRUE,_xll.ohTrigger(RecalcTrigger,Trigger1Y)),NA())</f>
        <v>1.2053683943369364E-2</v>
      </c>
    </row>
    <row r="1226" spans="2:17" x14ac:dyDescent="0.2">
      <c r="B1226" s="39" t="s">
        <v>42</v>
      </c>
      <c r="D1226" s="42">
        <f>_xll.qlCalendarAdvance(Calendar,$D1225,B1226,"f",FALSE)</f>
        <v>48331</v>
      </c>
      <c r="E1226" s="139">
        <f>_xll.qlInterestRateIndexValueDate(IndexON,D1226)</f>
        <v>48331</v>
      </c>
      <c r="F1226" s="155">
        <f>IFERROR(_xll.qlIndexFixing(IndexON,D1226,TRUE,_xll.ohTrigger(RecalcTrigger,TriggerON)),NA())</f>
        <v>1.1166135812938904E-2</v>
      </c>
      <c r="H1226" s="42">
        <f>_xll.qlCalendarAdvance(Calendar,$H1225,B1226,"f",FALSE)</f>
        <v>48331</v>
      </c>
      <c r="I1226" s="139">
        <f>_xll.qlInterestRateIndexValueDate(Index1M,$H1226)</f>
        <v>48333</v>
      </c>
      <c r="J1226" s="144">
        <f>IFERROR(_xll.qlIndexFixing(Index1M,$H1226,TRUE,_xll.ohTrigger(RecalcTrigger,Trigger1M)),NA())</f>
        <v>1.1027413964588006E-2</v>
      </c>
      <c r="K1226" s="44">
        <f>IFERROR(_xll.qlIndexFixing(Index3M,H1226,TRUE,_xll.ohTrigger(RecalcTrigger,Trigger3M)),NA())</f>
        <v>1.1641853916519387E-2</v>
      </c>
      <c r="L1226" s="44">
        <f>IFERROR(_xll.qlIndexFixing(Index6M,$H1226,TRUE,_xll.ohTrigger(RecalcTrigger,Trigger6M)),NA())</f>
        <v>1.1765767058523486E-2</v>
      </c>
      <c r="M1226" s="145">
        <f>IFERROR(_xll.qlIndexFixing(Index1Y,$H1226,TRUE,_xll.ohTrigger(RecalcTrigger,Trigger1Y)),NA())</f>
        <v>1.1908768749444139E-2</v>
      </c>
      <c r="N1226" s="144">
        <f>IFERROR(_xll.qlIndexFixing(ONIndex1M,I1226,TRUE,_xll.ohTrigger(RecalcTrigger,Trigger1M)),NA())</f>
        <v>1.1033058535501183E-2</v>
      </c>
      <c r="O1226" s="44">
        <f>IFERROR(_xll.qlIndexFixing(ONIndex3M,I1226,TRUE,_xll.ohTrigger(RecalcTrigger,Trigger3M)),NA())</f>
        <v>1.1668185263591369E-2</v>
      </c>
      <c r="P1226" s="44">
        <f>IFERROR(_xll.qlIndexFixing(ONIndex6M,I1226,TRUE,_xll.ohTrigger(RecalcTrigger,Trigger6M)),NA())</f>
        <v>1.1824548353986941E-2</v>
      </c>
      <c r="Q1226" s="145">
        <f>IFERROR(_xll.qlIndexFixing(ONIndex1Y,I1226,TRUE,_xll.ohTrigger(RecalcTrigger,Trigger1Y)),NA())</f>
        <v>1.2045995707961055E-2</v>
      </c>
    </row>
    <row r="1227" spans="2:17" x14ac:dyDescent="0.2">
      <c r="B1227" s="39" t="s">
        <v>42</v>
      </c>
      <c r="D1227" s="42">
        <f>_xll.qlCalendarAdvance(Calendar,$D1226,B1227,"f",FALSE)</f>
        <v>48338</v>
      </c>
      <c r="E1227" s="139">
        <f>_xll.qlInterestRateIndexValueDate(IndexON,D1227)</f>
        <v>48338</v>
      </c>
      <c r="F1227" s="155">
        <f>IFERROR(_xll.qlIndexFixing(IndexON,D1227,TRUE,_xll.ohTrigger(RecalcTrigger,TriggerON)),NA())</f>
        <v>1.1158700227191787E-2</v>
      </c>
      <c r="H1227" s="42">
        <f>_xll.qlCalendarAdvance(Calendar,$H1226,B1227,"f",FALSE)</f>
        <v>48338</v>
      </c>
      <c r="I1227" s="139">
        <f>_xll.qlInterestRateIndexValueDate(Index1M,$H1227)</f>
        <v>48340</v>
      </c>
      <c r="J1227" s="144">
        <f>IFERROR(_xll.qlIndexFixing(Index1M,$H1227,TRUE,_xll.ohTrigger(RecalcTrigger,Trigger1M)),NA())</f>
        <v>1.1020759025790472E-2</v>
      </c>
      <c r="K1227" s="44">
        <f>IFERROR(_xll.qlIndexFixing(Index3M,H1227,TRUE,_xll.ohTrigger(RecalcTrigger,Trigger3M)),NA())</f>
        <v>1.1634022895267595E-2</v>
      </c>
      <c r="L1227" s="44">
        <f>IFERROR(_xll.qlIndexFixing(Index6M,$H1227,TRUE,_xll.ohTrigger(RecalcTrigger,Trigger6M)),NA())</f>
        <v>1.1756931544554941E-2</v>
      </c>
      <c r="M1227" s="145">
        <f>IFERROR(_xll.qlIndexFixing(Index1Y,$H1227,TRUE,_xll.ohTrigger(RecalcTrigger,Trigger1Y)),NA())</f>
        <v>1.1900248854567084E-2</v>
      </c>
      <c r="N1227" s="144">
        <f>IFERROR(_xll.qlIndexFixing(ONIndex1M,I1227,TRUE,_xll.ohTrigger(RecalcTrigger,Trigger1M)),NA())</f>
        <v>1.1026467993469069E-2</v>
      </c>
      <c r="O1227" s="44">
        <f>IFERROR(_xll.qlIndexFixing(ONIndex3M,I1227,TRUE,_xll.ohTrigger(RecalcTrigger,Trigger3M)),NA())</f>
        <v>1.166092651111228E-2</v>
      </c>
      <c r="P1227" s="44">
        <f>IFERROR(_xll.qlIndexFixing(ONIndex6M,I1227,TRUE,_xll.ohTrigger(RecalcTrigger,Trigger6M)),NA())</f>
        <v>1.1817282285440101E-2</v>
      </c>
      <c r="Q1227" s="145">
        <f>IFERROR(_xll.qlIndexFixing(ONIndex1Y,I1227,TRUE,_xll.ohTrigger(RecalcTrigger,Trigger1Y)),NA())</f>
        <v>1.2038276171750795E-2</v>
      </c>
    </row>
    <row r="1228" spans="2:17" x14ac:dyDescent="0.2">
      <c r="B1228" s="39" t="s">
        <v>42</v>
      </c>
      <c r="D1228" s="42">
        <f>_xll.qlCalendarAdvance(Calendar,$D1227,B1228,"f",FALSE)</f>
        <v>48345</v>
      </c>
      <c r="E1228" s="139">
        <f>_xll.qlInterestRateIndexValueDate(IndexON,D1228)</f>
        <v>48345</v>
      </c>
      <c r="F1228" s="155">
        <f>IFERROR(_xll.qlIndexFixing(IndexON,D1228,TRUE,_xll.ohTrigger(RecalcTrigger,TriggerON)),NA())</f>
        <v>1.1151229471657587E-2</v>
      </c>
      <c r="H1228" s="42">
        <f>_xll.qlCalendarAdvance(Calendar,$H1227,B1228,"f",FALSE)</f>
        <v>48345</v>
      </c>
      <c r="I1228" s="139">
        <f>_xll.qlInterestRateIndexValueDate(Index1M,$H1228)</f>
        <v>48347</v>
      </c>
      <c r="J1228" s="144">
        <f>IFERROR(_xll.qlIndexFixing(Index1M,$H1228,TRUE,_xll.ohTrigger(RecalcTrigger,Trigger1M)),NA())</f>
        <v>1.1014068908240526E-2</v>
      </c>
      <c r="K1228" s="44">
        <f>IFERROR(_xll.qlIndexFixing(Index3M,H1228,TRUE,_xll.ohTrigger(RecalcTrigger,Trigger3M)),NA())</f>
        <v>1.1626508847052651E-2</v>
      </c>
      <c r="L1228" s="44">
        <f>IFERROR(_xll.qlIndexFixing(Index6M,$H1228,TRUE,_xll.ohTrigger(RecalcTrigger,Trigger6M)),NA())</f>
        <v>1.1749170718145463E-2</v>
      </c>
      <c r="M1228" s="145">
        <f>IFERROR(_xll.qlIndexFixing(Index1Y,$H1228,TRUE,_xll.ohTrigger(RecalcTrigger,Trigger1Y)),NA())</f>
        <v>1.1891703123753683E-2</v>
      </c>
      <c r="N1228" s="144">
        <f>IFERROR(_xll.qlIndexFixing(ONIndex1M,I1228,TRUE,_xll.ohTrigger(RecalcTrigger,Trigger1M)),NA())</f>
        <v>1.1019841872617064E-2</v>
      </c>
      <c r="O1228" s="44">
        <f>IFERROR(_xll.qlIndexFixing(ONIndex3M,I1228,TRUE,_xll.ohTrigger(RecalcTrigger,Trigger3M)),NA())</f>
        <v>1.16536330541539E-2</v>
      </c>
      <c r="P1228" s="44">
        <f>IFERROR(_xll.qlIndexFixing(ONIndex6M,I1228,TRUE,_xll.ohTrigger(RecalcTrigger,Trigger6M)),NA())</f>
        <v>1.1809981481398779E-2</v>
      </c>
      <c r="Q1228" s="145">
        <f>IFERROR(_xll.qlIndexFixing(ONIndex1Y,I1228,TRUE,_xll.ohTrigger(RecalcTrigger,Trigger1Y)),NA())</f>
        <v>1.2030525550326132E-2</v>
      </c>
    </row>
    <row r="1229" spans="2:17" x14ac:dyDescent="0.2">
      <c r="B1229" s="39" t="s">
        <v>42</v>
      </c>
      <c r="D1229" s="42">
        <f>_xll.qlCalendarAdvance(Calendar,$D1228,B1229,"f",FALSE)</f>
        <v>48352</v>
      </c>
      <c r="E1229" s="139">
        <f>_xll.qlInterestRateIndexValueDate(IndexON,D1229)</f>
        <v>48352</v>
      </c>
      <c r="F1229" s="155">
        <f>IFERROR(_xll.qlIndexFixing(IndexON,D1229,TRUE,_xll.ohTrigger(RecalcTrigger,TriggerON)),NA())</f>
        <v>1.1143723830189245E-2</v>
      </c>
      <c r="H1229" s="42">
        <f>_xll.qlCalendarAdvance(Calendar,$H1228,B1229,"f",FALSE)</f>
        <v>48352</v>
      </c>
      <c r="I1229" s="139">
        <f>_xll.qlInterestRateIndexValueDate(Index1M,$H1229)</f>
        <v>48354</v>
      </c>
      <c r="J1229" s="144">
        <f>IFERROR(_xll.qlIndexFixing(Index1M,$H1229,TRUE,_xll.ohTrigger(RecalcTrigger,Trigger1M)),NA())</f>
        <v>1.1007343873706277E-2</v>
      </c>
      <c r="K1229" s="44">
        <f>IFERROR(_xll.qlIndexFixing(Index3M,H1229,TRUE,_xll.ohTrigger(RecalcTrigger,Trigger3M)),NA())</f>
        <v>1.1618961806034434E-2</v>
      </c>
      <c r="L1229" s="44">
        <f>IFERROR(_xll.qlIndexFixing(Index6M,$H1229,TRUE,_xll.ohTrigger(RecalcTrigger,Trigger6M)),NA())</f>
        <v>1.1741378030182161E-2</v>
      </c>
      <c r="M1229" s="145">
        <f>IFERROR(_xll.qlIndexFixing(Index1Y,$H1229,TRUE,_xll.ohTrigger(RecalcTrigger,Trigger1Y)),NA())</f>
        <v>1.1883131775940251E-2</v>
      </c>
      <c r="N1229" s="144">
        <f>IFERROR(_xll.qlIndexFixing(ONIndex1M,I1229,TRUE,_xll.ohTrigger(RecalcTrigger,Trigger1M)),NA())</f>
        <v>1.1013180434495951E-2</v>
      </c>
      <c r="O1229" s="44">
        <f>IFERROR(_xll.qlIndexFixing(ONIndex3M,I1229,TRUE,_xll.ohTrigger(RecalcTrigger,Trigger3M)),NA())</f>
        <v>1.1646305151788994E-2</v>
      </c>
      <c r="P1229" s="44">
        <f>IFERROR(_xll.qlIndexFixing(ONIndex6M,I1229,TRUE,_xll.ohTrigger(RecalcTrigger,Trigger6M)),NA())</f>
        <v>1.180264616424509E-2</v>
      </c>
      <c r="Q1229" s="145">
        <f>IFERROR(_xll.qlIndexFixing(ONIndex1Y,I1229,TRUE,_xll.ohTrigger(RecalcTrigger,Trigger1Y)),NA())</f>
        <v>1.2022744059514423E-2</v>
      </c>
    </row>
    <row r="1230" spans="2:17" x14ac:dyDescent="0.2">
      <c r="B1230" s="39" t="s">
        <v>42</v>
      </c>
      <c r="D1230" s="42">
        <f>_xll.qlCalendarAdvance(Calendar,$D1229,B1230,"f",FALSE)</f>
        <v>48359</v>
      </c>
      <c r="E1230" s="139">
        <f>_xll.qlInterestRateIndexValueDate(IndexON,D1230)</f>
        <v>48359</v>
      </c>
      <c r="F1230" s="155">
        <f>IFERROR(_xll.qlIndexFixing(IndexON,D1230,TRUE,_xll.ohTrigger(RecalcTrigger,TriggerON)),NA())</f>
        <v>1.1136183586639703E-2</v>
      </c>
      <c r="H1230" s="42">
        <f>_xll.qlCalendarAdvance(Calendar,$H1229,B1230,"f",FALSE)</f>
        <v>48359</v>
      </c>
      <c r="I1230" s="139">
        <f>_xll.qlInterestRateIndexValueDate(Index1M,$H1230)</f>
        <v>48361</v>
      </c>
      <c r="J1230" s="144">
        <f>IFERROR(_xll.qlIndexFixing(Index1M,$H1230,TRUE,_xll.ohTrigger(RecalcTrigger,Trigger1M)),NA())</f>
        <v>1.1000584183958328E-2</v>
      </c>
      <c r="K1230" s="44">
        <f>IFERROR(_xll.qlIndexFixing(Index3M,H1230,TRUE,_xll.ohTrigger(RecalcTrigger,Trigger3M)),NA())</f>
        <v>1.1611382032085938E-2</v>
      </c>
      <c r="L1230" s="44">
        <f>IFERROR(_xll.qlIndexFixing(Index6M,$H1230,TRUE,_xll.ohTrigger(RecalcTrigger,Trigger6M)),NA())</f>
        <v>1.1733553704810468E-2</v>
      </c>
      <c r="M1230" s="145">
        <f>IFERROR(_xll.qlIndexFixing(Index1Y,$H1230,TRUE,_xll.ohTrigger(RecalcTrigger,Trigger1Y)),NA())</f>
        <v>1.1874535030058734E-2</v>
      </c>
      <c r="N1230" s="144">
        <f>IFERROR(_xll.qlIndexFixing(ONIndex1M,I1230,TRUE,_xll.ohTrigger(RecalcTrigger,Trigger1M)),NA())</f>
        <v>1.1006483940496636E-2</v>
      </c>
      <c r="O1230" s="44">
        <f>IFERROR(_xll.qlIndexFixing(ONIndex3M,I1230,TRUE,_xll.ohTrigger(RecalcTrigger,Trigger3M)),NA())</f>
        <v>1.1638943062930451E-2</v>
      </c>
      <c r="P1230" s="44">
        <f>IFERROR(_xll.qlIndexFixing(ONIndex6M,I1230,TRUE,_xll.ohTrigger(RecalcTrigger,Trigger6M)),NA())</f>
        <v>1.1795276556361145E-2</v>
      </c>
      <c r="Q1230" s="145">
        <f>IFERROR(_xll.qlIndexFixing(ONIndex1Y,I1230,TRUE,_xll.ohTrigger(RecalcTrigger,Trigger1Y)),NA())</f>
        <v>1.2014931914903215E-2</v>
      </c>
    </row>
    <row r="1231" spans="2:17" x14ac:dyDescent="0.2">
      <c r="B1231" s="39" t="s">
        <v>42</v>
      </c>
      <c r="D1231" s="42">
        <f>_xll.qlCalendarAdvance(Calendar,$D1230,B1231,"f",FALSE)</f>
        <v>48366</v>
      </c>
      <c r="E1231" s="139">
        <f>_xll.qlInterestRateIndexValueDate(IndexON,D1231)</f>
        <v>48366</v>
      </c>
      <c r="F1231" s="155">
        <f>IFERROR(_xll.qlIndexFixing(IndexON,D1231,TRUE,_xll.ohTrigger(RecalcTrigger,TriggerON)),NA())</f>
        <v>1.1128609024941838E-2</v>
      </c>
      <c r="H1231" s="42">
        <f>_xll.qlCalendarAdvance(Calendar,$H1230,B1231,"f",FALSE)</f>
        <v>48366</v>
      </c>
      <c r="I1231" s="139">
        <f>_xll.qlInterestRateIndexValueDate(Index1M,$H1231)</f>
        <v>48368</v>
      </c>
      <c r="J1231" s="144">
        <f>IFERROR(_xll.qlIndexFixing(Index1M,$H1231,TRUE,_xll.ohTrigger(RecalcTrigger,Trigger1M)),NA())</f>
        <v>1.0993790100769785E-2</v>
      </c>
      <c r="K1231" s="44">
        <f>IFERROR(_xll.qlIndexFixing(Index3M,H1231,TRUE,_xll.ohTrigger(RecalcTrigger,Trigger3M)),NA())</f>
        <v>1.1603769785078417E-2</v>
      </c>
      <c r="L1231" s="44">
        <f>IFERROR(_xll.qlIndexFixing(Index6M,$H1231,TRUE,_xll.ohTrigger(RecalcTrigger,Trigger6M)),NA())</f>
        <v>1.1726841527808266E-2</v>
      </c>
      <c r="M1231" s="145">
        <f>IFERROR(_xll.qlIndexFixing(Index1Y,$H1231,TRUE,_xll.ohTrigger(RecalcTrigger,Trigger1Y)),NA())</f>
        <v>1.1865913105034719E-2</v>
      </c>
      <c r="N1231" s="144">
        <f>IFERROR(_xll.qlIndexFixing(ONIndex1M,I1231,TRUE,_xll.ohTrigger(RecalcTrigger,Trigger1M)),NA())</f>
        <v>1.0999752652169903E-2</v>
      </c>
      <c r="O1231" s="44">
        <f>IFERROR(_xll.qlIndexFixing(ONIndex3M,I1231,TRUE,_xll.ohTrigger(RecalcTrigger,Trigger3M)),NA())</f>
        <v>1.1631547046491164E-2</v>
      </c>
      <c r="P1231" s="44">
        <f>IFERROR(_xll.qlIndexFixing(ONIndex6M,I1231,TRUE,_xll.ohTrigger(RecalcTrigger,Trigger6M)),NA())</f>
        <v>1.178787288028893E-2</v>
      </c>
      <c r="Q1231" s="145">
        <f>IFERROR(_xll.qlIndexFixing(ONIndex1Y,I1231,TRUE,_xll.ohTrigger(RecalcTrigger,Trigger1Y)),NA())</f>
        <v>1.2007089332159993E-2</v>
      </c>
    </row>
    <row r="1232" spans="2:17" x14ac:dyDescent="0.2">
      <c r="B1232" s="39" t="s">
        <v>42</v>
      </c>
      <c r="D1232" s="42">
        <f>_xll.qlCalendarAdvance(Calendar,$D1231,B1232,"f",FALSE)</f>
        <v>48373</v>
      </c>
      <c r="E1232" s="139">
        <f>_xll.qlInterestRateIndexValueDate(IndexON,D1232)</f>
        <v>48373</v>
      </c>
      <c r="F1232" s="155">
        <f>IFERROR(_xll.qlIndexFixing(IndexON,D1232,TRUE,_xll.ohTrigger(RecalcTrigger,TriggerON)),NA())</f>
        <v>1.1121000429028527E-2</v>
      </c>
      <c r="H1232" s="42">
        <f>_xll.qlCalendarAdvance(Calendar,$H1231,B1232,"f",FALSE)</f>
        <v>48373</v>
      </c>
      <c r="I1232" s="139">
        <f>_xll.qlInterestRateIndexValueDate(Index1M,$H1232)</f>
        <v>48375</v>
      </c>
      <c r="J1232" s="144">
        <f>IFERROR(_xll.qlIndexFixing(Index1M,$H1232,TRUE,_xll.ohTrigger(RecalcTrigger,Trigger1M)),NA())</f>
        <v>1.0986961885906255E-2</v>
      </c>
      <c r="K1232" s="44">
        <f>IFERROR(_xll.qlIndexFixing(Index3M,H1232,TRUE,_xll.ohTrigger(RecalcTrigger,Trigger3M)),NA())</f>
        <v>1.1596125324884864E-2</v>
      </c>
      <c r="L1232" s="44">
        <f>IFERROR(_xll.qlIndexFixing(Index6M,$H1232,TRUE,_xll.ohTrigger(RecalcTrigger,Trigger6M)),NA())</f>
        <v>1.171896182133669E-2</v>
      </c>
      <c r="M1232" s="145">
        <f>IFERROR(_xll.qlIndexFixing(Index1Y,$H1232,TRUE,_xll.ohTrigger(RecalcTrigger,Trigger1Y)),NA())</f>
        <v>1.1857266219788103E-2</v>
      </c>
      <c r="N1232" s="144">
        <f>IFERROR(_xll.qlIndexFixing(ONIndex1M,I1232,TRUE,_xll.ohTrigger(RecalcTrigger,Trigger1M)),NA())</f>
        <v>1.0992986830826723E-2</v>
      </c>
      <c r="O1232" s="44">
        <f>IFERROR(_xll.qlIndexFixing(ONIndex3M,I1232,TRUE,_xll.ohTrigger(RecalcTrigger,Trigger3M)),NA())</f>
        <v>1.1624117361463959E-2</v>
      </c>
      <c r="P1232" s="44">
        <f>IFERROR(_xll.qlIndexFixing(ONIndex6M,I1232,TRUE,_xll.ohTrigger(RecalcTrigger,Trigger6M)),NA())</f>
        <v>1.1780435358330621E-2</v>
      </c>
      <c r="Q1232" s="145">
        <f>IFERROR(_xll.qlIndexFixing(ONIndex1Y,I1232,TRUE,_xll.ohTrigger(RecalcTrigger,Trigger1Y)),NA())</f>
        <v>1.1999216527032175E-2</v>
      </c>
    </row>
    <row r="1233" spans="2:17" x14ac:dyDescent="0.2">
      <c r="B1233" s="39" t="s">
        <v>42</v>
      </c>
      <c r="D1233" s="42">
        <f>_xll.qlCalendarAdvance(Calendar,$D1232,B1233,"f",FALSE)</f>
        <v>48380</v>
      </c>
      <c r="E1233" s="139">
        <f>_xll.qlInterestRateIndexValueDate(IndexON,D1233)</f>
        <v>48380</v>
      </c>
      <c r="F1233" s="155">
        <f>IFERROR(_xll.qlIndexFixing(IndexON,D1233,TRUE,_xll.ohTrigger(RecalcTrigger,TriggerON)),NA())</f>
        <v>1.1113358082752711E-2</v>
      </c>
      <c r="H1233" s="42">
        <f>_xll.qlCalendarAdvance(Calendar,$H1232,B1233,"f",FALSE)</f>
        <v>48380</v>
      </c>
      <c r="I1233" s="139">
        <f>_xll.qlInterestRateIndexValueDate(Index1M,$H1233)</f>
        <v>48382</v>
      </c>
      <c r="J1233" s="144">
        <f>IFERROR(_xll.qlIndexFixing(Index1M,$H1233,TRUE,_xll.ohTrigger(RecalcTrigger,Trigger1M)),NA())</f>
        <v>1.0980099801135845E-2</v>
      </c>
      <c r="K1233" s="44">
        <f>IFERROR(_xll.qlIndexFixing(Index3M,H1233,TRUE,_xll.ohTrigger(RecalcTrigger,Trigger3M)),NA())</f>
        <v>1.1588448911374798E-2</v>
      </c>
      <c r="L1233" s="44">
        <f>IFERROR(_xll.qlIndexFixing(Index6M,$H1233,TRUE,_xll.ohTrigger(RecalcTrigger,Trigger6M)),NA())</f>
        <v>1.1711051104352922E-2</v>
      </c>
      <c r="M1233" s="145">
        <f>IFERROR(_xll.qlIndexFixing(Index1Y,$H1233,TRUE,_xll.ohTrigger(RecalcTrigger,Trigger1Y)),NA())</f>
        <v>1.1848594593233307E-2</v>
      </c>
      <c r="N1233" s="144">
        <f>IFERROR(_xll.qlIndexFixing(ONIndex1M,I1233,TRUE,_xll.ohTrigger(RecalcTrigger,Trigger1M)),NA())</f>
        <v>1.0986186738097814E-2</v>
      </c>
      <c r="O1233" s="44">
        <f>IFERROR(_xll.qlIndexFixing(ONIndex3M,I1233,TRUE,_xll.ohTrigger(RecalcTrigger,Trigger3M)),NA())</f>
        <v>1.1616654266601856E-2</v>
      </c>
      <c r="P1233" s="44">
        <f>IFERROR(_xll.qlIndexFixing(ONIndex6M,I1233,TRUE,_xll.ohTrigger(RecalcTrigger,Trigger6M)),NA())</f>
        <v>1.1772964212948267E-2</v>
      </c>
      <c r="Q1233" s="145">
        <f>IFERROR(_xll.qlIndexFixing(ONIndex1Y,I1233,TRUE,_xll.ohTrigger(RecalcTrigger,Trigger1Y)),NA())</f>
        <v>1.1991313715187246E-2</v>
      </c>
    </row>
    <row r="1234" spans="2:17" x14ac:dyDescent="0.2">
      <c r="B1234" s="39" t="s">
        <v>42</v>
      </c>
      <c r="D1234" s="42">
        <f>_xll.qlCalendarAdvance(Calendar,$D1233,B1234,"f",FALSE)</f>
        <v>48387</v>
      </c>
      <c r="E1234" s="139">
        <f>_xll.qlInterestRateIndexValueDate(IndexON,D1234)</f>
        <v>48387</v>
      </c>
      <c r="F1234" s="155">
        <f>IFERROR(_xll.qlIndexFixing(IndexON,D1234,TRUE,_xll.ohTrigger(RecalcTrigger,TriggerON)),NA())</f>
        <v>1.1105682269967332E-2</v>
      </c>
      <c r="H1234" s="42">
        <f>_xll.qlCalendarAdvance(Calendar,$H1233,B1234,"f",FALSE)</f>
        <v>48387</v>
      </c>
      <c r="I1234" s="139">
        <f>_xll.qlInterestRateIndexValueDate(Index1M,$H1234)</f>
        <v>48389</v>
      </c>
      <c r="J1234" s="144">
        <f>IFERROR(_xll.qlIndexFixing(Index1M,$H1234,TRUE,_xll.ohTrigger(RecalcTrigger,Trigger1M)),NA())</f>
        <v>1.0973204108234158E-2</v>
      </c>
      <c r="K1234" s="44">
        <f>IFERROR(_xll.qlIndexFixing(Index3M,H1234,TRUE,_xll.ohTrigger(RecalcTrigger,Trigger3M)),NA())</f>
        <v>1.1580740804415127E-2</v>
      </c>
      <c r="L1234" s="44">
        <f>IFERROR(_xll.qlIndexFixing(Index6M,$H1234,TRUE,_xll.ohTrigger(RecalcTrigger,Trigger6M)),NA())</f>
        <v>1.1703109600966656E-2</v>
      </c>
      <c r="M1234" s="145">
        <f>IFERROR(_xll.qlIndexFixing(Index1Y,$H1234,TRUE,_xll.ohTrigger(RecalcTrigger,Trigger1Y)),NA())</f>
        <v>1.1839898444278837E-2</v>
      </c>
      <c r="N1234" s="144">
        <f>IFERROR(_xll.qlIndexFixing(ONIndex1M,I1234,TRUE,_xll.ohTrigger(RecalcTrigger,Trigger1M)),NA())</f>
        <v>1.0979352635374084E-2</v>
      </c>
      <c r="O1234" s="44">
        <f>IFERROR(_xll.qlIndexFixing(ONIndex3M,I1234,TRUE,_xll.ohTrigger(RecalcTrigger,Trigger3M)),NA())</f>
        <v>1.1609158020897681E-2</v>
      </c>
      <c r="P1234" s="44">
        <f>IFERROR(_xll.qlIndexFixing(ONIndex6M,I1234,TRUE,_xll.ohTrigger(RecalcTrigger,Trigger6M)),NA())</f>
        <v>1.1765459666603917E-2</v>
      </c>
      <c r="Q1234" s="145">
        <f>IFERROR(_xll.qlIndexFixing(ONIndex1Y,I1234,TRUE,_xll.ohTrigger(RecalcTrigger,Trigger1Y)),NA())</f>
        <v>1.198338111229269E-2</v>
      </c>
    </row>
    <row r="1235" spans="2:17" x14ac:dyDescent="0.2">
      <c r="B1235" s="39" t="s">
        <v>42</v>
      </c>
      <c r="D1235" s="42">
        <f>_xll.qlCalendarAdvance(Calendar,$D1234,B1235,"f",FALSE)</f>
        <v>48394</v>
      </c>
      <c r="E1235" s="139">
        <f>_xll.qlInterestRateIndexValueDate(IndexON,D1235)</f>
        <v>48394</v>
      </c>
      <c r="F1235" s="155">
        <f>IFERROR(_xll.qlIndexFixing(IndexON,D1235,TRUE,_xll.ohTrigger(RecalcTrigger,TriggerON)),NA())</f>
        <v>1.109797327452533E-2</v>
      </c>
      <c r="H1235" s="42">
        <f>_xll.qlCalendarAdvance(Calendar,$H1234,B1235,"f",FALSE)</f>
        <v>48394</v>
      </c>
      <c r="I1235" s="139">
        <f>_xll.qlInterestRateIndexValueDate(Index1M,$H1235)</f>
        <v>48396</v>
      </c>
      <c r="J1235" s="144">
        <f>IFERROR(_xll.qlIndexFixing(Index1M,$H1235,TRUE,_xll.ohTrigger(RecalcTrigger,Trigger1M)),NA())</f>
        <v>1.0966275068964304E-2</v>
      </c>
      <c r="K1235" s="44">
        <f>IFERROR(_xll.qlIndexFixing(Index3M,H1235,TRUE,_xll.ohTrigger(RecalcTrigger,Trigger3M)),NA())</f>
        <v>1.1573001263874502E-2</v>
      </c>
      <c r="L1235" s="44">
        <f>IFERROR(_xll.qlIndexFixing(Index6M,$H1235,TRUE,_xll.ohTrigger(RecalcTrigger,Trigger6M)),NA())</f>
        <v>1.1693965361737503E-2</v>
      </c>
      <c r="M1235" s="145">
        <f>IFERROR(_xll.qlIndexFixing(Index1Y,$H1235,TRUE,_xll.ohTrigger(RecalcTrigger,Trigger1Y)),NA())</f>
        <v>1.1831177991828166E-2</v>
      </c>
      <c r="N1235" s="144">
        <f>IFERROR(_xll.qlIndexFixing(ONIndex1M,I1235,TRUE,_xll.ohTrigger(RecalcTrigger,Trigger1M)),NA())</f>
        <v>1.0972484784046443E-2</v>
      </c>
      <c r="O1235" s="44">
        <f>IFERROR(_xll.qlIndexFixing(ONIndex3M,I1235,TRUE,_xll.ohTrigger(RecalcTrigger,Trigger3M)),NA())</f>
        <v>1.1601628883424198E-2</v>
      </c>
      <c r="P1235" s="44">
        <f>IFERROR(_xll.qlIndexFixing(ONIndex6M,I1235,TRUE,_xll.ohTrigger(RecalcTrigger,Trigger6M)),NA())</f>
        <v>1.1757921941679683E-2</v>
      </c>
      <c r="Q1235" s="145">
        <f>IFERROR(_xll.qlIndexFixing(ONIndex1Y,I1235,TRUE,_xll.ohTrigger(RecalcTrigger,Trigger1Y)),NA())</f>
        <v>1.1975418934015991E-2</v>
      </c>
    </row>
    <row r="1236" spans="2:17" x14ac:dyDescent="0.2">
      <c r="B1236" s="39" t="s">
        <v>42</v>
      </c>
      <c r="D1236" s="42">
        <f>_xll.qlCalendarAdvance(Calendar,$D1235,B1236,"f",FALSE)</f>
        <v>48401</v>
      </c>
      <c r="E1236" s="139">
        <f>_xll.qlInterestRateIndexValueDate(IndexON,D1236)</f>
        <v>48401</v>
      </c>
      <c r="F1236" s="155">
        <f>IFERROR(_xll.qlIndexFixing(IndexON,D1236,TRUE,_xll.ohTrigger(RecalcTrigger,TriggerON)),NA())</f>
        <v>1.1090231380359583E-2</v>
      </c>
      <c r="H1236" s="42">
        <f>_xll.qlCalendarAdvance(Calendar,$H1235,B1236,"f",FALSE)</f>
        <v>48401</v>
      </c>
      <c r="I1236" s="139">
        <f>_xll.qlInterestRateIndexValueDate(Index1M,$H1236)</f>
        <v>48403</v>
      </c>
      <c r="J1236" s="144">
        <f>IFERROR(_xll.qlIndexFixing(Index1M,$H1236,TRUE,_xll.ohTrigger(RecalcTrigger,Trigger1M)),NA())</f>
        <v>1.0959312945096888E-2</v>
      </c>
      <c r="K1236" s="44">
        <f>IFERROR(_xll.qlIndexFixing(Index3M,H1236,TRUE,_xll.ohTrigger(RecalcTrigger,Trigger3M)),NA())</f>
        <v>1.156523054961983E-2</v>
      </c>
      <c r="L1236" s="44">
        <f>IFERROR(_xll.qlIndexFixing(Index6M,$H1236,TRUE,_xll.ohTrigger(RecalcTrigger,Trigger6M)),NA())</f>
        <v>1.1685955918835044E-2</v>
      </c>
      <c r="M1236" s="145">
        <f>IFERROR(_xll.qlIndexFixing(Index1Y,$H1236,TRUE,_xll.ohTrigger(RecalcTrigger,Trigger1Y)),NA())</f>
        <v>1.1822433454777757E-2</v>
      </c>
      <c r="N1236" s="144">
        <f>IFERROR(_xll.qlIndexFixing(ONIndex1M,I1236,TRUE,_xll.ohTrigger(RecalcTrigger,Trigger1M)),NA())</f>
        <v>1.0965583445745608E-2</v>
      </c>
      <c r="O1236" s="44">
        <f>IFERROR(_xll.qlIndexFixing(ONIndex3M,I1236,TRUE,_xll.ohTrigger(RecalcTrigger,Trigger3M)),NA())</f>
        <v>1.1594067112934425E-2</v>
      </c>
      <c r="P1236" s="44">
        <f>IFERROR(_xll.qlIndexFixing(ONIndex6M,I1236,TRUE,_xll.ohTrigger(RecalcTrigger,Trigger6M)),NA())</f>
        <v>1.1750351260637615E-2</v>
      </c>
      <c r="Q1236" s="145">
        <f>IFERROR(_xll.qlIndexFixing(ONIndex1Y,I1236,TRUE,_xll.ohTrigger(RecalcTrigger,Trigger1Y)),NA())</f>
        <v>1.1967427396024632E-2</v>
      </c>
    </row>
    <row r="1237" spans="2:17" x14ac:dyDescent="0.2">
      <c r="B1237" s="39" t="s">
        <v>42</v>
      </c>
      <c r="D1237" s="42">
        <f>_xll.qlCalendarAdvance(Calendar,$D1236,B1237,"f",FALSE)</f>
        <v>48408</v>
      </c>
      <c r="E1237" s="139">
        <f>_xll.qlInterestRateIndexValueDate(IndexON,D1237)</f>
        <v>48408</v>
      </c>
      <c r="F1237" s="155">
        <f>IFERROR(_xll.qlIndexFixing(IndexON,D1237,TRUE,_xll.ohTrigger(RecalcTrigger,TriggerON)),NA())</f>
        <v>1.1082456871402968E-2</v>
      </c>
      <c r="H1237" s="42">
        <f>_xll.qlCalendarAdvance(Calendar,$H1236,B1237,"f",FALSE)</f>
        <v>48408</v>
      </c>
      <c r="I1237" s="139">
        <f>_xll.qlInterestRateIndexValueDate(Index1M,$H1237)</f>
        <v>48410</v>
      </c>
      <c r="J1237" s="144">
        <f>IFERROR(_xll.qlIndexFixing(Index1M,$H1237,TRUE,_xll.ohTrigger(RecalcTrigger,Trigger1M)),NA())</f>
        <v>1.0952317998400019E-2</v>
      </c>
      <c r="K1237" s="44">
        <f>IFERROR(_xll.qlIndexFixing(Index3M,H1237,TRUE,_xll.ohTrigger(RecalcTrigger,Trigger3M)),NA())</f>
        <v>1.1557428921513681E-2</v>
      </c>
      <c r="L1237" s="44">
        <f>IFERROR(_xll.qlIndexFixing(Index6M,$H1237,TRUE,_xll.ohTrigger(RecalcTrigger,Trigger6M)),NA())</f>
        <v>1.167791640747776E-2</v>
      </c>
      <c r="M1237" s="145">
        <f>IFERROR(_xll.qlIndexFixing(Index1Y,$H1237,TRUE,_xll.ohTrigger(RecalcTrigger,Trigger1Y)),NA())</f>
        <v>1.1813665052019253E-2</v>
      </c>
      <c r="N1237" s="144">
        <f>IFERROR(_xll.qlIndexFixing(ONIndex1M,I1237,TRUE,_xll.ohTrigger(RecalcTrigger,Trigger1M)),NA())</f>
        <v>1.0958648881702615E-2</v>
      </c>
      <c r="O1237" s="44">
        <f>IFERROR(_xll.qlIndexFixing(ONIndex3M,I1237,TRUE,_xll.ohTrigger(RecalcTrigger,Trigger3M)),NA())</f>
        <v>1.1586472968501127E-2</v>
      </c>
      <c r="P1237" s="44">
        <f>IFERROR(_xll.qlIndexFixing(ONIndex6M,I1237,TRUE,_xll.ohTrigger(RecalcTrigger,Trigger6M)),NA())</f>
        <v>1.1742747845859824E-2</v>
      </c>
      <c r="Q1237" s="145">
        <f>IFERROR(_xll.qlIndexFixing(ONIndex1Y,I1237,TRUE,_xll.ohTrigger(RecalcTrigger,Trigger1Y)),NA())</f>
        <v>1.195940671414597E-2</v>
      </c>
    </row>
    <row r="1238" spans="2:17" x14ac:dyDescent="0.2">
      <c r="B1238" s="39" t="s">
        <v>42</v>
      </c>
      <c r="D1238" s="42">
        <f>_xll.qlCalendarAdvance(Calendar,$D1237,B1238,"f",FALSE)</f>
        <v>48415</v>
      </c>
      <c r="E1238" s="139">
        <f>_xll.qlInterestRateIndexValueDate(IndexON,D1238)</f>
        <v>48415</v>
      </c>
      <c r="F1238" s="155">
        <f>IFERROR(_xll.qlIndexFixing(IndexON,D1238,TRUE,_xll.ohTrigger(RecalcTrigger,TriggerON)),NA())</f>
        <v>1.1074650031508426E-2</v>
      </c>
      <c r="H1238" s="42">
        <f>_xll.qlCalendarAdvance(Calendar,$H1237,B1238,"f",FALSE)</f>
        <v>48415</v>
      </c>
      <c r="I1238" s="139">
        <f>_xll.qlInterestRateIndexValueDate(Index1M,$H1238)</f>
        <v>48417</v>
      </c>
      <c r="J1238" s="144">
        <f>IFERROR(_xll.qlIndexFixing(Index1M,$H1238,TRUE,_xll.ohTrigger(RecalcTrigger,Trigger1M)),NA())</f>
        <v>1.0945290490636805E-2</v>
      </c>
      <c r="K1238" s="44">
        <f>IFERROR(_xll.qlIndexFixing(Index3M,H1238,TRUE,_xll.ohTrigger(RecalcTrigger,Trigger3M)),NA())</f>
        <v>1.1549596639421225E-2</v>
      </c>
      <c r="L1238" s="44">
        <f>IFERROR(_xll.qlIndexFixing(Index6M,$H1238,TRUE,_xll.ohTrigger(RecalcTrigger,Trigger6M)),NA())</f>
        <v>1.1669847051793466E-2</v>
      </c>
      <c r="M1238" s="145">
        <f>IFERROR(_xll.qlIndexFixing(Index1Y,$H1238,TRUE,_xll.ohTrigger(RecalcTrigger,Trigger1Y)),NA())</f>
        <v>1.1804873002437509E-2</v>
      </c>
      <c r="N1238" s="144">
        <f>IFERROR(_xll.qlIndexFixing(ONIndex1M,I1238,TRUE,_xll.ohTrigger(RecalcTrigger,Trigger1M)),NA())</f>
        <v>1.0951681353548182E-2</v>
      </c>
      <c r="O1238" s="44">
        <f>IFERROR(_xll.qlIndexFixing(ONIndex3M,I1238,TRUE,_xll.ohTrigger(RecalcTrigger,Trigger3M)),NA())</f>
        <v>1.1578846708877322E-2</v>
      </c>
      <c r="P1238" s="44">
        <f>IFERROR(_xll.qlIndexFixing(ONIndex6M,I1238,TRUE,_xll.ohTrigger(RecalcTrigger,Trigger6M)),NA())</f>
        <v>1.1735111919808361E-2</v>
      </c>
      <c r="Q1238" s="145">
        <f>IFERROR(_xll.qlIndexFixing(ONIndex1Y,I1238,TRUE,_xll.ohTrigger(RecalcTrigger,Trigger1Y)),NA())</f>
        <v>1.1951357103887617E-2</v>
      </c>
    </row>
    <row r="1239" spans="2:17" x14ac:dyDescent="0.2">
      <c r="B1239" s="39" t="s">
        <v>42</v>
      </c>
      <c r="D1239" s="42">
        <f>_xll.qlCalendarAdvance(Calendar,$D1238,B1239,"f",FALSE)</f>
        <v>48422</v>
      </c>
      <c r="E1239" s="139">
        <f>_xll.qlInterestRateIndexValueDate(IndexON,D1239)</f>
        <v>48422</v>
      </c>
      <c r="F1239" s="155">
        <f>IFERROR(_xll.qlIndexFixing(IndexON,D1239,TRUE,_xll.ohTrigger(RecalcTrigger,TriggerON)),NA())</f>
        <v>1.1066811144528899E-2</v>
      </c>
      <c r="H1239" s="42">
        <f>_xll.qlCalendarAdvance(Calendar,$H1238,B1239,"f",FALSE)</f>
        <v>48422</v>
      </c>
      <c r="I1239" s="139">
        <f>_xll.qlInterestRateIndexValueDate(Index1M,$H1239)</f>
        <v>48424</v>
      </c>
      <c r="J1239" s="144">
        <f>IFERROR(_xll.qlIndexFixing(Index1M,$H1239,TRUE,_xll.ohTrigger(RecalcTrigger,Trigger1M)),NA())</f>
        <v>1.0938230683580352E-2</v>
      </c>
      <c r="K1239" s="44">
        <f>IFERROR(_xll.qlIndexFixing(Index3M,H1239,TRUE,_xll.ohTrigger(RecalcTrigger,Trigger3M)),NA())</f>
        <v>1.1541733963204161E-2</v>
      </c>
      <c r="L1239" s="44">
        <f>IFERROR(_xll.qlIndexFixing(Index6M,$H1239,TRUE,_xll.ohTrigger(RecalcTrigger,Trigger6M)),NA())</f>
        <v>1.1661748075906538E-2</v>
      </c>
      <c r="M1239" s="145">
        <f>IFERROR(_xll.qlIndexFixing(Index1Y,$H1239,TRUE,_xll.ohTrigger(RecalcTrigger,Trigger1Y)),NA())</f>
        <v>1.1796057524911687E-2</v>
      </c>
      <c r="N1239" s="144">
        <f>IFERROR(_xll.qlIndexFixing(ONIndex1M,I1239,TRUE,_xll.ohTrigger(RecalcTrigger,Trigger1M)),NA())</f>
        <v>1.0944681122753153E-2</v>
      </c>
      <c r="O1239" s="44">
        <f>IFERROR(_xll.qlIndexFixing(ONIndex3M,I1239,TRUE,_xll.ohTrigger(RecalcTrigger,Trigger3M)),NA())</f>
        <v>1.1571188593135773E-2</v>
      </c>
      <c r="P1239" s="44">
        <f>IFERROR(_xll.qlIndexFixing(ONIndex6M,I1239,TRUE,_xll.ohTrigger(RecalcTrigger,Trigger6M)),NA())</f>
        <v>1.1727443704785401E-2</v>
      </c>
      <c r="Q1239" s="145">
        <f>IFERROR(_xll.qlIndexFixing(ONIndex1Y,I1239,TRUE,_xll.ohTrigger(RecalcTrigger,Trigger1Y)),NA())</f>
        <v>1.1943278780996991E-2</v>
      </c>
    </row>
    <row r="1240" spans="2:17" x14ac:dyDescent="0.2">
      <c r="B1240" s="39" t="s">
        <v>42</v>
      </c>
      <c r="D1240" s="42">
        <f>_xll.qlCalendarAdvance(Calendar,$D1239,B1240,"f",FALSE)</f>
        <v>48429</v>
      </c>
      <c r="E1240" s="139">
        <f>_xll.qlInterestRateIndexValueDate(IndexON,D1240)</f>
        <v>48429</v>
      </c>
      <c r="F1240" s="155">
        <f>IFERROR(_xll.qlIndexFixing(IndexON,D1240,TRUE,_xll.ohTrigger(RecalcTrigger,TriggerON)),NA())</f>
        <v>1.1058940494397262E-2</v>
      </c>
      <c r="H1240" s="42">
        <f>_xll.qlCalendarAdvance(Calendar,$H1239,B1240,"f",FALSE)</f>
        <v>48429</v>
      </c>
      <c r="I1240" s="139">
        <f>_xll.qlInterestRateIndexValueDate(Index1M,$H1240)</f>
        <v>48431</v>
      </c>
      <c r="J1240" s="144">
        <f>IFERROR(_xll.qlIndexFixing(Index1M,$H1240,TRUE,_xll.ohTrigger(RecalcTrigger,Trigger1M)),NA())</f>
        <v>1.0931138838998766E-2</v>
      </c>
      <c r="K1240" s="44">
        <f>IFERROR(_xll.qlIndexFixing(Index3M,H1240,TRUE,_xll.ohTrigger(RecalcTrigger,Trigger3M)),NA())</f>
        <v>1.1533841152722447E-2</v>
      </c>
      <c r="L1240" s="44">
        <f>IFERROR(_xll.qlIndexFixing(Index6M,$H1240,TRUE,_xll.ohTrigger(RecalcTrigger,Trigger6M)),NA())</f>
        <v>1.1653619703940061E-2</v>
      </c>
      <c r="M1240" s="145">
        <f>IFERROR(_xll.qlIndexFixing(Index1Y,$H1240,TRUE,_xll.ohTrigger(RecalcTrigger,Trigger1Y)),NA())</f>
        <v>1.1787218838315254E-2</v>
      </c>
      <c r="N1240" s="144">
        <f>IFERROR(_xll.qlIndexFixing(ONIndex1M,I1240,TRUE,_xll.ohTrigger(RecalcTrigger,Trigger1M)),NA())</f>
        <v>1.0937648450708437E-2</v>
      </c>
      <c r="O1240" s="44">
        <f>IFERROR(_xll.qlIndexFixing(ONIndex3M,I1240,TRUE,_xll.ohTrigger(RecalcTrigger,Trigger3M)),NA())</f>
        <v>1.1563498880029499E-2</v>
      </c>
      <c r="P1240" s="44">
        <f>IFERROR(_xll.qlIndexFixing(ONIndex6M,I1240,TRUE,_xll.ohTrigger(RecalcTrigger,Trigger6M)),NA())</f>
        <v>1.1719743423412865E-2</v>
      </c>
      <c r="Q1240" s="145">
        <f>IFERROR(_xll.qlIndexFixing(ONIndex1Y,I1240,TRUE,_xll.ohTrigger(RecalcTrigger,Trigger1Y)),NA())</f>
        <v>1.1935171961141577E-2</v>
      </c>
    </row>
    <row r="1241" spans="2:17" x14ac:dyDescent="0.2">
      <c r="B1241" s="39" t="s">
        <v>42</v>
      </c>
      <c r="D1241" s="42">
        <f>_xll.qlCalendarAdvance(Calendar,$D1240,B1241,"f",FALSE)</f>
        <v>48436</v>
      </c>
      <c r="E1241" s="139">
        <f>_xll.qlInterestRateIndexValueDate(IndexON,D1241)</f>
        <v>48436</v>
      </c>
      <c r="F1241" s="155">
        <f>IFERROR(_xll.qlIndexFixing(IndexON,D1241,TRUE,_xll.ohTrigger(RecalcTrigger,TriggerON)),NA())</f>
        <v>1.1051038364966459E-2</v>
      </c>
      <c r="H1241" s="42">
        <f>_xll.qlCalendarAdvance(Calendar,$H1240,B1241,"f",FALSE)</f>
        <v>48436</v>
      </c>
      <c r="I1241" s="139">
        <f>_xll.qlInterestRateIndexValueDate(Index1M,$H1241)</f>
        <v>48438</v>
      </c>
      <c r="J1241" s="144">
        <f>IFERROR(_xll.qlIndexFixing(Index1M,$H1241,TRUE,_xll.ohTrigger(RecalcTrigger,Trigger1M)),NA())</f>
        <v>1.0924015218652661E-2</v>
      </c>
      <c r="K1241" s="44">
        <f>IFERROR(_xll.qlIndexFixing(Index3M,H1241,TRUE,_xll.ohTrigger(RecalcTrigger,Trigger3M)),NA())</f>
        <v>1.1525918467836915E-2</v>
      </c>
      <c r="L1241" s="44">
        <f>IFERROR(_xll.qlIndexFixing(Index6M,$H1241,TRUE,_xll.ohTrigger(RecalcTrigger,Trigger6M)),NA())</f>
        <v>1.1645462160014542E-2</v>
      </c>
      <c r="M1241" s="145">
        <f>IFERROR(_xll.qlIndexFixing(Index1Y,$H1241,TRUE,_xll.ohTrigger(RecalcTrigger,Trigger1Y)),NA())</f>
        <v>1.1778357161515108E-2</v>
      </c>
      <c r="N1241" s="144">
        <f>IFERROR(_xll.qlIndexFixing(ONIndex1M,I1241,TRUE,_xll.ohTrigger(RecalcTrigger,Trigger1M)),NA())</f>
        <v>1.093058359888488E-2</v>
      </c>
      <c r="O1241" s="44">
        <f>IFERROR(_xll.qlIndexFixing(ONIndex3M,I1241,TRUE,_xll.ohTrigger(RecalcTrigger,Trigger3M)),NA())</f>
        <v>1.15557778287112E-2</v>
      </c>
      <c r="P1241" s="44">
        <f>IFERROR(_xll.qlIndexFixing(ONIndex6M,I1241,TRUE,_xll.ohTrigger(RecalcTrigger,Trigger6M)),NA())</f>
        <v>1.1712011297912994E-2</v>
      </c>
      <c r="Q1241" s="145">
        <f>IFERROR(_xll.qlIndexFixing(ONIndex1Y,I1241,TRUE,_xll.ohTrigger(RecalcTrigger,Trigger1Y)),NA())</f>
        <v>1.192703685998886E-2</v>
      </c>
    </row>
    <row r="1242" spans="2:17" x14ac:dyDescent="0.2">
      <c r="B1242" s="39" t="s">
        <v>42</v>
      </c>
      <c r="D1242" s="42">
        <f>_xll.qlCalendarAdvance(Calendar,$D1241,B1242,"f",FALSE)</f>
        <v>48443</v>
      </c>
      <c r="E1242" s="139">
        <f>_xll.qlInterestRateIndexValueDate(IndexON,D1242)</f>
        <v>48443</v>
      </c>
      <c r="F1242" s="155">
        <f>IFERROR(_xll.qlIndexFixing(IndexON,D1242,TRUE,_xll.ohTrigger(RecalcTrigger,TriggerON)),NA())</f>
        <v>1.1043105040249301E-2</v>
      </c>
      <c r="H1242" s="42">
        <f>_xll.qlCalendarAdvance(Calendar,$H1241,B1242,"f",FALSE)</f>
        <v>48443</v>
      </c>
      <c r="I1242" s="139">
        <f>_xll.qlInterestRateIndexValueDate(Index1M,$H1242)</f>
        <v>48445</v>
      </c>
      <c r="J1242" s="144">
        <f>IFERROR(_xll.qlIndexFixing(Index1M,$H1242,TRUE,_xll.ohTrigger(RecalcTrigger,Trigger1M)),NA())</f>
        <v>1.0916860084315139E-2</v>
      </c>
      <c r="K1242" s="44">
        <f>IFERROR(_xll.qlIndexFixing(Index3M,H1242,TRUE,_xll.ohTrigger(RecalcTrigger,Trigger3M)),NA())</f>
        <v>1.1517966168403176E-2</v>
      </c>
      <c r="L1242" s="44">
        <f>IFERROR(_xll.qlIndexFixing(Index6M,$H1242,TRUE,_xll.ohTrigger(RecalcTrigger,Trigger6M)),NA())</f>
        <v>1.1637275668247481E-2</v>
      </c>
      <c r="M1242" s="145">
        <f>IFERROR(_xll.qlIndexFixing(Index1Y,$H1242,TRUE,_xll.ohTrigger(RecalcTrigger,Trigger1Y)),NA())</f>
        <v>1.1769472713372234E-2</v>
      </c>
      <c r="N1242" s="144">
        <f>IFERROR(_xll.qlIndexFixing(ONIndex1M,I1242,TRUE,_xll.ohTrigger(RecalcTrigger,Trigger1M)),NA())</f>
        <v>1.0923486828753326E-2</v>
      </c>
      <c r="O1242" s="44">
        <f>IFERROR(_xll.qlIndexFixing(ONIndex3M,I1242,TRUE,_xll.ohTrigger(RecalcTrigger,Trigger3M)),NA())</f>
        <v>1.1548025697853959E-2</v>
      </c>
      <c r="P1242" s="44">
        <f>IFERROR(_xll.qlIndexFixing(ONIndex6M,I1242,TRUE,_xll.ohTrigger(RecalcTrigger,Trigger6M)),NA())</f>
        <v>1.1704247550907709E-2</v>
      </c>
      <c r="Q1242" s="145">
        <f>IFERROR(_xll.qlIndexFixing(ONIndex1Y,I1242,TRUE,_xll.ohTrigger(RecalcTrigger,Trigger1Y)),NA())</f>
        <v>1.1918873693286258E-2</v>
      </c>
    </row>
    <row r="1243" spans="2:17" x14ac:dyDescent="0.2">
      <c r="B1243" s="39" t="s">
        <v>42</v>
      </c>
      <c r="D1243" s="42">
        <f>_xll.qlCalendarAdvance(Calendar,$D1242,B1243,"f",FALSE)</f>
        <v>48450</v>
      </c>
      <c r="E1243" s="139">
        <f>_xll.qlInterestRateIndexValueDate(IndexON,D1243)</f>
        <v>48450</v>
      </c>
      <c r="F1243" s="155">
        <f>IFERROR(_xll.qlIndexFixing(IndexON,D1243,TRUE,_xll.ohTrigger(RecalcTrigger,TriggerON)),NA())</f>
        <v>1.1035140803938859E-2</v>
      </c>
      <c r="H1243" s="42">
        <f>_xll.qlCalendarAdvance(Calendar,$H1242,B1243,"f",FALSE)</f>
        <v>48450</v>
      </c>
      <c r="I1243" s="139">
        <f>_xll.qlInterestRateIndexValueDate(Index1M,$H1243)</f>
        <v>48452</v>
      </c>
      <c r="J1243" s="144">
        <f>IFERROR(_xll.qlIndexFixing(Index1M,$H1243,TRUE,_xll.ohTrigger(RecalcTrigger,Trigger1M)),NA())</f>
        <v>1.0909673697744315E-2</v>
      </c>
      <c r="K1243" s="44">
        <f>IFERROR(_xll.qlIndexFixing(Index3M,H1243,TRUE,_xll.ohTrigger(RecalcTrigger,Trigger3M)),NA())</f>
        <v>1.1509984514281193E-2</v>
      </c>
      <c r="L1243" s="44">
        <f>IFERROR(_xll.qlIndexFixing(Index6M,$H1243,TRUE,_xll.ohTrigger(RecalcTrigger,Trigger6M)),NA())</f>
        <v>1.1629060452754655E-2</v>
      </c>
      <c r="M1243" s="145">
        <f>IFERROR(_xll.qlIndexFixing(Index1Y,$H1243,TRUE,_xll.ohTrigger(RecalcTrigger,Trigger1Y)),NA())</f>
        <v>1.1760565712741262E-2</v>
      </c>
      <c r="N1243" s="144">
        <f>IFERROR(_xll.qlIndexFixing(ONIndex1M,I1243,TRUE,_xll.ohTrigger(RecalcTrigger,Trigger1M)),NA())</f>
        <v>1.091635840178462E-2</v>
      </c>
      <c r="O1243" s="44">
        <f>IFERROR(_xll.qlIndexFixing(ONIndex3M,I1243,TRUE,_xll.ohTrigger(RecalcTrigger,Trigger3M)),NA())</f>
        <v>1.1540242746610474E-2</v>
      </c>
      <c r="P1243" s="44">
        <f>IFERROR(_xll.qlIndexFixing(ONIndex6M,I1243,TRUE,_xll.ohTrigger(RecalcTrigger,Trigger6M)),NA())</f>
        <v>1.1696452404619251E-2</v>
      </c>
      <c r="Q1243" s="145">
        <f>IFERROR(_xll.qlIndexFixing(ONIndex1Y,I1243,TRUE,_xll.ohTrigger(RecalcTrigger,Trigger1Y)),NA())</f>
        <v>1.1910682676701256E-2</v>
      </c>
    </row>
    <row r="1244" spans="2:17" x14ac:dyDescent="0.2">
      <c r="B1244" s="39" t="s">
        <v>42</v>
      </c>
      <c r="D1244" s="42">
        <f>_xll.qlCalendarAdvance(Calendar,$D1243,B1244,"f",FALSE)</f>
        <v>48457</v>
      </c>
      <c r="E1244" s="139">
        <f>_xll.qlInterestRateIndexValueDate(IndexON,D1244)</f>
        <v>48457</v>
      </c>
      <c r="F1244" s="155">
        <f>IFERROR(_xll.qlIndexFixing(IndexON,D1244,TRUE,_xll.ohTrigger(RecalcTrigger,TriggerON)),NA())</f>
        <v>1.1027145940047944E-2</v>
      </c>
      <c r="H1244" s="42">
        <f>_xll.qlCalendarAdvance(Calendar,$H1243,B1244,"f",FALSE)</f>
        <v>48457</v>
      </c>
      <c r="I1244" s="139">
        <f>_xll.qlInterestRateIndexValueDate(Index1M,$H1244)</f>
        <v>48459</v>
      </c>
      <c r="J1244" s="144">
        <f>IFERROR(_xll.qlIndexFixing(Index1M,$H1244,TRUE,_xll.ohTrigger(RecalcTrigger,Trigger1M)),NA())</f>
        <v>1.0902456320708298E-2</v>
      </c>
      <c r="K1244" s="44">
        <f>IFERROR(_xll.qlIndexFixing(Index3M,H1244,TRUE,_xll.ohTrigger(RecalcTrigger,Trigger3M)),NA())</f>
        <v>1.1502367833212374E-2</v>
      </c>
      <c r="L1244" s="44">
        <f>IFERROR(_xll.qlIndexFixing(Index6M,$H1244,TRUE,_xll.ohTrigger(RecalcTrigger,Trigger6M)),NA())</f>
        <v>1.1622872117718052E-2</v>
      </c>
      <c r="M1244" s="145">
        <f>IFERROR(_xll.qlIndexFixing(Index1Y,$H1244,TRUE,_xll.ohTrigger(RecalcTrigger,Trigger1Y)),NA())</f>
        <v>1.1751636378470478E-2</v>
      </c>
      <c r="N1244" s="144">
        <f>IFERROR(_xll.qlIndexFixing(ONIndex1M,I1244,TRUE,_xll.ohTrigger(RecalcTrigger,Trigger1M)),NA())</f>
        <v>1.0909198579449608E-2</v>
      </c>
      <c r="O1244" s="44">
        <f>IFERROR(_xll.qlIndexFixing(ONIndex3M,I1244,TRUE,_xll.ohTrigger(RecalcTrigger,Trigger3M)),NA())</f>
        <v>1.1532429233813701E-2</v>
      </c>
      <c r="P1244" s="44">
        <f>IFERROR(_xll.qlIndexFixing(ONIndex6M,I1244,TRUE,_xll.ohTrigger(RecalcTrigger,Trigger6M)),NA())</f>
        <v>1.1688626081589604E-2</v>
      </c>
      <c r="Q1244" s="145">
        <f>IFERROR(_xll.qlIndexFixing(ONIndex1Y,I1244,TRUE,_xll.ohTrigger(RecalcTrigger,Trigger1Y)),NA())</f>
        <v>1.1902464025901338E-2</v>
      </c>
    </row>
    <row r="1245" spans="2:17" x14ac:dyDescent="0.2">
      <c r="B1245" s="39" t="s">
        <v>42</v>
      </c>
      <c r="D1245" s="42">
        <f>_xll.qlCalendarAdvance(Calendar,$D1244,B1245,"f",FALSE)</f>
        <v>48464</v>
      </c>
      <c r="E1245" s="139">
        <f>_xll.qlInterestRateIndexValueDate(IndexON,D1245)</f>
        <v>48464</v>
      </c>
      <c r="F1245" s="155">
        <f>IFERROR(_xll.qlIndexFixing(IndexON,D1245,TRUE,_xll.ohTrigger(RecalcTrigger,TriggerON)),NA())</f>
        <v>1.1019120732349563E-2</v>
      </c>
      <c r="H1245" s="42">
        <f>_xll.qlCalendarAdvance(Calendar,$H1244,B1245,"f",FALSE)</f>
        <v>48464</v>
      </c>
      <c r="I1245" s="139">
        <f>_xll.qlInterestRateIndexValueDate(Index1M,$H1245)</f>
        <v>48466</v>
      </c>
      <c r="J1245" s="144">
        <f>IFERROR(_xll.qlIndexFixing(Index1M,$H1245,TRUE,_xll.ohTrigger(RecalcTrigger,Trigger1M)),NA())</f>
        <v>1.0895208214975194E-2</v>
      </c>
      <c r="K1245" s="44">
        <f>IFERROR(_xll.qlIndexFixing(Index3M,H1245,TRUE,_xll.ohTrigger(RecalcTrigger,Trigger3M)),NA())</f>
        <v>1.1494330516219326E-2</v>
      </c>
      <c r="L1245" s="44">
        <f>IFERROR(_xll.qlIndexFixing(Index6M,$H1245,TRUE,_xll.ohTrigger(RecalcTrigger,Trigger6M)),NA())</f>
        <v>1.1614611179764906E-2</v>
      </c>
      <c r="M1245" s="145">
        <f>IFERROR(_xll.qlIndexFixing(Index1Y,$H1245,TRUE,_xll.ohTrigger(RecalcTrigger,Trigger1Y)),NA())</f>
        <v>1.1742684929402466E-2</v>
      </c>
      <c r="N1245" s="144">
        <f>IFERROR(_xll.qlIndexFixing(ONIndex1M,I1245,TRUE,_xll.ohTrigger(RecalcTrigger,Trigger1M)),NA())</f>
        <v>1.0902007623219134E-2</v>
      </c>
      <c r="O1245" s="44">
        <f>IFERROR(_xll.qlIndexFixing(ONIndex3M,I1245,TRUE,_xll.ohTrigger(RecalcTrigger,Trigger3M)),NA())</f>
        <v>1.1524585418376532E-2</v>
      </c>
      <c r="P1245" s="44">
        <f>IFERROR(_xll.qlIndexFixing(ONIndex6M,I1245,TRUE,_xll.ohTrigger(RecalcTrigger,Trigger6M)),NA())</f>
        <v>1.1680768804360753E-2</v>
      </c>
      <c r="Q1245" s="145">
        <f>IFERROR(_xll.qlIndexFixing(ONIndex1Y,I1245,TRUE,_xll.ohTrigger(RecalcTrigger,Trigger1Y)),NA())</f>
        <v>1.1894217956553987E-2</v>
      </c>
    </row>
    <row r="1246" spans="2:17" x14ac:dyDescent="0.2">
      <c r="B1246" s="39" t="s">
        <v>42</v>
      </c>
      <c r="D1246" s="42">
        <f>_xll.qlCalendarAdvance(Calendar,$D1245,B1246,"f",FALSE)</f>
        <v>48471</v>
      </c>
      <c r="E1246" s="139">
        <f>_xll.qlInterestRateIndexValueDate(IndexON,D1246)</f>
        <v>48471</v>
      </c>
      <c r="F1246" s="155">
        <f>IFERROR(_xll.qlIndexFixing(IndexON,D1246,TRUE,_xll.ohTrigger(RecalcTrigger,TriggerON)),NA())</f>
        <v>1.1011065464776593E-2</v>
      </c>
      <c r="H1246" s="42">
        <f>_xll.qlCalendarAdvance(Calendar,$H1245,B1246,"f",FALSE)</f>
        <v>48471</v>
      </c>
      <c r="I1246" s="139">
        <f>_xll.qlInterestRateIndexValueDate(Index1M,$H1246)</f>
        <v>48473</v>
      </c>
      <c r="J1246" s="144">
        <f>IFERROR(_xll.qlIndexFixing(Index1M,$H1246,TRUE,_xll.ohTrigger(RecalcTrigger,Trigger1M)),NA())</f>
        <v>1.0887929642305616E-2</v>
      </c>
      <c r="K1246" s="44">
        <f>IFERROR(_xll.qlIndexFixing(Index3M,H1246,TRUE,_xll.ohTrigger(RecalcTrigger,Trigger3M)),NA())</f>
        <v>1.1486264606269706E-2</v>
      </c>
      <c r="L1246" s="44">
        <f>IFERROR(_xll.qlIndexFixing(Index6M,$H1246,TRUE,_xll.ohTrigger(RecalcTrigger,Trigger6M)),NA())</f>
        <v>1.160632211395945E-2</v>
      </c>
      <c r="M1246" s="145">
        <f>IFERROR(_xll.qlIndexFixing(Index1Y,$H1246,TRUE,_xll.ohTrigger(RecalcTrigger,Trigger1Y)),NA())</f>
        <v>1.1733711584372369E-2</v>
      </c>
      <c r="N1246" s="144">
        <f>IFERROR(_xll.qlIndexFixing(ONIndex1M,I1246,TRUE,_xll.ohTrigger(RecalcTrigger,Trigger1M)),NA())</f>
        <v>1.0894785794404171E-2</v>
      </c>
      <c r="O1246" s="44">
        <f>IFERROR(_xll.qlIndexFixing(ONIndex3M,I1246,TRUE,_xll.ohTrigger(RecalcTrigger,Trigger3M)),NA())</f>
        <v>1.1516711559211856E-2</v>
      </c>
      <c r="P1246" s="44">
        <f>IFERROR(_xll.qlIndexFixing(ONIndex6M,I1246,TRUE,_xll.ohTrigger(RecalcTrigger,Trigger6M)),NA())</f>
        <v>1.1672880795075002E-2</v>
      </c>
      <c r="Q1246" s="145">
        <f>IFERROR(_xll.qlIndexFixing(ONIndex1Y,I1246,TRUE,_xll.ohTrigger(RecalcTrigger,Trigger1Y)),NA())</f>
        <v>1.1885944684326688E-2</v>
      </c>
    </row>
    <row r="1247" spans="2:17" x14ac:dyDescent="0.2">
      <c r="B1247" s="39" t="s">
        <v>42</v>
      </c>
      <c r="D1247" s="42">
        <f>_xll.qlCalendarAdvance(Calendar,$D1246,B1247,"f",FALSE)</f>
        <v>48478</v>
      </c>
      <c r="E1247" s="139">
        <f>_xll.qlInterestRateIndexValueDate(IndexON,D1247)</f>
        <v>48478</v>
      </c>
      <c r="F1247" s="155">
        <f>IFERROR(_xll.qlIndexFixing(IndexON,D1247,TRUE,_xll.ohTrigger(RecalcTrigger,TriggerON)),NA())</f>
        <v>1.1002980421341846E-2</v>
      </c>
      <c r="H1247" s="42">
        <f>_xll.qlCalendarAdvance(Calendar,$H1246,B1247,"f",FALSE)</f>
        <v>48478</v>
      </c>
      <c r="I1247" s="139">
        <f>_xll.qlInterestRateIndexValueDate(Index1M,$H1247)</f>
        <v>48480</v>
      </c>
      <c r="J1247" s="144">
        <f>IFERROR(_xll.qlIndexFixing(Index1M,$H1247,TRUE,_xll.ohTrigger(RecalcTrigger,Trigger1M)),NA())</f>
        <v>1.0880620864465174E-2</v>
      </c>
      <c r="K1247" s="44">
        <f>IFERROR(_xll.qlIndexFixing(Index3M,H1247,TRUE,_xll.ohTrigger(RecalcTrigger,Trigger3M)),NA())</f>
        <v>1.1478170363202256E-2</v>
      </c>
      <c r="L1247" s="44">
        <f>IFERROR(_xll.qlIndexFixing(Index6M,$H1247,TRUE,_xll.ohTrigger(RecalcTrigger,Trigger6M)),NA())</f>
        <v>1.1598005144362891E-2</v>
      </c>
      <c r="M1247" s="145">
        <f>IFERROR(_xll.qlIndexFixing(Index1Y,$H1247,TRUE,_xll.ohTrigger(RecalcTrigger,Trigger1Y)),NA())</f>
        <v>1.1724716562210294E-2</v>
      </c>
      <c r="N1247" s="144">
        <f>IFERROR(_xll.qlIndexFixing(ONIndex1M,I1247,TRUE,_xll.ohTrigger(RecalcTrigger,Trigger1M)),NA())</f>
        <v>1.0887533354715373E-2</v>
      </c>
      <c r="O1247" s="44">
        <f>IFERROR(_xll.qlIndexFixing(ONIndex3M,I1247,TRUE,_xll.ohTrigger(RecalcTrigger,Trigger3M)),NA())</f>
        <v>1.1508807915232566E-2</v>
      </c>
      <c r="P1247" s="44">
        <f>IFERROR(_xll.qlIndexFixing(ONIndex6M,I1247,TRUE,_xll.ohTrigger(RecalcTrigger,Trigger6M)),NA())</f>
        <v>1.1664962276274338E-2</v>
      </c>
      <c r="Q1247" s="145">
        <f>IFERROR(_xll.qlIndexFixing(ONIndex1Y,I1247,TRUE,_xll.ohTrigger(RecalcTrigger,Trigger1Y)),NA())</f>
        <v>1.187764442496686E-2</v>
      </c>
    </row>
    <row r="1248" spans="2:17" x14ac:dyDescent="0.2">
      <c r="B1248" s="39" t="s">
        <v>42</v>
      </c>
      <c r="D1248" s="42">
        <f>_xll.qlCalendarAdvance(Calendar,$D1247,B1248,"f",FALSE)</f>
        <v>48485</v>
      </c>
      <c r="E1248" s="139">
        <f>_xll.qlInterestRateIndexValueDate(IndexON,D1248)</f>
        <v>48485</v>
      </c>
      <c r="F1248" s="155">
        <f>IFERROR(_xll.qlIndexFixing(IndexON,D1248,TRUE,_xll.ohTrigger(RecalcTrigger,TriggerON)),NA())</f>
        <v>1.0994865885818328E-2</v>
      </c>
      <c r="H1248" s="42">
        <f>_xll.qlCalendarAdvance(Calendar,$H1247,B1248,"f",FALSE)</f>
        <v>48485</v>
      </c>
      <c r="I1248" s="139">
        <f>_xll.qlInterestRateIndexValueDate(Index1M,$H1248)</f>
        <v>48487</v>
      </c>
      <c r="J1248" s="144">
        <f>IFERROR(_xll.qlIndexFixing(Index1M,$H1248,TRUE,_xll.ohTrigger(RecalcTrigger,Trigger1M)),NA())</f>
        <v>1.0874369274927751E-2</v>
      </c>
      <c r="K1248" s="44">
        <f>IFERROR(_xll.qlIndexFixing(Index3M,H1248,TRUE,_xll.ohTrigger(RecalcTrigger,Trigger3M)),NA())</f>
        <v>1.1469645018181176E-2</v>
      </c>
      <c r="L1248" s="44">
        <f>IFERROR(_xll.qlIndexFixing(Index6M,$H1248,TRUE,_xll.ohTrigger(RecalcTrigger,Trigger6M)),NA())</f>
        <v>1.1589241091841784E-2</v>
      </c>
      <c r="M1248" s="145">
        <f>IFERROR(_xll.qlIndexFixing(Index1Y,$H1248,TRUE,_xll.ohTrigger(RecalcTrigger,Trigger1Y)),NA())</f>
        <v>1.1715700081738896E-2</v>
      </c>
      <c r="N1248" s="144">
        <f>IFERROR(_xll.qlIndexFixing(ONIndex1M,I1248,TRUE,_xll.ohTrigger(RecalcTrigger,Trigger1M)),NA())</f>
        <v>1.0880250565463712E-2</v>
      </c>
      <c r="O1248" s="44">
        <f>IFERROR(_xll.qlIndexFixing(ONIndex3M,I1248,TRUE,_xll.ohTrigger(RecalcTrigger,Trigger3M)),NA())</f>
        <v>1.1500874745511425E-2</v>
      </c>
      <c r="P1248" s="44">
        <f>IFERROR(_xll.qlIndexFixing(ONIndex6M,I1248,TRUE,_xll.ohTrigger(RecalcTrigger,Trigger6M)),NA())</f>
        <v>1.1657013470420807E-2</v>
      </c>
      <c r="Q1248" s="145">
        <f>IFERROR(_xll.qlIndexFixing(ONIndex1Y,I1248,TRUE,_xll.ohTrigger(RecalcTrigger,Trigger1Y)),NA())</f>
        <v>1.1869317394062051E-2</v>
      </c>
    </row>
    <row r="1249" spans="2:17" x14ac:dyDescent="0.2">
      <c r="B1249" s="39" t="s">
        <v>42</v>
      </c>
      <c r="D1249" s="42">
        <f>_xll.qlCalendarAdvance(Calendar,$D1248,B1249,"f",FALSE)</f>
        <v>48492</v>
      </c>
      <c r="E1249" s="139">
        <f>_xll.qlInterestRateIndexValueDate(IndexON,D1249)</f>
        <v>48492</v>
      </c>
      <c r="F1249" s="155">
        <f>IFERROR(_xll.qlIndexFixing(IndexON,D1249,TRUE,_xll.ohTrigger(RecalcTrigger,TriggerON)),NA())</f>
        <v>1.0986722142138916E-2</v>
      </c>
      <c r="H1249" s="42">
        <f>_xll.qlCalendarAdvance(Calendar,$H1248,B1249,"f",FALSE)</f>
        <v>48492</v>
      </c>
      <c r="I1249" s="139">
        <f>_xll.qlInterestRateIndexValueDate(Index1M,$H1249)</f>
        <v>48494</v>
      </c>
      <c r="J1249" s="144">
        <f>IFERROR(_xll.qlIndexFixing(Index1M,$H1249,TRUE,_xll.ohTrigger(RecalcTrigger,Trigger1M)),NA())</f>
        <v>1.0865913740326638E-2</v>
      </c>
      <c r="K1249" s="44">
        <f>IFERROR(_xll.qlIndexFixing(Index3M,H1249,TRUE,_xll.ohTrigger(RecalcTrigger,Trigger3M)),NA())</f>
        <v>1.1461492692818575E-2</v>
      </c>
      <c r="L1249" s="44">
        <f>IFERROR(_xll.qlIndexFixing(Index6M,$H1249,TRUE,_xll.ohTrigger(RecalcTrigger,Trigger6M)),NA())</f>
        <v>1.1580866834677149E-2</v>
      </c>
      <c r="M1249" s="145">
        <f>IFERROR(_xll.qlIndexFixing(Index1Y,$H1249,TRUE,_xll.ohTrigger(RecalcTrigger,Trigger1Y)),NA())</f>
        <v>1.1706662361774485E-2</v>
      </c>
      <c r="N1249" s="144">
        <f>IFERROR(_xll.qlIndexFixing(ONIndex1M,I1249,TRUE,_xll.ohTrigger(RecalcTrigger,Trigger1M)),NA())</f>
        <v>1.0872937688120032E-2</v>
      </c>
      <c r="O1249" s="44">
        <f>IFERROR(_xll.qlIndexFixing(ONIndex3M,I1249,TRUE,_xll.ohTrigger(RecalcTrigger,Trigger3M)),NA())</f>
        <v>1.1492912308801451E-2</v>
      </c>
      <c r="P1249" s="44">
        <f>IFERROR(_xll.qlIndexFixing(ONIndex6M,I1249,TRUE,_xll.ohTrigger(RecalcTrigger,Trigger6M)),NA())</f>
        <v>1.1649034600056396E-2</v>
      </c>
      <c r="Q1249" s="145">
        <f>IFERROR(_xll.qlIndexFixing(ONIndex1Y,I1249,TRUE,_xll.ohTrigger(RecalcTrigger,Trigger1Y)),NA())</f>
        <v>1.1860963807359681E-2</v>
      </c>
    </row>
    <row r="1250" spans="2:17" x14ac:dyDescent="0.2">
      <c r="B1250" s="39" t="s">
        <v>42</v>
      </c>
      <c r="D1250" s="42">
        <f>_xll.qlCalendarAdvance(Calendar,$D1249,B1250,"f",FALSE)</f>
        <v>48499</v>
      </c>
      <c r="E1250" s="139">
        <f>_xll.qlInterestRateIndexValueDate(IndexON,D1250)</f>
        <v>48499</v>
      </c>
      <c r="F1250" s="155">
        <f>IFERROR(_xll.qlIndexFixing(IndexON,D1250,TRUE,_xll.ohTrigger(RecalcTrigger,TriggerON)),NA())</f>
        <v>1.0978549474076615E-2</v>
      </c>
      <c r="H1250" s="42">
        <f>_xll.qlCalendarAdvance(Calendar,$H1249,B1250,"f",FALSE)</f>
        <v>48499</v>
      </c>
      <c r="I1250" s="139">
        <f>_xll.qlInterestRateIndexValueDate(Index1M,$H1250)</f>
        <v>48501</v>
      </c>
      <c r="J1250" s="144">
        <f>IFERROR(_xll.qlIndexFixing(Index1M,$H1250,TRUE,_xll.ohTrigger(RecalcTrigger,Trigger1M)),NA())</f>
        <v>1.0858515917552269E-2</v>
      </c>
      <c r="K1250" s="44">
        <f>IFERROR(_xll.qlIndexFixing(Index3M,H1250,TRUE,_xll.ohTrigger(RecalcTrigger,Trigger3M)),NA())</f>
        <v>1.1453312831718803E-2</v>
      </c>
      <c r="L1250" s="44">
        <f>IFERROR(_xll.qlIndexFixing(Index6M,$H1250,TRUE,_xll.ohTrigger(RecalcTrigger,Trigger6M)),NA())</f>
        <v>1.1572465361211653E-2</v>
      </c>
      <c r="M1250" s="145">
        <f>IFERROR(_xll.qlIndexFixing(Index1Y,$H1250,TRUE,_xll.ohTrigger(RecalcTrigger,Trigger1Y)),NA())</f>
        <v>1.1697603621127236E-2</v>
      </c>
      <c r="N1250" s="144">
        <f>IFERROR(_xll.qlIndexFixing(ONIndex1M,I1250,TRUE,_xll.ohTrigger(RecalcTrigger,Trigger1M)),NA())</f>
        <v>1.0865594984235116E-2</v>
      </c>
      <c r="O1250" s="44">
        <f>IFERROR(_xll.qlIndexFixing(ONIndex3M,I1250,TRUE,_xll.ohTrigger(RecalcTrigger,Trigger3M)),NA())</f>
        <v>1.1484920864015535E-2</v>
      </c>
      <c r="P1250" s="44">
        <f>IFERROR(_xll.qlIndexFixing(ONIndex6M,I1250,TRUE,_xll.ohTrigger(RecalcTrigger,Trigger6M)),NA())</f>
        <v>1.1641025887323408E-2</v>
      </c>
      <c r="Q1250" s="145">
        <f>IFERROR(_xll.qlIndexFixing(ONIndex1Y,I1250,TRUE,_xll.ohTrigger(RecalcTrigger,Trigger1Y)),NA())</f>
        <v>1.185258388060717E-2</v>
      </c>
    </row>
    <row r="1251" spans="2:17" x14ac:dyDescent="0.2">
      <c r="B1251" s="39" t="s">
        <v>42</v>
      </c>
      <c r="D1251" s="42">
        <f>_xll.qlCalendarAdvance(Calendar,$D1250,B1251,"f",FALSE)</f>
        <v>48506</v>
      </c>
      <c r="E1251" s="139">
        <f>_xll.qlInterestRateIndexValueDate(IndexON,D1251)</f>
        <v>48506</v>
      </c>
      <c r="F1251" s="155">
        <f>IFERROR(_xll.qlIndexFixing(IndexON,D1251,TRUE,_xll.ohTrigger(RecalcTrigger,TriggerON)),NA())</f>
        <v>1.0970348165644239E-2</v>
      </c>
      <c r="H1251" s="42">
        <f>_xll.qlCalendarAdvance(Calendar,$H1250,B1251,"f",FALSE)</f>
        <v>48506</v>
      </c>
      <c r="I1251" s="139">
        <f>_xll.qlInterestRateIndexValueDate(Index1M,$H1251)</f>
        <v>48508</v>
      </c>
      <c r="J1251" s="144">
        <f>IFERROR(_xll.qlIndexFixing(Index1M,$H1251,TRUE,_xll.ohTrigger(RecalcTrigger,Trigger1M)),NA())</f>
        <v>1.0851088936659481E-2</v>
      </c>
      <c r="K1251" s="44">
        <f>IFERROR(_xll.qlIndexFixing(Index3M,H1251,TRUE,_xll.ohTrigger(RecalcTrigger,Trigger3M)),NA())</f>
        <v>1.1445105694727922E-2</v>
      </c>
      <c r="L1251" s="44">
        <f>IFERROR(_xll.qlIndexFixing(Index6M,$H1251,TRUE,_xll.ohTrigger(RecalcTrigger,Trigger6M)),NA())</f>
        <v>1.1564036895504748E-2</v>
      </c>
      <c r="M1251" s="145">
        <f>IFERROR(_xll.qlIndexFixing(Index1Y,$H1251,TRUE,_xll.ohTrigger(RecalcTrigger,Trigger1Y)),NA())</f>
        <v>1.1688524078600097E-2</v>
      </c>
      <c r="N1251" s="144">
        <f>IFERROR(_xll.qlIndexFixing(ONIndex1M,I1251,TRUE,_xll.ohTrigger(RecalcTrigger,Trigger1M)),NA())</f>
        <v>1.0858222715119936E-2</v>
      </c>
      <c r="O1251" s="44">
        <f>IFERROR(_xll.qlIndexFixing(ONIndex3M,I1251,TRUE,_xll.ohTrigger(RecalcTrigger,Trigger3M)),NA())</f>
        <v>1.1476900670306378E-2</v>
      </c>
      <c r="P1251" s="44">
        <f>IFERROR(_xll.qlIndexFixing(ONIndex6M,I1251,TRUE,_xll.ohTrigger(RecalcTrigger,Trigger6M)),NA())</f>
        <v>1.1632987554843766E-2</v>
      </c>
      <c r="Q1251" s="145">
        <f>IFERROR(_xll.qlIndexFixing(ONIndex1Y,I1251,TRUE,_xll.ohTrigger(RecalcTrigger,Trigger1Y)),NA())</f>
        <v>1.184417782931213E-2</v>
      </c>
    </row>
    <row r="1252" spans="2:17" x14ac:dyDescent="0.2">
      <c r="B1252" s="39" t="s">
        <v>42</v>
      </c>
      <c r="D1252" s="42">
        <f>_xll.qlCalendarAdvance(Calendar,$D1251,B1252,"f",FALSE)</f>
        <v>48513</v>
      </c>
      <c r="E1252" s="139">
        <f>_xll.qlInterestRateIndexValueDate(IndexON,D1252)</f>
        <v>48513</v>
      </c>
      <c r="F1252" s="155">
        <f>IFERROR(_xll.qlIndexFixing(IndexON,D1252,TRUE,_xll.ohTrigger(RecalcTrigger,TriggerON)),NA())</f>
        <v>1.0962118500694729E-2</v>
      </c>
      <c r="H1252" s="42">
        <f>_xll.qlCalendarAdvance(Calendar,$H1251,B1252,"f",FALSE)</f>
        <v>48513</v>
      </c>
      <c r="I1252" s="139">
        <f>_xll.qlInterestRateIndexValueDate(Index1M,$H1252)</f>
        <v>48515</v>
      </c>
      <c r="J1252" s="144">
        <f>IFERROR(_xll.qlIndexFixing(Index1M,$H1252,TRUE,_xll.ohTrigger(RecalcTrigger,Trigger1M)),NA())</f>
        <v>1.0843633059411384E-2</v>
      </c>
      <c r="K1252" s="44">
        <f>IFERROR(_xll.qlIndexFixing(Index3M,H1252,TRUE,_xll.ohTrigger(RecalcTrigger,Trigger3M)),NA())</f>
        <v>1.1436871541685906E-2</v>
      </c>
      <c r="L1252" s="44">
        <f>IFERROR(_xll.qlIndexFixing(Index6M,$H1252,TRUE,_xll.ohTrigger(RecalcTrigger,Trigger6M)),NA())</f>
        <v>1.1555581661612812E-2</v>
      </c>
      <c r="M1252" s="145">
        <f>IFERROR(_xll.qlIndexFixing(Index1Y,$H1252,TRUE,_xll.ohTrigger(RecalcTrigger,Trigger1Y)),NA())</f>
        <v>1.1679423952990323E-2</v>
      </c>
      <c r="N1252" s="144">
        <f>IFERROR(_xll.qlIndexFixing(ONIndex1M,I1252,TRUE,_xll.ohTrigger(RecalcTrigger,Trigger1M)),NA())</f>
        <v>1.0850821142325273E-2</v>
      </c>
      <c r="O1252" s="44">
        <f>IFERROR(_xll.qlIndexFixing(ONIndex3M,I1252,TRUE,_xll.ohTrigger(RecalcTrigger,Trigger3M)),NA())</f>
        <v>1.1468851986267126E-2</v>
      </c>
      <c r="P1252" s="44">
        <f>IFERROR(_xll.qlIndexFixing(ONIndex6M,I1252,TRUE,_xll.ohTrigger(RecalcTrigger,Trigger6M)),NA())</f>
        <v>1.1624919824919644E-2</v>
      </c>
      <c r="Q1252" s="145">
        <f>IFERROR(_xll.qlIndexFixing(ONIndex1Y,I1252,TRUE,_xll.ohTrigger(RecalcTrigger,Trigger1Y)),NA())</f>
        <v>1.1835745869301917E-2</v>
      </c>
    </row>
    <row r="1253" spans="2:17" x14ac:dyDescent="0.2">
      <c r="B1253" s="39" t="s">
        <v>42</v>
      </c>
      <c r="D1253" s="42">
        <f>_xll.qlCalendarAdvance(Calendar,$D1252,B1253,"f",FALSE)</f>
        <v>48520</v>
      </c>
      <c r="E1253" s="139">
        <f>_xll.qlInterestRateIndexValueDate(IndexON,D1253)</f>
        <v>48520</v>
      </c>
      <c r="F1253" s="155">
        <f>IFERROR(_xll.qlIndexFixing(IndexON,D1253,TRUE,_xll.ohTrigger(RecalcTrigger,TriggerON)),NA())</f>
        <v>1.0953860763081025E-2</v>
      </c>
      <c r="H1253" s="42">
        <f>_xll.qlCalendarAdvance(Calendar,$H1252,B1253,"f",FALSE)</f>
        <v>48520</v>
      </c>
      <c r="I1253" s="139">
        <f>_xll.qlInterestRateIndexValueDate(Index1M,$H1253)</f>
        <v>48522</v>
      </c>
      <c r="J1253" s="144">
        <f>IFERROR(_xll.qlIndexFixing(Index1M,$H1253,TRUE,_xll.ohTrigger(RecalcTrigger,Trigger1M)),NA())</f>
        <v>1.0836148547566093E-2</v>
      </c>
      <c r="K1253" s="44">
        <f>IFERROR(_xll.qlIndexFixing(Index3M,H1253,TRUE,_xll.ohTrigger(RecalcTrigger,Trigger3M)),NA())</f>
        <v>1.1428610632434466E-2</v>
      </c>
      <c r="L1253" s="44">
        <f>IFERROR(_xll.qlIndexFixing(Index6M,$H1253,TRUE,_xll.ohTrigger(RecalcTrigger,Trigger6M)),NA())</f>
        <v>1.1547529894231712E-2</v>
      </c>
      <c r="M1253" s="145">
        <f>IFERROR(_xll.qlIndexFixing(Index1Y,$H1253,TRUE,_xll.ohTrigger(RecalcTrigger,Trigger1Y)),NA())</f>
        <v>1.1670303463087502E-2</v>
      </c>
      <c r="N1253" s="144">
        <f>IFERROR(_xll.qlIndexFixing(ONIndex1M,I1253,TRUE,_xll.ohTrigger(RecalcTrigger,Trigger1M)),NA())</f>
        <v>1.0843390527401908E-2</v>
      </c>
      <c r="O1253" s="44">
        <f>IFERROR(_xll.qlIndexFixing(ONIndex3M,I1253,TRUE,_xll.ohTrigger(RecalcTrigger,Trigger3M)),NA())</f>
        <v>1.1460775071050477E-2</v>
      </c>
      <c r="P1253" s="44">
        <f>IFERROR(_xll.qlIndexFixing(ONIndex6M,I1253,TRUE,_xll.ohTrigger(RecalcTrigger,Trigger6M)),NA())</f>
        <v>1.1616822920093028E-2</v>
      </c>
      <c r="Q1253" s="145">
        <f>IFERROR(_xll.qlIndexFixing(ONIndex1Y,I1253,TRUE,_xll.ohTrigger(RecalcTrigger,Trigger1Y)),NA())</f>
        <v>1.1827288216244014E-2</v>
      </c>
    </row>
    <row r="1254" spans="2:17" x14ac:dyDescent="0.2">
      <c r="B1254" s="39" t="s">
        <v>42</v>
      </c>
      <c r="D1254" s="42">
        <f>_xll.qlCalendarAdvance(Calendar,$D1253,B1254,"f",FALSE)</f>
        <v>48527</v>
      </c>
      <c r="E1254" s="139">
        <f>_xll.qlInterestRateIndexValueDate(IndexON,D1254)</f>
        <v>48527</v>
      </c>
      <c r="F1254" s="155">
        <f>IFERROR(_xll.qlIndexFixing(IndexON,D1254,TRUE,_xll.ohTrigger(RecalcTrigger,TriggerON)),NA())</f>
        <v>1.0945575236815941E-2</v>
      </c>
      <c r="H1254" s="42">
        <f>_xll.qlCalendarAdvance(Calendar,$H1253,B1254,"f",FALSE)</f>
        <v>48527</v>
      </c>
      <c r="I1254" s="139">
        <f>_xll.qlInterestRateIndexValueDate(Index1M,$H1254)</f>
        <v>48529</v>
      </c>
      <c r="J1254" s="144">
        <f>IFERROR(_xll.qlIndexFixing(Index1M,$H1254,TRUE,_xll.ohTrigger(RecalcTrigger,Trigger1M)),NA())</f>
        <v>1.0828635662886721E-2</v>
      </c>
      <c r="K1254" s="44">
        <f>IFERROR(_xll.qlIndexFixing(Index3M,H1254,TRUE,_xll.ohTrigger(RecalcTrigger,Trigger3M)),NA())</f>
        <v>1.1420323226816189E-2</v>
      </c>
      <c r="L1254" s="44">
        <f>IFERROR(_xll.qlIndexFixing(Index6M,$H1254,TRUE,_xll.ohTrigger(RecalcTrigger,Trigger6M)),NA())</f>
        <v>1.1539023871572889E-2</v>
      </c>
      <c r="M1254" s="145">
        <f>IFERROR(_xll.qlIndexFixing(Index1Y,$H1254,TRUE,_xll.ohTrigger(RecalcTrigger,Trigger1Y)),NA())</f>
        <v>1.166116282767553E-2</v>
      </c>
      <c r="N1254" s="144">
        <f>IFERROR(_xll.qlIndexFixing(ONIndex1M,I1254,TRUE,_xll.ohTrigger(RecalcTrigger,Trigger1M)),NA())</f>
        <v>1.0835931131580878E-2</v>
      </c>
      <c r="O1254" s="44">
        <f>IFERROR(_xll.qlIndexFixing(ONIndex3M,I1254,TRUE,_xll.ohTrigger(RecalcTrigger,Trigger3M)),NA())</f>
        <v>1.1452670183569325E-2</v>
      </c>
      <c r="P1254" s="44">
        <f>IFERROR(_xll.qlIndexFixing(ONIndex6M,I1254,TRUE,_xll.ohTrigger(RecalcTrigger,Trigger6M)),NA())</f>
        <v>1.1608697062746032E-2</v>
      </c>
      <c r="Q1254" s="145">
        <f>IFERROR(_xll.qlIndexFixing(ONIndex1Y,I1254,TRUE,_xll.ohTrigger(RecalcTrigger,Trigger1Y)),NA())</f>
        <v>1.181880508572597E-2</v>
      </c>
    </row>
    <row r="1255" spans="2:17" x14ac:dyDescent="0.2">
      <c r="B1255" s="39" t="s">
        <v>42</v>
      </c>
      <c r="D1255" s="42">
        <f>_xll.qlCalendarAdvance(Calendar,$D1254,B1255,"f",FALSE)</f>
        <v>48534</v>
      </c>
      <c r="E1255" s="139">
        <f>_xll.qlInterestRateIndexValueDate(IndexON,D1255)</f>
        <v>48534</v>
      </c>
      <c r="F1255" s="155">
        <f>IFERROR(_xll.qlIndexFixing(IndexON,D1255,TRUE,_xll.ohTrigger(RecalcTrigger,TriggerON)),NA())</f>
        <v>1.0937262205592546E-2</v>
      </c>
      <c r="H1255" s="42">
        <f>_xll.qlCalendarAdvance(Calendar,$H1254,B1255,"f",FALSE)</f>
        <v>48534</v>
      </c>
      <c r="I1255" s="139">
        <f>_xll.qlInterestRateIndexValueDate(Index1M,$H1255)</f>
        <v>48536</v>
      </c>
      <c r="J1255" s="144">
        <f>IFERROR(_xll.qlIndexFixing(Index1M,$H1255,TRUE,_xll.ohTrigger(RecalcTrigger,Trigger1M)),NA())</f>
        <v>1.0821094667131381E-2</v>
      </c>
      <c r="K1255" s="44">
        <f>IFERROR(_xll.qlIndexFixing(Index3M,H1255,TRUE,_xll.ohTrigger(RecalcTrigger,Trigger3M)),NA())</f>
        <v>1.1412009584664963E-2</v>
      </c>
      <c r="L1255" s="44">
        <f>IFERROR(_xll.qlIndexFixing(Index6M,$H1255,TRUE,_xll.ohTrigger(RecalcTrigger,Trigger6M)),NA())</f>
        <v>1.1530491737513289E-2</v>
      </c>
      <c r="M1255" s="145">
        <f>IFERROR(_xll.qlIndexFixing(Index1Y,$H1255,TRUE,_xll.ohTrigger(RecalcTrigger,Trigger1Y)),NA())</f>
        <v>1.165200226552998E-2</v>
      </c>
      <c r="N1255" s="144">
        <f>IFERROR(_xll.qlIndexFixing(ONIndex1M,I1255,TRUE,_xll.ohTrigger(RecalcTrigger,Trigger1M)),NA())</f>
        <v>1.0828443216572836E-2</v>
      </c>
      <c r="O1255" s="44">
        <f>IFERROR(_xll.qlIndexFixing(ONIndex3M,I1255,TRUE,_xll.ohTrigger(RecalcTrigger,Trigger3M)),NA())</f>
        <v>1.1444537582656622E-2</v>
      </c>
      <c r="P1255" s="44">
        <f>IFERROR(_xll.qlIndexFixing(ONIndex6M,I1255,TRUE,_xll.ohTrigger(RecalcTrigger,Trigger6M)),NA())</f>
        <v>1.1600542475260767E-2</v>
      </c>
      <c r="Q1255" s="145">
        <f>IFERROR(_xll.qlIndexFixing(ONIndex1Y,I1255,TRUE,_xll.ohTrigger(RecalcTrigger,Trigger1Y)),NA())</f>
        <v>1.181029669357514E-2</v>
      </c>
    </row>
    <row r="1256" spans="2:17" x14ac:dyDescent="0.2">
      <c r="B1256" s="39" t="s">
        <v>42</v>
      </c>
      <c r="D1256" s="42">
        <f>_xll.qlCalendarAdvance(Calendar,$D1255,B1256,"f",FALSE)</f>
        <v>48541</v>
      </c>
      <c r="E1256" s="139">
        <f>_xll.qlInterestRateIndexValueDate(IndexON,D1256)</f>
        <v>48541</v>
      </c>
      <c r="F1256" s="155">
        <f>IFERROR(_xll.qlIndexFixing(IndexON,D1256,TRUE,_xll.ohTrigger(RecalcTrigger,TriggerON)),NA())</f>
        <v>1.0928921953343718E-2</v>
      </c>
      <c r="H1256" s="42">
        <f>_xll.qlCalendarAdvance(Calendar,$H1255,B1256,"f",FALSE)</f>
        <v>48541</v>
      </c>
      <c r="I1256" s="139">
        <f>_xll.qlInterestRateIndexValueDate(Index1M,$H1256)</f>
        <v>48543</v>
      </c>
      <c r="J1256" s="144">
        <f>IFERROR(_xll.qlIndexFixing(Index1M,$H1256,TRUE,_xll.ohTrigger(RecalcTrigger,Trigger1M)),NA())</f>
        <v>1.0813525822060688E-2</v>
      </c>
      <c r="K1256" s="44">
        <f>IFERROR(_xll.qlIndexFixing(Index3M,H1256,TRUE,_xll.ohTrigger(RecalcTrigger,Trigger3M)),NA())</f>
        <v>1.1403669965819898E-2</v>
      </c>
      <c r="L1256" s="44">
        <f>IFERROR(_xll.qlIndexFixing(Index6M,$H1256,TRUE,_xll.ohTrigger(RecalcTrigger,Trigger6M)),NA())</f>
        <v>1.152193371608895E-2</v>
      </c>
      <c r="M1256" s="145">
        <f>IFERROR(_xll.qlIndexFixing(Index1Y,$H1256,TRUE,_xll.ohTrigger(RecalcTrigger,Trigger1Y)),NA())</f>
        <v>1.1642821995421606E-2</v>
      </c>
      <c r="N1256" s="144">
        <f>IFERROR(_xll.qlIndexFixing(ONIndex1M,I1256,TRUE,_xll.ohTrigger(RecalcTrigger,Trigger1M)),NA())</f>
        <v>1.0820927043688755E-2</v>
      </c>
      <c r="O1256" s="44">
        <f>IFERROR(_xll.qlIndexFixing(ONIndex3M,I1256,TRUE,_xll.ohTrigger(RecalcTrigger,Trigger3M)),NA())</f>
        <v>1.1436377527305197E-2</v>
      </c>
      <c r="P1256" s="44">
        <f>IFERROR(_xll.qlIndexFixing(ONIndex6M,I1256,TRUE,_xll.ohTrigger(RecalcTrigger,Trigger6M)),NA())</f>
        <v>1.1592359380099282E-2</v>
      </c>
      <c r="Q1256" s="145">
        <f>IFERROR(_xll.qlIndexFixing(ONIndex1Y,I1256,TRUE,_xll.ohTrigger(RecalcTrigger,Trigger1Y)),NA())</f>
        <v>1.1801763255379072E-2</v>
      </c>
    </row>
    <row r="1257" spans="2:17" x14ac:dyDescent="0.2">
      <c r="B1257" s="39" t="s">
        <v>42</v>
      </c>
      <c r="D1257" s="42">
        <f>_xll.qlCalendarAdvance(Calendar,$D1256,B1257,"f",FALSE)</f>
        <v>48548</v>
      </c>
      <c r="E1257" s="139">
        <f>_xll.qlInterestRateIndexValueDate(IndexON,D1257)</f>
        <v>48548</v>
      </c>
      <c r="F1257" s="155">
        <f>IFERROR(_xll.qlIndexFixing(IndexON,D1257,TRUE,_xll.ohTrigger(RecalcTrigger,TriggerON)),NA())</f>
        <v>1.0920554764082269E-2</v>
      </c>
      <c r="H1257" s="42">
        <f>_xll.qlCalendarAdvance(Calendar,$H1256,B1257,"f",FALSE)</f>
        <v>48548</v>
      </c>
      <c r="I1257" s="139">
        <f>_xll.qlInterestRateIndexValueDate(Index1M,$H1257)</f>
        <v>48550</v>
      </c>
      <c r="J1257" s="144">
        <f>IFERROR(_xll.qlIndexFixing(Index1M,$H1257,TRUE,_xll.ohTrigger(RecalcTrigger,Trigger1M)),NA())</f>
        <v>1.0805929389437752E-2</v>
      </c>
      <c r="K1257" s="44">
        <f>IFERROR(_xll.qlIndexFixing(Index3M,H1257,TRUE,_xll.ohTrigger(RecalcTrigger,Trigger3M)),NA())</f>
        <v>1.1396148717693677E-2</v>
      </c>
      <c r="L1257" s="44">
        <f>IFERROR(_xll.qlIndexFixing(Index6M,$H1257,TRUE,_xll.ohTrigger(RecalcTrigger,Trigger6M)),NA())</f>
        <v>1.1512911811154998E-2</v>
      </c>
      <c r="M1257" s="145">
        <f>IFERROR(_xll.qlIndexFixing(Index1Y,$H1257,TRUE,_xll.ohTrigger(RecalcTrigger,Trigger1Y)),NA())</f>
        <v>1.1633622236112404E-2</v>
      </c>
      <c r="N1257" s="144">
        <f>IFERROR(_xll.qlIndexFixing(ONIndex1M,I1257,TRUE,_xll.ohTrigger(RecalcTrigger,Trigger1M)),NA())</f>
        <v>1.081338287439948E-2</v>
      </c>
      <c r="O1257" s="44">
        <f>IFERROR(_xll.qlIndexFixing(ONIndex3M,I1257,TRUE,_xll.ohTrigger(RecalcTrigger,Trigger3M)),NA())</f>
        <v>1.1428190276507877E-2</v>
      </c>
      <c r="P1257" s="44">
        <f>IFERROR(_xll.qlIndexFixing(ONIndex6M,I1257,TRUE,_xll.ohTrigger(RecalcTrigger,Trigger6M)),NA())</f>
        <v>1.158414799964369E-2</v>
      </c>
      <c r="Q1257" s="145">
        <f>IFERROR(_xll.qlIndexFixing(ONIndex1Y,I1257,TRUE,_xll.ohTrigger(RecalcTrigger,Trigger1Y)),NA())</f>
        <v>1.179320498680525E-2</v>
      </c>
    </row>
    <row r="1258" spans="2:17" x14ac:dyDescent="0.2">
      <c r="B1258" s="39" t="s">
        <v>42</v>
      </c>
      <c r="D1258" s="42">
        <f>_xll.qlCalendarAdvance(Calendar,$D1257,B1258,"f",FALSE)</f>
        <v>48555</v>
      </c>
      <c r="E1258" s="139">
        <f>_xll.qlInterestRateIndexValueDate(IndexON,D1258)</f>
        <v>48555</v>
      </c>
      <c r="F1258" s="155">
        <f>IFERROR(_xll.qlIndexFixing(IndexON,D1258,TRUE,_xll.ohTrigger(RecalcTrigger,TriggerON)),NA())</f>
        <v>1.0912160921581204E-2</v>
      </c>
      <c r="H1258" s="42">
        <f>_xll.qlCalendarAdvance(Calendar,$H1257,B1258,"f",FALSE)</f>
        <v>48555</v>
      </c>
      <c r="I1258" s="139">
        <f>_xll.qlInterestRateIndexValueDate(Index1M,$H1258)</f>
        <v>48557</v>
      </c>
      <c r="J1258" s="144">
        <f>IFERROR(_xll.qlIndexFixing(Index1M,$H1258,TRUE,_xll.ohTrigger(RecalcTrigger,Trigger1M)),NA())</f>
        <v>1.079830563101819E-2</v>
      </c>
      <c r="K1258" s="44">
        <f>IFERROR(_xll.qlIndexFixing(Index3M,H1258,TRUE,_xll.ohTrigger(RecalcTrigger,Trigger3M)),NA())</f>
        <v>1.1387761995425905E-2</v>
      </c>
      <c r="L1258" s="44">
        <f>IFERROR(_xll.qlIndexFixing(Index6M,$H1258,TRUE,_xll.ohTrigger(RecalcTrigger,Trigger6M)),NA())</f>
        <v>1.150430067318133E-2</v>
      </c>
      <c r="M1258" s="145">
        <f>IFERROR(_xll.qlIndexFixing(Index1Y,$H1258,TRUE,_xll.ohTrigger(RecalcTrigger,Trigger1Y)),NA())</f>
        <v>1.1624403206358892E-2</v>
      </c>
      <c r="N1258" s="144">
        <f>IFERROR(_xll.qlIndexFixing(ONIndex1M,I1258,TRUE,_xll.ohTrigger(RecalcTrigger,Trigger1M)),NA())</f>
        <v>1.0805810970255791E-2</v>
      </c>
      <c r="O1258" s="44">
        <f>IFERROR(_xll.qlIndexFixing(ONIndex3M,I1258,TRUE,_xll.ohTrigger(RecalcTrigger,Trigger3M)),NA())</f>
        <v>1.141997608901768E-2</v>
      </c>
      <c r="P1258" s="44">
        <f>IFERROR(_xll.qlIndexFixing(ONIndex6M,I1258,TRUE,_xll.ohTrigger(RecalcTrigger,Trigger6M)),NA())</f>
        <v>1.1575908556435976E-2</v>
      </c>
      <c r="Q1258" s="145">
        <f>IFERROR(_xll.qlIndexFixing(ONIndex1Y,I1258,TRUE,_xll.ohTrigger(RecalcTrigger,Trigger1Y)),NA())</f>
        <v>1.1784622103601095E-2</v>
      </c>
    </row>
    <row r="1259" spans="2:17" x14ac:dyDescent="0.2">
      <c r="B1259" s="39" t="s">
        <v>42</v>
      </c>
      <c r="D1259" s="42">
        <f>_xll.qlCalendarAdvance(Calendar,$D1258,B1259,"f",FALSE)</f>
        <v>48562</v>
      </c>
      <c r="E1259" s="139">
        <f>_xll.qlInterestRateIndexValueDate(IndexON,D1259)</f>
        <v>48562</v>
      </c>
      <c r="F1259" s="155">
        <f>IFERROR(_xll.qlIndexFixing(IndexON,D1259,TRUE,_xll.ohTrigger(RecalcTrigger,TriggerON)),NA())</f>
        <v>1.0903740709773402E-2</v>
      </c>
      <c r="H1259" s="42">
        <f>_xll.qlCalendarAdvance(Calendar,$H1258,B1259,"f",FALSE)</f>
        <v>48562</v>
      </c>
      <c r="I1259" s="139">
        <f>_xll.qlInterestRateIndexValueDate(Index1M,$H1259)</f>
        <v>48564</v>
      </c>
      <c r="J1259" s="144">
        <f>IFERROR(_xll.qlIndexFixing(Index1M,$H1259,TRUE,_xll.ohTrigger(RecalcTrigger,Trigger1M)),NA())</f>
        <v>1.079065480855762E-2</v>
      </c>
      <c r="K1259" s="44">
        <f>IFERROR(_xll.qlIndexFixing(Index3M,H1259,TRUE,_xll.ohTrigger(RecalcTrigger,Trigger3M)),NA())</f>
        <v>1.1379350040044756E-2</v>
      </c>
      <c r="L1259" s="44">
        <f>IFERROR(_xll.qlIndexFixing(Index6M,$H1259,TRUE,_xll.ohTrigger(RecalcTrigger,Trigger6M)),NA())</f>
        <v>1.1495664335338218E-2</v>
      </c>
      <c r="M1259" s="145">
        <f>IFERROR(_xll.qlIndexFixing(Index1Y,$H1259,TRUE,_xll.ohTrigger(RecalcTrigger,Trigger1Y)),NA())</f>
        <v>1.1615165124910145E-2</v>
      </c>
      <c r="N1259" s="144">
        <f>IFERROR(_xll.qlIndexFixing(ONIndex1M,I1259,TRUE,_xll.ohTrigger(RecalcTrigger,Trigger1M)),NA())</f>
        <v>1.0798211592648599E-2</v>
      </c>
      <c r="O1259" s="44">
        <f>IFERROR(_xll.qlIndexFixing(ONIndex3M,I1259,TRUE,_xll.ohTrigger(RecalcTrigger,Trigger3M)),NA())</f>
        <v>1.1411735223907371E-2</v>
      </c>
      <c r="P1259" s="44">
        <f>IFERROR(_xll.qlIndexFixing(ONIndex6M,I1259,TRUE,_xll.ohTrigger(RecalcTrigger,Trigger6M)),NA())</f>
        <v>1.1567641272778317E-2</v>
      </c>
      <c r="Q1259" s="145">
        <f>IFERROR(_xll.qlIndexFixing(ONIndex1Y,I1259,TRUE,_xll.ohTrigger(RecalcTrigger,Trigger1Y)),NA())</f>
        <v>1.1776014821354153E-2</v>
      </c>
    </row>
    <row r="1260" spans="2:17" x14ac:dyDescent="0.2">
      <c r="B1260" s="39" t="s">
        <v>42</v>
      </c>
      <c r="D1260" s="42">
        <f>_xll.qlCalendarAdvance(Calendar,$D1259,B1260,"f",FALSE)</f>
        <v>48569</v>
      </c>
      <c r="E1260" s="139">
        <f>_xll.qlInterestRateIndexValueDate(IndexON,D1260)</f>
        <v>48569</v>
      </c>
      <c r="F1260" s="155">
        <f>IFERROR(_xll.qlIndexFixing(IndexON,D1260,TRUE,_xll.ohTrigger(RecalcTrigger,TriggerON)),NA())</f>
        <v>1.0895294412591738E-2</v>
      </c>
      <c r="H1260" s="42">
        <f>_xll.qlCalendarAdvance(Calendar,$H1259,B1260,"f",FALSE)</f>
        <v>48569</v>
      </c>
      <c r="I1260" s="139">
        <f>_xll.qlInterestRateIndexValueDate(Index1M,$H1260)</f>
        <v>48571</v>
      </c>
      <c r="J1260" s="144">
        <f>IFERROR(_xll.qlIndexFixing(Index1M,$H1260,TRUE,_xll.ohTrigger(RecalcTrigger,Trigger1M)),NA())</f>
        <v>1.0782977183816655E-2</v>
      </c>
      <c r="K1260" s="44">
        <f>IFERROR(_xll.qlIndexFixing(Index3M,H1260,TRUE,_xll.ohTrigger(RecalcTrigger,Trigger3M)),NA())</f>
        <v>1.1370913111362846E-2</v>
      </c>
      <c r="L1260" s="44">
        <f>IFERROR(_xll.qlIndexFixing(Index6M,$H1260,TRUE,_xll.ohTrigger(RecalcTrigger,Trigger6M)),NA())</f>
        <v>1.1487003021660957E-2</v>
      </c>
      <c r="M1260" s="145">
        <f>IFERROR(_xll.qlIndexFixing(Index1Y,$H1260,TRUE,_xll.ohTrigger(RecalcTrigger,Trigger1Y)),NA())</f>
        <v>1.160590821050801E-2</v>
      </c>
      <c r="N1260" s="144">
        <f>IFERROR(_xll.qlIndexFixing(ONIndex1M,I1260,TRUE,_xll.ohTrigger(RecalcTrigger,Trigger1M)),NA())</f>
        <v>1.0790585002968811E-2</v>
      </c>
      <c r="O1260" s="44">
        <f>IFERROR(_xll.qlIndexFixing(ONIndex3M,I1260,TRUE,_xll.ohTrigger(RecalcTrigger,Trigger3M)),NA())</f>
        <v>1.1403467940009904E-2</v>
      </c>
      <c r="P1260" s="44">
        <f>IFERROR(_xll.qlIndexFixing(ONIndex6M,I1260,TRUE,_xll.ohTrigger(RecalcTrigger,Trigger6M)),NA())</f>
        <v>1.1559346371052825E-2</v>
      </c>
      <c r="Q1260" s="145">
        <f>IFERROR(_xll.qlIndexFixing(ONIndex1Y,I1260,TRUE,_xll.ohTrigger(RecalcTrigger,Trigger1Y)),NA())</f>
        <v>1.1767383355891781E-2</v>
      </c>
    </row>
    <row r="1261" spans="2:17" x14ac:dyDescent="0.2">
      <c r="B1261" s="39" t="s">
        <v>42</v>
      </c>
      <c r="D1261" s="42">
        <f>_xll.qlCalendarAdvance(Calendar,$D1260,B1261,"f",FALSE)</f>
        <v>48576</v>
      </c>
      <c r="E1261" s="139">
        <f>_xll.qlInterestRateIndexValueDate(IndexON,D1261)</f>
        <v>48576</v>
      </c>
      <c r="F1261" s="155">
        <f>IFERROR(_xll.qlIndexFixing(IndexON,D1261,TRUE,_xll.ohTrigger(RecalcTrigger,TriggerON)),NA())</f>
        <v>1.0886822313809219E-2</v>
      </c>
      <c r="H1261" s="42">
        <f>_xll.qlCalendarAdvance(Calendar,$H1260,B1261,"f",FALSE)</f>
        <v>48576</v>
      </c>
      <c r="I1261" s="139">
        <f>_xll.qlInterestRateIndexValueDate(Index1M,$H1261)</f>
        <v>48578</v>
      </c>
      <c r="J1261" s="144">
        <f>IFERROR(_xll.qlIndexFixing(Index1M,$H1261,TRUE,_xll.ohTrigger(RecalcTrigger,Trigger1M)),NA())</f>
        <v>1.0775273018555909E-2</v>
      </c>
      <c r="K1261" s="44">
        <f>IFERROR(_xll.qlIndexFixing(Index3M,H1261,TRUE,_xll.ohTrigger(RecalcTrigger,Trigger3M)),NA())</f>
        <v>1.1362451469187462E-2</v>
      </c>
      <c r="L1261" s="44">
        <f>IFERROR(_xll.qlIndexFixing(Index6M,$H1261,TRUE,_xll.ohTrigger(RecalcTrigger,Trigger6M)),NA())</f>
        <v>1.1478316956179574E-2</v>
      </c>
      <c r="M1261" s="145">
        <f>IFERROR(_xll.qlIndexFixing(Index1Y,$H1261,TRUE,_xll.ohTrigger(RecalcTrigger,Trigger1Y)),NA())</f>
        <v>1.1596632681887325E-2</v>
      </c>
      <c r="N1261" s="144">
        <f>IFERROR(_xll.qlIndexFixing(ONIndex1M,I1261,TRUE,_xll.ohTrigger(RecalcTrigger,Trigger1M)),NA())</f>
        <v>1.0782931462767209E-2</v>
      </c>
      <c r="O1261" s="44">
        <f>IFERROR(_xll.qlIndexFixing(ONIndex3M,I1261,TRUE,_xll.ohTrigger(RecalcTrigger,Trigger3M)),NA())</f>
        <v>1.139517449623817E-2</v>
      </c>
      <c r="P1261" s="44">
        <f>IFERROR(_xll.qlIndexFixing(ONIndex6M,I1261,TRUE,_xll.ohTrigger(RecalcTrigger,Trigger6M)),NA())</f>
        <v>1.155102407372155E-2</v>
      </c>
      <c r="Q1261" s="145">
        <f>IFERROR(_xll.qlIndexFixing(ONIndex1Y,I1261,TRUE,_xll.ohTrigger(RecalcTrigger,Trigger1Y)),NA())</f>
        <v>1.175872792272159E-2</v>
      </c>
    </row>
    <row r="1262" spans="2:17" x14ac:dyDescent="0.2">
      <c r="B1262" s="39" t="s">
        <v>42</v>
      </c>
      <c r="D1262" s="42">
        <f>_xll.qlCalendarAdvance(Calendar,$D1261,B1262,"f",FALSE)</f>
        <v>48583</v>
      </c>
      <c r="E1262" s="139">
        <f>_xll.qlInterestRateIndexValueDate(IndexON,D1262)</f>
        <v>48583</v>
      </c>
      <c r="F1262" s="155">
        <f>IFERROR(_xll.qlIndexFixing(IndexON,D1262,TRUE,_xll.ohTrigger(RecalcTrigger,TriggerON)),NA())</f>
        <v>1.0878324697358721E-2</v>
      </c>
      <c r="H1262" s="42">
        <f>_xll.qlCalendarAdvance(Calendar,$H1261,B1262,"f",FALSE)</f>
        <v>48583</v>
      </c>
      <c r="I1262" s="139">
        <f>_xll.qlInterestRateIndexValueDate(Index1M,$H1262)</f>
        <v>48585</v>
      </c>
      <c r="J1262" s="144">
        <f>IFERROR(_xll.qlIndexFixing(Index1M,$H1262,TRUE,_xll.ohTrigger(RecalcTrigger,Trigger1M)),NA())</f>
        <v>1.0767542574528499E-2</v>
      </c>
      <c r="K1262" s="44">
        <f>IFERROR(_xll.qlIndexFixing(Index3M,H1262,TRUE,_xll.ohTrigger(RecalcTrigger,Trigger3M)),NA())</f>
        <v>1.1353965373322339E-2</v>
      </c>
      <c r="L1262" s="44">
        <f>IFERROR(_xll.qlIndexFixing(Index6M,$H1262,TRUE,_xll.ohTrigger(RecalcTrigger,Trigger6M)),NA())</f>
        <v>1.147005449856504E-2</v>
      </c>
      <c r="M1262" s="145">
        <f>IFERROR(_xll.qlIndexFixing(Index1Y,$H1262,TRUE,_xll.ohTrigger(RecalcTrigger,Trigger1Y)),NA())</f>
        <v>1.1587338757776578E-2</v>
      </c>
      <c r="N1262" s="144">
        <f>IFERROR(_xll.qlIndexFixing(ONIndex1M,I1262,TRUE,_xll.ohTrigger(RecalcTrigger,Trigger1M)),NA())</f>
        <v>1.0775251233594574E-2</v>
      </c>
      <c r="O1262" s="44">
        <f>IFERROR(_xll.qlIndexFixing(ONIndex3M,I1262,TRUE,_xll.ohTrigger(RecalcTrigger,Trigger3M)),NA())</f>
        <v>1.138685515150506E-2</v>
      </c>
      <c r="P1262" s="44">
        <f>IFERROR(_xll.qlIndexFixing(ONIndex6M,I1262,TRUE,_xll.ohTrigger(RecalcTrigger,Trigger6M)),NA())</f>
        <v>1.1542674603406411E-2</v>
      </c>
      <c r="Q1262" s="145">
        <f>IFERROR(_xll.qlIndexFixing(ONIndex1Y,I1262,TRUE,_xll.ohTrigger(RecalcTrigger,Trigger1Y)),NA())</f>
        <v>1.1750048737670937E-2</v>
      </c>
    </row>
    <row r="1263" spans="2:17" x14ac:dyDescent="0.2">
      <c r="B1263" s="39" t="s">
        <v>42</v>
      </c>
      <c r="D1263" s="42">
        <f>_xll.qlCalendarAdvance(Calendar,$D1262,B1263,"f",FALSE)</f>
        <v>48590</v>
      </c>
      <c r="E1263" s="139">
        <f>_xll.qlInterestRateIndexValueDate(IndexON,D1263)</f>
        <v>48590</v>
      </c>
      <c r="F1263" s="155">
        <f>IFERROR(_xll.qlIndexFixing(IndexON,D1263,TRUE,_xll.ohTrigger(RecalcTrigger,TriggerON)),NA())</f>
        <v>1.0869801847093186E-2</v>
      </c>
      <c r="H1263" s="42">
        <f>_xll.qlCalendarAdvance(Calendar,$H1262,B1263,"f",FALSE)</f>
        <v>48590</v>
      </c>
      <c r="I1263" s="139">
        <f>_xll.qlInterestRateIndexValueDate(Index1M,$H1263)</f>
        <v>48592</v>
      </c>
      <c r="J1263" s="144">
        <f>IFERROR(_xll.qlIndexFixing(Index1M,$H1263,TRUE,_xll.ohTrigger(RecalcTrigger,Trigger1M)),NA())</f>
        <v>1.0759786113490044E-2</v>
      </c>
      <c r="K1263" s="44">
        <f>IFERROR(_xll.qlIndexFixing(Index3M,H1263,TRUE,_xll.ohTrigger(RecalcTrigger,Trigger3M)),NA())</f>
        <v>1.1345455083573874E-2</v>
      </c>
      <c r="L1263" s="44">
        <f>IFERROR(_xll.qlIndexFixing(Index6M,$H1263,TRUE,_xll.ohTrigger(RecalcTrigger,Trigger6M)),NA())</f>
        <v>1.1461321538368284E-2</v>
      </c>
      <c r="M1263" s="145">
        <f>IFERROR(_xll.qlIndexFixing(Index1Y,$H1263,TRUE,_xll.ohTrigger(RecalcTrigger,Trigger1Y)),NA())</f>
        <v>1.1578026656896152E-2</v>
      </c>
      <c r="N1263" s="144">
        <f>IFERROR(_xll.qlIndexFixing(ONIndex1M,I1263,TRUE,_xll.ohTrigger(RecalcTrigger,Trigger1M)),NA())</f>
        <v>1.0767544576761878E-2</v>
      </c>
      <c r="O1263" s="44">
        <f>IFERROR(_xll.qlIndexFixing(ONIndex3M,I1263,TRUE,_xll.ohTrigger(RecalcTrigger,Trigger3M)),NA())</f>
        <v>1.1378510164963274E-2</v>
      </c>
      <c r="P1263" s="44">
        <f>IFERROR(_xll.qlIndexFixing(ONIndex6M,I1263,TRUE,_xll.ohTrigger(RecalcTrigger,Trigger6M)),NA())</f>
        <v>1.1534298182249714E-2</v>
      </c>
      <c r="Q1263" s="145">
        <f>IFERROR(_xll.qlIndexFixing(ONIndex1Y,I1263,TRUE,_xll.ohTrigger(RecalcTrigger,Trigger1Y)),NA())</f>
        <v>1.174134601632737E-2</v>
      </c>
    </row>
    <row r="1264" spans="2:17" x14ac:dyDescent="0.2">
      <c r="B1264" s="39" t="s">
        <v>42</v>
      </c>
      <c r="D1264" s="42">
        <f>_xll.qlCalendarAdvance(Calendar,$D1263,B1264,"f",FALSE)</f>
        <v>48597</v>
      </c>
      <c r="E1264" s="139">
        <f>_xll.qlInterestRateIndexValueDate(IndexON,D1264)</f>
        <v>48597</v>
      </c>
      <c r="F1264" s="155">
        <f>IFERROR(_xll.qlIndexFixing(IndexON,D1264,TRUE,_xll.ohTrigger(RecalcTrigger,TriggerON)),NA())</f>
        <v>1.0861254047105362E-2</v>
      </c>
      <c r="H1264" s="42">
        <f>_xll.qlCalendarAdvance(Calendar,$H1263,B1264,"f",FALSE)</f>
        <v>48597</v>
      </c>
      <c r="I1264" s="139">
        <f>_xll.qlInterestRateIndexValueDate(Index1M,$H1264)</f>
        <v>48599</v>
      </c>
      <c r="J1264" s="144">
        <f>IFERROR(_xll.qlIndexFixing(Index1M,$H1264,TRUE,_xll.ohTrigger(RecalcTrigger,Trigger1M)),NA())</f>
        <v>1.0752003897198659E-2</v>
      </c>
      <c r="K1264" s="44">
        <f>IFERROR(_xll.qlIndexFixing(Index3M,H1264,TRUE,_xll.ohTrigger(RecalcTrigger,Trigger3M)),NA())</f>
        <v>1.1336920859744914E-2</v>
      </c>
      <c r="L1264" s="44">
        <f>IFERROR(_xll.qlIndexFixing(Index6M,$H1264,TRUE,_xll.ohTrigger(RecalcTrigger,Trigger6M)),NA())</f>
        <v>1.1452564482995286E-2</v>
      </c>
      <c r="M1264" s="145">
        <f>IFERROR(_xll.qlIndexFixing(Index1Y,$H1264,TRUE,_xll.ohTrigger(RecalcTrigger,Trigger1Y)),NA())</f>
        <v>1.1568696597960081E-2</v>
      </c>
      <c r="N1264" s="144">
        <f>IFERROR(_xll.qlIndexFixing(ONIndex1M,I1264,TRUE,_xll.ohTrigger(RecalcTrigger,Trigger1M)),NA())</f>
        <v>1.0759811753739967E-2</v>
      </c>
      <c r="O1264" s="44">
        <f>IFERROR(_xll.qlIndexFixing(ONIndex3M,I1264,TRUE,_xll.ohTrigger(RecalcTrigger,Trigger3M)),NA())</f>
        <v>1.1370139795285894E-2</v>
      </c>
      <c r="P1264" s="44">
        <f>IFERROR(_xll.qlIndexFixing(ONIndex6M,I1264,TRUE,_xll.ohTrigger(RecalcTrigger,Trigger6M)),NA())</f>
        <v>1.1525895032713507E-2</v>
      </c>
      <c r="Q1264" s="145">
        <f>IFERROR(_xll.qlIndexFixing(ONIndex1Y,I1264,TRUE,_xll.ohTrigger(RecalcTrigger,Trigger1Y)),NA())</f>
        <v>1.1732619974358371E-2</v>
      </c>
    </row>
    <row r="1265" spans="2:17" x14ac:dyDescent="0.2">
      <c r="B1265" s="39" t="s">
        <v>42</v>
      </c>
      <c r="D1265" s="42">
        <f>_xll.qlCalendarAdvance(Calendar,$D1264,B1265,"f",FALSE)</f>
        <v>48604</v>
      </c>
      <c r="E1265" s="139">
        <f>_xll.qlInterestRateIndexValueDate(IndexON,D1265)</f>
        <v>48604</v>
      </c>
      <c r="F1265" s="155">
        <f>IFERROR(_xll.qlIndexFixing(IndexON,D1265,TRUE,_xll.ohTrigger(RecalcTrigger,TriggerON)),NA())</f>
        <v>1.0852681581008383E-2</v>
      </c>
      <c r="H1265" s="42">
        <f>_xll.qlCalendarAdvance(Calendar,$H1264,B1265,"f",FALSE)</f>
        <v>48604</v>
      </c>
      <c r="I1265" s="139">
        <f>_xll.qlInterestRateIndexValueDate(Index1M,$H1265)</f>
        <v>48606</v>
      </c>
      <c r="J1265" s="144">
        <f>IFERROR(_xll.qlIndexFixing(Index1M,$H1265,TRUE,_xll.ohTrigger(RecalcTrigger,Trigger1M)),NA())</f>
        <v>1.0744196187407462E-2</v>
      </c>
      <c r="K1265" s="44">
        <f>IFERROR(_xll.qlIndexFixing(Index3M,H1265,TRUE,_xll.ohTrigger(RecalcTrigger,Trigger3M)),NA())</f>
        <v>1.1328362961634753E-2</v>
      </c>
      <c r="L1265" s="44">
        <f>IFERROR(_xll.qlIndexFixing(Index6M,$H1265,TRUE,_xll.ohTrigger(RecalcTrigger,Trigger6M)),NA())</f>
        <v>1.1443783556455587E-2</v>
      </c>
      <c r="M1265" s="145">
        <f>IFERROR(_xll.qlIndexFixing(Index1Y,$H1265,TRUE,_xll.ohTrigger(RecalcTrigger,Trigger1Y)),NA())</f>
        <v>1.1559348799674952E-2</v>
      </c>
      <c r="N1265" s="144">
        <f>IFERROR(_xll.qlIndexFixing(ONIndex1M,I1265,TRUE,_xll.ohTrigger(RecalcTrigger,Trigger1M)),NA())</f>
        <v>1.0752053026079622E-2</v>
      </c>
      <c r="O1265" s="44">
        <f>IFERROR(_xll.qlIndexFixing(ONIndex3M,I1265,TRUE,_xll.ohTrigger(RecalcTrigger,Trigger3M)),NA())</f>
        <v>1.1361744301385812E-2</v>
      </c>
      <c r="P1265" s="44">
        <f>IFERROR(_xll.qlIndexFixing(ONIndex6M,I1265,TRUE,_xll.ohTrigger(RecalcTrigger,Trigger6M)),NA())</f>
        <v>1.1517465377499647E-2</v>
      </c>
      <c r="Q1265" s="145">
        <f>IFERROR(_xll.qlIndexFixing(ONIndex1Y,I1265,TRUE,_xll.ohTrigger(RecalcTrigger,Trigger1Y)),NA())</f>
        <v>1.1723870827671234E-2</v>
      </c>
    </row>
    <row r="1266" spans="2:17" x14ac:dyDescent="0.2">
      <c r="B1266" s="39" t="s">
        <v>42</v>
      </c>
      <c r="D1266" s="42">
        <f>_xll.qlCalendarAdvance(Calendar,$D1265,B1266,"f",FALSE)</f>
        <v>48611</v>
      </c>
      <c r="E1266" s="139">
        <f>_xll.qlInterestRateIndexValueDate(IndexON,D1266)</f>
        <v>48611</v>
      </c>
      <c r="F1266" s="155">
        <f>IFERROR(_xll.qlIndexFixing(IndexON,D1266,TRUE,_xll.ohTrigger(RecalcTrigger,TriggerON)),NA())</f>
        <v>1.0844084732815062E-2</v>
      </c>
      <c r="H1266" s="42">
        <f>_xll.qlCalendarAdvance(Calendar,$H1265,B1266,"f",FALSE)</f>
        <v>48611</v>
      </c>
      <c r="I1266" s="139">
        <f>_xll.qlInterestRateIndexValueDate(Index1M,$H1266)</f>
        <v>48613</v>
      </c>
      <c r="J1266" s="144">
        <f>IFERROR(_xll.qlIndexFixing(Index1M,$H1266,TRUE,_xll.ohTrigger(RecalcTrigger,Trigger1M)),NA())</f>
        <v>1.0737968476070479E-2</v>
      </c>
      <c r="K1266" s="44">
        <f>IFERROR(_xll.qlIndexFixing(Index3M,H1266,TRUE,_xll.ohTrigger(RecalcTrigger,Trigger3M)),NA())</f>
        <v>1.132022108235994E-2</v>
      </c>
      <c r="L1266" s="44">
        <f>IFERROR(_xll.qlIndexFixing(Index6M,$H1266,TRUE,_xll.ohTrigger(RecalcTrigger,Trigger6M)),NA())</f>
        <v>1.1434978982756961E-2</v>
      </c>
      <c r="M1266" s="145">
        <f>IFERROR(_xll.qlIndexFixing(Index1Y,$H1266,TRUE,_xll.ohTrigger(RecalcTrigger,Trigger1Y)),NA())</f>
        <v>1.1549983480739904E-2</v>
      </c>
      <c r="N1266" s="144">
        <f>IFERROR(_xll.qlIndexFixing(ONIndex1M,I1266,TRUE,_xll.ohTrigger(RecalcTrigger,Trigger1M)),NA())</f>
        <v>1.0744268655171751E-2</v>
      </c>
      <c r="O1266" s="44">
        <f>IFERROR(_xll.qlIndexFixing(ONIndex3M,I1266,TRUE,_xll.ohTrigger(RecalcTrigger,Trigger3M)),NA())</f>
        <v>1.1353323942415727E-2</v>
      </c>
      <c r="P1266" s="44">
        <f>IFERROR(_xll.qlIndexFixing(ONIndex6M,I1266,TRUE,_xll.ohTrigger(RecalcTrigger,Trigger6M)),NA())</f>
        <v>1.1509009438670503E-2</v>
      </c>
      <c r="Q1266" s="145">
        <f>IFERROR(_xll.qlIndexFixing(ONIndex1Y,I1266,TRUE,_xll.ohTrigger(RecalcTrigger,Trigger1Y)),NA())</f>
        <v>1.1715098791613698E-2</v>
      </c>
    </row>
    <row r="1267" spans="2:17" x14ac:dyDescent="0.2">
      <c r="B1267" s="39" t="s">
        <v>42</v>
      </c>
      <c r="D1267" s="42">
        <f>_xll.qlCalendarAdvance(Calendar,$D1266,B1267,"f",FALSE)</f>
        <v>48618</v>
      </c>
      <c r="E1267" s="139">
        <f>_xll.qlInterestRateIndexValueDate(IndexON,D1267)</f>
        <v>48618</v>
      </c>
      <c r="F1267" s="155">
        <f>IFERROR(_xll.qlIndexFixing(IndexON,D1267,TRUE,_xll.ohTrigger(RecalcTrigger,TriggerON)),NA())</f>
        <v>1.0835463786378341E-2</v>
      </c>
      <c r="H1267" s="42">
        <f>_xll.qlCalendarAdvance(Calendar,$H1266,B1267,"f",FALSE)</f>
        <v>48618</v>
      </c>
      <c r="I1267" s="139">
        <f>_xll.qlInterestRateIndexValueDate(Index1M,$H1267)</f>
        <v>48620</v>
      </c>
      <c r="J1267" s="144">
        <f>IFERROR(_xll.qlIndexFixing(Index1M,$H1267,TRUE,_xll.ohTrigger(RecalcTrigger,Trigger1M)),NA())</f>
        <v>1.0730118554609052E-2</v>
      </c>
      <c r="K1267" s="44">
        <f>IFERROR(_xll.qlIndexFixing(Index3M,H1267,TRUE,_xll.ohTrigger(RecalcTrigger,Trigger3M)),NA())</f>
        <v>1.1311618490880325E-2</v>
      </c>
      <c r="L1267" s="44">
        <f>IFERROR(_xll.qlIndexFixing(Index6M,$H1267,TRUE,_xll.ohTrigger(RecalcTrigger,Trigger6M)),NA())</f>
        <v>1.1426150985902323E-2</v>
      </c>
      <c r="M1267" s="145">
        <f>IFERROR(_xll.qlIndexFixing(Index1Y,$H1267,TRUE,_xll.ohTrigger(RecalcTrigger,Trigger1Y)),NA())</f>
        <v>1.1540600859847074E-2</v>
      </c>
      <c r="N1267" s="144">
        <f>IFERROR(_xll.qlIndexFixing(ONIndex1M,I1267,TRUE,_xll.ohTrigger(RecalcTrigger,Trigger1M)),NA())</f>
        <v>1.0736458902567136E-2</v>
      </c>
      <c r="O1267" s="44">
        <f>IFERROR(_xll.qlIndexFixing(ONIndex3M,I1267,TRUE,_xll.ohTrigger(RecalcTrigger,Trigger3M)),NA())</f>
        <v>1.1344878977048722E-2</v>
      </c>
      <c r="P1267" s="44">
        <f>IFERROR(_xll.qlIndexFixing(ONIndex6M,I1267,TRUE,_xll.ohTrigger(RecalcTrigger,Trigger6M)),NA())</f>
        <v>1.1500527438847996E-2</v>
      </c>
      <c r="Q1267" s="145">
        <f>IFERROR(_xll.qlIndexFixing(ONIndex1Y,I1267,TRUE,_xll.ohTrigger(RecalcTrigger,Trigger1Y)),NA())</f>
        <v>1.1706304082093055E-2</v>
      </c>
    </row>
    <row r="1268" spans="2:17" x14ac:dyDescent="0.2">
      <c r="B1268" s="39" t="s">
        <v>42</v>
      </c>
      <c r="D1268" s="42">
        <f>_xll.qlCalendarAdvance(Calendar,$D1267,B1268,"f",FALSE)</f>
        <v>48625</v>
      </c>
      <c r="E1268" s="139">
        <f>_xll.qlInterestRateIndexValueDate(IndexON,D1268)</f>
        <v>48625</v>
      </c>
      <c r="F1268" s="155">
        <f>IFERROR(_xll.qlIndexFixing(IndexON,D1268,TRUE,_xll.ohTrigger(RecalcTrigger,TriggerON)),NA())</f>
        <v>1.0826819025631096E-2</v>
      </c>
      <c r="H1268" s="42">
        <f>_xll.qlCalendarAdvance(Calendar,$H1267,B1268,"f",FALSE)</f>
        <v>48625</v>
      </c>
      <c r="I1268" s="139">
        <f>_xll.qlInterestRateIndexValueDate(Index1M,$H1268)</f>
        <v>48627</v>
      </c>
      <c r="J1268" s="144">
        <f>IFERROR(_xll.qlIndexFixing(Index1M,$H1268,TRUE,_xll.ohTrigger(RecalcTrigger,Trigger1M)),NA())</f>
        <v>1.0722243852393034E-2</v>
      </c>
      <c r="K1268" s="44">
        <f>IFERROR(_xll.qlIndexFixing(Index3M,H1268,TRUE,_xll.ohTrigger(RecalcTrigger,Trigger3M)),NA())</f>
        <v>1.1302992986469829E-2</v>
      </c>
      <c r="L1268" s="44">
        <f>IFERROR(_xll.qlIndexFixing(Index6M,$H1268,TRUE,_xll.ohTrigger(RecalcTrigger,Trigger6M)),NA())</f>
        <v>1.1417299789894149E-2</v>
      </c>
      <c r="M1268" s="145">
        <f>IFERROR(_xll.qlIndexFixing(Index1Y,$H1268,TRUE,_xll.ohTrigger(RecalcTrigger,Trigger1Y)),NA())</f>
        <v>1.1531201155680926E-2</v>
      </c>
      <c r="N1268" s="144">
        <f>IFERROR(_xll.qlIndexFixing(ONIndex1M,I1268,TRUE,_xll.ohTrigger(RecalcTrigger,Trigger1M)),NA())</f>
        <v>1.072862402957675E-2</v>
      </c>
      <c r="O1268" s="44">
        <f>IFERROR(_xll.qlIndexFixing(ONIndex3M,I1268,TRUE,_xll.ohTrigger(RecalcTrigger,Trigger3M)),NA())</f>
        <v>1.1336409664437497E-2</v>
      </c>
      <c r="P1268" s="44">
        <f>IFERROR(_xll.qlIndexFixing(ONIndex6M,I1268,TRUE,_xll.ohTrigger(RecalcTrigger,Trigger6M)),NA())</f>
        <v>1.1492019600334302E-2</v>
      </c>
      <c r="Q1268" s="145">
        <f>IFERROR(_xll.qlIndexFixing(ONIndex1Y,I1268,TRUE,_xll.ohTrigger(RecalcTrigger,Trigger1Y)),NA())</f>
        <v>1.1697486914776789E-2</v>
      </c>
    </row>
    <row r="1269" spans="2:17" x14ac:dyDescent="0.2">
      <c r="B1269" s="39" t="s">
        <v>42</v>
      </c>
      <c r="D1269" s="42">
        <f>_xll.qlCalendarAdvance(Calendar,$D1268,B1269,"f",FALSE)</f>
        <v>48632</v>
      </c>
      <c r="E1269" s="139">
        <f>_xll.qlInterestRateIndexValueDate(IndexON,D1269)</f>
        <v>48632</v>
      </c>
      <c r="F1269" s="155">
        <f>IFERROR(_xll.qlIndexFixing(IndexON,D1269,TRUE,_xll.ohTrigger(RecalcTrigger,TriggerON)),NA())</f>
        <v>1.0818150734426268E-2</v>
      </c>
      <c r="H1269" s="42">
        <f>_xll.qlCalendarAdvance(Calendar,$H1268,B1269,"f",FALSE)</f>
        <v>48632</v>
      </c>
      <c r="I1269" s="139">
        <f>_xll.qlInterestRateIndexValueDate(Index1M,$H1269)</f>
        <v>48634</v>
      </c>
      <c r="J1269" s="144">
        <f>IFERROR(_xll.qlIndexFixing(Index1M,$H1269,TRUE,_xll.ohTrigger(RecalcTrigger,Trigger1M)),NA())</f>
        <v>1.0714344631138786E-2</v>
      </c>
      <c r="K1269" s="44">
        <f>IFERROR(_xll.qlIndexFixing(Index3M,H1269,TRUE,_xll.ohTrigger(RecalcTrigger,Trigger3M)),NA())</f>
        <v>1.1294344828910764E-2</v>
      </c>
      <c r="L1269" s="44">
        <f>IFERROR(_xll.qlIndexFixing(Index6M,$H1269,TRUE,_xll.ohTrigger(RecalcTrigger,Trigger6M)),NA())</f>
        <v>1.1408425618728285E-2</v>
      </c>
      <c r="M1269" s="145">
        <f>IFERROR(_xll.qlIndexFixing(Index1Y,$H1269,TRUE,_xll.ohTrigger(RecalcTrigger,Trigger1Y)),NA())</f>
        <v>1.1521784586919579E-2</v>
      </c>
      <c r="N1269" s="144">
        <f>IFERROR(_xll.qlIndexFixing(ONIndex1M,I1269,TRUE,_xll.ohTrigger(RecalcTrigger,Trigger1M)),NA())</f>
        <v>1.0720764297831309E-2</v>
      </c>
      <c r="O1269" s="44">
        <f>IFERROR(_xll.qlIndexFixing(ONIndex3M,I1269,TRUE,_xll.ohTrigger(RecalcTrigger,Trigger3M)),NA())</f>
        <v>1.1327916263335069E-2</v>
      </c>
      <c r="P1269" s="44">
        <f>IFERROR(_xll.qlIndexFixing(ONIndex6M,I1269,TRUE,_xll.ohTrigger(RecalcTrigger,Trigger6M)),NA())</f>
        <v>1.1483486145751343E-2</v>
      </c>
      <c r="Q1269" s="145">
        <f>IFERROR(_xll.qlIndexFixing(ONIndex1Y,I1269,TRUE,_xll.ohTrigger(RecalcTrigger,Trigger1Y)),NA())</f>
        <v>1.1688647505252447E-2</v>
      </c>
    </row>
    <row r="1270" spans="2:17" x14ac:dyDescent="0.2">
      <c r="B1270" s="39" t="s">
        <v>42</v>
      </c>
      <c r="D1270" s="42">
        <f>_xll.qlCalendarAdvance(Calendar,$D1269,B1270,"f",FALSE)</f>
        <v>48639</v>
      </c>
      <c r="E1270" s="139">
        <f>_xll.qlInterestRateIndexValueDate(IndexON,D1270)</f>
        <v>48639</v>
      </c>
      <c r="F1270" s="155">
        <f>IFERROR(_xll.qlIndexFixing(IndexON,D1270,TRUE,_xll.ohTrigger(RecalcTrigger,TriggerON)),NA())</f>
        <v>1.0809459196696736E-2</v>
      </c>
      <c r="H1270" s="42">
        <f>_xll.qlCalendarAdvance(Calendar,$H1269,B1270,"f",FALSE)</f>
        <v>48639</v>
      </c>
      <c r="I1270" s="139">
        <f>_xll.qlInterestRateIndexValueDate(Index1M,$H1270)</f>
        <v>48641</v>
      </c>
      <c r="J1270" s="144">
        <f>IFERROR(_xll.qlIndexFixing(Index1M,$H1270,TRUE,_xll.ohTrigger(RecalcTrigger,Trigger1M)),NA())</f>
        <v>1.0704784397373435E-2</v>
      </c>
      <c r="K1270" s="44">
        <f>IFERROR(_xll.qlIndexFixing(Index3M,H1270,TRUE,_xll.ohTrigger(RecalcTrigger,Trigger3M)),NA())</f>
        <v>1.1284333253116025E-2</v>
      </c>
      <c r="L1270" s="44">
        <f>IFERROR(_xll.qlIndexFixing(Index6M,$H1270,TRUE,_xll.ohTrigger(RecalcTrigger,Trigger6M)),NA())</f>
        <v>1.1397210910762059E-2</v>
      </c>
      <c r="M1270" s="145">
        <f>IFERROR(_xll.qlIndexFixing(Index1Y,$H1270,TRUE,_xll.ohTrigger(RecalcTrigger,Trigger1Y)),NA())</f>
        <v>1.1512351372232608E-2</v>
      </c>
      <c r="N1270" s="144">
        <f>IFERROR(_xll.qlIndexFixing(ONIndex1M,I1270,TRUE,_xll.ohTrigger(RecalcTrigger,Trigger1M)),NA())</f>
        <v>1.0712879968641786E-2</v>
      </c>
      <c r="O1270" s="44">
        <f>IFERROR(_xll.qlIndexFixing(ONIndex3M,I1270,TRUE,_xll.ohTrigger(RecalcTrigger,Trigger3M)),NA())</f>
        <v>1.1319399032654331E-2</v>
      </c>
      <c r="P1270" s="44">
        <f>IFERROR(_xll.qlIndexFixing(ONIndex6M,I1270,TRUE,_xll.ohTrigger(RecalcTrigger,Trigger6M)),NA())</f>
        <v>1.1474927297401294E-2</v>
      </c>
      <c r="Q1270" s="145">
        <f>IFERROR(_xll.qlIndexFixing(ONIndex1Y,I1270,TRUE,_xll.ohTrigger(RecalcTrigger,Trigger1Y)),NA())</f>
        <v>1.167978606926745E-2</v>
      </c>
    </row>
    <row r="1271" spans="2:17" x14ac:dyDescent="0.2">
      <c r="B1271" s="39" t="s">
        <v>42</v>
      </c>
      <c r="D1271" s="42">
        <f>_xll.qlCalendarAdvance(Calendar,$D1270,B1271,"f",FALSE)</f>
        <v>48646</v>
      </c>
      <c r="E1271" s="139">
        <f>_xll.qlInterestRateIndexValueDate(IndexON,D1271)</f>
        <v>48646</v>
      </c>
      <c r="F1271" s="155">
        <f>IFERROR(_xll.qlIndexFixing(IndexON,D1271,TRUE,_xll.ohTrigger(RecalcTrigger,TriggerON)),NA())</f>
        <v>1.0800744696215503E-2</v>
      </c>
      <c r="H1271" s="42">
        <f>_xll.qlCalendarAdvance(Calendar,$H1270,B1271,"f",FALSE)</f>
        <v>48646</v>
      </c>
      <c r="I1271" s="139">
        <f>_xll.qlInterestRateIndexValueDate(Index1M,$H1271)</f>
        <v>48648</v>
      </c>
      <c r="J1271" s="144">
        <f>IFERROR(_xll.qlIndexFixing(Index1M,$H1271,TRUE,_xll.ohTrigger(RecalcTrigger,Trigger1M)),NA())</f>
        <v>1.0696829223418858E-2</v>
      </c>
      <c r="K1271" s="44">
        <f>IFERROR(_xll.qlIndexFixing(Index3M,H1271,TRUE,_xll.ohTrigger(RecalcTrigger,Trigger3M)),NA())</f>
        <v>1.1275635162993951E-2</v>
      </c>
      <c r="L1271" s="44">
        <f>IFERROR(_xll.qlIndexFixing(Index6M,$H1271,TRUE,_xll.ohTrigger(RecalcTrigger,Trigger6M)),NA())</f>
        <v>1.1388282410793449E-2</v>
      </c>
      <c r="M1271" s="145">
        <f>IFERROR(_xll.qlIndexFixing(Index1Y,$H1271,TRUE,_xll.ohTrigger(RecalcTrigger,Trigger1Y)),NA())</f>
        <v>1.1502901730282579E-2</v>
      </c>
      <c r="N1271" s="144">
        <f>IFERROR(_xll.qlIndexFixing(ONIndex1M,I1271,TRUE,_xll.ohTrigger(RecalcTrigger,Trigger1M)),NA())</f>
        <v>1.0704971303638899E-2</v>
      </c>
      <c r="O1271" s="44">
        <f>IFERROR(_xll.qlIndexFixing(ONIndex3M,I1271,TRUE,_xll.ohTrigger(RecalcTrigger,Trigger3M)),NA())</f>
        <v>1.1310858231468046E-2</v>
      </c>
      <c r="P1271" s="44">
        <f>IFERROR(_xll.qlIndexFixing(ONIndex6M,I1271,TRUE,_xll.ohTrigger(RecalcTrigger,Trigger6M)),NA())</f>
        <v>1.1466343277586333E-2</v>
      </c>
      <c r="Q1271" s="145">
        <f>IFERROR(_xll.qlIndexFixing(ONIndex1Y,I1271,TRUE,_xll.ohTrigger(RecalcTrigger,Trigger1Y)),NA())</f>
        <v>1.1670902822409346E-2</v>
      </c>
    </row>
    <row r="1272" spans="2:17" x14ac:dyDescent="0.2">
      <c r="B1272" s="39" t="s">
        <v>42</v>
      </c>
      <c r="D1272" s="42">
        <f>_xll.qlCalendarAdvance(Calendar,$D1271,B1272,"f",FALSE)</f>
        <v>48653</v>
      </c>
      <c r="E1272" s="139">
        <f>_xll.qlInterestRateIndexValueDate(IndexON,D1272)</f>
        <v>48653</v>
      </c>
      <c r="F1272" s="155">
        <f>IFERROR(_xll.qlIndexFixing(IndexON,D1272,TRUE,_xll.ohTrigger(RecalcTrigger,TriggerON)),NA())</f>
        <v>1.0792007516995383E-2</v>
      </c>
      <c r="H1272" s="42">
        <f>_xll.qlCalendarAdvance(Calendar,$H1271,B1272,"f",FALSE)</f>
        <v>48653</v>
      </c>
      <c r="I1272" s="139">
        <f>_xll.qlInterestRateIndexValueDate(Index1M,$H1272)</f>
        <v>48655</v>
      </c>
      <c r="J1272" s="144">
        <f>IFERROR(_xll.qlIndexFixing(Index1M,$H1272,TRUE,_xll.ohTrigger(RecalcTrigger,Trigger1M)),NA())</f>
        <v>1.0688436897360825E-2</v>
      </c>
      <c r="K1272" s="44">
        <f>IFERROR(_xll.qlIndexFixing(Index3M,H1272,TRUE,_xll.ohTrigger(RecalcTrigger,Trigger3M)),NA())</f>
        <v>1.1266915253315281E-2</v>
      </c>
      <c r="L1272" s="44">
        <f>IFERROR(_xll.qlIndexFixing(Index6M,$H1272,TRUE,_xll.ohTrigger(RecalcTrigger,Trigger6M)),NA())</f>
        <v>1.1379331685232719E-2</v>
      </c>
      <c r="M1272" s="145">
        <f>IFERROR(_xll.qlIndexFixing(Index1Y,$H1272,TRUE,_xll.ohTrigger(RecalcTrigger,Trigger1Y)),NA())</f>
        <v>1.1493435879724834E-2</v>
      </c>
      <c r="N1272" s="144">
        <f>IFERROR(_xll.qlIndexFixing(ONIndex1M,I1272,TRUE,_xll.ohTrigger(RecalcTrigger,Trigger1M)),NA())</f>
        <v>1.0697038564053685E-2</v>
      </c>
      <c r="O1272" s="44">
        <f>IFERROR(_xll.qlIndexFixing(ONIndex3M,I1272,TRUE,_xll.ohTrigger(RecalcTrigger,Trigger3M)),NA())</f>
        <v>1.1302294118689105E-2</v>
      </c>
      <c r="P1272" s="44">
        <f>IFERROR(_xll.qlIndexFixing(ONIndex6M,I1272,TRUE,_xll.ohTrigger(RecalcTrigger,Trigger6M)),NA())</f>
        <v>1.145773430892838E-2</v>
      </c>
      <c r="Q1272" s="145">
        <f>IFERROR(_xll.qlIndexFixing(ONIndex1Y,I1272,TRUE,_xll.ohTrigger(RecalcTrigger,Trigger1Y)),NA())</f>
        <v>1.1661997980585426E-2</v>
      </c>
    </row>
    <row r="1273" spans="2:17" x14ac:dyDescent="0.2">
      <c r="B1273" s="39" t="s">
        <v>42</v>
      </c>
      <c r="D1273" s="42">
        <f>_xll.qlCalendarAdvance(Calendar,$D1272,B1273,"f",FALSE)</f>
        <v>48660</v>
      </c>
      <c r="E1273" s="139">
        <f>_xll.qlInterestRateIndexValueDate(IndexON,D1273)</f>
        <v>48660</v>
      </c>
      <c r="F1273" s="155">
        <f>IFERROR(_xll.qlIndexFixing(IndexON,D1273,TRUE,_xll.ohTrigger(RecalcTrigger,TriggerON)),NA())</f>
        <v>1.0783247942889318E-2</v>
      </c>
      <c r="H1273" s="42">
        <f>_xll.qlCalendarAdvance(Calendar,$H1272,B1273,"f",FALSE)</f>
        <v>48660</v>
      </c>
      <c r="I1273" s="139">
        <f>_xll.qlInterestRateIndexValueDate(Index1M,$H1273)</f>
        <v>48662</v>
      </c>
      <c r="J1273" s="144">
        <f>IFERROR(_xll.qlIndexFixing(Index1M,$H1273,TRUE,_xll.ohTrigger(RecalcTrigger,Trigger1M)),NA())</f>
        <v>1.0680848153578892E-2</v>
      </c>
      <c r="K1273" s="44">
        <f>IFERROR(_xll.qlIndexFixing(Index3M,H1273,TRUE,_xll.ohTrigger(RecalcTrigger,Trigger3M)),NA())</f>
        <v>1.1258173783884365E-2</v>
      </c>
      <c r="L1273" s="44">
        <f>IFERROR(_xll.qlIndexFixing(Index6M,$H1273,TRUE,_xll.ohTrigger(RecalcTrigger,Trigger6M)),NA())</f>
        <v>1.1370358958106688E-2</v>
      </c>
      <c r="M1273" s="145">
        <f>IFERROR(_xll.qlIndexFixing(Index1Y,$H1273,TRUE,_xll.ohTrigger(RecalcTrigger,Trigger1Y)),NA())</f>
        <v>1.148395403920705E-2</v>
      </c>
      <c r="N1273" s="144">
        <f>IFERROR(_xll.qlIndexFixing(ONIndex1M,I1273,TRUE,_xll.ohTrigger(RecalcTrigger,Trigger1M)),NA())</f>
        <v>1.0689082011516859E-2</v>
      </c>
      <c r="O1273" s="44">
        <f>IFERROR(_xll.qlIndexFixing(ONIndex3M,I1273,TRUE,_xll.ohTrigger(RecalcTrigger,Trigger3M)),NA())</f>
        <v>1.1293706953070526E-2</v>
      </c>
      <c r="P1273" s="44">
        <f>IFERROR(_xll.qlIndexFixing(ONIndex6M,I1273,TRUE,_xll.ohTrigger(RecalcTrigger,Trigger6M)),NA())</f>
        <v>1.1449100613729613E-2</v>
      </c>
      <c r="Q1273" s="145">
        <f>IFERROR(_xll.qlIndexFixing(ONIndex1Y,I1273,TRUE,_xll.ohTrigger(RecalcTrigger,Trigger1Y)),NA())</f>
        <v>1.1653071759223366E-2</v>
      </c>
    </row>
    <row r="1274" spans="2:17" x14ac:dyDescent="0.2">
      <c r="B1274" s="39" t="s">
        <v>42</v>
      </c>
      <c r="D1274" s="42">
        <f>_xll.qlCalendarAdvance(Calendar,$D1273,B1274,"f",FALSE)</f>
        <v>48667</v>
      </c>
      <c r="E1274" s="139">
        <f>_xll.qlInterestRateIndexValueDate(IndexON,D1274)</f>
        <v>48667</v>
      </c>
      <c r="F1274" s="155">
        <f>IFERROR(_xll.qlIndexFixing(IndexON,D1274,TRUE,_xll.ohTrigger(RecalcTrigger,TriggerON)),NA())</f>
        <v>1.0774466257670312E-2</v>
      </c>
      <c r="H1274" s="42">
        <f>_xll.qlCalendarAdvance(Calendar,$H1273,B1274,"f",FALSE)</f>
        <v>48667</v>
      </c>
      <c r="I1274" s="139">
        <f>_xll.qlInterestRateIndexValueDate(Index1M,$H1274)</f>
        <v>48669</v>
      </c>
      <c r="J1274" s="144">
        <f>IFERROR(_xll.qlIndexFixing(Index1M,$H1274,TRUE,_xll.ohTrigger(RecalcTrigger,Trigger1M)),NA())</f>
        <v>1.0674073397215144E-2</v>
      </c>
      <c r="K1274" s="44">
        <f>IFERROR(_xll.qlIndexFixing(Index3M,H1274,TRUE,_xll.ohTrigger(RecalcTrigger,Trigger3M)),NA())</f>
        <v>1.1249865294999573E-2</v>
      </c>
      <c r="L1274" s="44">
        <f>IFERROR(_xll.qlIndexFixing(Index6M,$H1274,TRUE,_xll.ohTrigger(RecalcTrigger,Trigger6M)),NA())</f>
        <v>1.1362777088943583E-2</v>
      </c>
      <c r="M1274" s="145">
        <f>IFERROR(_xll.qlIndexFixing(Index1Y,$H1274,TRUE,_xll.ohTrigger(RecalcTrigger,Trigger1Y)),NA())</f>
        <v>1.1474456427369452E-2</v>
      </c>
      <c r="N1274" s="144">
        <f>IFERROR(_xll.qlIndexFixing(ONIndex1M,I1274,TRUE,_xll.ohTrigger(RecalcTrigger,Trigger1M)),NA())</f>
        <v>1.0681101907499269E-2</v>
      </c>
      <c r="O1274" s="44">
        <f>IFERROR(_xll.qlIndexFixing(ONIndex3M,I1274,TRUE,_xll.ohTrigger(RecalcTrigger,Trigger3M)),NA())</f>
        <v>1.1285096993685073E-2</v>
      </c>
      <c r="P1274" s="44">
        <f>IFERROR(_xll.qlIndexFixing(ONIndex6M,I1274,TRUE,_xll.ohTrigger(RecalcTrigger,Trigger6M)),NA())</f>
        <v>1.1440442414452079E-2</v>
      </c>
      <c r="Q1274" s="145">
        <f>IFERROR(_xll.qlIndexFixing(ONIndex1Y,I1274,TRUE,_xll.ohTrigger(RecalcTrigger,Trigger1Y)),NA())</f>
        <v>1.1644124374150522E-2</v>
      </c>
    </row>
    <row r="1275" spans="2:17" x14ac:dyDescent="0.2">
      <c r="B1275" s="39" t="s">
        <v>42</v>
      </c>
      <c r="D1275" s="42">
        <f>_xll.qlCalendarAdvance(Calendar,$D1274,B1275,"f",FALSE)</f>
        <v>48674</v>
      </c>
      <c r="E1275" s="139">
        <f>_xll.qlInterestRateIndexValueDate(IndexON,D1275)</f>
        <v>48674</v>
      </c>
      <c r="F1275" s="155">
        <f>IFERROR(_xll.qlIndexFixing(IndexON,D1275,TRUE,_xll.ohTrigger(RecalcTrigger,TriggerON)),NA())</f>
        <v>1.0765662745351179E-2</v>
      </c>
      <c r="H1275" s="42">
        <f>_xll.qlCalendarAdvance(Calendar,$H1274,B1275,"f",FALSE)</f>
        <v>48674</v>
      </c>
      <c r="I1275" s="139">
        <f>_xll.qlInterestRateIndexValueDate(Index1M,$H1275)</f>
        <v>48676</v>
      </c>
      <c r="J1275" s="144">
        <f>IFERROR(_xll.qlIndexFixing(Index1M,$H1275,TRUE,_xll.ohTrigger(RecalcTrigger,Trigger1M)),NA())</f>
        <v>1.0664774532829491E-2</v>
      </c>
      <c r="K1275" s="44">
        <f>IFERROR(_xll.qlIndexFixing(Index3M,H1275,TRUE,_xll.ohTrigger(RecalcTrigger,Trigger3M)),NA())</f>
        <v>1.1241083213254678E-2</v>
      </c>
      <c r="L1275" s="44">
        <f>IFERROR(_xll.qlIndexFixing(Index6M,$H1275,TRUE,_xll.ohTrigger(RecalcTrigger,Trigger6M)),NA())</f>
        <v>1.1353766270304143E-2</v>
      </c>
      <c r="M1275" s="145">
        <f>IFERROR(_xll.qlIndexFixing(Index1Y,$H1275,TRUE,_xll.ohTrigger(RecalcTrigger,Trigger1Y)),NA())</f>
        <v>1.1462911153427909E-2</v>
      </c>
      <c r="N1275" s="144">
        <f>IFERROR(_xll.qlIndexFixing(ONIndex1M,I1275,TRUE,_xll.ohTrigger(RecalcTrigger,Trigger1M)),NA())</f>
        <v>1.0673098513391821E-2</v>
      </c>
      <c r="O1275" s="44">
        <f>IFERROR(_xll.qlIndexFixing(ONIndex3M,I1275,TRUE,_xll.ohTrigger(RecalcTrigger,Trigger3M)),NA())</f>
        <v>1.1276464499365701E-2</v>
      </c>
      <c r="P1275" s="44">
        <f>IFERROR(_xll.qlIndexFixing(ONIndex6M,I1275,TRUE,_xll.ohTrigger(RecalcTrigger,Trigger6M)),NA())</f>
        <v>1.1431759933557828E-2</v>
      </c>
      <c r="Q1275" s="145">
        <f>IFERROR(_xll.qlIndexFixing(ONIndex1Y,I1275,TRUE,_xll.ohTrigger(RecalcTrigger,Trigger1Y)),NA())</f>
        <v>1.1635156040954442E-2</v>
      </c>
    </row>
    <row r="1276" spans="2:17" x14ac:dyDescent="0.2">
      <c r="B1276" s="39" t="s">
        <v>42</v>
      </c>
      <c r="D1276" s="42">
        <f>_xll.qlCalendarAdvance(Calendar,$D1275,B1276,"f",FALSE)</f>
        <v>48681</v>
      </c>
      <c r="E1276" s="139">
        <f>_xll.qlInterestRateIndexValueDate(IndexON,D1276)</f>
        <v>48681</v>
      </c>
      <c r="F1276" s="155">
        <f>IFERROR(_xll.qlIndexFixing(IndexON,D1276,TRUE,_xll.ohTrigger(RecalcTrigger,TriggerON)),NA())</f>
        <v>1.0756837689864795E-2</v>
      </c>
      <c r="H1276" s="42">
        <f>_xll.qlCalendarAdvance(Calendar,$H1275,B1276,"f",FALSE)</f>
        <v>48681</v>
      </c>
      <c r="I1276" s="139">
        <f>_xll.qlInterestRateIndexValueDate(Index1M,$H1276)</f>
        <v>48683</v>
      </c>
      <c r="J1276" s="144">
        <f>IFERROR(_xll.qlIndexFixing(Index1M,$H1276,TRUE,_xll.ohTrigger(RecalcTrigger,Trigger1M)),NA())</f>
        <v>1.0656703670236245E-2</v>
      </c>
      <c r="K1276" s="44">
        <f>IFERROR(_xll.qlIndexFixing(Index3M,H1276,TRUE,_xll.ohTrigger(RecalcTrigger,Trigger3M)),NA())</f>
        <v>1.1232280333040023E-2</v>
      </c>
      <c r="L1276" s="44">
        <f>IFERROR(_xll.qlIndexFixing(Index6M,$H1276,TRUE,_xll.ohTrigger(RecalcTrigger,Trigger6M)),NA())</f>
        <v>1.1344734075501788E-2</v>
      </c>
      <c r="M1276" s="145">
        <f>IFERROR(_xll.qlIndexFixing(Index1Y,$H1276,TRUE,_xll.ohTrigger(RecalcTrigger,Trigger1Y)),NA())</f>
        <v>1.1455414764257633E-2</v>
      </c>
      <c r="N1276" s="144">
        <f>IFERROR(_xll.qlIndexFixing(ONIndex1M,I1276,TRUE,_xll.ohTrigger(RecalcTrigger,Trigger1M)),NA())</f>
        <v>1.0662774633880545E-2</v>
      </c>
      <c r="O1276" s="44">
        <f>IFERROR(_xll.qlIndexFixing(ONIndex3M,I1276,TRUE,_xll.ohTrigger(RecalcTrigger,Trigger3M)),NA())</f>
        <v>1.1265332882377521E-2</v>
      </c>
      <c r="P1276" s="44">
        <f>IFERROR(_xll.qlIndexFixing(ONIndex6M,I1276,TRUE,_xll.ohTrigger(RecalcTrigger,Trigger6M)),NA())</f>
        <v>1.1420561422559317E-2</v>
      </c>
      <c r="Q1276" s="145">
        <f>IFERROR(_xll.qlIndexFixing(ONIndex1Y,I1276,TRUE,_xll.ohTrigger(RecalcTrigger,Trigger1Y)),NA())</f>
        <v>1.1623594893155342E-2</v>
      </c>
    </row>
    <row r="1277" spans="2:17" x14ac:dyDescent="0.2">
      <c r="B1277" s="39" t="s">
        <v>42</v>
      </c>
      <c r="D1277" s="42">
        <f>_xll.qlCalendarAdvance(Calendar,$D1276,B1277,"f",FALSE)</f>
        <v>48688</v>
      </c>
      <c r="E1277" s="139">
        <f>_xll.qlInterestRateIndexValueDate(IndexON,D1277)</f>
        <v>48688</v>
      </c>
      <c r="F1277" s="155">
        <f>IFERROR(_xll.qlIndexFixing(IndexON,D1277,TRUE,_xll.ohTrigger(RecalcTrigger,TriggerON)),NA())</f>
        <v>1.0747991374904231E-2</v>
      </c>
      <c r="H1277" s="42">
        <f>_xll.qlCalendarAdvance(Calendar,$H1276,B1277,"f",FALSE)</f>
        <v>48688</v>
      </c>
      <c r="I1277" s="139">
        <f>_xll.qlInterestRateIndexValueDate(Index1M,$H1277)</f>
        <v>48690</v>
      </c>
      <c r="J1277" s="144">
        <f>IFERROR(_xll.qlIndexFixing(Index1M,$H1277,TRUE,_xll.ohTrigger(RecalcTrigger,Trigger1M)),NA())</f>
        <v>1.0648610455163132E-2</v>
      </c>
      <c r="K1277" s="44">
        <f>IFERROR(_xll.qlIndexFixing(Index3M,H1277,TRUE,_xll.ohTrigger(RecalcTrigger,Trigger3M)),NA())</f>
        <v>1.1223456914142527E-2</v>
      </c>
      <c r="L1277" s="44">
        <f>IFERROR(_xll.qlIndexFixing(Index6M,$H1277,TRUE,_xll.ohTrigger(RecalcTrigger,Trigger6M)),NA())</f>
        <v>1.1335680728525211E-2</v>
      </c>
      <c r="M1277" s="145">
        <f>IFERROR(_xll.qlIndexFixing(Index1Y,$H1277,TRUE,_xll.ohTrigger(RecalcTrigger,Trigger1Y)),NA())</f>
        <v>1.144587115022642E-2</v>
      </c>
      <c r="N1277" s="144">
        <f>IFERROR(_xll.qlIndexFixing(ONIndex1M,I1277,TRUE,_xll.ohTrigger(RecalcTrigger,Trigger1M)),NA())</f>
        <v>1.0657022900790736E-2</v>
      </c>
      <c r="O1277" s="44">
        <f>IFERROR(_xll.qlIndexFixing(ONIndex3M,I1277,TRUE,_xll.ohTrigger(RecalcTrigger,Trigger3M)),NA())</f>
        <v>1.125913294189651E-2</v>
      </c>
      <c r="P1277" s="44">
        <f>IFERROR(_xll.qlIndexFixing(ONIndex6M,I1277,TRUE,_xll.ohTrigger(RecalcTrigger,Trigger6M)),NA())</f>
        <v>1.1414323016447625E-2</v>
      </c>
      <c r="Q1277" s="145">
        <f>IFERROR(_xll.qlIndexFixing(ONIndex1Y,I1277,TRUE,_xll.ohTrigger(RecalcTrigger,Trigger1Y)),NA())</f>
        <v>1.1617157393182254E-2</v>
      </c>
    </row>
    <row r="1278" spans="2:17" x14ac:dyDescent="0.2">
      <c r="B1278" s="39" t="s">
        <v>42</v>
      </c>
      <c r="D1278" s="42">
        <f>_xll.qlCalendarAdvance(Calendar,$D1277,B1278,"f",FALSE)</f>
        <v>48695</v>
      </c>
      <c r="E1278" s="139">
        <f>_xll.qlInterestRateIndexValueDate(IndexON,D1278)</f>
        <v>48695</v>
      </c>
      <c r="F1278" s="155">
        <f>IFERROR(_xll.qlIndexFixing(IndexON,D1278,TRUE,_xll.ohTrigger(RecalcTrigger,TriggerON)),NA())</f>
        <v>1.0739124084642171E-2</v>
      </c>
      <c r="H1278" s="42">
        <f>_xll.qlCalendarAdvance(Calendar,$H1277,B1278,"f",FALSE)</f>
        <v>48695</v>
      </c>
      <c r="I1278" s="139">
        <f>_xll.qlInterestRateIndexValueDate(Index1M,$H1278)</f>
        <v>48697</v>
      </c>
      <c r="J1278" s="144">
        <f>IFERROR(_xll.qlIndexFixing(Index1M,$H1278,TRUE,_xll.ohTrigger(RecalcTrigger,Trigger1M)),NA())</f>
        <v>1.0640495149358276E-2</v>
      </c>
      <c r="K1278" s="44">
        <f>IFERROR(_xll.qlIndexFixing(Index3M,H1278,TRUE,_xll.ohTrigger(RecalcTrigger,Trigger3M)),NA())</f>
        <v>1.1214613216348226E-2</v>
      </c>
      <c r="L1278" s="44">
        <f>IFERROR(_xll.qlIndexFixing(Index6M,$H1278,TRUE,_xll.ohTrigger(RecalcTrigger,Trigger6M)),NA())</f>
        <v>1.1326606453358307E-2</v>
      </c>
      <c r="M1278" s="145">
        <f>IFERROR(_xll.qlIndexFixing(Index1Y,$H1278,TRUE,_xll.ohTrigger(RecalcTrigger,Trigger1Y)),NA())</f>
        <v>1.143631263935966E-2</v>
      </c>
      <c r="N1278" s="144">
        <f>IFERROR(_xll.qlIndexFixing(ONIndex1M,I1278,TRUE,_xll.ohTrigger(RecalcTrigger,Trigger1M)),NA())</f>
        <v>1.0648951205238788E-2</v>
      </c>
      <c r="O1278" s="44">
        <f>IFERROR(_xll.qlIndexFixing(ONIndex3M,I1278,TRUE,_xll.ohTrigger(RecalcTrigger,Trigger3M)),NA())</f>
        <v>1.1250434396492537E-2</v>
      </c>
      <c r="P1278" s="44">
        <f>IFERROR(_xll.qlIndexFixing(ONIndex6M,I1278,TRUE,_xll.ohTrigger(RecalcTrigger,Trigger6M)),NA())</f>
        <v>1.1405569025075835E-2</v>
      </c>
      <c r="Q1278" s="145">
        <f>IFERROR(_xll.qlIndexFixing(ONIndex1Y,I1278,TRUE,_xll.ohTrigger(RecalcTrigger,Trigger1Y)),NA())</f>
        <v>1.1608127509941113E-2</v>
      </c>
    </row>
    <row r="1279" spans="2:17" x14ac:dyDescent="0.2">
      <c r="B1279" s="39" t="s">
        <v>42</v>
      </c>
      <c r="D1279" s="42">
        <f>_xll.qlCalendarAdvance(Calendar,$D1278,B1279,"f",FALSE)</f>
        <v>48702</v>
      </c>
      <c r="E1279" s="139">
        <f>_xll.qlInterestRateIndexValueDate(IndexON,D1279)</f>
        <v>48702</v>
      </c>
      <c r="F1279" s="155">
        <f>IFERROR(_xll.qlIndexFixing(IndexON,D1279,TRUE,_xll.ohTrigger(RecalcTrigger,TriggerON)),NA())</f>
        <v>1.0730236102611812E-2</v>
      </c>
      <c r="H1279" s="42">
        <f>_xll.qlCalendarAdvance(Calendar,$H1278,B1279,"f",FALSE)</f>
        <v>48702</v>
      </c>
      <c r="I1279" s="139">
        <f>_xll.qlInterestRateIndexValueDate(Index1M,$H1279)</f>
        <v>48704</v>
      </c>
      <c r="J1279" s="144">
        <f>IFERROR(_xll.qlIndexFixing(Index1M,$H1279,TRUE,_xll.ohTrigger(RecalcTrigger,Trigger1M)),NA())</f>
        <v>1.06323580145673E-2</v>
      </c>
      <c r="K1279" s="44">
        <f>IFERROR(_xll.qlIndexFixing(Index3M,H1279,TRUE,_xll.ohTrigger(RecalcTrigger,Trigger3M)),NA())</f>
        <v>1.1205286761349088E-2</v>
      </c>
      <c r="L1279" s="44">
        <f>IFERROR(_xll.qlIndexFixing(Index6M,$H1279,TRUE,_xll.ohTrigger(RecalcTrigger,Trigger6M)),NA())</f>
        <v>1.1316073107582205E-2</v>
      </c>
      <c r="M1279" s="145">
        <f>IFERROR(_xll.qlIndexFixing(Index1Y,$H1279,TRUE,_xll.ohTrigger(RecalcTrigger,Trigger1Y)),NA())</f>
        <v>1.1426739450260574E-2</v>
      </c>
      <c r="N1279" s="144">
        <f>IFERROR(_xll.qlIndexFixing(ONIndex1M,I1279,TRUE,_xll.ohTrigger(RecalcTrigger,Trigger1M)),NA())</f>
        <v>1.0640857265480363E-2</v>
      </c>
      <c r="O1279" s="44">
        <f>IFERROR(_xll.qlIndexFixing(ONIndex3M,I1279,TRUE,_xll.ohTrigger(RecalcTrigger,Trigger3M)),NA())</f>
        <v>1.1241714351886145E-2</v>
      </c>
      <c r="P1279" s="44">
        <f>IFERROR(_xll.qlIndexFixing(ONIndex6M,I1279,TRUE,_xll.ohTrigger(RecalcTrigger,Trigger6M)),NA())</f>
        <v>1.139679164177565E-2</v>
      </c>
      <c r="Q1279" s="145">
        <f>IFERROR(_xll.qlIndexFixing(ONIndex1Y,I1279,TRUE,_xll.ohTrigger(RecalcTrigger,Trigger1Y)),NA())</f>
        <v>1.1599077541246672E-2</v>
      </c>
    </row>
    <row r="1280" spans="2:17" x14ac:dyDescent="0.2">
      <c r="B1280" s="39" t="s">
        <v>42</v>
      </c>
      <c r="D1280" s="42">
        <f>_xll.qlCalendarAdvance(Calendar,$D1279,B1280,"f",FALSE)</f>
        <v>48709</v>
      </c>
      <c r="E1280" s="139">
        <f>_xll.qlInterestRateIndexValueDate(IndexON,D1280)</f>
        <v>48709</v>
      </c>
      <c r="F1280" s="155">
        <f>IFERROR(_xll.qlIndexFixing(IndexON,D1280,TRUE,_xll.ohTrigger(RecalcTrigger,TriggerON)),NA())</f>
        <v>1.0721327712905904E-2</v>
      </c>
      <c r="H1280" s="42">
        <f>_xll.qlCalendarAdvance(Calendar,$H1279,B1280,"f",FALSE)</f>
        <v>48709</v>
      </c>
      <c r="I1280" s="139">
        <f>_xll.qlInterestRateIndexValueDate(Index1M,$H1280)</f>
        <v>48711</v>
      </c>
      <c r="J1280" s="144">
        <f>IFERROR(_xll.qlIndexFixing(Index1M,$H1280,TRUE,_xll.ohTrigger(RecalcTrigger,Trigger1M)),NA())</f>
        <v>1.0624199312535831E-2</v>
      </c>
      <c r="K1280" s="44">
        <f>IFERROR(_xll.qlIndexFixing(Index3M,H1280,TRUE,_xll.ohTrigger(RecalcTrigger,Trigger3M)),NA())</f>
        <v>1.1196401648033561E-2</v>
      </c>
      <c r="L1280" s="44">
        <f>IFERROR(_xll.qlIndexFixing(Index6M,$H1280,TRUE,_xll.ohTrigger(RecalcTrigger,Trigger6M)),NA())</f>
        <v>1.130695264197666E-2</v>
      </c>
      <c r="M1280" s="145">
        <f>IFERROR(_xll.qlIndexFixing(Index1Y,$H1280,TRUE,_xll.ohTrigger(RecalcTrigger,Trigger1Y)),NA())</f>
        <v>1.1417151801522521E-2</v>
      </c>
      <c r="N1280" s="144">
        <f>IFERROR(_xll.qlIndexFixing(ONIndex1M,I1280,TRUE,_xll.ohTrigger(RecalcTrigger,Trigger1M)),NA())</f>
        <v>1.0632741342906371E-2</v>
      </c>
      <c r="O1280" s="44">
        <f>IFERROR(_xll.qlIndexFixing(ONIndex3M,I1280,TRUE,_xll.ohTrigger(RecalcTrigger,Trigger3M)),NA())</f>
        <v>1.1232973066990226E-2</v>
      </c>
      <c r="P1280" s="44">
        <f>IFERROR(_xll.qlIndexFixing(ONIndex6M,I1280,TRUE,_xll.ohTrigger(RecalcTrigger,Trigger6M)),NA())</f>
        <v>1.1387991088849247E-2</v>
      </c>
      <c r="Q1280" s="145">
        <f>IFERROR(_xll.qlIndexFixing(ONIndex1Y,I1280,TRUE,_xll.ohTrigger(RecalcTrigger,Trigger1Y)),NA())</f>
        <v>1.1590007703006222E-2</v>
      </c>
    </row>
    <row r="1281" spans="2:17" x14ac:dyDescent="0.2">
      <c r="B1281" s="39" t="s">
        <v>42</v>
      </c>
      <c r="D1281" s="42">
        <f>_xll.qlCalendarAdvance(Calendar,$D1280,B1281,"f",FALSE)</f>
        <v>48716</v>
      </c>
      <c r="E1281" s="139">
        <f>_xll.qlInterestRateIndexValueDate(IndexON,D1281)</f>
        <v>48716</v>
      </c>
      <c r="F1281" s="155">
        <f>IFERROR(_xll.qlIndexFixing(IndexON,D1281,TRUE,_xll.ohTrigger(RecalcTrigger,TriggerON)),NA())</f>
        <v>1.0712399199457323E-2</v>
      </c>
      <c r="H1281" s="42">
        <f>_xll.qlCalendarAdvance(Calendar,$H1280,B1281,"f",FALSE)</f>
        <v>48716</v>
      </c>
      <c r="I1281" s="139">
        <f>_xll.qlInterestRateIndexValueDate(Index1M,$H1281)</f>
        <v>48718</v>
      </c>
      <c r="J1281" s="144">
        <f>IFERROR(_xll.qlIndexFixing(Index1M,$H1281,TRUE,_xll.ohTrigger(RecalcTrigger,Trigger1M)),NA())</f>
        <v>1.0616019305009494E-2</v>
      </c>
      <c r="K1281" s="44">
        <f>IFERROR(_xll.qlIndexFixing(Index3M,H1281,TRUE,_xll.ohTrigger(RecalcTrigger,Trigger3M)),NA())</f>
        <v>1.1187497053338045E-2</v>
      </c>
      <c r="L1281" s="44">
        <f>IFERROR(_xll.qlIndexFixing(Index6M,$H1281,TRUE,_xll.ohTrigger(RecalcTrigger,Trigger6M)),NA())</f>
        <v>1.1297811966900459E-2</v>
      </c>
      <c r="M1281" s="145">
        <f>IFERROR(_xll.qlIndexFixing(Index1Y,$H1281,TRUE,_xll.ohTrigger(RecalcTrigger,Trigger1Y)),NA())</f>
        <v>1.1407549911732951E-2</v>
      </c>
      <c r="N1281" s="144">
        <f>IFERROR(_xll.qlIndexFixing(ONIndex1M,I1281,TRUE,_xll.ohTrigger(RecalcTrigger,Trigger1M)),NA())</f>
        <v>1.0624603699067592E-2</v>
      </c>
      <c r="O1281" s="44">
        <f>IFERROR(_xll.qlIndexFixing(ONIndex3M,I1281,TRUE,_xll.ohTrigger(RecalcTrigger,Trigger3M)),NA())</f>
        <v>1.1224210800797607E-2</v>
      </c>
      <c r="P1281" s="44">
        <f>IFERROR(_xll.qlIndexFixing(ONIndex6M,I1281,TRUE,_xll.ohTrigger(RecalcTrigger,Trigger6M)),NA())</f>
        <v>1.1379167588838612E-2</v>
      </c>
      <c r="Q1281" s="145">
        <f>IFERROR(_xll.qlIndexFixing(ONIndex1Y,I1281,TRUE,_xll.ohTrigger(RecalcTrigger,Trigger1Y)),NA())</f>
        <v>1.1580918210807312E-2</v>
      </c>
    </row>
    <row r="1282" spans="2:17" x14ac:dyDescent="0.2">
      <c r="B1282" s="39" t="s">
        <v>42</v>
      </c>
      <c r="D1282" s="42">
        <f>_xll.qlCalendarAdvance(Calendar,$D1281,B1282,"f",FALSE)</f>
        <v>48723</v>
      </c>
      <c r="E1282" s="139">
        <f>_xll.qlInterestRateIndexValueDate(IndexON,D1282)</f>
        <v>48723</v>
      </c>
      <c r="F1282" s="155">
        <f>IFERROR(_xll.qlIndexFixing(IndexON,D1282,TRUE,_xll.ohTrigger(RecalcTrigger,TriggerON)),NA())</f>
        <v>1.0703450846119011E-2</v>
      </c>
      <c r="H1282" s="42">
        <f>_xll.qlCalendarAdvance(Calendar,$H1281,B1282,"f",FALSE)</f>
        <v>48723</v>
      </c>
      <c r="I1282" s="139">
        <f>_xll.qlInterestRateIndexValueDate(Index1M,$H1282)</f>
        <v>48725</v>
      </c>
      <c r="J1282" s="144">
        <f>IFERROR(_xll.qlIndexFixing(Index1M,$H1282,TRUE,_xll.ohTrigger(RecalcTrigger,Trigger1M)),NA())</f>
        <v>1.0607818253733914E-2</v>
      </c>
      <c r="K1282" s="44">
        <f>IFERROR(_xll.qlIndexFixing(Index3M,H1282,TRUE,_xll.ohTrigger(RecalcTrigger,Trigger3M)),NA())</f>
        <v>1.1178573237046041E-2</v>
      </c>
      <c r="L1282" s="44">
        <f>IFERROR(_xll.qlIndexFixing(Index6M,$H1282,TRUE,_xll.ohTrigger(RecalcTrigger,Trigger6M)),NA())</f>
        <v>1.1288651306349045E-2</v>
      </c>
      <c r="M1282" s="145">
        <f>IFERROR(_xll.qlIndexFixing(Index1Y,$H1282,TRUE,_xll.ohTrigger(RecalcTrigger,Trigger1Y)),NA())</f>
        <v>1.1397933999470556E-2</v>
      </c>
      <c r="N1282" s="144">
        <f>IFERROR(_xll.qlIndexFixing(ONIndex1M,I1282,TRUE,_xll.ohTrigger(RecalcTrigger,Trigger1M)),NA())</f>
        <v>1.0616444595434871E-2</v>
      </c>
      <c r="O1282" s="44">
        <f>IFERROR(_xll.qlIndexFixing(ONIndex3M,I1282,TRUE,_xll.ohTrigger(RecalcTrigger,Trigger3M)),NA())</f>
        <v>1.1215427812221179E-2</v>
      </c>
      <c r="P1282" s="44">
        <f>IFERROR(_xll.qlIndexFixing(ONIndex6M,I1282,TRUE,_xll.ohTrigger(RecalcTrigger,Trigger6M)),NA())</f>
        <v>1.1370321364205793E-2</v>
      </c>
      <c r="Q1282" s="145">
        <f>IFERROR(_xll.qlIndexFixing(ONIndex1Y,I1282,TRUE,_xll.ohTrigger(RecalcTrigger,Trigger1Y)),NA())</f>
        <v>1.1571809280237488E-2</v>
      </c>
    </row>
    <row r="1283" spans="2:17" x14ac:dyDescent="0.2">
      <c r="B1283" s="39" t="s">
        <v>42</v>
      </c>
      <c r="D1283" s="42">
        <f>_xll.qlCalendarAdvance(Calendar,$D1282,B1283,"f",FALSE)</f>
        <v>48730</v>
      </c>
      <c r="E1283" s="139">
        <f>_xll.qlInterestRateIndexValueDate(IndexON,D1283)</f>
        <v>48730</v>
      </c>
      <c r="F1283" s="155">
        <f>IFERROR(_xll.qlIndexFixing(IndexON,D1283,TRUE,_xll.ohTrigger(RecalcTrigger,TriggerON)),NA())</f>
        <v>1.0694482936584038E-2</v>
      </c>
      <c r="H1283" s="42">
        <f>_xll.qlCalendarAdvance(Calendar,$H1282,B1283,"f",FALSE)</f>
        <v>48730</v>
      </c>
      <c r="I1283" s="139">
        <f>_xll.qlInterestRateIndexValueDate(Index1M,$H1283)</f>
        <v>48732</v>
      </c>
      <c r="J1283" s="144">
        <f>IFERROR(_xll.qlIndexFixing(Index1M,$H1283,TRUE,_xll.ohTrigger(RecalcTrigger,Trigger1M)),NA())</f>
        <v>1.0599596420457214E-2</v>
      </c>
      <c r="K1283" s="44">
        <f>IFERROR(_xll.qlIndexFixing(Index3M,H1283,TRUE,_xll.ohTrigger(RecalcTrigger,Trigger3M)),NA())</f>
        <v>1.1169630458945392E-2</v>
      </c>
      <c r="L1283" s="44">
        <f>IFERROR(_xll.qlIndexFixing(Index6M,$H1283,TRUE,_xll.ohTrigger(RecalcTrigger,Trigger6M)),NA())</f>
        <v>1.1280928993915052E-2</v>
      </c>
      <c r="M1283" s="145">
        <f>IFERROR(_xll.qlIndexFixing(Index1Y,$H1283,TRUE,_xll.ohTrigger(RecalcTrigger,Trigger1Y)),NA())</f>
        <v>1.1388304283305919E-2</v>
      </c>
      <c r="N1283" s="144">
        <f>IFERROR(_xll.qlIndexFixing(ONIndex1M,I1283,TRUE,_xll.ohTrigger(RecalcTrigger,Trigger1M)),NA())</f>
        <v>1.0608264293319181E-2</v>
      </c>
      <c r="O1283" s="44">
        <f>IFERROR(_xll.qlIndexFixing(ONIndex3M,I1283,TRUE,_xll.ohTrigger(RecalcTrigger,Trigger3M)),NA())</f>
        <v>1.1206624360173834E-2</v>
      </c>
      <c r="P1283" s="44">
        <f>IFERROR(_xll.qlIndexFixing(ONIndex6M,I1283,TRUE,_xll.ohTrigger(RecalcTrigger,Trigger6M)),NA())</f>
        <v>1.1361452637173031E-2</v>
      </c>
      <c r="Q1283" s="145">
        <f>IFERROR(_xll.qlIndexFixing(ONIndex1Y,I1283,TRUE,_xll.ohTrigger(RecalcTrigger,Trigger1Y)),NA())</f>
        <v>1.1562681127124108E-2</v>
      </c>
    </row>
    <row r="1284" spans="2:17" x14ac:dyDescent="0.2">
      <c r="B1284" s="39" t="s">
        <v>42</v>
      </c>
      <c r="D1284" s="42">
        <f>_xll.qlCalendarAdvance(Calendar,$D1283,B1284,"f",FALSE)</f>
        <v>48737</v>
      </c>
      <c r="E1284" s="139">
        <f>_xll.qlInterestRateIndexValueDate(IndexON,D1284)</f>
        <v>48737</v>
      </c>
      <c r="F1284" s="155">
        <f>IFERROR(_xll.qlIndexFixing(IndexON,D1284,TRUE,_xll.ohTrigger(RecalcTrigger,TriggerON)),NA())</f>
        <v>1.0685495754945151E-2</v>
      </c>
      <c r="H1284" s="42">
        <f>_xll.qlCalendarAdvance(Calendar,$H1283,B1284,"f",FALSE)</f>
        <v>48737</v>
      </c>
      <c r="I1284" s="139">
        <f>_xll.qlInterestRateIndexValueDate(Index1M,$H1284)</f>
        <v>48739</v>
      </c>
      <c r="J1284" s="144">
        <f>IFERROR(_xll.qlIndexFixing(Index1M,$H1284,TRUE,_xll.ohTrigger(RecalcTrigger,Trigger1M)),NA())</f>
        <v>1.0591354066915026E-2</v>
      </c>
      <c r="K1284" s="44">
        <f>IFERROR(_xll.qlIndexFixing(Index3M,H1284,TRUE,_xll.ohTrigger(RecalcTrigger,Trigger3M)),NA())</f>
        <v>1.116066897881786E-2</v>
      </c>
      <c r="L1284" s="44">
        <f>IFERROR(_xll.qlIndexFixing(Index6M,$H1284,TRUE,_xll.ohTrigger(RecalcTrigger,Trigger6M)),NA())</f>
        <v>1.127173385310235E-2</v>
      </c>
      <c r="M1284" s="145">
        <f>IFERROR(_xll.qlIndexFixing(Index1Y,$H1284,TRUE,_xll.ohTrigger(RecalcTrigger,Trigger1Y)),NA())</f>
        <v>1.13786609818024E-2</v>
      </c>
      <c r="N1284" s="144">
        <f>IFERROR(_xll.qlIndexFixing(ONIndex1M,I1284,TRUE,_xll.ohTrigger(RecalcTrigger,Trigger1M)),NA())</f>
        <v>1.0600063054351239E-2</v>
      </c>
      <c r="O1284" s="44">
        <f>IFERROR(_xll.qlIndexFixing(ONIndex3M,I1284,TRUE,_xll.ohTrigger(RecalcTrigger,Trigger3M)),NA())</f>
        <v>1.1197800703488525E-2</v>
      </c>
      <c r="P1284" s="44">
        <f>IFERROR(_xll.qlIndexFixing(ONIndex6M,I1284,TRUE,_xll.ohTrigger(RecalcTrigger,Trigger6M)),NA())</f>
        <v>1.1352561630362246E-2</v>
      </c>
      <c r="Q1284" s="145">
        <f>IFERROR(_xll.qlIndexFixing(ONIndex1Y,I1284,TRUE,_xll.ohTrigger(RecalcTrigger,Trigger1Y)),NA())</f>
        <v>1.1553533967054719E-2</v>
      </c>
    </row>
    <row r="1285" spans="2:17" x14ac:dyDescent="0.2">
      <c r="B1285" s="39" t="s">
        <v>42</v>
      </c>
      <c r="D1285" s="42">
        <f>_xll.qlCalendarAdvance(Calendar,$D1284,B1285,"f",FALSE)</f>
        <v>48744</v>
      </c>
      <c r="E1285" s="139">
        <f>_xll.qlInterestRateIndexValueDate(IndexON,D1285)</f>
        <v>48744</v>
      </c>
      <c r="F1285" s="155">
        <f>IFERROR(_xll.qlIndexFixing(IndexON,D1285,TRUE,_xll.ohTrigger(RecalcTrigger,TriggerON)),NA())</f>
        <v>1.0676489585135229E-2</v>
      </c>
      <c r="H1285" s="42">
        <f>_xll.qlCalendarAdvance(Calendar,$H1284,B1285,"f",FALSE)</f>
        <v>48744</v>
      </c>
      <c r="I1285" s="139">
        <f>_xll.qlInterestRateIndexValueDate(Index1M,$H1285)</f>
        <v>48746</v>
      </c>
      <c r="J1285" s="144">
        <f>IFERROR(_xll.qlIndexFixing(Index1M,$H1285,TRUE,_xll.ohTrigger(RecalcTrigger,Trigger1M)),NA())</f>
        <v>1.0583091454857974E-2</v>
      </c>
      <c r="K1285" s="44">
        <f>IFERROR(_xll.qlIndexFixing(Index3M,H1285,TRUE,_xll.ohTrigger(RecalcTrigger,Trigger3M)),NA())</f>
        <v>1.1151689056446075E-2</v>
      </c>
      <c r="L1285" s="44">
        <f>IFERROR(_xll.qlIndexFixing(Index6M,$H1285,TRUE,_xll.ohTrigger(RecalcTrigger,Trigger6M)),NA())</f>
        <v>1.1262519351897452E-2</v>
      </c>
      <c r="M1285" s="145">
        <f>IFERROR(_xll.qlIndexFixing(Index1Y,$H1285,TRUE,_xll.ohTrigger(RecalcTrigger,Trigger1Y)),NA())</f>
        <v>1.1369004313515696E-2</v>
      </c>
      <c r="N1285" s="144">
        <f>IFERROR(_xll.qlIndexFixing(ONIndex1M,I1285,TRUE,_xll.ohTrigger(RecalcTrigger,Trigger1M)),NA())</f>
        <v>1.0591841139921954E-2</v>
      </c>
      <c r="O1285" s="44">
        <f>IFERROR(_xll.qlIndexFixing(ONIndex3M,I1285,TRUE,_xll.ohTrigger(RecalcTrigger,Trigger3M)),NA())</f>
        <v>1.1188957101238017E-2</v>
      </c>
      <c r="P1285" s="44">
        <f>IFERROR(_xll.qlIndexFixing(ONIndex6M,I1285,TRUE,_xll.ohTrigger(RecalcTrigger,Trigger6M)),NA())</f>
        <v>1.1343648566075615E-2</v>
      </c>
      <c r="Q1285" s="145">
        <f>IFERROR(_xll.qlIndexFixing(ONIndex1Y,I1285,TRUE,_xll.ohTrigger(RecalcTrigger,Trigger1Y)),NA())</f>
        <v>1.1544368015696804E-2</v>
      </c>
    </row>
    <row r="1286" spans="2:17" x14ac:dyDescent="0.2">
      <c r="B1286" s="39" t="s">
        <v>42</v>
      </c>
      <c r="D1286" s="42">
        <f>_xll.qlCalendarAdvance(Calendar,$D1285,B1286,"f",FALSE)</f>
        <v>48751</v>
      </c>
      <c r="E1286" s="139">
        <f>_xll.qlInterestRateIndexValueDate(IndexON,D1286)</f>
        <v>48751</v>
      </c>
      <c r="F1286" s="155">
        <f>IFERROR(_xll.qlIndexFixing(IndexON,D1286,TRUE,_xll.ohTrigger(RecalcTrigger,TriggerON)),NA())</f>
        <v>1.0667464710847341E-2</v>
      </c>
      <c r="H1286" s="42">
        <f>_xll.qlCalendarAdvance(Calendar,$H1285,B1286,"f",FALSE)</f>
        <v>48751</v>
      </c>
      <c r="I1286" s="139">
        <f>_xll.qlInterestRateIndexValueDate(Index1M,$H1286)</f>
        <v>48753</v>
      </c>
      <c r="J1286" s="144">
        <f>IFERROR(_xll.qlIndexFixing(Index1M,$H1286,TRUE,_xll.ohTrigger(RecalcTrigger,Trigger1M)),NA())</f>
        <v>1.0574808846026684E-2</v>
      </c>
      <c r="K1286" s="44">
        <f>IFERROR(_xll.qlIndexFixing(Index3M,H1286,TRUE,_xll.ohTrigger(RecalcTrigger,Trigger3M)),NA())</f>
        <v>1.1142690951605715E-2</v>
      </c>
      <c r="L1286" s="44">
        <f>IFERROR(_xll.qlIndexFixing(Index6M,$H1286,TRUE,_xll.ohTrigger(RecalcTrigger,Trigger6M)),NA())</f>
        <v>1.1253285714257166E-2</v>
      </c>
      <c r="M1286" s="145">
        <f>IFERROR(_xll.qlIndexFixing(Index1Y,$H1286,TRUE,_xll.ohTrigger(RecalcTrigger,Trigger1Y)),NA())</f>
        <v>1.1359334496992958E-2</v>
      </c>
      <c r="N1286" s="144">
        <f>IFERROR(_xll.qlIndexFixing(ONIndex1M,I1286,TRUE,_xll.ohTrigger(RecalcTrigger,Trigger1M)),NA())</f>
        <v>1.0583598811502171E-2</v>
      </c>
      <c r="O1286" s="44">
        <f>IFERROR(_xll.qlIndexFixing(ONIndex3M,I1286,TRUE,_xll.ohTrigger(RecalcTrigger,Trigger3M)),NA())</f>
        <v>1.1180093812095393E-2</v>
      </c>
      <c r="P1286" s="44">
        <f>IFERROR(_xll.qlIndexFixing(ONIndex6M,I1286,TRUE,_xll.ohTrigger(RecalcTrigger,Trigger6M)),NA())</f>
        <v>1.1334713666775187E-2</v>
      </c>
      <c r="Q1286" s="145">
        <f>IFERROR(_xll.qlIndexFixing(ONIndex1Y,I1286,TRUE,_xll.ohTrigger(RecalcTrigger,Trigger1Y)),NA())</f>
        <v>1.153518348887772E-2</v>
      </c>
    </row>
    <row r="1287" spans="2:17" x14ac:dyDescent="0.2">
      <c r="B1287" s="39" t="s">
        <v>42</v>
      </c>
      <c r="D1287" s="42">
        <f>_xll.qlCalendarAdvance(Calendar,$D1286,B1287,"f",FALSE)</f>
        <v>48758</v>
      </c>
      <c r="E1287" s="139">
        <f>_xll.qlInterestRateIndexValueDate(IndexON,D1287)</f>
        <v>48758</v>
      </c>
      <c r="F1287" s="155">
        <f>IFERROR(_xll.qlIndexFixing(IndexON,D1287,TRUE,_xll.ohTrigger(RecalcTrigger,TriggerON)),NA())</f>
        <v>1.0658421416094299E-2</v>
      </c>
      <c r="H1287" s="42">
        <f>_xll.qlCalendarAdvance(Calendar,$H1286,B1287,"f",FALSE)</f>
        <v>48758</v>
      </c>
      <c r="I1287" s="139">
        <f>_xll.qlInterestRateIndexValueDate(Index1M,$H1287)</f>
        <v>48760</v>
      </c>
      <c r="J1287" s="144">
        <f>IFERROR(_xll.qlIndexFixing(Index1M,$H1287,TRUE,_xll.ohTrigger(RecalcTrigger,Trigger1M)),NA())</f>
        <v>1.0567825053538921E-2</v>
      </c>
      <c r="K1287" s="44">
        <f>IFERROR(_xll.qlIndexFixing(Index3M,H1287,TRUE,_xll.ohTrigger(RecalcTrigger,Trigger3M)),NA())</f>
        <v>1.1133674924075933E-2</v>
      </c>
      <c r="L1287" s="44">
        <f>IFERROR(_xll.qlIndexFixing(Index6M,$H1287,TRUE,_xll.ohTrigger(RecalcTrigger,Trigger6M)),NA())</f>
        <v>1.1244033164134807E-2</v>
      </c>
      <c r="M1287" s="145">
        <f>IFERROR(_xll.qlIndexFixing(Index1Y,$H1287,TRUE,_xll.ohTrigger(RecalcTrigger,Trigger1Y)),NA())</f>
        <v>1.1349651750773453E-2</v>
      </c>
      <c r="N1287" s="144">
        <f>IFERROR(_xll.qlIndexFixing(ONIndex1M,I1287,TRUE,_xll.ohTrigger(RecalcTrigger,Trigger1M)),NA())</f>
        <v>1.0575336330562735E-2</v>
      </c>
      <c r="O1287" s="44">
        <f>IFERROR(_xll.qlIndexFixing(ONIndex3M,I1287,TRUE,_xll.ohTrigger(RecalcTrigger,Trigger3M)),NA())</f>
        <v>1.1171211095293287E-2</v>
      </c>
      <c r="P1287" s="44">
        <f>IFERROR(_xll.qlIndexFixing(ONIndex6M,I1287,TRUE,_xll.ohTrigger(RecalcTrigger,Trigger6M)),NA())</f>
        <v>1.1325757155002947E-2</v>
      </c>
      <c r="Q1287" s="145">
        <f>IFERROR(_xll.qlIndexFixing(ONIndex1Y,I1287,TRUE,_xll.ohTrigger(RecalcTrigger,Trigger1Y)),NA())</f>
        <v>1.1525980602105079E-2</v>
      </c>
    </row>
    <row r="1288" spans="2:17" x14ac:dyDescent="0.2">
      <c r="B1288" s="39" t="s">
        <v>42</v>
      </c>
      <c r="D1288" s="42">
        <f>_xll.qlCalendarAdvance(Calendar,$D1287,B1288,"f",FALSE)</f>
        <v>48765</v>
      </c>
      <c r="E1288" s="139">
        <f>_xll.qlInterestRateIndexValueDate(IndexON,D1288)</f>
        <v>48765</v>
      </c>
      <c r="F1288" s="155">
        <f>IFERROR(_xll.qlIndexFixing(IndexON,D1288,TRUE,_xll.ohTrigger(RecalcTrigger,TriggerON)),NA())</f>
        <v>1.0649359984729045E-2</v>
      </c>
      <c r="H1288" s="42">
        <f>_xll.qlCalendarAdvance(Calendar,$H1287,B1288,"f",FALSE)</f>
        <v>48765</v>
      </c>
      <c r="I1288" s="139">
        <f>_xll.qlInterestRateIndexValueDate(Index1M,$H1288)</f>
        <v>48767</v>
      </c>
      <c r="J1288" s="144">
        <f>IFERROR(_xll.qlIndexFixing(Index1M,$H1288,TRUE,_xll.ohTrigger(RecalcTrigger,Trigger1M)),NA())</f>
        <v>1.0558184685003913E-2</v>
      </c>
      <c r="K1288" s="44">
        <f>IFERROR(_xll.qlIndexFixing(Index3M,H1288,TRUE,_xll.ohTrigger(RecalcTrigger,Trigger3M)),NA())</f>
        <v>1.1124641233631546E-2</v>
      </c>
      <c r="L1288" s="44">
        <f>IFERROR(_xll.qlIndexFixing(Index6M,$H1288,TRUE,_xll.ohTrigger(RecalcTrigger,Trigger6M)),NA())</f>
        <v>1.1233280191385388E-2</v>
      </c>
      <c r="M1288" s="145">
        <f>IFERROR(_xll.qlIndexFixing(Index1Y,$H1288,TRUE,_xll.ohTrigger(RecalcTrigger,Trigger1Y)),NA())</f>
        <v>1.1339956293388787E-2</v>
      </c>
      <c r="N1288" s="144">
        <f>IFERROR(_xll.qlIndexFixing(ONIndex1M,I1288,TRUE,_xll.ohTrigger(RecalcTrigger,Trigger1M)),NA())</f>
        <v>1.056705395857449E-2</v>
      </c>
      <c r="O1288" s="44">
        <f>IFERROR(_xll.qlIndexFixing(ONIndex3M,I1288,TRUE,_xll.ohTrigger(RecalcTrigger,Trigger3M)),NA())</f>
        <v>1.116230920958472E-2</v>
      </c>
      <c r="P1288" s="44">
        <f>IFERROR(_xll.qlIndexFixing(ONIndex6M,I1288,TRUE,_xll.ohTrigger(RecalcTrigger,Trigger6M)),NA())</f>
        <v>1.1316779252901199E-2</v>
      </c>
      <c r="Q1288" s="145">
        <f>IFERROR(_xll.qlIndexFixing(ONIndex1Y,I1288,TRUE,_xll.ohTrigger(RecalcTrigger,Trigger1Y)),NA())</f>
        <v>1.15167595711263E-2</v>
      </c>
    </row>
    <row r="1289" spans="2:17" x14ac:dyDescent="0.2">
      <c r="B1289" s="39" t="s">
        <v>42</v>
      </c>
      <c r="D1289" s="42">
        <f>_xll.qlCalendarAdvance(Calendar,$D1288,B1289,"f",FALSE)</f>
        <v>48772</v>
      </c>
      <c r="E1289" s="139">
        <f>_xll.qlInterestRateIndexValueDate(IndexON,D1289)</f>
        <v>48772</v>
      </c>
      <c r="F1289" s="155">
        <f>IFERROR(_xll.qlIndexFixing(IndexON,D1289,TRUE,_xll.ohTrigger(RecalcTrigger,TriggerON)),NA())</f>
        <v>1.0640280700604521E-2</v>
      </c>
      <c r="H1289" s="42">
        <f>_xll.qlCalendarAdvance(Calendar,$H1288,B1289,"f",FALSE)</f>
        <v>48772</v>
      </c>
      <c r="I1289" s="139">
        <f>_xll.qlInterestRateIndexValueDate(Index1M,$H1289)</f>
        <v>48774</v>
      </c>
      <c r="J1289" s="144">
        <f>IFERROR(_xll.qlIndexFixing(Index1M,$H1289,TRUE,_xll.ohTrigger(RecalcTrigger,Trigger1M)),NA())</f>
        <v>1.0549843656293689E-2</v>
      </c>
      <c r="K1289" s="44">
        <f>IFERROR(_xll.qlIndexFixing(Index3M,H1289,TRUE,_xll.ohTrigger(RecalcTrigger,Trigger3M)),NA())</f>
        <v>1.1115590140043013E-2</v>
      </c>
      <c r="L1289" s="44">
        <f>IFERROR(_xll.qlIndexFixing(Index6M,$H1289,TRUE,_xll.ohTrigger(RecalcTrigger,Trigger6M)),NA())</f>
        <v>1.1223985904092047E-2</v>
      </c>
      <c r="M1289" s="145">
        <f>IFERROR(_xll.qlIndexFixing(Index1Y,$H1289,TRUE,_xll.ohTrigger(RecalcTrigger,Trigger1Y)),NA())</f>
        <v>1.133024834336268E-2</v>
      </c>
      <c r="N1289" s="144">
        <f>IFERROR(_xll.qlIndexFixing(ONIndex1M,I1289,TRUE,_xll.ohTrigger(RecalcTrigger,Trigger1M)),NA())</f>
        <v>1.0558751956928347E-2</v>
      </c>
      <c r="O1289" s="44">
        <f>IFERROR(_xll.qlIndexFixing(ONIndex3M,I1289,TRUE,_xll.ohTrigger(RecalcTrigger,Trigger3M)),NA())</f>
        <v>1.1153388414042453E-2</v>
      </c>
      <c r="P1289" s="44">
        <f>IFERROR(_xll.qlIndexFixing(ONIndex6M,I1289,TRUE,_xll.ohTrigger(RecalcTrigger,Trigger6M)),NA())</f>
        <v>1.1307780183091865E-2</v>
      </c>
      <c r="Q1289" s="145">
        <f>IFERROR(_xll.qlIndexFixing(ONIndex1Y,I1289,TRUE,_xll.ohTrigger(RecalcTrigger,Trigger1Y)),NA())</f>
        <v>1.1507520611608868E-2</v>
      </c>
    </row>
    <row r="1290" spans="2:17" x14ac:dyDescent="0.2">
      <c r="B1290" s="39" t="s">
        <v>42</v>
      </c>
      <c r="D1290" s="42">
        <f>_xll.qlCalendarAdvance(Calendar,$D1289,B1290,"f",FALSE)</f>
        <v>48779</v>
      </c>
      <c r="E1290" s="139">
        <f>_xll.qlInterestRateIndexValueDate(IndexON,D1290)</f>
        <v>48779</v>
      </c>
      <c r="F1290" s="155">
        <f>IFERROR(_xll.qlIndexFixing(IndexON,D1290,TRUE,_xll.ohTrigger(RecalcTrigger,TriggerON)),NA())</f>
        <v>1.0631183847653602E-2</v>
      </c>
      <c r="H1290" s="42">
        <f>_xll.qlCalendarAdvance(Calendar,$H1289,B1290,"f",FALSE)</f>
        <v>48779</v>
      </c>
      <c r="I1290" s="139">
        <f>_xll.qlInterestRateIndexValueDate(Index1M,$H1290)</f>
        <v>48781</v>
      </c>
      <c r="J1290" s="144">
        <f>IFERROR(_xll.qlIndexFixing(Index1M,$H1290,TRUE,_xll.ohTrigger(RecalcTrigger,Trigger1M)),NA())</f>
        <v>1.0541483677774244E-2</v>
      </c>
      <c r="K1290" s="44">
        <f>IFERROR(_xll.qlIndexFixing(Index3M,H1290,TRUE,_xll.ohTrigger(RecalcTrigger,Trigger3M)),NA())</f>
        <v>1.1106521903081673E-2</v>
      </c>
      <c r="L1290" s="44">
        <f>IFERROR(_xll.qlIndexFixing(Index6M,$H1290,TRUE,_xll.ohTrigger(RecalcTrigger,Trigger6M)),NA())</f>
        <v>1.1214673423159851E-2</v>
      </c>
      <c r="M1290" s="145">
        <f>IFERROR(_xll.qlIndexFixing(Index1Y,$H1290,TRUE,_xll.ohTrigger(RecalcTrigger,Trigger1Y)),NA())</f>
        <v>1.1320528119210528E-2</v>
      </c>
      <c r="N1290" s="144">
        <f>IFERROR(_xll.qlIndexFixing(ONIndex1M,I1290,TRUE,_xll.ohTrigger(RecalcTrigger,Trigger1M)),NA())</f>
        <v>1.055043058709515E-2</v>
      </c>
      <c r="O1290" s="44">
        <f>IFERROR(_xll.qlIndexFixing(ONIndex3M,I1290,TRUE,_xll.ohTrigger(RecalcTrigger,Trigger3M)),NA())</f>
        <v>1.1144448967339571E-2</v>
      </c>
      <c r="P1290" s="44">
        <f>IFERROR(_xll.qlIndexFixing(ONIndex6M,I1290,TRUE,_xll.ohTrigger(RecalcTrigger,Trigger6M)),NA())</f>
        <v>1.1298760168036992E-2</v>
      </c>
      <c r="Q1290" s="145">
        <f>IFERROR(_xll.qlIndexFixing(ONIndex1Y,I1290,TRUE,_xll.ohTrigger(RecalcTrigger,Trigger1Y)),NA())</f>
        <v>1.1498263939300202E-2</v>
      </c>
    </row>
    <row r="1291" spans="2:17" x14ac:dyDescent="0.2">
      <c r="B1291" s="39" t="s">
        <v>42</v>
      </c>
      <c r="D1291" s="42">
        <f>_xll.qlCalendarAdvance(Calendar,$D1290,B1291,"f",FALSE)</f>
        <v>48786</v>
      </c>
      <c r="E1291" s="139">
        <f>_xll.qlInterestRateIndexValueDate(IndexON,D1291)</f>
        <v>48786</v>
      </c>
      <c r="F1291" s="155">
        <f>IFERROR(_xll.qlIndexFixing(IndexON,D1291,TRUE,_xll.ohTrigger(RecalcTrigger,TriggerON)),NA())</f>
        <v>1.0622069709809168E-2</v>
      </c>
      <c r="H1291" s="42">
        <f>_xll.qlCalendarAdvance(Calendar,$H1290,B1291,"f",FALSE)</f>
        <v>48786</v>
      </c>
      <c r="I1291" s="139">
        <f>_xll.qlInterestRateIndexValueDate(Index1M,$H1291)</f>
        <v>48788</v>
      </c>
      <c r="J1291" s="144">
        <f>IFERROR(_xll.qlIndexFixing(Index1M,$H1291,TRUE,_xll.ohTrigger(RecalcTrigger,Trigger1M)),NA())</f>
        <v>1.053310501118121E-2</v>
      </c>
      <c r="K1291" s="44">
        <f>IFERROR(_xll.qlIndexFixing(Index3M,H1291,TRUE,_xll.ohTrigger(RecalcTrigger,Trigger3M)),NA())</f>
        <v>1.1097436782514514E-2</v>
      </c>
      <c r="L1291" s="44">
        <f>IFERROR(_xll.qlIndexFixing(Index6M,$H1291,TRUE,_xll.ohTrigger(RecalcTrigger,Trigger6M)),NA())</f>
        <v>1.1205342972552016E-2</v>
      </c>
      <c r="M1291" s="145">
        <f>IFERROR(_xll.qlIndexFixing(Index1Y,$H1291,TRUE,_xll.ohTrigger(RecalcTrigger,Trigger1Y)),NA())</f>
        <v>1.1310795839439846E-2</v>
      </c>
      <c r="N1291" s="144">
        <f>IFERROR(_xll.qlIndexFixing(ONIndex1M,I1291,TRUE,_xll.ohTrigger(RecalcTrigger,Trigger1M)),NA())</f>
        <v>1.0542090110625679E-2</v>
      </c>
      <c r="O1291" s="44">
        <f>IFERROR(_xll.qlIndexFixing(ONIndex3M,I1291,TRUE,_xll.ohTrigger(RecalcTrigger,Trigger3M)),NA())</f>
        <v>1.1135491128628772E-2</v>
      </c>
      <c r="P1291" s="44">
        <f>IFERROR(_xll.qlIndexFixing(ONIndex6M,I1291,TRUE,_xll.ohTrigger(RecalcTrigger,Trigger6M)),NA())</f>
        <v>1.1289719430118694E-2</v>
      </c>
      <c r="Q1291" s="145">
        <f>IFERROR(_xll.qlIndexFixing(ONIndex1Y,I1291,TRUE,_xll.ohTrigger(RecalcTrigger,Trigger1Y)),NA())</f>
        <v>1.148898976978785E-2</v>
      </c>
    </row>
    <row r="1292" spans="2:17" x14ac:dyDescent="0.2">
      <c r="B1292" s="39" t="s">
        <v>42</v>
      </c>
      <c r="D1292" s="42">
        <f>_xll.qlCalendarAdvance(Calendar,$D1291,B1292,"f",FALSE)</f>
        <v>48793</v>
      </c>
      <c r="E1292" s="139">
        <f>_xll.qlInterestRateIndexValueDate(IndexON,D1292)</f>
        <v>48793</v>
      </c>
      <c r="F1292" s="155">
        <f>IFERROR(_xll.qlIndexFixing(IndexON,D1292,TRUE,_xll.ohTrigger(RecalcTrigger,TriggerON)),NA())</f>
        <v>1.0612938570844221E-2</v>
      </c>
      <c r="H1292" s="42">
        <f>_xll.qlCalendarAdvance(Calendar,$H1291,B1292,"f",FALSE)</f>
        <v>48793</v>
      </c>
      <c r="I1292" s="139">
        <f>_xll.qlInterestRateIndexValueDate(Index1M,$H1292)</f>
        <v>48795</v>
      </c>
      <c r="J1292" s="144">
        <f>IFERROR(_xll.qlIndexFixing(Index1M,$H1292,TRUE,_xll.ohTrigger(RecalcTrigger,Trigger1M)),NA())</f>
        <v>1.052470791825022E-2</v>
      </c>
      <c r="K1292" s="44">
        <f>IFERROR(_xll.qlIndexFixing(Index3M,H1292,TRUE,_xll.ohTrigger(RecalcTrigger,Trigger3M)),NA())</f>
        <v>1.1088335038109399E-2</v>
      </c>
      <c r="L1292" s="44">
        <f>IFERROR(_xll.qlIndexFixing(Index6M,$H1292,TRUE,_xll.ohTrigger(RecalcTrigger,Trigger6M)),NA())</f>
        <v>1.1195994776227887E-2</v>
      </c>
      <c r="M1292" s="145">
        <f>IFERROR(_xll.qlIndexFixing(Index1Y,$H1292,TRUE,_xll.ohTrigger(RecalcTrigger,Trigger1Y)),NA())</f>
        <v>1.1301051722549823E-2</v>
      </c>
      <c r="N1292" s="144">
        <f>IFERROR(_xll.qlIndexFixing(ONIndex1M,I1292,TRUE,_xll.ohTrigger(RecalcTrigger,Trigger1M)),NA())</f>
        <v>1.0533730788910844E-2</v>
      </c>
      <c r="O1292" s="44">
        <f>IFERROR(_xll.qlIndexFixing(ONIndex3M,I1292,TRUE,_xll.ohTrigger(RecalcTrigger,Trigger3M)),NA())</f>
        <v>1.1126515156743011E-2</v>
      </c>
      <c r="P1292" s="44">
        <f>IFERROR(_xll.qlIndexFixing(ONIndex6M,I1292,TRUE,_xll.ohTrigger(RecalcTrigger,Trigger6M)),NA())</f>
        <v>1.1280658191639148E-2</v>
      </c>
      <c r="Q1292" s="145">
        <f>IFERROR(_xll.qlIndexFixing(ONIndex1Y,I1292,TRUE,_xll.ohTrigger(RecalcTrigger,Trigger1Y)),NA())</f>
        <v>1.1479698318819231E-2</v>
      </c>
    </row>
    <row r="1293" spans="2:17" x14ac:dyDescent="0.2">
      <c r="B1293" s="39" t="s">
        <v>42</v>
      </c>
      <c r="D1293" s="42">
        <f>_xll.qlCalendarAdvance(Calendar,$D1292,B1293,"f",FALSE)</f>
        <v>48800</v>
      </c>
      <c r="E1293" s="139">
        <f>_xll.qlInterestRateIndexValueDate(IndexON,D1293)</f>
        <v>48800</v>
      </c>
      <c r="F1293" s="155">
        <f>IFERROR(_xll.qlIndexFixing(IndexON,D1293,TRUE,_xll.ohTrigger(RecalcTrigger,TriggerON)),NA())</f>
        <v>1.0603790714691641E-2</v>
      </c>
      <c r="H1293" s="42">
        <f>_xll.qlCalendarAdvance(Calendar,$H1292,B1293,"f",FALSE)</f>
        <v>48800</v>
      </c>
      <c r="I1293" s="139">
        <f>_xll.qlInterestRateIndexValueDate(Index1M,$H1293)</f>
        <v>48802</v>
      </c>
      <c r="J1293" s="144">
        <f>IFERROR(_xll.qlIndexFixing(Index1M,$H1293,TRUE,_xll.ohTrigger(RecalcTrigger,Trigger1M)),NA())</f>
        <v>1.05162926607269E-2</v>
      </c>
      <c r="K1293" s="44">
        <f>IFERROR(_xll.qlIndexFixing(Index3M,H1293,TRUE,_xll.ohTrigger(RecalcTrigger,Trigger3M)),NA())</f>
        <v>1.10792169296281E-2</v>
      </c>
      <c r="L1293" s="44">
        <f>IFERROR(_xll.qlIndexFixing(Index6M,$H1293,TRUE,_xll.ohTrigger(RecalcTrigger,Trigger6M)),NA())</f>
        <v>1.1186629058142512E-2</v>
      </c>
      <c r="M1293" s="145">
        <f>IFERROR(_xll.qlIndexFixing(Index1Y,$H1293,TRUE,_xll.ohTrigger(RecalcTrigger,Trigger1Y)),NA())</f>
        <v>1.1291295987031987E-2</v>
      </c>
      <c r="N1293" s="144">
        <f>IFERROR(_xll.qlIndexFixing(ONIndex1M,I1293,TRUE,_xll.ohTrigger(RecalcTrigger,Trigger1M)),NA())</f>
        <v>1.052535288342149E-2</v>
      </c>
      <c r="O1293" s="44">
        <f>IFERROR(_xll.qlIndexFixing(ONIndex3M,I1293,TRUE,_xll.ohTrigger(RecalcTrigger,Trigger3M)),NA())</f>
        <v>1.1117521310515244E-2</v>
      </c>
      <c r="P1293" s="44">
        <f>IFERROR(_xll.qlIndexFixing(ONIndex6M,I1293,TRUE,_xll.ohTrigger(RecalcTrigger,Trigger6M)),NA())</f>
        <v>1.1271576675060402E-2</v>
      </c>
      <c r="Q1293" s="145">
        <f>IFERROR(_xll.qlIndexFixing(ONIndex1Y,I1293,TRUE,_xll.ohTrigger(RecalcTrigger,Trigger1Y)),NA())</f>
        <v>1.1470389802061831E-2</v>
      </c>
    </row>
    <row r="1294" spans="2:17" x14ac:dyDescent="0.2">
      <c r="B1294" s="39" t="s">
        <v>42</v>
      </c>
      <c r="D1294" s="42">
        <f>_xll.qlCalendarAdvance(Calendar,$D1293,B1294,"f",FALSE)</f>
        <v>48807</v>
      </c>
      <c r="E1294" s="139">
        <f>_xll.qlInterestRateIndexValueDate(IndexON,D1294)</f>
        <v>48807</v>
      </c>
      <c r="F1294" s="155">
        <f>IFERROR(_xll.qlIndexFixing(IndexON,D1294,TRUE,_xll.ohTrigger(RecalcTrigger,TriggerON)),NA())</f>
        <v>1.0594626425284304E-2</v>
      </c>
      <c r="H1294" s="42">
        <f>_xll.qlCalendarAdvance(Calendar,$H1293,B1294,"f",FALSE)</f>
        <v>48807</v>
      </c>
      <c r="I1294" s="139">
        <f>_xll.qlInterestRateIndexValueDate(Index1M,$H1294)</f>
        <v>48809</v>
      </c>
      <c r="J1294" s="144">
        <f>IFERROR(_xll.qlIndexFixing(Index1M,$H1294,TRUE,_xll.ohTrigger(RecalcTrigger,Trigger1M)),NA())</f>
        <v>1.0507859500344385E-2</v>
      </c>
      <c r="K1294" s="44">
        <f>IFERROR(_xll.qlIndexFixing(Index3M,H1294,TRUE,_xll.ohTrigger(RecalcTrigger,Trigger3M)),NA())</f>
        <v>1.1070082716832399E-2</v>
      </c>
      <c r="L1294" s="44">
        <f>IFERROR(_xll.qlIndexFixing(Index6M,$H1294,TRUE,_xll.ohTrigger(RecalcTrigger,Trigger6M)),NA())</f>
        <v>1.1177246042247069E-2</v>
      </c>
      <c r="M1294" s="145">
        <f>IFERROR(_xll.qlIndexFixing(Index1Y,$H1294,TRUE,_xll.ohTrigger(RecalcTrigger,Trigger1Y)),NA())</f>
        <v>1.1281528851369323E-2</v>
      </c>
      <c r="N1294" s="144">
        <f>IFERROR(_xll.qlIndexFixing(ONIndex1M,I1294,TRUE,_xll.ohTrigger(RecalcTrigger,Trigger1M)),NA())</f>
        <v>1.0516956655708398E-2</v>
      </c>
      <c r="O1294" s="44">
        <f>IFERROR(_xll.qlIndexFixing(ONIndex3M,I1294,TRUE,_xll.ohTrigger(RecalcTrigger,Trigger3M)),NA())</f>
        <v>1.1108509849018233E-2</v>
      </c>
      <c r="P1294" s="44">
        <f>IFERROR(_xll.qlIndexFixing(ONIndex6M,I1294,TRUE,_xll.ohTrigger(RecalcTrigger,Trigger6M)),NA())</f>
        <v>1.1262475102844505E-2</v>
      </c>
      <c r="Q1294" s="145">
        <f>IFERROR(_xll.qlIndexFixing(ONIndex1Y,I1294,TRUE,_xll.ohTrigger(RecalcTrigger,Trigger1Y)),NA())</f>
        <v>1.1461064435183133E-2</v>
      </c>
    </row>
    <row r="1295" spans="2:17" x14ac:dyDescent="0.2">
      <c r="B1295" s="39" t="s">
        <v>42</v>
      </c>
      <c r="D1295" s="42">
        <f>_xll.qlCalendarAdvance(Calendar,$D1294,B1295,"f",FALSE)</f>
        <v>48814</v>
      </c>
      <c r="E1295" s="139">
        <f>_xll.qlInterestRateIndexValueDate(IndexON,D1295)</f>
        <v>48814</v>
      </c>
      <c r="F1295" s="155">
        <f>IFERROR(_xll.qlIndexFixing(IndexON,D1295,TRUE,_xll.ohTrigger(RecalcTrigger,TriggerON)),NA())</f>
        <v>1.0585445986315278E-2</v>
      </c>
      <c r="H1295" s="42">
        <f>_xll.qlCalendarAdvance(Calendar,$H1294,B1295,"f",FALSE)</f>
        <v>48814</v>
      </c>
      <c r="I1295" s="139">
        <f>_xll.qlInterestRateIndexValueDate(Index1M,$H1295)</f>
        <v>48816</v>
      </c>
      <c r="J1295" s="144">
        <f>IFERROR(_xll.qlIndexFixing(Index1M,$H1295,TRUE,_xll.ohTrigger(RecalcTrigger,Trigger1M)),NA())</f>
        <v>1.0499408698838308E-2</v>
      </c>
      <c r="K1295" s="44">
        <f>IFERROR(_xll.qlIndexFixing(Index3M,H1295,TRUE,_xll.ohTrigger(RecalcTrigger,Trigger3M)),NA())</f>
        <v>1.1060932659483203E-2</v>
      </c>
      <c r="L1295" s="44">
        <f>IFERROR(_xll.qlIndexFixing(Index6M,$H1295,TRUE,_xll.ohTrigger(RecalcTrigger,Trigger6M)),NA())</f>
        <v>1.1167845952489304E-2</v>
      </c>
      <c r="M1295" s="145">
        <f>IFERROR(_xll.qlIndexFixing(Index1Y,$H1295,TRUE,_xll.ohTrigger(RecalcTrigger,Trigger1Y)),NA())</f>
        <v>1.1271750534037152E-2</v>
      </c>
      <c r="N1295" s="144">
        <f>IFERROR(_xll.qlIndexFixing(ONIndex1M,I1295,TRUE,_xll.ohTrigger(RecalcTrigger,Trigger1M)),NA())</f>
        <v>1.0508542367082541E-2</v>
      </c>
      <c r="O1295" s="44">
        <f>IFERROR(_xll.qlIndexFixing(ONIndex3M,I1295,TRUE,_xll.ohTrigger(RecalcTrigger,Trigger3M)),NA())</f>
        <v>1.1099481031164871E-2</v>
      </c>
      <c r="P1295" s="44">
        <f>IFERROR(_xll.qlIndexFixing(ONIndex6M,I1295,TRUE,_xll.ohTrigger(RecalcTrigger,Trigger6M)),NA())</f>
        <v>1.1253353697533441E-2</v>
      </c>
      <c r="Q1295" s="145">
        <f>IFERROR(_xll.qlIndexFixing(ONIndex1Y,I1295,TRUE,_xll.ohTrigger(RecalcTrigger,Trigger1Y)),NA())</f>
        <v>1.145172243385062E-2</v>
      </c>
    </row>
    <row r="1296" spans="2:17" x14ac:dyDescent="0.2">
      <c r="B1296" s="39" t="s">
        <v>42</v>
      </c>
      <c r="D1296" s="42">
        <f>_xll.qlCalendarAdvance(Calendar,$D1295,B1296,"f",FALSE)</f>
        <v>48821</v>
      </c>
      <c r="E1296" s="139">
        <f>_xll.qlInterestRateIndexValueDate(IndexON,D1296)</f>
        <v>48821</v>
      </c>
      <c r="F1296" s="155">
        <f>IFERROR(_xll.qlIndexFixing(IndexON,D1296,TRUE,_xll.ohTrigger(RecalcTrigger,TriggerON)),NA())</f>
        <v>1.0576249682037187E-2</v>
      </c>
      <c r="H1296" s="42">
        <f>_xll.qlCalendarAdvance(Calendar,$H1295,B1296,"f",FALSE)</f>
        <v>48821</v>
      </c>
      <c r="I1296" s="139">
        <f>_xll.qlInterestRateIndexValueDate(Index1M,$H1296)</f>
        <v>48823</v>
      </c>
      <c r="J1296" s="144">
        <f>IFERROR(_xll.qlIndexFixing(Index1M,$H1296,TRUE,_xll.ohTrigger(RecalcTrigger,Trigger1M)),NA())</f>
        <v>1.0490940517941805E-2</v>
      </c>
      <c r="K1296" s="44">
        <f>IFERROR(_xll.qlIndexFixing(Index3M,H1296,TRUE,_xll.ohTrigger(RecalcTrigger,Trigger3M)),NA())</f>
        <v>1.105225510836085E-2</v>
      </c>
      <c r="L1296" s="44">
        <f>IFERROR(_xll.qlIndexFixing(Index6M,$H1296,TRUE,_xll.ohTrigger(RecalcTrigger,Trigger6M)),NA())</f>
        <v>1.1160956785162103E-2</v>
      </c>
      <c r="M1296" s="145">
        <f>IFERROR(_xll.qlIndexFixing(Index1Y,$H1296,TRUE,_xll.ohTrigger(RecalcTrigger,Trigger1Y)),NA())</f>
        <v>1.1261961253502031E-2</v>
      </c>
      <c r="N1296" s="144">
        <f>IFERROR(_xll.qlIndexFixing(ONIndex1M,I1296,TRUE,_xll.ohTrigger(RecalcTrigger,Trigger1M)),NA())</f>
        <v>1.0500110279094699E-2</v>
      </c>
      <c r="O1296" s="44">
        <f>IFERROR(_xll.qlIndexFixing(ONIndex3M,I1296,TRUE,_xll.ohTrigger(RecalcTrigger,Trigger3M)),NA())</f>
        <v>1.1090435115788111E-2</v>
      </c>
      <c r="P1296" s="44">
        <f>IFERROR(_xll.qlIndexFixing(ONIndex6M,I1296,TRUE,_xll.ohTrigger(RecalcTrigger,Trigger6M)),NA())</f>
        <v>1.1244212681349453E-2</v>
      </c>
      <c r="Q1296" s="145">
        <f>IFERROR(_xll.qlIndexFixing(ONIndex1Y,I1296,TRUE,_xll.ohTrigger(RecalcTrigger,Trigger1Y)),NA())</f>
        <v>1.1442364013891648E-2</v>
      </c>
    </row>
    <row r="1297" spans="2:17" x14ac:dyDescent="0.2">
      <c r="B1297" s="39" t="s">
        <v>42</v>
      </c>
      <c r="D1297" s="42">
        <f>_xll.qlCalendarAdvance(Calendar,$D1296,B1297,"f",FALSE)</f>
        <v>48828</v>
      </c>
      <c r="E1297" s="139">
        <f>_xll.qlInterestRateIndexValueDate(IndexON,D1297)</f>
        <v>48828</v>
      </c>
      <c r="F1297" s="155">
        <f>IFERROR(_xll.qlIndexFixing(IndexON,D1297,TRUE,_xll.ohTrigger(RecalcTrigger,TriggerON)),NA())</f>
        <v>1.0567037795983225E-2</v>
      </c>
      <c r="H1297" s="42">
        <f>_xll.qlCalendarAdvance(Calendar,$H1296,B1297,"f",FALSE)</f>
        <v>48828</v>
      </c>
      <c r="I1297" s="139">
        <f>_xll.qlInterestRateIndexValueDate(Index1M,$H1297)</f>
        <v>48830</v>
      </c>
      <c r="J1297" s="144">
        <f>IFERROR(_xll.qlIndexFixing(Index1M,$H1297,TRUE,_xll.ohTrigger(RecalcTrigger,Trigger1M)),NA())</f>
        <v>1.0482455219395503E-2</v>
      </c>
      <c r="K1297" s="44">
        <f>IFERROR(_xll.qlIndexFixing(Index3M,H1297,TRUE,_xll.ohTrigger(RecalcTrigger,Trigger3M)),NA())</f>
        <v>1.1043075468107644E-2</v>
      </c>
      <c r="L1297" s="44">
        <f>IFERROR(_xll.qlIndexFixing(Index6M,$H1297,TRUE,_xll.ohTrigger(RecalcTrigger,Trigger6M)),NA())</f>
        <v>1.1151530239128626E-2</v>
      </c>
      <c r="M1297" s="145">
        <f>IFERROR(_xll.qlIndexFixing(Index1Y,$H1297,TRUE,_xll.ohTrigger(RecalcTrigger,Trigger1Y)),NA())</f>
        <v>1.1252161228222859E-2</v>
      </c>
      <c r="N1297" s="144">
        <f>IFERROR(_xll.qlIndexFixing(ONIndex1M,I1297,TRUE,_xll.ohTrigger(RecalcTrigger,Trigger1M)),NA())</f>
        <v>1.0491660653135781E-2</v>
      </c>
      <c r="O1297" s="44">
        <f>IFERROR(_xll.qlIndexFixing(ONIndex3M,I1297,TRUE,_xll.ohTrigger(RecalcTrigger,Trigger3M)),NA())</f>
        <v>1.1081372361880781E-2</v>
      </c>
      <c r="P1297" s="44">
        <f>IFERROR(_xll.qlIndexFixing(ONIndex6M,I1297,TRUE,_xll.ohTrigger(RecalcTrigger,Trigger6M)),NA())</f>
        <v>1.1235052276834523E-2</v>
      </c>
      <c r="Q1297" s="145">
        <f>IFERROR(_xll.qlIndexFixing(ONIndex1Y,I1297,TRUE,_xll.ohTrigger(RecalcTrigger,Trigger1Y)),NA())</f>
        <v>1.1432989390733894E-2</v>
      </c>
    </row>
    <row r="1298" spans="2:17" x14ac:dyDescent="0.2">
      <c r="B1298" s="39" t="s">
        <v>42</v>
      </c>
      <c r="D1298" s="42">
        <f>_xll.qlCalendarAdvance(Calendar,$D1297,B1298,"f",FALSE)</f>
        <v>48835</v>
      </c>
      <c r="E1298" s="139">
        <f>_xll.qlInterestRateIndexValueDate(IndexON,D1298)</f>
        <v>48835</v>
      </c>
      <c r="F1298" s="155">
        <f>IFERROR(_xll.qlIndexFixing(IndexON,D1298,TRUE,_xll.ohTrigger(RecalcTrigger,TriggerON)),NA())</f>
        <v>1.0557810612246143E-2</v>
      </c>
      <c r="H1298" s="42">
        <f>_xll.qlCalendarAdvance(Calendar,$H1297,B1298,"f",FALSE)</f>
        <v>48835</v>
      </c>
      <c r="I1298" s="139">
        <f>_xll.qlInterestRateIndexValueDate(Index1M,$H1298)</f>
        <v>48837</v>
      </c>
      <c r="J1298" s="144">
        <f>IFERROR(_xll.qlIndexFixing(Index1M,$H1298,TRUE,_xll.ohTrigger(RecalcTrigger,Trigger1M)),NA())</f>
        <v>1.0473953064930042E-2</v>
      </c>
      <c r="K1298" s="44">
        <f>IFERROR(_xll.qlIndexFixing(Index3M,H1298,TRUE,_xll.ohTrigger(RecalcTrigger,Trigger3M)),NA())</f>
        <v>1.1033880744239201E-2</v>
      </c>
      <c r="L1298" s="44">
        <f>IFERROR(_xll.qlIndexFixing(Index6M,$H1298,TRUE,_xll.ohTrigger(RecalcTrigger,Trigger6M)),NA())</f>
        <v>1.1142087212395029E-2</v>
      </c>
      <c r="M1298" s="145">
        <f>IFERROR(_xll.qlIndexFixing(Index1Y,$H1298,TRUE,_xll.ohTrigger(RecalcTrigger,Trigger1Y)),NA())</f>
        <v>1.1242350676649766E-2</v>
      </c>
      <c r="N1298" s="144">
        <f>IFERROR(_xll.qlIndexFixing(ONIndex1M,I1298,TRUE,_xll.ohTrigger(RecalcTrigger,Trigger1M)),NA())</f>
        <v>1.0483193750836506E-2</v>
      </c>
      <c r="O1298" s="44">
        <f>IFERROR(_xll.qlIndexFixing(ONIndex3M,I1298,TRUE,_xll.ohTrigger(RecalcTrigger,Trigger3M)),NA())</f>
        <v>1.1072293028355773E-2</v>
      </c>
      <c r="P1298" s="44">
        <f>IFERROR(_xll.qlIndexFixing(ONIndex6M,I1298,TRUE,_xll.ohTrigger(RecalcTrigger,Trigger6M)),NA())</f>
        <v>1.1225872706370765E-2</v>
      </c>
      <c r="Q1298" s="145">
        <f>IFERROR(_xll.qlIndexFixing(ONIndex1Y,I1298,TRUE,_xll.ohTrigger(RecalcTrigger,Trigger1Y)),NA())</f>
        <v>1.1423598780204713E-2</v>
      </c>
    </row>
    <row r="1299" spans="2:17" x14ac:dyDescent="0.2">
      <c r="B1299" s="39" t="s">
        <v>42</v>
      </c>
      <c r="D1299" s="42">
        <f>_xll.qlCalendarAdvance(Calendar,$D1298,B1299,"f",FALSE)</f>
        <v>48842</v>
      </c>
      <c r="E1299" s="139">
        <f>_xll.qlInterestRateIndexValueDate(IndexON,D1299)</f>
        <v>48842</v>
      </c>
      <c r="F1299" s="155">
        <f>IFERROR(_xll.qlIndexFixing(IndexON,D1299,TRUE,_xll.ohTrigger(RecalcTrigger,TriggerON)),NA())</f>
        <v>1.0548568414678883E-2</v>
      </c>
      <c r="H1299" s="42">
        <f>_xll.qlCalendarAdvance(Calendar,$H1298,B1299,"f",FALSE)</f>
        <v>48842</v>
      </c>
      <c r="I1299" s="139">
        <f>_xll.qlInterestRateIndexValueDate(Index1M,$H1299)</f>
        <v>48844</v>
      </c>
      <c r="J1299" s="144">
        <f>IFERROR(_xll.qlIndexFixing(Index1M,$H1299,TRUE,_xll.ohTrigger(RecalcTrigger,Trigger1M)),NA())</f>
        <v>1.0465434316281053E-2</v>
      </c>
      <c r="K1299" s="44">
        <f>IFERROR(_xll.qlIndexFixing(Index3M,H1299,TRUE,_xll.ohTrigger(RecalcTrigger,Trigger3M)),NA())</f>
        <v>1.1024671196495006E-2</v>
      </c>
      <c r="L1299" s="44">
        <f>IFERROR(_xll.qlIndexFixing(Index6M,$H1299,TRUE,_xll.ohTrigger(RecalcTrigger,Trigger6M)),NA())</f>
        <v>1.1132627928853379E-2</v>
      </c>
      <c r="M1299" s="145">
        <f>IFERROR(_xll.qlIndexFixing(Index1Y,$H1299,TRUE,_xll.ohTrigger(RecalcTrigger,Trigger1Y)),NA())</f>
        <v>1.1232529817225006E-2</v>
      </c>
      <c r="N1299" s="144">
        <f>IFERROR(_xll.qlIndexFixing(ONIndex1M,I1299,TRUE,_xll.ohTrigger(RecalcTrigger,Trigger1M)),NA())</f>
        <v>1.0474709833427909E-2</v>
      </c>
      <c r="O1299" s="44">
        <f>IFERROR(_xll.qlIndexFixing(ONIndex3M,I1299,TRUE,_xll.ohTrigger(RecalcTrigger,Trigger3M)),NA())</f>
        <v>1.1063197374125977E-2</v>
      </c>
      <c r="P1299" s="44">
        <f>IFERROR(_xll.qlIndexFixing(ONIndex6M,I1299,TRUE,_xll.ohTrigger(RecalcTrigger,Trigger6M)),NA())</f>
        <v>1.1216674192340292E-2</v>
      </c>
      <c r="Q1299" s="145">
        <f>IFERROR(_xll.qlIndexFixing(ONIndex1Y,I1299,TRUE,_xll.ohTrigger(RecalcTrigger,Trigger1Y)),NA())</f>
        <v>1.141419239797159E-2</v>
      </c>
    </row>
    <row r="1300" spans="2:17" x14ac:dyDescent="0.2">
      <c r="B1300" s="39" t="s">
        <v>42</v>
      </c>
      <c r="D1300" s="42">
        <f>_xll.qlCalendarAdvance(Calendar,$D1299,B1300,"f",FALSE)</f>
        <v>48849</v>
      </c>
      <c r="E1300" s="139">
        <f>_xll.qlInterestRateIndexValueDate(IndexON,D1300)</f>
        <v>48849</v>
      </c>
      <c r="F1300" s="155">
        <f>IFERROR(_xll.qlIndexFixing(IndexON,D1300,TRUE,_xll.ohTrigger(RecalcTrigger,TriggerON)),NA())</f>
        <v>1.0539311487054448E-2</v>
      </c>
      <c r="H1300" s="42">
        <f>_xll.qlCalendarAdvance(Calendar,$H1299,B1300,"f",FALSE)</f>
        <v>48849</v>
      </c>
      <c r="I1300" s="139">
        <f>_xll.qlInterestRateIndexValueDate(Index1M,$H1300)</f>
        <v>48851</v>
      </c>
      <c r="J1300" s="144">
        <f>IFERROR(_xll.qlIndexFixing(Index1M,$H1300,TRUE,_xll.ohTrigger(RecalcTrigger,Trigger1M)),NA())</f>
        <v>1.0456899235181671E-2</v>
      </c>
      <c r="K1300" s="44">
        <f>IFERROR(_xll.qlIndexFixing(Index3M,H1300,TRUE,_xll.ohTrigger(RecalcTrigger,Trigger3M)),NA())</f>
        <v>1.1015447084616296E-2</v>
      </c>
      <c r="L1300" s="44">
        <f>IFERROR(_xll.qlIndexFixing(Index6M,$H1300,TRUE,_xll.ohTrigger(RecalcTrigger,Trigger6M)),NA())</f>
        <v>1.1123152612392205E-2</v>
      </c>
      <c r="M1300" s="145">
        <f>IFERROR(_xll.qlIndexFixing(Index1Y,$H1300,TRUE,_xll.ohTrigger(RecalcTrigger,Trigger1Y)),NA())</f>
        <v>1.1222698868382943E-2</v>
      </c>
      <c r="N1300" s="144">
        <f>IFERROR(_xll.qlIndexFixing(ONIndex1M,I1300,TRUE,_xll.ohTrigger(RecalcTrigger,Trigger1M)),NA())</f>
        <v>1.0466209162460771E-2</v>
      </c>
      <c r="O1300" s="44">
        <f>IFERROR(_xll.qlIndexFixing(ONIndex3M,I1300,TRUE,_xll.ohTrigger(RecalcTrigger,Trigger3M)),NA())</f>
        <v>1.1054085658104285E-2</v>
      </c>
      <c r="P1300" s="44">
        <f>IFERROR(_xll.qlIndexFixing(ONIndex6M,I1300,TRUE,_xll.ohTrigger(RecalcTrigger,Trigger6M)),NA())</f>
        <v>1.1207456957205153E-2</v>
      </c>
      <c r="Q1300" s="145">
        <f>IFERROR(_xll.qlIndexFixing(ONIndex1Y,I1300,TRUE,_xll.ohTrigger(RecalcTrigger,Trigger1Y)),NA())</f>
        <v>1.1404770459781943E-2</v>
      </c>
    </row>
    <row r="1301" spans="2:17" x14ac:dyDescent="0.2">
      <c r="B1301" s="39" t="s">
        <v>42</v>
      </c>
      <c r="D1301" s="42">
        <f>_xll.qlCalendarAdvance(Calendar,$D1300,B1301,"f",FALSE)</f>
        <v>48856</v>
      </c>
      <c r="E1301" s="139">
        <f>_xll.qlInterestRateIndexValueDate(IndexON,D1301)</f>
        <v>48856</v>
      </c>
      <c r="F1301" s="155">
        <f>IFERROR(_xll.qlIndexFixing(IndexON,D1301,TRUE,_xll.ohTrigger(RecalcTrigger,TriggerON)),NA())</f>
        <v>1.0530040113305716E-2</v>
      </c>
      <c r="H1301" s="42">
        <f>_xll.qlCalendarAdvance(Calendar,$H1300,B1301,"f",FALSE)</f>
        <v>48856</v>
      </c>
      <c r="I1301" s="139">
        <f>_xll.qlInterestRateIndexValueDate(Index1M,$H1301)</f>
        <v>48858</v>
      </c>
      <c r="J1301" s="144">
        <f>IFERROR(_xll.qlIndexFixing(Index1M,$H1301,TRUE,_xll.ohTrigger(RecalcTrigger,Trigger1M)),NA())</f>
        <v>1.0448348083360037E-2</v>
      </c>
      <c r="K1301" s="44">
        <f>IFERROR(_xll.qlIndexFixing(Index3M,H1301,TRUE,_xll.ohTrigger(RecalcTrigger,Trigger3M)),NA())</f>
        <v>1.1005714125963649E-2</v>
      </c>
      <c r="L1301" s="44">
        <f>IFERROR(_xll.qlIndexFixing(Index6M,$H1301,TRUE,_xll.ohTrigger(RecalcTrigger,Trigger6M)),NA())</f>
        <v>1.111314933920499E-2</v>
      </c>
      <c r="M1301" s="145">
        <f>IFERROR(_xll.qlIndexFixing(Index1Y,$H1301,TRUE,_xll.ohTrigger(RecalcTrigger,Trigger1Y)),NA())</f>
        <v>1.1212858048548749E-2</v>
      </c>
      <c r="N1301" s="144">
        <f>IFERROR(_xll.qlIndexFixing(ONIndex1M,I1301,TRUE,_xll.ohTrigger(RecalcTrigger,Trigger1M)),NA())</f>
        <v>1.0457691999485874E-2</v>
      </c>
      <c r="O1301" s="44">
        <f>IFERROR(_xll.qlIndexFixing(ONIndex3M,I1301,TRUE,_xll.ohTrigger(RecalcTrigger,Trigger3M)),NA())</f>
        <v>1.1044958139123651E-2</v>
      </c>
      <c r="P1301" s="44">
        <f>IFERROR(_xll.qlIndexFixing(ONIndex6M,I1301,TRUE,_xll.ohTrigger(RecalcTrigger,Trigger6M)),NA())</f>
        <v>1.1198221223427396E-2</v>
      </c>
      <c r="Q1301" s="145">
        <f>IFERROR(_xll.qlIndexFixing(ONIndex1Y,I1301,TRUE,_xll.ohTrigger(RecalcTrigger,Trigger1Y)),NA())</f>
        <v>1.1395333181223322E-2</v>
      </c>
    </row>
    <row r="1302" spans="2:17" x14ac:dyDescent="0.2">
      <c r="B1302" s="39" t="s">
        <v>42</v>
      </c>
      <c r="D1302" s="42">
        <f>_xll.qlCalendarAdvance(Calendar,$D1301,B1302,"f",FALSE)</f>
        <v>48863</v>
      </c>
      <c r="E1302" s="139">
        <f>_xll.qlInterestRateIndexValueDate(IndexON,D1302)</f>
        <v>48863</v>
      </c>
      <c r="F1302" s="155">
        <f>IFERROR(_xll.qlIndexFixing(IndexON,D1302,TRUE,_xll.ohTrigger(RecalcTrigger,TriggerON)),NA())</f>
        <v>1.0520754577365565E-2</v>
      </c>
      <c r="H1302" s="42">
        <f>_xll.qlCalendarAdvance(Calendar,$H1301,B1302,"f",FALSE)</f>
        <v>48863</v>
      </c>
      <c r="I1302" s="139">
        <f>_xll.qlInterestRateIndexValueDate(Index1M,$H1302)</f>
        <v>48865</v>
      </c>
      <c r="J1302" s="144">
        <f>IFERROR(_xll.qlIndexFixing(Index1M,$H1302,TRUE,_xll.ohTrigger(RecalcTrigger,Trigger1M)),NA())</f>
        <v>1.0439781122549285E-2</v>
      </c>
      <c r="K1302" s="44">
        <f>IFERROR(_xll.qlIndexFixing(Index3M,H1302,TRUE,_xll.ohTrigger(RecalcTrigger,Trigger3M)),NA())</f>
        <v>1.0996460429799531E-2</v>
      </c>
      <c r="L1302" s="44">
        <f>IFERROR(_xll.qlIndexFixing(Index6M,$H1302,TRUE,_xll.ohTrigger(RecalcTrigger,Trigger6M)),NA())</f>
        <v>1.1103641300395522E-2</v>
      </c>
      <c r="M1302" s="145">
        <f>IFERROR(_xll.qlIndexFixing(Index1Y,$H1302,TRUE,_xll.ohTrigger(RecalcTrigger,Trigger1Y)),NA())</f>
        <v>1.1203007576139923E-2</v>
      </c>
      <c r="N1302" s="144">
        <f>IFERROR(_xll.qlIndexFixing(ONIndex1M,I1302,TRUE,_xll.ohTrigger(RecalcTrigger,Trigger1M)),NA())</f>
        <v>1.0449158605894127E-2</v>
      </c>
      <c r="O1302" s="44">
        <f>IFERROR(_xll.qlIndexFixing(ONIndex3M,I1302,TRUE,_xll.ohTrigger(RecalcTrigger,Trigger3M)),NA())</f>
        <v>1.1035815076336775E-2</v>
      </c>
      <c r="P1302" s="44">
        <f>IFERROR(_xll.qlIndexFixing(ONIndex6M,I1302,TRUE,_xll.ohTrigger(RecalcTrigger,Trigger6M)),NA())</f>
        <v>1.1188967213389134E-2</v>
      </c>
      <c r="Q1302" s="145">
        <f>IFERROR(_xll.qlIndexFixing(ONIndex1Y,I1302,TRUE,_xll.ohTrigger(RecalcTrigger,Trigger1Y)),NA())</f>
        <v>1.1385880777963209E-2</v>
      </c>
    </row>
    <row r="1303" spans="2:17" x14ac:dyDescent="0.2">
      <c r="B1303" s="39" t="s">
        <v>42</v>
      </c>
      <c r="D1303" s="42">
        <f>_xll.qlCalendarAdvance(Calendar,$D1302,B1303,"f",FALSE)</f>
        <v>48870</v>
      </c>
      <c r="E1303" s="139">
        <f>_xll.qlInterestRateIndexValueDate(IndexON,D1303)</f>
        <v>48870</v>
      </c>
      <c r="F1303" s="155">
        <f>IFERROR(_xll.qlIndexFixing(IndexON,D1303,TRUE,_xll.ohTrigger(RecalcTrigger,TriggerON)),NA())</f>
        <v>1.0511455163166872E-2</v>
      </c>
      <c r="H1303" s="42">
        <f>_xll.qlCalendarAdvance(Calendar,$H1302,B1303,"f",FALSE)</f>
        <v>48870</v>
      </c>
      <c r="I1303" s="139">
        <f>_xll.qlInterestRateIndexValueDate(Index1M,$H1303)</f>
        <v>48872</v>
      </c>
      <c r="J1303" s="144">
        <f>IFERROR(_xll.qlIndexFixing(Index1M,$H1303,TRUE,_xll.ohTrigger(RecalcTrigger,Trigger1M)),NA())</f>
        <v>1.0431198614482551E-2</v>
      </c>
      <c r="K1303" s="44">
        <f>IFERROR(_xll.qlIndexFixing(Index3M,H1303,TRUE,_xll.ohTrigger(RecalcTrigger,Trigger3M)),NA())</f>
        <v>1.0987192967072739E-2</v>
      </c>
      <c r="L1303" s="44">
        <f>IFERROR(_xll.qlIndexFixing(Index6M,$H1303,TRUE,_xll.ohTrigger(RecalcTrigger,Trigger6M)),NA())</f>
        <v>1.1094117916077895E-2</v>
      </c>
      <c r="M1303" s="145">
        <f>IFERROR(_xll.qlIndexFixing(Index1Y,$H1303,TRUE,_xll.ohTrigger(RecalcTrigger,Trigger1Y)),NA())</f>
        <v>1.1193147669565431E-2</v>
      </c>
      <c r="N1303" s="144">
        <f>IFERROR(_xll.qlIndexFixing(ONIndex1M,I1303,TRUE,_xll.ohTrigger(RecalcTrigger,Trigger1M)),NA())</f>
        <v>1.0440609243156374E-2</v>
      </c>
      <c r="O1303" s="44">
        <f>IFERROR(_xll.qlIndexFixing(ONIndex3M,I1303,TRUE,_xll.ohTrigger(RecalcTrigger,Trigger3M)),NA())</f>
        <v>1.1026656728576611E-2</v>
      </c>
      <c r="P1303" s="44">
        <f>IFERROR(_xll.qlIndexFixing(ONIndex6M,I1303,TRUE,_xll.ohTrigger(RecalcTrigger,Trigger6M)),NA())</f>
        <v>1.1179695149552416E-2</v>
      </c>
      <c r="Q1303" s="145">
        <f>IFERROR(_xll.qlIndexFixing(ONIndex1Y,I1303,TRUE,_xll.ohTrigger(RecalcTrigger,Trigger1Y)),NA())</f>
        <v>1.1376413465828961E-2</v>
      </c>
    </row>
    <row r="1304" spans="2:17" x14ac:dyDescent="0.2">
      <c r="B1304" s="39" t="s">
        <v>42</v>
      </c>
      <c r="D1304" s="42">
        <f>_xll.qlCalendarAdvance(Calendar,$D1303,B1304,"f",FALSE)</f>
        <v>48877</v>
      </c>
      <c r="E1304" s="139">
        <f>_xll.qlInterestRateIndexValueDate(IndexON,D1304)</f>
        <v>48877</v>
      </c>
      <c r="F1304" s="155">
        <f>IFERROR(_xll.qlIndexFixing(IndexON,D1304,TRUE,_xll.ohTrigger(RecalcTrigger,TriggerON)),NA())</f>
        <v>1.0502142154482641E-2</v>
      </c>
      <c r="H1304" s="42">
        <f>_xll.qlCalendarAdvance(Calendar,$H1303,B1304,"f",FALSE)</f>
        <v>48877</v>
      </c>
      <c r="I1304" s="139">
        <f>_xll.qlInterestRateIndexValueDate(Index1M,$H1304)</f>
        <v>48879</v>
      </c>
      <c r="J1304" s="144">
        <f>IFERROR(_xll.qlIndexFixing(Index1M,$H1304,TRUE,_xll.ohTrigger(RecalcTrigger,Trigger1M)),NA())</f>
        <v>1.0422600820887973E-2</v>
      </c>
      <c r="K1304" s="44">
        <f>IFERROR(_xll.qlIndexFixing(Index3M,H1304,TRUE,_xll.ohTrigger(RecalcTrigger,Trigger3M)),NA())</f>
        <v>1.0977911997522464E-2</v>
      </c>
      <c r="L1304" s="44">
        <f>IFERROR(_xll.qlIndexFixing(Index6M,$H1304,TRUE,_xll.ohTrigger(RecalcTrigger,Trigger6M)),NA())</f>
        <v>1.1084579410132361E-2</v>
      </c>
      <c r="M1304" s="145">
        <f>IFERROR(_xll.qlIndexFixing(Index1Y,$H1304,TRUE,_xll.ohTrigger(RecalcTrigger,Trigger1Y)),NA())</f>
        <v>1.1183278547226129E-2</v>
      </c>
      <c r="N1304" s="144">
        <f>IFERROR(_xll.qlIndexFixing(ONIndex1M,I1304,TRUE,_xll.ohTrigger(RecalcTrigger,Trigger1M)),NA())</f>
        <v>1.0432044172663524E-2</v>
      </c>
      <c r="O1304" s="44">
        <f>IFERROR(_xll.qlIndexFixing(ONIndex3M,I1304,TRUE,_xll.ohTrigger(RecalcTrigger,Trigger3M)),NA())</f>
        <v>1.101748335459618E-2</v>
      </c>
      <c r="P1304" s="44">
        <f>IFERROR(_xll.qlIndexFixing(ONIndex6M,I1304,TRUE,_xll.ohTrigger(RecalcTrigger,Trigger6M)),NA())</f>
        <v>1.1170405254299354E-2</v>
      </c>
      <c r="Q1304" s="145">
        <f>IFERROR(_xll.qlIndexFixing(ONIndex1Y,I1304,TRUE,_xll.ohTrigger(RecalcTrigger,Trigger1Y)),NA())</f>
        <v>1.1366931460328189E-2</v>
      </c>
    </row>
    <row r="1305" spans="2:17" x14ac:dyDescent="0.2">
      <c r="B1305" s="39" t="s">
        <v>42</v>
      </c>
      <c r="D1305" s="42">
        <f>_xll.qlCalendarAdvance(Calendar,$D1304,B1305,"f",FALSE)</f>
        <v>48884</v>
      </c>
      <c r="E1305" s="139">
        <f>_xll.qlInterestRateIndexValueDate(IndexON,D1305)</f>
        <v>48884</v>
      </c>
      <c r="F1305" s="155">
        <f>IFERROR(_xll.qlIndexFixing(IndexON,D1305,TRUE,_xll.ohTrigger(RecalcTrigger,TriggerON)),NA())</f>
        <v>1.049281583524575E-2</v>
      </c>
      <c r="H1305" s="42">
        <f>_xll.qlCalendarAdvance(Calendar,$H1304,B1305,"f",FALSE)</f>
        <v>48884</v>
      </c>
      <c r="I1305" s="139">
        <f>_xll.qlInterestRateIndexValueDate(Index1M,$H1305)</f>
        <v>48886</v>
      </c>
      <c r="J1305" s="144">
        <f>IFERROR(_xll.qlIndexFixing(Index1M,$H1305,TRUE,_xll.ohTrigger(RecalcTrigger,Trigger1M)),NA())</f>
        <v>1.041398800349369E-2</v>
      </c>
      <c r="K1305" s="44">
        <f>IFERROR(_xll.qlIndexFixing(Index3M,H1305,TRUE,_xll.ohTrigger(RecalcTrigger,Trigger3M)),NA())</f>
        <v>1.0968617780886151E-2</v>
      </c>
      <c r="L1305" s="44">
        <f>IFERROR(_xll.qlIndexFixing(Index6M,$H1305,TRUE,_xll.ohTrigger(RecalcTrigger,Trigger6M)),NA())</f>
        <v>1.1075543372126701E-2</v>
      </c>
      <c r="M1305" s="145">
        <f>IFERROR(_xll.qlIndexFixing(Index1Y,$H1305,TRUE,_xll.ohTrigger(RecalcTrigger,Trigger1Y)),NA())</f>
        <v>1.1173400427513899E-2</v>
      </c>
      <c r="N1305" s="144">
        <f>IFERROR(_xll.qlIndexFixing(ONIndex1M,I1305,TRUE,_xll.ohTrigger(RecalcTrigger,Trigger1M)),NA())</f>
        <v>1.0423463655966358E-2</v>
      </c>
      <c r="O1305" s="44">
        <f>IFERROR(_xll.qlIndexFixing(ONIndex3M,I1305,TRUE,_xll.ohTrigger(RecalcTrigger,Trigger3M)),NA())</f>
        <v>1.1008295213628116E-2</v>
      </c>
      <c r="P1305" s="44">
        <f>IFERROR(_xll.qlIndexFixing(ONIndex6M,I1305,TRUE,_xll.ohTrigger(RecalcTrigger,Trigger6M)),NA())</f>
        <v>1.1161097749932125E-2</v>
      </c>
      <c r="Q1305" s="145">
        <f>IFERROR(_xll.qlIndexFixing(ONIndex1Y,I1305,TRUE,_xll.ohTrigger(RecalcTrigger,Trigger1Y)),NA())</f>
        <v>1.1357434977208314E-2</v>
      </c>
    </row>
    <row r="1306" spans="2:17" x14ac:dyDescent="0.2">
      <c r="B1306" s="39" t="s">
        <v>42</v>
      </c>
      <c r="D1306" s="42">
        <f>_xll.qlCalendarAdvance(Calendar,$D1305,B1306,"f",FALSE)</f>
        <v>48891</v>
      </c>
      <c r="E1306" s="139">
        <f>_xll.qlInterestRateIndexValueDate(IndexON,D1306)</f>
        <v>48891</v>
      </c>
      <c r="F1306" s="155">
        <f>IFERROR(_xll.qlIndexFixing(IndexON,D1306,TRUE,_xll.ohTrigger(RecalcTrigger,TriggerON)),NA())</f>
        <v>1.0483476489389076E-2</v>
      </c>
      <c r="H1306" s="42">
        <f>_xll.qlCalendarAdvance(Calendar,$H1305,B1306,"f",FALSE)</f>
        <v>48891</v>
      </c>
      <c r="I1306" s="139">
        <f>_xll.qlInterestRateIndexValueDate(Index1M,$H1306)</f>
        <v>48893</v>
      </c>
      <c r="J1306" s="144">
        <f>IFERROR(_xll.qlIndexFixing(Index1M,$H1306,TRUE,_xll.ohTrigger(RecalcTrigger,Trigger1M)),NA())</f>
        <v>1.0405360424027843E-2</v>
      </c>
      <c r="K1306" s="44">
        <f>IFERROR(_xll.qlIndexFixing(Index3M,H1306,TRUE,_xll.ohTrigger(RecalcTrigger,Trigger3M)),NA())</f>
        <v>1.0959310576896905E-2</v>
      </c>
      <c r="L1306" s="44">
        <f>IFERROR(_xll.qlIndexFixing(Index6M,$H1306,TRUE,_xll.ohTrigger(RecalcTrigger,Trigger6M)),NA())</f>
        <v>1.1065976559592933E-2</v>
      </c>
      <c r="M1306" s="145">
        <f>IFERROR(_xll.qlIndexFixing(Index1Y,$H1306,TRUE,_xll.ohTrigger(RecalcTrigger,Trigger1Y)),NA())</f>
        <v>1.1163513528812735E-2</v>
      </c>
      <c r="N1306" s="144">
        <f>IFERROR(_xll.qlIndexFixing(ONIndex1M,I1306,TRUE,_xll.ohTrigger(RecalcTrigger,Trigger1M)),NA())</f>
        <v>1.0414867954455787E-2</v>
      </c>
      <c r="O1306" s="44">
        <f>IFERROR(_xll.qlIndexFixing(ONIndex3M,I1306,TRUE,_xll.ohTrigger(RecalcTrigger,Trigger3M)),NA())</f>
        <v>1.0999092564265567E-2</v>
      </c>
      <c r="P1306" s="44">
        <f>IFERROR(_xll.qlIndexFixing(ONIndex6M,I1306,TRUE,_xll.ohTrigger(RecalcTrigger,Trigger6M)),NA())</f>
        <v>1.1151772859152587E-2</v>
      </c>
      <c r="Q1306" s="145">
        <f>IFERROR(_xll.qlIndexFixing(ONIndex1Y,I1306,TRUE,_xll.ohTrigger(RecalcTrigger,Trigger1Y)),NA())</f>
        <v>1.1347924232136819E-2</v>
      </c>
    </row>
    <row r="1307" spans="2:17" x14ac:dyDescent="0.2">
      <c r="B1307" s="39" t="s">
        <v>42</v>
      </c>
      <c r="D1307" s="42">
        <f>_xll.qlCalendarAdvance(Calendar,$D1306,B1307,"f",FALSE)</f>
        <v>48898</v>
      </c>
      <c r="E1307" s="139">
        <f>_xll.qlInterestRateIndexValueDate(IndexON,D1307)</f>
        <v>48898</v>
      </c>
      <c r="F1307" s="155">
        <f>IFERROR(_xll.qlIndexFixing(IndexON,D1307,TRUE,_xll.ohTrigger(RecalcTrigger,TriggerON)),NA())</f>
        <v>1.0474124400605689E-2</v>
      </c>
      <c r="H1307" s="42">
        <f>_xll.qlCalendarAdvance(Calendar,$H1306,B1307,"f",FALSE)</f>
        <v>48898</v>
      </c>
      <c r="I1307" s="139">
        <f>_xll.qlInterestRateIndexValueDate(Index1M,$H1307)</f>
        <v>48900</v>
      </c>
      <c r="J1307" s="144">
        <f>IFERROR(_xll.qlIndexFixing(Index1M,$H1307,TRUE,_xll.ohTrigger(RecalcTrigger,Trigger1M)),NA())</f>
        <v>1.0396718344221068E-2</v>
      </c>
      <c r="K1307" s="44">
        <f>IFERROR(_xll.qlIndexFixing(Index3M,H1307,TRUE,_xll.ohTrigger(RecalcTrigger,Trigger3M)),NA())</f>
        <v>1.0949990645286964E-2</v>
      </c>
      <c r="L1307" s="44">
        <f>IFERROR(_xll.qlIndexFixing(Index6M,$H1307,TRUE,_xll.ohTrigger(RecalcTrigger,Trigger6M)),NA())</f>
        <v>1.1056395281251163E-2</v>
      </c>
      <c r="M1307" s="145">
        <f>IFERROR(_xll.qlIndexFixing(Index1Y,$H1307,TRUE,_xll.ohTrigger(RecalcTrigger,Trigger1Y)),NA())</f>
        <v>1.1153618069498312E-2</v>
      </c>
      <c r="N1307" s="144">
        <f>IFERROR(_xll.qlIndexFixing(ONIndex1M,I1307,TRUE,_xll.ohTrigger(RecalcTrigger,Trigger1M)),NA())</f>
        <v>1.0406257329762525E-2</v>
      </c>
      <c r="O1307" s="44">
        <f>IFERROR(_xll.qlIndexFixing(ONIndex3M,I1307,TRUE,_xll.ohTrigger(RecalcTrigger,Trigger3M)),NA())</f>
        <v>1.0989875665741167E-2</v>
      </c>
      <c r="P1307" s="44">
        <f>IFERROR(_xll.qlIndexFixing(ONIndex6M,I1307,TRUE,_xll.ohTrigger(RecalcTrigger,Trigger6M)),NA())</f>
        <v>1.1142430804182979E-2</v>
      </c>
      <c r="Q1307" s="145">
        <f>IFERROR(_xll.qlIndexFixing(ONIndex1Y,I1307,TRUE,_xll.ohTrigger(RecalcTrigger,Trigger1Y)),NA())</f>
        <v>1.1338399440861124E-2</v>
      </c>
    </row>
    <row r="1308" spans="2:17" x14ac:dyDescent="0.2">
      <c r="B1308" s="39" t="s">
        <v>42</v>
      </c>
      <c r="D1308" s="42">
        <f>_xll.qlCalendarAdvance(Calendar,$D1307,B1308,"f",FALSE)</f>
        <v>48905</v>
      </c>
      <c r="E1308" s="139">
        <f>_xll.qlInterestRateIndexValueDate(IndexON,D1308)</f>
        <v>48905</v>
      </c>
      <c r="F1308" s="155">
        <f>IFERROR(_xll.qlIndexFixing(IndexON,D1308,TRUE,_xll.ohTrigger(RecalcTrigger,TriggerON)),NA())</f>
        <v>1.0464759853068273E-2</v>
      </c>
      <c r="H1308" s="42">
        <f>_xll.qlCalendarAdvance(Calendar,$H1307,B1308,"f",FALSE)</f>
        <v>48905</v>
      </c>
      <c r="I1308" s="139">
        <f>_xll.qlInterestRateIndexValueDate(Index1M,$H1308)</f>
        <v>48907</v>
      </c>
      <c r="J1308" s="144">
        <f>IFERROR(_xll.qlIndexFixing(Index1M,$H1308,TRUE,_xll.ohTrigger(RecalcTrigger,Trigger1M)),NA())</f>
        <v>1.0387592222547553E-2</v>
      </c>
      <c r="K1308" s="44">
        <f>IFERROR(_xll.qlIndexFixing(Index3M,H1308,TRUE,_xll.ohTrigger(RecalcTrigger,Trigger3M)),NA())</f>
        <v>1.0940658245785955E-2</v>
      </c>
      <c r="L1308" s="44">
        <f>IFERROR(_xll.qlIndexFixing(Index6M,$H1308,TRUE,_xll.ohTrigger(RecalcTrigger,Trigger6M)),NA())</f>
        <v>1.104679976095857E-2</v>
      </c>
      <c r="M1308" s="145">
        <f>IFERROR(_xll.qlIndexFixing(Index1Y,$H1308,TRUE,_xll.ohTrigger(RecalcTrigger,Trigger1Y)),NA())</f>
        <v>1.1143714267937543E-2</v>
      </c>
      <c r="N1308" s="144">
        <f>IFERROR(_xll.qlIndexFixing(ONIndex1M,I1308,TRUE,_xll.ohTrigger(RecalcTrigger,Trigger1M)),NA())</f>
        <v>1.0397632043037675E-2</v>
      </c>
      <c r="O1308" s="44">
        <f>IFERROR(_xll.qlIndexFixing(ONIndex3M,I1308,TRUE,_xll.ohTrigger(RecalcTrigger,Trigger3M)),NA())</f>
        <v>1.0980644776648063E-2</v>
      </c>
      <c r="P1308" s="44">
        <f>IFERROR(_xll.qlIndexFixing(ONIndex6M,I1308,TRUE,_xll.ohTrigger(RecalcTrigger,Trigger6M)),NA())</f>
        <v>1.1133071807405415E-2</v>
      </c>
      <c r="Q1308" s="145">
        <f>IFERROR(_xll.qlIndexFixing(ONIndex1Y,I1308,TRUE,_xll.ohTrigger(RecalcTrigger,Trigger1Y)),NA())</f>
        <v>1.1328860818968778E-2</v>
      </c>
    </row>
    <row r="1309" spans="2:17" x14ac:dyDescent="0.2">
      <c r="B1309" s="39" t="s">
        <v>42</v>
      </c>
      <c r="D1309" s="42">
        <f>_xll.qlCalendarAdvance(Calendar,$D1308,B1309,"f",FALSE)</f>
        <v>48912</v>
      </c>
      <c r="E1309" s="139">
        <f>_xll.qlInterestRateIndexValueDate(IndexON,D1309)</f>
        <v>48912</v>
      </c>
      <c r="F1309" s="155">
        <f>IFERROR(_xll.qlIndexFixing(IndexON,D1309,TRUE,_xll.ohTrigger(RecalcTrigger,TriggerON)),NA())</f>
        <v>1.0455383130549833E-2</v>
      </c>
      <c r="H1309" s="42">
        <f>_xll.qlCalendarAdvance(Calendar,$H1308,B1309,"f",FALSE)</f>
        <v>48912</v>
      </c>
      <c r="I1309" s="139">
        <f>_xll.qlInterestRateIndexValueDate(Index1M,$H1309)</f>
        <v>48914</v>
      </c>
      <c r="J1309" s="144">
        <f>IFERROR(_xll.qlIndexFixing(Index1M,$H1309,TRUE,_xll.ohTrigger(RecalcTrigger,Trigger1M)),NA())</f>
        <v>1.0379391730484799E-2</v>
      </c>
      <c r="K1309" s="44">
        <f>IFERROR(_xll.qlIndexFixing(Index3M,H1309,TRUE,_xll.ohTrigger(RecalcTrigger,Trigger3M)),NA())</f>
        <v>1.0932321343784857E-2</v>
      </c>
      <c r="L1309" s="44">
        <f>IFERROR(_xll.qlIndexFixing(Index6M,$H1309,TRUE,_xll.ohTrigger(RecalcTrigger,Trigger6M)),NA())</f>
        <v>1.1036667891551706E-2</v>
      </c>
      <c r="M1309" s="145">
        <f>IFERROR(_xll.qlIndexFixing(Index1Y,$H1309,TRUE,_xll.ohTrigger(RecalcTrigger,Trigger1Y)),NA())</f>
        <v>1.113380234248902E-2</v>
      </c>
      <c r="N1309" s="144">
        <f>IFERROR(_xll.qlIndexFixing(ONIndex1M,I1309,TRUE,_xll.ohTrigger(RecalcTrigger,Trigger1M)),NA())</f>
        <v>1.0388992356071824E-2</v>
      </c>
      <c r="O1309" s="44">
        <f>IFERROR(_xll.qlIndexFixing(ONIndex3M,I1309,TRUE,_xll.ohTrigger(RecalcTrigger,Trigger3M)),NA())</f>
        <v>1.0971400156218891E-2</v>
      </c>
      <c r="P1309" s="44">
        <f>IFERROR(_xll.qlIndexFixing(ONIndex6M,I1309,TRUE,_xll.ohTrigger(RecalcTrigger,Trigger6M)),NA())</f>
        <v>1.1123696091441815E-2</v>
      </c>
      <c r="Q1309" s="145">
        <f>IFERROR(_xll.qlIndexFixing(ONIndex1Y,I1309,TRUE,_xll.ohTrigger(RecalcTrigger,Trigger1Y)),NA())</f>
        <v>1.1319308582207199E-2</v>
      </c>
    </row>
    <row r="1310" spans="2:17" x14ac:dyDescent="0.2">
      <c r="B1310" s="39" t="s">
        <v>42</v>
      </c>
      <c r="D1310" s="42">
        <f>_xll.qlCalendarAdvance(Calendar,$D1309,B1310,"f",FALSE)</f>
        <v>48919</v>
      </c>
      <c r="E1310" s="139">
        <f>_xll.qlInterestRateIndexValueDate(IndexON,D1310)</f>
        <v>48919</v>
      </c>
      <c r="F1310" s="155">
        <f>IFERROR(_xll.qlIndexFixing(IndexON,D1310,TRUE,_xll.ohTrigger(RecalcTrigger,TriggerON)),NA())</f>
        <v>1.0445994516823376E-2</v>
      </c>
      <c r="H1310" s="42">
        <f>_xll.qlCalendarAdvance(Calendar,$H1309,B1310,"f",FALSE)</f>
        <v>48919</v>
      </c>
      <c r="I1310" s="139">
        <f>_xll.qlInterestRateIndexValueDate(Index1M,$H1310)</f>
        <v>48921</v>
      </c>
      <c r="J1310" s="144">
        <f>IFERROR(_xll.qlIndexFixing(Index1M,$H1310,TRUE,_xll.ohTrigger(RecalcTrigger,Trigger1M)),NA())</f>
        <v>1.0370707720011585E-2</v>
      </c>
      <c r="K1310" s="44">
        <f>IFERROR(_xll.qlIndexFixing(Index3M,H1310,TRUE,_xll.ohTrigger(RecalcTrigger,Trigger3M)),NA())</f>
        <v>1.0922966965464909E-2</v>
      </c>
      <c r="L1310" s="44">
        <f>IFERROR(_xll.qlIndexFixing(Index6M,$H1310,TRUE,_xll.ohTrigger(RecalcTrigger,Trigger6M)),NA())</f>
        <v>1.1027043357119419E-2</v>
      </c>
      <c r="M1310" s="145">
        <f>IFERROR(_xll.qlIndexFixing(Index1Y,$H1310,TRUE,_xll.ohTrigger(RecalcTrigger,Trigger1Y)),NA())</f>
        <v>1.1123882511502793E-2</v>
      </c>
      <c r="N1310" s="144">
        <f>IFERROR(_xll.qlIndexFixing(ONIndex1M,I1310,TRUE,_xll.ohTrigger(RecalcTrigger,Trigger1M)),NA())</f>
        <v>1.0380338530016076E-2</v>
      </c>
      <c r="O1310" s="44">
        <f>IFERROR(_xll.qlIndexFixing(ONIndex3M,I1310,TRUE,_xll.ohTrigger(RecalcTrigger,Trigger3M)),NA())</f>
        <v>1.0962142063126734E-2</v>
      </c>
      <c r="P1310" s="44">
        <f>IFERROR(_xll.qlIndexFixing(ONIndex6M,I1310,TRUE,_xll.ohTrigger(RecalcTrigger,Trigger6M)),NA())</f>
        <v>1.111430387851442E-2</v>
      </c>
      <c r="Q1310" s="145">
        <f>IFERROR(_xll.qlIndexFixing(ONIndex1Y,I1310,TRUE,_xll.ohTrigger(RecalcTrigger,Trigger1Y)),NA())</f>
        <v>1.1309742946243873E-2</v>
      </c>
    </row>
    <row r="1311" spans="2:17" x14ac:dyDescent="0.2">
      <c r="B1311" s="39" t="s">
        <v>42</v>
      </c>
      <c r="D1311" s="42">
        <f>_xll.qlCalendarAdvance(Calendar,$D1310,B1311,"f",FALSE)</f>
        <v>48926</v>
      </c>
      <c r="E1311" s="139">
        <f>_xll.qlInterestRateIndexValueDate(IndexON,D1311)</f>
        <v>48926</v>
      </c>
      <c r="F1311" s="155">
        <f>IFERROR(_xll.qlIndexFixing(IndexON,D1311,TRUE,_xll.ohTrigger(RecalcTrigger,TriggerON)),NA())</f>
        <v>1.0436594295901713E-2</v>
      </c>
      <c r="H1311" s="42">
        <f>_xll.qlCalendarAdvance(Calendar,$H1310,B1311,"f",FALSE)</f>
        <v>48926</v>
      </c>
      <c r="I1311" s="139">
        <f>_xll.qlInterestRateIndexValueDate(Index1M,$H1311)</f>
        <v>48928</v>
      </c>
      <c r="J1311" s="144">
        <f>IFERROR(_xll.qlIndexFixing(Index1M,$H1311,TRUE,_xll.ohTrigger(RecalcTrigger,Trigger1M)),NA())</f>
        <v>1.0362010256095011E-2</v>
      </c>
      <c r="K1311" s="44">
        <f>IFERROR(_xll.qlIndexFixing(Index3M,H1311,TRUE,_xll.ohTrigger(RecalcTrigger,Trigger3M)),NA())</f>
        <v>1.0913600861550243E-2</v>
      </c>
      <c r="L1311" s="44">
        <f>IFERROR(_xll.qlIndexFixing(Index6M,$H1311,TRUE,_xll.ohTrigger(RecalcTrigger,Trigger6M)),NA())</f>
        <v>1.1017405268115163E-2</v>
      </c>
      <c r="M1311" s="145">
        <f>IFERROR(_xll.qlIndexFixing(Index1Y,$H1311,TRUE,_xll.ohTrigger(RecalcTrigger,Trigger1Y)),NA())</f>
        <v>1.1113954993320808E-2</v>
      </c>
      <c r="N1311" s="144">
        <f>IFERROR(_xll.qlIndexFixing(ONIndex1M,I1311,TRUE,_xll.ohTrigger(RecalcTrigger,Trigger1M)),NA())</f>
        <v>1.0371670826581081E-2</v>
      </c>
      <c r="O1311" s="44">
        <f>IFERROR(_xll.qlIndexFixing(ONIndex3M,I1311,TRUE,_xll.ohTrigger(RecalcTrigger,Trigger3M)),NA())</f>
        <v>1.0952870756524291E-2</v>
      </c>
      <c r="P1311" s="44">
        <f>IFERROR(_xll.qlIndexFixing(ONIndex6M,I1311,TRUE,_xll.ohTrigger(RecalcTrigger,Trigger6M)),NA())</f>
        <v>1.1104895391165215E-2</v>
      </c>
      <c r="Q1311" s="145">
        <f>IFERROR(_xll.qlIndexFixing(ONIndex1Y,I1311,TRUE,_xll.ohTrigger(RecalcTrigger,Trigger1Y)),NA())</f>
        <v>1.1300164126826218E-2</v>
      </c>
    </row>
    <row r="1312" spans="2:17" x14ac:dyDescent="0.2">
      <c r="B1312" s="39" t="s">
        <v>42</v>
      </c>
      <c r="D1312" s="42">
        <f>_xll.qlCalendarAdvance(Calendar,$D1311,B1312,"f",FALSE)</f>
        <v>48933</v>
      </c>
      <c r="E1312" s="139">
        <f>_xll.qlInterestRateIndexValueDate(IndexON,D1312)</f>
        <v>48933</v>
      </c>
      <c r="F1312" s="155">
        <f>IFERROR(_xll.qlIndexFixing(IndexON,D1312,TRUE,_xll.ohTrigger(RecalcTrigger,TriggerON)),NA())</f>
        <v>1.0427182751477915E-2</v>
      </c>
      <c r="H1312" s="42">
        <f>_xll.qlCalendarAdvance(Calendar,$H1311,B1312,"f",FALSE)</f>
        <v>48933</v>
      </c>
      <c r="I1312" s="139">
        <f>_xll.qlInterestRateIndexValueDate(Index1M,$H1312)</f>
        <v>48935</v>
      </c>
      <c r="J1312" s="144">
        <f>IFERROR(_xll.qlIndexFixing(Index1M,$H1312,TRUE,_xll.ohTrigger(RecalcTrigger,Trigger1M)),NA())</f>
        <v>1.0353299600463217E-2</v>
      </c>
      <c r="K1312" s="44">
        <f>IFERROR(_xll.qlIndexFixing(Index3M,H1312,TRUE,_xll.ohTrigger(RecalcTrigger,Trigger3M)),NA())</f>
        <v>1.0904223291744231E-2</v>
      </c>
      <c r="L1312" s="44">
        <f>IFERROR(_xll.qlIndexFixing(Index6M,$H1312,TRUE,_xll.ohTrigger(RecalcTrigger,Trigger6M)),NA())</f>
        <v>1.1007753848386691E-2</v>
      </c>
      <c r="M1312" s="145">
        <f>IFERROR(_xll.qlIndexFixing(Index1Y,$H1312,TRUE,_xll.ohTrigger(RecalcTrigger,Trigger1Y)),NA())</f>
        <v>1.1104020006276036E-2</v>
      </c>
      <c r="N1312" s="144">
        <f>IFERROR(_xll.qlIndexFixing(ONIndex1M,I1312,TRUE,_xll.ohTrigger(RecalcTrigger,Trigger1M)),NA())</f>
        <v>1.0361748222402767E-2</v>
      </c>
      <c r="O1312" s="44">
        <f>IFERROR(_xll.qlIndexFixing(ONIndex3M,I1312,TRUE,_xll.ohTrigger(RecalcTrigger,Trigger3M)),NA())</f>
        <v>1.0942259129747001E-2</v>
      </c>
      <c r="P1312" s="44">
        <f>IFERROR(_xll.qlIndexFixing(ONIndex6M,I1312,TRUE,_xll.ohTrigger(RecalcTrigger,Trigger6M)),NA())</f>
        <v>1.1094123191552896E-2</v>
      </c>
      <c r="Q1312" s="145">
        <f>IFERROR(_xll.qlIndexFixing(ONIndex1Y,I1312,TRUE,_xll.ohTrigger(RecalcTrigger,Trigger1Y)),NA())</f>
        <v>1.1289201038149344E-2</v>
      </c>
    </row>
    <row r="1313" spans="2:17" x14ac:dyDescent="0.2">
      <c r="B1313" s="39" t="s">
        <v>42</v>
      </c>
      <c r="D1313" s="42">
        <f>_xll.qlCalendarAdvance(Calendar,$D1312,B1313,"f",FALSE)</f>
        <v>48940</v>
      </c>
      <c r="E1313" s="139">
        <f>_xll.qlInterestRateIndexValueDate(IndexON,D1313)</f>
        <v>48940</v>
      </c>
      <c r="F1313" s="155">
        <f>IFERROR(_xll.qlIndexFixing(IndexON,D1313,TRUE,_xll.ohTrigger(RecalcTrigger,TriggerON)),NA())</f>
        <v>1.0417760167724666E-2</v>
      </c>
      <c r="H1313" s="42">
        <f>_xll.qlCalendarAdvance(Calendar,$H1312,B1313,"f",FALSE)</f>
        <v>48940</v>
      </c>
      <c r="I1313" s="139">
        <f>_xll.qlInterestRateIndexValueDate(Index1M,$H1313)</f>
        <v>48942</v>
      </c>
      <c r="J1313" s="144">
        <f>IFERROR(_xll.qlIndexFixing(Index1M,$H1313,TRUE,_xll.ohTrigger(RecalcTrigger,Trigger1M)),NA())</f>
        <v>1.0344576014839346E-2</v>
      </c>
      <c r="K1313" s="44">
        <f>IFERROR(_xll.qlIndexFixing(Index3M,H1313,TRUE,_xll.ohTrigger(RecalcTrigger,Trigger3M)),NA())</f>
        <v>1.0894834515746687E-2</v>
      </c>
      <c r="L1313" s="44">
        <f>IFERROR(_xll.qlIndexFixing(Index6M,$H1313,TRUE,_xll.ohTrigger(RecalcTrigger,Trigger6M)),NA())</f>
        <v>1.0998089321780436E-2</v>
      </c>
      <c r="M1313" s="145">
        <f>IFERROR(_xll.qlIndexFixing(Index1Y,$H1313,TRUE,_xll.ohTrigger(RecalcTrigger,Trigger1Y)),NA())</f>
        <v>1.1094077768692683E-2</v>
      </c>
      <c r="N1313" s="144">
        <f>IFERROR(_xll.qlIndexFixing(ONIndex1M,I1313,TRUE,_xll.ohTrigger(RecalcTrigger,Trigger1M)),NA())</f>
        <v>1.0354294833216926E-2</v>
      </c>
      <c r="O1313" s="44">
        <f>IFERROR(_xll.qlIndexFixing(ONIndex3M,I1313,TRUE,_xll.ohTrigger(RecalcTrigger,Trigger3M)),NA())</f>
        <v>1.0934289538120368E-2</v>
      </c>
      <c r="P1313" s="44">
        <f>IFERROR(_xll.qlIndexFixing(ONIndex6M,I1313,TRUE,_xll.ohTrigger(RecalcTrigger,Trigger6M)),NA())</f>
        <v>1.1086030482729825E-2</v>
      </c>
      <c r="Q1313" s="145">
        <f>IFERROR(_xll.qlIndexFixing(ONIndex1Y,I1313,TRUE,_xll.ohTrigger(RecalcTrigger,Trigger1Y)),NA())</f>
        <v>1.1280967799978114E-2</v>
      </c>
    </row>
    <row r="1314" spans="2:17" x14ac:dyDescent="0.2">
      <c r="B1314" s="39" t="s">
        <v>42</v>
      </c>
      <c r="D1314" s="42">
        <f>_xll.qlCalendarAdvance(Calendar,$D1313,B1314,"f",FALSE)</f>
        <v>48947</v>
      </c>
      <c r="E1314" s="139">
        <f>_xll.qlInterestRateIndexValueDate(IndexON,D1314)</f>
        <v>48947</v>
      </c>
      <c r="F1314" s="155">
        <f>IFERROR(_xll.qlIndexFixing(IndexON,D1314,TRUE,_xll.ohTrigger(RecalcTrigger,TriggerON)),NA())</f>
        <v>1.0408326828414971E-2</v>
      </c>
      <c r="H1314" s="42">
        <f>_xll.qlCalendarAdvance(Calendar,$H1313,B1314,"f",FALSE)</f>
        <v>48947</v>
      </c>
      <c r="I1314" s="139">
        <f>_xll.qlInterestRateIndexValueDate(Index1M,$H1314)</f>
        <v>48949</v>
      </c>
      <c r="J1314" s="144">
        <f>IFERROR(_xll.qlIndexFixing(Index1M,$H1314,TRUE,_xll.ohTrigger(RecalcTrigger,Trigger1M)),NA())</f>
        <v>1.0335839760946541E-2</v>
      </c>
      <c r="K1314" s="44">
        <f>IFERROR(_xll.qlIndexFixing(Index3M,H1314,TRUE,_xll.ohTrigger(RecalcTrigger,Trigger3M)),NA())</f>
        <v>1.0885434793256543E-2</v>
      </c>
      <c r="L1314" s="44">
        <f>IFERROR(_xll.qlIndexFixing(Index6M,$H1314,TRUE,_xll.ohTrigger(RecalcTrigger,Trigger6M)),NA())</f>
        <v>1.0988940093744718E-2</v>
      </c>
      <c r="M1314" s="145">
        <f>IFERROR(_xll.qlIndexFixing(Index1Y,$H1314,TRUE,_xll.ohTrigger(RecalcTrigger,Trigger1Y)),NA())</f>
        <v>1.1084128498887293E-2</v>
      </c>
      <c r="N1314" s="144">
        <f>IFERROR(_xll.qlIndexFixing(ONIndex1M,I1314,TRUE,_xll.ohTrigger(RecalcTrigger,Trigger1M)),NA())</f>
        <v>1.0345587066069584E-2</v>
      </c>
      <c r="O1314" s="44">
        <f>IFERROR(_xll.qlIndexFixing(ONIndex3M,I1314,TRUE,_xll.ohTrigger(RecalcTrigger,Trigger3M)),NA())</f>
        <v>1.0924980144224605E-2</v>
      </c>
      <c r="P1314" s="44">
        <f>IFERROR(_xll.qlIndexFixing(ONIndex6M,I1314,TRUE,_xll.ohTrigger(RecalcTrigger,Trigger6M)),NA())</f>
        <v>1.1076574506567738E-2</v>
      </c>
      <c r="Q1314" s="145">
        <f>IFERROR(_xll.qlIndexFixing(ONIndex1Y,I1314,TRUE,_xll.ohTrigger(RecalcTrigger,Trigger1Y)),NA())</f>
        <v>1.127135072396257E-2</v>
      </c>
    </row>
    <row r="1315" spans="2:17" x14ac:dyDescent="0.2">
      <c r="B1315" s="39" t="s">
        <v>42</v>
      </c>
      <c r="D1315" s="42">
        <f>_xll.qlCalendarAdvance(Calendar,$D1314,B1315,"f",FALSE)</f>
        <v>48954</v>
      </c>
      <c r="E1315" s="139">
        <f>_xll.qlInterestRateIndexValueDate(IndexON,D1315)</f>
        <v>48954</v>
      </c>
      <c r="F1315" s="155">
        <f>IFERROR(_xll.qlIndexFixing(IndexON,D1315,TRUE,_xll.ohTrigger(RecalcTrigger,TriggerON)),NA())</f>
        <v>1.0398883017321836E-2</v>
      </c>
      <c r="H1315" s="42">
        <f>_xll.qlCalendarAdvance(Calendar,$H1314,B1315,"f",FALSE)</f>
        <v>48954</v>
      </c>
      <c r="I1315" s="139">
        <f>_xll.qlInterestRateIndexValueDate(Index1M,$H1315)</f>
        <v>48956</v>
      </c>
      <c r="J1315" s="144">
        <f>IFERROR(_xll.qlIndexFixing(Index1M,$H1315,TRUE,_xll.ohTrigger(RecalcTrigger,Trigger1M)),NA())</f>
        <v>1.0327091100505448E-2</v>
      </c>
      <c r="K1315" s="44">
        <f>IFERROR(_xll.qlIndexFixing(Index3M,H1315,TRUE,_xll.ohTrigger(RecalcTrigger,Trigger3M)),NA())</f>
        <v>1.0876024383970062E-2</v>
      </c>
      <c r="L1315" s="44">
        <f>IFERROR(_xll.qlIndexFixing(Index6M,$H1315,TRUE,_xll.ohTrigger(RecalcTrigger,Trigger6M)),NA())</f>
        <v>1.097925114746518E-2</v>
      </c>
      <c r="M1315" s="145">
        <f>IFERROR(_xll.qlIndexFixing(Index1Y,$H1315,TRUE,_xll.ohTrigger(RecalcTrigger,Trigger1Y)),NA())</f>
        <v>1.1074172415167649E-2</v>
      </c>
      <c r="N1315" s="144">
        <f>IFERROR(_xll.qlIndexFixing(ONIndex1M,I1315,TRUE,_xll.ohTrigger(RecalcTrigger,Trigger1M)),NA())</f>
        <v>1.0336866467346439E-2</v>
      </c>
      <c r="O1315" s="44">
        <f>IFERROR(_xll.qlIndexFixing(ONIndex3M,I1315,TRUE,_xll.ohTrigger(RecalcTrigger,Trigger3M)),NA())</f>
        <v>1.0915658572310249E-2</v>
      </c>
      <c r="P1315" s="44">
        <f>IFERROR(_xll.qlIndexFixing(ONIndex6M,I1315,TRUE,_xll.ohTrigger(RecalcTrigger,Trigger6M)),NA())</f>
        <v>1.1067103145432355E-2</v>
      </c>
      <c r="Q1315" s="145">
        <f>IFERROR(_xll.qlIndexFixing(ONIndex1Y,I1315,TRUE,_xll.ohTrigger(RecalcTrigger,Trigger1Y)),NA())</f>
        <v>1.1261721327162633E-2</v>
      </c>
    </row>
    <row r="1316" spans="2:17" x14ac:dyDescent="0.2">
      <c r="B1316" s="39" t="s">
        <v>42</v>
      </c>
      <c r="D1316" s="42">
        <f>_xll.qlCalendarAdvance(Calendar,$D1315,B1316,"f",FALSE)</f>
        <v>48961</v>
      </c>
      <c r="E1316" s="139">
        <f>_xll.qlInterestRateIndexValueDate(IndexON,D1316)</f>
        <v>48961</v>
      </c>
      <c r="F1316" s="155">
        <f>IFERROR(_xll.qlIndexFixing(IndexON,D1316,TRUE,_xll.ohTrigger(RecalcTrigger,TriggerON)),NA())</f>
        <v>1.0389429018378138E-2</v>
      </c>
      <c r="H1316" s="42">
        <f>_xll.qlCalendarAdvance(Calendar,$H1315,B1316,"f",FALSE)</f>
        <v>48961</v>
      </c>
      <c r="I1316" s="139">
        <f>_xll.qlInterestRateIndexValueDate(Index1M,$H1316)</f>
        <v>48963</v>
      </c>
      <c r="J1316" s="144">
        <f>IFERROR(_xll.qlIndexFixing(Index1M,$H1316,TRUE,_xll.ohTrigger(RecalcTrigger,Trigger1M)),NA())</f>
        <v>1.0318330295234213E-2</v>
      </c>
      <c r="K1316" s="44">
        <f>IFERROR(_xll.qlIndexFixing(Index3M,H1316,TRUE,_xll.ohTrigger(RecalcTrigger,Trigger3M)),NA())</f>
        <v>1.0866603547579068E-2</v>
      </c>
      <c r="L1316" s="44">
        <f>IFERROR(_xll.qlIndexFixing(Index6M,$H1316,TRUE,_xll.ohTrigger(RecalcTrigger,Trigger6M)),NA())</f>
        <v>1.0969549749948692E-2</v>
      </c>
      <c r="M1316" s="145">
        <f>IFERROR(_xll.qlIndexFixing(Index1Y,$H1316,TRUE,_xll.ohTrigger(RecalcTrigger,Trigger1Y)),NA())</f>
        <v>1.1064209735831896E-2</v>
      </c>
      <c r="N1316" s="144">
        <f>IFERROR(_xll.qlIndexFixing(ONIndex1M,I1316,TRUE,_xll.ohTrigger(RecalcTrigger,Trigger1M)),NA())</f>
        <v>1.0328133298438402E-2</v>
      </c>
      <c r="O1316" s="44">
        <f>IFERROR(_xll.qlIndexFixing(ONIndex3M,I1316,TRUE,_xll.ohTrigger(RecalcTrigger,Trigger3M)),NA())</f>
        <v>1.0906325081529999E-2</v>
      </c>
      <c r="P1316" s="44">
        <f>IFERROR(_xll.qlIndexFixing(ONIndex6M,I1316,TRUE,_xll.ohTrigger(RecalcTrigger,Trigger6M)),NA())</f>
        <v>1.1057616622185407E-2</v>
      </c>
      <c r="Q1316" s="145">
        <f>IFERROR(_xll.qlIndexFixing(ONIndex1Y,I1316,TRUE,_xll.ohTrigger(RecalcTrigger,Trigger1Y)),NA())</f>
        <v>1.1252079825325723E-2</v>
      </c>
    </row>
    <row r="1317" spans="2:17" x14ac:dyDescent="0.2">
      <c r="B1317" s="39" t="s">
        <v>42</v>
      </c>
      <c r="D1317" s="42">
        <f>_xll.qlCalendarAdvance(Calendar,$D1316,B1317,"f",FALSE)</f>
        <v>48968</v>
      </c>
      <c r="E1317" s="139">
        <f>_xll.qlInterestRateIndexValueDate(IndexON,D1317)</f>
        <v>48968</v>
      </c>
      <c r="F1317" s="155">
        <f>IFERROR(_xll.qlIndexFixing(IndexON,D1317,TRUE,_xll.ohTrigger(RecalcTrigger,TriggerON)),NA())</f>
        <v>1.0379965115676626E-2</v>
      </c>
      <c r="H1317" s="42">
        <f>_xll.qlCalendarAdvance(Calendar,$H1316,B1317,"f",FALSE)</f>
        <v>48968</v>
      </c>
      <c r="I1317" s="139">
        <f>_xll.qlInterestRateIndexValueDate(Index1M,$H1317)</f>
        <v>48970</v>
      </c>
      <c r="J1317" s="144">
        <f>IFERROR(_xll.qlIndexFixing(Index1M,$H1317,TRUE,_xll.ohTrigger(RecalcTrigger,Trigger1M)),NA())</f>
        <v>1.0309557606858477E-2</v>
      </c>
      <c r="K1317" s="44">
        <f>IFERROR(_xll.qlIndexFixing(Index3M,H1317,TRUE,_xll.ohTrigger(RecalcTrigger,Trigger3M)),NA())</f>
        <v>1.0857172543774496E-2</v>
      </c>
      <c r="L1317" s="44">
        <f>IFERROR(_xll.qlIndexFixing(Index6M,$H1317,TRUE,_xll.ohTrigger(RecalcTrigger,Trigger6M)),NA())</f>
        <v>1.095983612501622E-2</v>
      </c>
      <c r="M1317" s="145">
        <f>IFERROR(_xll.qlIndexFixing(Index1Y,$H1317,TRUE,_xll.ohTrigger(RecalcTrigger,Trigger1Y)),NA())</f>
        <v>1.1054240679170954E-2</v>
      </c>
      <c r="N1317" s="144">
        <f>IFERROR(_xll.qlIndexFixing(ONIndex1M,I1317,TRUE,_xll.ohTrigger(RecalcTrigger,Trigger1M)),NA())</f>
        <v>1.0319387820896253E-2</v>
      </c>
      <c r="O1317" s="44">
        <f>IFERROR(_xll.qlIndexFixing(ONIndex3M,I1317,TRUE,_xll.ohTrigger(RecalcTrigger,Trigger3M)),NA())</f>
        <v>1.0896979930556938E-2</v>
      </c>
      <c r="P1317" s="44">
        <f>IFERROR(_xll.qlIndexFixing(ONIndex6M,I1317,TRUE,_xll.ohTrigger(RecalcTrigger,Trigger6M)),NA())</f>
        <v>1.1048115158969196E-2</v>
      </c>
      <c r="Q1317" s="145">
        <f>IFERROR(_xll.qlIndexFixing(ONIndex1Y,I1317,TRUE,_xll.ohTrigger(RecalcTrigger,Trigger1Y)),NA())</f>
        <v>1.1242426433959452E-2</v>
      </c>
    </row>
    <row r="1318" spans="2:17" x14ac:dyDescent="0.2">
      <c r="B1318" s="39" t="s">
        <v>42</v>
      </c>
      <c r="D1318" s="42">
        <f>_xll.qlCalendarAdvance(Calendar,$D1317,B1318,"f",FALSE)</f>
        <v>48975</v>
      </c>
      <c r="E1318" s="139">
        <f>_xll.qlInterestRateIndexValueDate(IndexON,D1318)</f>
        <v>48975</v>
      </c>
      <c r="F1318" s="155">
        <f>IFERROR(_xll.qlIndexFixing(IndexON,D1318,TRUE,_xll.ohTrigger(RecalcTrigger,TriggerON)),NA())</f>
        <v>1.0370491592750497E-2</v>
      </c>
      <c r="H1318" s="42">
        <f>_xll.qlCalendarAdvance(Calendar,$H1317,B1318,"f",FALSE)</f>
        <v>48975</v>
      </c>
      <c r="I1318" s="139">
        <f>_xll.qlInterestRateIndexValueDate(Index1M,$H1318)</f>
        <v>48977</v>
      </c>
      <c r="J1318" s="144">
        <f>IFERROR(_xll.qlIndexFixing(Index1M,$H1318,TRUE,_xll.ohTrigger(RecalcTrigger,Trigger1M)),NA())</f>
        <v>1.0302697042805191E-2</v>
      </c>
      <c r="K1318" s="44">
        <f>IFERROR(_xll.qlIndexFixing(Index3M,H1318,TRUE,_xll.ohTrigger(RecalcTrigger,Trigger3M)),NA())</f>
        <v>1.0848244474573301E-2</v>
      </c>
      <c r="L1318" s="44">
        <f>IFERROR(_xll.qlIndexFixing(Index6M,$H1318,TRUE,_xll.ohTrigger(RecalcTrigger,Trigger6M)),NA())</f>
        <v>1.095011049648475E-2</v>
      </c>
      <c r="M1318" s="145">
        <f>IFERROR(_xll.qlIndexFixing(Index1Y,$H1318,TRUE,_xll.ohTrigger(RecalcTrigger,Trigger1Y)),NA())</f>
        <v>1.1044265463466546E-2</v>
      </c>
      <c r="N1318" s="144">
        <f>IFERROR(_xll.qlIndexFixing(ONIndex1M,I1318,TRUE,_xll.ohTrigger(RecalcTrigger,Trigger1M)),NA())</f>
        <v>1.0310630296030965E-2</v>
      </c>
      <c r="O1318" s="44">
        <f>IFERROR(_xll.qlIndexFixing(ONIndex3M,I1318,TRUE,_xll.ohTrigger(RecalcTrigger,Trigger3M)),NA())</f>
        <v>1.0887623378463829E-2</v>
      </c>
      <c r="P1318" s="44">
        <f>IFERROR(_xll.qlIndexFixing(ONIndex6M,I1318,TRUE,_xll.ohTrigger(RecalcTrigger,Trigger6M)),NA())</f>
        <v>1.1038598978165837E-2</v>
      </c>
      <c r="Q1318" s="145">
        <f>IFERROR(_xll.qlIndexFixing(ONIndex1Y,I1318,TRUE,_xll.ohTrigger(RecalcTrigger,Trigger1Y)),NA())</f>
        <v>1.1232761368891175E-2</v>
      </c>
    </row>
    <row r="1319" spans="2:17" x14ac:dyDescent="0.2">
      <c r="B1319" s="39" t="s">
        <v>42</v>
      </c>
      <c r="D1319" s="42">
        <f>_xll.qlCalendarAdvance(Calendar,$D1318,B1319,"f",FALSE)</f>
        <v>48982</v>
      </c>
      <c r="E1319" s="139">
        <f>_xll.qlInterestRateIndexValueDate(IndexON,D1319)</f>
        <v>48982</v>
      </c>
      <c r="F1319" s="155">
        <f>IFERROR(_xll.qlIndexFixing(IndexON,D1319,TRUE,_xll.ohTrigger(RecalcTrigger,TriggerON)),NA())</f>
        <v>1.0361008733852373E-2</v>
      </c>
      <c r="H1319" s="42">
        <f>_xll.qlCalendarAdvance(Calendar,$H1318,B1319,"f",FALSE)</f>
        <v>48982</v>
      </c>
      <c r="I1319" s="139">
        <f>_xll.qlInterestRateIndexValueDate(Index1M,$H1319)</f>
        <v>48984</v>
      </c>
      <c r="J1319" s="144">
        <f>IFERROR(_xll.qlIndexFixing(Index1M,$H1319,TRUE,_xll.ohTrigger(RecalcTrigger,Trigger1M)),NA())</f>
        <v>1.0293905544504409E-2</v>
      </c>
      <c r="K1319" s="44">
        <f>IFERROR(_xll.qlIndexFixing(Index3M,H1319,TRUE,_xll.ohTrigger(RecalcTrigger,Trigger3M)),NA())</f>
        <v>1.083879484027757E-2</v>
      </c>
      <c r="L1319" s="44">
        <f>IFERROR(_xll.qlIndexFixing(Index6M,$H1319,TRUE,_xll.ohTrigger(RecalcTrigger,Trigger6M)),NA())</f>
        <v>1.0940373088165967E-2</v>
      </c>
      <c r="M1319" s="145">
        <f>IFERROR(_xll.qlIndexFixing(Index1Y,$H1319,TRUE,_xll.ohTrigger(RecalcTrigger,Trigger1Y)),NA())</f>
        <v>1.1034284306991849E-2</v>
      </c>
      <c r="N1319" s="144">
        <f>IFERROR(_xll.qlIndexFixing(ONIndex1M,I1319,TRUE,_xll.ohTrigger(RecalcTrigger,Trigger1M)),NA())</f>
        <v>1.0301860985393319E-2</v>
      </c>
      <c r="O1319" s="44">
        <f>IFERROR(_xll.qlIndexFixing(ONIndex3M,I1319,TRUE,_xll.ohTrigger(RecalcTrigger,Trigger3M)),NA())</f>
        <v>1.0878255684163562E-2</v>
      </c>
      <c r="P1319" s="44">
        <f>IFERROR(_xll.qlIndexFixing(ONIndex6M,I1319,TRUE,_xll.ohTrigger(RecalcTrigger,Trigger6M)),NA())</f>
        <v>1.1029068302317313E-2</v>
      </c>
      <c r="Q1319" s="145">
        <f>IFERROR(_xll.qlIndexFixing(ONIndex1Y,I1319,TRUE,_xll.ohTrigger(RecalcTrigger,Trigger1Y)),NA())</f>
        <v>1.1223084845708442E-2</v>
      </c>
    </row>
    <row r="1320" spans="2:17" x14ac:dyDescent="0.2">
      <c r="B1320" s="39" t="s">
        <v>42</v>
      </c>
      <c r="D1320" s="42">
        <f>_xll.qlCalendarAdvance(Calendar,$D1319,B1320,"f",FALSE)</f>
        <v>48989</v>
      </c>
      <c r="E1320" s="139">
        <f>_xll.qlInterestRateIndexValueDate(IndexON,D1320)</f>
        <v>48989</v>
      </c>
      <c r="F1320" s="155">
        <f>IFERROR(_xll.qlIndexFixing(IndexON,D1320,TRUE,_xll.ohTrigger(RecalcTrigger,TriggerON)),NA())</f>
        <v>1.035151682251545E-2</v>
      </c>
      <c r="H1320" s="42">
        <f>_xll.qlCalendarAdvance(Calendar,$H1319,B1320,"f",FALSE)</f>
        <v>48989</v>
      </c>
      <c r="I1320" s="139">
        <f>_xll.qlInterestRateIndexValueDate(Index1M,$H1320)</f>
        <v>48991</v>
      </c>
      <c r="J1320" s="144">
        <f>IFERROR(_xll.qlIndexFixing(Index1M,$H1320,TRUE,_xll.ohTrigger(RecalcTrigger,Trigger1M)),NA())</f>
        <v>1.0285102873894836E-2</v>
      </c>
      <c r="K1320" s="44">
        <f>IFERROR(_xll.qlIndexFixing(Index3M,H1320,TRUE,_xll.ohTrigger(RecalcTrigger,Trigger3M)),NA())</f>
        <v>1.0829335799114647E-2</v>
      </c>
      <c r="L1320" s="44">
        <f>IFERROR(_xll.qlIndexFixing(Index6M,$H1320,TRUE,_xll.ohTrigger(RecalcTrigger,Trigger6M)),NA())</f>
        <v>1.0930624123869795E-2</v>
      </c>
      <c r="M1320" s="145">
        <f>IFERROR(_xll.qlIndexFixing(Index1Y,$H1320,TRUE,_xll.ohTrigger(RecalcTrigger,Trigger1Y)),NA())</f>
        <v>1.1024297428011507E-2</v>
      </c>
      <c r="N1320" s="144">
        <f>IFERROR(_xll.qlIndexFixing(ONIndex1M,I1320,TRUE,_xll.ohTrigger(RecalcTrigger,Trigger1M)),NA())</f>
        <v>1.0293080150534095E-2</v>
      </c>
      <c r="O1320" s="44">
        <f>IFERROR(_xll.qlIndexFixing(ONIndex3M,I1320,TRUE,_xll.ohTrigger(RecalcTrigger,Trigger3M)),NA())</f>
        <v>1.0868877106489094E-2</v>
      </c>
      <c r="P1320" s="44">
        <f>IFERROR(_xll.qlIndexFixing(ONIndex6M,I1320,TRUE,_xll.ohTrigger(RecalcTrigger,Trigger6M)),NA())</f>
        <v>1.1019523353725802E-2</v>
      </c>
      <c r="Q1320" s="145">
        <f>IFERROR(_xll.qlIndexFixing(ONIndex1Y,I1320,TRUE,_xll.ohTrigger(RecalcTrigger,Trigger1Y)),NA())</f>
        <v>1.1213397080158671E-2</v>
      </c>
    </row>
    <row r="1321" spans="2:17" x14ac:dyDescent="0.2">
      <c r="B1321" s="39" t="s">
        <v>42</v>
      </c>
      <c r="D1321" s="42">
        <f>_xll.qlCalendarAdvance(Calendar,$D1320,B1321,"f",FALSE)</f>
        <v>48996</v>
      </c>
      <c r="E1321" s="139">
        <f>_xll.qlInterestRateIndexValueDate(IndexON,D1321)</f>
        <v>48996</v>
      </c>
      <c r="F1321" s="155">
        <f>IFERROR(_xll.qlIndexFixing(IndexON,D1321,TRUE,_xll.ohTrigger(RecalcTrigger,TriggerON)),NA())</f>
        <v>1.0342016142832477E-2</v>
      </c>
      <c r="H1321" s="42">
        <f>_xll.qlCalendarAdvance(Calendar,$H1320,B1321,"f",FALSE)</f>
        <v>48996</v>
      </c>
      <c r="I1321" s="139">
        <f>_xll.qlInterestRateIndexValueDate(Index1M,$H1321)</f>
        <v>48998</v>
      </c>
      <c r="J1321" s="144">
        <f>IFERROR(_xll.qlIndexFixing(Index1M,$H1321,TRUE,_xll.ohTrigger(RecalcTrigger,Trigger1M)),NA())</f>
        <v>1.0276289292655718E-2</v>
      </c>
      <c r="K1321" s="44">
        <f>IFERROR(_xll.qlIndexFixing(Index3M,H1321,TRUE,_xll.ohTrigger(RecalcTrigger,Trigger3M)),NA())</f>
        <v>1.0819867610760852E-2</v>
      </c>
      <c r="L1321" s="44">
        <f>IFERROR(_xll.qlIndexFixing(Index6M,$H1321,TRUE,_xll.ohTrigger(RecalcTrigger,Trigger6M)),NA())</f>
        <v>1.0920863827399529E-2</v>
      </c>
      <c r="M1321" s="145">
        <f>IFERROR(_xll.qlIndexFixing(Index1Y,$H1321,TRUE,_xll.ohTrigger(RecalcTrigger,Trigger1Y)),NA())</f>
        <v>1.1014305044781177E-2</v>
      </c>
      <c r="N1321" s="144">
        <f>IFERROR(_xll.qlIndexFixing(ONIndex1M,I1321,TRUE,_xll.ohTrigger(RecalcTrigger,Trigger1M)),NA())</f>
        <v>1.0284288052684332E-2</v>
      </c>
      <c r="O1321" s="44">
        <f>IFERROR(_xll.qlIndexFixing(ONIndex3M,I1321,TRUE,_xll.ohTrigger(RecalcTrigger,Trigger3M)),NA())</f>
        <v>1.0859487904513188E-2</v>
      </c>
      <c r="P1321" s="44">
        <f>IFERROR(_xll.qlIndexFixing(ONIndex6M,I1321,TRUE,_xll.ohTrigger(RecalcTrigger,Trigger6M)),NA())</f>
        <v>1.1009964355013224E-2</v>
      </c>
      <c r="Q1321" s="145">
        <f>IFERROR(_xll.qlIndexFixing(ONIndex1Y,I1321,TRUE,_xll.ohTrigger(RecalcTrigger,Trigger1Y)),NA())</f>
        <v>1.1203698287909347E-2</v>
      </c>
    </row>
    <row r="1322" spans="2:17" x14ac:dyDescent="0.2">
      <c r="B1322" s="39" t="s">
        <v>42</v>
      </c>
      <c r="D1322" s="42">
        <f>_xll.qlCalendarAdvance(Calendar,$D1321,B1322,"f",FALSE)</f>
        <v>49003</v>
      </c>
      <c r="E1322" s="139">
        <f>_xll.qlInterestRateIndexValueDate(IndexON,D1322)</f>
        <v>49003</v>
      </c>
      <c r="F1322" s="155">
        <f>IFERROR(_xll.qlIndexFixing(IndexON,D1322,TRUE,_xll.ohTrigger(RecalcTrigger,TriggerON)),NA())</f>
        <v>1.0332506978656397E-2</v>
      </c>
      <c r="H1322" s="42">
        <f>_xll.qlCalendarAdvance(Calendar,$H1321,B1322,"f",FALSE)</f>
        <v>49003</v>
      </c>
      <c r="I1322" s="139">
        <f>_xll.qlInterestRateIndexValueDate(Index1M,$H1322)</f>
        <v>49005</v>
      </c>
      <c r="J1322" s="144">
        <f>IFERROR(_xll.qlIndexFixing(Index1M,$H1322,TRUE,_xll.ohTrigger(RecalcTrigger,Trigger1M)),NA())</f>
        <v>1.0265525078509974E-2</v>
      </c>
      <c r="K1322" s="44">
        <f>IFERROR(_xll.qlIndexFixing(Index3M,H1322,TRUE,_xll.ohTrigger(RecalcTrigger,Trigger3M)),NA())</f>
        <v>1.0808840967060557E-2</v>
      </c>
      <c r="L1322" s="44">
        <f>IFERROR(_xll.qlIndexFixing(Index6M,$H1322,TRUE,_xll.ohTrigger(RecalcTrigger,Trigger6M)),NA())</f>
        <v>1.0908407804870027E-2</v>
      </c>
      <c r="M1322" s="145">
        <f>IFERROR(_xll.qlIndexFixing(Index1Y,$H1322,TRUE,_xll.ohTrigger(RecalcTrigger,Trigger1Y)),NA())</f>
        <v>1.1004307375548635E-2</v>
      </c>
      <c r="N1322" s="144">
        <f>IFERROR(_xll.qlIndexFixing(ONIndex1M,I1322,TRUE,_xll.ohTrigger(RecalcTrigger,Trigger1M)),NA())</f>
        <v>1.0275484953474745E-2</v>
      </c>
      <c r="O1322" s="44">
        <f>IFERROR(_xll.qlIndexFixing(ONIndex3M,I1322,TRUE,_xll.ohTrigger(RecalcTrigger,Trigger3M)),NA())</f>
        <v>1.0850088337068797E-2</v>
      </c>
      <c r="P1322" s="44">
        <f>IFERROR(_xll.qlIndexFixing(ONIndex6M,I1322,TRUE,_xll.ohTrigger(RecalcTrigger,Trigger6M)),NA())</f>
        <v>1.1000391528401821E-2</v>
      </c>
      <c r="Q1322" s="145">
        <f>IFERROR(_xll.qlIndexFixing(ONIndex1Y,I1322,TRUE,_xll.ohTrigger(RecalcTrigger,Trigger1Y)),NA())</f>
        <v>1.1193988684548017E-2</v>
      </c>
    </row>
    <row r="1323" spans="2:17" x14ac:dyDescent="0.2">
      <c r="B1323" s="39" t="s">
        <v>42</v>
      </c>
      <c r="D1323" s="42">
        <f>_xll.qlCalendarAdvance(Calendar,$D1322,B1323,"f",FALSE)</f>
        <v>49010</v>
      </c>
      <c r="E1323" s="139">
        <f>_xll.qlInterestRateIndexValueDate(IndexON,D1323)</f>
        <v>49010</v>
      </c>
      <c r="F1323" s="155">
        <f>IFERROR(_xll.qlIndexFixing(IndexON,D1323,TRUE,_xll.ohTrigger(RecalcTrigger,TriggerON)),NA())</f>
        <v>1.0322989613920086E-2</v>
      </c>
      <c r="H1323" s="42">
        <f>_xll.qlCalendarAdvance(Calendar,$H1322,B1323,"f",FALSE)</f>
        <v>49010</v>
      </c>
      <c r="I1323" s="139">
        <f>_xll.qlInterestRateIndexValueDate(Index1M,$H1323)</f>
        <v>49012</v>
      </c>
      <c r="J1323" s="144">
        <f>IFERROR(_xll.qlIndexFixing(Index1M,$H1323,TRUE,_xll.ohTrigger(RecalcTrigger,Trigger1M)),NA())</f>
        <v>1.0256200373762233E-2</v>
      </c>
      <c r="K1323" s="44">
        <f>IFERROR(_xll.qlIndexFixing(Index3M,H1323,TRUE,_xll.ohTrigger(RecalcTrigger,Trigger3M)),NA())</f>
        <v>1.0799352715112946E-2</v>
      </c>
      <c r="L1323" s="44">
        <f>IFERROR(_xll.qlIndexFixing(Index6M,$H1323,TRUE,_xll.ohTrigger(RecalcTrigger,Trigger6M)),NA())</f>
        <v>1.0898620553480044E-2</v>
      </c>
      <c r="M1323" s="145">
        <f>IFERROR(_xll.qlIndexFixing(Index1Y,$H1323,TRUE,_xll.ohTrigger(RecalcTrigger,Trigger1Y)),NA())</f>
        <v>1.0994304638551803E-2</v>
      </c>
      <c r="N1323" s="144">
        <f>IFERROR(_xll.qlIndexFixing(ONIndex1M,I1323,TRUE,_xll.ohTrigger(RecalcTrigger,Trigger1M)),NA())</f>
        <v>1.0266671114296244E-2</v>
      </c>
      <c r="O1323" s="44">
        <f>IFERROR(_xll.qlIndexFixing(ONIndex3M,I1323,TRUE,_xll.ohTrigger(RecalcTrigger,Trigger3M)),NA())</f>
        <v>1.0840678663068815E-2</v>
      </c>
      <c r="P1323" s="44">
        <f>IFERROR(_xll.qlIndexFixing(ONIndex6M,I1323,TRUE,_xll.ohTrigger(RecalcTrigger,Trigger6M)),NA())</f>
        <v>1.0990805096433576E-2</v>
      </c>
      <c r="Q1323" s="145">
        <f>IFERROR(_xll.qlIndexFixing(ONIndex1Y,I1323,TRUE,_xll.ohTrigger(RecalcTrigger,Trigger1Y)),NA())</f>
        <v>1.1184268485981974E-2</v>
      </c>
    </row>
    <row r="1324" spans="2:17" x14ac:dyDescent="0.2">
      <c r="B1324" s="39" t="s">
        <v>42</v>
      </c>
      <c r="D1324" s="42">
        <f>_xll.qlCalendarAdvance(Calendar,$D1323,B1324,"f",FALSE)</f>
        <v>49017</v>
      </c>
      <c r="E1324" s="139">
        <f>_xll.qlInterestRateIndexValueDate(IndexON,D1324)</f>
        <v>49017</v>
      </c>
      <c r="F1324" s="155">
        <f>IFERROR(_xll.qlIndexFixing(IndexON,D1324,TRUE,_xll.ohTrigger(RecalcTrigger,TriggerON)),NA())</f>
        <v>1.0313464332396549E-2</v>
      </c>
      <c r="H1324" s="42">
        <f>_xll.qlCalendarAdvance(Calendar,$H1323,B1324,"f",FALSE)</f>
        <v>49017</v>
      </c>
      <c r="I1324" s="139">
        <f>_xll.qlInterestRateIndexValueDate(Index1M,$H1324)</f>
        <v>49019</v>
      </c>
      <c r="J1324" s="144">
        <f>IFERROR(_xll.qlIndexFixing(Index1M,$H1324,TRUE,_xll.ohTrigger(RecalcTrigger,Trigger1M)),NA())</f>
        <v>1.0247838045534252E-2</v>
      </c>
      <c r="K1324" s="44">
        <f>IFERROR(_xll.qlIndexFixing(Index3M,H1324,TRUE,_xll.ohTrigger(RecalcTrigger,Trigger3M)),NA())</f>
        <v>1.0789856150623379E-2</v>
      </c>
      <c r="L1324" s="44">
        <f>IFERROR(_xll.qlIndexFixing(Index6M,$H1324,TRUE,_xll.ohTrigger(RecalcTrigger,Trigger6M)),NA())</f>
        <v>1.0888822720952375E-2</v>
      </c>
      <c r="M1324" s="145">
        <f>IFERROR(_xll.qlIndexFixing(Index1Y,$H1324,TRUE,_xll.ohTrigger(RecalcTrigger,Trigger1Y)),NA())</f>
        <v>1.0984297052020937E-2</v>
      </c>
      <c r="N1324" s="144">
        <f>IFERROR(_xll.qlIndexFixing(ONIndex1M,I1324,TRUE,_xll.ohTrigger(RecalcTrigger,Trigger1M)),NA())</f>
        <v>1.025784679669961E-2</v>
      </c>
      <c r="O1324" s="44">
        <f>IFERROR(_xll.qlIndexFixing(ONIndex3M,I1324,TRUE,_xll.ohTrigger(RecalcTrigger,Trigger3M)),NA())</f>
        <v>1.0831259141426131E-2</v>
      </c>
      <c r="P1324" s="44">
        <f>IFERROR(_xll.qlIndexFixing(ONIndex6M,I1324,TRUE,_xll.ohTrigger(RecalcTrigger,Trigger6M)),NA())</f>
        <v>1.0981205281490602E-2</v>
      </c>
      <c r="Q1324" s="145">
        <f>IFERROR(_xll.qlIndexFixing(ONIndex1Y,I1324,TRUE,_xll.ohTrigger(RecalcTrigger,Trigger1Y)),NA())</f>
        <v>1.1174537907638893E-2</v>
      </c>
    </row>
    <row r="1325" spans="2:17" x14ac:dyDescent="0.2">
      <c r="B1325" s="39" t="s">
        <v>42</v>
      </c>
      <c r="D1325" s="42">
        <f>_xll.qlCalendarAdvance(Calendar,$D1324,B1325,"f",FALSE)</f>
        <v>49024</v>
      </c>
      <c r="E1325" s="139">
        <f>_xll.qlInterestRateIndexValueDate(IndexON,D1325)</f>
        <v>49024</v>
      </c>
      <c r="F1325" s="155">
        <f>IFERROR(_xll.qlIndexFixing(IndexON,D1325,TRUE,_xll.ohTrigger(RecalcTrigger,TriggerON)),NA())</f>
        <v>1.0303931418018664E-2</v>
      </c>
      <c r="H1325" s="42">
        <f>_xll.qlCalendarAdvance(Calendar,$H1324,B1325,"f",FALSE)</f>
        <v>49024</v>
      </c>
      <c r="I1325" s="139">
        <f>_xll.qlInterestRateIndexValueDate(Index1M,$H1325)</f>
        <v>49026</v>
      </c>
      <c r="J1325" s="144">
        <f>IFERROR(_xll.qlIndexFixing(Index1M,$H1325,TRUE,_xll.ohTrigger(RecalcTrigger,Trigger1M)),NA())</f>
        <v>1.0238979714125851E-2</v>
      </c>
      <c r="K1325" s="44">
        <f>IFERROR(_xll.qlIndexFixing(Index3M,H1325,TRUE,_xll.ohTrigger(RecalcTrigger,Trigger3M)),NA())</f>
        <v>1.0780351533276299E-2</v>
      </c>
      <c r="L1325" s="44">
        <f>IFERROR(_xll.qlIndexFixing(Index6M,$H1325,TRUE,_xll.ohTrigger(RecalcTrigger,Trigger6M)),NA())</f>
        <v>1.0879014531111422E-2</v>
      </c>
      <c r="M1325" s="145">
        <f>IFERROR(_xll.qlIndexFixing(Index1Y,$H1325,TRUE,_xll.ohTrigger(RecalcTrigger,Trigger1Y)),NA())</f>
        <v>1.0972078560919547E-2</v>
      </c>
      <c r="N1325" s="144">
        <f>IFERROR(_xll.qlIndexFixing(ONIndex1M,I1325,TRUE,_xll.ohTrigger(RecalcTrigger,Trigger1M)),NA())</f>
        <v>1.0249012261995816E-2</v>
      </c>
      <c r="O1325" s="44">
        <f>IFERROR(_xll.qlIndexFixing(ONIndex3M,I1325,TRUE,_xll.ohTrigger(RecalcTrigger,Trigger3M)),NA())</f>
        <v>1.0821830031133572E-2</v>
      </c>
      <c r="P1325" s="44">
        <f>IFERROR(_xll.qlIndexFixing(ONIndex6M,I1325,TRUE,_xll.ohTrigger(RecalcTrigger,Trigger6M)),NA())</f>
        <v>1.0971592305955014E-2</v>
      </c>
      <c r="Q1325" s="145">
        <f>IFERROR(_xll.qlIndexFixing(ONIndex1Y,I1325,TRUE,_xll.ohTrigger(RecalcTrigger,Trigger1Y)),NA())</f>
        <v>1.116479716534613E-2</v>
      </c>
    </row>
    <row r="1326" spans="2:17" x14ac:dyDescent="0.2">
      <c r="B1326" s="39" t="s">
        <v>42</v>
      </c>
      <c r="D1326" s="42">
        <f>_xll.qlCalendarAdvance(Calendar,$D1325,B1326,"f",FALSE)</f>
        <v>49031</v>
      </c>
      <c r="E1326" s="139">
        <f>_xll.qlInterestRateIndexValueDate(IndexON,D1326)</f>
        <v>49031</v>
      </c>
      <c r="F1326" s="155">
        <f>IFERROR(_xll.qlIndexFixing(IndexON,D1326,TRUE,_xll.ohTrigger(RecalcTrigger,TriggerON)),NA())</f>
        <v>1.0294391154719307E-2</v>
      </c>
      <c r="H1326" s="42">
        <f>_xll.qlCalendarAdvance(Calendar,$H1325,B1326,"f",FALSE)</f>
        <v>49031</v>
      </c>
      <c r="I1326" s="139">
        <f>_xll.qlInterestRateIndexValueDate(Index1M,$H1326)</f>
        <v>49033</v>
      </c>
      <c r="J1326" s="144">
        <f>IFERROR(_xll.qlIndexFixing(Index1M,$H1326,TRUE,_xll.ohTrigger(RecalcTrigger,Trigger1M)),NA())</f>
        <v>1.0231578270330326E-2</v>
      </c>
      <c r="K1326" s="44">
        <f>IFERROR(_xll.qlIndexFixing(Index3M,H1326,TRUE,_xll.ohTrigger(RecalcTrigger,Trigger3M)),NA())</f>
        <v>1.0770839122761368E-2</v>
      </c>
      <c r="L1326" s="44">
        <f>IFERROR(_xll.qlIndexFixing(Index6M,$H1326,TRUE,_xll.ohTrigger(RecalcTrigger,Trigger6M)),NA())</f>
        <v>1.0870818891191524E-2</v>
      </c>
      <c r="M1326" s="145">
        <f>IFERROR(_xll.qlIndexFixing(Index1Y,$H1326,TRUE,_xll.ohTrigger(RecalcTrigger,Trigger1Y)),NA())</f>
        <v>1.0964268203234104E-2</v>
      </c>
      <c r="N1326" s="144">
        <f>IFERROR(_xll.qlIndexFixing(ONIndex1M,I1326,TRUE,_xll.ohTrigger(RecalcTrigger,Trigger1M)),NA())</f>
        <v>1.0240167771815578E-2</v>
      </c>
      <c r="O1326" s="44">
        <f>IFERROR(_xll.qlIndexFixing(ONIndex3M,I1326,TRUE,_xll.ohTrigger(RecalcTrigger,Trigger3M)),NA())</f>
        <v>1.0812391591104031E-2</v>
      </c>
      <c r="P1326" s="44">
        <f>IFERROR(_xll.qlIndexFixing(ONIndex6M,I1326,TRUE,_xll.ohTrigger(RecalcTrigger,Trigger6M)),NA())</f>
        <v>1.0961966392288858E-2</v>
      </c>
      <c r="Q1326" s="145">
        <f>IFERROR(_xll.qlIndexFixing(ONIndex1Y,I1326,TRUE,_xll.ohTrigger(RecalcTrigger,Trigger1Y)),NA())</f>
        <v>1.1155046474691233E-2</v>
      </c>
    </row>
    <row r="1327" spans="2:17" x14ac:dyDescent="0.2">
      <c r="B1327" s="39" t="s">
        <v>42</v>
      </c>
      <c r="D1327" s="42">
        <f>_xll.qlCalendarAdvance(Calendar,$D1326,B1327,"f",FALSE)</f>
        <v>49038</v>
      </c>
      <c r="E1327" s="139">
        <f>_xll.qlInterestRateIndexValueDate(IndexON,D1327)</f>
        <v>49038</v>
      </c>
      <c r="F1327" s="155">
        <f>IFERROR(_xll.qlIndexFixing(IndexON,D1327,TRUE,_xll.ohTrigger(RecalcTrigger,TriggerON)),NA())</f>
        <v>1.0284843826271484E-2</v>
      </c>
      <c r="H1327" s="42">
        <f>_xll.qlCalendarAdvance(Calendar,$H1326,B1327,"f",FALSE)</f>
        <v>49038</v>
      </c>
      <c r="I1327" s="139">
        <f>_xll.qlInterestRateIndexValueDate(Index1M,$H1327)</f>
        <v>49040</v>
      </c>
      <c r="J1327" s="144">
        <f>IFERROR(_xll.qlIndexFixing(Index1M,$H1327,TRUE,_xll.ohTrigger(RecalcTrigger,Trigger1M)),NA())</f>
        <v>1.0221234730036222E-2</v>
      </c>
      <c r="K1327" s="44">
        <f>IFERROR(_xll.qlIndexFixing(Index3M,H1327,TRUE,_xll.ohTrigger(RecalcTrigger,Trigger3M)),NA())</f>
        <v>1.0761839844282944E-2</v>
      </c>
      <c r="L1327" s="44">
        <f>IFERROR(_xll.qlIndexFixing(Index6M,$H1327,TRUE,_xll.ohTrigger(RecalcTrigger,Trigger6M)),NA())</f>
        <v>1.0860993439532682E-2</v>
      </c>
      <c r="M1327" s="145">
        <f>IFERROR(_xll.qlIndexFixing(Index1Y,$H1327,TRUE,_xll.ohTrigger(RecalcTrigger,Trigger1Y)),NA())</f>
        <v>1.0954247377394191E-2</v>
      </c>
      <c r="N1327" s="144">
        <f>IFERROR(_xll.qlIndexFixing(ONIndex1M,I1327,TRUE,_xll.ohTrigger(RecalcTrigger,Trigger1M)),NA())</f>
        <v>1.0228782076548981E-2</v>
      </c>
      <c r="O1327" s="44">
        <f>IFERROR(_xll.qlIndexFixing(ONIndex3M,I1327,TRUE,_xll.ohTrigger(RecalcTrigger,Trigger3M)),NA())</f>
        <v>1.080024316148176E-2</v>
      </c>
      <c r="P1327" s="44">
        <f>IFERROR(_xll.qlIndexFixing(ONIndex6M,I1327,TRUE,_xll.ohTrigger(RecalcTrigger,Trigger6M)),NA())</f>
        <v>1.0949571564404792E-2</v>
      </c>
      <c r="Q1327" s="145">
        <f>IFERROR(_xll.qlIndexFixing(ONIndex1Y,I1327,TRUE,_xll.ohTrigger(RecalcTrigger,Trigger1Y)),NA())</f>
        <v>1.1142495601630387E-2</v>
      </c>
    </row>
    <row r="1328" spans="2:17" x14ac:dyDescent="0.2">
      <c r="B1328" s="39" t="s">
        <v>42</v>
      </c>
      <c r="D1328" s="42">
        <f>_xll.qlCalendarAdvance(Calendar,$D1327,B1328,"f",FALSE)</f>
        <v>49045</v>
      </c>
      <c r="E1328" s="139">
        <f>_xll.qlInterestRateIndexValueDate(IndexON,D1328)</f>
        <v>49045</v>
      </c>
      <c r="F1328" s="155">
        <f>IFERROR(_xll.qlIndexFixing(IndexON,D1328,TRUE,_xll.ohTrigger(RecalcTrigger,TriggerON)),NA())</f>
        <v>1.0275289716688008E-2</v>
      </c>
      <c r="H1328" s="42">
        <f>_xll.qlCalendarAdvance(Calendar,$H1327,B1328,"f",FALSE)</f>
        <v>49045</v>
      </c>
      <c r="I1328" s="139">
        <f>_xll.qlInterestRateIndexValueDate(Index1M,$H1328)</f>
        <v>49047</v>
      </c>
      <c r="J1328" s="144">
        <f>IFERROR(_xll.qlIndexFixing(Index1M,$H1328,TRUE,_xll.ohTrigger(RecalcTrigger,Trigger1M)),NA())</f>
        <v>1.0212348600778798E-2</v>
      </c>
      <c r="K1328" s="44">
        <f>IFERROR(_xll.qlIndexFixing(Index3M,H1328,TRUE,_xll.ohTrigger(RecalcTrigger,Trigger3M)),NA())</f>
        <v>1.0752313381295691E-2</v>
      </c>
      <c r="L1328" s="44">
        <f>IFERROR(_xll.qlIndexFixing(Index6M,$H1328,TRUE,_xll.ohTrigger(RecalcTrigger,Trigger6M)),NA())</f>
        <v>1.0851158254127791E-2</v>
      </c>
      <c r="M1328" s="145">
        <f>IFERROR(_xll.qlIndexFixing(Index1Y,$H1328,TRUE,_xll.ohTrigger(RecalcTrigger,Trigger1Y)),NA())</f>
        <v>1.0944222574853448E-2</v>
      </c>
      <c r="N1328" s="144">
        <f>IFERROR(_xll.qlIndexFixing(ONIndex1M,I1328,TRUE,_xll.ohTrigger(RecalcTrigger,Trigger1M)),NA())</f>
        <v>1.0222449970509473E-2</v>
      </c>
      <c r="O1328" s="44">
        <f>IFERROR(_xll.qlIndexFixing(ONIndex3M,I1328,TRUE,_xll.ohTrigger(RecalcTrigger,Trigger3M)),NA())</f>
        <v>1.0793487757325693E-2</v>
      </c>
      <c r="P1328" s="44">
        <f>IFERROR(_xll.qlIndexFixing(ONIndex6M,I1328,TRUE,_xll.ohTrigger(RecalcTrigger,Trigger6M)),NA())</f>
        <v>1.0942676640253168E-2</v>
      </c>
      <c r="Q1328" s="145">
        <f>IFERROR(_xll.qlIndexFixing(ONIndex1Y,I1328,TRUE,_xll.ohTrigger(RecalcTrigger,Trigger1Y)),NA())</f>
        <v>1.113551611120478E-2</v>
      </c>
    </row>
    <row r="1329" spans="2:17" x14ac:dyDescent="0.2">
      <c r="B1329" s="39" t="s">
        <v>42</v>
      </c>
      <c r="D1329" s="42">
        <f>_xll.qlCalendarAdvance(Calendar,$D1328,B1329,"f",FALSE)</f>
        <v>49052</v>
      </c>
      <c r="E1329" s="139">
        <f>_xll.qlInterestRateIndexValueDate(IndexON,D1329)</f>
        <v>49052</v>
      </c>
      <c r="F1329" s="155">
        <f>IFERROR(_xll.qlIndexFixing(IndexON,D1329,TRUE,_xll.ohTrigger(RecalcTrigger,TriggerON)),NA())</f>
        <v>1.0265729109741883E-2</v>
      </c>
      <c r="H1329" s="42">
        <f>_xll.qlCalendarAdvance(Calendar,$H1328,B1329,"f",FALSE)</f>
        <v>49052</v>
      </c>
      <c r="I1329" s="139">
        <f>_xll.qlInterestRateIndexValueDate(Index1M,$H1329)</f>
        <v>49054</v>
      </c>
      <c r="J1329" s="144">
        <f>IFERROR(_xll.qlIndexFixing(Index1M,$H1329,TRUE,_xll.ohTrigger(RecalcTrigger,Trigger1M)),NA())</f>
        <v>1.0203453728992173E-2</v>
      </c>
      <c r="K1329" s="44">
        <f>IFERROR(_xll.qlIndexFixing(Index3M,H1329,TRUE,_xll.ohTrigger(RecalcTrigger,Trigger3M)),NA())</f>
        <v>1.0742779885592049E-2</v>
      </c>
      <c r="L1329" s="44">
        <f>IFERROR(_xll.qlIndexFixing(Index6M,$H1329,TRUE,_xll.ohTrigger(RecalcTrigger,Trigger6M)),NA())</f>
        <v>1.0841313558761119E-2</v>
      </c>
      <c r="M1329" s="145">
        <f>IFERROR(_xll.qlIndexFixing(Index1Y,$H1329,TRUE,_xll.ohTrigger(RecalcTrigger,Trigger1Y)),NA())</f>
        <v>1.0934194013798108E-2</v>
      </c>
      <c r="N1329" s="144">
        <f>IFERROR(_xll.qlIndexFixing(ONIndex1M,I1329,TRUE,_xll.ohTrigger(RecalcTrigger,Trigger1M)),NA())</f>
        <v>1.0213577182325295E-2</v>
      </c>
      <c r="O1329" s="44">
        <f>IFERROR(_xll.qlIndexFixing(ONIndex3M,I1329,TRUE,_xll.ohTrigger(RecalcTrigger,Trigger3M)),NA())</f>
        <v>1.0784022881562549E-2</v>
      </c>
      <c r="P1329" s="44">
        <f>IFERROR(_xll.qlIndexFixing(ONIndex6M,I1329,TRUE,_xll.ohTrigger(RecalcTrigger,Trigger6M)),NA())</f>
        <v>1.0933013246727796E-2</v>
      </c>
      <c r="Q1329" s="145">
        <f>IFERROR(_xll.qlIndexFixing(ONIndex1Y,I1329,TRUE,_xll.ohTrigger(RecalcTrigger,Trigger1Y)),NA())</f>
        <v>1.1125736869788128E-2</v>
      </c>
    </row>
    <row r="1330" spans="2:17" x14ac:dyDescent="0.2">
      <c r="B1330" s="39" t="s">
        <v>42</v>
      </c>
      <c r="D1330" s="42">
        <f>_xll.qlCalendarAdvance(Calendar,$D1329,B1330,"f",FALSE)</f>
        <v>49059</v>
      </c>
      <c r="E1330" s="139">
        <f>_xll.qlInterestRateIndexValueDate(IndexON,D1330)</f>
        <v>49059</v>
      </c>
      <c r="F1330" s="155">
        <f>IFERROR(_xll.qlIndexFixing(IndexON,D1330,TRUE,_xll.ohTrigger(RecalcTrigger,TriggerON)),NA())</f>
        <v>1.0256162289525861E-2</v>
      </c>
      <c r="H1330" s="42">
        <f>_xll.qlCalendarAdvance(Calendar,$H1329,B1330,"f",FALSE)</f>
        <v>49059</v>
      </c>
      <c r="I1330" s="139">
        <f>_xll.qlInterestRateIndexValueDate(Index1M,$H1330)</f>
        <v>49061</v>
      </c>
      <c r="J1330" s="144">
        <f>IFERROR(_xll.qlIndexFixing(Index1M,$H1330,TRUE,_xll.ohTrigger(RecalcTrigger,Trigger1M)),NA())</f>
        <v>1.01945503763895E-2</v>
      </c>
      <c r="K1330" s="44">
        <f>IFERROR(_xll.qlIndexFixing(Index3M,H1330,TRUE,_xll.ohTrigger(RecalcTrigger,Trigger3M)),NA())</f>
        <v>1.073323961684035E-2</v>
      </c>
      <c r="L1330" s="44">
        <f>IFERROR(_xll.qlIndexFixing(Index6M,$H1330,TRUE,_xll.ohTrigger(RecalcTrigger,Trigger6M)),NA())</f>
        <v>1.0831459577214316E-2</v>
      </c>
      <c r="M1330" s="145">
        <f>IFERROR(_xll.qlIndexFixing(Index1Y,$H1330,TRUE,_xll.ohTrigger(RecalcTrigger,Trigger1Y)),NA())</f>
        <v>1.0924161912405649E-2</v>
      </c>
      <c r="N1330" s="144">
        <f>IFERROR(_xll.qlIndexFixing(ONIndex1M,I1330,TRUE,_xll.ohTrigger(RecalcTrigger,Trigger1M)),NA())</f>
        <v>1.020342595838386E-2</v>
      </c>
      <c r="O1330" s="44">
        <f>IFERROR(_xll.qlIndexFixing(ONIndex3M,I1330,TRUE,_xll.ohTrigger(RecalcTrigger,Trigger3M)),NA())</f>
        <v>1.0773195739659513E-2</v>
      </c>
      <c r="P1330" s="44">
        <f>IFERROR(_xll.qlIndexFixing(ONIndex6M,I1330,TRUE,_xll.ohTrigger(RecalcTrigger,Trigger6M)),NA())</f>
        <v>1.0921954628146935E-2</v>
      </c>
      <c r="Q1330" s="145">
        <f>IFERROR(_xll.qlIndexFixing(ONIndex1Y,I1330,TRUE,_xll.ohTrigger(RecalcTrigger,Trigger1Y)),NA())</f>
        <v>1.1114549481172631E-2</v>
      </c>
    </row>
    <row r="1331" spans="2:17" x14ac:dyDescent="0.2">
      <c r="B1331" s="39" t="s">
        <v>42</v>
      </c>
      <c r="D1331" s="42">
        <f>_xll.qlCalendarAdvance(Calendar,$D1330,B1331,"f",FALSE)</f>
        <v>49066</v>
      </c>
      <c r="E1331" s="139">
        <f>_xll.qlInterestRateIndexValueDate(IndexON,D1331)</f>
        <v>49066</v>
      </c>
      <c r="F1331" s="155">
        <f>IFERROR(_xll.qlIndexFixing(IndexON,D1331,TRUE,_xll.ohTrigger(RecalcTrigger,TriggerON)),NA())</f>
        <v>1.0246589539573137E-2</v>
      </c>
      <c r="H1331" s="42">
        <f>_xll.qlCalendarAdvance(Calendar,$H1330,B1331,"f",FALSE)</f>
        <v>49066</v>
      </c>
      <c r="I1331" s="139">
        <f>_xll.qlInterestRateIndexValueDate(Index1M,$H1331)</f>
        <v>49068</v>
      </c>
      <c r="J1331" s="144">
        <f>IFERROR(_xll.qlIndexFixing(Index1M,$H1331,TRUE,_xll.ohTrigger(RecalcTrigger,Trigger1M)),NA())</f>
        <v>1.0185638804676433E-2</v>
      </c>
      <c r="K1331" s="44">
        <f>IFERROR(_xll.qlIndexFixing(Index3M,H1331,TRUE,_xll.ohTrigger(RecalcTrigger,Trigger3M)),NA())</f>
        <v>1.0723169261486488E-2</v>
      </c>
      <c r="L1331" s="44">
        <f>IFERROR(_xll.qlIndexFixing(Index6M,$H1331,TRUE,_xll.ohTrigger(RecalcTrigger,Trigger6M)),NA())</f>
        <v>1.0819960422089646E-2</v>
      </c>
      <c r="M1331" s="145">
        <f>IFERROR(_xll.qlIndexFixing(Index1Y,$H1331,TRUE,_xll.ohTrigger(RecalcTrigger,Trigger1Y)),NA())</f>
        <v>1.0914126488845224E-2</v>
      </c>
      <c r="N1331" s="144">
        <f>IFERROR(_xll.qlIndexFixing(ONIndex1M,I1331,TRUE,_xll.ohTrigger(RecalcTrigger,Trigger1M)),NA())</f>
        <v>1.0195805138248915E-2</v>
      </c>
      <c r="O1331" s="44">
        <f>IFERROR(_xll.qlIndexFixing(ONIndex3M,I1331,TRUE,_xll.ohTrigger(RecalcTrigger,Trigger3M)),NA())</f>
        <v>1.0765068506612963E-2</v>
      </c>
      <c r="P1331" s="44">
        <f>IFERROR(_xll.qlIndexFixing(ONIndex6M,I1331,TRUE,_xll.ohTrigger(RecalcTrigger,Trigger6M)),NA())</f>
        <v>1.0913650536732433E-2</v>
      </c>
      <c r="Q1331" s="145">
        <f>IFERROR(_xll.qlIndexFixing(ONIndex1Y,I1331,TRUE,_xll.ohTrigger(RecalcTrigger,Trigger1Y)),NA())</f>
        <v>1.110615134578552E-2</v>
      </c>
    </row>
    <row r="1332" spans="2:17" x14ac:dyDescent="0.2">
      <c r="B1332" s="39" t="s">
        <v>42</v>
      </c>
      <c r="D1332" s="42">
        <f>_xll.qlCalendarAdvance(Calendar,$D1331,B1332,"f",FALSE)</f>
        <v>49073</v>
      </c>
      <c r="E1332" s="139">
        <f>_xll.qlInterestRateIndexValueDate(IndexON,D1332)</f>
        <v>49073</v>
      </c>
      <c r="F1332" s="155">
        <f>IFERROR(_xll.qlIndexFixing(IndexON,D1332,TRUE,_xll.ohTrigger(RecalcTrigger,TriggerON)),NA())</f>
        <v>1.0237011144136332E-2</v>
      </c>
      <c r="H1332" s="42">
        <f>_xll.qlCalendarAdvance(Calendar,$H1331,B1332,"f",FALSE)</f>
        <v>49073</v>
      </c>
      <c r="I1332" s="139">
        <f>_xll.qlInterestRateIndexValueDate(Index1M,$H1332)</f>
        <v>49075</v>
      </c>
      <c r="J1332" s="144">
        <f>IFERROR(_xll.qlIndexFixing(Index1M,$H1332,TRUE,_xll.ohTrigger(RecalcTrigger,Trigger1M)),NA())</f>
        <v>1.017671927556113E-2</v>
      </c>
      <c r="K1332" s="44">
        <f>IFERROR(_xll.qlIndexFixing(Index3M,H1332,TRUE,_xll.ohTrigger(RecalcTrigger,Trigger3M)),NA())</f>
        <v>1.0713615545225779E-2</v>
      </c>
      <c r="L1332" s="44">
        <f>IFERROR(_xll.qlIndexFixing(Index6M,$H1332,TRUE,_xll.ohTrigger(RecalcTrigger,Trigger6M)),NA())</f>
        <v>1.0810085997764987E-2</v>
      </c>
      <c r="M1332" s="145">
        <f>IFERROR(_xll.qlIndexFixing(Index1Y,$H1332,TRUE,_xll.ohTrigger(RecalcTrigger,Trigger1Y)),NA())</f>
        <v>1.0904087961277228E-2</v>
      </c>
      <c r="N1332" s="144">
        <f>IFERROR(_xll.qlIndexFixing(ONIndex1M,I1332,TRUE,_xll.ohTrigger(RecalcTrigger,Trigger1M)),NA())</f>
        <v>1.0186906405298402E-2</v>
      </c>
      <c r="O1332" s="44">
        <f>IFERROR(_xll.qlIndexFixing(ONIndex3M,I1332,TRUE,_xll.ohTrigger(RecalcTrigger,Trigger3M)),NA())</f>
        <v>1.0755579525332237E-2</v>
      </c>
      <c r="P1332" s="44">
        <f>IFERROR(_xll.qlIndexFixing(ONIndex6M,I1332,TRUE,_xll.ohTrigger(RecalcTrigger,Trigger6M)),NA())</f>
        <v>1.0903951665106604E-2</v>
      </c>
      <c r="Q1332" s="145">
        <f>IFERROR(_xll.qlIndexFixing(ONIndex1Y,I1332,TRUE,_xll.ohTrigger(RecalcTrigger,Trigger1Y)),NA())</f>
        <v>1.1096345494614468E-2</v>
      </c>
    </row>
    <row r="1333" spans="2:17" x14ac:dyDescent="0.2">
      <c r="B1333" s="39" t="s">
        <v>42</v>
      </c>
      <c r="D1333" s="42">
        <f>_xll.qlCalendarAdvance(Calendar,$D1332,B1333,"f",FALSE)</f>
        <v>49080</v>
      </c>
      <c r="E1333" s="139">
        <f>_xll.qlInterestRateIndexValueDate(IndexON,D1333)</f>
        <v>49080</v>
      </c>
      <c r="F1333" s="155">
        <f>IFERROR(_xll.qlIndexFixing(IndexON,D1333,TRUE,_xll.ohTrigger(RecalcTrigger,TriggerON)),NA())</f>
        <v>1.0227427386748644E-2</v>
      </c>
      <c r="H1333" s="42">
        <f>_xll.qlCalendarAdvance(Calendar,$H1332,B1333,"f",FALSE)</f>
        <v>49080</v>
      </c>
      <c r="I1333" s="139">
        <f>_xll.qlInterestRateIndexValueDate(Index1M,$H1333)</f>
        <v>49082</v>
      </c>
      <c r="J1333" s="144">
        <f>IFERROR(_xll.qlIndexFixing(Index1M,$H1333,TRUE,_xll.ohTrigger(RecalcTrigger,Trigger1M)),NA())</f>
        <v>1.0167792050754243E-2</v>
      </c>
      <c r="K1333" s="44">
        <f>IFERROR(_xll.qlIndexFixing(Index3M,H1333,TRUE,_xll.ohTrigger(RecalcTrigger,Trigger3M)),NA())</f>
        <v>1.0704055853527532E-2</v>
      </c>
      <c r="L1333" s="44">
        <f>IFERROR(_xll.qlIndexFixing(Index6M,$H1333,TRUE,_xll.ohTrigger(RecalcTrigger,Trigger6M)),NA())</f>
        <v>1.0800203006562368E-2</v>
      </c>
      <c r="M1333" s="145">
        <f>IFERROR(_xll.qlIndexFixing(Index1Y,$H1333,TRUE,_xll.ohTrigger(RecalcTrigger,Trigger1Y)),NA())</f>
        <v>1.0894046547853295E-2</v>
      </c>
      <c r="N1333" s="144">
        <f>IFERROR(_xll.qlIndexFixing(ONIndex1M,I1333,TRUE,_xll.ohTrigger(RecalcTrigger,Trigger1M)),NA())</f>
        <v>1.0177999547087424E-2</v>
      </c>
      <c r="O1333" s="44">
        <f>IFERROR(_xll.qlIndexFixing(ONIndex3M,I1333,TRUE,_xll.ohTrigger(RecalcTrigger,Trigger3M)),NA())</f>
        <v>1.0746083026784703E-2</v>
      </c>
      <c r="P1333" s="44">
        <f>IFERROR(_xll.qlIndexFixing(ONIndex6M,I1333,TRUE,_xll.ohTrigger(RecalcTrigger,Trigger6M)),NA())</f>
        <v>1.0894241412264805E-2</v>
      </c>
      <c r="Q1333" s="145">
        <f>IFERROR(_xll.qlIndexFixing(ONIndex1Y,I1333,TRUE,_xll.ohTrigger(RecalcTrigger,Trigger1Y)),NA())</f>
        <v>1.1086531204913541E-2</v>
      </c>
    </row>
    <row r="1334" spans="2:17" x14ac:dyDescent="0.2">
      <c r="B1334" s="39" t="s">
        <v>42</v>
      </c>
      <c r="D1334" s="42">
        <f>_xll.qlCalendarAdvance(Calendar,$D1333,B1334,"f",FALSE)</f>
        <v>49087</v>
      </c>
      <c r="E1334" s="139">
        <f>_xll.qlInterestRateIndexValueDate(IndexON,D1334)</f>
        <v>49087</v>
      </c>
      <c r="F1334" s="155">
        <f>IFERROR(_xll.qlIndexFixing(IndexON,D1334,TRUE,_xll.ohTrigger(RecalcTrigger,TriggerON)),NA())</f>
        <v>1.0217838551662695E-2</v>
      </c>
      <c r="H1334" s="42">
        <f>_xll.qlCalendarAdvance(Calendar,$H1333,B1334,"f",FALSE)</f>
        <v>49087</v>
      </c>
      <c r="I1334" s="139">
        <f>_xll.qlInterestRateIndexValueDate(Index1M,$H1334)</f>
        <v>49089</v>
      </c>
      <c r="J1334" s="144">
        <f>IFERROR(_xll.qlIndexFixing(Index1M,$H1334,TRUE,_xll.ohTrigger(RecalcTrigger,Trigger1M)),NA())</f>
        <v>1.0158857391958931E-2</v>
      </c>
      <c r="K1334" s="44">
        <f>IFERROR(_xll.qlIndexFixing(Index3M,H1334,TRUE,_xll.ohTrigger(RecalcTrigger,Trigger3M)),NA())</f>
        <v>1.0694490446060557E-2</v>
      </c>
      <c r="L1334" s="44">
        <f>IFERROR(_xll.qlIndexFixing(Index6M,$H1334,TRUE,_xll.ohTrigger(RecalcTrigger,Trigger6M)),NA())</f>
        <v>1.0790311672267083E-2</v>
      </c>
      <c r="M1334" s="145">
        <f>IFERROR(_xll.qlIndexFixing(Index1Y,$H1334,TRUE,_xll.ohTrigger(RecalcTrigger,Trigger1Y)),NA())</f>
        <v>1.0884002466715639E-2</v>
      </c>
      <c r="N1334" s="144">
        <f>IFERROR(_xll.qlIndexFixing(ONIndex1M,I1334,TRUE,_xll.ohTrigger(RecalcTrigger,Trigger1M)),NA())</f>
        <v>1.0169084824926955E-2</v>
      </c>
      <c r="O1334" s="44">
        <f>IFERROR(_xll.qlIndexFixing(ONIndex3M,I1334,TRUE,_xll.ohTrigger(RecalcTrigger,Trigger3M)),NA())</f>
        <v>1.0736579269883251E-2</v>
      </c>
      <c r="P1334" s="44">
        <f>IFERROR(_xll.qlIndexFixing(ONIndex6M,I1334,TRUE,_xll.ohTrigger(RecalcTrigger,Trigger6M)),NA())</f>
        <v>1.0884520000749021E-2</v>
      </c>
      <c r="Q1334" s="145">
        <f>IFERROR(_xll.qlIndexFixing(ONIndex1Y,I1334,TRUE,_xll.ohTrigger(RecalcTrigger,Trigger1Y)),NA())</f>
        <v>1.1076708692350223E-2</v>
      </c>
    </row>
    <row r="1335" spans="2:17" x14ac:dyDescent="0.2">
      <c r="B1335" s="39" t="s">
        <v>42</v>
      </c>
      <c r="D1335" s="42">
        <f>_xll.qlCalendarAdvance(Calendar,$D1334,B1335,"f",FALSE)</f>
        <v>49094</v>
      </c>
      <c r="E1335" s="139">
        <f>_xll.qlInterestRateIndexValueDate(IndexON,D1335)</f>
        <v>49094</v>
      </c>
      <c r="F1335" s="155">
        <f>IFERROR(_xll.qlIndexFixing(IndexON,D1335,TRUE,_xll.ohTrigger(RecalcTrigger,TriggerON)),NA())</f>
        <v>1.0208244922491616E-2</v>
      </c>
      <c r="H1335" s="42">
        <f>_xll.qlCalendarAdvance(Calendar,$H1334,B1335,"f",FALSE)</f>
        <v>49094</v>
      </c>
      <c r="I1335" s="139">
        <f>_xll.qlInterestRateIndexValueDate(Index1M,$H1335)</f>
        <v>49096</v>
      </c>
      <c r="J1335" s="144">
        <f>IFERROR(_xll.qlIndexFixing(Index1M,$H1335,TRUE,_xll.ohTrigger(RecalcTrigger,Trigger1M)),NA())</f>
        <v>1.0149915560880851E-2</v>
      </c>
      <c r="K1335" s="44">
        <f>IFERROR(_xll.qlIndexFixing(Index3M,H1335,TRUE,_xll.ohTrigger(RecalcTrigger,Trigger3M)),NA())</f>
        <v>1.0684919582487582E-2</v>
      </c>
      <c r="L1335" s="44">
        <f>IFERROR(_xll.qlIndexFixing(Index6M,$H1335,TRUE,_xll.ohTrigger(RecalcTrigger,Trigger6M)),NA())</f>
        <v>1.0782058208791849E-2</v>
      </c>
      <c r="M1335" s="145">
        <f>IFERROR(_xll.qlIndexFixing(Index1Y,$H1335,TRUE,_xll.ohTrigger(RecalcTrigger,Trigger1Y)),NA())</f>
        <v>1.0873955935998596E-2</v>
      </c>
      <c r="N1335" s="144">
        <f>IFERROR(_xll.qlIndexFixing(ONIndex1M,I1335,TRUE,_xll.ohTrigger(RecalcTrigger,Trigger1M)),NA())</f>
        <v>1.0160162500287839E-2</v>
      </c>
      <c r="O1335" s="44">
        <f>IFERROR(_xll.qlIndexFixing(ONIndex3M,I1335,TRUE,_xll.ohTrigger(RecalcTrigger,Trigger3M)),NA())</f>
        <v>1.0727068513460836E-2</v>
      </c>
      <c r="P1335" s="44">
        <f>IFERROR(_xll.qlIndexFixing(ONIndex6M,I1335,TRUE,_xll.ohTrigger(RecalcTrigger,Trigger6M)),NA())</f>
        <v>1.0874787652781492E-2</v>
      </c>
      <c r="Q1335" s="145">
        <f>IFERROR(_xll.qlIndexFixing(ONIndex1Y,I1335,TRUE,_xll.ohTrigger(RecalcTrigger,Trigger1Y)),NA())</f>
        <v>1.1066878172591998E-2</v>
      </c>
    </row>
    <row r="1336" spans="2:17" x14ac:dyDescent="0.2">
      <c r="B1336" s="39" t="s">
        <v>42</v>
      </c>
      <c r="D1336" s="42">
        <f>_xll.qlCalendarAdvance(Calendar,$D1335,B1336,"f",FALSE)</f>
        <v>49101</v>
      </c>
      <c r="E1336" s="139">
        <f>_xll.qlInterestRateIndexValueDate(IndexON,D1336)</f>
        <v>49101</v>
      </c>
      <c r="F1336" s="155">
        <f>IFERROR(_xll.qlIndexFixing(IndexON,D1336,TRUE,_xll.ohTrigger(RecalcTrigger,TriggerON)),NA())</f>
        <v>1.0198646783168286E-2</v>
      </c>
      <c r="H1336" s="42">
        <f>_xll.qlCalendarAdvance(Calendar,$H1335,B1336,"f",FALSE)</f>
        <v>49101</v>
      </c>
      <c r="I1336" s="139">
        <f>_xll.qlInterestRateIndexValueDate(Index1M,$H1336)</f>
        <v>49103</v>
      </c>
      <c r="J1336" s="144">
        <f>IFERROR(_xll.qlIndexFixing(Index1M,$H1336,TRUE,_xll.ohTrigger(RecalcTrigger,Trigger1M)),NA())</f>
        <v>1.0140966819228159E-2</v>
      </c>
      <c r="K1336" s="44">
        <f>IFERROR(_xll.qlIndexFixing(Index3M,H1336,TRUE,_xll.ohTrigger(RecalcTrigger,Trigger3M)),NA())</f>
        <v>1.0675343522469592E-2</v>
      </c>
      <c r="L1336" s="44">
        <f>IFERROR(_xll.qlIndexFixing(Index6M,$H1336,TRUE,_xll.ohTrigger(RecalcTrigger,Trigger6M)),NA())</f>
        <v>1.0772153209314184E-2</v>
      </c>
      <c r="M1336" s="145">
        <f>IFERROR(_xll.qlIndexFixing(Index1Y,$H1336,TRUE,_xll.ohTrigger(RecalcTrigger,Trigger1Y)),NA())</f>
        <v>1.0863907173827079E-2</v>
      </c>
      <c r="N1336" s="144">
        <f>IFERROR(_xll.qlIndexFixing(ONIndex1M,I1336,TRUE,_xll.ohTrigger(RecalcTrigger,Trigger1M)),NA())</f>
        <v>1.0151232834720858E-2</v>
      </c>
      <c r="O1336" s="44">
        <f>IFERROR(_xll.qlIndexFixing(ONIndex3M,I1336,TRUE,_xll.ohTrigger(RecalcTrigger,Trigger3M)),NA())</f>
        <v>1.0717551016510285E-2</v>
      </c>
      <c r="P1336" s="44">
        <f>IFERROR(_xll.qlIndexFixing(ONIndex6M,I1336,TRUE,_xll.ohTrigger(RecalcTrigger,Trigger6M)),NA())</f>
        <v>1.0865044590984141E-2</v>
      </c>
      <c r="Q1336" s="145">
        <f>IFERROR(_xll.qlIndexFixing(ONIndex1Y,I1336,TRUE,_xll.ohTrigger(RecalcTrigger,Trigger1Y)),NA())</f>
        <v>1.1057039861386286E-2</v>
      </c>
    </row>
    <row r="1337" spans="2:17" x14ac:dyDescent="0.2">
      <c r="B1337" s="39" t="s">
        <v>42</v>
      </c>
      <c r="D1337" s="42">
        <f>_xll.qlCalendarAdvance(Calendar,$D1336,B1337,"f",FALSE)</f>
        <v>49108</v>
      </c>
      <c r="E1337" s="139">
        <f>_xll.qlInterestRateIndexValueDate(IndexON,D1337)</f>
        <v>49108</v>
      </c>
      <c r="F1337" s="155">
        <f>IFERROR(_xll.qlIndexFixing(IndexON,D1337,TRUE,_xll.ohTrigger(RecalcTrigger,TriggerON)),NA())</f>
        <v>1.0189044417625581E-2</v>
      </c>
      <c r="H1337" s="42">
        <f>_xll.qlCalendarAdvance(Calendar,$H1336,B1337,"f",FALSE)</f>
        <v>49108</v>
      </c>
      <c r="I1337" s="139">
        <f>_xll.qlInterestRateIndexValueDate(Index1M,$H1337)</f>
        <v>49110</v>
      </c>
      <c r="J1337" s="144">
        <f>IFERROR(_xll.qlIndexFixing(Index1M,$H1337,TRUE,_xll.ohTrigger(RecalcTrigger,Trigger1M)),NA())</f>
        <v>1.0132011428701515E-2</v>
      </c>
      <c r="K1337" s="44">
        <f>IFERROR(_xll.qlIndexFixing(Index3M,H1337,TRUE,_xll.ohTrigger(RecalcTrigger,Trigger3M)),NA())</f>
        <v>1.066576252566497E-2</v>
      </c>
      <c r="L1337" s="44">
        <f>IFERROR(_xll.qlIndexFixing(Index6M,$H1337,TRUE,_xll.ohTrigger(RecalcTrigger,Trigger6M)),NA())</f>
        <v>1.076224048999907E-2</v>
      </c>
      <c r="M1337" s="145">
        <f>IFERROR(_xll.qlIndexFixing(Index1Y,$H1337,TRUE,_xll.ohTrigger(RecalcTrigger,Trigger1Y)),NA())</f>
        <v>1.085385639831812E-2</v>
      </c>
      <c r="N1337" s="144">
        <f>IFERROR(_xll.qlIndexFixing(ONIndex1M,I1337,TRUE,_xll.ohTrigger(RecalcTrigger,Trigger1M)),NA())</f>
        <v>1.0142296089696856E-2</v>
      </c>
      <c r="O1337" s="44">
        <f>IFERROR(_xll.qlIndexFixing(ONIndex3M,I1337,TRUE,_xll.ohTrigger(RecalcTrigger,Trigger3M)),NA())</f>
        <v>1.070802703794449E-2</v>
      </c>
      <c r="P1337" s="44">
        <f>IFERROR(_xll.qlIndexFixing(ONIndex6M,I1337,TRUE,_xll.ohTrigger(RecalcTrigger,Trigger6M)),NA())</f>
        <v>1.0855291037659143E-2</v>
      </c>
      <c r="Q1337" s="145">
        <f>IFERROR(_xll.qlIndexFixing(ONIndex1Y,I1337,TRUE,_xll.ohTrigger(RecalcTrigger,Trigger1Y)),NA())</f>
        <v>1.1047193974320635E-2</v>
      </c>
    </row>
    <row r="1338" spans="2:17" x14ac:dyDescent="0.2">
      <c r="B1338" s="39" t="s">
        <v>42</v>
      </c>
      <c r="D1338" s="42">
        <f>_xll.qlCalendarAdvance(Calendar,$D1337,B1338,"f",FALSE)</f>
        <v>49115</v>
      </c>
      <c r="E1338" s="139">
        <f>_xll.qlInterestRateIndexValueDate(IndexON,D1338)</f>
        <v>49115</v>
      </c>
      <c r="F1338" s="155">
        <f>IFERROR(_xll.qlIndexFixing(IndexON,D1338,TRUE,_xll.ohTrigger(RecalcTrigger,TriggerON)),NA())</f>
        <v>1.0179438109876315E-2</v>
      </c>
      <c r="H1338" s="42">
        <f>_xll.qlCalendarAdvance(Calendar,$H1337,B1338,"f",FALSE)</f>
        <v>49115</v>
      </c>
      <c r="I1338" s="139">
        <f>_xll.qlInterestRateIndexValueDate(Index1M,$H1338)</f>
        <v>49117</v>
      </c>
      <c r="J1338" s="144">
        <f>IFERROR(_xll.qlIndexFixing(Index1M,$H1338,TRUE,_xll.ohTrigger(RecalcTrigger,Trigger1M)),NA())</f>
        <v>1.0123049651004079E-2</v>
      </c>
      <c r="K1338" s="44">
        <f>IFERROR(_xll.qlIndexFixing(Index3M,H1338,TRUE,_xll.ohTrigger(RecalcTrigger,Trigger3M)),NA())</f>
        <v>1.0656176851730361E-2</v>
      </c>
      <c r="L1338" s="44">
        <f>IFERROR(_xll.qlIndexFixing(Index6M,$H1338,TRUE,_xll.ohTrigger(RecalcTrigger,Trigger6M)),NA())</f>
        <v>1.0752320274593215E-2</v>
      </c>
      <c r="M1338" s="145">
        <f>IFERROR(_xll.qlIndexFixing(Index1Y,$H1338,TRUE,_xll.ohTrigger(RecalcTrigger,Trigger1Y)),NA())</f>
        <v>1.0843803827578677E-2</v>
      </c>
      <c r="N1338" s="144">
        <f>IFERROR(_xll.qlIndexFixing(ONIndex1M,I1338,TRUE,_xll.ohTrigger(RecalcTrigger,Trigger1M)),NA())</f>
        <v>1.0133352526606743E-2</v>
      </c>
      <c r="O1338" s="44">
        <f>IFERROR(_xll.qlIndexFixing(ONIndex3M,I1338,TRUE,_xll.ohTrigger(RecalcTrigger,Trigger3M)),NA())</f>
        <v>1.0698496836756277E-2</v>
      </c>
      <c r="P1338" s="44">
        <f>IFERROR(_xll.qlIndexFixing(ONIndex6M,I1338,TRUE,_xll.ohTrigger(RecalcTrigger,Trigger6M)),NA())</f>
        <v>1.0845527215268547E-2</v>
      </c>
      <c r="Q1338" s="145">
        <f>IFERROR(_xll.qlIndexFixing(ONIndex1Y,I1338,TRUE,_xll.ohTrigger(RecalcTrigger,Trigger1Y)),NA())</f>
        <v>1.1037340727142464E-2</v>
      </c>
    </row>
    <row r="1339" spans="2:17" x14ac:dyDescent="0.2">
      <c r="B1339" s="39" t="s">
        <v>42</v>
      </c>
      <c r="D1339" s="42">
        <f>_xll.qlCalendarAdvance(Calendar,$D1338,B1339,"f",FALSE)</f>
        <v>49122</v>
      </c>
      <c r="E1339" s="139">
        <f>_xll.qlInterestRateIndexValueDate(IndexON,D1339)</f>
        <v>49122</v>
      </c>
      <c r="F1339" s="155">
        <f>IFERROR(_xll.qlIndexFixing(IndexON,D1339,TRUE,_xll.ohTrigger(RecalcTrigger,TriggerON)),NA())</f>
        <v>1.0169828143533621E-2</v>
      </c>
      <c r="H1339" s="42">
        <f>_xll.qlCalendarAdvance(Calendar,$H1338,B1339,"f",FALSE)</f>
        <v>49122</v>
      </c>
      <c r="I1339" s="139">
        <f>_xll.qlInterestRateIndexValueDate(Index1M,$H1339)</f>
        <v>49124</v>
      </c>
      <c r="J1339" s="144">
        <f>IFERROR(_xll.qlIndexFixing(Index1M,$H1339,TRUE,_xll.ohTrigger(RecalcTrigger,Trigger1M)),NA())</f>
        <v>1.0114081747844006E-2</v>
      </c>
      <c r="K1339" s="44">
        <f>IFERROR(_xll.qlIndexFixing(Index3M,H1339,TRUE,_xll.ohTrigger(RecalcTrigger,Trigger3M)),NA())</f>
        <v>1.0646586760319801E-2</v>
      </c>
      <c r="L1339" s="44">
        <f>IFERROR(_xll.qlIndexFixing(Index6M,$H1339,TRUE,_xll.ohTrigger(RecalcTrigger,Trigger6M)),NA())</f>
        <v>1.0742392786837642E-2</v>
      </c>
      <c r="M1339" s="145">
        <f>IFERROR(_xll.qlIndexFixing(Index1Y,$H1339,TRUE,_xll.ohTrigger(RecalcTrigger,Trigger1Y)),NA())</f>
        <v>1.0833749679707821E-2</v>
      </c>
      <c r="N1339" s="144">
        <f>IFERROR(_xll.qlIndexFixing(ONIndex1M,I1339,TRUE,_xll.ohTrigger(RecalcTrigger,Trigger1M)),NA())</f>
        <v>1.0124402406921362E-2</v>
      </c>
      <c r="O1339" s="44">
        <f>IFERROR(_xll.qlIndexFixing(ONIndex3M,I1339,TRUE,_xll.ohTrigger(RecalcTrigger,Trigger3M)),NA())</f>
        <v>1.0688960671778602E-2</v>
      </c>
      <c r="P1339" s="44">
        <f>IFERROR(_xll.qlIndexFixing(ONIndex6M,I1339,TRUE,_xll.ohTrigger(RecalcTrigger,Trigger6M)),NA())</f>
        <v>1.0835753346194466E-2</v>
      </c>
      <c r="Q1339" s="145">
        <f>IFERROR(_xll.qlIndexFixing(ONIndex1Y,I1339,TRUE,_xll.ohTrigger(RecalcTrigger,Trigger1Y)),NA())</f>
        <v>1.1027480335439321E-2</v>
      </c>
    </row>
    <row r="1340" spans="2:17" x14ac:dyDescent="0.2">
      <c r="B1340" s="39" t="s">
        <v>42</v>
      </c>
      <c r="D1340" s="42">
        <f>_xll.qlCalendarAdvance(Calendar,$D1339,B1340,"f",FALSE)</f>
        <v>49129</v>
      </c>
      <c r="E1340" s="139">
        <f>_xll.qlInterestRateIndexValueDate(IndexON,D1340)</f>
        <v>49129</v>
      </c>
      <c r="F1340" s="155">
        <f>IFERROR(_xll.qlIndexFixing(IndexON,D1340,TRUE,_xll.ohTrigger(RecalcTrigger,TriggerON)),NA())</f>
        <v>1.0160214802690248E-2</v>
      </c>
      <c r="H1340" s="42">
        <f>_xll.qlCalendarAdvance(Calendar,$H1339,B1340,"f",FALSE)</f>
        <v>49129</v>
      </c>
      <c r="I1340" s="139">
        <f>_xll.qlInterestRateIndexValueDate(Index1M,$H1340)</f>
        <v>49131</v>
      </c>
      <c r="J1340" s="144">
        <f>IFERROR(_xll.qlIndexFixing(Index1M,$H1340,TRUE,_xll.ohTrigger(RecalcTrigger,Trigger1M)),NA())</f>
        <v>1.0105107980916961E-2</v>
      </c>
      <c r="K1340" s="44">
        <f>IFERROR(_xll.qlIndexFixing(Index3M,H1340,TRUE,_xll.ohTrigger(RecalcTrigger,Trigger3M)),NA())</f>
        <v>1.0636992511083854E-2</v>
      </c>
      <c r="L1340" s="44">
        <f>IFERROR(_xll.qlIndexFixing(Index6M,$H1340,TRUE,_xll.ohTrigger(RecalcTrigger,Trigger6M)),NA())</f>
        <v>1.0730800992920104E-2</v>
      </c>
      <c r="M1340" s="145">
        <f>IFERROR(_xll.qlIndexFixing(Index1Y,$H1340,TRUE,_xll.ohTrigger(RecalcTrigger,Trigger1Y)),NA())</f>
        <v>1.0823694172796085E-2</v>
      </c>
      <c r="N1340" s="144">
        <f>IFERROR(_xll.qlIndexFixing(ONIndex1M,I1340,TRUE,_xll.ohTrigger(RecalcTrigger,Trigger1M)),NA())</f>
        <v>1.011544599211156E-2</v>
      </c>
      <c r="O1340" s="44">
        <f>IFERROR(_xll.qlIndexFixing(ONIndex3M,I1340,TRUE,_xll.ohTrigger(RecalcTrigger,Trigger3M)),NA())</f>
        <v>1.0679418801924356E-2</v>
      </c>
      <c r="P1340" s="44">
        <f>IFERROR(_xll.qlIndexFixing(ONIndex6M,I1340,TRUE,_xll.ohTrigger(RecalcTrigger,Trigger6M)),NA())</f>
        <v>1.0825969652819012E-2</v>
      </c>
      <c r="Q1340" s="145">
        <f>IFERROR(_xll.qlIndexFixing(ONIndex1Y,I1340,TRUE,_xll.ohTrigger(RecalcTrigger,Trigger1Y)),NA())</f>
        <v>1.1017613015038563E-2</v>
      </c>
    </row>
    <row r="1341" spans="2:17" x14ac:dyDescent="0.2">
      <c r="B1341" s="39" t="s">
        <v>42</v>
      </c>
      <c r="D1341" s="42">
        <f>_xll.qlCalendarAdvance(Calendar,$D1340,B1341,"f",FALSE)</f>
        <v>49136</v>
      </c>
      <c r="E1341" s="139">
        <f>_xll.qlInterestRateIndexValueDate(IndexON,D1341)</f>
        <v>49136</v>
      </c>
      <c r="F1341" s="155">
        <f>IFERROR(_xll.qlIndexFixing(IndexON,D1341,TRUE,_xll.ohTrigger(RecalcTrigger,TriggerON)),NA())</f>
        <v>1.0150598371119202E-2</v>
      </c>
      <c r="H1341" s="42">
        <f>_xll.qlCalendarAdvance(Calendar,$H1340,B1341,"f",FALSE)</f>
        <v>49136</v>
      </c>
      <c r="I1341" s="139">
        <f>_xll.qlInterestRateIndexValueDate(Index1M,$H1341)</f>
        <v>49138</v>
      </c>
      <c r="J1341" s="144">
        <f>IFERROR(_xll.qlIndexFixing(Index1M,$H1341,TRUE,_xll.ohTrigger(RecalcTrigger,Trigger1M)),NA())</f>
        <v>1.0096128611923605E-2</v>
      </c>
      <c r="K1341" s="44">
        <f>IFERROR(_xll.qlIndexFixing(Index3M,H1341,TRUE,_xll.ohTrigger(RecalcTrigger,Trigger3M)),NA())</f>
        <v>1.0627394363671343E-2</v>
      </c>
      <c r="L1341" s="44">
        <f>IFERROR(_xll.qlIndexFixing(Index6M,$H1341,TRUE,_xll.ohTrigger(RecalcTrigger,Trigger6M)),NA())</f>
        <v>1.0720857522569344E-2</v>
      </c>
      <c r="M1341" s="145">
        <f>IFERROR(_xll.qlIndexFixing(Index1Y,$H1341,TRUE,_xll.ohTrigger(RecalcTrigger,Trigger1Y)),NA())</f>
        <v>1.0813637524924367E-2</v>
      </c>
      <c r="N1341" s="144">
        <f>IFERROR(_xll.qlIndexFixing(ONIndex1M,I1341,TRUE,_xll.ohTrigger(RecalcTrigger,Trigger1M)),NA())</f>
        <v>1.0106483543648181E-2</v>
      </c>
      <c r="O1341" s="44">
        <f>IFERROR(_xll.qlIndexFixing(ONIndex3M,I1341,TRUE,_xll.ohTrigger(RecalcTrigger,Trigger3M)),NA())</f>
        <v>1.0669871486186366E-2</v>
      </c>
      <c r="P1341" s="44">
        <f>IFERROR(_xll.qlIndexFixing(ONIndex6M,I1341,TRUE,_xll.ohTrigger(RecalcTrigger,Trigger6M)),NA())</f>
        <v>1.0816176357684171E-2</v>
      </c>
      <c r="Q1341" s="145">
        <f>IFERROR(_xll.qlIndexFixing(ONIndex1Y,I1341,TRUE,_xll.ohTrigger(RecalcTrigger,Trigger1Y)),NA())</f>
        <v>1.1007738981447801E-2</v>
      </c>
    </row>
    <row r="1342" spans="2:17" x14ac:dyDescent="0.2">
      <c r="B1342" s="39" t="s">
        <v>42</v>
      </c>
      <c r="D1342" s="42">
        <f>_xll.qlCalendarAdvance(Calendar,$D1341,B1342,"f",FALSE)</f>
        <v>49143</v>
      </c>
      <c r="E1342" s="139">
        <f>_xll.qlInterestRateIndexValueDate(IndexON,D1342)</f>
        <v>49143</v>
      </c>
      <c r="F1342" s="155">
        <f>IFERROR(_xll.qlIndexFixing(IndexON,D1342,TRUE,_xll.ohTrigger(RecalcTrigger,TriggerON)),NA())</f>
        <v>1.0140979132593486E-2</v>
      </c>
      <c r="H1342" s="42">
        <f>_xll.qlCalendarAdvance(Calendar,$H1341,B1342,"f",FALSE)</f>
        <v>49143</v>
      </c>
      <c r="I1342" s="139">
        <f>_xll.qlInterestRateIndexValueDate(Index1M,$H1342)</f>
        <v>49145</v>
      </c>
      <c r="J1342" s="144">
        <f>IFERROR(_xll.qlIndexFixing(Index1M,$H1342,TRUE,_xll.ohTrigger(RecalcTrigger,Trigger1M)),NA())</f>
        <v>1.0087143902567097E-2</v>
      </c>
      <c r="K1342" s="44">
        <f>IFERROR(_xll.qlIndexFixing(Index3M,H1342,TRUE,_xll.ohTrigger(RecalcTrigger,Trigger3M)),NA())</f>
        <v>1.0617792577727615E-2</v>
      </c>
      <c r="L1342" s="44">
        <f>IFERROR(_xll.qlIndexFixing(Index6M,$H1342,TRUE,_xll.ohTrigger(RecalcTrigger,Trigger6M)),NA())</f>
        <v>1.0710907499242358E-2</v>
      </c>
      <c r="M1342" s="145">
        <f>IFERROR(_xll.qlIndexFixing(Index1Y,$H1342,TRUE,_xll.ohTrigger(RecalcTrigger,Trigger1Y)),NA())</f>
        <v>1.0803579954165018E-2</v>
      </c>
      <c r="N1342" s="144">
        <f>IFERROR(_xll.qlIndexFixing(ONIndex1M,I1342,TRUE,_xll.ohTrigger(RecalcTrigger,Trigger1M)),NA())</f>
        <v>1.0097515323002071E-2</v>
      </c>
      <c r="O1342" s="44">
        <f>IFERROR(_xll.qlIndexFixing(ONIndex3M,I1342,TRUE,_xll.ohTrigger(RecalcTrigger,Trigger3M)),NA())</f>
        <v>1.0660318983397588E-2</v>
      </c>
      <c r="P1342" s="44">
        <f>IFERROR(_xll.qlIndexFixing(ONIndex6M,I1342,TRUE,_xll.ohTrigger(RecalcTrigger,Trigger6M)),NA())</f>
        <v>1.0806373683251991E-2</v>
      </c>
      <c r="Q1342" s="145">
        <f>IFERROR(_xll.qlIndexFixing(ONIndex1Y,I1342,TRUE,_xll.ohTrigger(RecalcTrigger,Trigger1Y)),NA())</f>
        <v>1.0997858450494391E-2</v>
      </c>
    </row>
    <row r="1343" spans="2:17" x14ac:dyDescent="0.2">
      <c r="B1343" s="39" t="s">
        <v>42</v>
      </c>
      <c r="D1343" s="42">
        <f>_xll.qlCalendarAdvance(Calendar,$D1342,B1343,"f",FALSE)</f>
        <v>49150</v>
      </c>
      <c r="E1343" s="139">
        <f>_xll.qlInterestRateIndexValueDate(IndexON,D1343)</f>
        <v>49150</v>
      </c>
      <c r="F1343" s="155">
        <f>IFERROR(_xll.qlIndexFixing(IndexON,D1343,TRUE,_xll.ohTrigger(RecalcTrigger,TriggerON)),NA())</f>
        <v>1.0131357371365723E-2</v>
      </c>
      <c r="H1343" s="42">
        <f>_xll.qlCalendarAdvance(Calendar,$H1342,B1343,"f",FALSE)</f>
        <v>49150</v>
      </c>
      <c r="I1343" s="139">
        <f>_xll.qlInterestRateIndexValueDate(Index1M,$H1343)</f>
        <v>49152</v>
      </c>
      <c r="J1343" s="144">
        <f>IFERROR(_xll.qlIndexFixing(Index1M,$H1343,TRUE,_xll.ohTrigger(RecalcTrigger,Trigger1M)),NA())</f>
        <v>1.0078154114545601E-2</v>
      </c>
      <c r="K1343" s="44">
        <f>IFERROR(_xll.qlIndexFixing(Index3M,H1343,TRUE,_xll.ohTrigger(RecalcTrigger,Trigger3M)),NA())</f>
        <v>1.0608187412898021E-2</v>
      </c>
      <c r="L1343" s="44">
        <f>IFERROR(_xll.qlIndexFixing(Index6M,$H1343,TRUE,_xll.ohTrigger(RecalcTrigger,Trigger6M)),NA())</f>
        <v>1.0700951146682751E-2</v>
      </c>
      <c r="M1343" s="145">
        <f>IFERROR(_xll.qlIndexFixing(Index1Y,$H1343,TRUE,_xll.ohTrigger(RecalcTrigger,Trigger1Y)),NA())</f>
        <v>1.0793521678582073E-2</v>
      </c>
      <c r="N1343" s="144">
        <f>IFERROR(_xll.qlIndexFixing(ONIndex1M,I1343,TRUE,_xll.ohTrigger(RecalcTrigger,Trigger1M)),NA())</f>
        <v>1.0088541591644073E-2</v>
      </c>
      <c r="O1343" s="44">
        <f>IFERROR(_xll.qlIndexFixing(ONIndex3M,I1343,TRUE,_xll.ohTrigger(RecalcTrigger,Trigger3M)),NA())</f>
        <v>1.0650761552630783E-2</v>
      </c>
      <c r="P1343" s="44">
        <f>IFERROR(_xll.qlIndexFixing(ONIndex6M,I1343,TRUE,_xll.ohTrigger(RecalcTrigger,Trigger6M)),NA())</f>
        <v>1.0796561851744713E-2</v>
      </c>
      <c r="Q1343" s="145">
        <f>IFERROR(_xll.qlIndexFixing(ONIndex1Y,I1343,TRUE,_xll.ohTrigger(RecalcTrigger,Trigger1Y)),NA())</f>
        <v>1.0987971637845817E-2</v>
      </c>
    </row>
    <row r="1344" spans="2:17" x14ac:dyDescent="0.2">
      <c r="B1344" s="39" t="s">
        <v>42</v>
      </c>
      <c r="D1344" s="42">
        <f>_xll.qlCalendarAdvance(Calendar,$D1343,B1344,"f",FALSE)</f>
        <v>49157</v>
      </c>
      <c r="E1344" s="139">
        <f>_xll.qlInterestRateIndexValueDate(IndexON,D1344)</f>
        <v>49157</v>
      </c>
      <c r="F1344" s="155">
        <f>IFERROR(_xll.qlIndexFixing(IndexON,D1344,TRUE,_xll.ohTrigger(RecalcTrigger,TriggerON)),NA())</f>
        <v>1.0121733371049046E-2</v>
      </c>
      <c r="H1344" s="42">
        <f>_xll.qlCalendarAdvance(Calendar,$H1343,B1344,"f",FALSE)</f>
        <v>49157</v>
      </c>
      <c r="I1344" s="139">
        <f>_xll.qlInterestRateIndexValueDate(Index1M,$H1344)</f>
        <v>49159</v>
      </c>
      <c r="J1344" s="144">
        <f>IFERROR(_xll.qlIndexFixing(Index1M,$H1344,TRUE,_xll.ohTrigger(RecalcTrigger,Trigger1M)),NA())</f>
        <v>1.0069159509557279E-2</v>
      </c>
      <c r="K1344" s="44">
        <f>IFERROR(_xll.qlIndexFixing(Index3M,H1344,TRUE,_xll.ohTrigger(RecalcTrigger,Trigger3M)),NA())</f>
        <v>1.0598579128820959E-2</v>
      </c>
      <c r="L1344" s="44">
        <f>IFERROR(_xll.qlIndexFixing(Index6M,$H1344,TRUE,_xll.ohTrigger(RecalcTrigger,Trigger6M)),NA())</f>
        <v>1.0690988688631118E-2</v>
      </c>
      <c r="M1344" s="145">
        <f>IFERROR(_xll.qlIndexFixing(Index1Y,$H1344,TRUE,_xll.ohTrigger(RecalcTrigger,Trigger1Y)),NA())</f>
        <v>1.0783462916230146E-2</v>
      </c>
      <c r="N1344" s="144">
        <f>IFERROR(_xll.qlIndexFixing(ONIndex1M,I1344,TRUE,_xll.ohTrigger(RecalcTrigger,Trigger1M)),NA())</f>
        <v>1.0079562610885162E-2</v>
      </c>
      <c r="O1344" s="44">
        <f>IFERROR(_xll.qlIndexFixing(ONIndex3M,I1344,TRUE,_xll.ohTrigger(RecalcTrigger,Trigger3M)),NA())</f>
        <v>1.0641199452638972E-2</v>
      </c>
      <c r="P1344" s="44">
        <f>IFERROR(_xll.qlIndexFixing(ONIndex6M,I1344,TRUE,_xll.ohTrigger(RecalcTrigger,Trigger6M)),NA())</f>
        <v>1.0786741085704321E-2</v>
      </c>
      <c r="Q1344" s="145">
        <f>IFERROR(_xll.qlIndexFixing(ONIndex1Y,I1344,TRUE,_xll.ohTrigger(RecalcTrigger,Trigger1Y)),NA())</f>
        <v>1.0978078759169563E-2</v>
      </c>
    </row>
    <row r="1345" spans="2:17" x14ac:dyDescent="0.2">
      <c r="B1345" s="39" t="s">
        <v>42</v>
      </c>
      <c r="D1345" s="42">
        <f>_xll.qlCalendarAdvance(Calendar,$D1344,B1345,"f",FALSE)</f>
        <v>49164</v>
      </c>
      <c r="E1345" s="139">
        <f>_xll.qlInterestRateIndexValueDate(IndexON,D1345)</f>
        <v>49164</v>
      </c>
      <c r="F1345" s="155">
        <f>IFERROR(_xll.qlIndexFixing(IndexON,D1345,TRUE,_xll.ohTrigger(RecalcTrigger,TriggerON)),NA())</f>
        <v>1.0112107415496396E-2</v>
      </c>
      <c r="H1345" s="42">
        <f>_xll.qlCalendarAdvance(Calendar,$H1344,B1345,"f",FALSE)</f>
        <v>49164</v>
      </c>
      <c r="I1345" s="139">
        <f>_xll.qlInterestRateIndexValueDate(Index1M,$H1345)</f>
        <v>49166</v>
      </c>
      <c r="J1345" s="144">
        <f>IFERROR(_xll.qlIndexFixing(Index1M,$H1345,TRUE,_xll.ohTrigger(RecalcTrigger,Trigger1M)),NA())</f>
        <v>1.0060160349300296E-2</v>
      </c>
      <c r="K1345" s="44">
        <f>IFERROR(_xll.qlIndexFixing(Index3M,H1345,TRUE,_xll.ohTrigger(RecalcTrigger,Trigger3M)),NA())</f>
        <v>1.0588967985136562E-2</v>
      </c>
      <c r="L1345" s="44">
        <f>IFERROR(_xll.qlIndexFixing(Index6M,$H1345,TRUE,_xll.ohTrigger(RecalcTrigger,Trigger6M)),NA())</f>
        <v>1.0681020348822895E-2</v>
      </c>
      <c r="M1345" s="145">
        <f>IFERROR(_xll.qlIndexFixing(Index1Y,$H1345,TRUE,_xll.ohTrigger(RecalcTrigger,Trigger1Y)),NA())</f>
        <v>1.0773403885155968E-2</v>
      </c>
      <c r="N1345" s="144">
        <f>IFERROR(_xll.qlIndexFixing(ONIndex1M,I1345,TRUE,_xll.ohTrigger(RecalcTrigger,Trigger1M)),NA())</f>
        <v>1.007057864243599E-2</v>
      </c>
      <c r="O1345" s="44">
        <f>IFERROR(_xll.qlIndexFixing(ONIndex3M,I1345,TRUE,_xll.ohTrigger(RecalcTrigger,Trigger3M)),NA())</f>
        <v>1.0631632942494917E-2</v>
      </c>
      <c r="P1345" s="44">
        <f>IFERROR(_xll.qlIndexFixing(ONIndex6M,I1345,TRUE,_xll.ohTrigger(RecalcTrigger,Trigger6M)),NA())</f>
        <v>1.0776911607512929E-2</v>
      </c>
      <c r="Q1345" s="145">
        <f>IFERROR(_xll.qlIndexFixing(ONIndex1Y,I1345,TRUE,_xll.ohTrigger(RecalcTrigger,Trigger1Y)),NA())</f>
        <v>1.0968180030053176E-2</v>
      </c>
    </row>
    <row r="1346" spans="2:17" x14ac:dyDescent="0.2">
      <c r="B1346" s="39" t="s">
        <v>42</v>
      </c>
      <c r="D1346" s="42">
        <f>_xll.qlCalendarAdvance(Calendar,$D1345,B1346,"f",FALSE)</f>
        <v>49171</v>
      </c>
      <c r="E1346" s="139">
        <f>_xll.qlInterestRateIndexValueDate(IndexON,D1346)</f>
        <v>49171</v>
      </c>
      <c r="F1346" s="155">
        <f>IFERROR(_xll.qlIndexFixing(IndexON,D1346,TRUE,_xll.ohTrigger(RecalcTrigger,TriggerON)),NA())</f>
        <v>1.0102479788720586E-2</v>
      </c>
      <c r="H1346" s="42">
        <f>_xll.qlCalendarAdvance(Calendar,$H1345,B1346,"f",FALSE)</f>
        <v>49171</v>
      </c>
      <c r="I1346" s="139">
        <f>_xll.qlInterestRateIndexValueDate(Index1M,$H1346)</f>
        <v>49173</v>
      </c>
      <c r="J1346" s="144">
        <f>IFERROR(_xll.qlIndexFixing(Index1M,$H1346,TRUE,_xll.ohTrigger(RecalcTrigger,Trigger1M)),NA())</f>
        <v>1.0051156895467817E-2</v>
      </c>
      <c r="K1346" s="44">
        <f>IFERROR(_xll.qlIndexFixing(Index3M,H1346,TRUE,_xll.ohTrigger(RecalcTrigger,Trigger3M)),NA())</f>
        <v>1.0579354241481492E-2</v>
      </c>
      <c r="L1346" s="44">
        <f>IFERROR(_xll.qlIndexFixing(Index6M,$H1346,TRUE,_xll.ohTrigger(RecalcTrigger,Trigger6M)),NA())</f>
        <v>1.0671046350988799E-2</v>
      </c>
      <c r="M1346" s="145">
        <f>IFERROR(_xll.qlIndexFixing(Index1Y,$H1346,TRUE,_xll.ohTrigger(RecalcTrigger,Trigger1Y)),NA())</f>
        <v>1.07633448033962E-2</v>
      </c>
      <c r="N1346" s="144">
        <f>IFERROR(_xll.qlIndexFixing(ONIndex1M,I1346,TRUE,_xll.ohTrigger(RecalcTrigger,Trigger1M)),NA())</f>
        <v>1.0061589947527594E-2</v>
      </c>
      <c r="O1346" s="44">
        <f>IFERROR(_xll.qlIndexFixing(ONIndex3M,I1346,TRUE,_xll.ohTrigger(RecalcTrigger,Trigger3M)),NA())</f>
        <v>1.0622062280951639E-2</v>
      </c>
      <c r="P1346" s="44">
        <f>IFERROR(_xll.qlIndexFixing(ONIndex6M,I1346,TRUE,_xll.ohTrigger(RecalcTrigger,Trigger6M)),NA())</f>
        <v>1.0767073639632585E-2</v>
      </c>
      <c r="Q1346" s="145">
        <f>IFERROR(_xll.qlIndexFixing(ONIndex1Y,I1346,TRUE,_xll.ohTrigger(RecalcTrigger,Trigger1Y)),NA())</f>
        <v>1.0958275666164141E-2</v>
      </c>
    </row>
    <row r="1347" spans="2:17" x14ac:dyDescent="0.2">
      <c r="B1347" s="39" t="s">
        <v>42</v>
      </c>
      <c r="D1347" s="42">
        <f>_xll.qlCalendarAdvance(Calendar,$D1346,B1347,"f",FALSE)</f>
        <v>49178</v>
      </c>
      <c r="E1347" s="139">
        <f>_xll.qlInterestRateIndexValueDate(IndexON,D1347)</f>
        <v>49178</v>
      </c>
      <c r="F1347" s="155">
        <f>IFERROR(_xll.qlIndexFixing(IndexON,D1347,TRUE,_xll.ohTrigger(RecalcTrigger,TriggerON)),NA())</f>
        <v>1.0092850774654494E-2</v>
      </c>
      <c r="H1347" s="42">
        <f>_xll.qlCalendarAdvance(Calendar,$H1346,B1347,"f",FALSE)</f>
        <v>49178</v>
      </c>
      <c r="I1347" s="139">
        <f>_xll.qlInterestRateIndexValueDate(Index1M,$H1347)</f>
        <v>49180</v>
      </c>
      <c r="J1347" s="144">
        <f>IFERROR(_xll.qlIndexFixing(Index1M,$H1347,TRUE,_xll.ohTrigger(RecalcTrigger,Trigger1M)),NA())</f>
        <v>1.0042149409758006E-2</v>
      </c>
      <c r="K1347" s="44">
        <f>IFERROR(_xll.qlIndexFixing(Index3M,H1347,TRUE,_xll.ohTrigger(RecalcTrigger,Trigger3M)),NA())</f>
        <v>1.0569738157487196E-2</v>
      </c>
      <c r="L1347" s="44">
        <f>IFERROR(_xll.qlIndexFixing(Index6M,$H1347,TRUE,_xll.ohTrigger(RecalcTrigger,Trigger6M)),NA())</f>
        <v>1.066106691885438E-2</v>
      </c>
      <c r="M1347" s="145">
        <f>IFERROR(_xll.qlIndexFixing(Index1Y,$H1347,TRUE,_xll.ohTrigger(RecalcTrigger,Trigger1Y)),NA())</f>
        <v>1.0753285888979391E-2</v>
      </c>
      <c r="N1347" s="144">
        <f>IFERROR(_xll.qlIndexFixing(ONIndex1M,I1347,TRUE,_xll.ohTrigger(RecalcTrigger,Trigger1M)),NA())</f>
        <v>1.0052596787710755E-2</v>
      </c>
      <c r="O1347" s="44">
        <f>IFERROR(_xll.qlIndexFixing(ONIndex3M,I1347,TRUE,_xll.ohTrigger(RecalcTrigger,Trigger3M)),NA())</f>
        <v>1.0612487727081898E-2</v>
      </c>
      <c r="P1347" s="44">
        <f>IFERROR(_xll.qlIndexFixing(ONIndex6M,I1347,TRUE,_xll.ohTrigger(RecalcTrigger,Trigger6M)),NA())</f>
        <v>1.0757227404445402E-2</v>
      </c>
      <c r="Q1347" s="145">
        <f>IFERROR(_xll.qlIndexFixing(ONIndex1Y,I1347,TRUE,_xll.ohTrigger(RecalcTrigger,Trigger1Y)),NA())</f>
        <v>1.094836588340975E-2</v>
      </c>
    </row>
    <row r="1348" spans="2:17" x14ac:dyDescent="0.2">
      <c r="B1348" s="39" t="s">
        <v>42</v>
      </c>
      <c r="D1348" s="42">
        <f>_xll.qlCalendarAdvance(Calendar,$D1347,B1348,"f",FALSE)</f>
        <v>49185</v>
      </c>
      <c r="E1348" s="139">
        <f>_xll.qlInterestRateIndexValueDate(IndexON,D1348)</f>
        <v>49185</v>
      </c>
      <c r="F1348" s="155">
        <f>IFERROR(_xll.qlIndexFixing(IndexON,D1348,TRUE,_xll.ohTrigger(RecalcTrigger,TriggerON)),NA())</f>
        <v>1.0083220656911251E-2</v>
      </c>
      <c r="H1348" s="42">
        <f>_xll.qlCalendarAdvance(Calendar,$H1347,B1348,"f",FALSE)</f>
        <v>49185</v>
      </c>
      <c r="I1348" s="139">
        <f>_xll.qlInterestRateIndexValueDate(Index1M,$H1348)</f>
        <v>49187</v>
      </c>
      <c r="J1348" s="144">
        <f>IFERROR(_xll.qlIndexFixing(Index1M,$H1348,TRUE,_xll.ohTrigger(RecalcTrigger,Trigger1M)),NA())</f>
        <v>1.0034650539463286E-2</v>
      </c>
      <c r="K1348" s="44">
        <f>IFERROR(_xll.qlIndexFixing(Index3M,H1348,TRUE,_xll.ohTrigger(RecalcTrigger,Trigger3M)),NA())</f>
        <v>1.05606525949507E-2</v>
      </c>
      <c r="L1348" s="44">
        <f>IFERROR(_xll.qlIndexFixing(Index6M,$H1348,TRUE,_xll.ohTrigger(RecalcTrigger,Trigger6M)),NA())</f>
        <v>1.0653869926169015E-2</v>
      </c>
      <c r="M1348" s="145">
        <f>IFERROR(_xll.qlIndexFixing(Index1Y,$H1348,TRUE,_xll.ohTrigger(RecalcTrigger,Trigger1Y)),NA())</f>
        <v>1.0743227359925778E-2</v>
      </c>
      <c r="N1348" s="144">
        <f>IFERROR(_xll.qlIndexFixing(ONIndex1M,I1348,TRUE,_xll.ohTrigger(RecalcTrigger,Trigger1M)),NA())</f>
        <v>1.0043599424536254E-2</v>
      </c>
      <c r="O1348" s="44">
        <f>IFERROR(_xll.qlIndexFixing(ONIndex3M,I1348,TRUE,_xll.ohTrigger(RecalcTrigger,Trigger3M)),NA())</f>
        <v>1.0602909539638716E-2</v>
      </c>
      <c r="P1348" s="44">
        <f>IFERROR(_xll.qlIndexFixing(ONIndex6M,I1348,TRUE,_xll.ohTrigger(RecalcTrigger,Trigger6M)),NA())</f>
        <v>1.0747373124413429E-2</v>
      </c>
      <c r="Q1348" s="145">
        <f>IFERROR(_xll.qlIndexFixing(ONIndex1Y,I1348,TRUE,_xll.ohTrigger(RecalcTrigger,Trigger1Y)),NA())</f>
        <v>1.0938450897297614E-2</v>
      </c>
    </row>
    <row r="1349" spans="2:17" x14ac:dyDescent="0.2">
      <c r="B1349" s="39" t="s">
        <v>42</v>
      </c>
      <c r="D1349" s="42">
        <f>_xll.qlCalendarAdvance(Calendar,$D1348,B1349,"f",FALSE)</f>
        <v>49192</v>
      </c>
      <c r="E1349" s="139">
        <f>_xll.qlInterestRateIndexValueDate(IndexON,D1349)</f>
        <v>49192</v>
      </c>
      <c r="F1349" s="155">
        <f>IFERROR(_xll.qlIndexFixing(IndexON,D1349,TRUE,_xll.ohTrigger(RecalcTrigger,TriggerON)),NA())</f>
        <v>1.0073589719743481E-2</v>
      </c>
      <c r="H1349" s="42">
        <f>_xll.qlCalendarAdvance(Calendar,$H1348,B1349,"f",FALSE)</f>
        <v>49192</v>
      </c>
      <c r="I1349" s="139">
        <f>_xll.qlInterestRateIndexValueDate(Index1M,$H1349)</f>
        <v>49194</v>
      </c>
      <c r="J1349" s="144">
        <f>IFERROR(_xll.qlIndexFixing(Index1M,$H1349,TRUE,_xll.ohTrigger(RecalcTrigger,Trigger1M)),NA())</f>
        <v>1.0024123389491546E-2</v>
      </c>
      <c r="K1349" s="44">
        <f>IFERROR(_xll.qlIndexFixing(Index3M,H1349,TRUE,_xll.ohTrigger(RecalcTrigger,Trigger3M)),NA())</f>
        <v>1.0551032971930789E-2</v>
      </c>
      <c r="L1349" s="44">
        <f>IFERROR(_xll.qlIndexFixing(Index6M,$H1349,TRUE,_xll.ohTrigger(RecalcTrigger,Trigger6M)),NA())</f>
        <v>1.0643883176157304E-2</v>
      </c>
      <c r="M1349" s="145">
        <f>IFERROR(_xll.qlIndexFixing(Index1Y,$H1349,TRUE,_xll.ohTrigger(RecalcTrigger,Trigger1Y)),NA())</f>
        <v>1.0733169434245734E-2</v>
      </c>
      <c r="N1349" s="144">
        <f>IFERROR(_xll.qlIndexFixing(ONIndex1M,I1349,TRUE,_xll.ohTrigger(RecalcTrigger,Trigger1M)),NA())</f>
        <v>1.0034598119315064E-2</v>
      </c>
      <c r="O1349" s="44">
        <f>IFERROR(_xll.qlIndexFixing(ONIndex3M,I1349,TRUE,_xll.ohTrigger(RecalcTrigger,Trigger3M)),NA())</f>
        <v>1.0593327977774791E-2</v>
      </c>
      <c r="P1349" s="44">
        <f>IFERROR(_xll.qlIndexFixing(ONIndex6M,I1349,TRUE,_xll.ohTrigger(RecalcTrigger,Trigger6M)),NA())</f>
        <v>1.0737511021918777E-2</v>
      </c>
      <c r="Q1349" s="145">
        <f>IFERROR(_xll.qlIndexFixing(ONIndex1Y,I1349,TRUE,_xll.ohTrigger(RecalcTrigger,Trigger1Y)),NA())</f>
        <v>1.0928530923495217E-2</v>
      </c>
    </row>
    <row r="1350" spans="2:17" x14ac:dyDescent="0.2">
      <c r="B1350" s="39" t="s">
        <v>42</v>
      </c>
      <c r="D1350" s="42">
        <f>_xll.qlCalendarAdvance(Calendar,$D1349,B1350,"f",FALSE)</f>
        <v>49199</v>
      </c>
      <c r="E1350" s="139">
        <f>_xll.qlInterestRateIndexValueDate(IndexON,D1350)</f>
        <v>49199</v>
      </c>
      <c r="F1350" s="155">
        <f>IFERROR(_xll.qlIndexFixing(IndexON,D1350,TRUE,_xll.ohTrigger(RecalcTrigger,TriggerON)),NA())</f>
        <v>1.0063958246684379E-2</v>
      </c>
      <c r="H1350" s="42">
        <f>_xll.qlCalendarAdvance(Calendar,$H1349,B1350,"f",FALSE)</f>
        <v>49199</v>
      </c>
      <c r="I1350" s="139">
        <f>_xll.qlInterestRateIndexValueDate(Index1M,$H1350)</f>
        <v>49201</v>
      </c>
      <c r="J1350" s="144">
        <f>IFERROR(_xll.qlIndexFixing(Index1M,$H1350,TRUE,_xll.ohTrigger(RecalcTrigger,Trigger1M)),NA())</f>
        <v>1.0015105378318734E-2</v>
      </c>
      <c r="K1350" s="44">
        <f>IFERROR(_xll.qlIndexFixing(Index3M,H1350,TRUE,_xll.ohTrigger(RecalcTrigger,Trigger3M)),NA())</f>
        <v>1.0541411768702387E-2</v>
      </c>
      <c r="L1350" s="44">
        <f>IFERROR(_xll.qlIndexFixing(Index6M,$H1350,TRUE,_xll.ohTrigger(RecalcTrigger,Trigger6M)),NA())</f>
        <v>1.0633891582440047E-2</v>
      </c>
      <c r="M1350" s="145">
        <f>IFERROR(_xll.qlIndexFixing(Index1Y,$H1350,TRUE,_xll.ohTrigger(RecalcTrigger,Trigger1Y)),NA())</f>
        <v>1.0723112329941753E-2</v>
      </c>
      <c r="N1350" s="144">
        <f>IFERROR(_xll.qlIndexFixing(ONIndex1M,I1350,TRUE,_xll.ohTrigger(RecalcTrigger,Trigger1M)),NA())</f>
        <v>1.0025593133597965E-2</v>
      </c>
      <c r="O1350" s="44">
        <f>IFERROR(_xll.qlIndexFixing(ONIndex3M,I1350,TRUE,_xll.ohTrigger(RecalcTrigger,Trigger3M)),NA())</f>
        <v>1.0583743300403015E-2</v>
      </c>
      <c r="P1350" s="44">
        <f>IFERROR(_xll.qlIndexFixing(ONIndex6M,I1350,TRUE,_xll.ohTrigger(RecalcTrigger,Trigger6M)),NA())</f>
        <v>1.0727641319423498E-2</v>
      </c>
      <c r="Q1350" s="145">
        <f>IFERROR(_xll.qlIndexFixing(ONIndex1Y,I1350,TRUE,_xll.ohTrigger(RecalcTrigger,Trigger1Y)),NA())</f>
        <v>1.0918606177749979E-2</v>
      </c>
    </row>
    <row r="1351" spans="2:17" x14ac:dyDescent="0.2">
      <c r="B1351" s="39" t="s">
        <v>42</v>
      </c>
      <c r="D1351" s="42">
        <f>_xll.qlCalendarAdvance(Calendar,$D1350,B1351,"f",FALSE)</f>
        <v>49206</v>
      </c>
      <c r="E1351" s="139">
        <f>_xll.qlInterestRateIndexValueDate(IndexON,D1351)</f>
        <v>49206</v>
      </c>
      <c r="F1351" s="155">
        <f>IFERROR(_xll.qlIndexFixing(IndexON,D1351,TRUE,_xll.ohTrigger(RecalcTrigger,TriggerON)),NA())</f>
        <v>1.0054326521826695E-2</v>
      </c>
      <c r="H1351" s="42">
        <f>_xll.qlCalendarAdvance(Calendar,$H1350,B1351,"f",FALSE)</f>
        <v>49206</v>
      </c>
      <c r="I1351" s="139">
        <f>_xll.qlInterestRateIndexValueDate(Index1M,$H1351)</f>
        <v>49208</v>
      </c>
      <c r="J1351" s="144">
        <f>IFERROR(_xll.qlIndexFixing(Index1M,$H1351,TRUE,_xll.ohTrigger(RecalcTrigger,Trigger1M)),NA())</f>
        <v>1.0006084382041258E-2</v>
      </c>
      <c r="K1351" s="44">
        <f>IFERROR(_xll.qlIndexFixing(Index3M,H1351,TRUE,_xll.ohTrigger(RecalcTrigger,Trigger3M)),NA())</f>
        <v>1.0531789244881998E-2</v>
      </c>
      <c r="L1351" s="44">
        <f>IFERROR(_xll.qlIndexFixing(Index6M,$H1351,TRUE,_xll.ohTrigger(RecalcTrigger,Trigger6M)),NA())</f>
        <v>1.062389536869114E-2</v>
      </c>
      <c r="M1351" s="145">
        <f>IFERROR(_xll.qlIndexFixing(Index1Y,$H1351,TRUE,_xll.ohTrigger(RecalcTrigger,Trigger1Y)),NA())</f>
        <v>1.0713056265007129E-2</v>
      </c>
      <c r="N1351" s="144">
        <f>IFERROR(_xll.qlIndexFixing(ONIndex1M,I1351,TRUE,_xll.ohTrigger(RecalcTrigger,Trigger1M)),NA())</f>
        <v>1.0016584728775868E-2</v>
      </c>
      <c r="O1351" s="44">
        <f>IFERROR(_xll.qlIndexFixing(ONIndex3M,I1351,TRUE,_xll.ohTrigger(RecalcTrigger,Trigger3M)),NA())</f>
        <v>1.0574155766196469E-2</v>
      </c>
      <c r="P1351" s="44">
        <f>IFERROR(_xll.qlIndexFixing(ONIndex6M,I1351,TRUE,_xll.ohTrigger(RecalcTrigger,Trigger6M)),NA())</f>
        <v>1.0717764239389638E-2</v>
      </c>
      <c r="Q1351" s="145">
        <f>IFERROR(_xll.qlIndexFixing(ONIndex1Y,I1351,TRUE,_xll.ohTrigger(RecalcTrigger,Trigger1Y)),NA())</f>
        <v>1.0908676875729384E-2</v>
      </c>
    </row>
    <row r="1352" spans="2:17" x14ac:dyDescent="0.2">
      <c r="B1352" s="39" t="s">
        <v>42</v>
      </c>
      <c r="D1352" s="42">
        <f>_xll.qlCalendarAdvance(Calendar,$D1351,B1352,"f",FALSE)</f>
        <v>49213</v>
      </c>
      <c r="E1352" s="139">
        <f>_xll.qlInterestRateIndexValueDate(IndexON,D1352)</f>
        <v>49213</v>
      </c>
      <c r="F1352" s="155">
        <f>IFERROR(_xll.qlIndexFixing(IndexON,D1352,TRUE,_xll.ohTrigger(RecalcTrigger,TriggerON)),NA())</f>
        <v>1.0044694829023371E-2</v>
      </c>
      <c r="H1352" s="42">
        <f>_xll.qlCalendarAdvance(Calendar,$H1351,B1352,"f",FALSE)</f>
        <v>49213</v>
      </c>
      <c r="I1352" s="139">
        <f>_xll.qlInterestRateIndexValueDate(Index1M,$H1352)</f>
        <v>49215</v>
      </c>
      <c r="J1352" s="144">
        <f>IFERROR(_xll.qlIndexFixing(Index1M,$H1352,TRUE,_xll.ohTrigger(RecalcTrigger,Trigger1M)),NA())</f>
        <v>9.9970606623547842E-3</v>
      </c>
      <c r="K1352" s="44">
        <f>IFERROR(_xll.qlIndexFixing(Index3M,H1352,TRUE,_xll.ohTrigger(RecalcTrigger,Trigger3M)),NA())</f>
        <v>1.0522165660082612E-2</v>
      </c>
      <c r="L1352" s="44">
        <f>IFERROR(_xll.qlIndexFixing(Index6M,$H1352,TRUE,_xll.ohTrigger(RecalcTrigger,Trigger6M)),NA())</f>
        <v>1.061389475858183E-2</v>
      </c>
      <c r="M1352" s="145">
        <f>IFERROR(_xll.qlIndexFixing(Index1Y,$H1352,TRUE,_xll.ohTrigger(RecalcTrigger,Trigger1Y)),NA())</f>
        <v>1.0703001457426179E-2</v>
      </c>
      <c r="N1352" s="144">
        <f>IFERROR(_xll.qlIndexFixing(ONIndex1M,I1352,TRUE,_xll.ohTrigger(RecalcTrigger,Trigger1M)),NA())</f>
        <v>1.0007573166399553E-2</v>
      </c>
      <c r="O1352" s="44">
        <f>IFERROR(_xll.qlIndexFixing(ONIndex3M,I1352,TRUE,_xll.ohTrigger(RecalcTrigger,Trigger3M)),NA())</f>
        <v>1.0564565634307854E-2</v>
      </c>
      <c r="P1352" s="44">
        <f>IFERROR(_xll.qlIndexFixing(ONIndex6M,I1352,TRUE,_xll.ohTrigger(RecalcTrigger,Trigger6M)),NA())</f>
        <v>1.0707880004039438E-2</v>
      </c>
      <c r="Q1352" s="145">
        <f>IFERROR(_xll.qlIndexFixing(ONIndex1Y,I1352,TRUE,_xll.ohTrigger(RecalcTrigger,Trigger1Y)),NA())</f>
        <v>1.0898743233100916E-2</v>
      </c>
    </row>
    <row r="1353" spans="2:17" x14ac:dyDescent="0.2">
      <c r="B1353" s="39" t="s">
        <v>42</v>
      </c>
      <c r="D1353" s="42">
        <f>_xll.qlCalendarAdvance(Calendar,$D1352,B1353,"f",FALSE)</f>
        <v>49220</v>
      </c>
      <c r="E1353" s="139">
        <f>_xll.qlInterestRateIndexValueDate(IndexON,D1353)</f>
        <v>49220</v>
      </c>
      <c r="F1353" s="155">
        <f>IFERROR(_xll.qlIndexFixing(IndexON,D1353,TRUE,_xll.ohTrigger(RecalcTrigger,TriggerON)),NA())</f>
        <v>1.0035063452127346E-2</v>
      </c>
      <c r="H1353" s="42">
        <f>_xll.qlCalendarAdvance(Calendar,$H1352,B1353,"f",FALSE)</f>
        <v>49220</v>
      </c>
      <c r="I1353" s="139">
        <f>_xll.qlInterestRateIndexValueDate(Index1M,$H1353)</f>
        <v>49222</v>
      </c>
      <c r="J1353" s="144">
        <f>IFERROR(_xll.qlIndexFixing(Index1M,$H1353,TRUE,_xll.ohTrigger(RecalcTrigger,Trigger1M)),NA())</f>
        <v>9.988034480949981E-3</v>
      </c>
      <c r="K1353" s="44">
        <f>IFERROR(_xll.qlIndexFixing(Index3M,H1353,TRUE,_xll.ohTrigger(RecalcTrigger,Trigger3M)),NA())</f>
        <v>1.0512007045567521E-2</v>
      </c>
      <c r="L1353" s="44">
        <f>IFERROR(_xll.qlIndexFixing(Index6M,$H1353,TRUE,_xll.ohTrigger(RecalcTrigger,Trigger6M)),NA())</f>
        <v>1.0603329838995354E-2</v>
      </c>
      <c r="M1353" s="145">
        <f>IFERROR(_xll.qlIndexFixing(Index1Y,$H1353,TRUE,_xll.ohTrigger(RecalcTrigger,Trigger1Y)),NA())</f>
        <v>1.0692948125174895E-2</v>
      </c>
      <c r="N1353" s="144">
        <f>IFERROR(_xll.qlIndexFixing(ONIndex1M,I1353,TRUE,_xll.ohTrigger(RecalcTrigger,Trigger1M)),NA())</f>
        <v>9.9985587078599281E-3</v>
      </c>
      <c r="O1353" s="44">
        <f>IFERROR(_xll.qlIndexFixing(ONIndex3M,I1353,TRUE,_xll.ohTrigger(RecalcTrigger,Trigger3M)),NA())</f>
        <v>1.0554973163410253E-2</v>
      </c>
      <c r="P1353" s="44">
        <f>IFERROR(_xll.qlIndexFixing(ONIndex6M,I1353,TRUE,_xll.ohTrigger(RecalcTrigger,Trigger6M)),NA())</f>
        <v>1.0697988835914884E-2</v>
      </c>
      <c r="Q1353" s="145">
        <f>IFERROR(_xll.qlIndexFixing(ONIndex1Y,I1353,TRUE,_xll.ohTrigger(RecalcTrigger,Trigger1Y)),NA())</f>
        <v>1.0888805465532059E-2</v>
      </c>
    </row>
    <row r="1354" spans="2:17" x14ac:dyDescent="0.2">
      <c r="B1354" s="39" t="s">
        <v>42</v>
      </c>
      <c r="D1354" s="42">
        <f>_xll.qlCalendarAdvance(Calendar,$D1353,B1354,"f",FALSE)</f>
        <v>49227</v>
      </c>
      <c r="E1354" s="139">
        <f>_xll.qlInterestRateIndexValueDate(IndexON,D1354)</f>
        <v>49227</v>
      </c>
      <c r="F1354" s="155">
        <f>IFERROR(_xll.qlIndexFixing(IndexON,D1354,TRUE,_xll.ohTrigger(RecalcTrigger,TriggerON)),NA())</f>
        <v>1.0025432675071499E-2</v>
      </c>
      <c r="H1354" s="42">
        <f>_xll.qlCalendarAdvance(Calendar,$H1353,B1354,"f",FALSE)</f>
        <v>49227</v>
      </c>
      <c r="I1354" s="139">
        <f>_xll.qlInterestRateIndexValueDate(Index1M,$H1354)</f>
        <v>49229</v>
      </c>
      <c r="J1354" s="144">
        <f>IFERROR(_xll.qlIndexFixing(Index1M,$H1354,TRUE,_xll.ohTrigger(RecalcTrigger,Trigger1M)),NA())</f>
        <v>9.9790060995125218E-3</v>
      </c>
      <c r="K1354" s="44">
        <f>IFERROR(_xll.qlIndexFixing(Index3M,H1354,TRUE,_xll.ohTrigger(RecalcTrigger,Trigger3M)),NA())</f>
        <v>1.0502381848727963E-2</v>
      </c>
      <c r="L1354" s="44">
        <f>IFERROR(_xll.qlIndexFixing(Index6M,$H1354,TRUE,_xll.ohTrigger(RecalcTrigger,Trigger6M)),NA())</f>
        <v>1.0593320608788492E-2</v>
      </c>
      <c r="M1354" s="145">
        <f>IFERROR(_xll.qlIndexFixing(Index1Y,$H1354,TRUE,_xll.ohTrigger(RecalcTrigger,Trigger1Y)),NA())</f>
        <v>1.0682896486220074E-2</v>
      </c>
      <c r="N1354" s="144">
        <f>IFERROR(_xll.qlIndexFixing(ONIndex1M,I1354,TRUE,_xll.ohTrigger(RecalcTrigger,Trigger1M)),NA())</f>
        <v>9.9895416146278393E-3</v>
      </c>
      <c r="O1354" s="44">
        <f>IFERROR(_xll.qlIndexFixing(ONIndex3M,I1354,TRUE,_xll.ohTrigger(RecalcTrigger,Trigger3M)),NA())</f>
        <v>1.05453786127363E-2</v>
      </c>
      <c r="P1354" s="44">
        <f>IFERROR(_xll.qlIndexFixing(ONIndex6M,I1354,TRUE,_xll.ohTrigger(RecalcTrigger,Trigger6M)),NA())</f>
        <v>1.0688090957478025E-2</v>
      </c>
      <c r="Q1354" s="145">
        <f>IFERROR(_xll.qlIndexFixing(ONIndex1Y,I1354,TRUE,_xll.ohTrigger(RecalcTrigger,Trigger1Y)),NA())</f>
        <v>1.0878863788690296E-2</v>
      </c>
    </row>
    <row r="1355" spans="2:17" x14ac:dyDescent="0.2">
      <c r="B1355" s="39" t="s">
        <v>42</v>
      </c>
      <c r="D1355" s="42">
        <f>_xll.qlCalendarAdvance(Calendar,$D1354,B1355,"f",FALSE)</f>
        <v>49234</v>
      </c>
      <c r="E1355" s="139">
        <f>_xll.qlInterestRateIndexValueDate(IndexON,D1355)</f>
        <v>49234</v>
      </c>
      <c r="F1355" s="155">
        <f>IFERROR(_xll.qlIndexFixing(IndexON,D1355,TRUE,_xll.ohTrigger(RecalcTrigger,TriggerON)),NA())</f>
        <v>1.0015802781708771E-2</v>
      </c>
      <c r="H1355" s="42">
        <f>_xll.qlCalendarAdvance(Calendar,$H1354,B1355,"f",FALSE)</f>
        <v>49234</v>
      </c>
      <c r="I1355" s="139">
        <f>_xll.qlInterestRateIndexValueDate(Index1M,$H1355)</f>
        <v>49236</v>
      </c>
      <c r="J1355" s="144">
        <f>IFERROR(_xll.qlIndexFixing(Index1M,$H1355,TRUE,_xll.ohTrigger(RecalcTrigger,Trigger1M)),NA())</f>
        <v>9.9699757797380717E-3</v>
      </c>
      <c r="K1355" s="44">
        <f>IFERROR(_xll.qlIndexFixing(Index3M,H1355,TRUE,_xll.ohTrigger(RecalcTrigger,Trigger3M)),NA())</f>
        <v>1.0492756388524293E-2</v>
      </c>
      <c r="L1355" s="44">
        <f>IFERROR(_xll.qlIndexFixing(Index6M,$H1355,TRUE,_xll.ohTrigger(RecalcTrigger,Trigger6M)),NA())</f>
        <v>1.0583307669347831E-2</v>
      </c>
      <c r="M1355" s="145">
        <f>IFERROR(_xll.qlIndexFixing(Index1Y,$H1355,TRUE,_xll.ohTrigger(RecalcTrigger,Trigger1Y)),NA())</f>
        <v>1.0672846758519969E-2</v>
      </c>
      <c r="N1355" s="144">
        <f>IFERROR(_xll.qlIndexFixing(ONIndex1M,I1355,TRUE,_xll.ohTrigger(RecalcTrigger,Trigger1M)),NA())</f>
        <v>9.9805221481741313E-3</v>
      </c>
      <c r="O1355" s="44">
        <f>IFERROR(_xll.qlIndexFixing(ONIndex3M,I1355,TRUE,_xll.ohTrigger(RecalcTrigger,Trigger3M)),NA())</f>
        <v>1.0535782241039016E-2</v>
      </c>
      <c r="P1355" s="44">
        <f>IFERROR(_xll.qlIndexFixing(ONIndex6M,I1355,TRUE,_xll.ohTrigger(RecalcTrigger,Trigger6M)),NA())</f>
        <v>1.0678186591270844E-2</v>
      </c>
      <c r="Q1355" s="145">
        <f>IFERROR(_xll.qlIndexFixing(ONIndex1Y,I1355,TRUE,_xll.ohTrigger(RecalcTrigger,Trigger1Y)),NA())</f>
        <v>1.0868918418243112E-2</v>
      </c>
    </row>
    <row r="1356" spans="2:17" x14ac:dyDescent="0.2">
      <c r="B1356" s="39" t="s">
        <v>42</v>
      </c>
      <c r="D1356" s="42">
        <f>_xll.qlCalendarAdvance(Calendar,$D1355,B1356,"f",FALSE)</f>
        <v>49241</v>
      </c>
      <c r="E1356" s="139">
        <f>_xll.qlInterestRateIndexValueDate(IndexON,D1356)</f>
        <v>49241</v>
      </c>
      <c r="F1356" s="155">
        <f>IFERROR(_xll.qlIndexFixing(IndexON,D1356,TRUE,_xll.ohTrigger(RecalcTrigger,TriggerON)),NA())</f>
        <v>1.0006174055812167E-2</v>
      </c>
      <c r="H1356" s="42">
        <f>_xll.qlCalendarAdvance(Calendar,$H1355,B1356,"f",FALSE)</f>
        <v>49241</v>
      </c>
      <c r="I1356" s="139">
        <f>_xll.qlInterestRateIndexValueDate(Index1M,$H1356)</f>
        <v>49243</v>
      </c>
      <c r="J1356" s="144">
        <f>IFERROR(_xll.qlIndexFixing(Index1M,$H1356,TRUE,_xll.ohTrigger(RecalcTrigger,Trigger1M)),NA())</f>
        <v>9.9609437833073078E-3</v>
      </c>
      <c r="K1356" s="44">
        <f>IFERROR(_xll.qlIndexFixing(Index3M,H1356,TRUE,_xll.ohTrigger(RecalcTrigger,Trigger3M)),NA())</f>
        <v>1.048313092456884E-2</v>
      </c>
      <c r="L1356" s="44">
        <f>IFERROR(_xll.qlIndexFixing(Index6M,$H1356,TRUE,_xll.ohTrigger(RecalcTrigger,Trigger6M)),NA())</f>
        <v>1.0573291244332702E-2</v>
      </c>
      <c r="M1356" s="145">
        <f>IFERROR(_xll.qlIndexFixing(Index1Y,$H1356,TRUE,_xll.ohTrigger(RecalcTrigger,Trigger1Y)),NA())</f>
        <v>1.0662799160023636E-2</v>
      </c>
      <c r="N1356" s="144">
        <f>IFERROR(_xll.qlIndexFixing(ONIndex1M,I1356,TRUE,_xll.ohTrigger(RecalcTrigger,Trigger1M)),NA())</f>
        <v>9.9715005700495851E-3</v>
      </c>
      <c r="O1356" s="44">
        <f>IFERROR(_xll.qlIndexFixing(ONIndex3M,I1356,TRUE,_xll.ohTrigger(RecalcTrigger,Trigger3M)),NA())</f>
        <v>1.052618430723129E-2</v>
      </c>
      <c r="P1356" s="44">
        <f>IFERROR(_xll.qlIndexFixing(ONIndex6M,I1356,TRUE,_xll.ohTrigger(RecalcTrigger,Trigger6M)),NA())</f>
        <v>1.0668275959435647E-2</v>
      </c>
      <c r="Q1356" s="145">
        <f>IFERROR(_xll.qlIndexFixing(ONIndex1Y,I1356,TRUE,_xll.ohTrigger(RecalcTrigger,Trigger1Y)),NA())</f>
        <v>1.0858969570017862E-2</v>
      </c>
    </row>
    <row r="1357" spans="2:17" x14ac:dyDescent="0.2">
      <c r="B1357" s="39" t="s">
        <v>42</v>
      </c>
      <c r="D1357" s="42">
        <f>_xll.qlCalendarAdvance(Calendar,$D1356,B1357,"f",FALSE)</f>
        <v>49248</v>
      </c>
      <c r="E1357" s="139">
        <f>_xll.qlInterestRateIndexValueDate(IndexON,D1357)</f>
        <v>49248</v>
      </c>
      <c r="F1357" s="155">
        <f>IFERROR(_xll.qlIndexFixing(IndexON,D1357,TRUE,_xll.ohTrigger(RecalcTrigger,TriggerON)),NA())</f>
        <v>9.9965467814744358E-3</v>
      </c>
      <c r="H1357" s="42">
        <f>_xll.qlCalendarAdvance(Calendar,$H1356,B1357,"f",FALSE)</f>
        <v>49248</v>
      </c>
      <c r="I1357" s="139">
        <f>_xll.qlInterestRateIndexValueDate(Index1M,$H1357)</f>
        <v>49250</v>
      </c>
      <c r="J1357" s="144">
        <f>IFERROR(_xll.qlIndexFixing(Index1M,$H1357,TRUE,_xll.ohTrigger(RecalcTrigger,Trigger1M)),NA())</f>
        <v>9.9519103719133972E-3</v>
      </c>
      <c r="K1357" s="44">
        <f>IFERROR(_xll.qlIndexFixing(Index3M,H1357,TRUE,_xll.ohTrigger(RecalcTrigger,Trigger3M)),NA())</f>
        <v>1.0473505716468724E-2</v>
      </c>
      <c r="L1357" s="44">
        <f>IFERROR(_xll.qlIndexFixing(Index6M,$H1357,TRUE,_xll.ohTrigger(RecalcTrigger,Trigger6M)),NA())</f>
        <v>1.0563833590773555E-2</v>
      </c>
      <c r="M1357" s="145">
        <f>IFERROR(_xll.qlIndexFixing(Index1Y,$H1357,TRUE,_xll.ohTrigger(RecalcTrigger,Trigger1Y)),NA())</f>
        <v>1.0652753908672683E-2</v>
      </c>
      <c r="N1357" s="144">
        <f>IFERROR(_xll.qlIndexFixing(ONIndex1M,I1357,TRUE,_xll.ohTrigger(RecalcTrigger,Trigger1M)),NA())</f>
        <v>9.9624771414852376E-3</v>
      </c>
      <c r="O1357" s="44">
        <f>IFERROR(_xll.qlIndexFixing(ONIndex3M,I1357,TRUE,_xll.ohTrigger(RecalcTrigger,Trigger3M)),NA())</f>
        <v>1.0516585070226014E-2</v>
      </c>
      <c r="P1357" s="44">
        <f>IFERROR(_xll.qlIndexFixing(ONIndex6M,I1357,TRUE,_xll.ohTrigger(RecalcTrigger,Trigger6M)),NA())</f>
        <v>1.0658359284514418E-2</v>
      </c>
      <c r="Q1357" s="145">
        <f>IFERROR(_xll.qlIndexFixing(ONIndex1Y,I1357,TRUE,_xll.ohTrigger(RecalcTrigger,Trigger1Y)),NA())</f>
        <v>1.0849017459522159E-2</v>
      </c>
    </row>
    <row r="1358" spans="2:17" x14ac:dyDescent="0.2">
      <c r="B1358" s="39" t="s">
        <v>42</v>
      </c>
      <c r="D1358" s="42">
        <f>_xll.qlCalendarAdvance(Calendar,$D1357,B1358,"f",FALSE)</f>
        <v>49255</v>
      </c>
      <c r="E1358" s="139">
        <f>_xll.qlInterestRateIndexValueDate(IndexON,D1358)</f>
        <v>49255</v>
      </c>
      <c r="F1358" s="155">
        <f>IFERROR(_xll.qlIndexFixing(IndexON,D1358,TRUE,_xll.ohTrigger(RecalcTrigger,TriggerON)),NA())</f>
        <v>9.9869212424685827E-3</v>
      </c>
      <c r="H1358" s="42">
        <f>_xll.qlCalendarAdvance(Calendar,$H1357,B1358,"f",FALSE)</f>
        <v>49255</v>
      </c>
      <c r="I1358" s="139">
        <f>_xll.qlInterestRateIndexValueDate(Index1M,$H1358)</f>
        <v>49257</v>
      </c>
      <c r="J1358" s="144">
        <f>IFERROR(_xll.qlIndexFixing(Index1M,$H1358,TRUE,_xll.ohTrigger(RecalcTrigger,Trigger1M)),NA())</f>
        <v>9.9428758072420131E-3</v>
      </c>
      <c r="K1358" s="44">
        <f>IFERROR(_xll.qlIndexFixing(Index3M,H1358,TRUE,_xll.ohTrigger(RecalcTrigger,Trigger3M)),NA())</f>
        <v>1.0463881023830196E-2</v>
      </c>
      <c r="L1358" s="44">
        <f>IFERROR(_xll.qlIndexFixing(Index6M,$H1358,TRUE,_xll.ohTrigger(RecalcTrigger,Trigger6M)),NA())</f>
        <v>1.0553811299327299E-2</v>
      </c>
      <c r="M1358" s="145">
        <f>IFERROR(_xll.qlIndexFixing(Index1Y,$H1358,TRUE,_xll.ohTrigger(RecalcTrigger,Trigger1Y)),NA())</f>
        <v>1.0642711222397775E-2</v>
      </c>
      <c r="N1358" s="144">
        <f>IFERROR(_xll.qlIndexFixing(ONIndex1M,I1358,TRUE,_xll.ohTrigger(RecalcTrigger,Trigger1M)),NA())</f>
        <v>9.9534521241118057E-3</v>
      </c>
      <c r="O1358" s="44">
        <f>IFERROR(_xll.qlIndexFixing(ONIndex3M,I1358,TRUE,_xll.ohTrigger(RecalcTrigger,Trigger3M)),NA())</f>
        <v>1.0506984789095952E-2</v>
      </c>
      <c r="P1358" s="44">
        <f>IFERROR(_xll.qlIndexFixing(ONIndex6M,I1358,TRUE,_xll.ohTrigger(RecalcTrigger,Trigger6M)),NA())</f>
        <v>1.0648436788889271E-2</v>
      </c>
      <c r="Q1358" s="145">
        <f>IFERROR(_xll.qlIndexFixing(ONIndex1Y,I1358,TRUE,_xll.ohTrigger(RecalcTrigger,Trigger1Y)),NA())</f>
        <v>1.0839062302503422E-2</v>
      </c>
    </row>
    <row r="1359" spans="2:17" x14ac:dyDescent="0.2">
      <c r="B1359" s="39" t="s">
        <v>42</v>
      </c>
      <c r="D1359" s="42">
        <f>_xll.qlCalendarAdvance(Calendar,$D1358,B1359,"f",FALSE)</f>
        <v>49262</v>
      </c>
      <c r="E1359" s="139">
        <f>_xll.qlInterestRateIndexValueDate(IndexON,D1359)</f>
        <v>49262</v>
      </c>
      <c r="F1359" s="155">
        <f>IFERROR(_xll.qlIndexFixing(IndexON,D1359,TRUE,_xll.ohTrigger(RecalcTrigger,TriggerON)),NA())</f>
        <v>9.977297722647549E-3</v>
      </c>
      <c r="H1359" s="42">
        <f>_xll.qlCalendarAdvance(Calendar,$H1358,B1359,"f",FALSE)</f>
        <v>49262</v>
      </c>
      <c r="I1359" s="139">
        <f>_xll.qlInterestRateIndexValueDate(Index1M,$H1359)</f>
        <v>49264</v>
      </c>
      <c r="J1359" s="144">
        <f>IFERROR(_xll.qlIndexFixing(Index1M,$H1359,TRUE,_xll.ohTrigger(RecalcTrigger,Trigger1M)),NA())</f>
        <v>9.9338403509763307E-3</v>
      </c>
      <c r="K1359" s="44">
        <f>IFERROR(_xll.qlIndexFixing(Index3M,H1359,TRUE,_xll.ohTrigger(RecalcTrigger,Trigger3M)),NA())</f>
        <v>1.0454257106256026E-2</v>
      </c>
      <c r="L1359" s="44">
        <f>IFERROR(_xll.qlIndexFixing(Index6M,$H1359,TRUE,_xll.ohTrigger(RecalcTrigger,Trigger6M)),NA())</f>
        <v>1.0543786177088203E-2</v>
      </c>
      <c r="M1359" s="145">
        <f>IFERROR(_xll.qlIndexFixing(Index1Y,$H1359,TRUE,_xll.ohTrigger(RecalcTrigger,Trigger1Y)),NA())</f>
        <v>1.0632671319122778E-2</v>
      </c>
      <c r="N1359" s="144">
        <f>IFERROR(_xll.qlIndexFixing(ONIndex1M,I1359,TRUE,_xll.ohTrigger(RecalcTrigger,Trigger1M)),NA())</f>
        <v>9.9444257793201984E-3</v>
      </c>
      <c r="O1359" s="44">
        <f>IFERROR(_xll.qlIndexFixing(ONIndex3M,I1359,TRUE,_xll.ohTrigger(RecalcTrigger,Trigger3M)),NA())</f>
        <v>1.0497383722594122E-2</v>
      </c>
      <c r="P1359" s="44">
        <f>IFERROR(_xll.qlIndexFixing(ONIndex6M,I1359,TRUE,_xll.ohTrigger(RecalcTrigger,Trigger6M)),NA())</f>
        <v>1.0638508695102189E-2</v>
      </c>
      <c r="Q1359" s="145">
        <f>IFERROR(_xll.qlIndexFixing(ONIndex1Y,I1359,TRUE,_xll.ohTrigger(RecalcTrigger,Trigger1Y)),NA())</f>
        <v>1.0829104314629134E-2</v>
      </c>
    </row>
    <row r="1360" spans="2:17" x14ac:dyDescent="0.2">
      <c r="B1360" s="39" t="s">
        <v>42</v>
      </c>
      <c r="D1360" s="42">
        <f>_xll.qlCalendarAdvance(Calendar,$D1359,B1360,"f",FALSE)</f>
        <v>49269</v>
      </c>
      <c r="E1360" s="139">
        <f>_xll.qlInterestRateIndexValueDate(IndexON,D1360)</f>
        <v>49269</v>
      </c>
      <c r="F1360" s="155">
        <f>IFERROR(_xll.qlIndexFixing(IndexON,D1360,TRUE,_xll.ohTrigger(RecalcTrigger,TriggerON)),NA())</f>
        <v>9.9676765059442118E-3</v>
      </c>
      <c r="H1360" s="42">
        <f>_xll.qlCalendarAdvance(Calendar,$H1359,B1360,"f",FALSE)</f>
        <v>49269</v>
      </c>
      <c r="I1360" s="139">
        <f>_xll.qlInterestRateIndexValueDate(Index1M,$H1360)</f>
        <v>49271</v>
      </c>
      <c r="J1360" s="144">
        <f>IFERROR(_xll.qlIndexFixing(Index1M,$H1360,TRUE,_xll.ohTrigger(RecalcTrigger,Trigger1M)),NA())</f>
        <v>9.9237867906373962E-3</v>
      </c>
      <c r="K1360" s="44">
        <f>IFERROR(_xll.qlIndexFixing(Index3M,H1360,TRUE,_xll.ohTrigger(RecalcTrigger,Trigger3M)),NA())</f>
        <v>1.0444634223345517E-2</v>
      </c>
      <c r="L1360" s="44">
        <f>IFERROR(_xll.qlIndexFixing(Index6M,$H1360,TRUE,_xll.ohTrigger(RecalcTrigger,Trigger6M)),NA())</f>
        <v>1.053375844769042E-2</v>
      </c>
      <c r="M1360" s="145">
        <f>IFERROR(_xll.qlIndexFixing(Index1Y,$H1360,TRUE,_xll.ohTrigger(RecalcTrigger,Trigger1Y)),NA())</f>
        <v>1.0622634416761711E-2</v>
      </c>
      <c r="N1360" s="144">
        <f>IFERROR(_xll.qlIndexFixing(ONIndex1M,I1360,TRUE,_xll.ohTrigger(RecalcTrigger,Trigger1M)),NA())</f>
        <v>9.9353983686611969E-3</v>
      </c>
      <c r="O1360" s="44">
        <f>IFERROR(_xll.qlIndexFixing(ONIndex3M,I1360,TRUE,_xll.ohTrigger(RecalcTrigger,Trigger3M)),NA())</f>
        <v>1.0487782129713352E-2</v>
      </c>
      <c r="P1360" s="44">
        <f>IFERROR(_xll.qlIndexFixing(ONIndex6M,I1360,TRUE,_xll.ohTrigger(RecalcTrigger,Trigger6M)),NA())</f>
        <v>1.062857522545535E-2</v>
      </c>
      <c r="Q1360" s="145">
        <f>IFERROR(_xll.qlIndexFixing(ONIndex1Y,I1360,TRUE,_xll.ohTrigger(RecalcTrigger,Trigger1Y)),NA())</f>
        <v>1.0819143711566781E-2</v>
      </c>
    </row>
    <row r="1361" spans="2:17" x14ac:dyDescent="0.2">
      <c r="B1361" s="39" t="s">
        <v>42</v>
      </c>
      <c r="D1361" s="42">
        <f>_xll.qlCalendarAdvance(Calendar,$D1360,B1361,"f",FALSE)</f>
        <v>49276</v>
      </c>
      <c r="E1361" s="139">
        <f>_xll.qlInterestRateIndexValueDate(IndexON,D1361)</f>
        <v>49276</v>
      </c>
      <c r="F1361" s="155">
        <f>IFERROR(_xll.qlIndexFixing(IndexON,D1361,TRUE,_xll.ohTrigger(RecalcTrigger,TriggerON)),NA())</f>
        <v>9.9580578762914485E-3</v>
      </c>
      <c r="H1361" s="42">
        <f>_xll.qlCalendarAdvance(Calendar,$H1360,B1361,"f",FALSE)</f>
        <v>49276</v>
      </c>
      <c r="I1361" s="139">
        <f>_xll.qlInterestRateIndexValueDate(Index1M,$H1361)</f>
        <v>49278</v>
      </c>
      <c r="J1361" s="144">
        <f>IFERROR(_xll.qlIndexFixing(Index1M,$H1361,TRUE,_xll.ohTrigger(RecalcTrigger,Trigger1M)),NA())</f>
        <v>9.9172945325702623E-3</v>
      </c>
      <c r="K1361" s="44">
        <f>IFERROR(_xll.qlIndexFixing(Index3M,H1361,TRUE,_xll.ohTrigger(RecalcTrigger,Trigger3M)),NA())</f>
        <v>1.0436084320099681E-2</v>
      </c>
      <c r="L1361" s="44">
        <f>IFERROR(_xll.qlIndexFixing(Index6M,$H1361,TRUE,_xll.ohTrigger(RecalcTrigger,Trigger6M)),NA())</f>
        <v>1.0523164663389066E-2</v>
      </c>
      <c r="M1361" s="145">
        <f>IFERROR(_xll.qlIndexFixing(Index1Y,$H1361,TRUE,_xll.ohTrigger(RecalcTrigger,Trigger1Y)),NA())</f>
        <v>1.0612600733220045E-2</v>
      </c>
      <c r="N1361" s="144">
        <f>IFERROR(_xll.qlIndexFixing(ONIndex1M,I1361,TRUE,_xll.ohTrigger(RecalcTrigger,Trigger1M)),NA())</f>
        <v>9.9263701536056459E-3</v>
      </c>
      <c r="O1361" s="44">
        <f>IFERROR(_xll.qlIndexFixing(ONIndex3M,I1361,TRUE,_xll.ohTrigger(RecalcTrigger,Trigger3M)),NA())</f>
        <v>1.0478180269446469E-2</v>
      </c>
      <c r="P1361" s="44">
        <f>IFERROR(_xll.qlIndexFixing(ONIndex6M,I1361,TRUE,_xll.ohTrigger(RecalcTrigger,Trigger6M)),NA())</f>
        <v>1.0618636602490739E-2</v>
      </c>
      <c r="Q1361" s="145">
        <f>IFERROR(_xll.qlIndexFixing(ONIndex1Y,I1361,TRUE,_xll.ohTrigger(RecalcTrigger,Trigger1Y)),NA())</f>
        <v>1.0809180709063781E-2</v>
      </c>
    </row>
    <row r="1362" spans="2:17" x14ac:dyDescent="0.2">
      <c r="B1362" s="39" t="s">
        <v>42</v>
      </c>
      <c r="D1362" s="42">
        <f>_xll.qlCalendarAdvance(Calendar,$D1361,B1362,"f",FALSE)</f>
        <v>49283</v>
      </c>
      <c r="E1362" s="139">
        <f>_xll.qlInterestRateIndexValueDate(IndexON,D1362)</f>
        <v>49283</v>
      </c>
      <c r="F1362" s="155">
        <f>IFERROR(_xll.qlIndexFixing(IndexON,D1362,TRUE,_xll.ohTrigger(RecalcTrigger,TriggerON)),NA())</f>
        <v>9.9484421174622639E-3</v>
      </c>
      <c r="H1362" s="42">
        <f>_xll.qlCalendarAdvance(Calendar,$H1361,B1362,"f",FALSE)</f>
        <v>49283</v>
      </c>
      <c r="I1362" s="139">
        <f>_xll.qlInterestRateIndexValueDate(Index1M,$H1362)</f>
        <v>49285</v>
      </c>
      <c r="J1362" s="144">
        <f>IFERROR(_xll.qlIndexFixing(Index1M,$H1362,TRUE,_xll.ohTrigger(RecalcTrigger,Trigger1M)),NA())</f>
        <v>9.9067312494727222E-3</v>
      </c>
      <c r="K1362" s="44">
        <f>IFERROR(_xll.qlIndexFixing(Index3M,H1362,TRUE,_xll.ohTrigger(RecalcTrigger,Trigger3M)),NA())</f>
        <v>1.042646452385565E-2</v>
      </c>
      <c r="L1362" s="44">
        <f>IFERROR(_xll.qlIndexFixing(Index6M,$H1362,TRUE,_xll.ohTrigger(RecalcTrigger,Trigger6M)),NA())</f>
        <v>1.0513132021514873E-2</v>
      </c>
      <c r="M1362" s="145">
        <f>IFERROR(_xll.qlIndexFixing(Index1Y,$H1362,TRUE,_xll.ohTrigger(RecalcTrigger,Trigger1Y)),NA())</f>
        <v>1.0602570486394935E-2</v>
      </c>
      <c r="N1362" s="144">
        <f>IFERROR(_xll.qlIndexFixing(ONIndex1M,I1362,TRUE,_xll.ohTrigger(RecalcTrigger,Trigger1M)),NA())</f>
        <v>9.9173413953845824E-3</v>
      </c>
      <c r="O1362" s="44">
        <f>IFERROR(_xll.qlIndexFixing(ONIndex3M,I1362,TRUE,_xll.ohTrigger(RecalcTrigger,Trigger3M)),NA())</f>
        <v>1.0468578400466555E-2</v>
      </c>
      <c r="P1362" s="44">
        <f>IFERROR(_xll.qlIndexFixing(ONIndex6M,I1362,TRUE,_xll.ohTrigger(RecalcTrigger,Trigger6M)),NA())</f>
        <v>1.0608693048350659E-2</v>
      </c>
      <c r="Q1362" s="145">
        <f>IFERROR(_xll.qlIndexFixing(ONIndex1Y,I1362,TRUE,_xll.ohTrigger(RecalcTrigger,Trigger1Y)),NA())</f>
        <v>1.079921552278762E-2</v>
      </c>
    </row>
    <row r="1363" spans="2:17" x14ac:dyDescent="0.2">
      <c r="B1363" s="39" t="s">
        <v>42</v>
      </c>
      <c r="D1363" s="42">
        <f>_xll.qlCalendarAdvance(Calendar,$D1362,B1363,"f",FALSE)</f>
        <v>49290</v>
      </c>
      <c r="E1363" s="139">
        <f>_xll.qlInterestRateIndexValueDate(IndexON,D1363)</f>
        <v>49290</v>
      </c>
      <c r="F1363" s="155">
        <f>IFERROR(_xll.qlIndexFixing(IndexON,D1363,TRUE,_xll.ohTrigger(RecalcTrigger,TriggerON)),NA())</f>
        <v>9.9388295134694715E-3</v>
      </c>
      <c r="H1363" s="42">
        <f>_xll.qlCalendarAdvance(Calendar,$H1362,B1363,"f",FALSE)</f>
        <v>49290</v>
      </c>
      <c r="I1363" s="139">
        <f>_xll.qlInterestRateIndexValueDate(Index1M,$H1363)</f>
        <v>49292</v>
      </c>
      <c r="J1363" s="144">
        <f>IFERROR(_xll.qlIndexFixing(Index1M,$H1363,TRUE,_xll.ohTrigger(RecalcTrigger,Trigger1M)),NA())</f>
        <v>9.8976948436790835E-3</v>
      </c>
      <c r="K1363" s="44">
        <f>IFERROR(_xll.qlIndexFixing(Index3M,H1363,TRUE,_xll.ohTrigger(RecalcTrigger,Trigger3M)),NA())</f>
        <v>1.0416846503360944E-2</v>
      </c>
      <c r="L1363" s="44">
        <f>IFERROR(_xll.qlIndexFixing(Index6M,$H1363,TRUE,_xll.ohTrigger(RecalcTrigger,Trigger6M)),NA())</f>
        <v>1.0503097459554174E-2</v>
      </c>
      <c r="M1363" s="145">
        <f>IFERROR(_xll.qlIndexFixing(Index1Y,$H1363,TRUE,_xll.ohTrigger(RecalcTrigger,Trigger1Y)),NA())</f>
        <v>1.0592543894174335E-2</v>
      </c>
      <c r="N1363" s="144">
        <f>IFERROR(_xll.qlIndexFixing(ONIndex1M,I1363,TRUE,_xll.ohTrigger(RecalcTrigger,Trigger1M)),NA())</f>
        <v>9.9083123557086594E-3</v>
      </c>
      <c r="O1363" s="44">
        <f>IFERROR(_xll.qlIndexFixing(ONIndex3M,I1363,TRUE,_xll.ohTrigger(RecalcTrigger,Trigger3M)),NA())</f>
        <v>1.045897678192631E-2</v>
      </c>
      <c r="P1363" s="44">
        <f>IFERROR(_xll.qlIndexFixing(ONIndex6M,I1363,TRUE,_xll.ohTrigger(RecalcTrigger,Trigger6M)),NA())</f>
        <v>1.0598744785896841E-2</v>
      </c>
      <c r="Q1363" s="145">
        <f>IFERROR(_xll.qlIndexFixing(ONIndex1Y,I1363,TRUE,_xll.ohTrigger(RecalcTrigger,Trigger1Y)),NA())</f>
        <v>1.0789248368325843E-2</v>
      </c>
    </row>
    <row r="1364" spans="2:17" x14ac:dyDescent="0.2">
      <c r="B1364" s="39" t="s">
        <v>42</v>
      </c>
      <c r="D1364" s="42">
        <f>_xll.qlCalendarAdvance(Calendar,$D1363,B1364,"f",FALSE)</f>
        <v>49297</v>
      </c>
      <c r="E1364" s="139">
        <f>_xll.qlInterestRateIndexValueDate(IndexON,D1364)</f>
        <v>49297</v>
      </c>
      <c r="F1364" s="155">
        <f>IFERROR(_xll.qlIndexFixing(IndexON,D1364,TRUE,_xll.ohTrigger(RecalcTrigger,TriggerON)),NA())</f>
        <v>9.9292203480061403E-3</v>
      </c>
      <c r="H1364" s="42">
        <f>_xll.qlCalendarAdvance(Calendar,$H1363,B1364,"f",FALSE)</f>
        <v>49297</v>
      </c>
      <c r="I1364" s="139">
        <f>_xll.qlInterestRateIndexValueDate(Index1M,$H1364)</f>
        <v>49299</v>
      </c>
      <c r="J1364" s="144">
        <f>IFERROR(_xll.qlIndexFixing(Index1M,$H1364,TRUE,_xll.ohTrigger(RecalcTrigger,Trigger1M)),NA())</f>
        <v>9.888658854707022E-3</v>
      </c>
      <c r="K1364" s="44">
        <f>IFERROR(_xll.qlIndexFixing(Index3M,H1364,TRUE,_xll.ohTrigger(RecalcTrigger,Trigger3M)),NA())</f>
        <v>1.0407230518192812E-2</v>
      </c>
      <c r="L1364" s="44">
        <f>IFERROR(_xll.qlIndexFixing(Index6M,$H1364,TRUE,_xll.ohTrigger(RecalcTrigger,Trigger6M)),NA())</f>
        <v>1.0493061201129406E-2</v>
      </c>
      <c r="M1364" s="145">
        <f>IFERROR(_xll.qlIndexFixing(Index1Y,$H1364,TRUE,_xll.ohTrigger(RecalcTrigger,Trigger1Y)),NA())</f>
        <v>1.0582521174437656E-2</v>
      </c>
      <c r="N1364" s="144">
        <f>IFERROR(_xll.qlIndexFixing(ONIndex1M,I1364,TRUE,_xll.ohTrigger(RecalcTrigger,Trigger1M)),NA())</f>
        <v>9.8967035974339979E-3</v>
      </c>
      <c r="O1364" s="44">
        <f>IFERROR(_xll.qlIndexFixing(ONIndex3M,I1364,TRUE,_xll.ohTrigger(RecalcTrigger,Trigger3M)),NA())</f>
        <v>1.0446632628546837E-2</v>
      </c>
      <c r="P1364" s="44">
        <f>IFERROR(_xll.qlIndexFixing(ONIndex6M,I1364,TRUE,_xll.ohTrigger(RecalcTrigger,Trigger6M)),NA())</f>
        <v>1.0585947601864376E-2</v>
      </c>
      <c r="Q1364" s="145">
        <f>IFERROR(_xll.qlIndexFixing(ONIndex1Y,I1364,TRUE,_xll.ohTrigger(RecalcTrigger,Trigger1Y)),NA())</f>
        <v>1.0776430910590662E-2</v>
      </c>
    </row>
    <row r="1365" spans="2:17" x14ac:dyDescent="0.2">
      <c r="B1365" s="39" t="s">
        <v>42</v>
      </c>
      <c r="D1365" s="42">
        <f>_xll.qlCalendarAdvance(Calendar,$D1364,B1365,"f",FALSE)</f>
        <v>49305</v>
      </c>
      <c r="E1365" s="139">
        <f>_xll.qlInterestRateIndexValueDate(IndexON,D1365)</f>
        <v>49305</v>
      </c>
      <c r="F1365" s="155">
        <f>IFERROR(_xll.qlIndexFixing(IndexON,D1365,TRUE,_xll.ohTrigger(RecalcTrigger,TriggerON)),NA())</f>
        <v>9.9182430194399984E-3</v>
      </c>
      <c r="H1365" s="42">
        <f>_xll.qlCalendarAdvance(Calendar,$H1364,B1365,"f",FALSE)</f>
        <v>49305</v>
      </c>
      <c r="I1365" s="139">
        <f>_xll.qlInterestRateIndexValueDate(Index1M,$H1365)</f>
        <v>49307</v>
      </c>
      <c r="J1365" s="144">
        <f>IFERROR(_xll.qlIndexFixing(Index1M,$H1365,TRUE,_xll.ohTrigger(RecalcTrigger,Trigger1M)),NA())</f>
        <v>9.8778230480458338E-3</v>
      </c>
      <c r="K1365" s="44">
        <f>IFERROR(_xll.qlIndexFixing(Index3M,H1365,TRUE,_xll.ohTrigger(RecalcTrigger,Trigger3M)),NA())</f>
        <v>1.0395707438607564E-2</v>
      </c>
      <c r="L1365" s="44">
        <f>IFERROR(_xll.qlIndexFixing(Index6M,$H1365,TRUE,_xll.ohTrigger(RecalcTrigger,Trigger6M)),NA())</f>
        <v>1.0481589401056007E-2</v>
      </c>
      <c r="M1365" s="145">
        <f>IFERROR(_xll.qlIndexFixing(Index1Y,$H1365,TRUE,_xll.ohTrigger(RecalcTrigger,Trigger1Y)),NA())</f>
        <v>1.0569955406375856E-2</v>
      </c>
      <c r="N1365" s="144">
        <f>IFERROR(_xll.qlIndexFixing(ONIndex1M,I1365,TRUE,_xll.ohTrigger(RecalcTrigger,Trigger1M)),NA())</f>
        <v>9.8876748958875993E-3</v>
      </c>
      <c r="O1365" s="44">
        <f>IFERROR(_xll.qlIndexFixing(ONIndex3M,I1365,TRUE,_xll.ohTrigger(RecalcTrigger,Trigger3M)),NA())</f>
        <v>1.04370325545311E-2</v>
      </c>
      <c r="P1365" s="44">
        <f>IFERROR(_xll.qlIndexFixing(ONIndex6M,I1365,TRUE,_xll.ohTrigger(RecalcTrigger,Trigger6M)),NA())</f>
        <v>1.0575989412071607E-2</v>
      </c>
      <c r="Q1365" s="145">
        <f>IFERROR(_xll.qlIndexFixing(ONIndex1Y,I1365,TRUE,_xll.ohTrigger(RecalcTrigger,Trigger1Y)),NA())</f>
        <v>1.07664600674795E-2</v>
      </c>
    </row>
    <row r="1366" spans="2:17" x14ac:dyDescent="0.2">
      <c r="B1366" s="39" t="s">
        <v>42</v>
      </c>
      <c r="D1366" s="42">
        <f>_xll.qlCalendarAdvance(Calendar,$D1365,B1366,"f",FALSE)</f>
        <v>49312</v>
      </c>
      <c r="E1366" s="139">
        <f>_xll.qlInterestRateIndexValueDate(IndexON,D1366)</f>
        <v>49312</v>
      </c>
      <c r="F1366" s="155">
        <f>IFERROR(_xll.qlIndexFixing(IndexON,D1366,TRUE,_xll.ohTrigger(RecalcTrigger,TriggerON)),NA())</f>
        <v>9.9086421785177237E-3</v>
      </c>
      <c r="H1366" s="42">
        <f>_xll.qlCalendarAdvance(Calendar,$H1365,B1366,"f",FALSE)</f>
        <v>49312</v>
      </c>
      <c r="I1366" s="139">
        <f>_xll.qlInterestRateIndexValueDate(Index1M,$H1366)</f>
        <v>49314</v>
      </c>
      <c r="J1366" s="144">
        <f>IFERROR(_xll.qlIndexFixing(Index1M,$H1366,TRUE,_xll.ohTrigger(RecalcTrigger,Trigger1M)),NA())</f>
        <v>9.8698085807634763E-3</v>
      </c>
      <c r="K1366" s="44">
        <f>IFERROR(_xll.qlIndexFixing(Index3M,H1366,TRUE,_xll.ohTrigger(RecalcTrigger,Trigger3M)),NA())</f>
        <v>1.0386632896389081E-2</v>
      </c>
      <c r="L1366" s="44">
        <f>IFERROR(_xll.qlIndexFixing(Index6M,$H1366,TRUE,_xll.ohTrigger(RecalcTrigger,Trigger6M)),NA())</f>
        <v>1.0472115657084556E-2</v>
      </c>
      <c r="M1366" s="145">
        <f>IFERROR(_xll.qlIndexFixing(Index1Y,$H1366,TRUE,_xll.ohTrigger(RecalcTrigger,Trigger1Y)),NA())</f>
        <v>1.0559942042889243E-2</v>
      </c>
      <c r="N1366" s="144">
        <f>IFERROR(_xll.qlIndexFixing(ONIndex1M,I1366,TRUE,_xll.ohTrigger(RecalcTrigger,Trigger1M)),NA())</f>
        <v>9.8799364587964789E-3</v>
      </c>
      <c r="O1366" s="44">
        <f>IFERROR(_xll.qlIndexFixing(ONIndex3M,I1366,TRUE,_xll.ohTrigger(RecalcTrigger,Trigger3M)),NA())</f>
        <v>1.0428804786384305E-2</v>
      </c>
      <c r="P1366" s="44">
        <f>IFERROR(_xll.qlIndexFixing(ONIndex6M,I1366,TRUE,_xll.ohTrigger(RecalcTrigger,Trigger6M)),NA())</f>
        <v>1.0567450646536969E-2</v>
      </c>
      <c r="Q1366" s="145">
        <f>IFERROR(_xll.qlIndexFixing(ONIndex1Y,I1366,TRUE,_xll.ohTrigger(RecalcTrigger,Trigger1Y)),NA())</f>
        <v>1.0757912619929755E-2</v>
      </c>
    </row>
    <row r="1367" spans="2:17" x14ac:dyDescent="0.2">
      <c r="B1367" s="39" t="s">
        <v>42</v>
      </c>
      <c r="D1367" s="42">
        <f>_xll.qlCalendarAdvance(Calendar,$D1366,B1367,"f",FALSE)</f>
        <v>49319</v>
      </c>
      <c r="E1367" s="139">
        <f>_xll.qlInterestRateIndexValueDate(IndexON,D1367)</f>
        <v>49319</v>
      </c>
      <c r="F1367" s="155">
        <f>IFERROR(_xll.qlIndexFixing(IndexON,D1367,TRUE,_xll.ohTrigger(RecalcTrigger,TriggerON)),NA())</f>
        <v>9.8990456683711869E-3</v>
      </c>
      <c r="H1367" s="42">
        <f>_xll.qlCalendarAdvance(Calendar,$H1366,B1367,"f",FALSE)</f>
        <v>49319</v>
      </c>
      <c r="I1367" s="139">
        <f>_xll.qlInterestRateIndexValueDate(Index1M,$H1367)</f>
        <v>49321</v>
      </c>
      <c r="J1367" s="144">
        <f>IFERROR(_xll.qlIndexFixing(Index1M,$H1367,TRUE,_xll.ohTrigger(RecalcTrigger,Trigger1M)),NA())</f>
        <v>9.860775741615849E-3</v>
      </c>
      <c r="K1367" s="44">
        <f>IFERROR(_xll.qlIndexFixing(Index3M,H1367,TRUE,_xll.ohTrigger(RecalcTrigger,Trigger3M)),NA())</f>
        <v>1.0377024997823447E-2</v>
      </c>
      <c r="L1367" s="44">
        <f>IFERROR(_xll.qlIndexFixing(Index6M,$H1367,TRUE,_xll.ohTrigger(RecalcTrigger,Trigger6M)),NA())</f>
        <v>1.0462075808392033E-2</v>
      </c>
      <c r="M1367" s="145">
        <f>IFERROR(_xll.qlIndexFixing(Index1Y,$H1367,TRUE,_xll.ohTrigger(RecalcTrigger,Trigger1Y)),NA())</f>
        <v>1.0549933268527788E-2</v>
      </c>
      <c r="N1367" s="144">
        <f>IFERROR(_xll.qlIndexFixing(ONIndex1M,I1367,TRUE,_xll.ohTrigger(RecalcTrigger,Trigger1M)),NA())</f>
        <v>9.8709090379855979E-3</v>
      </c>
      <c r="O1367" s="44">
        <f>IFERROR(_xll.qlIndexFixing(ONIndex3M,I1367,TRUE,_xll.ohTrigger(RecalcTrigger,Trigger3M)),NA())</f>
        <v>1.0419206963447891E-2</v>
      </c>
      <c r="P1367" s="44">
        <f>IFERROR(_xll.qlIndexFixing(ONIndex6M,I1367,TRUE,_xll.ohTrigger(RecalcTrigger,Trigger6M)),NA())</f>
        <v>1.0557485246511789E-2</v>
      </c>
      <c r="Q1367" s="145">
        <f>IFERROR(_xll.qlIndexFixing(ONIndex1Y,I1367,TRUE,_xll.ohTrigger(RecalcTrigger,Trigger1Y)),NA())</f>
        <v>1.0747939609432322E-2</v>
      </c>
    </row>
    <row r="1368" spans="2:17" x14ac:dyDescent="0.2">
      <c r="B1368" s="39" t="s">
        <v>42</v>
      </c>
      <c r="D1368" s="42">
        <f>_xll.qlCalendarAdvance(Calendar,$D1367,B1368,"f",FALSE)</f>
        <v>49326</v>
      </c>
      <c r="E1368" s="139">
        <f>_xll.qlInterestRateIndexValueDate(IndexON,D1368)</f>
        <v>49326</v>
      </c>
      <c r="F1368" s="155">
        <f>IFERROR(_xll.qlIndexFixing(IndexON,D1368,TRUE,_xll.ohTrigger(RecalcTrigger,TriggerON)),NA())</f>
        <v>9.8894537730132015E-3</v>
      </c>
      <c r="H1368" s="42">
        <f>_xll.qlCalendarAdvance(Calendar,$H1367,B1368,"f",FALSE)</f>
        <v>49326</v>
      </c>
      <c r="I1368" s="139">
        <f>_xll.qlInterestRateIndexValueDate(Index1M,$H1368)</f>
        <v>49328</v>
      </c>
      <c r="J1368" s="144">
        <f>IFERROR(_xll.qlIndexFixing(Index1M,$H1368,TRUE,_xll.ohTrigger(RecalcTrigger,Trigger1M)),NA())</f>
        <v>9.8517443844363169E-3</v>
      </c>
      <c r="K1368" s="44">
        <f>IFERROR(_xll.qlIndexFixing(Index3M,H1368,TRUE,_xll.ohTrigger(RecalcTrigger,Trigger3M)),NA())</f>
        <v>1.0367420209942857E-2</v>
      </c>
      <c r="L1368" s="44">
        <f>IFERROR(_xll.qlIndexFixing(Index6M,$H1368,TRUE,_xll.ohTrigger(RecalcTrigger,Trigger6M)),NA())</f>
        <v>1.0452035173399427E-2</v>
      </c>
      <c r="M1368" s="145">
        <f>IFERROR(_xll.qlIndexFixing(Index1Y,$H1368,TRUE,_xll.ohTrigger(RecalcTrigger,Trigger1Y)),NA())</f>
        <v>1.0539929301145343E-2</v>
      </c>
      <c r="N1368" s="144">
        <f>IFERROR(_xll.qlIndexFixing(ONIndex1M,I1368,TRUE,_xll.ohTrigger(RecalcTrigger,Trigger1M)),NA())</f>
        <v>9.8618826802443493E-3</v>
      </c>
      <c r="O1368" s="44">
        <f>IFERROR(_xll.qlIndexFixing(ONIndex3M,I1368,TRUE,_xll.ohTrigger(RecalcTrigger,Trigger3M)),NA())</f>
        <v>1.0409610722525997E-2</v>
      </c>
      <c r="P1368" s="44">
        <f>IFERROR(_xll.qlIndexFixing(ONIndex6M,I1368,TRUE,_xll.ohTrigger(RecalcTrigger,Trigger6M)),NA())</f>
        <v>1.0547516281818048E-2</v>
      </c>
      <c r="Q1368" s="145">
        <f>IFERROR(_xll.qlIndexFixing(ONIndex1Y,I1368,TRUE,_xll.ohTrigger(RecalcTrigger,Trigger1Y)),NA())</f>
        <v>1.0737965740101885E-2</v>
      </c>
    </row>
    <row r="1369" spans="2:17" x14ac:dyDescent="0.2">
      <c r="B1369" s="39" t="s">
        <v>42</v>
      </c>
      <c r="D1369" s="42">
        <f>_xll.qlCalendarAdvance(Calendar,$D1368,B1369,"f",FALSE)</f>
        <v>49333</v>
      </c>
      <c r="E1369" s="139">
        <f>_xll.qlInterestRateIndexValueDate(IndexON,D1369)</f>
        <v>49333</v>
      </c>
      <c r="F1369" s="155">
        <f>IFERROR(_xll.qlIndexFixing(IndexON,D1369,TRUE,_xll.ohTrigger(RecalcTrigger,TriggerON)),NA())</f>
        <v>9.8798667762967085E-3</v>
      </c>
      <c r="H1369" s="42">
        <f>_xll.qlCalendarAdvance(Calendar,$H1368,B1369,"f",FALSE)</f>
        <v>49333</v>
      </c>
      <c r="I1369" s="139">
        <f>_xll.qlInterestRateIndexValueDate(Index1M,$H1369)</f>
        <v>49335</v>
      </c>
      <c r="J1369" s="144">
        <f>IFERROR(_xll.qlIndexFixing(Index1M,$H1369,TRUE,_xll.ohTrigger(RecalcTrigger,Trigger1M)),NA())</f>
        <v>9.8427147708917001E-3</v>
      </c>
      <c r="K1369" s="44">
        <f>IFERROR(_xll.qlIndexFixing(Index3M,H1369,TRUE,_xll.ohTrigger(RecalcTrigger,Trigger3M)),NA())</f>
        <v>1.0357818792310347E-2</v>
      </c>
      <c r="L1369" s="44">
        <f>IFERROR(_xll.qlIndexFixing(Index6M,$H1369,TRUE,_xll.ohTrigger(RecalcTrigger,Trigger6M)),NA())</f>
        <v>1.0441993975700694E-2</v>
      </c>
      <c r="M1369" s="145">
        <f>IFERROR(_xll.qlIndexFixing(Index1Y,$H1369,TRUE,_xll.ohTrigger(RecalcTrigger,Trigger1Y)),NA())</f>
        <v>1.0529930358587052E-2</v>
      </c>
      <c r="N1369" s="144">
        <f>IFERROR(_xll.qlIndexFixing(ONIndex1M,I1369,TRUE,_xll.ohTrigger(RecalcTrigger,Trigger1M)),NA())</f>
        <v>9.8528576471235141E-3</v>
      </c>
      <c r="O1369" s="44">
        <f>IFERROR(_xll.qlIndexFixing(ONIndex3M,I1369,TRUE,_xll.ohTrigger(RecalcTrigger,Trigger3M)),NA())</f>
        <v>1.0400016322531513E-2</v>
      </c>
      <c r="P1369" s="44">
        <f>IFERROR(_xll.qlIndexFixing(ONIndex6M,I1369,TRUE,_xll.ohTrigger(RecalcTrigger,Trigger6M)),NA())</f>
        <v>1.0537543974917796E-2</v>
      </c>
      <c r="Q1369" s="145">
        <f>IFERROR(_xll.qlIndexFixing(ONIndex1Y,I1369,TRUE,_xll.ohTrigger(RecalcTrigger,Trigger1Y)),NA())</f>
        <v>1.0727991227446054E-2</v>
      </c>
    </row>
    <row r="1370" spans="2:17" x14ac:dyDescent="0.2">
      <c r="B1370" s="39" t="s">
        <v>42</v>
      </c>
      <c r="D1370" s="42">
        <f>_xll.qlCalendarAdvance(Calendar,$D1369,B1370,"f",FALSE)</f>
        <v>49340</v>
      </c>
      <c r="E1370" s="139">
        <f>_xll.qlInterestRateIndexValueDate(IndexON,D1370)</f>
        <v>49340</v>
      </c>
      <c r="F1370" s="155">
        <f>IFERROR(_xll.qlIndexFixing(IndexON,D1370,TRUE,_xll.ohTrigger(RecalcTrigger,TriggerON)),NA())</f>
        <v>9.8702849619947131E-3</v>
      </c>
      <c r="H1370" s="42">
        <f>_xll.qlCalendarAdvance(Calendar,$H1369,B1370,"f",FALSE)</f>
        <v>49340</v>
      </c>
      <c r="I1370" s="139">
        <f>_xll.qlInterestRateIndexValueDate(Index1M,$H1370)</f>
        <v>49342</v>
      </c>
      <c r="J1370" s="144">
        <f>IFERROR(_xll.qlIndexFixing(Index1M,$H1370,TRUE,_xll.ohTrigger(RecalcTrigger,Trigger1M)),NA())</f>
        <v>9.8352181802420693E-3</v>
      </c>
      <c r="K1370" s="44">
        <f>IFERROR(_xll.qlIndexFixing(Index3M,H1370,TRUE,_xll.ohTrigger(RecalcTrigger,Trigger3M)),NA())</f>
        <v>1.0348757228908339E-2</v>
      </c>
      <c r="L1370" s="44">
        <f>IFERROR(_xll.qlIndexFixing(Index6M,$H1370,TRUE,_xll.ohTrigger(RecalcTrigger,Trigger6M)),NA())</f>
        <v>1.0431952438885381E-2</v>
      </c>
      <c r="M1370" s="145">
        <f>IFERROR(_xll.qlIndexFixing(Index1Y,$H1370,TRUE,_xll.ohTrigger(RecalcTrigger,Trigger1Y)),NA())</f>
        <v>1.0519936658689345E-2</v>
      </c>
      <c r="N1370" s="144">
        <f>IFERROR(_xll.qlIndexFixing(ONIndex1M,I1370,TRUE,_xll.ohTrigger(RecalcTrigger,Trigger1M)),NA())</f>
        <v>9.8438342000140011E-3</v>
      </c>
      <c r="O1370" s="44">
        <f>IFERROR(_xll.qlIndexFixing(ONIndex3M,I1370,TRUE,_xll.ohTrigger(RecalcTrigger,Trigger3M)),NA())</f>
        <v>1.0390424022297395E-2</v>
      </c>
      <c r="P1370" s="44">
        <f>IFERROR(_xll.qlIndexFixing(ONIndex6M,I1370,TRUE,_xll.ohTrigger(RecalcTrigger,Trigger6M)),NA())</f>
        <v>1.0527568548193145E-2</v>
      </c>
      <c r="Q1370" s="145">
        <f>IFERROR(_xll.qlIndexFixing(ONIndex1Y,I1370,TRUE,_xll.ohTrigger(RecalcTrigger,Trigger1Y)),NA())</f>
        <v>1.0718016287292187E-2</v>
      </c>
    </row>
    <row r="1371" spans="2:17" x14ac:dyDescent="0.2">
      <c r="B1371" s="39" t="s">
        <v>42</v>
      </c>
      <c r="D1371" s="42">
        <f>_xll.qlCalendarAdvance(Calendar,$D1370,B1371,"f",FALSE)</f>
        <v>49347</v>
      </c>
      <c r="E1371" s="139">
        <f>_xll.qlInterestRateIndexValueDate(IndexON,D1371)</f>
        <v>49347</v>
      </c>
      <c r="F1371" s="155">
        <f>IFERROR(_xll.qlIndexFixing(IndexON,D1371,TRUE,_xll.ohTrigger(RecalcTrigger,TriggerON)),NA())</f>
        <v>9.8607086141999645E-3</v>
      </c>
      <c r="H1371" s="42">
        <f>_xll.qlCalendarAdvance(Calendar,$H1370,B1371,"f",FALSE)</f>
        <v>49347</v>
      </c>
      <c r="I1371" s="139">
        <f>_xll.qlInterestRateIndexValueDate(Index1M,$H1371)</f>
        <v>49349</v>
      </c>
      <c r="J1371" s="144">
        <f>IFERROR(_xll.qlIndexFixing(Index1M,$H1371,TRUE,_xll.ohTrigger(RecalcTrigger,Trigger1M)),NA())</f>
        <v>9.826193030894206E-3</v>
      </c>
      <c r="K1371" s="44">
        <f>IFERROR(_xll.qlIndexFixing(Index3M,H1371,TRUE,_xll.ohTrigger(RecalcTrigger,Trigger3M)),NA())</f>
        <v>1.0339163279838547E-2</v>
      </c>
      <c r="L1371" s="44">
        <f>IFERROR(_xll.qlIndexFixing(Index6M,$H1371,TRUE,_xll.ohTrigger(RecalcTrigger,Trigger6M)),NA())</f>
        <v>1.0421910786537734E-2</v>
      </c>
      <c r="M1371" s="145">
        <f>IFERROR(_xll.qlIndexFixing(Index1Y,$H1371,TRUE,_xll.ohTrigger(RecalcTrigger,Trigger1Y)),NA())</f>
        <v>1.0509948419280156E-2</v>
      </c>
      <c r="N1371" s="144">
        <f>IFERROR(_xll.qlIndexFixing(ONIndex1M,I1371,TRUE,_xll.ohTrigger(RecalcTrigger,Trigger1M)),NA())</f>
        <v>9.8348126003866554E-3</v>
      </c>
      <c r="O1371" s="44">
        <f>IFERROR(_xll.qlIndexFixing(ONIndex3M,I1371,TRUE,_xll.ohTrigger(RecalcTrigger,Trigger3M)),NA())</f>
        <v>1.038083408081647E-2</v>
      </c>
      <c r="P1371" s="44">
        <f>IFERROR(_xll.qlIndexFixing(ONIndex6M,I1371,TRUE,_xll.ohTrigger(RecalcTrigger,Trigger6M)),NA())</f>
        <v>1.0517590224106144E-2</v>
      </c>
      <c r="Q1371" s="145">
        <f>IFERROR(_xll.qlIndexFixing(ONIndex1Y,I1371,TRUE,_xll.ohTrigger(RecalcTrigger,Trigger1Y)),NA())</f>
        <v>1.070804113522783E-2</v>
      </c>
    </row>
    <row r="1372" spans="2:17" x14ac:dyDescent="0.2">
      <c r="B1372" s="39" t="s">
        <v>42</v>
      </c>
      <c r="D1372" s="42">
        <f>_xll.qlCalendarAdvance(Calendar,$D1371,B1372,"f",FALSE)</f>
        <v>49354</v>
      </c>
      <c r="E1372" s="139">
        <f>_xll.qlInterestRateIndexValueDate(IndexON,D1372)</f>
        <v>49354</v>
      </c>
      <c r="F1372" s="155">
        <f>IFERROR(_xll.qlIndexFixing(IndexON,D1372,TRUE,_xll.ohTrigger(RecalcTrigger,TriggerON)),NA())</f>
        <v>9.8511380166055318E-3</v>
      </c>
      <c r="H1372" s="42">
        <f>_xll.qlCalendarAdvance(Calendar,$H1371,B1372,"f",FALSE)</f>
        <v>49354</v>
      </c>
      <c r="I1372" s="139">
        <f>_xll.qlInterestRateIndexValueDate(Index1M,$H1372)</f>
        <v>49356</v>
      </c>
      <c r="J1372" s="144">
        <f>IFERROR(_xll.qlIndexFixing(Index1M,$H1372,TRUE,_xll.ohTrigger(RecalcTrigger,Trigger1M)),NA())</f>
        <v>9.8171703532377655E-3</v>
      </c>
      <c r="K1372" s="44">
        <f>IFERROR(_xll.qlIndexFixing(Index3M,H1372,TRUE,_xll.ohTrigger(RecalcTrigger,Trigger3M)),NA())</f>
        <v>1.0329573460778346E-2</v>
      </c>
      <c r="L1372" s="44">
        <f>IFERROR(_xll.qlIndexFixing(Index6M,$H1372,TRUE,_xll.ohTrigger(RecalcTrigger,Trigger6M)),NA())</f>
        <v>1.0411869242238022E-2</v>
      </c>
      <c r="M1372" s="145">
        <f>IFERROR(_xll.qlIndexFixing(Index1Y,$H1372,TRUE,_xll.ohTrigger(RecalcTrigger,Trigger1Y)),NA())</f>
        <v>1.049996585817871E-2</v>
      </c>
      <c r="N1372" s="144">
        <f>IFERROR(_xll.qlIndexFixing(ONIndex1M,I1372,TRUE,_xll.ohTrigger(RecalcTrigger,Trigger1M)),NA())</f>
        <v>9.8257931096323858E-3</v>
      </c>
      <c r="O1372" s="44">
        <f>IFERROR(_xll.qlIndexFixing(ONIndex3M,I1372,TRUE,_xll.ohTrigger(RecalcTrigger,Trigger3M)),NA())</f>
        <v>1.0371246757081565E-2</v>
      </c>
      <c r="P1372" s="44">
        <f>IFERROR(_xll.qlIndexFixing(ONIndex6M,I1372,TRUE,_xll.ohTrigger(RecalcTrigger,Trigger6M)),NA())</f>
        <v>1.0507609224879033E-2</v>
      </c>
      <c r="Q1372" s="145">
        <f>IFERROR(_xll.qlIndexFixing(ONIndex1Y,I1372,TRUE,_xll.ohTrigger(RecalcTrigger,Trigger1Y)),NA())</f>
        <v>1.0698065987080341E-2</v>
      </c>
    </row>
    <row r="1373" spans="2:17" x14ac:dyDescent="0.2">
      <c r="B1373" s="39" t="s">
        <v>42</v>
      </c>
      <c r="D1373" s="42">
        <f>_xll.qlCalendarAdvance(Calendar,$D1372,B1373,"f",FALSE)</f>
        <v>49361</v>
      </c>
      <c r="E1373" s="139">
        <f>_xll.qlInterestRateIndexValueDate(IndexON,D1373)</f>
        <v>49361</v>
      </c>
      <c r="F1373" s="155">
        <f>IFERROR(_xll.qlIndexFixing(IndexON,D1373,TRUE,_xll.ohTrigger(RecalcTrigger,TriggerON)),NA())</f>
        <v>9.8415734532242283E-3</v>
      </c>
      <c r="H1373" s="42">
        <f>_xll.qlCalendarAdvance(Calendar,$H1372,B1373,"f",FALSE)</f>
        <v>49361</v>
      </c>
      <c r="I1373" s="139">
        <f>_xll.qlInterestRateIndexValueDate(Index1M,$H1373)</f>
        <v>49363</v>
      </c>
      <c r="J1373" s="144">
        <f>IFERROR(_xll.qlIndexFixing(Index1M,$H1373,TRUE,_xll.ohTrigger(RecalcTrigger,Trigger1M)),NA())</f>
        <v>9.8061084921838293E-3</v>
      </c>
      <c r="K1373" s="44">
        <f>IFERROR(_xll.qlIndexFixing(Index3M,H1373,TRUE,_xll.ohTrigger(RecalcTrigger,Trigger3M)),NA())</f>
        <v>1.0319988031272934E-2</v>
      </c>
      <c r="L1373" s="44">
        <f>IFERROR(_xll.qlIndexFixing(Index6M,$H1373,TRUE,_xll.ohTrigger(RecalcTrigger,Trigger6M)),NA())</f>
        <v>1.0401828029561657E-2</v>
      </c>
      <c r="M1373" s="145">
        <f>IFERROR(_xll.qlIndexFixing(Index1Y,$H1373,TRUE,_xll.ohTrigger(RecalcTrigger,Trigger1Y)),NA())</f>
        <v>1.04899891931953E-2</v>
      </c>
      <c r="N1373" s="144">
        <f>IFERROR(_xll.qlIndexFixing(ONIndex1M,I1373,TRUE,_xll.ohTrigger(RecalcTrigger,Trigger1M)),NA())</f>
        <v>9.8167759893819095E-3</v>
      </c>
      <c r="O1373" s="44">
        <f>IFERROR(_xll.qlIndexFixing(ONIndex3M,I1373,TRUE,_xll.ohTrigger(RecalcTrigger,Trigger3M)),NA())</f>
        <v>1.0361662309845698E-2</v>
      </c>
      <c r="P1373" s="44">
        <f>IFERROR(_xll.qlIndexFixing(ONIndex6M,I1373,TRUE,_xll.ohTrigger(RecalcTrigger,Trigger6M)),NA())</f>
        <v>1.0497625773053798E-2</v>
      </c>
      <c r="Q1373" s="145">
        <f>IFERROR(_xll.qlIndexFixing(ONIndex1Y,I1373,TRUE,_xll.ohTrigger(RecalcTrigger,Trigger1Y)),NA())</f>
        <v>1.068809105835733E-2</v>
      </c>
    </row>
    <row r="1374" spans="2:17" x14ac:dyDescent="0.2">
      <c r="B1374" s="39" t="s">
        <v>42</v>
      </c>
      <c r="D1374" s="42">
        <f>_xll.qlCalendarAdvance(Calendar,$D1373,B1374,"f",FALSE)</f>
        <v>49368</v>
      </c>
      <c r="E1374" s="139">
        <f>_xll.qlInterestRateIndexValueDate(IndexON,D1374)</f>
        <v>49368</v>
      </c>
      <c r="F1374" s="155">
        <f>IFERROR(_xll.qlIndexFixing(IndexON,D1374,TRUE,_xll.ohTrigger(RecalcTrigger,TriggerON)),NA())</f>
        <v>9.832015207749123E-3</v>
      </c>
      <c r="H1374" s="42">
        <f>_xll.qlCalendarAdvance(Calendar,$H1373,B1374,"f",FALSE)</f>
        <v>49368</v>
      </c>
      <c r="I1374" s="139">
        <f>_xll.qlInterestRateIndexValueDate(Index1M,$H1374)</f>
        <v>49370</v>
      </c>
      <c r="J1374" s="144">
        <f>IFERROR(_xll.qlIndexFixing(Index1M,$H1374,TRUE,_xll.ohTrigger(RecalcTrigger,Trigger1M)),NA())</f>
        <v>9.7976020161160172E-3</v>
      </c>
      <c r="K1374" s="44">
        <f>IFERROR(_xll.qlIndexFixing(Index3M,H1374,TRUE,_xll.ohTrigger(RecalcTrigger,Trigger3M)),NA())</f>
        <v>1.0307727739257309E-2</v>
      </c>
      <c r="L1374" s="44">
        <f>IFERROR(_xll.qlIndexFixing(Index6M,$H1374,TRUE,_xll.ohTrigger(RecalcTrigger,Trigger6M)),NA())</f>
        <v>1.0389518323195086E-2</v>
      </c>
      <c r="M1374" s="145">
        <f>IFERROR(_xll.qlIndexFixing(Index1Y,$H1374,TRUE,_xll.ohTrigger(RecalcTrigger,Trigger1Y)),NA())</f>
        <v>1.0480018642131722E-2</v>
      </c>
      <c r="N1374" s="144">
        <f>IFERROR(_xll.qlIndexFixing(ONIndex1M,I1374,TRUE,_xll.ohTrigger(RecalcTrigger,Trigger1M)),NA())</f>
        <v>9.8077615008662633E-3</v>
      </c>
      <c r="O1374" s="44">
        <f>IFERROR(_xll.qlIndexFixing(ONIndex3M,I1374,TRUE,_xll.ohTrigger(RecalcTrigger,Trigger3M)),NA())</f>
        <v>1.0352080998181634E-2</v>
      </c>
      <c r="P1374" s="44">
        <f>IFERROR(_xll.qlIndexFixing(ONIndex6M,I1374,TRUE,_xll.ohTrigger(RecalcTrigger,Trigger6M)),NA())</f>
        <v>1.0487640091252359E-2</v>
      </c>
      <c r="Q1374" s="145">
        <f>IFERROR(_xll.qlIndexFixing(ONIndex1Y,I1374,TRUE,_xll.ohTrigger(RecalcTrigger,Trigger1Y)),NA())</f>
        <v>1.0678116564806217E-2</v>
      </c>
    </row>
    <row r="1375" spans="2:17" x14ac:dyDescent="0.2">
      <c r="B1375" s="39" t="s">
        <v>42</v>
      </c>
      <c r="D1375" s="42">
        <f>_xll.qlCalendarAdvance(Calendar,$D1374,B1375,"f",FALSE)</f>
        <v>49375</v>
      </c>
      <c r="E1375" s="139">
        <f>_xll.qlInterestRateIndexValueDate(IndexON,D1375)</f>
        <v>49375</v>
      </c>
      <c r="F1375" s="155">
        <f>IFERROR(_xll.qlIndexFixing(IndexON,D1375,TRUE,_xll.ohTrigger(RecalcTrigger,TriggerON)),NA())</f>
        <v>9.8224635643529012E-3</v>
      </c>
      <c r="H1375" s="42">
        <f>_xll.qlCalendarAdvance(Calendar,$H1374,B1375,"f",FALSE)</f>
        <v>49375</v>
      </c>
      <c r="I1375" s="139">
        <f>_xll.qlInterestRateIndexValueDate(Index1M,$H1375)</f>
        <v>49377</v>
      </c>
      <c r="J1375" s="144">
        <f>IFERROR(_xll.qlIndexFixing(Index1M,$H1375,TRUE,_xll.ohTrigger(RecalcTrigger,Trigger1M)),NA())</f>
        <v>9.7885883594175677E-3</v>
      </c>
      <c r="K1375" s="44">
        <f>IFERROR(_xll.qlIndexFixing(Index3M,H1375,TRUE,_xll.ohTrigger(RecalcTrigger,Trigger3M)),NA())</f>
        <v>1.0298152517190157E-2</v>
      </c>
      <c r="L1375" s="44">
        <f>IFERROR(_xll.qlIndexFixing(Index6M,$H1375,TRUE,_xll.ohTrigger(RecalcTrigger,Trigger6M)),NA())</f>
        <v>1.0379477831005204E-2</v>
      </c>
      <c r="M1375" s="145">
        <f>IFERROR(_xll.qlIndexFixing(Index1Y,$H1375,TRUE,_xll.ohTrigger(RecalcTrigger,Trigger1Y)),NA())</f>
        <v>1.0470054422781282E-2</v>
      </c>
      <c r="N1375" s="144">
        <f>IFERROR(_xll.qlIndexFixing(ONIndex1M,I1375,TRUE,_xll.ohTrigger(RecalcTrigger,Trigger1M)),NA())</f>
        <v>9.7987499057161642E-3</v>
      </c>
      <c r="O1375" s="44">
        <f>IFERROR(_xll.qlIndexFixing(ONIndex3M,I1375,TRUE,_xll.ohTrigger(RecalcTrigger,Trigger3M)),NA())</f>
        <v>1.0342503080922327E-2</v>
      </c>
      <c r="P1375" s="44">
        <f>IFERROR(_xll.qlIndexFixing(ONIndex6M,I1375,TRUE,_xll.ohTrigger(RecalcTrigger,Trigger6M)),NA())</f>
        <v>1.0477652401617021E-2</v>
      </c>
      <c r="Q1375" s="145">
        <f>IFERROR(_xll.qlIndexFixing(ONIndex1Y,I1375,TRUE,_xll.ohTrigger(RecalcTrigger,Trigger1Y)),NA())</f>
        <v>1.0668142722014551E-2</v>
      </c>
    </row>
    <row r="1376" spans="2:17" x14ac:dyDescent="0.2">
      <c r="B1376" s="39" t="s">
        <v>42</v>
      </c>
      <c r="D1376" s="42">
        <f>_xll.qlCalendarAdvance(Calendar,$D1375,B1376,"f",FALSE)</f>
        <v>49382</v>
      </c>
      <c r="E1376" s="139">
        <f>_xll.qlInterestRateIndexValueDate(IndexON,D1376)</f>
        <v>49382</v>
      </c>
      <c r="F1376" s="155">
        <f>IFERROR(_xll.qlIndexFixing(IndexON,D1376,TRUE,_xll.ohTrigger(RecalcTrigger,TriggerON)),NA())</f>
        <v>9.8129188066486961E-3</v>
      </c>
      <c r="H1376" s="42">
        <f>_xll.qlCalendarAdvance(Calendar,$H1375,B1376,"f",FALSE)</f>
        <v>49382</v>
      </c>
      <c r="I1376" s="139">
        <f>_xll.qlInterestRateIndexValueDate(Index1M,$H1376)</f>
        <v>49384</v>
      </c>
      <c r="J1376" s="144">
        <f>IFERROR(_xll.qlIndexFixing(Index1M,$H1376,TRUE,_xll.ohTrigger(RecalcTrigger,Trigger1M)),NA())</f>
        <v>9.7795782780243298E-3</v>
      </c>
      <c r="K1376" s="44">
        <f>IFERROR(_xll.qlIndexFixing(Index3M,H1376,TRUE,_xll.ohTrigger(RecalcTrigger,Trigger3M)),NA())</f>
        <v>1.0288582558014403E-2</v>
      </c>
      <c r="L1376" s="44">
        <f>IFERROR(_xll.qlIndexFixing(Index6M,$H1376,TRUE,_xll.ohTrigger(RecalcTrigger,Trigger6M)),NA())</f>
        <v>1.0369438406246869E-2</v>
      </c>
      <c r="M1376" s="145">
        <f>IFERROR(_xll.qlIndexFixing(Index1Y,$H1376,TRUE,_xll.ohTrigger(RecalcTrigger,Trigger1Y)),NA())</f>
        <v>1.0460096752928135E-2</v>
      </c>
      <c r="N1376" s="144">
        <f>IFERROR(_xll.qlIndexFixing(ONIndex1M,I1376,TRUE,_xll.ohTrigger(RecalcTrigger,Trigger1M)),NA())</f>
        <v>9.7897414653225212E-3</v>
      </c>
      <c r="O1376" s="44">
        <f>IFERROR(_xll.qlIndexFixing(ONIndex3M,I1376,TRUE,_xll.ohTrigger(RecalcTrigger,Trigger3M)),NA())</f>
        <v>1.0332928816980669E-2</v>
      </c>
      <c r="P1376" s="44">
        <f>IFERROR(_xll.qlIndexFixing(ONIndex6M,I1376,TRUE,_xll.ohTrigger(RecalcTrigger,Trigger6M)),NA())</f>
        <v>1.0467662926609833E-2</v>
      </c>
      <c r="Q1376" s="145">
        <f>IFERROR(_xll.qlIndexFixing(ONIndex1Y,I1376,TRUE,_xll.ohTrigger(RecalcTrigger,Trigger1Y)),NA())</f>
        <v>1.0658169745889623E-2</v>
      </c>
    </row>
    <row r="1377" spans="2:17" x14ac:dyDescent="0.2">
      <c r="B1377" s="39" t="s">
        <v>42</v>
      </c>
      <c r="D1377" s="42">
        <f>_xll.qlCalendarAdvance(Calendar,$D1376,B1377,"f",FALSE)</f>
        <v>49389</v>
      </c>
      <c r="E1377" s="139">
        <f>_xll.qlInterestRateIndexValueDate(IndexON,D1377)</f>
        <v>49389</v>
      </c>
      <c r="F1377" s="155">
        <f>IFERROR(_xll.qlIndexFixing(IndexON,D1377,TRUE,_xll.ohTrigger(RecalcTrigger,TriggerON)),NA())</f>
        <v>9.8033812186493208E-3</v>
      </c>
      <c r="H1377" s="42">
        <f>_xll.qlCalendarAdvance(Calendar,$H1376,B1377,"f",FALSE)</f>
        <v>49389</v>
      </c>
      <c r="I1377" s="139">
        <f>_xll.qlInterestRateIndexValueDate(Index1M,$H1377)</f>
        <v>49395</v>
      </c>
      <c r="J1377" s="144">
        <f>IFERROR(_xll.qlIndexFixing(Index1M,$H1377,TRUE,_xll.ohTrigger(RecalcTrigger,Trigger1M)),NA())</f>
        <v>9.7654274316354636E-3</v>
      </c>
      <c r="K1377" s="44">
        <f>IFERROR(_xll.qlIndexFixing(Index3M,H1377,TRUE,_xll.ohTrigger(RecalcTrigger,Trigger3M)),NA())</f>
        <v>1.0274625981676708E-2</v>
      </c>
      <c r="L1377" s="44">
        <f>IFERROR(_xll.qlIndexFixing(Index6M,$H1377,TRUE,_xll.ohTrigger(RecalcTrigger,Trigger6M)),NA())</f>
        <v>1.0354232623063377E-2</v>
      </c>
      <c r="M1377" s="145">
        <f>IFERROR(_xll.qlIndexFixing(Index1Y,$H1377,TRUE,_xll.ohTrigger(RecalcTrigger,Trigger1Y)),NA())</f>
        <v>1.0445017651895849E-2</v>
      </c>
      <c r="N1377" s="144">
        <f>IFERROR(_xll.qlIndexFixing(ONIndex1M,I1377,TRUE,_xll.ohTrigger(RecalcTrigger,Trigger1M)),NA())</f>
        <v>9.7781642411831626E-3</v>
      </c>
      <c r="O1377" s="44">
        <f>IFERROR(_xll.qlIndexFixing(ONIndex3M,I1377,TRUE,_xll.ohTrigger(RecalcTrigger,Trigger3M)),NA())</f>
        <v>1.0320624833948244E-2</v>
      </c>
      <c r="P1377" s="44">
        <f>IFERROR(_xll.qlIndexFixing(ONIndex6M,I1377,TRUE,_xll.ohTrigger(RecalcTrigger,Trigger6M)),NA())</f>
        <v>1.0454817050646881E-2</v>
      </c>
      <c r="Q1377" s="145">
        <f>IFERROR(_xll.qlIndexFixing(ONIndex1Y,I1377,TRUE,_xll.ohTrigger(RecalcTrigger,Trigger1Y)),NA())</f>
        <v>1.064534896825009E-2</v>
      </c>
    </row>
    <row r="1378" spans="2:17" x14ac:dyDescent="0.2">
      <c r="B1378" s="39" t="s">
        <v>42</v>
      </c>
      <c r="D1378" s="42">
        <f>_xll.qlCalendarAdvance(Calendar,$D1377,B1378,"f",FALSE)</f>
        <v>49396</v>
      </c>
      <c r="E1378" s="139">
        <f>_xll.qlInterestRateIndexValueDate(IndexON,D1378)</f>
        <v>49396</v>
      </c>
      <c r="F1378" s="155">
        <f>IFERROR(_xll.qlIndexFixing(IndexON,D1378,TRUE,_xll.ohTrigger(RecalcTrigger,TriggerON)),NA())</f>
        <v>9.7938510842876525E-3</v>
      </c>
      <c r="H1378" s="42">
        <f>_xll.qlCalendarAdvance(Calendar,$H1377,B1378,"f",FALSE)</f>
        <v>49396</v>
      </c>
      <c r="I1378" s="139">
        <f>_xll.qlInterestRateIndexValueDate(Index1M,$H1378)</f>
        <v>49398</v>
      </c>
      <c r="J1378" s="144">
        <f>IFERROR(_xll.qlIndexFixing(Index1M,$H1378,TRUE,_xll.ohTrigger(RecalcTrigger,Trigger1M)),NA())</f>
        <v>9.7615698878104496E-3</v>
      </c>
      <c r="K1378" s="44">
        <f>IFERROR(_xll.qlIndexFixing(Index3M,H1378,TRUE,_xll.ohTrigger(RecalcTrigger,Trigger3M)),NA())</f>
        <v>1.0271065242026055E-2</v>
      </c>
      <c r="L1378" s="44">
        <f>IFERROR(_xll.qlIndexFixing(Index6M,$H1378,TRUE,_xll.ohTrigger(RecalcTrigger,Trigger6M)),NA())</f>
        <v>1.0351067012627651E-2</v>
      </c>
      <c r="M1378" s="145">
        <f>IFERROR(_xll.qlIndexFixing(Index1Y,$H1378,TRUE,_xll.ohTrigger(RecalcTrigger,Trigger1Y)),NA())</f>
        <v>1.0440201932808962E-2</v>
      </c>
      <c r="N1378" s="144">
        <f>IFERROR(_xll.qlIndexFixing(ONIndex1M,I1378,TRUE,_xll.ohTrigger(RecalcTrigger,Trigger1M)),NA())</f>
        <v>9.7717350946879833E-3</v>
      </c>
      <c r="O1378" s="44">
        <f>IFERROR(_xll.qlIndexFixing(ONIndex3M,I1378,TRUE,_xll.ohTrigger(RecalcTrigger,Trigger3M)),NA())</f>
        <v>1.0313792285021606E-2</v>
      </c>
      <c r="P1378" s="44">
        <f>IFERROR(_xll.qlIndexFixing(ONIndex6M,I1378,TRUE,_xll.ohTrigger(RecalcTrigger,Trigger6M)),NA())</f>
        <v>1.0447679510487973E-2</v>
      </c>
      <c r="Q1378" s="145">
        <f>IFERROR(_xll.qlIndexFixing(ONIndex1Y,I1378,TRUE,_xll.ohTrigger(RecalcTrigger,Trigger1Y)),NA())</f>
        <v>1.0638227255750365E-2</v>
      </c>
    </row>
    <row r="1379" spans="2:17" x14ac:dyDescent="0.2">
      <c r="B1379" s="39" t="s">
        <v>42</v>
      </c>
      <c r="D1379" s="42">
        <f>_xll.qlCalendarAdvance(Calendar,$D1378,B1379,"f",FALSE)</f>
        <v>49403</v>
      </c>
      <c r="E1379" s="139">
        <f>_xll.qlInterestRateIndexValueDate(IndexON,D1379)</f>
        <v>49403</v>
      </c>
      <c r="F1379" s="155">
        <f>IFERROR(_xll.qlIndexFixing(IndexON,D1379,TRUE,_xll.ohTrigger(RecalcTrigger,TriggerON)),NA())</f>
        <v>9.7843286872567603E-3</v>
      </c>
      <c r="H1379" s="42">
        <f>_xll.qlCalendarAdvance(Calendar,$H1378,B1379,"f",FALSE)</f>
        <v>49403</v>
      </c>
      <c r="I1379" s="139">
        <f>_xll.qlInterestRateIndexValueDate(Index1M,$H1379)</f>
        <v>49405</v>
      </c>
      <c r="J1379" s="144">
        <f>IFERROR(_xll.qlIndexFixing(Index1M,$H1379,TRUE,_xll.ohTrigger(RecalcTrigger,Trigger1M)),NA())</f>
        <v>9.752572102313126E-3</v>
      </c>
      <c r="K1379" s="44">
        <f>IFERROR(_xll.qlIndexFixing(Index3M,H1379,TRUE,_xll.ohTrigger(RecalcTrigger,Trigger3M)),NA())</f>
        <v>1.0261512006222748E-2</v>
      </c>
      <c r="L1379" s="44">
        <f>IFERROR(_xll.qlIndexFixing(Index6M,$H1379,TRUE,_xll.ohTrigger(RecalcTrigger,Trigger6M)),NA())</f>
        <v>1.033932877235973E-2</v>
      </c>
      <c r="M1379" s="145">
        <f>IFERROR(_xll.qlIndexFixing(Index1Y,$H1379,TRUE,_xll.ohTrigger(RecalcTrigger,Trigger1Y)),NA())</f>
        <v>1.0430265218068774E-2</v>
      </c>
      <c r="N1379" s="144">
        <f>IFERROR(_xll.qlIndexFixing(ONIndex1M,I1379,TRUE,_xll.ohTrigger(RecalcTrigger,Trigger1M)),NA())</f>
        <v>9.7627376874687144E-3</v>
      </c>
      <c r="O1379" s="44">
        <f>IFERROR(_xll.qlIndexFixing(ONIndex3M,I1379,TRUE,_xll.ohTrigger(RecalcTrigger,Trigger3M)),NA())</f>
        <v>1.0304230534670111E-2</v>
      </c>
      <c r="P1379" s="44">
        <f>IFERROR(_xll.qlIndexFixing(ONIndex6M,I1379,TRUE,_xll.ohTrigger(RecalcTrigger,Trigger6M)),NA())</f>
        <v>1.0437686014137526E-2</v>
      </c>
      <c r="Q1379" s="145">
        <f>IFERROR(_xll.qlIndexFixing(ONIndex1Y,I1379,TRUE,_xll.ohTrigger(RecalcTrigger,Trigger1Y)),NA())</f>
        <v>1.0628258173230876E-2</v>
      </c>
    </row>
    <row r="1380" spans="2:17" x14ac:dyDescent="0.2">
      <c r="B1380" s="39" t="s">
        <v>42</v>
      </c>
      <c r="D1380" s="42">
        <f>_xll.qlCalendarAdvance(Calendar,$D1379,B1380,"f",FALSE)</f>
        <v>49410</v>
      </c>
      <c r="E1380" s="139">
        <f>_xll.qlInterestRateIndexValueDate(IndexON,D1380)</f>
        <v>49410</v>
      </c>
      <c r="F1380" s="155">
        <f>IFERROR(_xll.qlIndexFixing(IndexON,D1380,TRUE,_xll.ohTrigger(RecalcTrigger,TriggerON)),NA())</f>
        <v>9.7748143116493935E-3</v>
      </c>
      <c r="H1380" s="42">
        <f>_xll.qlCalendarAdvance(Calendar,$H1379,B1380,"f",FALSE)</f>
        <v>49410</v>
      </c>
      <c r="I1380" s="139">
        <f>_xll.qlInterestRateIndexValueDate(Index1M,$H1380)</f>
        <v>49412</v>
      </c>
      <c r="J1380" s="144">
        <f>IFERROR(_xll.qlIndexFixing(Index1M,$H1380,TRUE,_xll.ohTrigger(RecalcTrigger,Trigger1M)),NA())</f>
        <v>9.743578938772814E-3</v>
      </c>
      <c r="K1380" s="44">
        <f>IFERROR(_xll.qlIndexFixing(Index3M,H1380,TRUE,_xll.ohTrigger(RecalcTrigger,Trigger3M)),NA())</f>
        <v>1.0251965014666757E-2</v>
      </c>
      <c r="L1380" s="44">
        <f>IFERROR(_xll.qlIndexFixing(Index6M,$H1380,TRUE,_xll.ohTrigger(RecalcTrigger,Trigger6M)),NA())</f>
        <v>1.0329295853101966E-2</v>
      </c>
      <c r="M1380" s="145">
        <f>IFERROR(_xll.qlIndexFixing(Index1Y,$H1380,TRUE,_xll.ohTrigger(RecalcTrigger,Trigger1Y)),NA())</f>
        <v>1.04197819600782E-2</v>
      </c>
      <c r="N1380" s="144">
        <f>IFERROR(_xll.qlIndexFixing(ONIndex1M,I1380,TRUE,_xll.ohTrigger(RecalcTrigger,Trigger1M)),NA())</f>
        <v>9.7537444807294094E-3</v>
      </c>
      <c r="O1380" s="44">
        <f>IFERROR(_xll.qlIndexFixing(ONIndex3M,I1380,TRUE,_xll.ohTrigger(RecalcTrigger,Trigger3M)),NA())</f>
        <v>1.0294673473367766E-2</v>
      </c>
      <c r="P1380" s="44">
        <f>IFERROR(_xll.qlIndexFixing(ONIndex6M,I1380,TRUE,_xll.ohTrigger(RecalcTrigger,Trigger6M)),NA())</f>
        <v>1.0427691622103552E-2</v>
      </c>
      <c r="Q1380" s="145">
        <f>IFERROR(_xll.qlIndexFixing(ONIndex1Y,I1380,TRUE,_xll.ohTrigger(RecalcTrigger,Trigger1Y)),NA())</f>
        <v>1.0618290819888188E-2</v>
      </c>
    </row>
    <row r="1381" spans="2:17" x14ac:dyDescent="0.2">
      <c r="B1381" s="39" t="s">
        <v>42</v>
      </c>
      <c r="D1381" s="42">
        <f>_xll.qlCalendarAdvance(Calendar,$D1380,B1381,"f",FALSE)</f>
        <v>49417</v>
      </c>
      <c r="E1381" s="139">
        <f>_xll.qlInterestRateIndexValueDate(IndexON,D1381)</f>
        <v>49417</v>
      </c>
      <c r="F1381" s="155">
        <f>IFERROR(_xll.qlIndexFixing(IndexON,D1381,TRUE,_xll.ohTrigger(RecalcTrigger,TriggerON)),NA())</f>
        <v>9.7653082412385572E-3</v>
      </c>
      <c r="H1381" s="42">
        <f>_xll.qlCalendarAdvance(Calendar,$H1380,B1381,"f",FALSE)</f>
        <v>49417</v>
      </c>
      <c r="I1381" s="139">
        <f>_xll.qlInterestRateIndexValueDate(Index1M,$H1381)</f>
        <v>49419</v>
      </c>
      <c r="J1381" s="144">
        <f>IFERROR(_xll.qlIndexFixing(Index1M,$H1381,TRUE,_xll.ohTrigger(RecalcTrigger,Trigger1M)),NA())</f>
        <v>9.7345906588485933E-3</v>
      </c>
      <c r="K1381" s="44">
        <f>IFERROR(_xll.qlIndexFixing(Index3M,H1381,TRUE,_xll.ohTrigger(RecalcTrigger,Trigger3M)),NA())</f>
        <v>1.0242424526897288E-2</v>
      </c>
      <c r="L1381" s="44">
        <f>IFERROR(_xll.qlIndexFixing(Index6M,$H1381,TRUE,_xll.ohTrigger(RecalcTrigger,Trigger6M)),NA())</f>
        <v>1.0319265119138743E-2</v>
      </c>
      <c r="M1381" s="145">
        <f>IFERROR(_xll.qlIndexFixing(Index1Y,$H1381,TRUE,_xll.ohTrigger(RecalcTrigger,Trigger1Y)),NA())</f>
        <v>1.0410414267977211E-2</v>
      </c>
      <c r="N1381" s="144">
        <f>IFERROR(_xll.qlIndexFixing(ONIndex1M,I1381,TRUE,_xll.ohTrigger(RecalcTrigger,Trigger1M)),NA())</f>
        <v>9.7447557360208492E-3</v>
      </c>
      <c r="O1381" s="44">
        <f>IFERROR(_xll.qlIndexFixing(ONIndex3M,I1381,TRUE,_xll.ohTrigger(RecalcTrigger,Trigger3M)),NA())</f>
        <v>1.0285121360107397E-2</v>
      </c>
      <c r="P1381" s="44">
        <f>IFERROR(_xll.qlIndexFixing(ONIndex6M,I1381,TRUE,_xll.ohTrigger(RecalcTrigger,Trigger6M)),NA())</f>
        <v>1.0417696556848099E-2</v>
      </c>
      <c r="Q1381" s="145">
        <f>IFERROR(_xll.qlIndexFixing(ONIndex1Y,I1381,TRUE,_xll.ohTrigger(RecalcTrigger,Trigger1Y)),NA())</f>
        <v>1.0608325411469721E-2</v>
      </c>
    </row>
    <row r="1382" spans="2:17" x14ac:dyDescent="0.2">
      <c r="B1382" s="39" t="s">
        <v>42</v>
      </c>
      <c r="D1382" s="42">
        <f>_xll.qlCalendarAdvance(Calendar,$D1381,B1382,"f",FALSE)</f>
        <v>49424</v>
      </c>
      <c r="E1382" s="139">
        <f>_xll.qlInterestRateIndexValueDate(IndexON,D1382)</f>
        <v>49424</v>
      </c>
      <c r="F1382" s="155">
        <f>IFERROR(_xll.qlIndexFixing(IndexON,D1382,TRUE,_xll.ohTrigger(RecalcTrigger,TriggerON)),NA())</f>
        <v>9.7558107599571287E-3</v>
      </c>
      <c r="H1382" s="42">
        <f>_xll.qlCalendarAdvance(Calendar,$H1381,B1382,"f",FALSE)</f>
        <v>49424</v>
      </c>
      <c r="I1382" s="139">
        <f>_xll.qlInterestRateIndexValueDate(Index1M,$H1382)</f>
        <v>49426</v>
      </c>
      <c r="J1382" s="144">
        <f>IFERROR(_xll.qlIndexFixing(Index1M,$H1382,TRUE,_xll.ohTrigger(RecalcTrigger,Trigger1M)),NA())</f>
        <v>9.7256075241969695E-3</v>
      </c>
      <c r="K1382" s="44">
        <f>IFERROR(_xll.qlIndexFixing(Index3M,H1382,TRUE,_xll.ohTrigger(RecalcTrigger,Trigger3M)),NA())</f>
        <v>1.0232890802452665E-2</v>
      </c>
      <c r="L1382" s="44">
        <f>IFERROR(_xll.qlIndexFixing(Index6M,$H1382,TRUE,_xll.ohTrigger(RecalcTrigger,Trigger6M)),NA())</f>
        <v>1.0309236794030041E-2</v>
      </c>
      <c r="M1382" s="145">
        <f>IFERROR(_xll.qlIndexFixing(Index1Y,$H1382,TRUE,_xll.ohTrigger(RecalcTrigger,Trigger1Y)),NA())</f>
        <v>1.0400500468100272E-2</v>
      </c>
      <c r="N1382" s="144">
        <f>IFERROR(_xll.qlIndexFixing(ONIndex1M,I1382,TRUE,_xll.ohTrigger(RecalcTrigger,Trigger1M)),NA())</f>
        <v>9.734488684252085E-3</v>
      </c>
      <c r="O1382" s="44">
        <f>IFERROR(_xll.qlIndexFixing(ONIndex3M,I1382,TRUE,_xll.ohTrigger(RecalcTrigger,Trigger3M)),NA())</f>
        <v>1.0274211050091964E-2</v>
      </c>
      <c r="P1382" s="44">
        <f>IFERROR(_xll.qlIndexFixing(ONIndex6M,I1382,TRUE,_xll.ohTrigger(RecalcTrigger,Trigger6M)),NA())</f>
        <v>1.0406273086198681E-2</v>
      </c>
      <c r="Q1382" s="145">
        <f>IFERROR(_xll.qlIndexFixing(ONIndex1Y,I1382,TRUE,_xll.ohTrigger(RecalcTrigger,Trigger1Y)),NA())</f>
        <v>1.0596939031630725E-2</v>
      </c>
    </row>
    <row r="1383" spans="2:17" x14ac:dyDescent="0.2">
      <c r="B1383" s="39" t="s">
        <v>42</v>
      </c>
      <c r="D1383" s="42">
        <f>_xll.qlCalendarAdvance(Calendar,$D1382,B1383,"f",FALSE)</f>
        <v>49431</v>
      </c>
      <c r="E1383" s="139">
        <f>_xll.qlInterestRateIndexValueDate(IndexON,D1383)</f>
        <v>49431</v>
      </c>
      <c r="F1383" s="155">
        <f>IFERROR(_xll.qlIndexFixing(IndexON,D1383,TRUE,_xll.ohTrigger(RecalcTrigger,TriggerON)),NA())</f>
        <v>9.7463221516580489E-3</v>
      </c>
      <c r="H1383" s="42">
        <f>_xll.qlCalendarAdvance(Calendar,$H1382,B1383,"f",FALSE)</f>
        <v>49431</v>
      </c>
      <c r="I1383" s="139">
        <f>_xll.qlInterestRateIndexValueDate(Index1M,$H1383)</f>
        <v>49433</v>
      </c>
      <c r="J1383" s="144">
        <f>IFERROR(_xll.qlIndexFixing(Index1M,$H1383,TRUE,_xll.ohTrigger(RecalcTrigger,Trigger1M)),NA())</f>
        <v>9.716629796482178E-3</v>
      </c>
      <c r="K1383" s="44">
        <f>IFERROR(_xll.qlIndexFixing(Index3M,H1383,TRUE,_xll.ohTrigger(RecalcTrigger,Trigger3M)),NA())</f>
        <v>1.0221762008330334E-2</v>
      </c>
      <c r="L1383" s="44">
        <f>IFERROR(_xll.qlIndexFixing(Index6M,$H1383,TRUE,_xll.ohTrigger(RecalcTrigger,Trigger6M)),NA())</f>
        <v>1.0299211101328927E-2</v>
      </c>
      <c r="M1383" s="145">
        <f>IFERROR(_xll.qlIndexFixing(Index1Y,$H1383,TRUE,_xll.ohTrigger(RecalcTrigger,Trigger1Y)),NA())</f>
        <v>1.0390594741970781E-2</v>
      </c>
      <c r="N1383" s="144">
        <f>IFERROR(_xll.qlIndexFixing(ONIndex1M,I1383,TRUE,_xll.ohTrigger(RecalcTrigger,Trigger1M)),NA())</f>
        <v>9.7267926788191517E-3</v>
      </c>
      <c r="O1383" s="44">
        <f>IFERROR(_xll.qlIndexFixing(ONIndex3M,I1383,TRUE,_xll.ohTrigger(RecalcTrigger,Trigger3M)),NA())</f>
        <v>1.0266033013124343E-2</v>
      </c>
      <c r="P1383" s="44">
        <f>IFERROR(_xll.qlIndexFixing(ONIndex6M,I1383,TRUE,_xll.ohTrigger(RecalcTrigger,Trigger6M)),NA())</f>
        <v>1.0397705296441018E-2</v>
      </c>
      <c r="Q1383" s="145">
        <f>IFERROR(_xll.qlIndexFixing(ONIndex1Y,I1383,TRUE,_xll.ohTrigger(RecalcTrigger,Trigger1Y)),NA())</f>
        <v>1.0588401292235261E-2</v>
      </c>
    </row>
    <row r="1384" spans="2:17" x14ac:dyDescent="0.2">
      <c r="B1384" s="39" t="s">
        <v>42</v>
      </c>
      <c r="D1384" s="42">
        <f>_xll.qlCalendarAdvance(Calendar,$D1383,B1384,"f",FALSE)</f>
        <v>49438</v>
      </c>
      <c r="E1384" s="139">
        <f>_xll.qlInterestRateIndexValueDate(IndexON,D1384)</f>
        <v>49438</v>
      </c>
      <c r="F1384" s="155">
        <f>IFERROR(_xll.qlIndexFixing(IndexON,D1384,TRUE,_xll.ohTrigger(RecalcTrigger,TriggerON)),NA())</f>
        <v>9.7368427002741953E-3</v>
      </c>
      <c r="H1384" s="42">
        <f>_xll.qlCalendarAdvance(Calendar,$H1383,B1384,"f",FALSE)</f>
        <v>49438</v>
      </c>
      <c r="I1384" s="139">
        <f>_xll.qlInterestRateIndexValueDate(Index1M,$H1384)</f>
        <v>49440</v>
      </c>
      <c r="J1384" s="144">
        <f>IFERROR(_xll.qlIndexFixing(Index1M,$H1384,TRUE,_xll.ohTrigger(RecalcTrigger,Trigger1M)),NA())</f>
        <v>9.7076577373607226E-3</v>
      </c>
      <c r="K1384" s="44">
        <f>IFERROR(_xll.qlIndexFixing(Index3M,H1384,TRUE,_xll.ohTrigger(RecalcTrigger,Trigger3M)),NA())</f>
        <v>1.0212243496605985E-2</v>
      </c>
      <c r="L1384" s="44">
        <f>IFERROR(_xll.qlIndexFixing(Index6M,$H1384,TRUE,_xll.ohTrigger(RecalcTrigger,Trigger6M)),NA())</f>
        <v>1.0289188264586311E-2</v>
      </c>
      <c r="M1384" s="145">
        <f>IFERROR(_xll.qlIndexFixing(Index1Y,$H1384,TRUE,_xll.ohTrigger(RecalcTrigger,Trigger1Y)),NA())</f>
        <v>1.0380697307305588E-2</v>
      </c>
      <c r="N1384" s="144">
        <f>IFERROR(_xll.qlIndexFixing(ONIndex1M,I1384,TRUE,_xll.ohTrigger(RecalcTrigger,Trigger1M)),NA())</f>
        <v>9.7178188891078321E-3</v>
      </c>
      <c r="O1384" s="44">
        <f>IFERROR(_xll.qlIndexFixing(ONIndex3M,I1384,TRUE,_xll.ohTrigger(RecalcTrigger,Trigger3M)),NA())</f>
        <v>1.025649729722744E-2</v>
      </c>
      <c r="P1384" s="44">
        <f>IFERROR(_xll.qlIndexFixing(ONIndex6M,I1384,TRUE,_xll.ohTrigger(RecalcTrigger,Trigger6M)),NA())</f>
        <v>1.038770954613355E-2</v>
      </c>
      <c r="Q1384" s="145">
        <f>IFERROR(_xll.qlIndexFixing(ONIndex1Y,I1384,TRUE,_xll.ohTrigger(RecalcTrigger,Trigger1Y)),NA())</f>
        <v>1.0578443012754235E-2</v>
      </c>
    </row>
    <row r="1385" spans="2:17" x14ac:dyDescent="0.2">
      <c r="B1385" s="39" t="s">
        <v>42</v>
      </c>
      <c r="D1385" s="42">
        <f>_xll.qlCalendarAdvance(Calendar,$D1384,B1385,"f",FALSE)</f>
        <v>49445</v>
      </c>
      <c r="E1385" s="139">
        <f>_xll.qlInterestRateIndexValueDate(IndexON,D1385)</f>
        <v>49445</v>
      </c>
      <c r="F1385" s="155">
        <f>IFERROR(_xll.qlIndexFixing(IndexON,D1385,TRUE,_xll.ohTrigger(RecalcTrigger,TriggerON)),NA())</f>
        <v>9.7273726894986368E-3</v>
      </c>
      <c r="H1385" s="42">
        <f>_xll.qlCalendarAdvance(Calendar,$H1384,B1385,"f",FALSE)</f>
        <v>49445</v>
      </c>
      <c r="I1385" s="139">
        <f>_xll.qlInterestRateIndexValueDate(Index1M,$H1385)</f>
        <v>49447</v>
      </c>
      <c r="J1385" s="144">
        <f>IFERROR(_xll.qlIndexFixing(Index1M,$H1385,TRUE,_xll.ohTrigger(RecalcTrigger,Trigger1M)),NA())</f>
        <v>9.6986916084916865E-3</v>
      </c>
      <c r="K1385" s="44">
        <f>IFERROR(_xll.qlIndexFixing(Index3M,H1385,TRUE,_xll.ohTrigger(RecalcTrigger,Trigger3M)),NA())</f>
        <v>1.0202732583815035E-2</v>
      </c>
      <c r="L1385" s="44">
        <f>IFERROR(_xll.qlIndexFixing(Index6M,$H1385,TRUE,_xll.ohTrigger(RecalcTrigger,Trigger6M)),NA())</f>
        <v>1.0279168507346616E-2</v>
      </c>
      <c r="M1385" s="145">
        <f>IFERROR(_xll.qlIndexFixing(Index1Y,$H1385,TRUE,_xll.ohTrigger(RecalcTrigger,Trigger1Y)),NA())</f>
        <v>1.0370808381811312E-2</v>
      </c>
      <c r="N1385" s="144">
        <f>IFERROR(_xll.qlIndexFixing(ONIndex1M,I1385,TRUE,_xll.ohTrigger(RecalcTrigger,Trigger1M)),NA())</f>
        <v>9.7088506073106373E-3</v>
      </c>
      <c r="O1385" s="44">
        <f>IFERROR(_xll.qlIndexFixing(ONIndex3M,I1385,TRUE,_xll.ohTrigger(RecalcTrigger,Trigger3M)),NA())</f>
        <v>1.0246967565024079E-2</v>
      </c>
      <c r="P1385" s="44">
        <f>IFERROR(_xll.qlIndexFixing(ONIndex6M,I1385,TRUE,_xll.ohTrigger(RecalcTrigger,Trigger6M)),NA())</f>
        <v>1.0377714012212991E-2</v>
      </c>
      <c r="Q1385" s="145">
        <f>IFERROR(_xll.qlIndexFixing(ONIndex1Y,I1385,TRUE,_xll.ohTrigger(RecalcTrigger,Trigger1Y)),NA())</f>
        <v>1.0568487540867366E-2</v>
      </c>
    </row>
    <row r="1386" spans="2:17" x14ac:dyDescent="0.2">
      <c r="B1386" s="39" t="s">
        <v>42</v>
      </c>
      <c r="D1386" s="42">
        <f>_xll.qlCalendarAdvance(Calendar,$D1385,B1386,"f",FALSE)</f>
        <v>49452</v>
      </c>
      <c r="E1386" s="139">
        <f>_xll.qlInterestRateIndexValueDate(IndexON,D1386)</f>
        <v>49452</v>
      </c>
      <c r="F1386" s="155">
        <f>IFERROR(_xll.qlIndexFixing(IndexON,D1386,TRUE,_xll.ohTrigger(RecalcTrigger,TriggerON)),NA())</f>
        <v>9.7179124035040587E-3</v>
      </c>
      <c r="H1386" s="42">
        <f>_xll.qlCalendarAdvance(Calendar,$H1385,B1386,"f",FALSE)</f>
        <v>49452</v>
      </c>
      <c r="I1386" s="139">
        <f>_xll.qlInterestRateIndexValueDate(Index1M,$H1386)</f>
        <v>49454</v>
      </c>
      <c r="J1386" s="144">
        <f>IFERROR(_xll.qlIndexFixing(Index1M,$H1386,TRUE,_xll.ohTrigger(RecalcTrigger,Trigger1M)),NA())</f>
        <v>9.6897316715264144E-3</v>
      </c>
      <c r="K1386" s="44">
        <f>IFERROR(_xll.qlIndexFixing(Index3M,H1386,TRUE,_xll.ohTrigger(RecalcTrigger,Trigger3M)),NA())</f>
        <v>1.0193229529506461E-2</v>
      </c>
      <c r="L1386" s="44">
        <f>IFERROR(_xll.qlIndexFixing(Index6M,$H1386,TRUE,_xll.ohTrigger(RecalcTrigger,Trigger6M)),NA())</f>
        <v>1.0269152053150815E-2</v>
      </c>
      <c r="M1386" s="145">
        <f>IFERROR(_xll.qlIndexFixing(Index1Y,$H1386,TRUE,_xll.ohTrigger(RecalcTrigger,Trigger1Y)),NA())</f>
        <v>1.0360928183186943E-2</v>
      </c>
      <c r="N1386" s="144">
        <f>IFERROR(_xll.qlIndexFixing(ONIndex1M,I1386,TRUE,_xll.ohTrigger(RecalcTrigger,Trigger1M)),NA())</f>
        <v>9.6998880948984123E-3</v>
      </c>
      <c r="O1386" s="44">
        <f>IFERROR(_xll.qlIndexFixing(ONIndex3M,I1386,TRUE,_xll.ohTrigger(RecalcTrigger,Trigger3M)),NA())</f>
        <v>1.0237444075427149E-2</v>
      </c>
      <c r="P1386" s="44">
        <f>IFERROR(_xll.qlIndexFixing(ONIndex6M,I1386,TRUE,_xll.ohTrigger(RecalcTrigger,Trigger6M)),NA())</f>
        <v>1.0367718917221325E-2</v>
      </c>
      <c r="Q1386" s="145">
        <f>IFERROR(_xll.qlIndexFixing(ONIndex1Y,I1386,TRUE,_xll.ohTrigger(RecalcTrigger,Trigger1Y)),NA())</f>
        <v>1.0558535092322074E-2</v>
      </c>
    </row>
    <row r="1387" spans="2:17" x14ac:dyDescent="0.2">
      <c r="B1387" s="39" t="s">
        <v>42</v>
      </c>
      <c r="D1387" s="42">
        <f>_xll.qlCalendarAdvance(Calendar,$D1386,B1387,"f",FALSE)</f>
        <v>49459</v>
      </c>
      <c r="E1387" s="139">
        <f>_xll.qlInterestRateIndexValueDate(IndexON,D1387)</f>
        <v>49459</v>
      </c>
      <c r="F1387" s="155">
        <f>IFERROR(_xll.qlIndexFixing(IndexON,D1387,TRUE,_xll.ohTrigger(RecalcTrigger,TriggerON)),NA())</f>
        <v>9.7084621259035941E-3</v>
      </c>
      <c r="H1387" s="42">
        <f>_xll.qlCalendarAdvance(Calendar,$H1386,B1387,"f",FALSE)</f>
        <v>49459</v>
      </c>
      <c r="I1387" s="139">
        <f>_xll.qlInterestRateIndexValueDate(Index1M,$H1387)</f>
        <v>49461</v>
      </c>
      <c r="J1387" s="144">
        <f>IFERROR(_xll.qlIndexFixing(Index1M,$H1387,TRUE,_xll.ohTrigger(RecalcTrigger,Trigger1M)),NA())</f>
        <v>9.6807781881265657E-3</v>
      </c>
      <c r="K1387" s="44">
        <f>IFERROR(_xll.qlIndexFixing(Index3M,H1387,TRUE,_xll.ohTrigger(RecalcTrigger,Trigger3M)),NA())</f>
        <v>1.0183734593222436E-2</v>
      </c>
      <c r="L1387" s="44">
        <f>IFERROR(_xll.qlIndexFixing(Index6M,$H1387,TRUE,_xll.ohTrigger(RecalcTrigger,Trigger6M)),NA())</f>
        <v>1.0259139125535556E-2</v>
      </c>
      <c r="M1387" s="145">
        <f>IFERROR(_xll.qlIndexFixing(Index1Y,$H1387,TRUE,_xll.ohTrigger(RecalcTrigger,Trigger1Y)),NA())</f>
        <v>1.0351056929122981E-2</v>
      </c>
      <c r="N1387" s="144">
        <f>IFERROR(_xll.qlIndexFixing(ONIndex1M,I1387,TRUE,_xll.ohTrigger(RecalcTrigger,Trigger1M)),NA())</f>
        <v>9.690931613262066E-3</v>
      </c>
      <c r="O1387" s="44">
        <f>IFERROR(_xll.qlIndexFixing(ONIndex3M,I1387,TRUE,_xll.ohTrigger(RecalcTrigger,Trigger3M)),NA())</f>
        <v>1.0227927087269606E-2</v>
      </c>
      <c r="P1387" s="44">
        <f>IFERROR(_xll.qlIndexFixing(ONIndex6M,I1387,TRUE,_xll.ohTrigger(RecalcTrigger,Trigger6M)),NA())</f>
        <v>1.0357724483460728E-2</v>
      </c>
      <c r="Q1387" s="145">
        <f>IFERROR(_xll.qlIndexFixing(ONIndex1Y,I1387,TRUE,_xll.ohTrigger(RecalcTrigger,Trigger1Y)),NA())</f>
        <v>1.0548585882785844E-2</v>
      </c>
    </row>
    <row r="1388" spans="2:17" x14ac:dyDescent="0.2">
      <c r="B1388" s="39" t="s">
        <v>42</v>
      </c>
      <c r="D1388" s="42">
        <f>_xll.qlCalendarAdvance(Calendar,$D1387,B1388,"f",FALSE)</f>
        <v>49466</v>
      </c>
      <c r="E1388" s="139">
        <f>_xll.qlInterestRateIndexValueDate(IndexON,D1388)</f>
        <v>49466</v>
      </c>
      <c r="F1388" s="155">
        <f>IFERROR(_xll.qlIndexFixing(IndexON,D1388,TRUE,_xll.ohTrigger(RecalcTrigger,TriggerON)),NA())</f>
        <v>9.6990221407899924E-3</v>
      </c>
      <c r="H1388" s="42">
        <f>_xll.qlCalendarAdvance(Calendar,$H1387,B1388,"f",FALSE)</f>
        <v>49466</v>
      </c>
      <c r="I1388" s="139">
        <f>_xll.qlInterestRateIndexValueDate(Index1M,$H1388)</f>
        <v>49468</v>
      </c>
      <c r="J1388" s="144">
        <f>IFERROR(_xll.qlIndexFixing(Index1M,$H1388,TRUE,_xll.ohTrigger(RecalcTrigger,Trigger1M)),NA())</f>
        <v>9.671831419940909E-3</v>
      </c>
      <c r="K1388" s="44">
        <f>IFERROR(_xll.qlIndexFixing(Index3M,H1388,TRUE,_xll.ohTrigger(RecalcTrigger,Trigger3M)),NA())</f>
        <v>1.0174248034508539E-2</v>
      </c>
      <c r="L1388" s="44">
        <f>IFERROR(_xll.qlIndexFixing(Index6M,$H1388,TRUE,_xll.ohTrigger(RecalcTrigger,Trigger6M)),NA())</f>
        <v>1.024912994803014E-2</v>
      </c>
      <c r="M1388" s="145">
        <f>IFERROR(_xll.qlIndexFixing(Index1Y,$H1388,TRUE,_xll.ohTrigger(RecalcTrigger,Trigger1Y)),NA())</f>
        <v>1.0341194837301428E-2</v>
      </c>
      <c r="N1388" s="144">
        <f>IFERROR(_xll.qlIndexFixing(ONIndex1M,I1388,TRUE,_xll.ohTrigger(RecalcTrigger,Trigger1M)),NA())</f>
        <v>9.6819814239523794E-3</v>
      </c>
      <c r="O1388" s="44">
        <f>IFERROR(_xll.qlIndexFixing(ONIndex3M,I1388,TRUE,_xll.ohTrigger(RecalcTrigger,Trigger3M)),NA())</f>
        <v>1.0218416859544277E-2</v>
      </c>
      <c r="P1388" s="44">
        <f>IFERROR(_xll.qlIndexFixing(ONIndex6M,I1388,TRUE,_xll.ohTrigger(RecalcTrigger,Trigger6M)),NA())</f>
        <v>1.0347730933553123E-2</v>
      </c>
      <c r="Q1388" s="145">
        <f>IFERROR(_xll.qlIndexFixing(ONIndex1Y,I1388,TRUE,_xll.ohTrigger(RecalcTrigger,Trigger1Y)),NA())</f>
        <v>1.0538640127926158E-2</v>
      </c>
    </row>
    <row r="1389" spans="2:17" x14ac:dyDescent="0.2">
      <c r="B1389" s="39" t="s">
        <v>42</v>
      </c>
      <c r="D1389" s="42">
        <f>_xll.qlCalendarAdvance(Calendar,$D1388,B1389,"f",FALSE)</f>
        <v>49473</v>
      </c>
      <c r="E1389" s="139">
        <f>_xll.qlInterestRateIndexValueDate(IndexON,D1389)</f>
        <v>49473</v>
      </c>
      <c r="F1389" s="155">
        <f>IFERROR(_xll.qlIndexFixing(IndexON,D1389,TRUE,_xll.ohTrigger(RecalcTrigger,TriggerON)),NA())</f>
        <v>9.6895927319362585E-3</v>
      </c>
      <c r="H1389" s="42">
        <f>_xll.qlCalendarAdvance(Calendar,$H1388,B1389,"f",FALSE)</f>
        <v>49473</v>
      </c>
      <c r="I1389" s="139">
        <f>_xll.qlInterestRateIndexValueDate(Index1M,$H1389)</f>
        <v>49475</v>
      </c>
      <c r="J1389" s="144">
        <f>IFERROR(_xll.qlIndexFixing(Index1M,$H1389,TRUE,_xll.ohTrigger(RecalcTrigger,Trigger1M)),NA())</f>
        <v>9.6628916286285241E-3</v>
      </c>
      <c r="K1389" s="44">
        <f>IFERROR(_xll.qlIndexFixing(Index3M,H1389,TRUE,_xll.ohTrigger(RecalcTrigger,Trigger3M)),NA())</f>
        <v>1.0164770112902691E-2</v>
      </c>
      <c r="L1389" s="44">
        <f>IFERROR(_xll.qlIndexFixing(Index6M,$H1389,TRUE,_xll.ohTrigger(RecalcTrigger,Trigger6M)),NA())</f>
        <v>1.0239124744163872E-2</v>
      </c>
      <c r="M1389" s="145">
        <f>IFERROR(_xll.qlIndexFixing(Index1Y,$H1389,TRUE,_xll.ohTrigger(RecalcTrigger,Trigger1Y)),NA())</f>
        <v>1.0331342125395574E-2</v>
      </c>
      <c r="N1389" s="144">
        <f>IFERROR(_xll.qlIndexFixing(ONIndex1M,I1389,TRUE,_xll.ohTrigger(RecalcTrigger,Trigger1M)),NA())</f>
        <v>9.6730377882803253E-3</v>
      </c>
      <c r="O1389" s="44">
        <f>IFERROR(_xll.qlIndexFixing(ONIndex3M,I1389,TRUE,_xll.ohTrigger(RecalcTrigger,Trigger3M)),NA())</f>
        <v>1.0208913651164053E-2</v>
      </c>
      <c r="P1389" s="44">
        <f>IFERROR(_xll.qlIndexFixing(ONIndex6M,I1389,TRUE,_xll.ohTrigger(RecalcTrigger,Trigger6M)),NA())</f>
        <v>1.0337738489720749E-2</v>
      </c>
      <c r="Q1389" s="145">
        <f>IFERROR(_xll.qlIndexFixing(ONIndex1Y,I1389,TRUE,_xll.ohTrigger(RecalcTrigger,Trigger1Y)),NA())</f>
        <v>1.05286980434105E-2</v>
      </c>
    </row>
    <row r="1390" spans="2:17" x14ac:dyDescent="0.2">
      <c r="B1390" s="39" t="s">
        <v>42</v>
      </c>
      <c r="D1390" s="42">
        <f>_xll.qlCalendarAdvance(Calendar,$D1389,B1390,"f",FALSE)</f>
        <v>49480</v>
      </c>
      <c r="E1390" s="139">
        <f>_xll.qlInterestRateIndexValueDate(IndexON,D1390)</f>
        <v>49480</v>
      </c>
      <c r="F1390" s="155">
        <f>IFERROR(_xll.qlIndexFixing(IndexON,D1390,TRUE,_xll.ohTrigger(RecalcTrigger,TriggerON)),NA())</f>
        <v>9.6801741832752697E-3</v>
      </c>
      <c r="H1390" s="42">
        <f>_xll.qlCalendarAdvance(Calendar,$H1389,B1390,"f",FALSE)</f>
        <v>49480</v>
      </c>
      <c r="I1390" s="139">
        <f>_xll.qlInterestRateIndexValueDate(Index1M,$H1390)</f>
        <v>49482</v>
      </c>
      <c r="J1390" s="144">
        <f>IFERROR(_xll.qlIndexFixing(Index1M,$H1390,TRUE,_xll.ohTrigger(RecalcTrigger,Trigger1M)),NA())</f>
        <v>9.6539590758433352E-3</v>
      </c>
      <c r="K1390" s="44">
        <f>IFERROR(_xll.qlIndexFixing(Index3M,H1390,TRUE,_xll.ohTrigger(RecalcTrigger,Trigger3M)),NA())</f>
        <v>1.0155301087943668E-2</v>
      </c>
      <c r="L1390" s="44">
        <f>IFERROR(_xll.qlIndexFixing(Index6M,$H1390,TRUE,_xll.ohTrigger(RecalcTrigger,Trigger6M)),NA())</f>
        <v>1.0229123737457844E-2</v>
      </c>
      <c r="M1390" s="145">
        <f>IFERROR(_xll.qlIndexFixing(Index1Y,$H1390,TRUE,_xll.ohTrigger(RecalcTrigger,Trigger1Y)),NA())</f>
        <v>1.0321499011071086E-2</v>
      </c>
      <c r="N1390" s="144">
        <f>IFERROR(_xll.qlIndexFixing(ONIndex1M,I1390,TRUE,_xll.ohTrigger(RecalcTrigger,Trigger1M)),NA())</f>
        <v>9.664100967956557E-3</v>
      </c>
      <c r="O1390" s="44">
        <f>IFERROR(_xll.qlIndexFixing(ONIndex3M,I1390,TRUE,_xll.ohTrigger(RecalcTrigger,Trigger3M)),NA())</f>
        <v>1.0199417721041826E-2</v>
      </c>
      <c r="P1390" s="44">
        <f>IFERROR(_xll.qlIndexFixing(ONIndex6M,I1390,TRUE,_xll.ohTrigger(RecalcTrigger,Trigger6M)),NA())</f>
        <v>1.0327747374425655E-2</v>
      </c>
      <c r="Q1390" s="145">
        <f>IFERROR(_xll.qlIndexFixing(ONIndex1Y,I1390,TRUE,_xll.ohTrigger(RecalcTrigger,Trigger1Y)),NA())</f>
        <v>1.0518759844986292E-2</v>
      </c>
    </row>
    <row r="1391" spans="2:17" x14ac:dyDescent="0.2">
      <c r="B1391" s="39" t="s">
        <v>42</v>
      </c>
      <c r="D1391" s="42">
        <f>_xll.qlCalendarAdvance(Calendar,$D1390,B1391,"f",FALSE)</f>
        <v>49487</v>
      </c>
      <c r="E1391" s="139">
        <f>_xll.qlInterestRateIndexValueDate(IndexON,D1391)</f>
        <v>49487</v>
      </c>
      <c r="F1391" s="155">
        <f>IFERROR(_xll.qlIndexFixing(IndexON,D1391,TRUE,_xll.ohTrigger(RecalcTrigger,TriggerON)),NA())</f>
        <v>9.6707667786599671E-3</v>
      </c>
      <c r="H1391" s="42">
        <f>_xll.qlCalendarAdvance(Calendar,$H1390,B1391,"f",FALSE)</f>
        <v>49487</v>
      </c>
      <c r="I1391" s="139">
        <f>_xll.qlInterestRateIndexValueDate(Index1M,$H1391)</f>
        <v>49489</v>
      </c>
      <c r="J1391" s="144">
        <f>IFERROR(_xll.qlIndexFixing(Index1M,$H1391,TRUE,_xll.ohTrigger(RecalcTrigger,Trigger1M)),NA())</f>
        <v>9.6445263819019966E-3</v>
      </c>
      <c r="K1391" s="44">
        <f>IFERROR(_xll.qlIndexFixing(Index3M,H1391,TRUE,_xll.ohTrigger(RecalcTrigger,Trigger3M)),NA())</f>
        <v>1.0147434454552221E-2</v>
      </c>
      <c r="L1391" s="44">
        <f>IFERROR(_xll.qlIndexFixing(Index6M,$H1391,TRUE,_xll.ohTrigger(RecalcTrigger,Trigger6M)),NA())</f>
        <v>1.0219127151430127E-2</v>
      </c>
      <c r="M1391" s="145">
        <f>IFERROR(_xll.qlIndexFixing(Index1Y,$H1391,TRUE,_xll.ohTrigger(RecalcTrigger,Trigger1Y)),NA())</f>
        <v>1.0311665711984051E-2</v>
      </c>
      <c r="N1391" s="144">
        <f>IFERROR(_xll.qlIndexFixing(ONIndex1M,I1391,TRUE,_xll.ohTrigger(RecalcTrigger,Trigger1M)),NA())</f>
        <v>9.6551712241321752E-3</v>
      </c>
      <c r="O1391" s="44">
        <f>IFERROR(_xll.qlIndexFixing(ONIndex3M,I1391,TRUE,_xll.ohTrigger(RecalcTrigger,Trigger3M)),NA())</f>
        <v>1.0189929328090486E-2</v>
      </c>
      <c r="P1391" s="44">
        <f>IFERROR(_xll.qlIndexFixing(ONIndex6M,I1391,TRUE,_xll.ohTrigger(RecalcTrigger,Trigger6M)),NA())</f>
        <v>1.0317757810209827E-2</v>
      </c>
      <c r="Q1391" s="145">
        <f>IFERROR(_xll.qlIndexFixing(ONIndex1Y,I1391,TRUE,_xll.ohTrigger(RecalcTrigger,Trigger1Y)),NA())</f>
        <v>1.0508825748161144E-2</v>
      </c>
    </row>
    <row r="1392" spans="2:17" x14ac:dyDescent="0.2">
      <c r="B1392" s="39" t="s">
        <v>42</v>
      </c>
      <c r="D1392" s="42">
        <f>_xll.qlCalendarAdvance(Calendar,$D1391,B1392,"f",FALSE)</f>
        <v>49494</v>
      </c>
      <c r="E1392" s="139">
        <f>_xll.qlInterestRateIndexValueDate(IndexON,D1392)</f>
        <v>49494</v>
      </c>
      <c r="F1392" s="155">
        <f>IFERROR(_xll.qlIndexFixing(IndexON,D1392,TRUE,_xll.ohTrigger(RecalcTrigger,TriggerON)),NA())</f>
        <v>9.661370801943292E-3</v>
      </c>
      <c r="H1392" s="42">
        <f>_xll.qlCalendarAdvance(Calendar,$H1391,B1392,"f",FALSE)</f>
        <v>49494</v>
      </c>
      <c r="I1392" s="139">
        <f>_xll.qlInterestRateIndexValueDate(Index1M,$H1392)</f>
        <v>49496</v>
      </c>
      <c r="J1392" s="144">
        <f>IFERROR(_xll.qlIndexFixing(Index1M,$H1392,TRUE,_xll.ohTrigger(RecalcTrigger,Trigger1M)),NA())</f>
        <v>9.6361167324547775E-3</v>
      </c>
      <c r="K1392" s="44">
        <f>IFERROR(_xll.qlIndexFixing(Index3M,H1392,TRUE,_xll.ohTrigger(RecalcTrigger,Trigger3M)),NA())</f>
        <v>1.0136390766100775E-2</v>
      </c>
      <c r="L1392" s="44">
        <f>IFERROR(_xll.qlIndexFixing(Index6M,$H1392,TRUE,_xll.ohTrigger(RecalcTrigger,Trigger6M)),NA())</f>
        <v>1.0209135209594468E-2</v>
      </c>
      <c r="M1392" s="145">
        <f>IFERROR(_xll.qlIndexFixing(Index1Y,$H1392,TRUE,_xll.ohTrigger(RecalcTrigger,Trigger1Y)),NA())</f>
        <v>1.0301842445783364E-2</v>
      </c>
      <c r="N1392" s="144">
        <f>IFERROR(_xll.qlIndexFixing(ONIndex1M,I1392,TRUE,_xll.ohTrigger(RecalcTrigger,Trigger1M)),NA())</f>
        <v>9.646248818517833E-3</v>
      </c>
      <c r="O1392" s="44">
        <f>IFERROR(_xll.qlIndexFixing(ONIndex3M,I1392,TRUE,_xll.ohTrigger(RecalcTrigger,Trigger3M)),NA())</f>
        <v>1.0180448731222924E-2</v>
      </c>
      <c r="P1392" s="44">
        <f>IFERROR(_xll.qlIndexFixing(ONIndex6M,I1392,TRUE,_xll.ohTrigger(RecalcTrigger,Trigger6M)),NA())</f>
        <v>1.0307770019295504E-2</v>
      </c>
      <c r="Q1392" s="145">
        <f>IFERROR(_xll.qlIndexFixing(ONIndex1Y,I1392,TRUE,_xll.ohTrigger(RecalcTrigger,Trigger1Y)),NA())</f>
        <v>1.0498895968842348E-2</v>
      </c>
    </row>
    <row r="1393" spans="2:17" x14ac:dyDescent="0.2">
      <c r="B1393" s="39" t="s">
        <v>42</v>
      </c>
      <c r="D1393" s="42">
        <f>_xll.qlCalendarAdvance(Calendar,$D1392,B1393,"f",FALSE)</f>
        <v>49501</v>
      </c>
      <c r="E1393" s="139">
        <f>_xll.qlInterestRateIndexValueDate(IndexON,D1393)</f>
        <v>49501</v>
      </c>
      <c r="F1393" s="155">
        <f>IFERROR(_xll.qlIndexFixing(IndexON,D1393,TRUE,_xll.ohTrigger(RecalcTrigger,TriggerON)),NA())</f>
        <v>9.6519865371380575E-3</v>
      </c>
      <c r="H1393" s="42">
        <f>_xll.qlCalendarAdvance(Calendar,$H1392,B1393,"f",FALSE)</f>
        <v>49501</v>
      </c>
      <c r="I1393" s="139">
        <f>_xll.qlInterestRateIndexValueDate(Index1M,$H1393)</f>
        <v>49503</v>
      </c>
      <c r="J1393" s="144">
        <f>IFERROR(_xll.qlIndexFixing(Index1M,$H1393,TRUE,_xll.ohTrigger(RecalcTrigger,Trigger1M)),NA())</f>
        <v>9.627207465154098E-3</v>
      </c>
      <c r="K1393" s="44">
        <f>IFERROR(_xll.qlIndexFixing(Index3M,H1393,TRUE,_xll.ohTrigger(RecalcTrigger,Trigger3M)),NA())</f>
        <v>1.0126949988279997E-2</v>
      </c>
      <c r="L1393" s="44">
        <f>IFERROR(_xll.qlIndexFixing(Index6M,$H1393,TRUE,_xll.ohTrigger(RecalcTrigger,Trigger6M)),NA())</f>
        <v>1.0199148135458996E-2</v>
      </c>
      <c r="M1393" s="145">
        <f>IFERROR(_xll.qlIndexFixing(Index1Y,$H1393,TRUE,_xll.ohTrigger(RecalcTrigger,Trigger1Y)),NA())</f>
        <v>1.0292029430108988E-2</v>
      </c>
      <c r="N1393" s="144">
        <f>IFERROR(_xll.qlIndexFixing(ONIndex1M,I1393,TRUE,_xll.ohTrigger(RecalcTrigger,Trigger1M)),NA())</f>
        <v>9.6373340124245033E-3</v>
      </c>
      <c r="O1393" s="44">
        <f>IFERROR(_xll.qlIndexFixing(ONIndex3M,I1393,TRUE,_xll.ohTrigger(RecalcTrigger,Trigger3M)),NA())</f>
        <v>1.0170976189431968E-2</v>
      </c>
      <c r="P1393" s="44">
        <f>IFERROR(_xll.qlIndexFixing(ONIndex6M,I1393,TRUE,_xll.ohTrigger(RecalcTrigger,Trigger6M)),NA())</f>
        <v>1.0297784224304607E-2</v>
      </c>
      <c r="Q1393" s="145">
        <f>IFERROR(_xll.qlIndexFixing(ONIndex1Y,I1393,TRUE,_xll.ohTrigger(RecalcTrigger,Trigger1Y)),NA())</f>
        <v>1.0488970722617452E-2</v>
      </c>
    </row>
    <row r="1394" spans="2:17" x14ac:dyDescent="0.2">
      <c r="B1394" s="39" t="s">
        <v>42</v>
      </c>
      <c r="D1394" s="42">
        <f>_xll.qlCalendarAdvance(Calendar,$D1393,B1394,"f",FALSE)</f>
        <v>49508</v>
      </c>
      <c r="E1394" s="139">
        <f>_xll.qlInterestRateIndexValueDate(IndexON,D1394)</f>
        <v>49508</v>
      </c>
      <c r="F1394" s="155">
        <f>IFERROR(_xll.qlIndexFixing(IndexON,D1394,TRUE,_xll.ohTrigger(RecalcTrigger,TriggerON)),NA())</f>
        <v>9.6426142679373328E-3</v>
      </c>
      <c r="H1394" s="42">
        <f>_xll.qlCalendarAdvance(Calendar,$H1393,B1394,"f",FALSE)</f>
        <v>49508</v>
      </c>
      <c r="I1394" s="139">
        <f>_xll.qlInterestRateIndexValueDate(Index1M,$H1394)</f>
        <v>49510</v>
      </c>
      <c r="J1394" s="144">
        <f>IFERROR(_xll.qlIndexFixing(Index1M,$H1394,TRUE,_xll.ohTrigger(RecalcTrigger,Trigger1M)),NA())</f>
        <v>9.6183064829859985E-3</v>
      </c>
      <c r="K1394" s="44">
        <f>IFERROR(_xll.qlIndexFixing(Index3M,H1394,TRUE,_xll.ohTrigger(RecalcTrigger,Trigger3M)),NA())</f>
        <v>1.0117519145230522E-2</v>
      </c>
      <c r="L1394" s="44">
        <f>IFERROR(_xll.qlIndexFixing(Index6M,$H1394,TRUE,_xll.ohTrigger(RecalcTrigger,Trigger6M)),NA())</f>
        <v>1.0189166152527957E-2</v>
      </c>
      <c r="M1394" s="145">
        <f>IFERROR(_xll.qlIndexFixing(Index1Y,$H1394,TRUE,_xll.ohTrigger(RecalcTrigger,Trigger1Y)),NA())</f>
        <v>1.0282226882592616E-2</v>
      </c>
      <c r="N1394" s="144">
        <f>IFERROR(_xll.qlIndexFixing(ONIndex1M,I1394,TRUE,_xll.ohTrigger(RecalcTrigger,Trigger1M)),NA())</f>
        <v>9.6284270674029671E-3</v>
      </c>
      <c r="O1394" s="44">
        <f>IFERROR(_xll.qlIndexFixing(ONIndex3M,I1394,TRUE,_xll.ohTrigger(RecalcTrigger,Trigger3M)),NA())</f>
        <v>1.0161511961470637E-2</v>
      </c>
      <c r="P1394" s="44">
        <f>IFERROR(_xll.qlIndexFixing(ONIndex6M,I1394,TRUE,_xll.ohTrigger(RecalcTrigger,Trigger6M)),NA())</f>
        <v>1.0287800647539314E-2</v>
      </c>
      <c r="Q1394" s="145">
        <f>IFERROR(_xll.qlIndexFixing(ONIndex1Y,I1394,TRUE,_xll.ohTrigger(RecalcTrigger,Trigger1Y)),NA())</f>
        <v>1.0479050225074005E-2</v>
      </c>
    </row>
    <row r="1395" spans="2:17" x14ac:dyDescent="0.2">
      <c r="B1395" s="39" t="s">
        <v>42</v>
      </c>
      <c r="D1395" s="42">
        <f>_xll.qlCalendarAdvance(Calendar,$D1394,B1395,"f",FALSE)</f>
        <v>49515</v>
      </c>
      <c r="E1395" s="139">
        <f>_xll.qlInterestRateIndexValueDate(IndexON,D1395)</f>
        <v>49515</v>
      </c>
      <c r="F1395" s="155">
        <f>IFERROR(_xll.qlIndexFixing(IndexON,D1395,TRUE,_xll.ohTrigger(RecalcTrigger,TriggerON)),NA())</f>
        <v>9.633254278353931E-3</v>
      </c>
      <c r="H1395" s="42">
        <f>_xll.qlCalendarAdvance(Calendar,$H1394,B1395,"f",FALSE)</f>
        <v>49515</v>
      </c>
      <c r="I1395" s="139">
        <f>_xll.qlInterestRateIndexValueDate(Index1M,$H1395)</f>
        <v>49517</v>
      </c>
      <c r="J1395" s="144">
        <f>IFERROR(_xll.qlIndexFixing(Index1M,$H1395,TRUE,_xll.ohTrigger(RecalcTrigger,Trigger1M)),NA())</f>
        <v>9.6094140475992459E-3</v>
      </c>
      <c r="K1395" s="44">
        <f>IFERROR(_xll.qlIndexFixing(Index3M,H1395,TRUE,_xll.ohTrigger(RecalcTrigger,Trigger3M)),NA())</f>
        <v>1.0108098496478368E-2</v>
      </c>
      <c r="L1395" s="44">
        <f>IFERROR(_xll.qlIndexFixing(Index6M,$H1395,TRUE,_xll.ohTrigger(RecalcTrigger,Trigger6M)),NA())</f>
        <v>1.0179189484301269E-2</v>
      </c>
      <c r="M1395" s="145">
        <f>IFERROR(_xll.qlIndexFixing(Index1Y,$H1395,TRUE,_xll.ohTrigger(RecalcTrigger,Trigger1Y)),NA())</f>
        <v>1.0272435020857658E-2</v>
      </c>
      <c r="N1395" s="144">
        <f>IFERROR(_xll.qlIndexFixing(ONIndex1M,I1395,TRUE,_xll.ohTrigger(RecalcTrigger,Trigger1M)),NA())</f>
        <v>9.6195282448441333E-3</v>
      </c>
      <c r="O1395" s="44">
        <f>IFERROR(_xll.qlIndexFixing(ONIndex3M,I1395,TRUE,_xll.ohTrigger(RecalcTrigger,Trigger3M)),NA())</f>
        <v>1.0152056306571566E-2</v>
      </c>
      <c r="P1395" s="44">
        <f>IFERROR(_xll.qlIndexFixing(ONIndex6M,I1395,TRUE,_xll.ohTrigger(RecalcTrigger,Trigger6M)),NA())</f>
        <v>1.0277819511381736E-2</v>
      </c>
      <c r="Q1395" s="145">
        <f>IFERROR(_xll.qlIndexFixing(ONIndex1Y,I1395,TRUE,_xll.ohTrigger(RecalcTrigger,Trigger1Y)),NA())</f>
        <v>1.0469134692039361E-2</v>
      </c>
    </row>
    <row r="1396" spans="2:17" x14ac:dyDescent="0.2">
      <c r="B1396" s="39" t="s">
        <v>42</v>
      </c>
      <c r="D1396" s="42">
        <f>_xll.qlCalendarAdvance(Calendar,$D1395,B1396,"f",FALSE)</f>
        <v>49522</v>
      </c>
      <c r="E1396" s="139">
        <f>_xll.qlInterestRateIndexValueDate(IndexON,D1396)</f>
        <v>49522</v>
      </c>
      <c r="F1396" s="155">
        <f>IFERROR(_xll.qlIndexFixing(IndexON,D1396,TRUE,_xll.ohTrigger(RecalcTrigger,TriggerON)),NA())</f>
        <v>9.6239068522407933E-3</v>
      </c>
      <c r="H1396" s="42">
        <f>_xll.qlCalendarAdvance(Calendar,$H1395,B1396,"f",FALSE)</f>
        <v>49522</v>
      </c>
      <c r="I1396" s="139">
        <f>_xll.qlInterestRateIndexValueDate(Index1M,$H1396)</f>
        <v>49524</v>
      </c>
      <c r="J1396" s="144">
        <f>IFERROR(_xll.qlIndexFixing(Index1M,$H1396,TRUE,_xll.ohTrigger(RecalcTrigger,Trigger1M)),NA())</f>
        <v>9.6005304206400292E-3</v>
      </c>
      <c r="K1396" s="44">
        <f>IFERROR(_xll.qlIndexFixing(Index3M,H1396,TRUE,_xll.ohTrigger(RecalcTrigger,Trigger3M)),NA())</f>
        <v>1.0098688301545302E-2</v>
      </c>
      <c r="L1396" s="44">
        <f>IFERROR(_xll.qlIndexFixing(Index6M,$H1396,TRUE,_xll.ohTrigger(RecalcTrigger,Trigger6M)),NA())</f>
        <v>1.0169218354274102E-2</v>
      </c>
      <c r="M1396" s="145">
        <f>IFERROR(_xll.qlIndexFixing(Index1Y,$H1396,TRUE,_xll.ohTrigger(RecalcTrigger,Trigger1Y)),NA())</f>
        <v>1.0262654062519251E-2</v>
      </c>
      <c r="N1396" s="144">
        <f>IFERROR(_xll.qlIndexFixing(ONIndex1M,I1396,TRUE,_xll.ohTrigger(RecalcTrigger,Trigger1M)),NA())</f>
        <v>9.6106378061389108E-3</v>
      </c>
      <c r="O1396" s="44">
        <f>IFERROR(_xll.qlIndexFixing(ONIndex3M,I1396,TRUE,_xll.ohTrigger(RecalcTrigger,Trigger3M)),NA())</f>
        <v>1.0142609483327902E-2</v>
      </c>
      <c r="P1396" s="44">
        <f>IFERROR(_xll.qlIndexFixing(ONIndex6M,I1396,TRUE,_xll.ohTrigger(RecalcTrigger,Trigger6M)),NA())</f>
        <v>1.0267841038293923E-2</v>
      </c>
      <c r="Q1396" s="145">
        <f>IFERROR(_xll.qlIndexFixing(ONIndex1Y,I1396,TRUE,_xll.ohTrigger(RecalcTrigger,Trigger1Y)),NA())</f>
        <v>1.0459224339021134E-2</v>
      </c>
    </row>
    <row r="1397" spans="2:17" x14ac:dyDescent="0.2">
      <c r="B1397" s="39" t="s">
        <v>42</v>
      </c>
      <c r="D1397" s="42">
        <f>_xll.qlCalendarAdvance(Calendar,$D1396,B1397,"f",FALSE)</f>
        <v>49529</v>
      </c>
      <c r="E1397" s="139">
        <f>_xll.qlInterestRateIndexValueDate(IndexON,D1397)</f>
        <v>49529</v>
      </c>
      <c r="F1397" s="155">
        <f>IFERROR(_xll.qlIndexFixing(IndexON,D1397,TRUE,_xll.ohTrigger(RecalcTrigger,TriggerON)),NA())</f>
        <v>9.614572273530797E-3</v>
      </c>
      <c r="H1397" s="42">
        <f>_xll.qlCalendarAdvance(Calendar,$H1396,B1397,"f",FALSE)</f>
        <v>49529</v>
      </c>
      <c r="I1397" s="139">
        <f>_xll.qlInterestRateIndexValueDate(Index1M,$H1397)</f>
        <v>49531</v>
      </c>
      <c r="J1397" s="144">
        <f>IFERROR(_xll.qlIndexFixing(Index1M,$H1397,TRUE,_xll.ohTrigger(RecalcTrigger,Trigger1M)),NA())</f>
        <v>9.5916558637571155E-3</v>
      </c>
      <c r="K1397" s="44">
        <f>IFERROR(_xll.qlIndexFixing(Index3M,H1397,TRUE,_xll.ohTrigger(RecalcTrigger,Trigger3M)),NA())</f>
        <v>1.0089288819950536E-2</v>
      </c>
      <c r="L1397" s="44">
        <f>IFERROR(_xll.qlIndexFixing(Index6M,$H1397,TRUE,_xll.ohTrigger(RecalcTrigger,Trigger6M)),NA())</f>
        <v>1.0159252985936873E-2</v>
      </c>
      <c r="M1397" s="145">
        <f>IFERROR(_xll.qlIndexFixing(Index1Y,$H1397,TRUE,_xll.ohTrigger(RecalcTrigger,Trigger1Y)),NA())</f>
        <v>1.0252884225184472E-2</v>
      </c>
      <c r="N1397" s="144">
        <f>IFERROR(_xll.qlIndexFixing(ONIndex1M,I1397,TRUE,_xll.ohTrigger(RecalcTrigger,Trigger1M)),NA())</f>
        <v>9.6017560129979529E-3</v>
      </c>
      <c r="O1397" s="44">
        <f>IFERROR(_xll.qlIndexFixing(ONIndex3M,I1397,TRUE,_xll.ohTrigger(RecalcTrigger,Trigger3M)),NA())</f>
        <v>1.0133171750892345E-2</v>
      </c>
      <c r="P1397" s="44">
        <f>IFERROR(_xll.qlIndexFixing(ONIndex6M,I1397,TRUE,_xll.ohTrigger(RecalcTrigger,Trigger6M)),NA())</f>
        <v>1.025786545081786E-2</v>
      </c>
      <c r="Q1397" s="145">
        <f>IFERROR(_xll.qlIndexFixing(ONIndex1Y,I1397,TRUE,_xll.ohTrigger(RecalcTrigger,Trigger1Y)),NA())</f>
        <v>1.0449319381926614E-2</v>
      </c>
    </row>
    <row r="1398" spans="2:17" x14ac:dyDescent="0.2">
      <c r="B1398" s="39" t="s">
        <v>42</v>
      </c>
      <c r="D1398" s="42">
        <f>_xll.qlCalendarAdvance(Calendar,$D1397,B1398,"f",FALSE)</f>
        <v>49536</v>
      </c>
      <c r="E1398" s="139">
        <f>_xll.qlInterestRateIndexValueDate(IndexON,D1398)</f>
        <v>49536</v>
      </c>
      <c r="F1398" s="155">
        <f>IFERROR(_xll.qlIndexFixing(IndexON,D1398,TRUE,_xll.ohTrigger(RecalcTrigger,TriggerON)),NA())</f>
        <v>9.6052508259969471E-3</v>
      </c>
      <c r="H1398" s="42">
        <f>_xll.qlCalendarAdvance(Calendar,$H1397,B1398,"f",FALSE)</f>
        <v>49536</v>
      </c>
      <c r="I1398" s="139">
        <f>_xll.qlInterestRateIndexValueDate(Index1M,$H1398)</f>
        <v>49538</v>
      </c>
      <c r="J1398" s="144">
        <f>IFERROR(_xll.qlIndexFixing(Index1M,$H1398,TRUE,_xll.ohTrigger(RecalcTrigger,Trigger1M)),NA())</f>
        <v>9.5827906385992732E-3</v>
      </c>
      <c r="K1398" s="44">
        <f>IFERROR(_xll.qlIndexFixing(Index3M,H1398,TRUE,_xll.ohTrigger(RecalcTrigger,Trigger3M)),NA())</f>
        <v>1.0079900311212439E-2</v>
      </c>
      <c r="L1398" s="44">
        <f>IFERROR(_xll.qlIndexFixing(Index6M,$H1398,TRUE,_xll.ohTrigger(RecalcTrigger,Trigger6M)),NA())</f>
        <v>1.0149293602776104E-2</v>
      </c>
      <c r="M1398" s="145">
        <f>IFERROR(_xll.qlIndexFixing(Index1Y,$H1398,TRUE,_xll.ohTrigger(RecalcTrigger,Trigger1Y)),NA())</f>
        <v>1.0243125726451903E-2</v>
      </c>
      <c r="N1398" s="144">
        <f>IFERROR(_xll.qlIndexFixing(ONIndex1M,I1398,TRUE,_xll.ohTrigger(RecalcTrigger,Trigger1M)),NA())</f>
        <v>9.5928831266522963E-3</v>
      </c>
      <c r="O1398" s="44">
        <f>IFERROR(_xll.qlIndexFixing(ONIndex3M,I1398,TRUE,_xll.ohTrigger(RecalcTrigger,Trigger3M)),NA())</f>
        <v>1.0123743367937976E-2</v>
      </c>
      <c r="P1398" s="44">
        <f>IFERROR(_xll.qlIndexFixing(ONIndex6M,I1398,TRUE,_xll.ohTrigger(RecalcTrigger,Trigger6M)),NA())</f>
        <v>1.0247892971175787E-2</v>
      </c>
      <c r="Q1398" s="145">
        <f>IFERROR(_xll.qlIndexFixing(ONIndex1Y,I1398,TRUE,_xll.ohTrigger(RecalcTrigger,Trigger1Y)),NA())</f>
        <v>1.0439420036263414E-2</v>
      </c>
    </row>
    <row r="1399" spans="2:17" x14ac:dyDescent="0.2">
      <c r="B1399" s="39" t="s">
        <v>42</v>
      </c>
      <c r="D1399" s="42">
        <f>_xll.qlCalendarAdvance(Calendar,$D1398,B1399,"f",FALSE)</f>
        <v>49543</v>
      </c>
      <c r="E1399" s="139">
        <f>_xll.qlInterestRateIndexValueDate(IndexON,D1399)</f>
        <v>49543</v>
      </c>
      <c r="F1399" s="155">
        <f>IFERROR(_xll.qlIndexFixing(IndexON,D1399,TRUE,_xll.ohTrigger(RecalcTrigger,TriggerON)),NA())</f>
        <v>9.5959427934921848E-3</v>
      </c>
      <c r="H1399" s="42">
        <f>_xll.qlCalendarAdvance(Calendar,$H1398,B1399,"f",FALSE)</f>
        <v>49543</v>
      </c>
      <c r="I1399" s="139">
        <f>_xll.qlInterestRateIndexValueDate(Index1M,$H1399)</f>
        <v>49545</v>
      </c>
      <c r="J1399" s="144">
        <f>IFERROR(_xll.qlIndexFixing(Index1M,$H1399,TRUE,_xll.ohTrigger(RecalcTrigger,Trigger1M)),NA())</f>
        <v>9.573935006812688E-3</v>
      </c>
      <c r="K1399" s="44">
        <f>IFERROR(_xll.qlIndexFixing(Index3M,H1399,TRUE,_xll.ohTrigger(RecalcTrigger,Trigger3M)),NA())</f>
        <v>1.0070523034847668E-2</v>
      </c>
      <c r="L1399" s="44">
        <f>IFERROR(_xll.qlIndexFixing(Index6M,$H1399,TRUE,_xll.ohTrigger(RecalcTrigger,Trigger6M)),NA())</f>
        <v>1.0139340428273571E-2</v>
      </c>
      <c r="M1399" s="145">
        <f>IFERROR(_xll.qlIndexFixing(Index1Y,$H1399,TRUE,_xll.ohTrigger(RecalcTrigger,Trigger1Y)),NA())</f>
        <v>1.0233378783912067E-2</v>
      </c>
      <c r="N1399" s="144">
        <f>IFERROR(_xll.qlIndexFixing(ONIndex1M,I1399,TRUE,_xll.ohTrigger(RecalcTrigger,Trigger1M)),NA())</f>
        <v>9.5840194085727859E-3</v>
      </c>
      <c r="O1399" s="44">
        <f>IFERROR(_xll.qlIndexFixing(ONIndex3M,I1399,TRUE,_xll.ohTrigger(RecalcTrigger,Trigger3M)),NA())</f>
        <v>1.0114324593617496E-2</v>
      </c>
      <c r="P1399" s="44">
        <f>IFERROR(_xll.qlIndexFixing(ONIndex6M,I1399,TRUE,_xll.ohTrigger(RecalcTrigger,Trigger6M)),NA())</f>
        <v>1.0237923821829753E-2</v>
      </c>
      <c r="Q1399" s="145">
        <f>IFERROR(_xll.qlIndexFixing(ONIndex1Y,I1399,TRUE,_xll.ohTrigger(RecalcTrigger,Trigger1Y)),NA())</f>
        <v>1.0429526517778953E-2</v>
      </c>
    </row>
    <row r="1400" spans="2:17" x14ac:dyDescent="0.2">
      <c r="B1400" s="39" t="s">
        <v>42</v>
      </c>
      <c r="D1400" s="42">
        <f>_xll.qlCalendarAdvance(Calendar,$D1399,B1400,"f",FALSE)</f>
        <v>49550</v>
      </c>
      <c r="E1400" s="139">
        <f>_xll.qlInterestRateIndexValueDate(IndexON,D1400)</f>
        <v>49550</v>
      </c>
      <c r="F1400" s="155">
        <f>IFERROR(_xll.qlIndexFixing(IndexON,D1400,TRUE,_xll.ohTrigger(RecalcTrigger,TriggerON)),NA())</f>
        <v>9.5866484601092594E-3</v>
      </c>
      <c r="H1400" s="42">
        <f>_xll.qlCalendarAdvance(Calendar,$H1399,B1400,"f",FALSE)</f>
        <v>49550</v>
      </c>
      <c r="I1400" s="139">
        <f>_xll.qlInterestRateIndexValueDate(Index1M,$H1400)</f>
        <v>49552</v>
      </c>
      <c r="J1400" s="144">
        <f>IFERROR(_xll.qlIndexFixing(Index1M,$H1400,TRUE,_xll.ohTrigger(RecalcTrigger,Trigger1M)),NA())</f>
        <v>9.5666011493606672E-3</v>
      </c>
      <c r="K1400" s="44">
        <f>IFERROR(_xll.qlIndexFixing(Index3M,H1400,TRUE,_xll.ohTrigger(RecalcTrigger,Trigger3M)),NA())</f>
        <v>1.0062736149255411E-2</v>
      </c>
      <c r="L1400" s="44">
        <f>IFERROR(_xll.qlIndexFixing(Index6M,$H1400,TRUE,_xll.ohTrigger(RecalcTrigger,Trigger6M)),NA())</f>
        <v>1.0131091492768344E-2</v>
      </c>
      <c r="M1400" s="145">
        <f>IFERROR(_xll.qlIndexFixing(Index1Y,$H1400,TRUE,_xll.ohTrigger(RecalcTrigger,Trigger1Y)),NA())</f>
        <v>1.022527245495432E-2</v>
      </c>
      <c r="N1400" s="144">
        <f>IFERROR(_xll.qlIndexFixing(ONIndex1M,I1400,TRUE,_xll.ohTrigger(RecalcTrigger,Trigger1M)),NA())</f>
        <v>9.5751651203102028E-3</v>
      </c>
      <c r="O1400" s="44">
        <f>IFERROR(_xll.qlIndexFixing(ONIndex3M,I1400,TRUE,_xll.ohTrigger(RecalcTrigger,Trigger3M)),NA())</f>
        <v>1.010491568676386E-2</v>
      </c>
      <c r="P1400" s="44">
        <f>IFERROR(_xll.qlIndexFixing(ONIndex6M,I1400,TRUE,_xll.ohTrigger(RecalcTrigger,Trigger6M)),NA())</f>
        <v>1.0227958225401679E-2</v>
      </c>
      <c r="Q1400" s="145">
        <f>IFERROR(_xll.qlIndexFixing(ONIndex1Y,I1400,TRUE,_xll.ohTrigger(RecalcTrigger,Trigger1Y)),NA())</f>
        <v>1.041963904206078E-2</v>
      </c>
    </row>
    <row r="1401" spans="2:17" x14ac:dyDescent="0.2">
      <c r="B1401" s="39" t="s">
        <v>42</v>
      </c>
      <c r="D1401" s="42">
        <f>_xll.qlCalendarAdvance(Calendar,$D1400,B1401,"f",FALSE)</f>
        <v>49557</v>
      </c>
      <c r="E1401" s="139">
        <f>_xll.qlInterestRateIndexValueDate(IndexON,D1401)</f>
        <v>49557</v>
      </c>
      <c r="F1401" s="155">
        <f>IFERROR(_xll.qlIndexFixing(IndexON,D1401,TRUE,_xll.ohTrigger(RecalcTrigger,TriggerON)),NA())</f>
        <v>9.57736810954124E-3</v>
      </c>
      <c r="H1401" s="42">
        <f>_xll.qlCalendarAdvance(Calendar,$H1400,B1401,"f",FALSE)</f>
        <v>49557</v>
      </c>
      <c r="I1401" s="139">
        <f>_xll.qlInterestRateIndexValueDate(Index1M,$H1401)</f>
        <v>49559</v>
      </c>
      <c r="J1401" s="144">
        <f>IFERROR(_xll.qlIndexFixing(Index1M,$H1401,TRUE,_xll.ohTrigger(RecalcTrigger,Trigger1M)),NA())</f>
        <v>9.5562535699277341E-3</v>
      </c>
      <c r="K1401" s="44">
        <f>IFERROR(_xll.qlIndexFixing(Index3M,H1401,TRUE,_xll.ohTrigger(RecalcTrigger,Trigger3M)),NA())</f>
        <v>1.0053380236892329E-2</v>
      </c>
      <c r="L1401" s="44">
        <f>IFERROR(_xll.qlIndexFixing(Index6M,$H1401,TRUE,_xll.ohTrigger(RecalcTrigger,Trigger6M)),NA())</f>
        <v>1.0121150588465097E-2</v>
      </c>
      <c r="M1401" s="145">
        <f>IFERROR(_xll.qlIndexFixing(Index1Y,$H1401,TRUE,_xll.ohTrigger(RecalcTrigger,Trigger1Y)),NA())</f>
        <v>1.0213920437732173E-2</v>
      </c>
      <c r="N1401" s="144">
        <f>IFERROR(_xll.qlIndexFixing(ONIndex1M,I1401,TRUE,_xll.ohTrigger(RecalcTrigger,Trigger1M)),NA())</f>
        <v>9.5663205233353921E-3</v>
      </c>
      <c r="O1401" s="44">
        <f>IFERROR(_xll.qlIndexFixing(ONIndex3M,I1401,TRUE,_xll.ohTrigger(RecalcTrigger,Trigger3M)),NA())</f>
        <v>1.0095516906369895E-2</v>
      </c>
      <c r="P1401" s="44">
        <f>IFERROR(_xll.qlIndexFixing(ONIndex6M,I1401,TRUE,_xll.ohTrigger(RecalcTrigger,Trigger6M)),NA())</f>
        <v>1.0217996404113805E-2</v>
      </c>
      <c r="Q1401" s="145">
        <f>IFERROR(_xll.qlIndexFixing(ONIndex1Y,I1401,TRUE,_xll.ohTrigger(RecalcTrigger,Trigger1Y)),NA())</f>
        <v>1.0409757824856314E-2</v>
      </c>
    </row>
    <row r="1402" spans="2:17" x14ac:dyDescent="0.2">
      <c r="B1402" s="39" t="s">
        <v>42</v>
      </c>
      <c r="D1402" s="42">
        <f>_xll.qlCalendarAdvance(Calendar,$D1401,B1402,"f",FALSE)</f>
        <v>49564</v>
      </c>
      <c r="E1402" s="139">
        <f>_xll.qlInterestRateIndexValueDate(IndexON,D1402)</f>
        <v>49564</v>
      </c>
      <c r="F1402" s="155">
        <f>IFERROR(_xll.qlIndexFixing(IndexON,D1402,TRUE,_xll.ohTrigger(RecalcTrigger,TriggerON)),NA())</f>
        <v>9.5681020258009397E-3</v>
      </c>
      <c r="H1402" s="42">
        <f>_xll.qlCalendarAdvance(Calendar,$H1401,B1402,"f",FALSE)</f>
        <v>49564</v>
      </c>
      <c r="I1402" s="139">
        <f>_xll.qlInterestRateIndexValueDate(Index1M,$H1402)</f>
        <v>49566</v>
      </c>
      <c r="J1402" s="144">
        <f>IFERROR(_xll.qlIndexFixing(Index1M,$H1402,TRUE,_xll.ohTrigger(RecalcTrigger,Trigger1M)),NA())</f>
        <v>9.5474282881217419E-3</v>
      </c>
      <c r="K1402" s="44">
        <f>IFERROR(_xll.qlIndexFixing(Index3M,H1402,TRUE,_xll.ohTrigger(RecalcTrigger,Trigger3M)),NA())</f>
        <v>1.0044036278097931E-2</v>
      </c>
      <c r="L1402" s="44">
        <f>IFERROR(_xll.qlIndexFixing(Index6M,$H1402,TRUE,_xll.ohTrigger(RecalcTrigger,Trigger6M)),NA())</f>
        <v>1.0111216513960556E-2</v>
      </c>
      <c r="M1402" s="145">
        <f>IFERROR(_xll.qlIndexFixing(Index1Y,$H1402,TRUE,_xll.ohTrigger(RecalcTrigger,Trigger1Y)),NA())</f>
        <v>1.0204209469232214E-2</v>
      </c>
      <c r="N1402" s="144">
        <f>IFERROR(_xll.qlIndexFixing(ONIndex1M,I1402,TRUE,_xll.ohTrigger(RecalcTrigger,Trigger1M)),NA())</f>
        <v>9.5574858790392625E-3</v>
      </c>
      <c r="O1402" s="44">
        <f>IFERROR(_xll.qlIndexFixing(ONIndex3M,I1402,TRUE,_xll.ohTrigger(RecalcTrigger,Trigger3M)),NA())</f>
        <v>1.0086128511188619E-2</v>
      </c>
      <c r="P1402" s="44">
        <f>IFERROR(_xll.qlIndexFixing(ONIndex6M,I1402,TRUE,_xll.ohTrigger(RecalcTrigger,Trigger6M)),NA())</f>
        <v>1.0208038580348244E-2</v>
      </c>
      <c r="Q1402" s="145">
        <f>IFERROR(_xll.qlIndexFixing(ONIndex1Y,I1402,TRUE,_xll.ohTrigger(RecalcTrigger,Trigger1Y)),NA())</f>
        <v>1.0399883081833039E-2</v>
      </c>
    </row>
    <row r="1403" spans="2:17" x14ac:dyDescent="0.2">
      <c r="B1403" s="39" t="s">
        <v>42</v>
      </c>
      <c r="D1403" s="42">
        <f>_xll.qlCalendarAdvance(Calendar,$D1402,B1403,"f",FALSE)</f>
        <v>49571</v>
      </c>
      <c r="E1403" s="139">
        <f>_xll.qlInterestRateIndexValueDate(IndexON,D1403)</f>
        <v>49571</v>
      </c>
      <c r="F1403" s="155">
        <f>IFERROR(_xll.qlIndexFixing(IndexON,D1403,TRUE,_xll.ohTrigger(RecalcTrigger,TriggerON)),NA())</f>
        <v>9.5588504926613638E-3</v>
      </c>
      <c r="H1403" s="42">
        <f>_xll.qlCalendarAdvance(Calendar,$H1402,B1403,"f",FALSE)</f>
        <v>49571</v>
      </c>
      <c r="I1403" s="139">
        <f>_xll.qlInterestRateIndexValueDate(Index1M,$H1403)</f>
        <v>49573</v>
      </c>
      <c r="J1403" s="144">
        <f>IFERROR(_xll.qlIndexFixing(Index1M,$H1403,TRUE,_xll.ohTrigger(RecalcTrigger,Trigger1M)),NA())</f>
        <v>9.5386136462614502E-3</v>
      </c>
      <c r="K1403" s="44">
        <f>IFERROR(_xll.qlIndexFixing(Index3M,H1403,TRUE,_xll.ohTrigger(RecalcTrigger,Trigger3M)),NA())</f>
        <v>1.0034704532356959E-2</v>
      </c>
      <c r="L1403" s="44">
        <f>IFERROR(_xll.qlIndexFixing(Index6M,$H1403,TRUE,_xll.ohTrigger(RecalcTrigger,Trigger6M)),NA())</f>
        <v>1.0101289492702793E-2</v>
      </c>
      <c r="M1403" s="145">
        <f>IFERROR(_xll.qlIndexFixing(Index1Y,$H1403,TRUE,_xll.ohTrigger(RecalcTrigger,Trigger1Y)),NA())</f>
        <v>1.0194510927205622E-2</v>
      </c>
      <c r="N1403" s="144">
        <f>IFERROR(_xll.qlIndexFixing(ONIndex1M,I1403,TRUE,_xll.ohTrigger(RecalcTrigger,Trigger1M)),NA())</f>
        <v>9.5486614488127231E-3</v>
      </c>
      <c r="O1403" s="44">
        <f>IFERROR(_xll.qlIndexFixing(ONIndex3M,I1403,TRUE,_xll.ohTrigger(RecalcTrigger,Trigger3M)),NA())</f>
        <v>1.0076750760292796E-2</v>
      </c>
      <c r="P1403" s="44">
        <f>IFERROR(_xll.qlIndexFixing(ONIndex6M,I1403,TRUE,_xll.ohTrigger(RecalcTrigger,Trigger6M)),NA())</f>
        <v>1.0198084976646982E-2</v>
      </c>
      <c r="Q1403" s="145">
        <f>IFERROR(_xll.qlIndexFixing(ONIndex1Y,I1403,TRUE,_xll.ohTrigger(RecalcTrigger,Trigger1Y)),NA())</f>
        <v>1.0390015028818311E-2</v>
      </c>
    </row>
    <row r="1404" spans="2:17" x14ac:dyDescent="0.2">
      <c r="B1404" s="39" t="s">
        <v>42</v>
      </c>
      <c r="D1404" s="42">
        <f>_xll.qlCalendarAdvance(Calendar,$D1403,B1404,"f",FALSE)</f>
        <v>49578</v>
      </c>
      <c r="E1404" s="139">
        <f>_xll.qlInterestRateIndexValueDate(IndexON,D1404)</f>
        <v>49578</v>
      </c>
      <c r="F1404" s="155">
        <f>IFERROR(_xll.qlIndexFixing(IndexON,D1404,TRUE,_xll.ohTrigger(RecalcTrigger,TriggerON)),NA())</f>
        <v>9.5496137941353254E-3</v>
      </c>
      <c r="H1404" s="42">
        <f>_xll.qlCalendarAdvance(Calendar,$H1403,B1404,"f",FALSE)</f>
        <v>49578</v>
      </c>
      <c r="I1404" s="139">
        <f>_xll.qlInterestRateIndexValueDate(Index1M,$H1404)</f>
        <v>49580</v>
      </c>
      <c r="J1404" s="144">
        <f>IFERROR(_xll.qlIndexFixing(Index1M,$H1404,TRUE,_xll.ohTrigger(RecalcTrigger,Trigger1M)),NA())</f>
        <v>9.5288064916240513E-3</v>
      </c>
      <c r="K1404" s="44">
        <f>IFERROR(_xll.qlIndexFixing(Index3M,H1404,TRUE,_xll.ohTrigger(RecalcTrigger,Trigger3M)),NA())</f>
        <v>1.0023814221467172E-2</v>
      </c>
      <c r="L1404" s="44">
        <f>IFERROR(_xll.qlIndexFixing(Index6M,$H1404,TRUE,_xll.ohTrigger(RecalcTrigger,Trigger6M)),NA())</f>
        <v>1.0089675507171603E-2</v>
      </c>
      <c r="M1404" s="145">
        <f>IFERROR(_xll.qlIndexFixing(Index1Y,$H1404,TRUE,_xll.ohTrigger(RecalcTrigger,Trigger1Y)),NA())</f>
        <v>1.0184285214467277E-2</v>
      </c>
      <c r="N1404" s="144">
        <f>IFERROR(_xll.qlIndexFixing(ONIndex1M,I1404,TRUE,_xll.ohTrigger(RecalcTrigger,Trigger1M)),NA())</f>
        <v>9.5398474942864908E-3</v>
      </c>
      <c r="O1404" s="44">
        <f>IFERROR(_xll.qlIndexFixing(ONIndex3M,I1404,TRUE,_xll.ohTrigger(RecalcTrigger,Trigger3M)),NA())</f>
        <v>1.0067383912595318E-2</v>
      </c>
      <c r="P1404" s="44">
        <f>IFERROR(_xll.qlIndexFixing(ONIndex6M,I1404,TRUE,_xll.ohTrigger(RecalcTrigger,Trigger6M)),NA())</f>
        <v>1.018813581539213E-2</v>
      </c>
      <c r="Q1404" s="145">
        <f>IFERROR(_xll.qlIndexFixing(ONIndex1Y,I1404,TRUE,_xll.ohTrigger(RecalcTrigger,Trigger1Y)),NA())</f>
        <v>1.0380153881319742E-2</v>
      </c>
    </row>
    <row r="1405" spans="2:17" x14ac:dyDescent="0.2">
      <c r="B1405" s="39" t="s">
        <v>42</v>
      </c>
      <c r="D1405" s="42">
        <f>_xll.qlCalendarAdvance(Calendar,$D1404,B1405,"f",FALSE)</f>
        <v>49585</v>
      </c>
      <c r="E1405" s="139">
        <f>_xll.qlInterestRateIndexValueDate(IndexON,D1405)</f>
        <v>49585</v>
      </c>
      <c r="F1405" s="155">
        <f>IFERROR(_xll.qlIndexFixing(IndexON,D1405,TRUE,_xll.ohTrigger(RecalcTrigger,TriggerON)),NA())</f>
        <v>9.5403922139158936E-3</v>
      </c>
      <c r="H1405" s="42">
        <f>_xll.qlCalendarAdvance(Calendar,$H1404,B1405,"f",FALSE)</f>
        <v>49585</v>
      </c>
      <c r="I1405" s="139">
        <f>_xll.qlInterestRateIndexValueDate(Index1M,$H1405)</f>
        <v>49587</v>
      </c>
      <c r="J1405" s="144">
        <f>IFERROR(_xll.qlIndexFixing(Index1M,$H1405,TRUE,_xll.ohTrigger(RecalcTrigger,Trigger1M)),NA())</f>
        <v>9.5210173289549793E-3</v>
      </c>
      <c r="K1405" s="44">
        <f>IFERROR(_xll.qlIndexFixing(Index3M,H1405,TRUE,_xll.ohTrigger(RecalcTrigger,Trigger3M)),NA())</f>
        <v>1.0014509789019684E-2</v>
      </c>
      <c r="L1405" s="44">
        <f>IFERROR(_xll.qlIndexFixing(Index6M,$H1405,TRUE,_xll.ohTrigger(RecalcTrigger,Trigger6M)),NA())</f>
        <v>1.0079764277479506E-2</v>
      </c>
      <c r="M1405" s="145">
        <f>IFERROR(_xll.qlIndexFixing(Index1Y,$H1405,TRUE,_xll.ohTrigger(RecalcTrigger,Trigger1Y)),NA())</f>
        <v>1.0175151962479857E-2</v>
      </c>
      <c r="N1405" s="144">
        <f>IFERROR(_xll.qlIndexFixing(ONIndex1M,I1405,TRUE,_xll.ohTrigger(RecalcTrigger,Trigger1M)),NA())</f>
        <v>9.5310442768514747E-3</v>
      </c>
      <c r="O1405" s="44">
        <f>IFERROR(_xll.qlIndexFixing(ONIndex3M,I1405,TRUE,_xll.ohTrigger(RecalcTrigger,Trigger3M)),NA())</f>
        <v>1.0058028226929139E-2</v>
      </c>
      <c r="P1405" s="44">
        <f>IFERROR(_xll.qlIndexFixing(ONIndex6M,I1405,TRUE,_xll.ohTrigger(RecalcTrigger,Trigger6M)),NA())</f>
        <v>1.0178191319045737E-2</v>
      </c>
      <c r="Q1405" s="145">
        <f>IFERROR(_xll.qlIndexFixing(ONIndex1Y,I1405,TRUE,_xll.ohTrigger(RecalcTrigger,Trigger1Y)),NA())</f>
        <v>1.037029985492488E-2</v>
      </c>
    </row>
    <row r="1406" spans="2:17" x14ac:dyDescent="0.2">
      <c r="B1406" s="39" t="s">
        <v>42</v>
      </c>
      <c r="D1406" s="42">
        <f>_xll.qlCalendarAdvance(Calendar,$D1405,B1406,"f",FALSE)</f>
        <v>49592</v>
      </c>
      <c r="E1406" s="139">
        <f>_xll.qlInterestRateIndexValueDate(IndexON,D1406)</f>
        <v>49592</v>
      </c>
      <c r="F1406" s="155">
        <f>IFERROR(_xll.qlIndexFixing(IndexON,D1406,TRUE,_xll.ohTrigger(RecalcTrigger,TriggerON)),NA())</f>
        <v>9.5311860360158818E-3</v>
      </c>
      <c r="H1406" s="42">
        <f>_xll.qlCalendarAdvance(Calendar,$H1405,B1406,"f",FALSE)</f>
        <v>49592</v>
      </c>
      <c r="I1406" s="139">
        <f>_xll.qlInterestRateIndexValueDate(Index1M,$H1406)</f>
        <v>49594</v>
      </c>
      <c r="J1406" s="144">
        <f>IFERROR(_xll.qlIndexFixing(Index1M,$H1406,TRUE,_xll.ohTrigger(RecalcTrigger,Trigger1M)),NA())</f>
        <v>9.5122361767908635E-3</v>
      </c>
      <c r="K1406" s="44">
        <f>IFERROR(_xll.qlIndexFixing(Index3M,H1406,TRUE,_xll.ohTrigger(RecalcTrigger,Trigger3M)),NA())</f>
        <v>1.0005218405482233E-2</v>
      </c>
      <c r="L1406" s="44">
        <f>IFERROR(_xll.qlIndexFixing(Index6M,$H1406,TRUE,_xll.ohTrigger(RecalcTrigger,Trigger6M)),NA())</f>
        <v>1.0069296821737373E-2</v>
      </c>
      <c r="M1406" s="145">
        <f>IFERROR(_xll.qlIndexFixing(Index1Y,$H1406,TRUE,_xll.ohTrigger(RecalcTrigger,Trigger1Y)),NA())</f>
        <v>1.0165491727102233E-2</v>
      </c>
      <c r="N1406" s="144">
        <f>IFERROR(_xll.qlIndexFixing(ONIndex1M,I1406,TRUE,_xll.ohTrigger(RecalcTrigger,Trigger1M)),NA())</f>
        <v>9.5222520578186476E-3</v>
      </c>
      <c r="O1406" s="44">
        <f>IFERROR(_xll.qlIndexFixing(ONIndex3M,I1406,TRUE,_xll.ohTrigger(RecalcTrigger,Trigger3M)),NA())</f>
        <v>1.0048683962287086E-2</v>
      </c>
      <c r="P1406" s="44">
        <f>IFERROR(_xll.qlIndexFixing(ONIndex6M,I1406,TRUE,_xll.ohTrigger(RecalcTrigger,Trigger6M)),NA())</f>
        <v>1.0168251709909981E-2</v>
      </c>
      <c r="Q1406" s="145">
        <f>IFERROR(_xll.qlIndexFixing(ONIndex1Y,I1406,TRUE,_xll.ohTrigger(RecalcTrigger,Trigger1Y)),NA())</f>
        <v>1.0360453165541017E-2</v>
      </c>
    </row>
    <row r="1407" spans="2:17" x14ac:dyDescent="0.2">
      <c r="B1407" s="39" t="s">
        <v>42</v>
      </c>
      <c r="D1407" s="42">
        <f>_xll.qlCalendarAdvance(Calendar,$D1406,B1407,"f",FALSE)</f>
        <v>49599</v>
      </c>
      <c r="E1407" s="139">
        <f>_xll.qlInterestRateIndexValueDate(IndexON,D1407)</f>
        <v>49599</v>
      </c>
      <c r="F1407" s="155">
        <f>IFERROR(_xll.qlIndexFixing(IndexON,D1407,TRUE,_xll.ohTrigger(RecalcTrigger,TriggerON)),NA())</f>
        <v>9.5219955442882309E-3</v>
      </c>
      <c r="H1407" s="42">
        <f>_xll.qlCalendarAdvance(Calendar,$H1406,B1407,"f",FALSE)</f>
        <v>49599</v>
      </c>
      <c r="I1407" s="139">
        <f>_xll.qlInterestRateIndexValueDate(Index1M,$H1407)</f>
        <v>49601</v>
      </c>
      <c r="J1407" s="144">
        <f>IFERROR(_xll.qlIndexFixing(Index1M,$H1407,TRUE,_xll.ohTrigger(RecalcTrigger,Trigger1M)),NA())</f>
        <v>9.5034667111391514E-3</v>
      </c>
      <c r="K1407" s="44">
        <f>IFERROR(_xll.qlIndexFixing(Index3M,H1407,TRUE,_xll.ohTrigger(RecalcTrigger,Trigger3M)),NA())</f>
        <v>9.9959403303519229E-3</v>
      </c>
      <c r="L1407" s="44">
        <f>IFERROR(_xll.qlIndexFixing(Index6M,$H1407,TRUE,_xll.ohTrigger(RecalcTrigger,Trigger6M)),NA())</f>
        <v>1.0059965360254238E-2</v>
      </c>
      <c r="M1407" s="145">
        <f>IFERROR(_xll.qlIndexFixing(Index1Y,$H1407,TRUE,_xll.ohTrigger(RecalcTrigger,Trigger1Y)),NA())</f>
        <v>1.0155844250942816E-2</v>
      </c>
      <c r="N1407" s="144">
        <f>IFERROR(_xll.qlIndexFixing(ONIndex1M,I1407,TRUE,_xll.ohTrigger(RecalcTrigger,Trigger1M)),NA())</f>
        <v>9.5134710988986626E-3</v>
      </c>
      <c r="O1407" s="44">
        <f>IFERROR(_xll.qlIndexFixing(ONIndex3M,I1407,TRUE,_xll.ohTrigger(RecalcTrigger,Trigger3M)),NA())</f>
        <v>1.0039351377582051E-2</v>
      </c>
      <c r="P1407" s="44">
        <f>IFERROR(_xll.qlIndexFixing(ONIndex6M,I1407,TRUE,_xll.ohTrigger(RecalcTrigger,Trigger6M)),NA())</f>
        <v>1.015831721044691E-2</v>
      </c>
      <c r="Q1407" s="145">
        <f>IFERROR(_xll.qlIndexFixing(ONIndex1Y,I1407,TRUE,_xll.ohTrigger(RecalcTrigger,Trigger1Y)),NA())</f>
        <v>1.0350614028675764E-2</v>
      </c>
    </row>
    <row r="1408" spans="2:17" x14ac:dyDescent="0.2">
      <c r="B1408" s="39" t="s">
        <v>42</v>
      </c>
      <c r="D1408" s="42">
        <f>_xll.qlCalendarAdvance(Calendar,$D1407,B1408,"f",FALSE)</f>
        <v>49606</v>
      </c>
      <c r="E1408" s="139">
        <f>_xll.qlInterestRateIndexValueDate(IndexON,D1408)</f>
        <v>49606</v>
      </c>
      <c r="F1408" s="155">
        <f>IFERROR(_xll.qlIndexFixing(IndexON,D1408,TRUE,_xll.ohTrigger(RecalcTrigger,TriggerON)),NA())</f>
        <v>9.5128210226658183E-3</v>
      </c>
      <c r="H1408" s="42">
        <f>_xll.qlCalendarAdvance(Calendar,$H1407,B1408,"f",FALSE)</f>
        <v>49606</v>
      </c>
      <c r="I1408" s="139">
        <f>_xll.qlInterestRateIndexValueDate(Index1M,$H1408)</f>
        <v>49608</v>
      </c>
      <c r="J1408" s="144">
        <f>IFERROR(_xll.qlIndexFixing(Index1M,$H1408,TRUE,_xll.ohTrigger(RecalcTrigger,Trigger1M)),NA())</f>
        <v>9.4947091936408729E-3</v>
      </c>
      <c r="K1408" s="44">
        <f>IFERROR(_xll.qlIndexFixing(Index3M,H1408,TRUE,_xll.ohTrigger(RecalcTrigger,Trigger3M)),NA())</f>
        <v>9.9866758231224595E-3</v>
      </c>
      <c r="L1408" s="44">
        <f>IFERROR(_xll.qlIndexFixing(Index6M,$H1408,TRUE,_xll.ohTrigger(RecalcTrigger,Trigger6M)),NA())</f>
        <v>1.0050078119608135E-2</v>
      </c>
      <c r="M1408" s="145">
        <f>IFERROR(_xll.qlIndexFixing(Index1Y,$H1408,TRUE,_xll.ohTrigger(RecalcTrigger,Trigger1Y)),NA())</f>
        <v>1.0146209460633588E-2</v>
      </c>
      <c r="N1408" s="144">
        <f>IFERROR(_xll.qlIndexFixing(ONIndex1M,I1408,TRUE,_xll.ohTrigger(RecalcTrigger,Trigger1M)),NA())</f>
        <v>9.5047016614024926E-3</v>
      </c>
      <c r="O1408" s="44">
        <f>IFERROR(_xll.qlIndexFixing(ONIndex3M,I1408,TRUE,_xll.ohTrigger(RecalcTrigger,Trigger3M)),NA())</f>
        <v>1.0030030731646988E-2</v>
      </c>
      <c r="P1408" s="44">
        <f>IFERROR(_xll.qlIndexFixing(ONIndex6M,I1408,TRUE,_xll.ohTrigger(RecalcTrigger,Trigger6M)),NA())</f>
        <v>1.0148388043198509E-2</v>
      </c>
      <c r="Q1408" s="145">
        <f>IFERROR(_xll.qlIndexFixing(ONIndex1Y,I1408,TRUE,_xll.ohTrigger(RecalcTrigger,Trigger1Y)),NA())</f>
        <v>1.0340782660156478E-2</v>
      </c>
    </row>
    <row r="1409" spans="2:17" x14ac:dyDescent="0.2">
      <c r="B1409" s="39" t="s">
        <v>42</v>
      </c>
      <c r="D1409" s="42">
        <f>_xll.qlCalendarAdvance(Calendar,$D1408,B1409,"f",FALSE)</f>
        <v>49613</v>
      </c>
      <c r="E1409" s="139">
        <f>_xll.qlInterestRateIndexValueDate(IndexON,D1409)</f>
        <v>49613</v>
      </c>
      <c r="F1409" s="155">
        <f>IFERROR(_xll.qlIndexFixing(IndexON,D1409,TRUE,_xll.ohTrigger(RecalcTrigger,TriggerON)),NA())</f>
        <v>9.503662754921649E-3</v>
      </c>
      <c r="H1409" s="42">
        <f>_xll.qlCalendarAdvance(Calendar,$H1408,B1409,"f",FALSE)</f>
        <v>49613</v>
      </c>
      <c r="I1409" s="139">
        <f>_xll.qlInterestRateIndexValueDate(Index1M,$H1409)</f>
        <v>49615</v>
      </c>
      <c r="J1409" s="144">
        <f>IFERROR(_xll.qlIndexFixing(Index1M,$H1409,TRUE,_xll.ohTrigger(RecalcTrigger,Trigger1M)),NA())</f>
        <v>9.4859638859319043E-3</v>
      </c>
      <c r="K1409" s="44">
        <f>IFERROR(_xll.qlIndexFixing(Index3M,H1409,TRUE,_xll.ohTrigger(RecalcTrigger,Trigger3M)),NA())</f>
        <v>9.9774251432849931E-3</v>
      </c>
      <c r="L1409" s="44">
        <f>IFERROR(_xll.qlIndexFixing(Index6M,$H1409,TRUE,_xll.ohTrigger(RecalcTrigger,Trigger6M)),NA())</f>
        <v>1.0041887995847378E-2</v>
      </c>
      <c r="M1409" s="145">
        <f>IFERROR(_xll.qlIndexFixing(Index1Y,$H1409,TRUE,_xll.ohTrigger(RecalcTrigger,Trigger1Y)),NA())</f>
        <v>1.0136587281704202E-2</v>
      </c>
      <c r="N1409" s="144">
        <f>IFERROR(_xll.qlIndexFixing(ONIndex1M,I1409,TRUE,_xll.ohTrigger(RecalcTrigger,Trigger1M)),NA())</f>
        <v>9.4959440067210465E-3</v>
      </c>
      <c r="O1409" s="44">
        <f>IFERROR(_xll.qlIndexFixing(ONIndex3M,I1409,TRUE,_xll.ohTrigger(RecalcTrigger,Trigger3M)),NA())</f>
        <v>1.0020722283554662E-2</v>
      </c>
      <c r="P1409" s="44">
        <f>IFERROR(_xll.qlIndexFixing(ONIndex6M,I1409,TRUE,_xll.ohTrigger(RecalcTrigger,Trigger6M)),NA())</f>
        <v>1.0138464430466954E-2</v>
      </c>
      <c r="Q1409" s="145">
        <f>IFERROR(_xll.qlIndexFixing(ONIndex1Y,I1409,TRUE,_xll.ohTrigger(RecalcTrigger,Trigger1Y)),NA())</f>
        <v>1.0330959275570706E-2</v>
      </c>
    </row>
    <row r="1410" spans="2:17" x14ac:dyDescent="0.2">
      <c r="B1410" s="39" t="s">
        <v>42</v>
      </c>
      <c r="D1410" s="42">
        <f>_xll.qlCalendarAdvance(Calendar,$D1409,B1410,"f",FALSE)</f>
        <v>49620</v>
      </c>
      <c r="E1410" s="139">
        <f>_xll.qlInterestRateIndexValueDate(IndexON,D1410)</f>
        <v>49620</v>
      </c>
      <c r="F1410" s="155">
        <f>IFERROR(_xll.qlIndexFixing(IndexON,D1410,TRUE,_xll.ohTrigger(RecalcTrigger,TriggerON)),NA())</f>
        <v>9.4945210249886003E-3</v>
      </c>
      <c r="H1410" s="42">
        <f>_xll.qlCalendarAdvance(Calendar,$H1409,B1410,"f",FALSE)</f>
        <v>49620</v>
      </c>
      <c r="I1410" s="139">
        <f>_xll.qlInterestRateIndexValueDate(Index1M,$H1410)</f>
        <v>49622</v>
      </c>
      <c r="J1410" s="144">
        <f>IFERROR(_xll.qlIndexFixing(Index1M,$H1410,TRUE,_xll.ohTrigger(RecalcTrigger,Trigger1M)),NA())</f>
        <v>9.4772310496558532E-3</v>
      </c>
      <c r="K1410" s="44">
        <f>IFERROR(_xll.qlIndexFixing(Index3M,H1410,TRUE,_xll.ohTrigger(RecalcTrigger,Trigger3M)),NA())</f>
        <v>9.9681885503281262E-3</v>
      </c>
      <c r="L1410" s="44">
        <f>IFERROR(_xll.qlIndexFixing(Index6M,$H1410,TRUE,_xll.ohTrigger(RecalcTrigger,Trigger6M)),NA())</f>
        <v>1.003201660348012E-2</v>
      </c>
      <c r="M1410" s="145">
        <f>IFERROR(_xll.qlIndexFixing(Index1Y,$H1410,TRUE,_xll.ohTrigger(RecalcTrigger,Trigger1Y)),NA())</f>
        <v>1.0126977638583503E-2</v>
      </c>
      <c r="N1410" s="144">
        <f>IFERROR(_xll.qlIndexFixing(ONIndex1M,I1410,TRUE,_xll.ohTrigger(RecalcTrigger,Trigger1M)),NA())</f>
        <v>9.4871983964850415E-3</v>
      </c>
      <c r="O1410" s="44">
        <f>IFERROR(_xll.qlIndexFixing(ONIndex3M,I1410,TRUE,_xll.ohTrigger(RecalcTrigger,Trigger3M)),NA())</f>
        <v>1.0011426292138026E-2</v>
      </c>
      <c r="P1410" s="44">
        <f>IFERROR(_xll.qlIndexFixing(ONIndex6M,I1410,TRUE,_xll.ohTrigger(RecalcTrigger,Trigger6M)),NA())</f>
        <v>1.0128546594634358E-2</v>
      </c>
      <c r="Q1410" s="145">
        <f>IFERROR(_xll.qlIndexFixing(ONIndex1Y,I1410,TRUE,_xll.ohTrigger(RecalcTrigger,Trigger1Y)),NA())</f>
        <v>1.0321144090585932E-2</v>
      </c>
    </row>
    <row r="1411" spans="2:17" x14ac:dyDescent="0.2">
      <c r="B1411" s="39" t="s">
        <v>42</v>
      </c>
      <c r="D1411" s="42">
        <f>_xll.qlCalendarAdvance(Calendar,$D1410,B1411,"f",FALSE)</f>
        <v>49627</v>
      </c>
      <c r="E1411" s="139">
        <f>_xll.qlInterestRateIndexValueDate(IndexON,D1411)</f>
        <v>49627</v>
      </c>
      <c r="F1411" s="155">
        <f>IFERROR(_xll.qlIndexFixing(IndexON,D1411,TRUE,_xll.ohTrigger(RecalcTrigger,TriggerON)),NA())</f>
        <v>9.4853961168794854E-3</v>
      </c>
      <c r="H1411" s="42">
        <f>_xll.qlCalendarAdvance(Calendar,$H1410,B1411,"f",FALSE)</f>
        <v>49627</v>
      </c>
      <c r="I1411" s="139">
        <f>_xll.qlInterestRateIndexValueDate(Index1M,$H1411)</f>
        <v>49629</v>
      </c>
      <c r="J1411" s="144">
        <f>IFERROR(_xll.qlIndexFixing(Index1M,$H1411,TRUE,_xll.ohTrigger(RecalcTrigger,Trigger1M)),NA())</f>
        <v>9.4685109464408591E-3</v>
      </c>
      <c r="K1411" s="44">
        <f>IFERROR(_xll.qlIndexFixing(Index3M,H1411,TRUE,_xll.ohTrigger(RecalcTrigger,Trigger3M)),NA())</f>
        <v>9.958966303738756E-3</v>
      </c>
      <c r="L1411" s="44">
        <f>IFERROR(_xll.qlIndexFixing(Index6M,$H1411,TRUE,_xll.ohTrigger(RecalcTrigger,Trigger6M)),NA())</f>
        <v>1.0022154051783473E-2</v>
      </c>
      <c r="M1411" s="145">
        <f>IFERROR(_xll.qlIndexFixing(Index1Y,$H1411,TRUE,_xll.ohTrigger(RecalcTrigger,Trigger1Y)),NA())</f>
        <v>1.0117380454597999E-2</v>
      </c>
      <c r="N1411" s="144">
        <f>IFERROR(_xll.qlIndexFixing(ONIndex1M,I1411,TRUE,_xll.ohTrigger(RecalcTrigger,Trigger1M)),NA())</f>
        <v>9.4784650920853863E-3</v>
      </c>
      <c r="O1411" s="44">
        <f>IFERROR(_xll.qlIndexFixing(ONIndex3M,I1411,TRUE,_xll.ohTrigger(RecalcTrigger,Trigger3M)),NA())</f>
        <v>1.0002143016309972E-2</v>
      </c>
      <c r="P1411" s="44">
        <f>IFERROR(_xll.qlIndexFixing(ONIndex6M,I1411,TRUE,_xll.ohTrigger(RecalcTrigger,Trigger6M)),NA())</f>
        <v>1.0118634758242706E-2</v>
      </c>
      <c r="Q1411" s="145">
        <f>IFERROR(_xll.qlIndexFixing(ONIndex1Y,I1411,TRUE,_xll.ohTrigger(RecalcTrigger,Trigger1Y)),NA())</f>
        <v>1.0311337320949576E-2</v>
      </c>
    </row>
    <row r="1412" spans="2:17" x14ac:dyDescent="0.2">
      <c r="B1412" s="39" t="s">
        <v>42</v>
      </c>
      <c r="D1412" s="42">
        <f>_xll.qlCalendarAdvance(Calendar,$D1411,B1412,"f",FALSE)</f>
        <v>49634</v>
      </c>
      <c r="E1412" s="139">
        <f>_xll.qlInterestRateIndexValueDate(IndexON,D1412)</f>
        <v>49634</v>
      </c>
      <c r="F1412" s="155">
        <f>IFERROR(_xll.qlIndexFixing(IndexON,D1412,TRUE,_xll.ohTrigger(RecalcTrigger,TriggerON)),NA())</f>
        <v>9.4762883142873733E-3</v>
      </c>
      <c r="H1412" s="42">
        <f>_xll.qlCalendarAdvance(Calendar,$H1411,B1412,"f",FALSE)</f>
        <v>49634</v>
      </c>
      <c r="I1412" s="139">
        <f>_xll.qlInterestRateIndexValueDate(Index1M,$H1412)</f>
        <v>49636</v>
      </c>
      <c r="J1412" s="144">
        <f>IFERROR(_xll.qlIndexFixing(Index1M,$H1412,TRUE,_xll.ohTrigger(RecalcTrigger,Trigger1M)),NA())</f>
        <v>9.4598038379331111E-3</v>
      </c>
      <c r="K1412" s="44">
        <f>IFERROR(_xll.qlIndexFixing(Index3M,H1412,TRUE,_xll.ohTrigger(RecalcTrigger,Trigger3M)),NA())</f>
        <v>9.9497586629995333E-3</v>
      </c>
      <c r="L1412" s="44">
        <f>IFERROR(_xll.qlIndexFixing(Index6M,$H1412,TRUE,_xll.ohTrigger(RecalcTrigger,Trigger6M)),NA())</f>
        <v>1.0012300564164229E-2</v>
      </c>
      <c r="M1412" s="145">
        <f>IFERROR(_xll.qlIndexFixing(Index1Y,$H1412,TRUE,_xll.ohTrigger(RecalcTrigger,Trigger1Y)),NA())</f>
        <v>1.0107795651972517E-2</v>
      </c>
      <c r="N1412" s="144">
        <f>IFERROR(_xll.qlIndexFixing(ONIndex1M,I1412,TRUE,_xll.ohTrigger(RecalcTrigger,Trigger1M)),NA())</f>
        <v>9.46974435491299E-3</v>
      </c>
      <c r="O1412" s="44">
        <f>IFERROR(_xll.qlIndexFixing(ONIndex3M,I1412,TRUE,_xll.ohTrigger(RecalcTrigger,Trigger3M)),NA())</f>
        <v>9.9928727150633279E-3</v>
      </c>
      <c r="P1412" s="44">
        <f>IFERROR(_xll.qlIndexFixing(ONIndex6M,I1412,TRUE,_xll.ohTrigger(RecalcTrigger,Trigger6M)),NA())</f>
        <v>1.0108729143594175E-2</v>
      </c>
      <c r="Q1412" s="145">
        <f>IFERROR(_xll.qlIndexFixing(ONIndex1Y,I1412,TRUE,_xll.ohTrigger(RecalcTrigger,Trigger1Y)),NA())</f>
        <v>1.0301539182249186E-2</v>
      </c>
    </row>
    <row r="1413" spans="2:17" x14ac:dyDescent="0.2">
      <c r="B1413" s="39" t="s">
        <v>42</v>
      </c>
      <c r="D1413" s="42">
        <f>_xll.qlCalendarAdvance(Calendar,$D1412,B1413,"f",FALSE)</f>
        <v>49641</v>
      </c>
      <c r="E1413" s="139">
        <f>_xll.qlInterestRateIndexValueDate(IndexON,D1413)</f>
        <v>49641</v>
      </c>
      <c r="F1413" s="155">
        <f>IFERROR(_xll.qlIndexFixing(IndexON,D1413,TRUE,_xll.ohTrigger(RecalcTrigger,TriggerON)),NA())</f>
        <v>9.4671979011451413E-3</v>
      </c>
      <c r="H1413" s="42">
        <f>_xll.qlCalendarAdvance(Calendar,$H1412,B1413,"f",FALSE)</f>
        <v>49641</v>
      </c>
      <c r="I1413" s="139">
        <f>_xll.qlInterestRateIndexValueDate(Index1M,$H1413)</f>
        <v>49643</v>
      </c>
      <c r="J1413" s="144">
        <f>IFERROR(_xll.qlIndexFixing(Index1M,$H1413,TRUE,_xll.ohTrigger(RecalcTrigger,Trigger1M)),NA())</f>
        <v>9.4511099857607483E-3</v>
      </c>
      <c r="K1413" s="44">
        <f>IFERROR(_xll.qlIndexFixing(Index3M,H1413,TRUE,_xll.ohTrigger(RecalcTrigger,Trigger3M)),NA())</f>
        <v>9.9421158785335095E-3</v>
      </c>
      <c r="L1413" s="44">
        <f>IFERROR(_xll.qlIndexFixing(Index6M,$H1413,TRUE,_xll.ohTrigger(RecalcTrigger,Trigger6M)),NA())</f>
        <v>1.0002456364028295E-2</v>
      </c>
      <c r="M1413" s="145">
        <f>IFERROR(_xll.qlIndexFixing(Index1Y,$H1413,TRUE,_xll.ohTrigger(RecalcTrigger,Trigger1Y)),NA())</f>
        <v>1.0099824431209352E-2</v>
      </c>
      <c r="N1413" s="144">
        <f>IFERROR(_xll.qlIndexFixing(ONIndex1M,I1413,TRUE,_xll.ohTrigger(RecalcTrigger,Trigger1M)),NA())</f>
        <v>9.4610364465186336E-3</v>
      </c>
      <c r="O1413" s="44">
        <f>IFERROR(_xll.qlIndexFixing(ONIndex3M,I1413,TRUE,_xll.ohTrigger(RecalcTrigger,Trigger3M)),NA())</f>
        <v>9.9836156472310478E-3</v>
      </c>
      <c r="P1413" s="44">
        <f>IFERROR(_xll.qlIndexFixing(ONIndex6M,I1413,TRUE,_xll.ohTrigger(RecalcTrigger,Trigger6M)),NA())</f>
        <v>1.009882997323075E-2</v>
      </c>
      <c r="Q1413" s="145">
        <f>IFERROR(_xll.qlIndexFixing(ONIndex1Y,I1413,TRUE,_xll.ohTrigger(RecalcTrigger,Trigger1Y)),NA())</f>
        <v>1.0291749890232182E-2</v>
      </c>
    </row>
    <row r="1414" spans="2:17" x14ac:dyDescent="0.2">
      <c r="B1414" s="39" t="s">
        <v>42</v>
      </c>
      <c r="D1414" s="42">
        <f>_xll.qlCalendarAdvance(Calendar,$D1413,B1414,"f",FALSE)</f>
        <v>49648</v>
      </c>
      <c r="E1414" s="139">
        <f>_xll.qlInterestRateIndexValueDate(IndexON,D1414)</f>
        <v>49648</v>
      </c>
      <c r="F1414" s="155">
        <f>IFERROR(_xll.qlIndexFixing(IndexON,D1414,TRUE,_xll.ohTrigger(RecalcTrigger,TriggerON)),NA())</f>
        <v>9.4581251613856665E-3</v>
      </c>
      <c r="H1414" s="42">
        <f>_xll.qlCalendarAdvance(Calendar,$H1413,B1414,"f",FALSE)</f>
        <v>49648</v>
      </c>
      <c r="I1414" s="139">
        <f>_xll.qlInterestRateIndexValueDate(Index1M,$H1414)</f>
        <v>49650</v>
      </c>
      <c r="J1414" s="144">
        <f>IFERROR(_xll.qlIndexFixing(Index1M,$H1414,TRUE,_xll.ohTrigger(RecalcTrigger,Trigger1M)),NA())</f>
        <v>9.4424296515647991E-3</v>
      </c>
      <c r="K1414" s="44">
        <f>IFERROR(_xll.qlIndexFixing(Index3M,H1414,TRUE,_xll.ohTrigger(RecalcTrigger,Trigger3M)),NA())</f>
        <v>9.9329356018952927E-3</v>
      </c>
      <c r="L1414" s="44">
        <f>IFERROR(_xll.qlIndexFixing(Index6M,$H1414,TRUE,_xll.ohTrigger(RecalcTrigger,Trigger6M)),NA())</f>
        <v>9.9909398035209381E-3</v>
      </c>
      <c r="M1414" s="145">
        <f>IFERROR(_xll.qlIndexFixing(Index1Y,$H1414,TRUE,_xll.ohTrigger(RecalcTrigger,Trigger1Y)),NA())</f>
        <v>1.0088662874195596E-2</v>
      </c>
      <c r="N1414" s="144">
        <f>IFERROR(_xll.qlIndexFixing(ONIndex1M,I1414,TRUE,_xll.ohTrigger(RecalcTrigger,Trigger1M)),NA())</f>
        <v>9.452341628293226E-3</v>
      </c>
      <c r="O1414" s="44">
        <f>IFERROR(_xll.qlIndexFixing(ONIndex3M,I1414,TRUE,_xll.ohTrigger(RecalcTrigger,Trigger3M)),NA())</f>
        <v>9.9743720716460871E-3</v>
      </c>
      <c r="P1414" s="44">
        <f>IFERROR(_xll.qlIndexFixing(ONIndex6M,I1414,TRUE,_xll.ohTrigger(RecalcTrigger,Trigger6M)),NA())</f>
        <v>1.0088937469454606E-2</v>
      </c>
      <c r="Q1414" s="145">
        <f>IFERROR(_xll.qlIndexFixing(ONIndex1Y,I1414,TRUE,_xll.ohTrigger(RecalcTrigger,Trigger1Y)),NA())</f>
        <v>1.0281969660566048E-2</v>
      </c>
    </row>
    <row r="1415" spans="2:17" x14ac:dyDescent="0.2">
      <c r="B1415" s="39" t="s">
        <v>42</v>
      </c>
      <c r="D1415" s="42">
        <f>_xll.qlCalendarAdvance(Calendar,$D1414,B1415,"f",FALSE)</f>
        <v>49655</v>
      </c>
      <c r="E1415" s="139">
        <f>_xll.qlInterestRateIndexValueDate(IndexON,D1415)</f>
        <v>49655</v>
      </c>
      <c r="F1415" s="155">
        <f>IFERROR(_xll.qlIndexFixing(IndexON,D1415,TRUE,_xll.ohTrigger(RecalcTrigger,TriggerON)),NA())</f>
        <v>9.4490703788618902E-3</v>
      </c>
      <c r="H1415" s="42">
        <f>_xll.qlCalendarAdvance(Calendar,$H1414,B1415,"f",FALSE)</f>
        <v>49655</v>
      </c>
      <c r="I1415" s="139">
        <f>_xll.qlInterestRateIndexValueDate(Index1M,$H1415)</f>
        <v>49657</v>
      </c>
      <c r="J1415" s="144">
        <f>IFERROR(_xll.qlIndexFixing(Index1M,$H1415,TRUE,_xll.ohTrigger(RecalcTrigger,Trigger1M)),NA())</f>
        <v>9.4337630969734063E-3</v>
      </c>
      <c r="K1415" s="44">
        <f>IFERROR(_xll.qlIndexFixing(Index3M,H1415,TRUE,_xll.ohTrigger(RecalcTrigger,Trigger3M)),NA())</f>
        <v>9.9237706519798227E-3</v>
      </c>
      <c r="L1415" s="44">
        <f>IFERROR(_xll.qlIndexFixing(Index6M,$H1415,TRUE,_xll.ohTrigger(RecalcTrigger,Trigger6M)),NA())</f>
        <v>9.9811163574073016E-3</v>
      </c>
      <c r="M1415" s="145">
        <f>IFERROR(_xll.qlIndexFixing(Index1Y,$H1415,TRUE,_xll.ohTrigger(RecalcTrigger,Trigger1Y)),NA())</f>
        <v>1.0079114737987158E-2</v>
      </c>
      <c r="N1415" s="144">
        <f>IFERROR(_xll.qlIndexFixing(ONIndex1M,I1415,TRUE,_xll.ohTrigger(RecalcTrigger,Trigger1M)),NA())</f>
        <v>9.4436601617076121E-3</v>
      </c>
      <c r="O1415" s="44">
        <f>IFERROR(_xll.qlIndexFixing(ONIndex3M,I1415,TRUE,_xll.ohTrigger(RecalcTrigger,Trigger3M)),NA())</f>
        <v>9.9651422475410811E-3</v>
      </c>
      <c r="P1415" s="44">
        <f>IFERROR(_xll.qlIndexFixing(ONIndex6M,I1415,TRUE,_xll.ohTrigger(RecalcTrigger,Trigger6M)),NA())</f>
        <v>1.007905185480773E-2</v>
      </c>
      <c r="Q1415" s="145">
        <f>IFERROR(_xll.qlIndexFixing(ONIndex1Y,I1415,TRUE,_xll.ohTrigger(RecalcTrigger,Trigger1Y)),NA())</f>
        <v>1.0272198708918268E-2</v>
      </c>
    </row>
    <row r="1416" spans="2:17" x14ac:dyDescent="0.2">
      <c r="B1416" s="39" t="s">
        <v>42</v>
      </c>
      <c r="D1416" s="42">
        <f>_xll.qlCalendarAdvance(Calendar,$D1415,B1416,"f",FALSE)</f>
        <v>49662</v>
      </c>
      <c r="E1416" s="139">
        <f>_xll.qlInterestRateIndexValueDate(IndexON,D1416)</f>
        <v>49662</v>
      </c>
      <c r="F1416" s="155">
        <f>IFERROR(_xll.qlIndexFixing(IndexON,D1416,TRUE,_xll.ohTrigger(RecalcTrigger,TriggerON)),NA())</f>
        <v>9.4400338374267534E-3</v>
      </c>
      <c r="H1416" s="42">
        <f>_xll.qlCalendarAdvance(Calendar,$H1415,B1416,"f",FALSE)</f>
        <v>49662</v>
      </c>
      <c r="I1416" s="139">
        <f>_xll.qlInterestRateIndexValueDate(Index1M,$H1416)</f>
        <v>49664</v>
      </c>
      <c r="J1416" s="144">
        <f>IFERROR(_xll.qlIndexFixing(Index1M,$H1416,TRUE,_xll.ohTrigger(RecalcTrigger,Trigger1M)),NA())</f>
        <v>9.4251105836250185E-3</v>
      </c>
      <c r="K1416" s="44">
        <f>IFERROR(_xll.qlIndexFixing(Index3M,H1416,TRUE,_xll.ohTrigger(RecalcTrigger,Trigger3M)),NA())</f>
        <v>9.9146212882437346E-3</v>
      </c>
      <c r="L1416" s="44">
        <f>IFERROR(_xll.qlIndexFixing(Index6M,$H1416,TRUE,_xll.ohTrigger(RecalcTrigger,Trigger6M)),NA())</f>
        <v>9.9713029184589248E-3</v>
      </c>
      <c r="M1416" s="145">
        <f>IFERROR(_xll.qlIndexFixing(Index1Y,$H1416,TRUE,_xll.ohTrigger(RecalcTrigger,Trigger1Y)),NA())</f>
        <v>1.0069578661024528E-2</v>
      </c>
      <c r="N1416" s="144">
        <f>IFERROR(_xll.qlIndexFixing(ONIndex1M,I1416,TRUE,_xll.ohTrigger(RecalcTrigger,Trigger1M)),NA())</f>
        <v>9.4325183156218628E-3</v>
      </c>
      <c r="O1416" s="44">
        <f>IFERROR(_xll.qlIndexFixing(ONIndex3M,I1416,TRUE,_xll.ohTrigger(RecalcTrigger,Trigger3M)),NA())</f>
        <v>9.9532959533554788E-3</v>
      </c>
      <c r="P1416" s="44">
        <f>IFERROR(_xll.qlIndexFixing(ONIndex6M,I1416,TRUE,_xll.ohTrigger(RecalcTrigger,Trigger6M)),NA())</f>
        <v>1.0066352259352485E-2</v>
      </c>
      <c r="Q1416" s="145">
        <f>IFERROR(_xll.qlIndexFixing(ONIndex1Y,I1416,TRUE,_xll.ohTrigger(RecalcTrigger,Trigger1Y)),NA())</f>
        <v>1.0259650036976709E-2</v>
      </c>
    </row>
    <row r="1417" spans="2:17" x14ac:dyDescent="0.2">
      <c r="B1417" s="39" t="s">
        <v>42</v>
      </c>
      <c r="D1417" s="42">
        <f>_xll.qlCalendarAdvance(Calendar,$D1416,B1417,"f",FALSE)</f>
        <v>49670</v>
      </c>
      <c r="E1417" s="139">
        <f>_xll.qlInterestRateIndexValueDate(IndexON,D1417)</f>
        <v>49670</v>
      </c>
      <c r="F1417" s="155">
        <f>IFERROR(_xll.qlIndexFixing(IndexON,D1417,TRUE,_xll.ohTrigger(RecalcTrigger,TriggerON)),NA())</f>
        <v>9.4297290617539886E-3</v>
      </c>
      <c r="H1417" s="42">
        <f>_xll.qlCalendarAdvance(Calendar,$H1416,B1417,"f",FALSE)</f>
        <v>49670</v>
      </c>
      <c r="I1417" s="139">
        <f>_xll.qlInterestRateIndexValueDate(Index1M,$H1417)</f>
        <v>49674</v>
      </c>
      <c r="J1417" s="144">
        <f>IFERROR(_xll.qlIndexFixing(Index1M,$H1417,TRUE,_xll.ohTrigger(RecalcTrigger,Trigger1M)),NA())</f>
        <v>9.4127747262159091E-3</v>
      </c>
      <c r="K1417" s="44">
        <f>IFERROR(_xll.qlIndexFixing(Index3M,H1417,TRUE,_xll.ohTrigger(RecalcTrigger,Trigger3M)),NA())</f>
        <v>9.9015783202422679E-3</v>
      </c>
      <c r="L1417" s="44">
        <f>IFERROR(_xll.qlIndexFixing(Index6M,$H1417,TRUE,_xll.ohTrigger(RecalcTrigger,Trigger6M)),NA())</f>
        <v>9.9589780141382447E-3</v>
      </c>
      <c r="M1417" s="145">
        <f>IFERROR(_xll.qlIndexFixing(Index1Y,$H1417,TRUE,_xll.ohTrigger(RecalcTrigger,Trigger1Y)),NA())</f>
        <v>1.0056507739419253E-2</v>
      </c>
      <c r="N1417" s="144">
        <f>IFERROR(_xll.qlIndexFixing(ONIndex1M,I1417,TRUE,_xll.ohTrigger(RecalcTrigger,Trigger1M)),NA())</f>
        <v>9.4238683488789832E-3</v>
      </c>
      <c r="O1417" s="44">
        <f>IFERROR(_xll.qlIndexFixing(ONIndex3M,I1417,TRUE,_xll.ohTrigger(RecalcTrigger,Trigger3M)),NA())</f>
        <v>9.9440985329302123E-3</v>
      </c>
      <c r="P1417" s="44">
        <f>IFERROR(_xll.qlIndexFixing(ONIndex6M,I1417,TRUE,_xll.ohTrigger(RecalcTrigger,Trigger6M)),NA())</f>
        <v>1.0056483226321689E-2</v>
      </c>
      <c r="Q1417" s="145">
        <f>IFERROR(_xll.qlIndexFixing(ONIndex1Y,I1417,TRUE,_xll.ohTrigger(RecalcTrigger,Trigger1Y)),NA())</f>
        <v>1.0249901102037384E-2</v>
      </c>
    </row>
    <row r="1418" spans="2:17" x14ac:dyDescent="0.2">
      <c r="B1418" s="39" t="s">
        <v>42</v>
      </c>
      <c r="D1418" s="42">
        <f>_xll.qlCalendarAdvance(Calendar,$D1417,B1418,"f",FALSE)</f>
        <v>49677</v>
      </c>
      <c r="E1418" s="139">
        <f>_xll.qlInterestRateIndexValueDate(IndexON,D1418)</f>
        <v>49677</v>
      </c>
      <c r="F1418" s="155">
        <f>IFERROR(_xll.qlIndexFixing(IndexON,D1418,TRUE,_xll.ohTrigger(RecalcTrigger,TriggerON)),NA())</f>
        <v>9.4207325644468654E-3</v>
      </c>
      <c r="H1418" s="42">
        <f>_xll.qlCalendarAdvance(Calendar,$H1417,B1418,"f",FALSE)</f>
        <v>49677</v>
      </c>
      <c r="I1418" s="139">
        <f>_xll.qlInterestRateIndexValueDate(Index1M,$H1418)</f>
        <v>49681</v>
      </c>
      <c r="J1418" s="144">
        <f>IFERROR(_xll.qlIndexFixing(Index1M,$H1418,TRUE,_xll.ohTrigger(RecalcTrigger,Trigger1M)),NA())</f>
        <v>9.4041574022698821E-3</v>
      </c>
      <c r="K1418" s="44">
        <f>IFERROR(_xll.qlIndexFixing(Index3M,H1418,TRUE,_xll.ohTrigger(RecalcTrigger,Trigger3M)),NA())</f>
        <v>9.8924678888334307E-3</v>
      </c>
      <c r="L1418" s="44">
        <f>IFERROR(_xll.qlIndexFixing(Index6M,$H1418,TRUE,_xll.ohTrigger(RecalcTrigger,Trigger6M)),NA())</f>
        <v>9.94918812975157E-3</v>
      </c>
      <c r="M1418" s="145">
        <f>IFERROR(_xll.qlIndexFixing(Index1Y,$H1418,TRUE,_xll.ohTrigger(RecalcTrigger,Trigger1Y)),NA())</f>
        <v>1.0047000099157936E-2</v>
      </c>
      <c r="N1418" s="144">
        <f>IFERROR(_xll.qlIndexFixing(ONIndex1M,I1418,TRUE,_xll.ohTrigger(RecalcTrigger,Trigger1M)),NA())</f>
        <v>9.4164653923911601E-3</v>
      </c>
      <c r="O1418" s="44">
        <f>IFERROR(_xll.qlIndexFixing(ONIndex3M,I1418,TRUE,_xll.ohTrigger(RecalcTrigger,Trigger3M)),NA())</f>
        <v>9.9362266420310874E-3</v>
      </c>
      <c r="P1418" s="44">
        <f>IFERROR(_xll.qlIndexFixing(ONIndex6M,I1418,TRUE,_xll.ohTrigger(RecalcTrigger,Trigger6M)),NA())</f>
        <v>1.0048030111393658E-2</v>
      </c>
      <c r="Q1418" s="145">
        <f>IFERROR(_xll.qlIndexFixing(ONIndex1Y,I1418,TRUE,_xll.ohTrigger(RecalcTrigger,Trigger1Y)),NA())</f>
        <v>1.0241552812617627E-2</v>
      </c>
    </row>
    <row r="1419" spans="2:17" x14ac:dyDescent="0.2">
      <c r="B1419" s="39" t="s">
        <v>42</v>
      </c>
      <c r="D1419" s="42">
        <f>_xll.qlCalendarAdvance(Calendar,$D1418,B1419,"f",FALSE)</f>
        <v>49684</v>
      </c>
      <c r="E1419" s="139">
        <f>_xll.qlInterestRateIndexValueDate(IndexON,D1419)</f>
        <v>49684</v>
      </c>
      <c r="F1419" s="155">
        <f>IFERROR(_xll.qlIndexFixing(IndexON,D1419,TRUE,_xll.ohTrigger(RecalcTrigger,TriggerON)),NA())</f>
        <v>9.4117552003947225E-3</v>
      </c>
      <c r="H1419" s="42">
        <f>_xll.qlCalendarAdvance(Calendar,$H1418,B1419,"f",FALSE)</f>
        <v>49684</v>
      </c>
      <c r="I1419" s="139">
        <f>_xll.qlInterestRateIndexValueDate(Index1M,$H1419)</f>
        <v>49688</v>
      </c>
      <c r="J1419" s="144">
        <f>IFERROR(_xll.qlIndexFixing(Index1M,$H1419,TRUE,_xll.ohTrigger(RecalcTrigger,Trigger1M)),NA())</f>
        <v>9.3955550165860952E-3</v>
      </c>
      <c r="K1419" s="44">
        <f>IFERROR(_xll.qlIndexFixing(Index3M,H1419,TRUE,_xll.ohTrigger(RecalcTrigger,Trigger3M)),NA())</f>
        <v>9.8828631448873473E-3</v>
      </c>
      <c r="L1419" s="44">
        <f>IFERROR(_xll.qlIndexFixing(Index6M,$H1419,TRUE,_xll.ohTrigger(RecalcTrigger,Trigger6M)),NA())</f>
        <v>9.9394089689139788E-3</v>
      </c>
      <c r="M1419" s="145">
        <f>IFERROR(_xll.qlIndexFixing(Index1Y,$H1419,TRUE,_xll.ohTrigger(RecalcTrigger,Trigger1Y)),NA())</f>
        <v>1.0037504243886872E-2</v>
      </c>
      <c r="N1419" s="144">
        <f>IFERROR(_xll.qlIndexFixing(ONIndex1M,I1419,TRUE,_xll.ohTrigger(RecalcTrigger,Trigger1M)),NA())</f>
        <v>9.4078420250909289E-3</v>
      </c>
      <c r="O1419" s="44">
        <f>IFERROR(_xll.qlIndexFixing(ONIndex3M,I1419,TRUE,_xll.ohTrigger(RecalcTrigger,Trigger3M)),NA())</f>
        <v>9.9270565457487692E-3</v>
      </c>
      <c r="P1419" s="44">
        <f>IFERROR(_xll.qlIndexFixing(ONIndex6M,I1419,TRUE,_xll.ohTrigger(RecalcTrigger,Trigger6M)),NA())</f>
        <v>1.0038175406581473E-2</v>
      </c>
      <c r="Q1419" s="145">
        <f>IFERROR(_xll.qlIndexFixing(ONIndex1Y,I1419,TRUE,_xll.ohTrigger(RecalcTrigger,Trigger1Y)),NA())</f>
        <v>1.0231822596145079E-2</v>
      </c>
    </row>
    <row r="1420" spans="2:17" x14ac:dyDescent="0.2">
      <c r="B1420" s="39" t="s">
        <v>42</v>
      </c>
      <c r="D1420" s="42">
        <f>_xll.qlCalendarAdvance(Calendar,$D1419,B1420,"f",FALSE)</f>
        <v>49691</v>
      </c>
      <c r="E1420" s="139">
        <f>_xll.qlInterestRateIndexValueDate(IndexON,D1420)</f>
        <v>49691</v>
      </c>
      <c r="F1420" s="155">
        <f>IFERROR(_xll.qlIndexFixing(IndexON,D1420,TRUE,_xll.ohTrigger(RecalcTrigger,TriggerON)),NA())</f>
        <v>9.4027972535304372E-3</v>
      </c>
      <c r="H1420" s="42">
        <f>_xll.qlCalendarAdvance(Calendar,$H1419,B1420,"f",FALSE)</f>
        <v>49691</v>
      </c>
      <c r="I1420" s="139">
        <f>_xll.qlInterestRateIndexValueDate(Index1M,$H1420)</f>
        <v>49695</v>
      </c>
      <c r="J1420" s="144">
        <f>IFERROR(_xll.qlIndexFixing(Index1M,$H1420,TRUE,_xll.ohTrigger(RecalcTrigger,Trigger1M)),NA())</f>
        <v>9.386967830800421E-3</v>
      </c>
      <c r="K1420" s="44">
        <f>IFERROR(_xll.qlIndexFixing(Index3M,H1420,TRUE,_xll.ohTrigger(RecalcTrigger,Trigger3M)),NA())</f>
        <v>9.8742967126582495E-3</v>
      </c>
      <c r="L1420" s="44">
        <f>IFERROR(_xll.qlIndexFixing(Index6M,$H1420,TRUE,_xll.ohTrigger(RecalcTrigger,Trigger6M)),NA())</f>
        <v>9.929640754998437E-3</v>
      </c>
      <c r="M1420" s="145">
        <f>IFERROR(_xll.qlIndexFixing(Index1Y,$H1420,TRUE,_xll.ohTrigger(RecalcTrigger,Trigger1Y)),NA())</f>
        <v>1.002802008587711E-2</v>
      </c>
      <c r="N1420" s="144">
        <f>IFERROR(_xll.qlIndexFixing(ONIndex1M,I1420,TRUE,_xll.ohTrigger(RecalcTrigger,Trigger1M)),NA())</f>
        <v>9.3992333541947914E-3</v>
      </c>
      <c r="O1420" s="44">
        <f>IFERROR(_xll.qlIndexFixing(ONIndex3M,I1420,TRUE,_xll.ohTrigger(RecalcTrigger,Trigger3M)),NA())</f>
        <v>9.91790153244132E-3</v>
      </c>
      <c r="P1420" s="44">
        <f>IFERROR(_xll.qlIndexFixing(ONIndex6M,I1420,TRUE,_xll.ohTrigger(RecalcTrigger,Trigger6M)),NA())</f>
        <v>1.002832873462367E-2</v>
      </c>
      <c r="Q1420" s="145">
        <f>IFERROR(_xll.qlIndexFixing(ONIndex1Y,I1420,TRUE,_xll.ohTrigger(RecalcTrigger,Trigger1Y)),NA())</f>
        <v>1.0222102766883623E-2</v>
      </c>
    </row>
    <row r="1421" spans="2:17" x14ac:dyDescent="0.2">
      <c r="B1421" s="39" t="s">
        <v>42</v>
      </c>
      <c r="D1421" s="42">
        <f>_xll.qlCalendarAdvance(Calendar,$D1420,B1421,"f",FALSE)</f>
        <v>49698</v>
      </c>
      <c r="E1421" s="139">
        <f>_xll.qlInterestRateIndexValueDate(IndexON,D1421)</f>
        <v>49698</v>
      </c>
      <c r="F1421" s="155">
        <f>IFERROR(_xll.qlIndexFixing(IndexON,D1421,TRUE,_xll.ohTrigger(RecalcTrigger,TriggerON)),NA())</f>
        <v>9.3938590077868867E-3</v>
      </c>
      <c r="H1421" s="42">
        <f>_xll.qlCalendarAdvance(Calendar,$H1420,B1421,"f",FALSE)</f>
        <v>49698</v>
      </c>
      <c r="I1421" s="139">
        <f>_xll.qlInterestRateIndexValueDate(Index1M,$H1421)</f>
        <v>49702</v>
      </c>
      <c r="J1421" s="144">
        <f>IFERROR(_xll.qlIndexFixing(Index1M,$H1421,TRUE,_xll.ohTrigger(RecalcTrigger,Trigger1M)),NA())</f>
        <v>9.3783961065384228E-3</v>
      </c>
      <c r="K1421" s="44">
        <f>IFERROR(_xll.qlIndexFixing(Index3M,H1421,TRUE,_xll.ohTrigger(RecalcTrigger,Trigger3M)),NA())</f>
        <v>9.865236486784966E-3</v>
      </c>
      <c r="L1421" s="44">
        <f>IFERROR(_xll.qlIndexFixing(Index6M,$H1421,TRUE,_xll.ohTrigger(RecalcTrigger,Trigger6M)),NA())</f>
        <v>9.9198837113730811E-3</v>
      </c>
      <c r="M1421" s="145">
        <f>IFERROR(_xll.qlIndexFixing(Index1Y,$H1421,TRUE,_xll.ohTrigger(RecalcTrigger,Trigger1Y)),NA())</f>
        <v>1.0018547536295228E-2</v>
      </c>
      <c r="N1421" s="144">
        <f>IFERROR(_xll.qlIndexFixing(ONIndex1M,I1421,TRUE,_xll.ohTrigger(RecalcTrigger,Trigger1M)),NA())</f>
        <v>9.3906396409337844E-3</v>
      </c>
      <c r="O1421" s="44">
        <f>IFERROR(_xll.qlIndexFixing(ONIndex3M,I1421,TRUE,_xll.ohTrigger(RecalcTrigger,Trigger3M)),NA())</f>
        <v>9.9087618608617589E-3</v>
      </c>
      <c r="P1421" s="44">
        <f>IFERROR(_xll.qlIndexFixing(ONIndex6M,I1421,TRUE,_xll.ohTrigger(RecalcTrigger,Trigger6M)),NA())</f>
        <v>1.0018490317982298E-2</v>
      </c>
      <c r="Q1421" s="145">
        <f>IFERROR(_xll.qlIndexFixing(ONIndex1Y,I1421,TRUE,_xll.ohTrigger(RecalcTrigger,Trigger1Y)),NA())</f>
        <v>1.0212393540580678E-2</v>
      </c>
    </row>
    <row r="1422" spans="2:17" x14ac:dyDescent="0.2">
      <c r="B1422" s="39" t="s">
        <v>42</v>
      </c>
      <c r="D1422" s="42">
        <f>_xll.qlCalendarAdvance(Calendar,$D1421,B1422,"f",FALSE)</f>
        <v>49705</v>
      </c>
      <c r="E1422" s="139">
        <f>_xll.qlInterestRateIndexValueDate(IndexON,D1422)</f>
        <v>49705</v>
      </c>
      <c r="F1422" s="155">
        <f>IFERROR(_xll.qlIndexFixing(IndexON,D1422,TRUE,_xll.ohTrigger(RecalcTrigger,TriggerON)),NA())</f>
        <v>9.384940746937076E-3</v>
      </c>
      <c r="H1422" s="42">
        <f>_xll.qlCalendarAdvance(Calendar,$H1421,B1422,"f",FALSE)</f>
        <v>49705</v>
      </c>
      <c r="I1422" s="139">
        <f>_xll.qlInterestRateIndexValueDate(Index1M,$H1422)</f>
        <v>49709</v>
      </c>
      <c r="J1422" s="144">
        <f>IFERROR(_xll.qlIndexFixing(Index1M,$H1422,TRUE,_xll.ohTrigger(RecalcTrigger,Trigger1M)),NA())</f>
        <v>9.3708159264707172E-3</v>
      </c>
      <c r="K1422" s="44">
        <f>IFERROR(_xll.qlIndexFixing(Index3M,H1422,TRUE,_xll.ohTrigger(RecalcTrigger,Trigger3M)),NA())</f>
        <v>9.8561935149806251E-3</v>
      </c>
      <c r="L1422" s="44">
        <f>IFERROR(_xll.qlIndexFixing(Index6M,$H1422,TRUE,_xll.ohTrigger(RecalcTrigger,Trigger6M)),NA())</f>
        <v>9.9101380614012198E-3</v>
      </c>
      <c r="M1422" s="145">
        <f>IFERROR(_xll.qlIndexFixing(Index1Y,$H1422,TRUE,_xll.ohTrigger(RecalcTrigger,Trigger1Y)),NA())</f>
        <v>1.0009086505204207E-2</v>
      </c>
      <c r="N1422" s="144">
        <f>IFERROR(_xll.qlIndexFixing(ONIndex1M,I1422,TRUE,_xll.ohTrigger(RecalcTrigger,Trigger1M)),NA())</f>
        <v>9.382061146938625E-3</v>
      </c>
      <c r="O1422" s="44">
        <f>IFERROR(_xll.qlIndexFixing(ONIndex3M,I1422,TRUE,_xll.ohTrigger(RecalcTrigger,Trigger3M)),NA())</f>
        <v>9.8996377900029131E-3</v>
      </c>
      <c r="P1422" s="44">
        <f>IFERROR(_xll.qlIndexFixing(ONIndex6M,I1422,TRUE,_xll.ohTrigger(RecalcTrigger,Trigger6M)),NA())</f>
        <v>1.0008660379119405E-2</v>
      </c>
      <c r="Q1422" s="145">
        <f>IFERROR(_xll.qlIndexFixing(ONIndex1Y,I1422,TRUE,_xll.ohTrigger(RecalcTrigger,Trigger1Y)),NA())</f>
        <v>1.0202695132663919E-2</v>
      </c>
    </row>
    <row r="1423" spans="2:17" x14ac:dyDescent="0.2">
      <c r="B1423" s="39" t="s">
        <v>42</v>
      </c>
      <c r="D1423" s="42">
        <f>_xll.qlCalendarAdvance(Calendar,$D1422,B1423,"f",FALSE)</f>
        <v>49712</v>
      </c>
      <c r="E1423" s="139">
        <f>_xll.qlInterestRateIndexValueDate(IndexON,D1423)</f>
        <v>49712</v>
      </c>
      <c r="F1423" s="155">
        <f>IFERROR(_xll.qlIndexFixing(IndexON,D1423,TRUE,_xll.ohTrigger(RecalcTrigger,TriggerON)),NA())</f>
        <v>9.3760427549938186E-3</v>
      </c>
      <c r="H1423" s="42">
        <f>_xll.qlCalendarAdvance(Calendar,$H1422,B1423,"f",FALSE)</f>
        <v>49712</v>
      </c>
      <c r="I1423" s="139">
        <f>_xll.qlInterestRateIndexValueDate(Index1M,$H1423)</f>
        <v>49716</v>
      </c>
      <c r="J1423" s="144">
        <f>IFERROR(_xll.qlIndexFixing(Index1M,$H1423,TRUE,_xll.ohTrigger(RecalcTrigger,Trigger1M)),NA())</f>
        <v>9.3622740282171667E-3</v>
      </c>
      <c r="K1423" s="44">
        <f>IFERROR(_xll.qlIndexFixing(Index3M,H1423,TRUE,_xll.ohTrigger(RecalcTrigger,Trigger3M)),NA())</f>
        <v>9.8471680566851686E-3</v>
      </c>
      <c r="L1423" s="44">
        <f>IFERROR(_xll.qlIndexFixing(Index6M,$H1423,TRUE,_xll.ohTrigger(RecalcTrigger,Trigger6M)),NA())</f>
        <v>9.9004040284430828E-3</v>
      </c>
      <c r="M1423" s="145">
        <f>IFERROR(_xll.qlIndexFixing(Index1Y,$H1423,TRUE,_xll.ohTrigger(RecalcTrigger,Trigger1Y)),NA())</f>
        <v>9.9996369015627716E-3</v>
      </c>
      <c r="N1423" s="144">
        <f>IFERROR(_xll.qlIndexFixing(ONIndex1M,I1423,TRUE,_xll.ohTrigger(RecalcTrigger,Trigger1M)),NA())</f>
        <v>9.3734981336002221E-3</v>
      </c>
      <c r="O1423" s="44">
        <f>IFERROR(_xll.qlIndexFixing(ONIndex3M,I1423,TRUE,_xll.ohTrigger(RecalcTrigger,Trigger3M)),NA())</f>
        <v>9.8905295787776737E-3</v>
      </c>
      <c r="P1423" s="44">
        <f>IFERROR(_xll.qlIndexFixing(ONIndex6M,I1423,TRUE,_xll.ohTrigger(RecalcTrigger,Trigger6M)),NA())</f>
        <v>9.99883914049704E-3</v>
      </c>
      <c r="Q1423" s="145">
        <f>IFERROR(_xll.qlIndexFixing(ONIndex1Y,I1423,TRUE,_xll.ohTrigger(RecalcTrigger,Trigger1Y)),NA())</f>
        <v>1.0193007759200512E-2</v>
      </c>
    </row>
    <row r="1424" spans="2:17" x14ac:dyDescent="0.2">
      <c r="B1424" s="39" t="s">
        <v>42</v>
      </c>
      <c r="D1424" s="42">
        <f>_xll.qlCalendarAdvance(Calendar,$D1423,B1424,"f",FALSE)</f>
        <v>49719</v>
      </c>
      <c r="E1424" s="139">
        <f>_xll.qlInterestRateIndexValueDate(IndexON,D1424)</f>
        <v>49719</v>
      </c>
      <c r="F1424" s="155">
        <f>IFERROR(_xll.qlIndexFixing(IndexON,D1424,TRUE,_xll.ohTrigger(RecalcTrigger,TriggerON)),NA())</f>
        <v>9.3671653158100554E-3</v>
      </c>
      <c r="H1424" s="42">
        <f>_xll.qlCalendarAdvance(Calendar,$H1423,B1424,"f",FALSE)</f>
        <v>49719</v>
      </c>
      <c r="I1424" s="139">
        <f>_xll.qlInterestRateIndexValueDate(Index1M,$H1424)</f>
        <v>49723</v>
      </c>
      <c r="J1424" s="144">
        <f>IFERROR(_xll.qlIndexFixing(Index1M,$H1424,TRUE,_xll.ohTrigger(RecalcTrigger,Trigger1M)),NA())</f>
        <v>9.3537483377545885E-3</v>
      </c>
      <c r="K1424" s="44">
        <f>IFERROR(_xll.qlIndexFixing(Index3M,H1424,TRUE,_xll.ohTrigger(RecalcTrigger,Trigger3M)),NA())</f>
        <v>9.8381603713385401E-3</v>
      </c>
      <c r="L1424" s="44">
        <f>IFERROR(_xll.qlIndexFixing(Index6M,$H1424,TRUE,_xll.ohTrigger(RecalcTrigger,Trigger6M)),NA())</f>
        <v>9.8906818358545107E-3</v>
      </c>
      <c r="M1424" s="145">
        <f>IFERROR(_xll.qlIndexFixing(Index1Y,$H1424,TRUE,_xll.ohTrigger(RecalcTrigger,Trigger1Y)),NA())</f>
        <v>9.9901986332260554E-3</v>
      </c>
      <c r="N1424" s="144">
        <f>IFERROR(_xll.qlIndexFixing(ONIndex1M,I1424,TRUE,_xll.ohTrigger(RecalcTrigger,Trigger1M)),NA())</f>
        <v>9.3649508623894206E-3</v>
      </c>
      <c r="O1424" s="44">
        <f>IFERROR(_xll.qlIndexFixing(ONIndex3M,I1424,TRUE,_xll.ohTrigger(RecalcTrigger,Trigger3M)),NA())</f>
        <v>9.8814374861788679E-3</v>
      </c>
      <c r="P1424" s="44">
        <f>IFERROR(_xll.qlIndexFixing(ONIndex6M,I1424,TRUE,_xll.ohTrigger(RecalcTrigger,Trigger6M)),NA())</f>
        <v>9.9890268244173797E-3</v>
      </c>
      <c r="Q1424" s="145">
        <f>IFERROR(_xll.qlIndexFixing(ONIndex1Y,I1424,TRUE,_xll.ohTrigger(RecalcTrigger,Trigger1Y)),NA())</f>
        <v>1.0183331635618131E-2</v>
      </c>
    </row>
    <row r="1425" spans="2:17" x14ac:dyDescent="0.2">
      <c r="B1425" s="39" t="s">
        <v>42</v>
      </c>
      <c r="D1425" s="42">
        <f>_xll.qlCalendarAdvance(Calendar,$D1424,B1425,"f",FALSE)</f>
        <v>49726</v>
      </c>
      <c r="E1425" s="139">
        <f>_xll.qlInterestRateIndexValueDate(IndexON,D1425)</f>
        <v>49726</v>
      </c>
      <c r="F1425" s="155">
        <f>IFERROR(_xll.qlIndexFixing(IndexON,D1425,TRUE,_xll.ohTrigger(RecalcTrigger,TriggerON)),NA())</f>
        <v>9.3583087132387277E-3</v>
      </c>
      <c r="H1425" s="42">
        <f>_xll.qlCalendarAdvance(Calendar,$H1424,B1425,"f",FALSE)</f>
        <v>49726</v>
      </c>
      <c r="I1425" s="139">
        <f>_xll.qlInterestRateIndexValueDate(Index1M,$H1425)</f>
        <v>49730</v>
      </c>
      <c r="J1425" s="144">
        <f>IFERROR(_xll.qlIndexFixing(Index1M,$H1425,TRUE,_xll.ohTrigger(RecalcTrigger,Trigger1M)),NA())</f>
        <v>9.3452391166944041E-3</v>
      </c>
      <c r="K1425" s="44">
        <f>IFERROR(_xll.qlIndexFixing(Index3M,H1425,TRUE,_xll.ohTrigger(RecalcTrigger,Trigger3M)),NA())</f>
        <v>9.829170718378924E-3</v>
      </c>
      <c r="L1425" s="44">
        <f>IFERROR(_xll.qlIndexFixing(Index6M,$H1425,TRUE,_xll.ohTrigger(RecalcTrigger,Trigger6M)),NA())</f>
        <v>9.8809717069860709E-3</v>
      </c>
      <c r="M1425" s="145">
        <f>IFERROR(_xll.qlIndexFixing(Index1Y,$H1425,TRUE,_xll.ohTrigger(RecalcTrigger,Trigger1Y)),NA())</f>
        <v>9.9807716069444941E-3</v>
      </c>
      <c r="N1425" s="144">
        <f>IFERROR(_xll.qlIndexFixing(ONIndex1M,I1425,TRUE,_xll.ohTrigger(RecalcTrigger,Trigger1M)),NA())</f>
        <v>9.3564195946971296E-3</v>
      </c>
      <c r="O1425" s="44">
        <f>IFERROR(_xll.qlIndexFixing(ONIndex3M,I1425,TRUE,_xll.ohTrigger(RecalcTrigger,Trigger3M)),NA())</f>
        <v>9.8723617710394507E-3</v>
      </c>
      <c r="P1425" s="44">
        <f>IFERROR(_xll.qlIndexFixing(ONIndex6M,I1425,TRUE,_xll.ohTrigger(RecalcTrigger,Trigger6M)),NA())</f>
        <v>9.9792236534224088E-3</v>
      </c>
      <c r="Q1425" s="145">
        <f>IFERROR(_xll.qlIndexFixing(ONIndex1Y,I1425,TRUE,_xll.ohTrigger(RecalcTrigger,Trigger1Y)),NA())</f>
        <v>1.0173666977744134E-2</v>
      </c>
    </row>
    <row r="1426" spans="2:17" x14ac:dyDescent="0.2">
      <c r="B1426" s="39" t="s">
        <v>42</v>
      </c>
      <c r="D1426" s="42">
        <f>_xll.qlCalendarAdvance(Calendar,$D1425,B1426,"f",FALSE)</f>
        <v>49733</v>
      </c>
      <c r="E1426" s="139">
        <f>_xll.qlInterestRateIndexValueDate(IndexON,D1426)</f>
        <v>49733</v>
      </c>
      <c r="F1426" s="155">
        <f>IFERROR(_xll.qlIndexFixing(IndexON,D1426,TRUE,_xll.ohTrigger(RecalcTrigger,TriggerON)),NA())</f>
        <v>9.3494732311327766E-3</v>
      </c>
      <c r="H1426" s="42">
        <f>_xll.qlCalendarAdvance(Calendar,$H1425,B1426,"f",FALSE)</f>
        <v>49733</v>
      </c>
      <c r="I1426" s="139">
        <f>_xll.qlInterestRateIndexValueDate(Index1M,$H1426)</f>
        <v>49737</v>
      </c>
      <c r="J1426" s="144">
        <f>IFERROR(_xll.qlIndexFixing(Index1M,$H1426,TRUE,_xll.ohTrigger(RecalcTrigger,Trigger1M)),NA())</f>
        <v>9.3357785650838663E-3</v>
      </c>
      <c r="K1426" s="44">
        <f>IFERROR(_xll.qlIndexFixing(Index3M,H1426,TRUE,_xll.ohTrigger(RecalcTrigger,Trigger3M)),NA())</f>
        <v>9.8196959515539639E-3</v>
      </c>
      <c r="L1426" s="44">
        <f>IFERROR(_xll.qlIndexFixing(Index6M,$H1426,TRUE,_xll.ohTrigger(RecalcTrigger,Trigger6M)),NA())</f>
        <v>9.8701674056565717E-3</v>
      </c>
      <c r="M1426" s="145">
        <f>IFERROR(_xll.qlIndexFixing(Index1Y,$H1426,TRUE,_xll.ohTrigger(RecalcTrigger,Trigger1Y)),NA())</f>
        <v>9.971883042799605E-3</v>
      </c>
      <c r="N1426" s="144">
        <f>IFERROR(_xll.qlIndexFixing(ONIndex1M,I1426,TRUE,_xll.ohTrigger(RecalcTrigger,Trigger1M)),NA())</f>
        <v>9.3479045920741299E-3</v>
      </c>
      <c r="O1426" s="44">
        <f>IFERROR(_xll.qlIndexFixing(ONIndex3M,I1426,TRUE,_xll.ohTrigger(RecalcTrigger,Trigger3M)),NA())</f>
        <v>9.8633026923522493E-3</v>
      </c>
      <c r="P1426" s="44">
        <f>IFERROR(_xll.qlIndexFixing(ONIndex6M,I1426,TRUE,_xll.ohTrigger(RecalcTrigger,Trigger6M)),NA())</f>
        <v>9.9694298498143041E-3</v>
      </c>
      <c r="Q1426" s="145">
        <f>IFERROR(_xll.qlIndexFixing(ONIndex1Y,I1426,TRUE,_xll.ohTrigger(RecalcTrigger,Trigger1Y)),NA())</f>
        <v>1.016401400108613E-2</v>
      </c>
    </row>
    <row r="1427" spans="2:17" x14ac:dyDescent="0.2">
      <c r="B1427" s="39" t="s">
        <v>42</v>
      </c>
      <c r="D1427" s="42">
        <f>_xll.qlCalendarAdvance(Calendar,$D1426,B1427,"f",FALSE)</f>
        <v>49740</v>
      </c>
      <c r="E1427" s="139">
        <f>_xll.qlInterestRateIndexValueDate(IndexON,D1427)</f>
        <v>49740</v>
      </c>
      <c r="F1427" s="155">
        <f>IFERROR(_xll.qlIndexFixing(IndexON,D1427,TRUE,_xll.ohTrigger(RecalcTrigger,TriggerON)),NA())</f>
        <v>9.3406591534250794E-3</v>
      </c>
      <c r="H1427" s="42">
        <f>_xll.qlCalendarAdvance(Calendar,$H1426,B1427,"f",FALSE)</f>
        <v>49740</v>
      </c>
      <c r="I1427" s="139">
        <f>_xll.qlInterestRateIndexValueDate(Index1M,$H1427)</f>
        <v>49744</v>
      </c>
      <c r="J1427" s="144">
        <f>IFERROR(_xll.qlIndexFixing(Index1M,$H1427,TRUE,_xll.ohTrigger(RecalcTrigger,Trigger1M)),NA())</f>
        <v>9.3273051041522434E-3</v>
      </c>
      <c r="K1427" s="44">
        <f>IFERROR(_xll.qlIndexFixing(Index3M,H1427,TRUE,_xll.ohTrigger(RecalcTrigger,Trigger3M)),NA())</f>
        <v>9.8107442733152972E-3</v>
      </c>
      <c r="L1427" s="44">
        <f>IFERROR(_xll.qlIndexFixing(Index6M,$H1427,TRUE,_xll.ohTrigger(RecalcTrigger,Trigger6M)),NA())</f>
        <v>9.8604834893924742E-3</v>
      </c>
      <c r="M1427" s="145">
        <f>IFERROR(_xll.qlIndexFixing(Index1Y,$H1427,TRUE,_xll.ohTrigger(RecalcTrigger,Trigger1Y)),NA())</f>
        <v>9.9624778330539027E-3</v>
      </c>
      <c r="N1427" s="144">
        <f>IFERROR(_xll.qlIndexFixing(ONIndex1M,I1427,TRUE,_xll.ohTrigger(RecalcTrigger,Trigger1M)),NA())</f>
        <v>9.3394061160712027E-3</v>
      </c>
      <c r="O1427" s="44">
        <f>IFERROR(_xll.qlIndexFixing(ONIndex3M,I1427,TRUE,_xll.ohTrigger(RecalcTrigger,Trigger3M)),NA())</f>
        <v>9.8542605088702828E-3</v>
      </c>
      <c r="P1427" s="44">
        <f>IFERROR(_xll.qlIndexFixing(ONIndex6M,I1427,TRUE,_xll.ohTrigger(RecalcTrigger,Trigger6M)),NA())</f>
        <v>9.9596456361350505E-3</v>
      </c>
      <c r="Q1427" s="145">
        <f>IFERROR(_xll.qlIndexFixing(ONIndex1Y,I1427,TRUE,_xll.ohTrigger(RecalcTrigger,Trigger1Y)),NA())</f>
        <v>1.0154372921391541E-2</v>
      </c>
    </row>
    <row r="1428" spans="2:17" x14ac:dyDescent="0.2">
      <c r="B1428" s="39" t="s">
        <v>42</v>
      </c>
      <c r="D1428" s="42">
        <f>_xll.qlCalendarAdvance(Calendar,$D1427,B1428,"f",FALSE)</f>
        <v>49747</v>
      </c>
      <c r="E1428" s="139">
        <f>_xll.qlInterestRateIndexValueDate(IndexON,D1428)</f>
        <v>49747</v>
      </c>
      <c r="F1428" s="155">
        <f>IFERROR(_xll.qlIndexFixing(IndexON,D1428,TRUE,_xll.ohTrigger(RecalcTrigger,TriggerON)),NA())</f>
        <v>9.3318667639685771E-3</v>
      </c>
      <c r="H1428" s="42">
        <f>_xll.qlCalendarAdvance(Calendar,$H1427,B1428,"f",FALSE)</f>
        <v>49747</v>
      </c>
      <c r="I1428" s="139">
        <f>_xll.qlInterestRateIndexValueDate(Index1M,$H1428)</f>
        <v>49751</v>
      </c>
      <c r="J1428" s="144">
        <f>IFERROR(_xll.qlIndexFixing(Index1M,$H1428,TRUE,_xll.ohTrigger(RecalcTrigger,Trigger1M)),NA())</f>
        <v>9.3188489361335294E-3</v>
      </c>
      <c r="K1428" s="44">
        <f>IFERROR(_xll.qlIndexFixing(Index3M,H1428,TRUE,_xll.ohTrigger(RecalcTrigger,Trigger3M)),NA())</f>
        <v>9.8018114250264052E-3</v>
      </c>
      <c r="L1428" s="44">
        <f>IFERROR(_xll.qlIndexFixing(Index6M,$H1428,TRUE,_xll.ohTrigger(RecalcTrigger,Trigger6M)),NA())</f>
        <v>9.8508123399981117E-3</v>
      </c>
      <c r="M1428" s="145">
        <f>IFERROR(_xll.qlIndexFixing(Index1Y,$H1428,TRUE,_xll.ohTrigger(RecalcTrigger,Trigger1Y)),NA())</f>
        <v>9.9530835888306107E-3</v>
      </c>
      <c r="N1428" s="144">
        <f>IFERROR(_xll.qlIndexFixing(ONIndex1M,I1428,TRUE,_xll.ohTrigger(RecalcTrigger,Trigger1M)),NA())</f>
        <v>9.3309244279193848E-3</v>
      </c>
      <c r="O1428" s="44">
        <f>IFERROR(_xll.qlIndexFixing(ONIndex3M,I1428,TRUE,_xll.ohTrigger(RecalcTrigger,Trigger3M)),NA())</f>
        <v>9.8452354797462505E-3</v>
      </c>
      <c r="P1428" s="44">
        <f>IFERROR(_xll.qlIndexFixing(ONIndex6M,I1428,TRUE,_xll.ohTrigger(RecalcTrigger,Trigger6M)),NA())</f>
        <v>9.9498712346868246E-3</v>
      </c>
      <c r="Q1428" s="145">
        <f>IFERROR(_xll.qlIndexFixing(ONIndex1Y,I1428,TRUE,_xll.ohTrigger(RecalcTrigger,Trigger1Y)),NA())</f>
        <v>1.0144743954407787E-2</v>
      </c>
    </row>
    <row r="1429" spans="2:17" x14ac:dyDescent="0.2">
      <c r="B1429" s="39" t="s">
        <v>42</v>
      </c>
      <c r="D1429" s="42">
        <f>_xll.qlCalendarAdvance(Calendar,$D1428,B1429,"f",FALSE)</f>
        <v>49754</v>
      </c>
      <c r="E1429" s="139">
        <f>_xll.qlInterestRateIndexValueDate(IndexON,D1429)</f>
        <v>49754</v>
      </c>
      <c r="F1429" s="155">
        <f>IFERROR(_xll.qlIndexFixing(IndexON,D1429,TRUE,_xll.ohTrigger(RecalcTrigger,TriggerON)),NA())</f>
        <v>9.3230963466162109E-3</v>
      </c>
      <c r="H1429" s="42">
        <f>_xll.qlCalendarAdvance(Calendar,$H1428,B1429,"f",FALSE)</f>
        <v>49754</v>
      </c>
      <c r="I1429" s="139">
        <f>_xll.qlInterestRateIndexValueDate(Index1M,$H1429)</f>
        <v>49758</v>
      </c>
      <c r="J1429" s="144">
        <f>IFERROR(_xll.qlIndexFixing(Index1M,$H1429,TRUE,_xll.ohTrigger(RecalcTrigger,Trigger1M)),NA())</f>
        <v>9.3104103226481251E-3</v>
      </c>
      <c r="K1429" s="44">
        <f>IFERROR(_xll.qlIndexFixing(Index3M,H1429,TRUE,_xll.ohTrigger(RecalcTrigger,Trigger3M)),NA())</f>
        <v>9.7928976661206292E-3</v>
      </c>
      <c r="L1429" s="44">
        <f>IFERROR(_xll.qlIndexFixing(Index6M,$H1429,TRUE,_xll.ohTrigger(RecalcTrigger,Trigger6M)),NA())</f>
        <v>9.8411541808174352E-3</v>
      </c>
      <c r="M1429" s="145">
        <f>IFERROR(_xll.qlIndexFixing(Index1Y,$H1429,TRUE,_xll.ohTrigger(RecalcTrigger,Trigger1Y)),NA())</f>
        <v>9.9437002117632595E-3</v>
      </c>
      <c r="N1429" s="144">
        <f>IFERROR(_xll.qlIndexFixing(ONIndex1M,I1429,TRUE,_xll.ohTrigger(RecalcTrigger,Trigger1M)),NA())</f>
        <v>9.3224597891694572E-3</v>
      </c>
      <c r="O1429" s="44">
        <f>IFERROR(_xll.qlIndexFixing(ONIndex3M,I1429,TRUE,_xll.ohTrigger(RecalcTrigger,Trigger3M)),NA())</f>
        <v>9.8362278638131073E-3</v>
      </c>
      <c r="P1429" s="44">
        <f>IFERROR(_xll.qlIndexFixing(ONIndex6M,I1429,TRUE,_xll.ohTrigger(RecalcTrigger,Trigger6M)),NA())</f>
        <v>9.9401068679316751E-3</v>
      </c>
      <c r="Q1429" s="145">
        <f>IFERROR(_xll.qlIndexFixing(ONIndex1Y,I1429,TRUE,_xll.ohTrigger(RecalcTrigger,Trigger1Y)),NA())</f>
        <v>1.0135127315722414E-2</v>
      </c>
    </row>
    <row r="1430" spans="2:17" x14ac:dyDescent="0.2">
      <c r="B1430" s="39" t="s">
        <v>42</v>
      </c>
      <c r="D1430" s="42">
        <f>_xll.qlCalendarAdvance(Calendar,$D1429,B1430,"f",FALSE)</f>
        <v>49761</v>
      </c>
      <c r="E1430" s="139">
        <f>_xll.qlInterestRateIndexValueDate(IndexON,D1430)</f>
        <v>49761</v>
      </c>
      <c r="F1430" s="155">
        <f>IFERROR(_xll.qlIndexFixing(IndexON,D1430,TRUE,_xll.ohTrigger(RecalcTrigger,TriggerON)),NA())</f>
        <v>9.3143481853008581E-3</v>
      </c>
      <c r="H1430" s="42">
        <f>_xll.qlCalendarAdvance(Calendar,$H1429,B1430,"f",FALSE)</f>
        <v>49761</v>
      </c>
      <c r="I1430" s="139">
        <f>_xll.qlInterestRateIndexValueDate(Index1M,$H1430)</f>
        <v>49765</v>
      </c>
      <c r="J1430" s="144">
        <f>IFERROR(_xll.qlIndexFixing(Index1M,$H1430,TRUE,_xll.ohTrigger(RecalcTrigger,Trigger1M)),NA())</f>
        <v>9.3024693192154118E-3</v>
      </c>
      <c r="K1430" s="44">
        <f>IFERROR(_xll.qlIndexFixing(Index3M,H1430,TRUE,_xll.ohTrigger(RecalcTrigger,Trigger3M)),NA())</f>
        <v>9.7845020195204673E-3</v>
      </c>
      <c r="L1430" s="44">
        <f>IFERROR(_xll.qlIndexFixing(Index6M,$H1430,TRUE,_xll.ohTrigger(RecalcTrigger,Trigger6M)),NA())</f>
        <v>9.8320595021804159E-3</v>
      </c>
      <c r="M1430" s="145">
        <f>IFERROR(_xll.qlIndexFixing(Index1Y,$H1430,TRUE,_xll.ohTrigger(RecalcTrigger,Trigger1Y)),NA())</f>
        <v>9.934327602378324E-3</v>
      </c>
      <c r="N1430" s="144">
        <f>IFERROR(_xll.qlIndexFixing(ONIndex1M,I1430,TRUE,_xll.ohTrigger(RecalcTrigger,Trigger1M)),NA())</f>
        <v>9.3140124612922648E-3</v>
      </c>
      <c r="O1430" s="44">
        <f>IFERROR(_xll.qlIndexFixing(ONIndex3M,I1430,TRUE,_xll.ohTrigger(RecalcTrigger,Trigger3M)),NA())</f>
        <v>9.8272379199837445E-3</v>
      </c>
      <c r="P1430" s="44">
        <f>IFERROR(_xll.qlIndexFixing(ONIndex6M,I1430,TRUE,_xll.ohTrigger(RecalcTrigger,Trigger6M)),NA())</f>
        <v>9.9303527582517148E-3</v>
      </c>
      <c r="Q1430" s="145">
        <f>IFERROR(_xll.qlIndexFixing(ONIndex1Y,I1430,TRUE,_xll.ohTrigger(RecalcTrigger,Trigger1Y)),NA())</f>
        <v>1.0125523221082844E-2</v>
      </c>
    </row>
    <row r="1431" spans="2:17" x14ac:dyDescent="0.2">
      <c r="B1431" s="39" t="s">
        <v>42</v>
      </c>
      <c r="D1431" s="42">
        <f>_xll.qlCalendarAdvance(Calendar,$D1430,B1431,"f",FALSE)</f>
        <v>49768</v>
      </c>
      <c r="E1431" s="139">
        <f>_xll.qlInterestRateIndexValueDate(IndexON,D1431)</f>
        <v>49768</v>
      </c>
      <c r="F1431" s="155">
        <f>IFERROR(_xll.qlIndexFixing(IndexON,D1431,TRUE,_xll.ohTrigger(RecalcTrigger,TriggerON)),NA())</f>
        <v>9.3056225639553958E-3</v>
      </c>
      <c r="H1431" s="42">
        <f>_xll.qlCalendarAdvance(Calendar,$H1430,B1431,"f",FALSE)</f>
        <v>49768</v>
      </c>
      <c r="I1431" s="139">
        <f>_xll.qlInterestRateIndexValueDate(Index1M,$H1431)</f>
        <v>49772</v>
      </c>
      <c r="J1431" s="144">
        <f>IFERROR(_xll.qlIndexFixing(Index1M,$H1431,TRUE,_xll.ohTrigger(RecalcTrigger,Trigger1M)),NA())</f>
        <v>9.2940655031297226E-3</v>
      </c>
      <c r="K1431" s="44">
        <f>IFERROR(_xll.qlIndexFixing(Index3M,H1431,TRUE,_xll.ohTrigger(RecalcTrigger,Trigger3M)),NA())</f>
        <v>9.7756260089381167E-3</v>
      </c>
      <c r="L1431" s="44">
        <f>IFERROR(_xll.qlIndexFixing(Index6M,$H1431,TRUE,_xll.ohTrigger(RecalcTrigger,Trigger6M)),NA())</f>
        <v>9.8224271333954161E-3</v>
      </c>
      <c r="M1431" s="145">
        <f>IFERROR(_xll.qlIndexFixing(Index1Y,$H1431,TRUE,_xll.ohTrigger(RecalcTrigger,Trigger1Y)),NA())</f>
        <v>9.9249656600965356E-3</v>
      </c>
      <c r="N1431" s="144">
        <f>IFERROR(_xll.qlIndexFixing(ONIndex1M,I1431,TRUE,_xll.ohTrigger(RecalcTrigger,Trigger1M)),NA())</f>
        <v>9.3055827057586527E-3</v>
      </c>
      <c r="O1431" s="44">
        <f>IFERROR(_xll.qlIndexFixing(ONIndex3M,I1431,TRUE,_xll.ohTrigger(RecalcTrigger,Trigger3M)),NA())</f>
        <v>9.8182659070111811E-3</v>
      </c>
      <c r="P1431" s="44">
        <f>IFERROR(_xll.qlIndexFixing(ONIndex6M,I1431,TRUE,_xll.ohTrigger(RecalcTrigger,Trigger6M)),NA())</f>
        <v>9.9206091282688647E-3</v>
      </c>
      <c r="Q1431" s="145">
        <f>IFERROR(_xll.qlIndexFixing(ONIndex1Y,I1431,TRUE,_xll.ohTrigger(RecalcTrigger,Trigger1Y)),NA())</f>
        <v>1.0115931886156559E-2</v>
      </c>
    </row>
    <row r="1432" spans="2:17" x14ac:dyDescent="0.2">
      <c r="B1432" s="39" t="s">
        <v>42</v>
      </c>
      <c r="D1432" s="42">
        <f>_xll.qlCalendarAdvance(Calendar,$D1431,B1432,"f",FALSE)</f>
        <v>49775</v>
      </c>
      <c r="E1432" s="139">
        <f>_xll.qlInterestRateIndexValueDate(IndexON,D1432)</f>
        <v>49775</v>
      </c>
      <c r="F1432" s="155">
        <f>IFERROR(_xll.qlIndexFixing(IndexON,D1432,TRUE,_xll.ohTrigger(RecalcTrigger,TriggerON)),NA())</f>
        <v>9.2949178956516221E-3</v>
      </c>
      <c r="H1432" s="42">
        <f>_xll.qlCalendarAdvance(Calendar,$H1431,B1432,"f",FALSE)</f>
        <v>49775</v>
      </c>
      <c r="I1432" s="139">
        <f>_xll.qlInterestRateIndexValueDate(Index1M,$H1432)</f>
        <v>49781</v>
      </c>
      <c r="J1432" s="144">
        <f>IFERROR(_xll.qlIndexFixing(Index1M,$H1432,TRUE,_xll.ohTrigger(RecalcTrigger,Trigger1M)),NA())</f>
        <v>9.2832875526003278E-3</v>
      </c>
      <c r="K1432" s="44">
        <f>IFERROR(_xll.qlIndexFixing(Index3M,H1432,TRUE,_xll.ohTrigger(RecalcTrigger,Trigger3M)),NA())</f>
        <v>9.7642431966128793E-3</v>
      </c>
      <c r="L1432" s="44">
        <f>IFERROR(_xll.qlIndexFixing(Index6M,$H1432,TRUE,_xll.ohTrigger(RecalcTrigger,Trigger6M)),NA())</f>
        <v>9.8100619122620629E-3</v>
      </c>
      <c r="M1432" s="145">
        <f>IFERROR(_xll.qlIndexFixing(Index1Y,$H1432,TRUE,_xll.ohTrigger(RecalcTrigger,Trigger1Y)),NA())</f>
        <v>9.9129443874988992E-3</v>
      </c>
      <c r="N1432" s="144">
        <f>IFERROR(_xll.qlIndexFixing(ONIndex1M,I1432,TRUE,_xll.ohTrigger(RecalcTrigger,Trigger1M)),NA())</f>
        <v>9.2938112427010111E-3</v>
      </c>
      <c r="O1432" s="44">
        <f>IFERROR(_xll.qlIndexFixing(ONIndex3M,I1432,TRUE,_xll.ohTrigger(RecalcTrigger,Trigger3M)),NA())</f>
        <v>9.8057475688317908E-3</v>
      </c>
      <c r="P1432" s="44">
        <f>IFERROR(_xll.qlIndexFixing(ONIndex6M,I1432,TRUE,_xll.ohTrigger(RecalcTrigger,Trigger6M)),NA())</f>
        <v>9.9069809729446234E-3</v>
      </c>
      <c r="Q1432" s="145">
        <f>IFERROR(_xll.qlIndexFixing(ONIndex1Y,I1432,TRUE,_xll.ohTrigger(RecalcTrigger,Trigger1Y)),NA())</f>
        <v>1.0102536121312511E-2</v>
      </c>
    </row>
    <row r="1433" spans="2:17" x14ac:dyDescent="0.2">
      <c r="B1433" s="39" t="s">
        <v>42</v>
      </c>
      <c r="D1433" s="42">
        <f>_xll.qlCalendarAdvance(Calendar,$D1432,B1433,"f",FALSE)</f>
        <v>49782</v>
      </c>
      <c r="E1433" s="139">
        <f>_xll.qlInterestRateIndexValueDate(IndexON,D1433)</f>
        <v>49782</v>
      </c>
      <c r="F1433" s="155">
        <f>IFERROR(_xll.qlIndexFixing(IndexON,D1433,TRUE,_xll.ohTrigger(RecalcTrigger,TriggerON)),NA())</f>
        <v>9.2882400763460993E-3</v>
      </c>
      <c r="H1433" s="42">
        <f>_xll.qlCalendarAdvance(Calendar,$H1432,B1433,"f",FALSE)</f>
        <v>49782</v>
      </c>
      <c r="I1433" s="139">
        <f>_xll.qlInterestRateIndexValueDate(Index1M,$H1433)</f>
        <v>49786</v>
      </c>
      <c r="J1433" s="144">
        <f>IFERROR(_xll.qlIndexFixing(Index1M,$H1433,TRUE,_xll.ohTrigger(RecalcTrigger,Trigger1M)),NA())</f>
        <v>9.2773130927241709E-3</v>
      </c>
      <c r="K1433" s="44">
        <f>IFERROR(_xll.qlIndexFixing(Index3M,H1433,TRUE,_xll.ohTrigger(RecalcTrigger,Trigger3M)),NA())</f>
        <v>9.7579337923549246E-3</v>
      </c>
      <c r="L1433" s="44">
        <f>IFERROR(_xll.qlIndexFixing(Index6M,$H1433,TRUE,_xll.ohTrigger(RecalcTrigger,Trigger6M)),NA())</f>
        <v>9.8032014956718379E-3</v>
      </c>
      <c r="M1433" s="145">
        <f>IFERROR(_xll.qlIndexFixing(Index1Y,$H1433,TRUE,_xll.ohTrigger(RecalcTrigger,Trigger1Y)),NA())</f>
        <v>9.9062733689891398E-3</v>
      </c>
      <c r="N1433" s="144">
        <f>IFERROR(_xll.qlIndexFixing(ONIndex1M,I1433,TRUE,_xll.ohTrigger(RecalcTrigger,Trigger1M)),NA())</f>
        <v>9.2887769575256129E-3</v>
      </c>
      <c r="O1433" s="44">
        <f>IFERROR(_xll.qlIndexFixing(ONIndex3M,I1433,TRUE,_xll.ohTrigger(RecalcTrigger,Trigger3M)),NA())</f>
        <v>9.8003767100074413E-3</v>
      </c>
      <c r="P1433" s="44">
        <f>IFERROR(_xll.qlIndexFixing(ONIndex6M,I1433,TRUE,_xll.ohTrigger(RecalcTrigger,Trigger6M)),NA())</f>
        <v>9.9011541963633931E-3</v>
      </c>
      <c r="Q1433" s="145">
        <f>IFERROR(_xll.qlIndexFixing(ONIndex1Y,I1433,TRUE,_xll.ohTrigger(RecalcTrigger,Trigger1Y)),NA())</f>
        <v>1.0096788358033848E-2</v>
      </c>
    </row>
    <row r="1434" spans="2:17" x14ac:dyDescent="0.2">
      <c r="B1434" s="39" t="s">
        <v>42</v>
      </c>
      <c r="D1434" s="42">
        <f>_xll.qlCalendarAdvance(Calendar,$D1433,B1434,"f",FALSE)</f>
        <v>49789</v>
      </c>
      <c r="E1434" s="139">
        <f>_xll.qlInterestRateIndexValueDate(IndexON,D1434)</f>
        <v>49789</v>
      </c>
      <c r="F1434" s="155">
        <f>IFERROR(_xll.qlIndexFixing(IndexON,D1434,TRUE,_xll.ohTrigger(RecalcTrigger,TriggerON)),NA())</f>
        <v>9.2795837780279555E-3</v>
      </c>
      <c r="H1434" s="42">
        <f>_xll.qlCalendarAdvance(Calendar,$H1433,B1434,"f",FALSE)</f>
        <v>49789</v>
      </c>
      <c r="I1434" s="139">
        <f>_xll.qlInterestRateIndexValueDate(Index1M,$H1434)</f>
        <v>49793</v>
      </c>
      <c r="J1434" s="144">
        <f>IFERROR(_xll.qlIndexFixing(Index1M,$H1434,TRUE,_xll.ohTrigger(RecalcTrigger,Trigger1M)),NA())</f>
        <v>9.2689650216311037E-3</v>
      </c>
      <c r="K1434" s="44">
        <f>IFERROR(_xll.qlIndexFixing(Index3M,H1434,TRUE,_xll.ohTrigger(RecalcTrigger,Trigger3M)),NA())</f>
        <v>9.7491181051935581E-3</v>
      </c>
      <c r="L1434" s="44">
        <f>IFERROR(_xll.qlIndexFixing(Index6M,$H1434,TRUE,_xll.ohTrigger(RecalcTrigger,Trigger6M)),NA())</f>
        <v>9.79360764153492E-3</v>
      </c>
      <c r="M1434" s="145">
        <f>IFERROR(_xll.qlIndexFixing(Index1Y,$H1434,TRUE,_xll.ohTrigger(RecalcTrigger,Trigger1Y)),NA())</f>
        <v>9.8969428134707861E-3</v>
      </c>
      <c r="N1434" s="144">
        <f>IFERROR(_xll.qlIndexFixing(ONIndex1M,I1434,TRUE,_xll.ohTrigger(RecalcTrigger,Trigger1M)),NA())</f>
        <v>9.279923600598039E-3</v>
      </c>
      <c r="O1434" s="44">
        <f>IFERROR(_xll.qlIndexFixing(ONIndex3M,I1434,TRUE,_xll.ohTrigger(RecalcTrigger,Trigger3M)),NA())</f>
        <v>9.7909570493159848E-3</v>
      </c>
      <c r="P1434" s="44">
        <f>IFERROR(_xll.qlIndexFixing(ONIndex6M,I1434,TRUE,_xll.ohTrigger(RecalcTrigger,Trigger6M)),NA())</f>
        <v>9.8908860389190778E-3</v>
      </c>
      <c r="Q1434" s="145">
        <f>IFERROR(_xll.qlIndexFixing(ONIndex1Y,I1434,TRUE,_xll.ohTrigger(RecalcTrigger,Trigger1Y)),NA())</f>
        <v>1.0086696184576915E-2</v>
      </c>
    </row>
    <row r="1435" spans="2:17" x14ac:dyDescent="0.2">
      <c r="B1435" s="39" t="s">
        <v>42</v>
      </c>
      <c r="D1435" s="42">
        <f>_xll.qlCalendarAdvance(Calendar,$D1434,B1435,"f",FALSE)</f>
        <v>49797</v>
      </c>
      <c r="E1435" s="139">
        <f>_xll.qlInterestRateIndexValueDate(IndexON,D1435)</f>
        <v>49797</v>
      </c>
      <c r="F1435" s="155">
        <f>IFERROR(_xll.qlIndexFixing(IndexON,D1435,TRUE,_xll.ohTrigger(RecalcTrigger,TriggerON)),NA())</f>
        <v>9.2687278699621345E-3</v>
      </c>
      <c r="H1435" s="42">
        <f>_xll.qlCalendarAdvance(Calendar,$H1434,B1435,"f",FALSE)</f>
        <v>49797</v>
      </c>
      <c r="I1435" s="139">
        <f>_xll.qlInterestRateIndexValueDate(Index1M,$H1435)</f>
        <v>49801</v>
      </c>
      <c r="J1435" s="144">
        <f>IFERROR(_xll.qlIndexFixing(Index1M,$H1435,TRUE,_xll.ohTrigger(RecalcTrigger,Trigger1M)),NA())</f>
        <v>9.2589738296761266E-3</v>
      </c>
      <c r="K1435" s="44">
        <f>IFERROR(_xll.qlIndexFixing(Index3M,H1435,TRUE,_xll.ohTrigger(RecalcTrigger,Trigger3M)),NA())</f>
        <v>9.7385759647878496E-3</v>
      </c>
      <c r="L1435" s="44">
        <f>IFERROR(_xll.qlIndexFixing(Index6M,$H1435,TRUE,_xll.ohTrigger(RecalcTrigger,Trigger6M)),NA())</f>
        <v>9.7821111801605527E-3</v>
      </c>
      <c r="M1435" s="145">
        <f>IFERROR(_xll.qlIndexFixing(Index1Y,$H1435,TRUE,_xll.ohTrigger(RecalcTrigger,Trigger1Y)),NA())</f>
        <v>9.8862918708491065E-3</v>
      </c>
      <c r="N1435" s="144">
        <f>IFERROR(_xll.qlIndexFixing(ONIndex1M,I1435,TRUE,_xll.ohTrigger(RecalcTrigger,Trigger1M)),NA())</f>
        <v>9.2708523351792138E-3</v>
      </c>
      <c r="O1435" s="44">
        <f>IFERROR(_xll.qlIndexFixing(ONIndex3M,I1435,TRUE,_xll.ohTrigger(RecalcTrigger,Trigger3M)),NA())</f>
        <v>9.7812928075491357E-3</v>
      </c>
      <c r="P1435" s="44">
        <f>IFERROR(_xll.qlIndexFixing(ONIndex6M,I1435,TRUE,_xll.ohTrigger(RecalcTrigger,Trigger6M)),NA())</f>
        <v>9.880359151557272E-3</v>
      </c>
      <c r="Q1435" s="145">
        <f>IFERROR(_xll.qlIndexFixing(ONIndex1Y,I1435,TRUE,_xll.ohTrigger(RecalcTrigger,Trigger1Y)),NA())</f>
        <v>1.0076336990074708E-2</v>
      </c>
    </row>
    <row r="1436" spans="2:17" x14ac:dyDescent="0.2">
      <c r="B1436" s="39" t="s">
        <v>42</v>
      </c>
      <c r="D1436" s="42">
        <f>_xll.qlCalendarAdvance(Calendar,$D1435,B1436,"f",FALSE)</f>
        <v>49804</v>
      </c>
      <c r="E1436" s="139">
        <f>_xll.qlInterestRateIndexValueDate(IndexON,D1436)</f>
        <v>49804</v>
      </c>
      <c r="F1436" s="155">
        <f>IFERROR(_xll.qlIndexFixing(IndexON,D1436,TRUE,_xll.ohTrigger(RecalcTrigger,TriggerON)),NA())</f>
        <v>9.2601256631752449E-3</v>
      </c>
      <c r="H1436" s="42">
        <f>_xll.qlCalendarAdvance(Calendar,$H1435,B1436,"f",FALSE)</f>
        <v>49804</v>
      </c>
      <c r="I1436" s="139">
        <f>_xll.qlInterestRateIndexValueDate(Index1M,$H1436)</f>
        <v>49808</v>
      </c>
      <c r="J1436" s="144">
        <f>IFERROR(_xll.qlIndexFixing(Index1M,$H1436,TRUE,_xll.ohTrigger(RecalcTrigger,Trigger1M)),NA())</f>
        <v>9.2506682141285483E-3</v>
      </c>
      <c r="K1436" s="44">
        <f>IFERROR(_xll.qlIndexFixing(Index3M,H1436,TRUE,_xll.ohTrigger(RecalcTrigger,Trigger3M)),NA())</f>
        <v>9.7298061032083036E-3</v>
      </c>
      <c r="L1436" s="44">
        <f>IFERROR(_xll.qlIndexFixing(Index6M,$H1436,TRUE,_xll.ohTrigger(RecalcTrigger,Trigger6M)),NA())</f>
        <v>9.7725436953200878E-3</v>
      </c>
      <c r="M1436" s="145">
        <f>IFERROR(_xll.qlIndexFixing(Index1Y,$H1436,TRUE,_xll.ohTrigger(RecalcTrigger,Trigger1Y)),NA())</f>
        <v>9.8769831575841287E-3</v>
      </c>
      <c r="N1436" s="144">
        <f>IFERROR(_xll.qlIndexFixing(ONIndex1M,I1436,TRUE,_xll.ohTrigger(RecalcTrigger,Trigger1M)),NA())</f>
        <v>9.2625170816518221E-3</v>
      </c>
      <c r="O1436" s="44">
        <f>IFERROR(_xll.qlIndexFixing(ONIndex3M,I1436,TRUE,_xll.ohTrigger(RecalcTrigger,Trigger3M)),NA())</f>
        <v>9.7724171011392968E-3</v>
      </c>
      <c r="P1436" s="44">
        <f>IFERROR(_xll.qlIndexFixing(ONIndex6M,I1436,TRUE,_xll.ohTrigger(RecalcTrigger,Trigger6M)),NA())</f>
        <v>9.8706729296527129E-3</v>
      </c>
      <c r="Q1436" s="145">
        <f>IFERROR(_xll.qlIndexFixing(ONIndex1Y,I1436,TRUE,_xll.ohTrigger(RecalcTrigger,Trigger1Y)),NA())</f>
        <v>1.0066814683211689E-2</v>
      </c>
    </row>
    <row r="1437" spans="2:17" x14ac:dyDescent="0.2">
      <c r="B1437" s="39" t="s">
        <v>42</v>
      </c>
      <c r="D1437" s="42">
        <f>_xll.qlCalendarAdvance(Calendar,$D1436,B1437,"f",FALSE)</f>
        <v>49811</v>
      </c>
      <c r="E1437" s="139">
        <f>_xll.qlInterestRateIndexValueDate(IndexON,D1437)</f>
        <v>49811</v>
      </c>
      <c r="F1437" s="155">
        <f>IFERROR(_xll.qlIndexFixing(IndexON,D1437,TRUE,_xll.ohTrigger(RecalcTrigger,TriggerON)),NA())</f>
        <v>9.25154778239623E-3</v>
      </c>
      <c r="H1437" s="42">
        <f>_xll.qlCalendarAdvance(Calendar,$H1436,B1437,"f",FALSE)</f>
        <v>49811</v>
      </c>
      <c r="I1437" s="139">
        <f>_xll.qlInterestRateIndexValueDate(Index1M,$H1437)</f>
        <v>49815</v>
      </c>
      <c r="J1437" s="144">
        <f>IFERROR(_xll.qlIndexFixing(Index1M,$H1437,TRUE,_xll.ohTrigger(RecalcTrigger,Trigger1M)),NA())</f>
        <v>9.2423822834566335E-3</v>
      </c>
      <c r="K1437" s="44">
        <f>IFERROR(_xll.qlIndexFixing(Index3M,H1437,TRUE,_xll.ohTrigger(RecalcTrigger,Trigger3M)),NA())</f>
        <v>9.7210574434725139E-3</v>
      </c>
      <c r="L1437" s="44">
        <f>IFERROR(_xll.qlIndexFixing(Index6M,$H1437,TRUE,_xll.ohTrigger(RecalcTrigger,Trigger6M)),NA())</f>
        <v>9.7629877796982494E-3</v>
      </c>
      <c r="M1437" s="145">
        <f>IFERROR(_xll.qlIndexFixing(Index1Y,$H1437,TRUE,_xll.ohTrigger(RecalcTrigger,Trigger1Y)),NA())</f>
        <v>9.8676844692974792E-3</v>
      </c>
      <c r="N1437" s="144">
        <f>IFERROR(_xll.qlIndexFixing(ONIndex1M,I1437,TRUE,_xll.ohTrigger(RecalcTrigger,Trigger1M)),NA())</f>
        <v>9.2542010064633473E-3</v>
      </c>
      <c r="O1437" s="44">
        <f>IFERROR(_xll.qlIndexFixing(ONIndex3M,I1437,TRUE,_xll.ohTrigger(RecalcTrigger,Trigger3M)),NA())</f>
        <v>9.7635609163138071E-3</v>
      </c>
      <c r="P1437" s="44">
        <f>IFERROR(_xll.qlIndexFixing(ONIndex6M,I1437,TRUE,_xll.ohTrigger(RecalcTrigger,Trigger6M)),NA())</f>
        <v>9.8609985533126832E-3</v>
      </c>
      <c r="Q1437" s="145">
        <f>IFERROR(_xll.qlIndexFixing(ONIndex1Y,I1437,TRUE,_xll.ohTrigger(RecalcTrigger,Trigger1Y)),NA())</f>
        <v>1.0057306460922177E-2</v>
      </c>
    </row>
    <row r="1438" spans="2:17" x14ac:dyDescent="0.2">
      <c r="B1438" s="39" t="s">
        <v>42</v>
      </c>
      <c r="D1438" s="42">
        <f>_xll.qlCalendarAdvance(Calendar,$D1437,B1438,"f",FALSE)</f>
        <v>49818</v>
      </c>
      <c r="E1438" s="139">
        <f>_xll.qlInterestRateIndexValueDate(IndexON,D1438)</f>
        <v>49818</v>
      </c>
      <c r="F1438" s="155">
        <f>IFERROR(_xll.qlIndexFixing(IndexON,D1438,TRUE,_xll.ohTrigger(RecalcTrigger,TriggerON)),NA())</f>
        <v>9.242994511478031E-3</v>
      </c>
      <c r="H1438" s="42">
        <f>_xll.qlCalendarAdvance(Calendar,$H1437,B1438,"f",FALSE)</f>
        <v>49818</v>
      </c>
      <c r="I1438" s="139">
        <f>_xll.qlInterestRateIndexValueDate(Index1M,$H1438)</f>
        <v>49822</v>
      </c>
      <c r="J1438" s="144">
        <f>IFERROR(_xll.qlIndexFixing(Index1M,$H1438,TRUE,_xll.ohTrigger(RecalcTrigger,Trigger1M)),NA())</f>
        <v>9.234116299283366E-3</v>
      </c>
      <c r="K1438" s="44">
        <f>IFERROR(_xll.qlIndexFixing(Index3M,H1438,TRUE,_xll.ohTrigger(RecalcTrigger,Trigger3M)),NA())</f>
        <v>9.7123302449955828E-3</v>
      </c>
      <c r="L1438" s="44">
        <f>IFERROR(_xll.qlIndexFixing(Index6M,$H1438,TRUE,_xll.ohTrigger(RecalcTrigger,Trigger6M)),NA())</f>
        <v>9.7534431341782194E-3</v>
      </c>
      <c r="M1438" s="145">
        <f>IFERROR(_xll.qlIndexFixing(Index1Y,$H1438,TRUE,_xll.ohTrigger(RecalcTrigger,Trigger1Y)),NA())</f>
        <v>9.8583956975056321E-3</v>
      </c>
      <c r="N1438" s="144">
        <f>IFERROR(_xll.qlIndexFixing(ONIndex1M,I1438,TRUE,_xll.ohTrigger(RecalcTrigger,Trigger1M)),NA())</f>
        <v>9.2459043711645705E-3</v>
      </c>
      <c r="O1438" s="44">
        <f>IFERROR(_xll.qlIndexFixing(ONIndex3M,I1438,TRUE,_xll.ohTrigger(RecalcTrigger,Trigger3M)),NA())</f>
        <v>9.7547245119056214E-3</v>
      </c>
      <c r="P1438" s="44">
        <f>IFERROR(_xll.qlIndexFixing(ONIndex6M,I1438,TRUE,_xll.ohTrigger(RecalcTrigger,Trigger6M)),NA())</f>
        <v>9.8513362453989117E-3</v>
      </c>
      <c r="Q1438" s="145">
        <f>IFERROR(_xll.qlIndexFixing(ONIndex1Y,I1438,TRUE,_xll.ohTrigger(RecalcTrigger,Trigger1Y)),NA())</f>
        <v>1.0047812538953593E-2</v>
      </c>
    </row>
    <row r="1439" spans="2:17" x14ac:dyDescent="0.2">
      <c r="B1439" s="39" t="s">
        <v>42</v>
      </c>
      <c r="D1439" s="42">
        <f>_xll.qlCalendarAdvance(Calendar,$D1438,B1439,"f",FALSE)</f>
        <v>49825</v>
      </c>
      <c r="E1439" s="139">
        <f>_xll.qlInterestRateIndexValueDate(IndexON,D1439)</f>
        <v>49825</v>
      </c>
      <c r="F1439" s="155">
        <f>IFERROR(_xll.qlIndexFixing(IndexON,D1439,TRUE,_xll.ohTrigger(RecalcTrigger,TriggerON)),NA())</f>
        <v>9.234466134273589E-3</v>
      </c>
      <c r="H1439" s="42">
        <f>_xll.qlCalendarAdvance(Calendar,$H1438,B1439,"f",FALSE)</f>
        <v>49825</v>
      </c>
      <c r="I1439" s="139">
        <f>_xll.qlInterestRateIndexValueDate(Index1M,$H1439)</f>
        <v>49829</v>
      </c>
      <c r="J1439" s="144">
        <f>IFERROR(_xll.qlIndexFixing(Index1M,$H1439,TRUE,_xll.ohTrigger(RecalcTrigger,Trigger1M)),NA())</f>
        <v>9.2263395706115858E-3</v>
      </c>
      <c r="K1439" s="44">
        <f>IFERROR(_xll.qlIndexFixing(Index3M,H1439,TRUE,_xll.ohTrigger(RecalcTrigger,Trigger3M)),NA())</f>
        <v>9.70362476719E-3</v>
      </c>
      <c r="L1439" s="44">
        <f>IFERROR(_xll.qlIndexFixing(Index6M,$H1439,TRUE,_xll.ohTrigger(RecalcTrigger,Trigger6M)),NA())</f>
        <v>9.7444547935927137E-3</v>
      </c>
      <c r="M1439" s="145">
        <f>IFERROR(_xll.qlIndexFixing(Index1Y,$H1439,TRUE,_xll.ohTrigger(RecalcTrigger,Trigger1Y)),NA())</f>
        <v>9.8491167326182228E-3</v>
      </c>
      <c r="N1439" s="144">
        <f>IFERROR(_xll.qlIndexFixing(ONIndex1M,I1439,TRUE,_xll.ohTrigger(RecalcTrigger,Trigger1M)),NA())</f>
        <v>9.2376274372263367E-3</v>
      </c>
      <c r="O1439" s="44">
        <f>IFERROR(_xll.qlIndexFixing(ONIndex3M,I1439,TRUE,_xll.ohTrigger(RecalcTrigger,Trigger3M)),NA())</f>
        <v>9.745908146907567E-3</v>
      </c>
      <c r="P1439" s="44">
        <f>IFERROR(_xll.qlIndexFixing(ONIndex6M,I1439,TRUE,_xll.ohTrigger(RecalcTrigger,Trigger6M)),NA())</f>
        <v>9.8416862281336392E-3</v>
      </c>
      <c r="Q1439" s="145">
        <f>IFERROR(_xll.qlIndexFixing(ONIndex1Y,I1439,TRUE,_xll.ohTrigger(RecalcTrigger,Trigger1Y)),NA())</f>
        <v>1.0038333132893484E-2</v>
      </c>
    </row>
    <row r="1440" spans="2:17" x14ac:dyDescent="0.2">
      <c r="B1440" s="39" t="s">
        <v>42</v>
      </c>
      <c r="D1440" s="42">
        <f>_xll.qlCalendarAdvance(Calendar,$D1439,B1440,"f",FALSE)</f>
        <v>49832</v>
      </c>
      <c r="E1440" s="139">
        <f>_xll.qlInterestRateIndexValueDate(IndexON,D1440)</f>
        <v>49832</v>
      </c>
      <c r="F1440" s="155">
        <f>IFERROR(_xll.qlIndexFixing(IndexON,D1440,TRUE,_xll.ohTrigger(RecalcTrigger,TriggerON)),NA())</f>
        <v>9.2259629347690719E-3</v>
      </c>
      <c r="H1440" s="42">
        <f>_xll.qlCalendarAdvance(Calendar,$H1439,B1440,"f",FALSE)</f>
        <v>49832</v>
      </c>
      <c r="I1440" s="139">
        <f>_xll.qlInterestRateIndexValueDate(Index1M,$H1440)</f>
        <v>49836</v>
      </c>
      <c r="J1440" s="144">
        <f>IFERROR(_xll.qlIndexFixing(Index1M,$H1440,TRUE,_xll.ohTrigger(RecalcTrigger,Trigger1M)),NA())</f>
        <v>9.2181129905730685E-3</v>
      </c>
      <c r="K1440" s="44">
        <f>IFERROR(_xll.qlIndexFixing(Index3M,H1440,TRUE,_xll.ohTrigger(RecalcTrigger,Trigger3M)),NA())</f>
        <v>9.6949412694682588E-3</v>
      </c>
      <c r="L1440" s="44">
        <f>IFERROR(_xll.qlIndexFixing(Index6M,$H1440,TRUE,_xll.ohTrigger(RecalcTrigger,Trigger6M)),NA())</f>
        <v>9.7349314461439348E-3</v>
      </c>
      <c r="M1440" s="145">
        <f>IFERROR(_xll.qlIndexFixing(Index1Y,$H1440,TRUE,_xll.ohTrigger(RecalcTrigger,Trigger1Y)),NA())</f>
        <v>9.8398474639395817E-3</v>
      </c>
      <c r="N1440" s="144">
        <f>IFERROR(_xll.qlIndexFixing(ONIndex1M,I1440,TRUE,_xll.ohTrigger(RecalcTrigger,Trigger1M)),NA())</f>
        <v>9.2293704660395548E-3</v>
      </c>
      <c r="O1440" s="44">
        <f>IFERROR(_xll.qlIndexFixing(ONIndex3M,I1440,TRUE,_xll.ohTrigger(RecalcTrigger,Trigger3M)),NA())</f>
        <v>9.7371120800726629E-3</v>
      </c>
      <c r="P1440" s="44">
        <f>IFERROR(_xll.qlIndexFixing(ONIndex6M,I1440,TRUE,_xll.ohTrigger(RecalcTrigger,Trigger6M)),NA())</f>
        <v>9.8320487238989784E-3</v>
      </c>
      <c r="Q1440" s="145">
        <f>IFERROR(_xll.qlIndexFixing(ONIndex1Y,I1440,TRUE,_xll.ohTrigger(RecalcTrigger,Trigger1Y)),NA())</f>
        <v>1.0028868458409335E-2</v>
      </c>
    </row>
    <row r="1441" spans="2:17" x14ac:dyDescent="0.2">
      <c r="B1441" s="39" t="s">
        <v>42</v>
      </c>
      <c r="D1441" s="42">
        <f>_xll.qlCalendarAdvance(Calendar,$D1440,B1441,"f",FALSE)</f>
        <v>49839</v>
      </c>
      <c r="E1441" s="139">
        <f>_xll.qlInterestRateIndexValueDate(IndexON,D1441)</f>
        <v>49839</v>
      </c>
      <c r="F1441" s="155">
        <f>IFERROR(_xll.qlIndexFixing(IndexON,D1441,TRUE,_xll.ohTrigger(RecalcTrigger,TriggerON)),NA())</f>
        <v>9.2174851967641303E-3</v>
      </c>
      <c r="H1441" s="42">
        <f>_xll.qlCalendarAdvance(Calendar,$H1440,B1441,"f",FALSE)</f>
        <v>49839</v>
      </c>
      <c r="I1441" s="139">
        <f>_xll.qlInterestRateIndexValueDate(Index1M,$H1441)</f>
        <v>49843</v>
      </c>
      <c r="J1441" s="144">
        <f>IFERROR(_xll.qlIndexFixing(Index1M,$H1441,TRUE,_xll.ohTrigger(RecalcTrigger,Trigger1M)),NA())</f>
        <v>9.2099071224733819E-3</v>
      </c>
      <c r="K1441" s="44">
        <f>IFERROR(_xll.qlIndexFixing(Index3M,H1441,TRUE,_xll.ohTrigger(RecalcTrigger,Trigger3M)),NA())</f>
        <v>9.6862800112402399E-3</v>
      </c>
      <c r="L1441" s="44">
        <f>IFERROR(_xll.qlIndexFixing(Index6M,$H1441,TRUE,_xll.ohTrigger(RecalcTrigger,Trigger6M)),NA())</f>
        <v>9.7254184901035459E-3</v>
      </c>
      <c r="M1441" s="145">
        <f>IFERROR(_xll.qlIndexFixing(Index1Y,$H1441,TRUE,_xll.ohTrigger(RecalcTrigger,Trigger1Y)),NA())</f>
        <v>9.8305877796661025E-3</v>
      </c>
      <c r="N1441" s="144">
        <f>IFERROR(_xll.qlIndexFixing(ONIndex1M,I1441,TRUE,_xll.ohTrigger(RecalcTrigger,Trigger1M)),NA())</f>
        <v>9.2211337191550058E-3</v>
      </c>
      <c r="O1441" s="44">
        <f>IFERROR(_xll.qlIndexFixing(ONIndex3M,I1441,TRUE,_xll.ohTrigger(RecalcTrigger,Trigger3M)),NA())</f>
        <v>9.7283365705536085E-3</v>
      </c>
      <c r="P1441" s="44">
        <f>IFERROR(_xll.qlIndexFixing(ONIndex6M,I1441,TRUE,_xll.ohTrigger(RecalcTrigger,Trigger6M)),NA())</f>
        <v>9.8224239551569781E-3</v>
      </c>
      <c r="Q1441" s="145">
        <f>IFERROR(_xll.qlIndexFixing(ONIndex1Y,I1441,TRUE,_xll.ohTrigger(RecalcTrigger,Trigger1Y)),NA())</f>
        <v>1.0019418731168628E-2</v>
      </c>
    </row>
    <row r="1442" spans="2:17" x14ac:dyDescent="0.2">
      <c r="B1442" s="39" t="s">
        <v>42</v>
      </c>
      <c r="D1442" s="42">
        <f>_xll.qlCalendarAdvance(Calendar,$D1441,B1442,"f",FALSE)</f>
        <v>49846</v>
      </c>
      <c r="E1442" s="139">
        <f>_xll.qlInterestRateIndexValueDate(IndexON,D1442)</f>
        <v>49846</v>
      </c>
      <c r="F1442" s="155">
        <f>IFERROR(_xll.qlIndexFixing(IndexON,D1442,TRUE,_xll.ohTrigger(RecalcTrigger,TriggerON)),NA())</f>
        <v>9.2090332042449319E-3</v>
      </c>
      <c r="H1442" s="42">
        <f>_xll.qlCalendarAdvance(Calendar,$H1441,B1442,"f",FALSE)</f>
        <v>49846</v>
      </c>
      <c r="I1442" s="139">
        <f>_xll.qlInterestRateIndexValueDate(Index1M,$H1442)</f>
        <v>49850</v>
      </c>
      <c r="J1442" s="144">
        <f>IFERROR(_xll.qlIndexFixing(Index1M,$H1442,TRUE,_xll.ohTrigger(RecalcTrigger,Trigger1M)),NA())</f>
        <v>9.2017222279272559E-3</v>
      </c>
      <c r="K1442" s="44">
        <f>IFERROR(_xll.qlIndexFixing(Index3M,H1442,TRUE,_xll.ohTrigger(RecalcTrigger,Trigger3M)),NA())</f>
        <v>9.6776412519149636E-3</v>
      </c>
      <c r="L1442" s="44">
        <f>IFERROR(_xll.qlIndexFixing(Index6M,$H1442,TRUE,_xll.ohTrigger(RecalcTrigger,Trigger6M)),NA())</f>
        <v>9.7159156159643718E-3</v>
      </c>
      <c r="M1442" s="145">
        <f>IFERROR(_xll.qlIndexFixing(Index1Y,$H1442,TRUE,_xll.ohTrigger(RecalcTrigger,Trigger1Y)),NA())</f>
        <v>9.8213375668899615E-3</v>
      </c>
      <c r="N1442" s="144">
        <f>IFERROR(_xll.qlIndexFixing(ONIndex1M,I1442,TRUE,_xll.ohTrigger(RecalcTrigger,Trigger1M)),NA())</f>
        <v>9.2129174580435347E-3</v>
      </c>
      <c r="O1442" s="44">
        <f>IFERROR(_xll.qlIndexFixing(ONIndex3M,I1442,TRUE,_xll.ohTrigger(RecalcTrigger,Trigger3M)),NA())</f>
        <v>9.7195818771833586E-3</v>
      </c>
      <c r="P1442" s="44">
        <f>IFERROR(_xll.qlIndexFixing(ONIndex6M,I1442,TRUE,_xll.ohTrigger(RecalcTrigger,Trigger6M)),NA())</f>
        <v>9.812812144369687E-3</v>
      </c>
      <c r="Q1442" s="145">
        <f>IFERROR(_xll.qlIndexFixing(ONIndex1Y,I1442,TRUE,_xll.ohTrigger(RecalcTrigger,Trigger1Y)),NA())</f>
        <v>1.000998416699872E-2</v>
      </c>
    </row>
    <row r="1443" spans="2:17" x14ac:dyDescent="0.2">
      <c r="B1443" s="39" t="s">
        <v>42</v>
      </c>
      <c r="D1443" s="42">
        <f>_xll.qlCalendarAdvance(Calendar,$D1442,B1443,"f",FALSE)</f>
        <v>49853</v>
      </c>
      <c r="E1443" s="139">
        <f>_xll.qlInterestRateIndexValueDate(IndexON,D1443)</f>
        <v>49853</v>
      </c>
      <c r="F1443" s="155">
        <f>IFERROR(_xll.qlIndexFixing(IndexON,D1443,TRUE,_xll.ohTrigger(RecalcTrigger,TriggerON)),NA())</f>
        <v>9.2006072409844819E-3</v>
      </c>
      <c r="H1443" s="42">
        <f>_xll.qlCalendarAdvance(Calendar,$H1442,B1443,"f",FALSE)</f>
        <v>49853</v>
      </c>
      <c r="I1443" s="139">
        <f>_xll.qlInterestRateIndexValueDate(Index1M,$H1443)</f>
        <v>49857</v>
      </c>
      <c r="J1443" s="144">
        <f>IFERROR(_xll.qlIndexFixing(Index1M,$H1443,TRUE,_xll.ohTrigger(RecalcTrigger,Trigger1M)),NA())</f>
        <v>9.1930947324251576E-3</v>
      </c>
      <c r="K1443" s="44">
        <f>IFERROR(_xll.qlIndexFixing(Index3M,H1443,TRUE,_xll.ohTrigger(RecalcTrigger,Trigger3M)),NA())</f>
        <v>9.6690252499404723E-3</v>
      </c>
      <c r="L1443" s="44">
        <f>IFERROR(_xll.qlIndexFixing(Index6M,$H1443,TRUE,_xll.ohTrigger(RecalcTrigger,Trigger6M)),NA())</f>
        <v>9.7053341981645034E-3</v>
      </c>
      <c r="M1443" s="145">
        <f>IFERROR(_xll.qlIndexFixing(Index1Y,$H1443,TRUE,_xll.ohTrigger(RecalcTrigger,Trigger1Y)),NA())</f>
        <v>9.8120967115954034E-3</v>
      </c>
      <c r="N1443" s="144">
        <f>IFERROR(_xll.qlIndexFixing(ONIndex1M,I1443,TRUE,_xll.ohTrigger(RecalcTrigger,Trigger1M)),NA())</f>
        <v>9.2047219440161143E-3</v>
      </c>
      <c r="O1443" s="44">
        <f>IFERROR(_xll.qlIndexFixing(ONIndex3M,I1443,TRUE,_xll.ohTrigger(RecalcTrigger,Trigger3M)),NA())</f>
        <v>9.7108482587948686E-3</v>
      </c>
      <c r="P1443" s="44">
        <f>IFERROR(_xll.qlIndexFixing(ONIndex6M,I1443,TRUE,_xll.ohTrigger(RecalcTrigger,Trigger6M)),NA())</f>
        <v>9.8032135139192178E-3</v>
      </c>
      <c r="Q1443" s="145">
        <f>IFERROR(_xll.qlIndexFixing(ONIndex1Y,I1443,TRUE,_xll.ohTrigger(RecalcTrigger,Trigger1Y)),NA())</f>
        <v>1.0000564981407223E-2</v>
      </c>
    </row>
    <row r="1444" spans="2:17" x14ac:dyDescent="0.2">
      <c r="B1444" s="39" t="s">
        <v>42</v>
      </c>
      <c r="D1444" s="42">
        <f>_xll.qlCalendarAdvance(Calendar,$D1443,B1444,"f",FALSE)</f>
        <v>49860</v>
      </c>
      <c r="E1444" s="139">
        <f>_xll.qlInterestRateIndexValueDate(IndexON,D1444)</f>
        <v>49860</v>
      </c>
      <c r="F1444" s="155">
        <f>IFERROR(_xll.qlIndexFixing(IndexON,D1444,TRUE,_xll.ohTrigger(RecalcTrigger,TriggerON)),NA())</f>
        <v>9.1922075909689482E-3</v>
      </c>
      <c r="H1444" s="42">
        <f>_xll.qlCalendarAdvance(Calendar,$H1443,B1444,"f",FALSE)</f>
        <v>49860</v>
      </c>
      <c r="I1444" s="139">
        <f>_xll.qlInterestRateIndexValueDate(Index1M,$H1444)</f>
        <v>49864</v>
      </c>
      <c r="J1444" s="144">
        <f>IFERROR(_xll.qlIndexFixing(Index1M,$H1444,TRUE,_xll.ohTrigger(RecalcTrigger,Trigger1M)),NA())</f>
        <v>9.1849539211665051E-3</v>
      </c>
      <c r="K1444" s="44">
        <f>IFERROR(_xll.qlIndexFixing(Index3M,H1444,TRUE,_xll.ohTrigger(RecalcTrigger,Trigger3M)),NA())</f>
        <v>9.6604317770967174E-3</v>
      </c>
      <c r="L1444" s="44">
        <f>IFERROR(_xll.qlIndexFixing(Index6M,$H1444,TRUE,_xll.ohTrigger(RecalcTrigger,Trigger6M)),NA())</f>
        <v>9.69639493747553E-3</v>
      </c>
      <c r="M1444" s="145">
        <f>IFERROR(_xll.qlIndexFixing(Index1Y,$H1444,TRUE,_xll.ohTrigger(RecalcTrigger,Trigger1Y)),NA())</f>
        <v>9.8028650986611496E-3</v>
      </c>
      <c r="N1444" s="144">
        <f>IFERROR(_xll.qlIndexFixing(ONIndex1M,I1444,TRUE,_xll.ohTrigger(RecalcTrigger,Trigger1M)),NA())</f>
        <v>9.1965474386235257E-3</v>
      </c>
      <c r="O1444" s="44">
        <f>IFERROR(_xll.qlIndexFixing(ONIndex3M,I1444,TRUE,_xll.ohTrigger(RecalcTrigger,Trigger3M)),NA())</f>
        <v>9.7021359743809654E-3</v>
      </c>
      <c r="P1444" s="44">
        <f>IFERROR(_xll.qlIndexFixing(ONIndex6M,I1444,TRUE,_xll.ohTrigger(RecalcTrigger,Trigger6M)),NA())</f>
        <v>9.7936282862676194E-3</v>
      </c>
      <c r="Q1444" s="145">
        <f>IFERROR(_xll.qlIndexFixing(ONIndex1Y,I1444,TRUE,_xll.ohTrigger(RecalcTrigger,Trigger1Y)),NA())</f>
        <v>9.9911613902214924E-3</v>
      </c>
    </row>
    <row r="1445" spans="2:17" x14ac:dyDescent="0.2">
      <c r="B1445" s="39" t="s">
        <v>42</v>
      </c>
      <c r="D1445" s="42">
        <f>_xll.qlCalendarAdvance(Calendar,$D1444,B1445,"f",FALSE)</f>
        <v>49867</v>
      </c>
      <c r="E1445" s="139">
        <f>_xll.qlInterestRateIndexValueDate(IndexON,D1445)</f>
        <v>49867</v>
      </c>
      <c r="F1445" s="155">
        <f>IFERROR(_xll.qlIndexFixing(IndexON,D1445,TRUE,_xll.ohTrigger(RecalcTrigger,TriggerON)),NA())</f>
        <v>9.183834538051272E-3</v>
      </c>
      <c r="H1445" s="42">
        <f>_xll.qlCalendarAdvance(Calendar,$H1444,B1445,"f",FALSE)</f>
        <v>49867</v>
      </c>
      <c r="I1445" s="139">
        <f>_xll.qlInterestRateIndexValueDate(Index1M,$H1445)</f>
        <v>49871</v>
      </c>
      <c r="J1445" s="144">
        <f>IFERROR(_xll.qlIndexFixing(Index1M,$H1445,TRUE,_xll.ohTrigger(RecalcTrigger,Trigger1M)),NA())</f>
        <v>9.1768348877080581E-3</v>
      </c>
      <c r="K1445" s="44">
        <f>IFERROR(_xll.qlIndexFixing(Index3M,H1445,TRUE,_xll.ohTrigger(RecalcTrigger,Trigger3M)),NA())</f>
        <v>9.6518593250658775E-3</v>
      </c>
      <c r="L1445" s="44">
        <f>IFERROR(_xll.qlIndexFixing(Index6M,$H1445,TRUE,_xll.ohTrigger(RecalcTrigger,Trigger6M)),NA())</f>
        <v>9.6869206439479921E-3</v>
      </c>
      <c r="M1445" s="145">
        <f>IFERROR(_xll.qlIndexFixing(Index1Y,$H1445,TRUE,_xll.ohTrigger(RecalcTrigger,Trigger1Y)),NA())</f>
        <v>9.7936426118606056E-3</v>
      </c>
      <c r="N1445" s="144">
        <f>IFERROR(_xll.qlIndexFixing(ONIndex1M,I1445,TRUE,_xll.ohTrigger(RecalcTrigger,Trigger1M)),NA())</f>
        <v>9.1883942032566779E-3</v>
      </c>
      <c r="O1445" s="44">
        <f>IFERROR(_xll.qlIndexFixing(ONIndex3M,I1445,TRUE,_xll.ohTrigger(RecalcTrigger,Trigger3M)),NA())</f>
        <v>9.6934452828545403E-3</v>
      </c>
      <c r="P1445" s="44">
        <f>IFERROR(_xll.qlIndexFixing(ONIndex6M,I1445,TRUE,_xll.ohTrigger(RecalcTrigger,Trigger6M)),NA())</f>
        <v>9.7840566837170684E-3</v>
      </c>
      <c r="Q1445" s="145">
        <f>IFERROR(_xll.qlIndexFixing(ONIndex1Y,I1445,TRUE,_xll.ohTrigger(RecalcTrigger,Trigger1Y)),NA())</f>
        <v>9.9817736089491405E-3</v>
      </c>
    </row>
    <row r="1446" spans="2:17" x14ac:dyDescent="0.2">
      <c r="B1446" s="39" t="s">
        <v>42</v>
      </c>
      <c r="D1446" s="42">
        <f>_xll.qlCalendarAdvance(Calendar,$D1445,B1446,"f",FALSE)</f>
        <v>49874</v>
      </c>
      <c r="E1446" s="139">
        <f>_xll.qlInterestRateIndexValueDate(IndexON,D1446)</f>
        <v>49874</v>
      </c>
      <c r="F1446" s="155">
        <f>IFERROR(_xll.qlIndexFixing(IndexON,D1446,TRUE,_xll.ohTrigger(RecalcTrigger,TriggerON)),NA())</f>
        <v>9.1754883661376851E-3</v>
      </c>
      <c r="H1446" s="42">
        <f>_xll.qlCalendarAdvance(Calendar,$H1445,B1446,"f",FALSE)</f>
        <v>49874</v>
      </c>
      <c r="I1446" s="139">
        <f>_xll.qlInterestRateIndexValueDate(Index1M,$H1446)</f>
        <v>49878</v>
      </c>
      <c r="J1446" s="144">
        <f>IFERROR(_xll.qlIndexFixing(Index1M,$H1446,TRUE,_xll.ohTrigger(RecalcTrigger,Trigger1M)),NA())</f>
        <v>9.1687378936702243E-3</v>
      </c>
      <c r="K1446" s="44">
        <f>IFERROR(_xll.qlIndexFixing(Index3M,H1446,TRUE,_xll.ohTrigger(RecalcTrigger,Trigger3M)),NA())</f>
        <v>9.6433061714683247E-3</v>
      </c>
      <c r="L1446" s="44">
        <f>IFERROR(_xll.qlIndexFixing(Index6M,$H1446,TRUE,_xll.ohTrigger(RecalcTrigger,Trigger6M)),NA())</f>
        <v>9.6774551575385323E-3</v>
      </c>
      <c r="M1446" s="145">
        <f>IFERROR(_xll.qlIndexFixing(Index1Y,$H1446,TRUE,_xll.ohTrigger(RecalcTrigger,Trigger1Y)),NA())</f>
        <v>9.7844291338594677E-3</v>
      </c>
      <c r="N1446" s="144">
        <f>IFERROR(_xll.qlIndexFixing(ONIndex1M,I1446,TRUE,_xll.ohTrigger(RecalcTrigger,Trigger1M)),NA())</f>
        <v>9.1802624995462878E-3</v>
      </c>
      <c r="O1446" s="44">
        <f>IFERROR(_xll.qlIndexFixing(ONIndex3M,I1446,TRUE,_xll.ohTrigger(RecalcTrigger,Trigger3M)),NA())</f>
        <v>9.6847764431284844E-3</v>
      </c>
      <c r="P1446" s="44">
        <f>IFERROR(_xll.qlIndexFixing(ONIndex6M,I1446,TRUE,_xll.ohTrigger(RecalcTrigger,Trigger6M)),NA())</f>
        <v>9.7744989288095496E-3</v>
      </c>
      <c r="Q1446" s="145">
        <f>IFERROR(_xll.qlIndexFixing(ONIndex1Y,I1446,TRUE,_xll.ohTrigger(RecalcTrigger,Trigger1Y)),NA())</f>
        <v>9.9724018534175229E-3</v>
      </c>
    </row>
    <row r="1447" spans="2:17" x14ac:dyDescent="0.2">
      <c r="B1447" s="39" t="s">
        <v>42</v>
      </c>
      <c r="D1447" s="42">
        <f>_xll.qlCalendarAdvance(Calendar,$D1446,B1447,"f",FALSE)</f>
        <v>49881</v>
      </c>
      <c r="E1447" s="139">
        <f>_xll.qlInterestRateIndexValueDate(IndexON,D1447)</f>
        <v>49881</v>
      </c>
      <c r="F1447" s="155">
        <f>IFERROR(_xll.qlIndexFixing(IndexON,D1447,TRUE,_xll.ohTrigger(RecalcTrigger,TriggerON)),NA())</f>
        <v>9.1671693591610648E-3</v>
      </c>
      <c r="H1447" s="42">
        <f>_xll.qlCalendarAdvance(Calendar,$H1446,B1447,"f",FALSE)</f>
        <v>49881</v>
      </c>
      <c r="I1447" s="139">
        <f>_xll.qlInterestRateIndexValueDate(Index1M,$H1447)</f>
        <v>49885</v>
      </c>
      <c r="J1447" s="144">
        <f>IFERROR(_xll.qlIndexFixing(Index1M,$H1447,TRUE,_xll.ohTrigger(RecalcTrigger,Trigger1M)),NA())</f>
        <v>9.1606632006579324E-3</v>
      </c>
      <c r="K1447" s="44">
        <f>IFERROR(_xll.qlIndexFixing(Index3M,H1447,TRUE,_xll.ohTrigger(RecalcTrigger,Trigger3M)),NA())</f>
        <v>9.6347705863878471E-3</v>
      </c>
      <c r="L1447" s="44">
        <f>IFERROR(_xll.qlIndexFixing(Index6M,$H1447,TRUE,_xll.ohTrigger(RecalcTrigger,Trigger6M)),NA())</f>
        <v>9.6679981616199923E-3</v>
      </c>
      <c r="M1447" s="145">
        <f>IFERROR(_xll.qlIndexFixing(Index1Y,$H1447,TRUE,_xll.ohTrigger(RecalcTrigger,Trigger1Y)),NA())</f>
        <v>9.7752245462189961E-3</v>
      </c>
      <c r="N1447" s="144">
        <f>IFERROR(_xll.qlIndexFixing(ONIndex1M,I1447,TRUE,_xll.ohTrigger(RecalcTrigger,Trigger1M)),NA())</f>
        <v>9.1721525888033284E-3</v>
      </c>
      <c r="O1447" s="44">
        <f>IFERROR(_xll.qlIndexFixing(ONIndex3M,I1447,TRUE,_xll.ohTrigger(RecalcTrigger,Trigger3M)),NA())</f>
        <v>9.6761297141156888E-3</v>
      </c>
      <c r="P1447" s="44">
        <f>IFERROR(_xll.qlIndexFixing(ONIndex6M,I1447,TRUE,_xll.ohTrigger(RecalcTrigger,Trigger6M)),NA())</f>
        <v>9.7649552438472398E-3</v>
      </c>
      <c r="Q1447" s="145">
        <f>IFERROR(_xll.qlIndexFixing(ONIndex1Y,I1447,TRUE,_xll.ohTrigger(RecalcTrigger,Trigger1Y)),NA())</f>
        <v>9.9630463392141877E-3</v>
      </c>
    </row>
    <row r="1448" spans="2:17" x14ac:dyDescent="0.2">
      <c r="B1448" s="39" t="s">
        <v>42</v>
      </c>
      <c r="D1448" s="42">
        <f>_xll.qlCalendarAdvance(Calendar,$D1447,B1448,"f",FALSE)</f>
        <v>49888</v>
      </c>
      <c r="E1448" s="139">
        <f>_xll.qlInterestRateIndexValueDate(IndexON,D1448)</f>
        <v>49888</v>
      </c>
      <c r="F1448" s="155">
        <f>IFERROR(_xll.qlIndexFixing(IndexON,D1448,TRUE,_xll.ohTrigger(RecalcTrigger,TriggerON)),NA())</f>
        <v>9.1588778009210614E-3</v>
      </c>
      <c r="H1448" s="42">
        <f>_xll.qlCalendarAdvance(Calendar,$H1447,B1448,"f",FALSE)</f>
        <v>49888</v>
      </c>
      <c r="I1448" s="139">
        <f>_xll.qlInterestRateIndexValueDate(Index1M,$H1448)</f>
        <v>49892</v>
      </c>
      <c r="J1448" s="144">
        <f>IFERROR(_xll.qlIndexFixing(Index1M,$H1448,TRUE,_xll.ohTrigger(RecalcTrigger,Trigger1M)),NA())</f>
        <v>9.152611070289007E-3</v>
      </c>
      <c r="K1448" s="44">
        <f>IFERROR(_xll.qlIndexFixing(Index3M,H1448,TRUE,_xll.ohTrigger(RecalcTrigger,Trigger3M)),NA())</f>
        <v>9.6262508323751318E-3</v>
      </c>
      <c r="L1448" s="44">
        <f>IFERROR(_xll.qlIndexFixing(Index6M,$H1448,TRUE,_xll.ohTrigger(RecalcTrigger,Trigger6M)),NA())</f>
        <v>9.658549337618073E-3</v>
      </c>
      <c r="M1448" s="145">
        <f>IFERROR(_xll.qlIndexFixing(Index1Y,$H1448,TRUE,_xll.ohTrigger(RecalcTrigger,Trigger1Y)),NA())</f>
        <v>9.7660287293929553E-3</v>
      </c>
      <c r="N1448" s="144">
        <f>IFERROR(_xll.qlIndexFixing(ONIndex1M,I1448,TRUE,_xll.ohTrigger(RecalcTrigger,Trigger1M)),NA())</f>
        <v>9.1640647324986446E-3</v>
      </c>
      <c r="O1448" s="44">
        <f>IFERROR(_xll.qlIndexFixing(ONIndex3M,I1448,TRUE,_xll.ohTrigger(RecalcTrigger,Trigger3M)),NA())</f>
        <v>9.6675053548089807E-3</v>
      </c>
      <c r="P1448" s="44">
        <f>IFERROR(_xll.qlIndexFixing(ONIndex6M,I1448,TRUE,_xll.ohTrigger(RecalcTrigger,Trigger6M)),NA())</f>
        <v>9.7554258514520598E-3</v>
      </c>
      <c r="Q1448" s="145">
        <f>IFERROR(_xll.qlIndexFixing(ONIndex1Y,I1448,TRUE,_xll.ohTrigger(RecalcTrigger,Trigger1Y)),NA())</f>
        <v>9.9537072820066186E-3</v>
      </c>
    </row>
    <row r="1449" spans="2:17" x14ac:dyDescent="0.2">
      <c r="B1449" s="39" t="s">
        <v>42</v>
      </c>
      <c r="D1449" s="42">
        <f>_xll.qlCalendarAdvance(Calendar,$D1448,B1449,"f",FALSE)</f>
        <v>49895</v>
      </c>
      <c r="E1449" s="139">
        <f>_xll.qlInterestRateIndexValueDate(IndexON,D1449)</f>
        <v>49895</v>
      </c>
      <c r="F1449" s="155">
        <f>IFERROR(_xll.qlIndexFixing(IndexON,D1449,TRUE,_xll.ohTrigger(RecalcTrigger,TriggerON)),NA())</f>
        <v>9.1506139753771976E-3</v>
      </c>
      <c r="H1449" s="42">
        <f>_xll.qlCalendarAdvance(Calendar,$H1448,B1449,"f",FALSE)</f>
        <v>49895</v>
      </c>
      <c r="I1449" s="139">
        <f>_xll.qlInterestRateIndexValueDate(Index1M,$H1449)</f>
        <v>49899</v>
      </c>
      <c r="J1449" s="144">
        <f>IFERROR(_xll.qlIndexFixing(Index1M,$H1449,TRUE,_xll.ohTrigger(RecalcTrigger,Trigger1M)),NA())</f>
        <v>9.1445817641683785E-3</v>
      </c>
      <c r="K1449" s="44">
        <f>IFERROR(_xll.qlIndexFixing(Index3M,H1449,TRUE,_xll.ohTrigger(RecalcTrigger,Trigger3M)),NA())</f>
        <v>9.6177451644477562E-3</v>
      </c>
      <c r="L1449" s="44">
        <f>IFERROR(_xll.qlIndexFixing(Index6M,$H1449,TRUE,_xll.ohTrigger(RecalcTrigger,Trigger6M)),NA())</f>
        <v>9.6491083650130788E-3</v>
      </c>
      <c r="M1449" s="145">
        <f>IFERROR(_xll.qlIndexFixing(Index1Y,$H1449,TRUE,_xll.ohTrigger(RecalcTrigger,Trigger1Y)),NA())</f>
        <v>9.7568415627304599E-3</v>
      </c>
      <c r="N1449" s="144">
        <f>IFERROR(_xll.qlIndexFixing(ONIndex1M,I1449,TRUE,_xll.ohTrigger(RecalcTrigger,Trigger1M)),NA())</f>
        <v>9.1559991921030814E-3</v>
      </c>
      <c r="O1449" s="44">
        <f>IFERROR(_xll.qlIndexFixing(ONIndex3M,I1449,TRUE,_xll.ohTrigger(RecalcTrigger,Trigger3M)),NA())</f>
        <v>9.658903623961379E-3</v>
      </c>
      <c r="P1449" s="44">
        <f>IFERROR(_xll.qlIndexFixing(ONIndex6M,I1449,TRUE,_xll.ohTrigger(RecalcTrigger,Trigger6M)),NA())</f>
        <v>9.7459109737663141E-3</v>
      </c>
      <c r="Q1449" s="145">
        <f>IFERROR(_xll.qlIndexFixing(ONIndex1Y,I1449,TRUE,_xll.ohTrigger(RecalcTrigger,Trigger1Y)),NA())</f>
        <v>9.9443848976221716E-3</v>
      </c>
    </row>
    <row r="1450" spans="2:17" x14ac:dyDescent="0.2">
      <c r="B1450" s="39" t="s">
        <v>42</v>
      </c>
      <c r="D1450" s="42">
        <f>_xll.qlCalendarAdvance(Calendar,$D1449,B1450,"f",FALSE)</f>
        <v>49902</v>
      </c>
      <c r="E1450" s="139">
        <f>_xll.qlInterestRateIndexValueDate(IndexON,D1450)</f>
        <v>49902</v>
      </c>
      <c r="F1450" s="155">
        <f>IFERROR(_xll.qlIndexFixing(IndexON,D1450,TRUE,_xll.ohTrigger(RecalcTrigger,TriggerON)),NA())</f>
        <v>9.1423781663824144E-3</v>
      </c>
      <c r="H1450" s="42">
        <f>_xll.qlCalendarAdvance(Calendar,$H1449,B1450,"f",FALSE)</f>
        <v>49902</v>
      </c>
      <c r="I1450" s="139">
        <f>_xll.qlInterestRateIndexValueDate(Index1M,$H1450)</f>
        <v>49906</v>
      </c>
      <c r="J1450" s="144">
        <f>IFERROR(_xll.qlIndexFixing(Index1M,$H1450,TRUE,_xll.ohTrigger(RecalcTrigger,Trigger1M)),NA())</f>
        <v>9.1365755439112937E-3</v>
      </c>
      <c r="K1450" s="44">
        <f>IFERROR(_xll.qlIndexFixing(Index3M,H1450,TRUE,_xll.ohTrigger(RecalcTrigger,Trigger3M)),NA())</f>
        <v>9.6092518300910697E-3</v>
      </c>
      <c r="L1450" s="44">
        <f>IFERROR(_xll.qlIndexFixing(Index6M,$H1450,TRUE,_xll.ohTrigger(RecalcTrigger,Trigger6M)),NA())</f>
        <v>9.6396749213403451E-3</v>
      </c>
      <c r="M1450" s="145">
        <f>IFERROR(_xll.qlIndexFixing(Index1Y,$H1450,TRUE,_xll.ohTrigger(RecalcTrigger,Trigger1Y)),NA())</f>
        <v>9.7476629244742184E-3</v>
      </c>
      <c r="N1450" s="144">
        <f>IFERROR(_xll.qlIndexFixing(ONIndex1M,I1450,TRUE,_xll.ohTrigger(RecalcTrigger,Trigger1M)),NA())</f>
        <v>9.1479562290874838E-3</v>
      </c>
      <c r="O1450" s="44">
        <f>IFERROR(_xll.qlIndexFixing(ONIndex3M,I1450,TRUE,_xll.ohTrigger(RecalcTrigger,Trigger3M)),NA())</f>
        <v>9.6503247807255832E-3</v>
      </c>
      <c r="P1450" s="44">
        <f>IFERROR(_xll.qlIndexFixing(ONIndex6M,I1450,TRUE,_xll.ohTrigger(RecalcTrigger,Trigger6M)),NA())</f>
        <v>9.7364108334119237E-3</v>
      </c>
      <c r="Q1450" s="145">
        <f>IFERROR(_xll.qlIndexFixing(ONIndex1Y,I1450,TRUE,_xll.ohTrigger(RecalcTrigger,Trigger1Y)),NA())</f>
        <v>9.9350794015684585E-3</v>
      </c>
    </row>
    <row r="1451" spans="2:17" x14ac:dyDescent="0.2">
      <c r="B1451" s="39" t="s">
        <v>42</v>
      </c>
      <c r="D1451" s="42">
        <f>_xll.qlCalendarAdvance(Calendar,$D1450,B1451,"f",FALSE)</f>
        <v>49909</v>
      </c>
      <c r="E1451" s="139">
        <f>_xll.qlInterestRateIndexValueDate(IndexON,D1451)</f>
        <v>49909</v>
      </c>
      <c r="F1451" s="155">
        <f>IFERROR(_xll.qlIndexFixing(IndexON,D1451,TRUE,_xll.ohTrigger(RecalcTrigger,TriggerON)),NA())</f>
        <v>9.1341706578695891E-3</v>
      </c>
      <c r="H1451" s="42">
        <f>_xll.qlCalendarAdvance(Calendar,$H1450,B1451,"f",FALSE)</f>
        <v>49909</v>
      </c>
      <c r="I1451" s="139">
        <f>_xll.qlInterestRateIndexValueDate(Index1M,$H1451)</f>
        <v>49913</v>
      </c>
      <c r="J1451" s="144">
        <f>IFERROR(_xll.qlIndexFixing(Index1M,$H1451,TRUE,_xll.ohTrigger(RecalcTrigger,Trigger1M)),NA())</f>
        <v>9.1285926711252626E-3</v>
      </c>
      <c r="K1451" s="44">
        <f>IFERROR(_xll.qlIndexFixing(Index3M,H1451,TRUE,_xll.ohTrigger(RecalcTrigger,Trigger3M)),NA())</f>
        <v>9.6007690692555703E-3</v>
      </c>
      <c r="L1451" s="44">
        <f>IFERROR(_xll.qlIndexFixing(Index6M,$H1451,TRUE,_xll.ohTrigger(RecalcTrigger,Trigger6M)),NA())</f>
        <v>9.6302486821893719E-3</v>
      </c>
      <c r="M1451" s="145">
        <f>IFERROR(_xll.qlIndexFixing(Index1Y,$H1451,TRUE,_xll.ohTrigger(RecalcTrigger,Trigger1Y)),NA())</f>
        <v>9.7384926917605408E-3</v>
      </c>
      <c r="N1451" s="144">
        <f>IFERROR(_xll.qlIndexFixing(ONIndex1M,I1451,TRUE,_xll.ohTrigger(RecalcTrigger,Trigger1M)),NA())</f>
        <v>9.1399361048427608E-3</v>
      </c>
      <c r="O1451" s="44">
        <f>IFERROR(_xll.qlIndexFixing(ONIndex3M,I1451,TRUE,_xll.ohTrigger(RecalcTrigger,Trigger3M)),NA())</f>
        <v>9.6417690837746761E-3</v>
      </c>
      <c r="P1451" s="44">
        <f>IFERROR(_xll.qlIndexFixing(ONIndex6M,I1451,TRUE,_xll.ohTrigger(RecalcTrigger,Trigger6M)),NA())</f>
        <v>9.7269256526910652E-3</v>
      </c>
      <c r="Q1451" s="145">
        <f>IFERROR(_xll.qlIndexFixing(ONIndex1Y,I1451,TRUE,_xll.ohTrigger(RecalcTrigger,Trigger1Y)),NA())</f>
        <v>9.9257910095129631E-3</v>
      </c>
    </row>
    <row r="1452" spans="2:17" x14ac:dyDescent="0.2">
      <c r="B1452" s="39" t="s">
        <v>42</v>
      </c>
      <c r="D1452" s="42">
        <f>_xll.qlCalendarAdvance(Calendar,$D1451,B1452,"f",FALSE)</f>
        <v>49916</v>
      </c>
      <c r="E1452" s="139">
        <f>_xll.qlInterestRateIndexValueDate(IndexON,D1452)</f>
        <v>49916</v>
      </c>
      <c r="F1452" s="155">
        <f>IFERROR(_xll.qlIndexFixing(IndexON,D1452,TRUE,_xll.ohTrigger(RecalcTrigger,TriggerON)),NA())</f>
        <v>9.1259917336916629E-3</v>
      </c>
      <c r="H1452" s="42">
        <f>_xll.qlCalendarAdvance(Calendar,$H1451,B1452,"f",FALSE)</f>
        <v>49916</v>
      </c>
      <c r="I1452" s="139">
        <f>_xll.qlInterestRateIndexValueDate(Index1M,$H1452)</f>
        <v>49920</v>
      </c>
      <c r="J1452" s="144">
        <f>IFERROR(_xll.qlIndexFixing(Index1M,$H1452,TRUE,_xll.ohTrigger(RecalcTrigger,Trigger1M)),NA())</f>
        <v>9.1210843586120305E-3</v>
      </c>
      <c r="K1452" s="44">
        <f>IFERROR(_xll.qlIndexFixing(Index3M,H1452,TRUE,_xll.ohTrigger(RecalcTrigger,Trigger3M)),NA())</f>
        <v>9.5927716545275796E-3</v>
      </c>
      <c r="L1452" s="44">
        <f>IFERROR(_xll.qlIndexFixing(Index6M,$H1452,TRUE,_xll.ohTrigger(RecalcTrigger,Trigger6M)),NA())</f>
        <v>9.6224570382318353E-3</v>
      </c>
      <c r="M1452" s="145">
        <f>IFERROR(_xll.qlIndexFixing(Index1Y,$H1452,TRUE,_xll.ohTrigger(RecalcTrigger,Trigger1Y)),NA())</f>
        <v>9.729330740620646E-3</v>
      </c>
      <c r="N1452" s="144">
        <f>IFERROR(_xll.qlIndexFixing(ONIndex1M,I1452,TRUE,_xll.ohTrigger(RecalcTrigger,Trigger1M)),NA())</f>
        <v>9.1319390809996293E-3</v>
      </c>
      <c r="O1452" s="44">
        <f>IFERROR(_xll.qlIndexFixing(ONIndex3M,I1452,TRUE,_xll.ohTrigger(RecalcTrigger,Trigger3M)),NA())</f>
        <v>9.6332367922613571E-3</v>
      </c>
      <c r="P1452" s="44">
        <f>IFERROR(_xll.qlIndexFixing(ONIndex6M,I1452,TRUE,_xll.ohTrigger(RecalcTrigger,Trigger6M)),NA())</f>
        <v>9.7174556541457235E-3</v>
      </c>
      <c r="Q1452" s="145">
        <f>IFERROR(_xll.qlIndexFixing(ONIndex1Y,I1452,TRUE,_xll.ohTrigger(RecalcTrigger,Trigger1Y)),NA())</f>
        <v>9.9165199373629775E-3</v>
      </c>
    </row>
    <row r="1453" spans="2:17" x14ac:dyDescent="0.2">
      <c r="B1453" s="39" t="s">
        <v>42</v>
      </c>
      <c r="D1453" s="42">
        <f>_xll.qlCalendarAdvance(Calendar,$D1452,B1453,"f",FALSE)</f>
        <v>49923</v>
      </c>
      <c r="E1453" s="139">
        <f>_xll.qlInterestRateIndexValueDate(IndexON,D1453)</f>
        <v>49923</v>
      </c>
      <c r="F1453" s="155">
        <f>IFERROR(_xll.qlIndexFixing(IndexON,D1453,TRUE,_xll.ohTrigger(RecalcTrigger,TriggerON)),NA())</f>
        <v>9.117841677781513E-3</v>
      </c>
      <c r="H1453" s="42">
        <f>_xll.qlCalendarAdvance(Calendar,$H1452,B1453,"f",FALSE)</f>
        <v>49923</v>
      </c>
      <c r="I1453" s="139">
        <f>_xll.qlInterestRateIndexValueDate(Index1M,$H1453)</f>
        <v>49927</v>
      </c>
      <c r="J1453" s="144">
        <f>IFERROR(_xll.qlIndexFixing(Index1M,$H1453,TRUE,_xll.ohTrigger(RecalcTrigger,Trigger1M)),NA())</f>
        <v>9.1131453651041028E-3</v>
      </c>
      <c r="K1453" s="44">
        <f>IFERROR(_xll.qlIndexFixing(Index3M,H1453,TRUE,_xll.ohTrigger(RecalcTrigger,Trigger3M)),NA())</f>
        <v>9.584304848697071E-3</v>
      </c>
      <c r="L1453" s="44">
        <f>IFERROR(_xll.qlIndexFixing(Index6M,$H1453,TRUE,_xll.ohTrigger(RecalcTrigger,Trigger6M)),NA())</f>
        <v>9.6130437826844189E-3</v>
      </c>
      <c r="M1453" s="145">
        <f>IFERROR(_xll.qlIndexFixing(Index1Y,$H1453,TRUE,_xll.ohTrigger(RecalcTrigger,Trigger1Y)),NA())</f>
        <v>9.7201769459797898E-3</v>
      </c>
      <c r="N1453" s="144">
        <f>IFERROR(_xll.qlIndexFixing(ONIndex1M,I1453,TRUE,_xll.ohTrigger(RecalcTrigger,Trigger1M)),NA())</f>
        <v>9.1239654187891261E-3</v>
      </c>
      <c r="O1453" s="44">
        <f>IFERROR(_xll.qlIndexFixing(ONIndex3M,I1453,TRUE,_xll.ohTrigger(RecalcTrigger,Trigger3M)),NA())</f>
        <v>9.6247281649386451E-3</v>
      </c>
      <c r="P1453" s="44">
        <f>IFERROR(_xll.qlIndexFixing(ONIndex6M,I1453,TRUE,_xll.ohTrigger(RecalcTrigger,Trigger6M)),NA())</f>
        <v>9.7080010599981392E-3</v>
      </c>
      <c r="Q1453" s="145">
        <f>IFERROR(_xll.qlIndexFixing(ONIndex1Y,I1453,TRUE,_xll.ohTrigger(RecalcTrigger,Trigger1Y)),NA())</f>
        <v>9.9072664005461775E-3</v>
      </c>
    </row>
    <row r="1454" spans="2:17" x14ac:dyDescent="0.2">
      <c r="B1454" s="39" t="s">
        <v>42</v>
      </c>
      <c r="D1454" s="42">
        <f>_xll.qlCalendarAdvance(Calendar,$D1453,B1454,"f",FALSE)</f>
        <v>49930</v>
      </c>
      <c r="E1454" s="139">
        <f>_xll.qlInterestRateIndexValueDate(IndexON,D1454)</f>
        <v>49930</v>
      </c>
      <c r="F1454" s="155">
        <f>IFERROR(_xll.qlIndexFixing(IndexON,D1454,TRUE,_xll.ohTrigger(RecalcTrigger,TriggerON)),NA())</f>
        <v>9.1097207740187258E-3</v>
      </c>
      <c r="H1454" s="42">
        <f>_xll.qlCalendarAdvance(Calendar,$H1453,B1454,"f",FALSE)</f>
        <v>49930</v>
      </c>
      <c r="I1454" s="139">
        <f>_xll.qlInterestRateIndexValueDate(Index1M,$H1454)</f>
        <v>49934</v>
      </c>
      <c r="J1454" s="144">
        <f>IFERROR(_xll.qlIndexFixing(Index1M,$H1454,TRUE,_xll.ohTrigger(RecalcTrigger,Trigger1M)),NA())</f>
        <v>9.1052228614083575E-3</v>
      </c>
      <c r="K1454" s="44">
        <f>IFERROR(_xll.qlIndexFixing(Index3M,H1454,TRUE,_xll.ohTrigger(RecalcTrigger,Trigger3M)),NA())</f>
        <v>9.5758433437981242E-3</v>
      </c>
      <c r="L1454" s="44">
        <f>IFERROR(_xll.qlIndexFixing(Index6M,$H1454,TRUE,_xll.ohTrigger(RecalcTrigger,Trigger6M)),NA())</f>
        <v>9.6036367338119544E-3</v>
      </c>
      <c r="M1454" s="145">
        <f>IFERROR(_xll.qlIndexFixing(Index1Y,$H1454,TRUE,_xll.ohTrigger(RecalcTrigger,Trigger1Y)),NA())</f>
        <v>9.7110311816572606E-3</v>
      </c>
      <c r="N1454" s="144">
        <f>IFERROR(_xll.qlIndexFixing(ONIndex1M,I1454,TRUE,_xll.ohTrigger(RecalcTrigger,Trigger1M)),NA())</f>
        <v>9.1160153799219046E-3</v>
      </c>
      <c r="O1454" s="44">
        <f>IFERROR(_xll.qlIndexFixing(ONIndex3M,I1454,TRUE,_xll.ohTrigger(RecalcTrigger,Trigger3M)),NA())</f>
        <v>9.6162434607993674E-3</v>
      </c>
      <c r="P1454" s="44">
        <f>IFERROR(_xll.qlIndexFixing(ONIndex6M,I1454,TRUE,_xll.ohTrigger(RecalcTrigger,Trigger6M)),NA())</f>
        <v>9.6985620929501692E-3</v>
      </c>
      <c r="Q1454" s="145">
        <f>IFERROR(_xll.qlIndexFixing(ONIndex1Y,I1454,TRUE,_xll.ohTrigger(RecalcTrigger,Trigger1Y)),NA())</f>
        <v>9.8980306148099828E-3</v>
      </c>
    </row>
    <row r="1455" spans="2:17" x14ac:dyDescent="0.2">
      <c r="B1455" s="39" t="s">
        <v>42</v>
      </c>
      <c r="D1455" s="42">
        <f>_xll.qlCalendarAdvance(Calendar,$D1454,B1455,"f",FALSE)</f>
        <v>49937</v>
      </c>
      <c r="E1455" s="139">
        <f>_xll.qlInterestRateIndexValueDate(IndexON,D1455)</f>
        <v>49937</v>
      </c>
      <c r="F1455" s="155">
        <f>IFERROR(_xll.qlIndexFixing(IndexON,D1455,TRUE,_xll.ohTrigger(RecalcTrigger,TriggerON)),NA())</f>
        <v>9.1016293062828879E-3</v>
      </c>
      <c r="H1455" s="42">
        <f>_xll.qlCalendarAdvance(Calendar,$H1454,B1455,"f",FALSE)</f>
        <v>49937</v>
      </c>
      <c r="I1455" s="139">
        <f>_xll.qlInterestRateIndexValueDate(Index1M,$H1455)</f>
        <v>49941</v>
      </c>
      <c r="J1455" s="144">
        <f>IFERROR(_xll.qlIndexFixing(Index1M,$H1455,TRUE,_xll.ohTrigger(RecalcTrigger,Trigger1M)),NA())</f>
        <v>9.0973111557017816E-3</v>
      </c>
      <c r="K1455" s="44">
        <f>IFERROR(_xll.qlIndexFixing(Index3M,H1455,TRUE,_xll.ohTrigger(RecalcTrigger,Trigger3M)),NA())</f>
        <v>9.5673853282583089E-3</v>
      </c>
      <c r="L1455" s="44">
        <f>IFERROR(_xll.qlIndexFixing(Index6M,$H1455,TRUE,_xll.ohTrigger(RecalcTrigger,Trigger6M)),NA())</f>
        <v>9.5942355510930215E-3</v>
      </c>
      <c r="M1455" s="145">
        <f>IFERROR(_xll.qlIndexFixing(Index1Y,$H1455,TRUE,_xll.ohTrigger(RecalcTrigger,Trigger1Y)),NA())</f>
        <v>9.7018933203661673E-3</v>
      </c>
      <c r="N1455" s="144">
        <f>IFERROR(_xll.qlIndexFixing(ONIndex1M,I1455,TRUE,_xll.ohTrigger(RecalcTrigger,Trigger1M)),NA())</f>
        <v>9.1080892255490653E-3</v>
      </c>
      <c r="O1455" s="44">
        <f>IFERROR(_xll.qlIndexFixing(ONIndex3M,I1455,TRUE,_xll.ohTrigger(RecalcTrigger,Trigger3M)),NA())</f>
        <v>9.607782938676479E-3</v>
      </c>
      <c r="P1455" s="44">
        <f>IFERROR(_xll.qlIndexFixing(ONIndex6M,I1455,TRUE,_xll.ohTrigger(RecalcTrigger,Trigger6M)),NA())</f>
        <v>9.6891389751441181E-3</v>
      </c>
      <c r="Q1455" s="145">
        <f>IFERROR(_xll.qlIndexFixing(ONIndex1Y,I1455,TRUE,_xll.ohTrigger(RecalcTrigger,Trigger1Y)),NA())</f>
        <v>9.8888127959018135E-3</v>
      </c>
    </row>
    <row r="1456" spans="2:17" x14ac:dyDescent="0.2">
      <c r="B1456" s="39" t="s">
        <v>42</v>
      </c>
      <c r="D1456" s="42">
        <f>_xll.qlCalendarAdvance(Calendar,$D1455,B1456,"f",FALSE)</f>
        <v>49944</v>
      </c>
      <c r="E1456" s="139">
        <f>_xll.qlInterestRateIndexValueDate(IndexON,D1456)</f>
        <v>49944</v>
      </c>
      <c r="F1456" s="155">
        <f>IFERROR(_xll.qlIndexFixing(IndexON,D1456,TRUE,_xll.ohTrigger(RecalcTrigger,TriggerON)),NA())</f>
        <v>9.0935675584535858E-3</v>
      </c>
      <c r="H1456" s="42">
        <f>_xll.qlCalendarAdvance(Calendar,$H1455,B1456,"f",FALSE)</f>
        <v>49944</v>
      </c>
      <c r="I1456" s="139">
        <f>_xll.qlInterestRateIndexValueDate(Index1M,$H1456)</f>
        <v>49948</v>
      </c>
      <c r="J1456" s="144">
        <f>IFERROR(_xll.qlIndexFixing(Index1M,$H1456,TRUE,_xll.ohTrigger(RecalcTrigger,Trigger1M)),NA())</f>
        <v>9.0889544887166294E-3</v>
      </c>
      <c r="K1456" s="44">
        <f>IFERROR(_xll.qlIndexFixing(Index3M,H1456,TRUE,_xll.ohTrigger(RecalcTrigger,Trigger3M)),NA())</f>
        <v>9.5584517388679017E-3</v>
      </c>
      <c r="L1456" s="44">
        <f>IFERROR(_xll.qlIndexFixing(Index6M,$H1456,TRUE,_xll.ohTrigger(RecalcTrigger,Trigger6M)),NA())</f>
        <v>9.584297939651867E-3</v>
      </c>
      <c r="M1456" s="145">
        <f>IFERROR(_xll.qlIndexFixing(Index1Y,$H1456,TRUE,_xll.ohTrigger(RecalcTrigger,Trigger1Y)),NA())</f>
        <v>9.6927632337154013E-3</v>
      </c>
      <c r="N1456" s="144">
        <f>IFERROR(_xll.qlIndexFixing(ONIndex1M,I1456,TRUE,_xll.ohTrigger(RecalcTrigger,Trigger1M)),NA())</f>
        <v>9.1001855800509901E-3</v>
      </c>
      <c r="O1456" s="44">
        <f>IFERROR(_xll.qlIndexFixing(ONIndex3M,I1456,TRUE,_xll.ohTrigger(RecalcTrigger,Trigger3M)),NA())</f>
        <v>9.5993451881781766E-3</v>
      </c>
      <c r="P1456" s="44">
        <f>IFERROR(_xll.qlIndexFixing(ONIndex6M,I1456,TRUE,_xll.ohTrigger(RecalcTrigger,Trigger6M)),NA())</f>
        <v>9.6797310679708204E-3</v>
      </c>
      <c r="Q1456" s="145">
        <f>IFERROR(_xll.qlIndexFixing(ONIndex1Y,I1456,TRUE,_xll.ohTrigger(RecalcTrigger,Trigger1Y)),NA())</f>
        <v>9.8796121921829183E-3</v>
      </c>
    </row>
    <row r="1457" spans="2:17" x14ac:dyDescent="0.2">
      <c r="B1457" s="39" t="s">
        <v>42</v>
      </c>
      <c r="D1457" s="42">
        <f>_xll.qlCalendarAdvance(Calendar,$D1456,B1457,"f",FALSE)</f>
        <v>49951</v>
      </c>
      <c r="E1457" s="139">
        <f>_xll.qlInterestRateIndexValueDate(IndexON,D1457)</f>
        <v>49951</v>
      </c>
      <c r="F1457" s="155">
        <f>IFERROR(_xll.qlIndexFixing(IndexON,D1457,TRUE,_xll.ohTrigger(RecalcTrigger,TriggerON)),NA())</f>
        <v>9.0855292889102657E-3</v>
      </c>
      <c r="H1457" s="42">
        <f>_xll.qlCalendarAdvance(Calendar,$H1456,B1457,"f",FALSE)</f>
        <v>49951</v>
      </c>
      <c r="I1457" s="139">
        <f>_xll.qlInterestRateIndexValueDate(Index1M,$H1457)</f>
        <v>49955</v>
      </c>
      <c r="J1457" s="144">
        <f>IFERROR(_xll.qlIndexFixing(Index1M,$H1457,TRUE,_xll.ohTrigger(RecalcTrigger,Trigger1M)),NA())</f>
        <v>9.0810479681789937E-3</v>
      </c>
      <c r="K1457" s="44">
        <f>IFERROR(_xll.qlIndexFixing(Index3M,H1457,TRUE,_xll.ohTrigger(RecalcTrigger,Trigger3M)),NA())</f>
        <v>9.549995364817333E-3</v>
      </c>
      <c r="L1457" s="44">
        <f>IFERROR(_xll.qlIndexFixing(Index6M,$H1457,TRUE,_xll.ohTrigger(RecalcTrigger,Trigger6M)),NA())</f>
        <v>9.5749077265217218E-3</v>
      </c>
      <c r="M1457" s="145">
        <f>IFERROR(_xll.qlIndexFixing(Index1Y,$H1457,TRUE,_xll.ohTrigger(RecalcTrigger,Trigger1Y)),NA())</f>
        <v>9.6836408405405194E-3</v>
      </c>
      <c r="N1457" s="144">
        <f>IFERROR(_xll.qlIndexFixing(ONIndex1M,I1457,TRUE,_xll.ohTrigger(RecalcTrigger,Trigger1M)),NA())</f>
        <v>9.0922862344733346E-3</v>
      </c>
      <c r="O1457" s="44">
        <f>IFERROR(_xll.qlIndexFixing(ONIndex3M,I1457,TRUE,_xll.ohTrigger(RecalcTrigger,Trigger3M)),NA())</f>
        <v>9.5909116345627154E-3</v>
      </c>
      <c r="P1457" s="44">
        <f>IFERROR(_xll.qlIndexFixing(ONIndex6M,I1457,TRUE,_xll.ohTrigger(RecalcTrigger,Trigger6M)),NA())</f>
        <v>9.6703288787036712E-3</v>
      </c>
      <c r="Q1457" s="145">
        <f>IFERROR(_xll.qlIndexFixing(ONIndex1Y,I1457,TRUE,_xll.ohTrigger(RecalcTrigger,Trigger1Y)),NA())</f>
        <v>9.8704181069297903E-3</v>
      </c>
    </row>
    <row r="1458" spans="2:17" x14ac:dyDescent="0.2">
      <c r="B1458" s="39" t="s">
        <v>42</v>
      </c>
      <c r="D1458" s="42">
        <f>_xll.qlCalendarAdvance(Calendar,$D1457,B1458,"f",FALSE)</f>
        <v>49958</v>
      </c>
      <c r="E1458" s="139">
        <f>_xll.qlInterestRateIndexValueDate(IndexON,D1458)</f>
        <v>49958</v>
      </c>
      <c r="F1458" s="155">
        <f>IFERROR(_xll.qlIndexFixing(IndexON,D1458,TRUE,_xll.ohTrigger(RecalcTrigger,TriggerON)),NA())</f>
        <v>9.0774929785997216E-3</v>
      </c>
      <c r="H1458" s="42">
        <f>_xll.qlCalendarAdvance(Calendar,$H1457,B1458,"f",FALSE)</f>
        <v>49958</v>
      </c>
      <c r="I1458" s="139">
        <f>_xll.qlInterestRateIndexValueDate(Index1M,$H1458)</f>
        <v>49962</v>
      </c>
      <c r="J1458" s="144">
        <f>IFERROR(_xll.qlIndexFixing(Index1M,$H1458,TRUE,_xll.ohTrigger(RecalcTrigger,Trigger1M)),NA())</f>
        <v>9.0731409723492935E-3</v>
      </c>
      <c r="K1458" s="44">
        <f>IFERROR(_xll.qlIndexFixing(Index3M,H1458,TRUE,_xll.ohTrigger(RecalcTrigger,Trigger3M)),NA())</f>
        <v>9.5415390067644032E-3</v>
      </c>
      <c r="L1458" s="44">
        <f>IFERROR(_xll.qlIndexFixing(Index6M,$H1458,TRUE,_xll.ohTrigger(RecalcTrigger,Trigger6M)),NA())</f>
        <v>9.5655228775248912E-3</v>
      </c>
      <c r="M1458" s="145">
        <f>IFERROR(_xll.qlIndexFixing(Index1Y,$H1458,TRUE,_xll.ohTrigger(RecalcTrigger,Trigger1Y)),NA())</f>
        <v>9.6745262522754533E-3</v>
      </c>
      <c r="N1458" s="144">
        <f>IFERROR(_xll.qlIndexFixing(ONIndex1M,I1458,TRUE,_xll.ohTrigger(RecalcTrigger,Trigger1M)),NA())</f>
        <v>9.0843861034439755E-3</v>
      </c>
      <c r="O1458" s="44">
        <f>IFERROR(_xll.qlIndexFixing(ONIndex3M,I1458,TRUE,_xll.ohTrigger(RecalcTrigger,Trigger3M)),NA())</f>
        <v>9.5824770849439744E-3</v>
      </c>
      <c r="P1458" s="44">
        <f>IFERROR(_xll.qlIndexFixing(ONIndex6M,I1458,TRUE,_xll.ohTrigger(RecalcTrigger,Trigger6M)),NA())</f>
        <v>9.6609298174143987E-3</v>
      </c>
      <c r="Q1458" s="145">
        <f>IFERROR(_xll.qlIndexFixing(ONIndex1Y,I1458,TRUE,_xll.ohTrigger(RecalcTrigger,Trigger1Y)),NA())</f>
        <v>9.8612275969767182E-3</v>
      </c>
    </row>
    <row r="1459" spans="2:17" x14ac:dyDescent="0.2">
      <c r="B1459" s="39" t="s">
        <v>42</v>
      </c>
      <c r="D1459" s="42">
        <f>_xll.qlCalendarAdvance(Calendar,$D1458,B1459,"f",FALSE)</f>
        <v>49965</v>
      </c>
      <c r="E1459" s="139">
        <f>_xll.qlInterestRateIndexValueDate(IndexON,D1459)</f>
        <v>49965</v>
      </c>
      <c r="F1459" s="155">
        <f>IFERROR(_xll.qlIndexFixing(IndexON,D1459,TRUE,_xll.ohTrigger(RecalcTrigger,TriggerON)),NA())</f>
        <v>9.0694566227256246E-3</v>
      </c>
      <c r="H1459" s="42">
        <f>_xll.qlCalendarAdvance(Calendar,$H1458,B1459,"f",FALSE)</f>
        <v>49965</v>
      </c>
      <c r="I1459" s="139">
        <f>_xll.qlInterestRateIndexValueDate(Index1M,$H1459)</f>
        <v>49969</v>
      </c>
      <c r="J1459" s="144">
        <f>IFERROR(_xll.qlIndexFixing(Index1M,$H1459,TRUE,_xll.ohTrigger(RecalcTrigger,Trigger1M)),NA())</f>
        <v>9.0652336657462505E-3</v>
      </c>
      <c r="K1459" s="44">
        <f>IFERROR(_xll.qlIndexFixing(Index3M,H1459,TRUE,_xll.ohTrigger(RecalcTrigger,Trigger3M)),NA())</f>
        <v>9.5330828250478113E-3</v>
      </c>
      <c r="L1459" s="44">
        <f>IFERROR(_xll.qlIndexFixing(Index6M,$H1459,TRUE,_xll.ohTrigger(RecalcTrigger,Trigger6M)),NA())</f>
        <v>9.5561435647768828E-3</v>
      </c>
      <c r="M1459" s="145">
        <f>IFERROR(_xll.qlIndexFixing(Index1Y,$H1459,TRUE,_xll.ohTrigger(RecalcTrigger,Trigger1Y)),NA())</f>
        <v>9.6654196285893001E-3</v>
      </c>
      <c r="N1459" s="144">
        <f>IFERROR(_xll.qlIndexFixing(ONIndex1M,I1459,TRUE,_xll.ohTrigger(RecalcTrigger,Trigger1M)),NA())</f>
        <v>9.0764853513114474E-3</v>
      </c>
      <c r="O1459" s="44">
        <f>IFERROR(_xll.qlIndexFixing(ONIndex3M,I1459,TRUE,_xll.ohTrigger(RecalcTrigger,Trigger3M)),NA())</f>
        <v>9.5740416993539412E-3</v>
      </c>
      <c r="P1459" s="44">
        <f>IFERROR(_xll.qlIndexFixing(ONIndex6M,I1459,TRUE,_xll.ohTrigger(RecalcTrigger,Trigger6M)),NA())</f>
        <v>9.6515340554059748E-3</v>
      </c>
      <c r="Q1459" s="145">
        <f>IFERROR(_xll.qlIndexFixing(ONIndex1Y,I1459,TRUE,_xll.ohTrigger(RecalcTrigger,Trigger1Y)),NA())</f>
        <v>9.8520408206770327E-3</v>
      </c>
    </row>
    <row r="1460" spans="2:17" x14ac:dyDescent="0.2">
      <c r="B1460" s="39" t="s">
        <v>42</v>
      </c>
      <c r="D1460" s="42">
        <f>_xll.qlCalendarAdvance(Calendar,$D1459,B1460,"f",FALSE)</f>
        <v>49972</v>
      </c>
      <c r="E1460" s="139">
        <f>_xll.qlInterestRateIndexValueDate(IndexON,D1460)</f>
        <v>49972</v>
      </c>
      <c r="F1460" s="155">
        <f>IFERROR(_xll.qlIndexFixing(IndexON,D1460,TRUE,_xll.ohTrigger(RecalcTrigger,TriggerON)),NA())</f>
        <v>9.0614203885674982E-3</v>
      </c>
      <c r="H1460" s="42">
        <f>_xll.qlCalendarAdvance(Calendar,$H1459,B1460,"f",FALSE)</f>
        <v>49972</v>
      </c>
      <c r="I1460" s="139">
        <f>_xll.qlInterestRateIndexValueDate(Index1M,$H1460)</f>
        <v>49976</v>
      </c>
      <c r="J1460" s="144">
        <f>IFERROR(_xll.qlIndexFixing(Index1M,$H1460,TRUE,_xll.ohTrigger(RecalcTrigger,Trigger1M)),NA())</f>
        <v>9.0573262128989009E-3</v>
      </c>
      <c r="K1460" s="44">
        <f>IFERROR(_xll.qlIndexFixing(Index3M,H1460,TRUE,_xll.ohTrigger(RecalcTrigger,Trigger3M)),NA())</f>
        <v>9.5246269800019091E-3</v>
      </c>
      <c r="L1460" s="44">
        <f>IFERROR(_xll.qlIndexFixing(Index6M,$H1460,TRUE,_xll.ohTrigger(RecalcTrigger,Trigger6M)),NA())</f>
        <v>9.5467699603874953E-3</v>
      </c>
      <c r="M1460" s="145">
        <f>IFERROR(_xll.qlIndexFixing(Index1Y,$H1460,TRUE,_xll.ohTrigger(RecalcTrigger,Trigger1Y)),NA())</f>
        <v>9.6563211291465622E-3</v>
      </c>
      <c r="N1460" s="144">
        <f>IFERROR(_xll.qlIndexFixing(ONIndex1M,I1460,TRUE,_xll.ohTrigger(RecalcTrigger,Trigger1M)),NA())</f>
        <v>9.0685841425841573E-3</v>
      </c>
      <c r="O1460" s="44">
        <f>IFERROR(_xll.qlIndexFixing(ONIndex3M,I1460,TRUE,_xll.ohTrigger(RecalcTrigger,Trigger3M)),NA())</f>
        <v>9.5656056375847953E-3</v>
      </c>
      <c r="P1460" s="44">
        <f>IFERROR(_xll.qlIndexFixing(ONIndex6M,I1460,TRUE,_xll.ohTrigger(RecalcTrigger,Trigger6M)),NA())</f>
        <v>9.6421417642211793E-3</v>
      </c>
      <c r="Q1460" s="145">
        <f>IFERROR(_xll.qlIndexFixing(ONIndex1Y,I1460,TRUE,_xll.ohTrigger(RecalcTrigger,Trigger1Y)),NA())</f>
        <v>9.842857936384064E-3</v>
      </c>
    </row>
    <row r="1461" spans="2:17" x14ac:dyDescent="0.2">
      <c r="B1461" s="39" t="s">
        <v>42</v>
      </c>
      <c r="D1461" s="42">
        <f>_xll.qlCalendarAdvance(Calendar,$D1460,B1461,"f",FALSE)</f>
        <v>49979</v>
      </c>
      <c r="E1461" s="139">
        <f>_xll.qlInterestRateIndexValueDate(IndexON,D1461)</f>
        <v>49979</v>
      </c>
      <c r="F1461" s="155">
        <f>IFERROR(_xll.qlIndexFixing(IndexON,D1461,TRUE,_xll.ohTrigger(RecalcTrigger,TriggerON)),NA())</f>
        <v>9.0533844434848021E-3</v>
      </c>
      <c r="H1461" s="42">
        <f>_xll.qlCalendarAdvance(Calendar,$H1460,B1461,"f",FALSE)</f>
        <v>49979</v>
      </c>
      <c r="I1461" s="139">
        <f>_xll.qlInterestRateIndexValueDate(Index1M,$H1461)</f>
        <v>49983</v>
      </c>
      <c r="J1461" s="144">
        <f>IFERROR(_xll.qlIndexFixing(Index1M,$H1461,TRUE,_xll.ohTrigger(RecalcTrigger,Trigger1M)),NA())</f>
        <v>9.0498698598020511E-3</v>
      </c>
      <c r="K1461" s="44">
        <f>IFERROR(_xll.qlIndexFixing(Index3M,H1461,TRUE,_xll.ohTrigger(RecalcTrigger,Trigger3M)),NA())</f>
        <v>9.5161716319610533E-3</v>
      </c>
      <c r="L1461" s="44">
        <f>IFERROR(_xll.qlIndexFixing(Index6M,$H1461,TRUE,_xll.ohTrigger(RecalcTrigger,Trigger6M)),NA())</f>
        <v>9.5379431599410276E-3</v>
      </c>
      <c r="M1461" s="145">
        <f>IFERROR(_xll.qlIndexFixing(Index1Y,$H1461,TRUE,_xll.ohTrigger(RecalcTrigger,Trigger1Y)),NA())</f>
        <v>9.6472309136056075E-3</v>
      </c>
      <c r="N1461" s="144">
        <f>IFERROR(_xll.qlIndexFixing(ONIndex1M,I1461,TRUE,_xll.ohTrigger(RecalcTrigger,Trigger1M)),NA())</f>
        <v>9.0606826416106401E-3</v>
      </c>
      <c r="O1461" s="44">
        <f>IFERROR(_xll.qlIndexFixing(ONIndex3M,I1461,TRUE,_xll.ohTrigger(RecalcTrigger,Trigger3M)),NA())</f>
        <v>9.5571690595885883E-3</v>
      </c>
      <c r="P1461" s="44">
        <f>IFERROR(_xll.qlIndexFixing(ONIndex6M,I1461,TRUE,_xll.ohTrigger(RecalcTrigger,Trigger6M)),NA())</f>
        <v>9.6327531150830481E-3</v>
      </c>
      <c r="Q1461" s="145">
        <f>IFERROR(_xll.qlIndexFixing(ONIndex1Y,I1461,TRUE,_xll.ohTrigger(RecalcTrigger,Trigger1Y)),NA())</f>
        <v>9.8336791024511427E-3</v>
      </c>
    </row>
    <row r="1462" spans="2:17" x14ac:dyDescent="0.2">
      <c r="B1462" s="39" t="s">
        <v>42</v>
      </c>
      <c r="D1462" s="42">
        <f>_xll.qlCalendarAdvance(Calendar,$D1461,B1462,"f",FALSE)</f>
        <v>49986</v>
      </c>
      <c r="E1462" s="139">
        <f>_xll.qlInterestRateIndexValueDate(IndexON,D1462)</f>
        <v>49986</v>
      </c>
      <c r="F1462" s="155">
        <f>IFERROR(_xll.qlIndexFixing(IndexON,D1462,TRUE,_xll.ohTrigger(RecalcTrigger,TriggerON)),NA())</f>
        <v>9.0453489547570598E-3</v>
      </c>
      <c r="H1462" s="42">
        <f>_xll.qlCalendarAdvance(Calendar,$H1461,B1462,"f",FALSE)</f>
        <v>49986</v>
      </c>
      <c r="I1462" s="139">
        <f>_xll.qlInterestRateIndexValueDate(Index1M,$H1462)</f>
        <v>49990</v>
      </c>
      <c r="J1462" s="144">
        <f>IFERROR(_xll.qlIndexFixing(Index1M,$H1462,TRUE,_xll.ohTrigger(RecalcTrigger,Trigger1M)),NA())</f>
        <v>9.0419627795848001E-3</v>
      </c>
      <c r="K1462" s="44">
        <f>IFERROR(_xll.qlIndexFixing(Index3M,H1462,TRUE,_xll.ohTrigger(RecalcTrigger,Trigger3M)),NA())</f>
        <v>9.5077169412595974E-3</v>
      </c>
      <c r="L1462" s="44">
        <f>IFERROR(_xll.qlIndexFixing(Index6M,$H1462,TRUE,_xll.ohTrigger(RecalcTrigger,Trigger6M)),NA())</f>
        <v>9.5285812447434819E-3</v>
      </c>
      <c r="M1462" s="145">
        <f>IFERROR(_xll.qlIndexFixing(Index1Y,$H1462,TRUE,_xll.ohTrigger(RecalcTrigger,Trigger1Y)),NA())</f>
        <v>9.6381491416195498E-3</v>
      </c>
      <c r="N1462" s="144">
        <f>IFERROR(_xll.qlIndexFixing(ONIndex1M,I1462,TRUE,_xll.ohTrigger(RecalcTrigger,Trigger1M)),NA())</f>
        <v>9.0527810126594943E-3</v>
      </c>
      <c r="O1462" s="44">
        <f>IFERROR(_xll.qlIndexFixing(ONIndex3M,I1462,TRUE,_xll.ohTrigger(RecalcTrigger,Trigger3M)),NA())</f>
        <v>9.5487321253973079E-3</v>
      </c>
      <c r="P1462" s="44">
        <f>IFERROR(_xll.qlIndexFixing(ONIndex6M,I1462,TRUE,_xll.ohTrigger(RecalcTrigger,Trigger6M)),NA())</f>
        <v>9.6233682794544251E-3</v>
      </c>
      <c r="Q1462" s="145">
        <f>IFERROR(_xll.qlIndexFixing(ONIndex1Y,I1462,TRUE,_xll.ohTrigger(RecalcTrigger,Trigger1Y)),NA())</f>
        <v>9.8245044771516632E-3</v>
      </c>
    </row>
    <row r="1463" spans="2:17" x14ac:dyDescent="0.2">
      <c r="B1463" s="39" t="s">
        <v>42</v>
      </c>
      <c r="D1463" s="42">
        <f>_xll.qlCalendarAdvance(Calendar,$D1462,B1463,"f",FALSE)</f>
        <v>49993</v>
      </c>
      <c r="E1463" s="139">
        <f>_xll.qlInterestRateIndexValueDate(IndexON,D1463)</f>
        <v>49993</v>
      </c>
      <c r="F1463" s="155">
        <f>IFERROR(_xll.qlIndexFixing(IndexON,D1463,TRUE,_xll.ohTrigger(RecalcTrigger,TriggerON)),NA())</f>
        <v>9.0373140896904403E-3</v>
      </c>
      <c r="H1463" s="42">
        <f>_xll.qlCalendarAdvance(Calendar,$H1462,B1463,"f",FALSE)</f>
        <v>49993</v>
      </c>
      <c r="I1463" s="139">
        <f>_xll.qlInterestRateIndexValueDate(Index1M,$H1463)</f>
        <v>49997</v>
      </c>
      <c r="J1463" s="144">
        <f>IFERROR(_xll.qlIndexFixing(Index1M,$H1463,TRUE,_xll.ohTrigger(RecalcTrigger,Trigger1M)),NA())</f>
        <v>9.0340560347472731E-3</v>
      </c>
      <c r="K1463" s="44">
        <f>IFERROR(_xll.qlIndexFixing(Index3M,H1463,TRUE,_xll.ohTrigger(RecalcTrigger,Trigger3M)),NA())</f>
        <v>9.4992630682275512E-3</v>
      </c>
      <c r="L1463" s="44">
        <f>IFERROR(_xll.qlIndexFixing(Index6M,$H1463,TRUE,_xll.ohTrigger(RecalcTrigger,Trigger6M)),NA())</f>
        <v>9.5192255415205186E-3</v>
      </c>
      <c r="M1463" s="145">
        <f>IFERROR(_xll.qlIndexFixing(Index1Y,$H1463,TRUE,_xll.ohTrigger(RecalcTrigger,Trigger1Y)),NA())</f>
        <v>9.6290759728353686E-3</v>
      </c>
      <c r="N1463" s="144">
        <f>IFERROR(_xll.qlIndexFixing(ONIndex1M,I1463,TRUE,_xll.ohTrigger(RecalcTrigger,Trigger1M)),NA())</f>
        <v>9.044879420319063E-3</v>
      </c>
      <c r="O1463" s="44">
        <f>IFERROR(_xll.qlIndexFixing(ONIndex3M,I1463,TRUE,_xll.ohTrigger(RecalcTrigger,Trigger3M)),NA())</f>
        <v>9.5402949949630056E-3</v>
      </c>
      <c r="P1463" s="44">
        <f>IFERROR(_xll.qlIndexFixing(ONIndex6M,I1463,TRUE,_xll.ohTrigger(RecalcTrigger,Trigger6M)),NA())</f>
        <v>9.613987428638282E-3</v>
      </c>
      <c r="Q1463" s="145">
        <f>IFERROR(_xll.qlIndexFixing(ONIndex1Y,I1463,TRUE,_xll.ohTrigger(RecalcTrigger,Trigger1Y)),NA())</f>
        <v>9.8153342188389558E-3</v>
      </c>
    </row>
    <row r="1464" spans="2:17" x14ac:dyDescent="0.2">
      <c r="B1464" s="39" t="s">
        <v>42</v>
      </c>
      <c r="D1464" s="42">
        <f>_xll.qlCalendarAdvance(Calendar,$D1463,B1464,"f",FALSE)</f>
        <v>50000</v>
      </c>
      <c r="E1464" s="139">
        <f>_xll.qlInterestRateIndexValueDate(IndexON,D1464)</f>
        <v>50000</v>
      </c>
      <c r="F1464" s="155">
        <f>IFERROR(_xll.qlIndexFixing(IndexON,D1464,TRUE,_xll.ohTrigger(RecalcTrigger,TriggerON)),NA())</f>
        <v>9.0292800156177577E-3</v>
      </c>
      <c r="H1464" s="42">
        <f>_xll.qlCalendarAdvance(Calendar,$H1463,B1464,"f",FALSE)</f>
        <v>50000</v>
      </c>
      <c r="I1464" s="139">
        <f>_xll.qlInterestRateIndexValueDate(Index1M,$H1464)</f>
        <v>50004</v>
      </c>
      <c r="J1464" s="144">
        <f>IFERROR(_xll.qlIndexFixing(Index1M,$H1464,TRUE,_xll.ohTrigger(RecalcTrigger,Trigger1M)),NA())</f>
        <v>9.0243434252945676E-3</v>
      </c>
      <c r="K1464" s="44">
        <f>IFERROR(_xll.qlIndexFixing(Index3M,H1464,TRUE,_xll.ohTrigger(RecalcTrigger,Trigger3M)),NA())</f>
        <v>9.4908101731966642E-3</v>
      </c>
      <c r="L1464" s="44">
        <f>IFERROR(_xll.qlIndexFixing(Index6M,$H1464,TRUE,_xll.ohTrigger(RecalcTrigger,Trigger6M)),NA())</f>
        <v>9.5098762223682857E-3</v>
      </c>
      <c r="M1464" s="145">
        <f>IFERROR(_xll.qlIndexFixing(Index1Y,$H1464,TRUE,_xll.ohTrigger(RecalcTrigger,Trigger1Y)),NA())</f>
        <v>9.6200115668947893E-3</v>
      </c>
      <c r="N1464" s="144">
        <f>IFERROR(_xll.qlIndexFixing(ONIndex1M,I1464,TRUE,_xll.ohTrigger(RecalcTrigger,Trigger1M)),NA())</f>
        <v>9.0369780289378809E-3</v>
      </c>
      <c r="O1464" s="44">
        <f>IFERROR(_xll.qlIndexFixing(ONIndex3M,I1464,TRUE,_xll.ohTrigger(RecalcTrigger,Trigger3M)),NA())</f>
        <v>9.5318578283176691E-3</v>
      </c>
      <c r="P1464" s="44">
        <f>IFERROR(_xll.qlIndexFixing(ONIndex6M,I1464,TRUE,_xll.ohTrigger(RecalcTrigger,Trigger6M)),NA())</f>
        <v>9.6046107339375908E-3</v>
      </c>
      <c r="Q1464" s="145">
        <f>IFERROR(_xll.qlIndexFixing(ONIndex1Y,I1464,TRUE,_xll.ohTrigger(RecalcTrigger,Trigger1Y)),NA())</f>
        <v>9.8061684858663511E-3</v>
      </c>
    </row>
    <row r="1465" spans="2:17" x14ac:dyDescent="0.2">
      <c r="B1465" s="39" t="s">
        <v>42</v>
      </c>
      <c r="D1465" s="42">
        <f>_xll.qlCalendarAdvance(Calendar,$D1464,B1465,"f",FALSE)</f>
        <v>50007</v>
      </c>
      <c r="E1465" s="139">
        <f>_xll.qlInterestRateIndexValueDate(IndexON,D1465)</f>
        <v>50007</v>
      </c>
      <c r="F1465" s="155">
        <f>IFERROR(_xll.qlIndexFixing(IndexON,D1465,TRUE,_xll.ohTrigger(RecalcTrigger,TriggerON)),NA())</f>
        <v>9.0212468998451811E-3</v>
      </c>
      <c r="H1465" s="42">
        <f>_xll.qlCalendarAdvance(Calendar,$H1464,B1465,"f",FALSE)</f>
        <v>50007</v>
      </c>
      <c r="I1465" s="139">
        <f>_xll.qlInterestRateIndexValueDate(Index1M,$H1465)</f>
        <v>50011</v>
      </c>
      <c r="J1465" s="144">
        <f>IFERROR(_xll.qlIndexFixing(Index1M,$H1465,TRUE,_xll.ohTrigger(RecalcTrigger,Trigger1M)),NA())</f>
        <v>9.0177925131476339E-3</v>
      </c>
      <c r="K1465" s="44">
        <f>IFERROR(_xll.qlIndexFixing(Index3M,H1465,TRUE,_xll.ohTrigger(RecalcTrigger,Trigger3M)),NA())</f>
        <v>9.4833157234495147E-3</v>
      </c>
      <c r="L1465" s="44">
        <f>IFERROR(_xll.qlIndexFixing(Index6M,$H1465,TRUE,_xll.ohTrigger(RecalcTrigger,Trigger6M)),NA())</f>
        <v>9.4999935875029612E-3</v>
      </c>
      <c r="M1465" s="145">
        <f>IFERROR(_xll.qlIndexFixing(Index1Y,$H1465,TRUE,_xll.ohTrigger(RecalcTrigger,Trigger1Y)),NA())</f>
        <v>9.6109560834338418E-3</v>
      </c>
      <c r="N1465" s="144">
        <f>IFERROR(_xll.qlIndexFixing(ONIndex1M,I1465,TRUE,_xll.ohTrigger(RecalcTrigger,Trigger1M)),NA())</f>
        <v>9.029077002944419E-3</v>
      </c>
      <c r="O1465" s="44">
        <f>IFERROR(_xll.qlIndexFixing(ONIndex3M,I1465,TRUE,_xll.ohTrigger(RecalcTrigger,Trigger3M)),NA())</f>
        <v>9.523420785173542E-3</v>
      </c>
      <c r="P1465" s="44">
        <f>IFERROR(_xll.qlIndexFixing(ONIndex6M,I1465,TRUE,_xll.ohTrigger(RecalcTrigger,Trigger6M)),NA())</f>
        <v>9.5952383668151953E-3</v>
      </c>
      <c r="Q1465" s="145">
        <f>IFERROR(_xll.qlIndexFixing(ONIndex1Y,I1465,TRUE,_xll.ohTrigger(RecalcTrigger,Trigger1Y)),NA())</f>
        <v>9.7970074365072435E-3</v>
      </c>
    </row>
    <row r="1466" spans="2:17" x14ac:dyDescent="0.2">
      <c r="B1466" s="39" t="s">
        <v>42</v>
      </c>
      <c r="D1466" s="42">
        <f>_xll.qlCalendarAdvance(Calendar,$D1465,B1466,"f",FALSE)</f>
        <v>50014</v>
      </c>
      <c r="E1466" s="139">
        <f>_xll.qlInterestRateIndexValueDate(IndexON,D1466)</f>
        <v>50014</v>
      </c>
      <c r="F1466" s="155">
        <f>IFERROR(_xll.qlIndexFixing(IndexON,D1466,TRUE,_xll.ohTrigger(RecalcTrigger,TriggerON)),NA())</f>
        <v>9.013214909652234E-3</v>
      </c>
      <c r="H1466" s="42">
        <f>_xll.qlCalendarAdvance(Calendar,$H1465,B1466,"f",FALSE)</f>
        <v>50014</v>
      </c>
      <c r="I1466" s="139">
        <f>_xll.qlInterestRateIndexValueDate(Index1M,$H1466)</f>
        <v>50018</v>
      </c>
      <c r="J1466" s="144">
        <f>IFERROR(_xll.qlIndexFixing(Index1M,$H1466,TRUE,_xll.ohTrigger(RecalcTrigger,Trigger1M)),NA())</f>
        <v>9.0098876377353223E-3</v>
      </c>
      <c r="K1466" s="44">
        <f>IFERROR(_xll.qlIndexFixing(Index3M,H1466,TRUE,_xll.ohTrigger(RecalcTrigger,Trigger3M)),NA())</f>
        <v>9.4748654649290387E-3</v>
      </c>
      <c r="L1466" s="44">
        <f>IFERROR(_xll.qlIndexFixing(Index6M,$H1466,TRUE,_xll.ohTrigger(RecalcTrigger,Trigger6M)),NA())</f>
        <v>9.4906578474274559E-3</v>
      </c>
      <c r="M1466" s="145">
        <f>IFERROR(_xll.qlIndexFixing(Index1Y,$H1466,TRUE,_xll.ohTrigger(RecalcTrigger,Trigger1Y)),NA())</f>
        <v>9.6019096820833E-3</v>
      </c>
      <c r="N1466" s="144">
        <f>IFERROR(_xll.qlIndexFixing(ONIndex1M,I1466,TRUE,_xll.ohTrigger(RecalcTrigger,Trigger1M)),NA())</f>
        <v>9.0211765066072758E-3</v>
      </c>
      <c r="O1466" s="44">
        <f>IFERROR(_xll.qlIndexFixing(ONIndex3M,I1466,TRUE,_xll.ohTrigger(RecalcTrigger,Trigger3M)),NA())</f>
        <v>9.5149840258024199E-3</v>
      </c>
      <c r="P1466" s="44">
        <f>IFERROR(_xll.qlIndexFixing(ONIndex6M,I1466,TRUE,_xll.ohTrigger(RecalcTrigger,Trigger6M)),NA())</f>
        <v>9.5858704986540033E-3</v>
      </c>
      <c r="Q1466" s="145">
        <f>IFERROR(_xll.qlIndexFixing(ONIndex1Y,I1466,TRUE,_xll.ohTrigger(RecalcTrigger,Trigger1Y)),NA())</f>
        <v>9.7878512291948994E-3</v>
      </c>
    </row>
    <row r="1467" spans="2:17" x14ac:dyDescent="0.2">
      <c r="B1467" s="39" t="s">
        <v>42</v>
      </c>
      <c r="D1467" s="42">
        <f>_xll.qlCalendarAdvance(Calendar,$D1466,B1467,"f",FALSE)</f>
        <v>50021</v>
      </c>
      <c r="E1467" s="139">
        <f>_xll.qlInterestRateIndexValueDate(IndexON,D1467)</f>
        <v>50021</v>
      </c>
      <c r="F1467" s="155">
        <f>IFERROR(_xll.qlIndexFixing(IndexON,D1467,TRUE,_xll.ohTrigger(RecalcTrigger,TriggerON)),NA())</f>
        <v>9.0051842123717307E-3</v>
      </c>
      <c r="H1467" s="42">
        <f>_xll.qlCalendarAdvance(Calendar,$H1466,B1467,"f",FALSE)</f>
        <v>50021</v>
      </c>
      <c r="I1467" s="139">
        <f>_xll.qlInterestRateIndexValueDate(Index1M,$H1467)</f>
        <v>50025</v>
      </c>
      <c r="J1467" s="144">
        <f>IFERROR(_xll.qlIndexFixing(Index1M,$H1467,TRUE,_xll.ohTrigger(RecalcTrigger,Trigger1M)),NA())</f>
        <v>9.0019837677123328E-3</v>
      </c>
      <c r="K1467" s="44">
        <f>IFERROR(_xll.qlIndexFixing(Index3M,H1467,TRUE,_xll.ohTrigger(RecalcTrigger,Trigger3M)),NA())</f>
        <v>9.4664166420157514E-3</v>
      </c>
      <c r="L1467" s="44">
        <f>IFERROR(_xll.qlIndexFixing(Index6M,$H1467,TRUE,_xll.ohTrigger(RecalcTrigger,Trigger6M)),NA())</f>
        <v>9.4813290204001071E-3</v>
      </c>
      <c r="M1467" s="145">
        <f>IFERROR(_xll.qlIndexFixing(Index1Y,$H1467,TRUE,_xll.ohTrigger(RecalcTrigger,Trigger1Y)),NA())</f>
        <v>9.5928725224675888E-3</v>
      </c>
      <c r="N1467" s="144">
        <f>IFERROR(_xll.qlIndexFixing(ONIndex1M,I1467,TRUE,_xll.ohTrigger(RecalcTrigger,Trigger1M)),NA())</f>
        <v>9.0132767044348583E-3</v>
      </c>
      <c r="O1467" s="44">
        <f>IFERROR(_xll.qlIndexFixing(ONIndex3M,I1467,TRUE,_xll.ohTrigger(RecalcTrigger,Trigger3M)),NA())</f>
        <v>9.5065477099165463E-3</v>
      </c>
      <c r="P1467" s="44">
        <f>IFERROR(_xll.qlIndexFixing(ONIndex6M,I1467,TRUE,_xll.ohTrigger(RecalcTrigger,Trigger6M)),NA())</f>
        <v>9.5765073008369228E-3</v>
      </c>
      <c r="Q1467" s="145">
        <f>IFERROR(_xll.qlIndexFixing(ONIndex1Y,I1467,TRUE,_xll.ohTrigger(RecalcTrigger,Trigger1Y)),NA())</f>
        <v>9.7787000222027132E-3</v>
      </c>
    </row>
    <row r="1468" spans="2:17" x14ac:dyDescent="0.2">
      <c r="B1468" s="39" t="s">
        <v>42</v>
      </c>
      <c r="D1468" s="42">
        <f>_xll.qlCalendarAdvance(Calendar,$D1467,B1468,"f",FALSE)</f>
        <v>50028</v>
      </c>
      <c r="E1468" s="139">
        <f>_xll.qlInterestRateIndexValueDate(IndexON,D1468)</f>
        <v>50028</v>
      </c>
      <c r="F1468" s="155">
        <f>IFERROR(_xll.qlIndexFixing(IndexON,D1468,TRUE,_xll.ohTrigger(RecalcTrigger,TriggerON)),NA())</f>
        <v>8.9971549753098401E-3</v>
      </c>
      <c r="H1468" s="42">
        <f>_xll.qlCalendarAdvance(Calendar,$H1467,B1468,"f",FALSE)</f>
        <v>50028</v>
      </c>
      <c r="I1468" s="139">
        <f>_xll.qlInterestRateIndexValueDate(Index1M,$H1468)</f>
        <v>50032</v>
      </c>
      <c r="J1468" s="144">
        <f>IFERROR(_xll.qlIndexFixing(Index1M,$H1468,TRUE,_xll.ohTrigger(RecalcTrigger,Trigger1M)),NA())</f>
        <v>8.9940810675973835E-3</v>
      </c>
      <c r="K1468" s="44">
        <f>IFERROR(_xll.qlIndexFixing(Index3M,H1468,TRUE,_xll.ohTrigger(RecalcTrigger,Trigger3M)),NA())</f>
        <v>9.4579694150276339E-3</v>
      </c>
      <c r="L1468" s="44">
        <f>IFERROR(_xll.qlIndexFixing(Index6M,$H1468,TRUE,_xll.ohTrigger(RecalcTrigger,Trigger6M)),NA())</f>
        <v>9.4720072785078723E-3</v>
      </c>
      <c r="M1468" s="145">
        <f>IFERROR(_xll.qlIndexFixing(Index1Y,$H1468,TRUE,_xll.ohTrigger(RecalcTrigger,Trigger1Y)),NA())</f>
        <v>9.5838447642063104E-3</v>
      </c>
      <c r="N1468" s="144">
        <f>IFERROR(_xll.qlIndexFixing(ONIndex1M,I1468,TRUE,_xll.ohTrigger(RecalcTrigger,Trigger1M)),NA())</f>
        <v>9.0008645273886856E-3</v>
      </c>
      <c r="O1468" s="44">
        <f>IFERROR(_xll.qlIndexFixing(ONIndex3M,I1468,TRUE,_xll.ohTrigger(RecalcTrigger,Trigger3M)),NA())</f>
        <v>9.4932919228085666E-3</v>
      </c>
      <c r="P1468" s="44">
        <f>IFERROR(_xll.qlIndexFixing(ONIndex6M,I1468,TRUE,_xll.ohTrigger(RecalcTrigger,Trigger6M)),NA())</f>
        <v>9.561803552218251E-3</v>
      </c>
      <c r="Q1468" s="145">
        <f>IFERROR(_xll.qlIndexFixing(ONIndex1Y,I1468,TRUE,_xll.ohTrigger(RecalcTrigger,Trigger1Y)),NA())</f>
        <v>9.7643300376404341E-3</v>
      </c>
    </row>
    <row r="1469" spans="2:17" x14ac:dyDescent="0.2">
      <c r="B1469" s="39" t="s">
        <v>42</v>
      </c>
      <c r="D1469" s="42">
        <f>_xll.qlCalendarAdvance(Calendar,$D1468,B1469,"f",FALSE)</f>
        <v>50038</v>
      </c>
      <c r="E1469" s="139">
        <f>_xll.qlInterestRateIndexValueDate(IndexON,D1469)</f>
        <v>50038</v>
      </c>
      <c r="F1469" s="155">
        <f>IFERROR(_xll.qlIndexFixing(IndexON,D1469,TRUE,_xll.ohTrigger(RecalcTrigger,TriggerON)),NA())</f>
        <v>8.9866097399582401E-3</v>
      </c>
      <c r="H1469" s="42">
        <f>_xll.qlCalendarAdvance(Calendar,$H1468,B1469,"f",FALSE)</f>
        <v>50038</v>
      </c>
      <c r="I1469" s="139">
        <f>_xll.qlInterestRateIndexValueDate(Index1M,$H1469)</f>
        <v>50040</v>
      </c>
      <c r="J1469" s="144">
        <f>IFERROR(_xll.qlIndexFixing(Index1M,$H1469,TRUE,_xll.ohTrigger(RecalcTrigger,Trigger1M)),NA())</f>
        <v>8.9855031851451272E-3</v>
      </c>
      <c r="K1469" s="44">
        <f>IFERROR(_xll.qlIndexFixing(Index3M,H1469,TRUE,_xll.ohTrigger(RecalcTrigger,Trigger3M)),NA())</f>
        <v>9.448317601174594E-3</v>
      </c>
      <c r="L1469" s="44">
        <f>IFERROR(_xll.qlIndexFixing(Index6M,$H1469,TRUE,_xll.ohTrigger(RecalcTrigger,Trigger6M)),NA())</f>
        <v>9.461901323954601E-3</v>
      </c>
      <c r="M1469" s="145">
        <f>IFERROR(_xll.qlIndexFixing(Index1Y,$H1469,TRUE,_xll.ohTrigger(RecalcTrigger,Trigger1Y)),NA())</f>
        <v>9.5735390428080755E-3</v>
      </c>
      <c r="N1469" s="144">
        <f>IFERROR(_xll.qlIndexFixing(ONIndex1M,I1469,TRUE,_xll.ohTrigger(RecalcTrigger,Trigger1M)),NA())</f>
        <v>8.9929672649446957E-3</v>
      </c>
      <c r="O1469" s="44">
        <f>IFERROR(_xll.qlIndexFixing(ONIndex3M,I1469,TRUE,_xll.ohTrigger(RecalcTrigger,Trigger3M)),NA())</f>
        <v>9.4848574819828002E-3</v>
      </c>
      <c r="P1469" s="44">
        <f>IFERROR(_xll.qlIndexFixing(ONIndex6M,I1469,TRUE,_xll.ohTrigger(RecalcTrigger,Trigger6M)),NA())</f>
        <v>9.5524531504853627E-3</v>
      </c>
      <c r="Q1469" s="145">
        <f>IFERROR(_xll.qlIndexFixing(ONIndex1Y,I1469,TRUE,_xll.ohTrigger(RecalcTrigger,Trigger1Y)),NA())</f>
        <v>9.7551924157812664E-3</v>
      </c>
    </row>
    <row r="1470" spans="2:17" x14ac:dyDescent="0.2">
      <c r="B1470" s="39" t="s">
        <v>42</v>
      </c>
      <c r="D1470" s="42">
        <f>_xll.qlCalendarAdvance(Calendar,$D1469,B1470,"f",FALSE)</f>
        <v>50045</v>
      </c>
      <c r="E1470" s="139">
        <f>_xll.qlInterestRateIndexValueDate(IndexON,D1470)</f>
        <v>50045</v>
      </c>
      <c r="F1470" s="155">
        <f>IFERROR(_xll.qlIndexFixing(IndexON,D1470,TRUE,_xll.ohTrigger(RecalcTrigger,TriggerON)),NA())</f>
        <v>8.9785848681511737E-3</v>
      </c>
      <c r="H1470" s="42">
        <f>_xll.qlCalendarAdvance(Calendar,$H1469,B1470,"f",FALSE)</f>
        <v>50045</v>
      </c>
      <c r="I1470" s="139">
        <f>_xll.qlInterestRateIndexValueDate(Index1M,$H1470)</f>
        <v>50047</v>
      </c>
      <c r="J1470" s="144">
        <f>IFERROR(_xll.qlIndexFixing(Index1M,$H1470,TRUE,_xll.ohTrigger(RecalcTrigger,Trigger1M)),NA())</f>
        <v>8.976246963142193E-3</v>
      </c>
      <c r="K1470" s="44">
        <f>IFERROR(_xll.qlIndexFixing(Index3M,H1470,TRUE,_xll.ohTrigger(RecalcTrigger,Trigger3M)),NA())</f>
        <v>9.4398743338608426E-3</v>
      </c>
      <c r="L1470" s="44">
        <f>IFERROR(_xll.qlIndexFixing(Index6M,$H1470,TRUE,_xll.ohTrigger(RecalcTrigger,Trigger6M)),NA())</f>
        <v>9.4525949965901766E-3</v>
      </c>
      <c r="M1470" s="145">
        <f>IFERROR(_xll.qlIndexFixing(Index1Y,$H1470,TRUE,_xll.ohTrigger(RecalcTrigger,Trigger1Y)),NA())</f>
        <v>9.5645319677744225E-3</v>
      </c>
      <c r="N1470" s="144">
        <f>IFERROR(_xll.qlIndexFixing(ONIndex1M,I1470,TRUE,_xll.ohTrigger(RecalcTrigger,Trigger1M)),NA())</f>
        <v>8.9875515163484465E-3</v>
      </c>
      <c r="O1470" s="44">
        <f>IFERROR(_xll.qlIndexFixing(ONIndex3M,I1470,TRUE,_xll.ohTrigger(RecalcTrigger,Trigger3M)),NA())</f>
        <v>9.479083081718187E-3</v>
      </c>
      <c r="P1470" s="44">
        <f>IFERROR(_xll.qlIndexFixing(ONIndex6M,I1470,TRUE,_xll.ohTrigger(RecalcTrigger,Trigger6M)),NA())</f>
        <v>9.5460306715366983E-3</v>
      </c>
      <c r="Q1470" s="145">
        <f>IFERROR(_xll.qlIndexFixing(ONIndex1Y,I1470,TRUE,_xll.ohTrigger(RecalcTrigger,Trigger1Y)),NA())</f>
        <v>9.7489329727640239E-3</v>
      </c>
    </row>
    <row r="1471" spans="2:17" x14ac:dyDescent="0.2">
      <c r="B1471" s="39" t="s">
        <v>42</v>
      </c>
      <c r="D1471" s="42">
        <f>_xll.qlCalendarAdvance(Calendar,$D1470,B1471,"f",FALSE)</f>
        <v>50052</v>
      </c>
      <c r="E1471" s="139">
        <f>_xll.qlInterestRateIndexValueDate(IndexON,D1471)</f>
        <v>50052</v>
      </c>
      <c r="F1471" s="155">
        <f>IFERROR(_xll.qlIndexFixing(IndexON,D1471,TRUE,_xll.ohTrigger(RecalcTrigger,TriggerON)),NA())</f>
        <v>8.9705620058566637E-3</v>
      </c>
      <c r="H1471" s="42">
        <f>_xll.qlCalendarAdvance(Calendar,$H1470,B1471,"f",FALSE)</f>
        <v>50052</v>
      </c>
      <c r="I1471" s="139">
        <f>_xll.qlInterestRateIndexValueDate(Index1M,$H1471)</f>
        <v>50054</v>
      </c>
      <c r="J1471" s="144">
        <f>IFERROR(_xll.qlIndexFixing(Index1M,$H1471,TRUE,_xll.ohTrigger(RecalcTrigger,Trigger1M)),NA())</f>
        <v>8.9683488897347868E-3</v>
      </c>
      <c r="K1471" s="44">
        <f>IFERROR(_xll.qlIndexFixing(Index3M,H1471,TRUE,_xll.ohTrigger(RecalcTrigger,Trigger3M)),NA())</f>
        <v>9.4314331663172268E-3</v>
      </c>
      <c r="L1471" s="44">
        <f>IFERROR(_xll.qlIndexFixing(Index6M,$H1471,TRUE,_xll.ohTrigger(RecalcTrigger,Trigger6M)),NA())</f>
        <v>9.4432962824511617E-3</v>
      </c>
      <c r="M1471" s="145">
        <f>IFERROR(_xll.qlIndexFixing(Index1Y,$H1471,TRUE,_xll.ohTrigger(RecalcTrigger,Trigger1Y)),NA())</f>
        <v>9.5555347957198087E-3</v>
      </c>
      <c r="N1471" s="144">
        <f>IFERROR(_xll.qlIndexFixing(ONIndex1M,I1471,TRUE,_xll.ohTrigger(RecalcTrigger,Trigger1M)),NA())</f>
        <v>8.9796561581145795E-3</v>
      </c>
      <c r="O1471" s="44">
        <f>IFERROR(_xll.qlIndexFixing(ONIndex3M,I1471,TRUE,_xll.ohTrigger(RecalcTrigger,Trigger3M)),NA())</f>
        <v>9.470650035643402E-3</v>
      </c>
      <c r="P1471" s="44">
        <f>IFERROR(_xll.qlIndexFixing(ONIndex6M,I1471,TRUE,_xll.ohTrigger(RecalcTrigger,Trigger6M)),NA())</f>
        <v>9.5366889361780949E-3</v>
      </c>
      <c r="Q1471" s="145">
        <f>IFERROR(_xll.qlIndexFixing(ONIndex1Y,I1471,TRUE,_xll.ohTrigger(RecalcTrigger,Trigger1Y)),NA())</f>
        <v>9.7398044960961272E-3</v>
      </c>
    </row>
    <row r="1472" spans="2:17" x14ac:dyDescent="0.2">
      <c r="B1472" s="39" t="s">
        <v>42</v>
      </c>
      <c r="D1472" s="42">
        <f>_xll.qlCalendarAdvance(Calendar,$D1471,B1472,"f",FALSE)</f>
        <v>50059</v>
      </c>
      <c r="E1472" s="139">
        <f>_xll.qlInterestRateIndexValueDate(IndexON,D1472)</f>
        <v>50059</v>
      </c>
      <c r="F1472" s="155">
        <f>IFERROR(_xll.qlIndexFixing(IndexON,D1472,TRUE,_xll.ohTrigger(RecalcTrigger,TriggerON)),NA())</f>
        <v>8.9625413202210069E-3</v>
      </c>
      <c r="H1472" s="42">
        <f>_xll.qlCalendarAdvance(Calendar,$H1471,B1472,"f",FALSE)</f>
        <v>50059</v>
      </c>
      <c r="I1472" s="139">
        <f>_xll.qlInterestRateIndexValueDate(Index1M,$H1472)</f>
        <v>50061</v>
      </c>
      <c r="J1472" s="144">
        <f>IFERROR(_xll.qlIndexFixing(Index1M,$H1472,TRUE,_xll.ohTrigger(RecalcTrigger,Trigger1M)),NA())</f>
        <v>8.9604526917484092E-3</v>
      </c>
      <c r="K1472" s="44">
        <f>IFERROR(_xll.qlIndexFixing(Index3M,H1472,TRUE,_xll.ohTrigger(RecalcTrigger,Trigger3M)),NA())</f>
        <v>9.4229942588519577E-3</v>
      </c>
      <c r="L1472" s="44">
        <f>IFERROR(_xll.qlIndexFixing(Index6M,$H1472,TRUE,_xll.ohTrigger(RecalcTrigger,Trigger6M)),NA())</f>
        <v>9.4340053536072083E-3</v>
      </c>
      <c r="M1472" s="145">
        <f>IFERROR(_xll.qlIndexFixing(Index1Y,$H1472,TRUE,_xll.ohTrigger(RecalcTrigger,Trigger1Y)),NA())</f>
        <v>9.5465476862412815E-3</v>
      </c>
      <c r="N1472" s="144">
        <f>IFERROR(_xll.qlIndexFixing(ONIndex1M,I1472,TRUE,_xll.ohTrigger(RecalcTrigger,Trigger1M)),NA())</f>
        <v>8.9717623634300026E-3</v>
      </c>
      <c r="O1472" s="44">
        <f>IFERROR(_xll.qlIndexFixing(ONIndex3M,I1472,TRUE,_xll.ohTrigger(RecalcTrigger,Trigger3M)),NA())</f>
        <v>9.4622182790704557E-3</v>
      </c>
      <c r="P1472" s="44">
        <f>IFERROR(_xll.qlIndexFixing(ONIndex6M,I1472,TRUE,_xll.ohTrigger(RecalcTrigger,Trigger6M)),NA())</f>
        <v>9.5273527776651434E-3</v>
      </c>
      <c r="Q1472" s="145">
        <f>IFERROR(_xll.qlIndexFixing(ONIndex1Y,I1472,TRUE,_xll.ohTrigger(RecalcTrigger,Trigger1Y)),NA())</f>
        <v>9.7306818574516285E-3</v>
      </c>
    </row>
    <row r="1473" spans="2:17" x14ac:dyDescent="0.2">
      <c r="B1473" s="39" t="s">
        <v>42</v>
      </c>
      <c r="D1473" s="42">
        <f>_xll.qlCalendarAdvance(Calendar,$D1472,B1473,"f",FALSE)</f>
        <v>50066</v>
      </c>
      <c r="E1473" s="139">
        <f>_xll.qlInterestRateIndexValueDate(IndexON,D1473)</f>
        <v>50066</v>
      </c>
      <c r="F1473" s="155">
        <f>IFERROR(_xll.qlIndexFixing(IndexON,D1473,TRUE,_xll.ohTrigger(RecalcTrigger,TriggerON)),NA())</f>
        <v>8.9545229787901803E-3</v>
      </c>
      <c r="H1473" s="42">
        <f>_xll.qlCalendarAdvance(Calendar,$H1472,B1473,"f",FALSE)</f>
        <v>50066</v>
      </c>
      <c r="I1473" s="139">
        <f>_xll.qlInterestRateIndexValueDate(Index1M,$H1473)</f>
        <v>50068</v>
      </c>
      <c r="J1473" s="144">
        <f>IFERROR(_xll.qlIndexFixing(Index1M,$H1473,TRUE,_xll.ohTrigger(RecalcTrigger,Trigger1M)),NA())</f>
        <v>8.9539156335494141E-3</v>
      </c>
      <c r="K1473" s="44">
        <f>IFERROR(_xll.qlIndexFixing(Index3M,H1473,TRUE,_xll.ohTrigger(RecalcTrigger,Trigger3M)),NA())</f>
        <v>9.4145577717767992E-3</v>
      </c>
      <c r="L1473" s="44">
        <f>IFERROR(_xll.qlIndexFixing(Index6M,$H1473,TRUE,_xll.ohTrigger(RecalcTrigger,Trigger6M)),NA())</f>
        <v>9.4247223821239904E-3</v>
      </c>
      <c r="M1473" s="145">
        <f>IFERROR(_xll.qlIndexFixing(Index1Y,$H1473,TRUE,_xll.ohTrigger(RecalcTrigger,Trigger1Y)),NA())</f>
        <v>9.5375707989293207E-3</v>
      </c>
      <c r="N1473" s="144">
        <f>IFERROR(_xll.qlIndexFixing(ONIndex1M,I1473,TRUE,_xll.ohTrigger(RecalcTrigger,Trigger1M)),NA())</f>
        <v>8.9638702966432504E-3</v>
      </c>
      <c r="O1473" s="44">
        <f>IFERROR(_xll.qlIndexFixing(ONIndex3M,I1473,TRUE,_xll.ohTrigger(RecalcTrigger,Trigger3M)),NA())</f>
        <v>9.4537879718981088E-3</v>
      </c>
      <c r="P1473" s="44">
        <f>IFERROR(_xll.qlIndexFixing(ONIndex6M,I1473,TRUE,_xll.ohTrigger(RecalcTrigger,Trigger6M)),NA())</f>
        <v>9.5180223674073972E-3</v>
      </c>
      <c r="Q1473" s="145">
        <f>IFERROR(_xll.qlIndexFixing(ONIndex1Y,I1473,TRUE,_xll.ohTrigger(RecalcTrigger,Trigger1Y)),NA())</f>
        <v>9.7215652152105037E-3</v>
      </c>
    </row>
    <row r="1474" spans="2:17" x14ac:dyDescent="0.2">
      <c r="B1474" s="39" t="s">
        <v>42</v>
      </c>
      <c r="D1474" s="42">
        <f>_xll.qlCalendarAdvance(Calendar,$D1473,B1474,"f",FALSE)</f>
        <v>50073</v>
      </c>
      <c r="E1474" s="139">
        <f>_xll.qlInterestRateIndexValueDate(IndexON,D1474)</f>
        <v>50073</v>
      </c>
      <c r="F1474" s="155">
        <f>IFERROR(_xll.qlIndexFixing(IndexON,D1474,TRUE,_xll.ohTrigger(RecalcTrigger,TriggerON)),NA())</f>
        <v>8.9465071486305447E-3</v>
      </c>
      <c r="H1474" s="42">
        <f>_xll.qlCalendarAdvance(Calendar,$H1473,B1474,"f",FALSE)</f>
        <v>50073</v>
      </c>
      <c r="I1474" s="139">
        <f>_xll.qlInterestRateIndexValueDate(Index1M,$H1474)</f>
        <v>50075</v>
      </c>
      <c r="J1474" s="144">
        <f>IFERROR(_xll.qlIndexFixing(Index1M,$H1474,TRUE,_xll.ohTrigger(RecalcTrigger,Trigger1M)),NA())</f>
        <v>8.9469284941433094E-3</v>
      </c>
      <c r="K1474" s="44">
        <f>IFERROR(_xll.qlIndexFixing(Index3M,H1474,TRUE,_xll.ohTrigger(RecalcTrigger,Trigger3M)),NA())</f>
        <v>9.4066029849045225E-3</v>
      </c>
      <c r="L1474" s="44">
        <f>IFERROR(_xll.qlIndexFixing(Index6M,$H1474,TRUE,_xll.ohTrigger(RecalcTrigger,Trigger6M)),NA())</f>
        <v>9.4154475400654216E-3</v>
      </c>
      <c r="M1474" s="145">
        <f>IFERROR(_xll.qlIndexFixing(Index1Y,$H1474,TRUE,_xll.ohTrigger(RecalcTrigger,Trigger1Y)),NA())</f>
        <v>9.5286042933702408E-3</v>
      </c>
      <c r="N1474" s="144">
        <f>IFERROR(_xll.qlIndexFixing(ONIndex1M,I1474,TRUE,_xll.ohTrigger(RecalcTrigger,Trigger1M)),NA())</f>
        <v>8.9559801221827939E-3</v>
      </c>
      <c r="O1474" s="44">
        <f>IFERROR(_xll.qlIndexFixing(ONIndex3M,I1474,TRUE,_xll.ohTrigger(RecalcTrigger,Trigger3M)),NA())</f>
        <v>9.4453592741317038E-3</v>
      </c>
      <c r="P1474" s="44">
        <f>IFERROR(_xll.qlIndexFixing(ONIndex6M,I1474,TRUE,_xll.ohTrigger(RecalcTrigger,Trigger6M)),NA())</f>
        <v>9.5086978767344732E-3</v>
      </c>
      <c r="Q1474" s="145">
        <f>IFERROR(_xll.qlIndexFixing(ONIndex1Y,I1474,TRUE,_xll.ohTrigger(RecalcTrigger,Trigger1Y)),NA())</f>
        <v>9.7124547276727924E-3</v>
      </c>
    </row>
    <row r="1475" spans="2:17" x14ac:dyDescent="0.2">
      <c r="B1475" s="39" t="s">
        <v>42</v>
      </c>
      <c r="D1475" s="42">
        <f>_xll.qlCalendarAdvance(Calendar,$D1474,B1475,"f",FALSE)</f>
        <v>50080</v>
      </c>
      <c r="E1475" s="139">
        <f>_xll.qlInterestRateIndexValueDate(IndexON,D1475)</f>
        <v>50080</v>
      </c>
      <c r="F1475" s="155">
        <f>IFERROR(_xll.qlIndexFixing(IndexON,D1475,TRUE,_xll.ohTrigger(RecalcTrigger,TriggerON)),NA())</f>
        <v>8.9384939972880773E-3</v>
      </c>
      <c r="H1475" s="42">
        <f>_xll.qlCalendarAdvance(Calendar,$H1474,B1475,"f",FALSE)</f>
        <v>50080</v>
      </c>
      <c r="I1475" s="139">
        <f>_xll.qlInterestRateIndexValueDate(Index1M,$H1475)</f>
        <v>50082</v>
      </c>
      <c r="J1475" s="144">
        <f>IFERROR(_xll.qlIndexFixing(Index1M,$H1475,TRUE,_xll.ohTrigger(RecalcTrigger,Trigger1M)),NA())</f>
        <v>8.9390389815943317E-3</v>
      </c>
      <c r="K1475" s="44">
        <f>IFERROR(_xll.qlIndexFixing(Index3M,H1475,TRUE,_xll.ohTrigger(RecalcTrigger,Trigger3M)),NA())</f>
        <v>9.398171813978163E-3</v>
      </c>
      <c r="L1475" s="44">
        <f>IFERROR(_xll.qlIndexFixing(Index6M,$H1475,TRUE,_xll.ohTrigger(RecalcTrigger,Trigger6M)),NA())</f>
        <v>9.4061809994892259E-3</v>
      </c>
      <c r="M1475" s="145">
        <f>IFERROR(_xll.qlIndexFixing(Index1Y,$H1475,TRUE,_xll.ohTrigger(RecalcTrigger,Trigger1Y)),NA())</f>
        <v>9.5196483291437907E-3</v>
      </c>
      <c r="N1475" s="144">
        <f>IFERROR(_xll.qlIndexFixing(ONIndex1M,I1475,TRUE,_xll.ohTrigger(RecalcTrigger,Trigger1M)),NA())</f>
        <v>8.9480920044238133E-3</v>
      </c>
      <c r="O1475" s="44">
        <f>IFERROR(_xll.qlIndexFixing(ONIndex3M,I1475,TRUE,_xll.ohTrigger(RecalcTrigger,Trigger3M)),NA())</f>
        <v>9.4369323457232923E-3</v>
      </c>
      <c r="P1475" s="44">
        <f>IFERROR(_xll.qlIndexFixing(ONIndex6M,I1475,TRUE,_xll.ohTrigger(RecalcTrigger,Trigger6M)),NA())</f>
        <v>9.4993794770825701E-3</v>
      </c>
      <c r="Q1475" s="145">
        <f>IFERROR(_xll.qlIndexFixing(ONIndex1Y,I1475,TRUE,_xll.ohTrigger(RecalcTrigger,Trigger1Y)),NA())</f>
        <v>9.7033505531651798E-3</v>
      </c>
    </row>
    <row r="1476" spans="2:17" x14ac:dyDescent="0.2">
      <c r="B1476" s="39" t="s">
        <v>42</v>
      </c>
      <c r="D1476" s="42">
        <f>_xll.qlCalendarAdvance(Calendar,$D1475,B1476,"f",FALSE)</f>
        <v>50087</v>
      </c>
      <c r="E1476" s="139">
        <f>_xll.qlInterestRateIndexValueDate(IndexON,D1476)</f>
        <v>50087</v>
      </c>
      <c r="F1476" s="155">
        <f>IFERROR(_xll.qlIndexFixing(IndexON,D1476,TRUE,_xll.ohTrigger(RecalcTrigger,TriggerON)),NA())</f>
        <v>8.9304836918291386E-3</v>
      </c>
      <c r="H1476" s="42">
        <f>_xll.qlCalendarAdvance(Calendar,$H1475,B1476,"f",FALSE)</f>
        <v>50087</v>
      </c>
      <c r="I1476" s="139">
        <f>_xll.qlInterestRateIndexValueDate(Index1M,$H1476)</f>
        <v>50089</v>
      </c>
      <c r="J1476" s="144">
        <f>IFERROR(_xll.qlIndexFixing(Index1M,$H1476,TRUE,_xll.ohTrigger(RecalcTrigger,Trigger1M)),NA())</f>
        <v>8.9311519426266937E-3</v>
      </c>
      <c r="K1476" s="44">
        <f>IFERROR(_xll.qlIndexFixing(Index3M,H1476,TRUE,_xll.ohTrigger(RecalcTrigger,Trigger3M)),NA())</f>
        <v>9.3897435326405973E-3</v>
      </c>
      <c r="L1476" s="44">
        <f>IFERROR(_xll.qlIndexFixing(Index6M,$H1476,TRUE,_xll.ohTrigger(RecalcTrigger,Trigger6M)),NA())</f>
        <v>9.3969229324540153E-3</v>
      </c>
      <c r="M1476" s="145">
        <f>IFERROR(_xll.qlIndexFixing(Index1Y,$H1476,TRUE,_xll.ohTrigger(RecalcTrigger,Trigger1Y)),NA())</f>
        <v>9.5107030658248964E-3</v>
      </c>
      <c r="N1476" s="144">
        <f>IFERROR(_xll.qlIndexFixing(ONIndex1M,I1476,TRUE,_xll.ohTrigger(RecalcTrigger,Trigger1M)),NA())</f>
        <v>8.9402061077947792E-3</v>
      </c>
      <c r="O1476" s="44">
        <f>IFERROR(_xll.qlIndexFixing(ONIndex3M,I1476,TRUE,_xll.ohTrigger(RecalcTrigger,Trigger3M)),NA())</f>
        <v>9.4285073465716351E-3</v>
      </c>
      <c r="P1476" s="44">
        <f>IFERROR(_xll.qlIndexFixing(ONIndex6M,I1476,TRUE,_xll.ohTrigger(RecalcTrigger,Trigger6M)),NA())</f>
        <v>9.4900673397813051E-3</v>
      </c>
      <c r="Q1476" s="145">
        <f>IFERROR(_xll.qlIndexFixing(ONIndex1Y,I1476,TRUE,_xll.ohTrigger(RecalcTrigger,Trigger1Y)),NA())</f>
        <v>9.6942528500676417E-3</v>
      </c>
    </row>
    <row r="1477" spans="2:17" x14ac:dyDescent="0.2">
      <c r="B1477" s="39" t="s">
        <v>42</v>
      </c>
      <c r="D1477" s="42">
        <f>_xll.qlCalendarAdvance(Calendar,$D1476,B1477,"f",FALSE)</f>
        <v>50094</v>
      </c>
      <c r="E1477" s="139">
        <f>_xll.qlInterestRateIndexValueDate(IndexON,D1477)</f>
        <v>50094</v>
      </c>
      <c r="F1477" s="155">
        <f>IFERROR(_xll.qlIndexFixing(IndexON,D1477,TRUE,_xll.ohTrigger(RecalcTrigger,TriggerON)),NA())</f>
        <v>8.9224763996398337E-3</v>
      </c>
      <c r="H1477" s="42">
        <f>_xll.qlCalendarAdvance(Calendar,$H1476,B1477,"f",FALSE)</f>
        <v>50094</v>
      </c>
      <c r="I1477" s="139">
        <f>_xll.qlInterestRateIndexValueDate(Index1M,$H1477)</f>
        <v>50096</v>
      </c>
      <c r="J1477" s="144">
        <f>IFERROR(_xll.qlIndexFixing(Index1M,$H1477,TRUE,_xll.ohTrigger(RecalcTrigger,Trigger1M)),NA())</f>
        <v>8.9232675417402364E-3</v>
      </c>
      <c r="K1477" s="44">
        <f>IFERROR(_xll.qlIndexFixing(Index3M,H1477,TRUE,_xll.ohTrigger(RecalcTrigger,Trigger3M)),NA())</f>
        <v>9.381318301191462E-3</v>
      </c>
      <c r="L1477" s="44">
        <f>IFERROR(_xll.qlIndexFixing(Index6M,$H1477,TRUE,_xll.ohTrigger(RecalcTrigger,Trigger6M)),NA())</f>
        <v>9.3876735110117755E-3</v>
      </c>
      <c r="M1477" s="145">
        <f>IFERROR(_xll.qlIndexFixing(Index1Y,$H1477,TRUE,_xll.ohTrigger(RecalcTrigger,Trigger1Y)),NA())</f>
        <v>9.5017686629825775E-3</v>
      </c>
      <c r="N1477" s="144">
        <f>IFERROR(_xll.qlIndexFixing(ONIndex1M,I1477,TRUE,_xll.ohTrigger(RecalcTrigger,Trigger1M)),NA())</f>
        <v>8.9323225966975173E-3</v>
      </c>
      <c r="O1477" s="44">
        <f>IFERROR(_xll.qlIndexFixing(ONIndex3M,I1477,TRUE,_xll.ohTrigger(RecalcTrigger,Trigger3M)),NA())</f>
        <v>9.4200844367620107E-3</v>
      </c>
      <c r="P1477" s="44">
        <f>IFERROR(_xll.qlIndexFixing(ONIndex6M,I1477,TRUE,_xll.ohTrigger(RecalcTrigger,Trigger6M)),NA())</f>
        <v>9.4807616361869407E-3</v>
      </c>
      <c r="Q1477" s="145">
        <f>IFERROR(_xll.qlIndexFixing(ONIndex1Y,I1477,TRUE,_xll.ohTrigger(RecalcTrigger,Trigger1Y)),NA())</f>
        <v>9.6851617766802178E-3</v>
      </c>
    </row>
    <row r="1478" spans="2:17" x14ac:dyDescent="0.2">
      <c r="B1478" s="39" t="s">
        <v>42</v>
      </c>
      <c r="D1478" s="42">
        <f>_xll.qlCalendarAdvance(Calendar,$D1477,B1478,"f",FALSE)</f>
        <v>50101</v>
      </c>
      <c r="E1478" s="139">
        <f>_xll.qlInterestRateIndexValueDate(IndexON,D1478)</f>
        <v>50101</v>
      </c>
      <c r="F1478" s="155">
        <f>IFERROR(_xll.qlIndexFixing(IndexON,D1478,TRUE,_xll.ohTrigger(RecalcTrigger,TriggerON)),NA())</f>
        <v>8.9144722881062677E-3</v>
      </c>
      <c r="H1478" s="42">
        <f>_xll.qlCalendarAdvance(Calendar,$H1477,B1478,"f",FALSE)</f>
        <v>50101</v>
      </c>
      <c r="I1478" s="139">
        <f>_xll.qlInterestRateIndexValueDate(Index1M,$H1478)</f>
        <v>50103</v>
      </c>
      <c r="J1478" s="144">
        <f>IFERROR(_xll.qlIndexFixing(Index1M,$H1478,TRUE,_xll.ohTrigger(RecalcTrigger,Trigger1M)),NA())</f>
        <v>8.9126717195414321E-3</v>
      </c>
      <c r="K1478" s="44">
        <f>IFERROR(_xll.qlIndexFixing(Index3M,H1478,TRUE,_xll.ohTrigger(RecalcTrigger,Trigger3M)),NA())</f>
        <v>9.3714591912669905E-3</v>
      </c>
      <c r="L1478" s="44">
        <f>IFERROR(_xll.qlIndexFixing(Index6M,$H1478,TRUE,_xll.ohTrigger(RecalcTrigger,Trigger6M)),NA())</f>
        <v>9.3768280670405157E-3</v>
      </c>
      <c r="M1478" s="145">
        <f>IFERROR(_xll.qlIndexFixing(Index1Y,$H1478,TRUE,_xll.ohTrigger(RecalcTrigger,Trigger1Y)),NA())</f>
        <v>9.492845280181246E-3</v>
      </c>
      <c r="N1478" s="144">
        <f>IFERROR(_xll.qlIndexFixing(ONIndex1M,I1478,TRUE,_xll.ohTrigger(RecalcTrigger,Trigger1M)),NA())</f>
        <v>8.9244416355338529E-3</v>
      </c>
      <c r="O1478" s="44">
        <f>IFERROR(_xll.qlIndexFixing(ONIndex3M,I1478,TRUE,_xll.ohTrigger(RecalcTrigger,Trigger3M)),NA())</f>
        <v>9.4116637761398891E-3</v>
      </c>
      <c r="P1478" s="44">
        <f>IFERROR(_xll.qlIndexFixing(ONIndex6M,I1478,TRUE,_xll.ohTrigger(RecalcTrigger,Trigger6M)),NA())</f>
        <v>9.4714625377356754E-3</v>
      </c>
      <c r="Q1478" s="145">
        <f>IFERROR(_xll.qlIndexFixing(ONIndex1Y,I1478,TRUE,_xll.ohTrigger(RecalcTrigger,Trigger1Y)),NA())</f>
        <v>9.676077491382884E-3</v>
      </c>
    </row>
    <row r="1479" spans="2:17" x14ac:dyDescent="0.2">
      <c r="B1479" s="39" t="s">
        <v>42</v>
      </c>
      <c r="D1479" s="42">
        <f>_xll.qlCalendarAdvance(Calendar,$D1478,B1479,"f",FALSE)</f>
        <v>50108</v>
      </c>
      <c r="E1479" s="139">
        <f>_xll.qlInterestRateIndexValueDate(IndexON,D1479)</f>
        <v>50108</v>
      </c>
      <c r="F1479" s="155">
        <f>IFERROR(_xll.qlIndexFixing(IndexON,D1479,TRUE,_xll.ohTrigger(RecalcTrigger,TriggerON)),NA())</f>
        <v>8.9064715243747372E-3</v>
      </c>
      <c r="H1479" s="42">
        <f>_xll.qlCalendarAdvance(Calendar,$H1478,B1479,"f",FALSE)</f>
        <v>50108</v>
      </c>
      <c r="I1479" s="139">
        <f>_xll.qlInterestRateIndexValueDate(Index1M,$H1479)</f>
        <v>50110</v>
      </c>
      <c r="J1479" s="144">
        <f>IFERROR(_xll.qlIndexFixing(Index1M,$H1479,TRUE,_xll.ohTrigger(RecalcTrigger,Trigger1M)),NA())</f>
        <v>8.9052456375087793E-3</v>
      </c>
      <c r="K1479" s="44">
        <f>IFERROR(_xll.qlIndexFixing(Index3M,H1479,TRUE,_xll.ohTrigger(RecalcTrigger,Trigger3M)),NA())</f>
        <v>9.3630407012740523E-3</v>
      </c>
      <c r="L1479" s="44">
        <f>IFERROR(_xll.qlIndexFixing(Index6M,$H1479,TRUE,_xll.ohTrigger(RecalcTrigger,Trigger6M)),NA())</f>
        <v>9.3675978428047115E-3</v>
      </c>
      <c r="M1479" s="145">
        <f>IFERROR(_xll.qlIndexFixing(Index1Y,$H1479,TRUE,_xll.ohTrigger(RecalcTrigger,Trigger1Y)),NA())</f>
        <v>9.4839330769791886E-3</v>
      </c>
      <c r="N1479" s="144">
        <f>IFERROR(_xll.qlIndexFixing(ONIndex1M,I1479,TRUE,_xll.ohTrigger(RecalcTrigger,Trigger1M)),NA())</f>
        <v>8.9165633887056117E-3</v>
      </c>
      <c r="O1479" s="44">
        <f>IFERROR(_xll.qlIndexFixing(ONIndex3M,I1479,TRUE,_xll.ohTrigger(RecalcTrigger,Trigger3M)),NA())</f>
        <v>9.4032455247106128E-3</v>
      </c>
      <c r="P1479" s="44">
        <f>IFERROR(_xll.qlIndexFixing(ONIndex6M,I1479,TRUE,_xll.ohTrigger(RecalcTrigger,Trigger6M)),NA())</f>
        <v>9.462170215730481E-3</v>
      </c>
      <c r="Q1479" s="145">
        <f>IFERROR(_xll.qlIndexFixing(ONIndex1Y,I1479,TRUE,_xll.ohTrigger(RecalcTrigger,Trigger1Y)),NA())</f>
        <v>9.6670001525289706E-3</v>
      </c>
    </row>
    <row r="1480" spans="2:17" x14ac:dyDescent="0.2">
      <c r="B1480" s="39" t="s">
        <v>42</v>
      </c>
      <c r="D1480" s="42">
        <f>_xll.qlCalendarAdvance(Calendar,$D1479,B1480,"f",FALSE)</f>
        <v>50115</v>
      </c>
      <c r="E1480" s="139">
        <f>_xll.qlInterestRateIndexValueDate(IndexON,D1480)</f>
        <v>50115</v>
      </c>
      <c r="F1480" s="155">
        <f>IFERROR(_xll.qlIndexFixing(IndexON,D1480,TRUE,_xll.ohTrigger(RecalcTrigger,TriggerON)),NA())</f>
        <v>8.8984742759112834E-3</v>
      </c>
      <c r="H1480" s="42">
        <f>_xll.qlCalendarAdvance(Calendar,$H1479,B1480,"f",FALSE)</f>
        <v>50115</v>
      </c>
      <c r="I1480" s="139">
        <f>_xll.qlInterestRateIndexValueDate(Index1M,$H1480)</f>
        <v>50117</v>
      </c>
      <c r="J1480" s="144">
        <f>IFERROR(_xll.qlIndexFixing(Index1M,$H1480,TRUE,_xll.ohTrigger(RecalcTrigger,Trigger1M)),NA())</f>
        <v>8.8973703656850239E-3</v>
      </c>
      <c r="K1480" s="44">
        <f>IFERROR(_xll.qlIndexFixing(Index3M,H1480,TRUE,_xll.ohTrigger(RecalcTrigger,Trigger3M)),NA())</f>
        <v>9.3546257772799159E-3</v>
      </c>
      <c r="L1480" s="44">
        <f>IFERROR(_xll.qlIndexFixing(Index6M,$H1480,TRUE,_xll.ohTrigger(RecalcTrigger,Trigger6M)),NA())</f>
        <v>9.3583768185918244E-3</v>
      </c>
      <c r="M1480" s="145">
        <f>IFERROR(_xll.qlIndexFixing(Index1Y,$H1480,TRUE,_xll.ohTrigger(RecalcTrigger,Trigger1Y)),NA())</f>
        <v>9.4750322129300898E-3</v>
      </c>
      <c r="N1480" s="144">
        <f>IFERROR(_xll.qlIndexFixing(ONIndex1M,I1480,TRUE,_xll.ohTrigger(RecalcTrigger,Trigger1M)),NA())</f>
        <v>8.9086880206412644E-3</v>
      </c>
      <c r="O1480" s="44">
        <f>IFERROR(_xll.qlIndexFixing(ONIndex3M,I1480,TRUE,_xll.ohTrigger(RecalcTrigger,Trigger3M)),NA())</f>
        <v>9.3948298424528787E-3</v>
      </c>
      <c r="P1480" s="44">
        <f>IFERROR(_xll.qlIndexFixing(ONIndex6M,I1480,TRUE,_xll.ohTrigger(RecalcTrigger,Trigger6M)),NA())</f>
        <v>9.4528848416075562E-3</v>
      </c>
      <c r="Q1480" s="145">
        <f>IFERROR(_xll.qlIndexFixing(ONIndex1Y,I1480,TRUE,_xll.ohTrigger(RecalcTrigger,Trigger1Y)),NA())</f>
        <v>9.6579299184185174E-3</v>
      </c>
    </row>
    <row r="1481" spans="2:17" x14ac:dyDescent="0.2">
      <c r="B1481" s="39" t="s">
        <v>42</v>
      </c>
      <c r="D1481" s="42">
        <f>_xll.qlCalendarAdvance(Calendar,$D1480,B1481,"f",FALSE)</f>
        <v>50122</v>
      </c>
      <c r="E1481" s="139">
        <f>_xll.qlInterestRateIndexValueDate(IndexON,D1481)</f>
        <v>50122</v>
      </c>
      <c r="F1481" s="155">
        <f>IFERROR(_xll.qlIndexFixing(IndexON,D1481,TRUE,_xll.ohTrigger(RecalcTrigger,TriggerON)),NA())</f>
        <v>8.8904807097822669E-3</v>
      </c>
      <c r="H1481" s="42">
        <f>_xll.qlCalendarAdvance(Calendar,$H1480,B1481,"f",FALSE)</f>
        <v>50122</v>
      </c>
      <c r="I1481" s="139">
        <f>_xll.qlInterestRateIndexValueDate(Index1M,$H1481)</f>
        <v>50124</v>
      </c>
      <c r="J1481" s="144">
        <f>IFERROR(_xll.qlIndexFixing(Index1M,$H1481,TRUE,_xll.ohTrigger(RecalcTrigger,Trigger1M)),NA())</f>
        <v>8.8894984499790757E-3</v>
      </c>
      <c r="K1481" s="44">
        <f>IFERROR(_xll.qlIndexFixing(Index3M,H1481,TRUE,_xll.ohTrigger(RecalcTrigger,Trigger3M)),NA())</f>
        <v>9.3462145795902615E-3</v>
      </c>
      <c r="L1481" s="44">
        <f>IFERROR(_xll.qlIndexFixing(Index6M,$H1481,TRUE,_xll.ohTrigger(RecalcTrigger,Trigger6M)),NA())</f>
        <v>9.3491651664542284E-3</v>
      </c>
      <c r="M1481" s="145">
        <f>IFERROR(_xll.qlIndexFixing(Index1Y,$H1481,TRUE,_xll.ohTrigger(RecalcTrigger,Trigger1Y)),NA())</f>
        <v>9.4661428475810664E-3</v>
      </c>
      <c r="N1481" s="144">
        <f>IFERROR(_xll.qlIndexFixing(ONIndex1M,I1481,TRUE,_xll.ohTrigger(RecalcTrigger,Trigger1M)),NA())</f>
        <v>8.9008156956893458E-3</v>
      </c>
      <c r="O1481" s="44">
        <f>IFERROR(_xll.qlIndexFixing(ONIndex3M,I1481,TRUE,_xll.ohTrigger(RecalcTrigger,Trigger3M)),NA())</f>
        <v>9.3864168892920929E-3</v>
      </c>
      <c r="P1481" s="44">
        <f>IFERROR(_xll.qlIndexFixing(ONIndex6M,I1481,TRUE,_xll.ohTrigger(RecalcTrigger,Trigger6M)),NA())</f>
        <v>9.4436065867231633E-3</v>
      </c>
      <c r="Q1481" s="145">
        <f>IFERROR(_xll.qlIndexFixing(ONIndex1Y,I1481,TRUE,_xll.ohTrigger(RecalcTrigger,Trigger1Y)),NA())</f>
        <v>9.6488669474315003E-3</v>
      </c>
    </row>
    <row r="1482" spans="2:17" x14ac:dyDescent="0.2">
      <c r="B1482" s="39" t="s">
        <v>42</v>
      </c>
      <c r="D1482" s="42">
        <f>_xll.qlCalendarAdvance(Calendar,$D1481,B1482,"f",FALSE)</f>
        <v>50129</v>
      </c>
      <c r="E1482" s="139">
        <f>_xll.qlInterestRateIndexValueDate(IndexON,D1482)</f>
        <v>50129</v>
      </c>
      <c r="F1482" s="155">
        <f>IFERROR(_xll.qlIndexFixing(IndexON,D1482,TRUE,_xll.ohTrigger(RecalcTrigger,TriggerON)),NA())</f>
        <v>8.8824909935336649E-3</v>
      </c>
      <c r="H1482" s="42">
        <f>_xll.qlCalendarAdvance(Calendar,$H1481,B1482,"f",FALSE)</f>
        <v>50129</v>
      </c>
      <c r="I1482" s="139">
        <f>_xll.qlInterestRateIndexValueDate(Index1M,$H1482)</f>
        <v>50131</v>
      </c>
      <c r="J1482" s="144">
        <f>IFERROR(_xll.qlIndexFixing(Index1M,$H1482,TRUE,_xll.ohTrigger(RecalcTrigger,Trigger1M)),NA())</f>
        <v>8.8816300549041868E-3</v>
      </c>
      <c r="K1482" s="44">
        <f>IFERROR(_xll.qlIndexFixing(Index3M,H1482,TRUE,_xll.ohTrigger(RecalcTrigger,Trigger3M)),NA())</f>
        <v>9.338286011304462E-3</v>
      </c>
      <c r="L1482" s="44">
        <f>IFERROR(_xll.qlIndexFixing(Index6M,$H1482,TRUE,_xll.ohTrigger(RecalcTrigger,Trigger6M)),NA())</f>
        <v>9.3404960336385488E-3</v>
      </c>
      <c r="M1482" s="145">
        <f>IFERROR(_xll.qlIndexFixing(Index1Y,$H1482,TRUE,_xll.ohTrigger(RecalcTrigger,Trigger1Y)),NA())</f>
        <v>9.4572651404757277E-3</v>
      </c>
      <c r="N1482" s="144">
        <f>IFERROR(_xll.qlIndexFixing(ONIndex1M,I1482,TRUE,_xll.ohTrigger(RecalcTrigger,Trigger1M)),NA())</f>
        <v>8.8893555950608771E-3</v>
      </c>
      <c r="O1482" s="44">
        <f>IFERROR(_xll.qlIndexFixing(ONIndex3M,I1482,TRUE,_xll.ohTrigger(RecalcTrigger,Trigger3M)),NA())</f>
        <v>9.3741593159091252E-3</v>
      </c>
      <c r="P1482" s="44">
        <f>IFERROR(_xll.qlIndexFixing(ONIndex6M,I1482,TRUE,_xll.ohTrigger(RecalcTrigger,Trigger6M)),NA())</f>
        <v>9.430117553073103E-3</v>
      </c>
      <c r="Q1482" s="145">
        <f>IFERROR(_xll.qlIndexFixing(ONIndex1Y,I1482,TRUE,_xll.ohTrigger(RecalcTrigger,Trigger1Y)),NA())</f>
        <v>9.6356747986980906E-3</v>
      </c>
    </row>
    <row r="1483" spans="2:17" x14ac:dyDescent="0.2">
      <c r="B1483" s="39" t="s">
        <v>42</v>
      </c>
      <c r="D1483" s="42">
        <f>_xll.qlCalendarAdvance(Calendar,$D1482,B1483,"f",FALSE)</f>
        <v>50137</v>
      </c>
      <c r="E1483" s="139">
        <f>_xll.qlInterestRateIndexValueDate(IndexON,D1483)</f>
        <v>50137</v>
      </c>
      <c r="F1483" s="155">
        <f>IFERROR(_xll.qlIndexFixing(IndexON,D1483,TRUE,_xll.ohTrigger(RecalcTrigger,TriggerON)),NA())</f>
        <v>8.8733648178784819E-3</v>
      </c>
      <c r="H1483" s="42">
        <f>_xll.qlCalendarAdvance(Calendar,$H1482,B1483,"f",FALSE)</f>
        <v>50137</v>
      </c>
      <c r="I1483" s="139">
        <f>_xll.qlInterestRateIndexValueDate(Index1M,$H1483)</f>
        <v>50139</v>
      </c>
      <c r="J1483" s="144">
        <f>IFERROR(_xll.qlIndexFixing(Index1M,$H1483,TRUE,_xll.ohTrigger(RecalcTrigger,Trigger1M)),NA())</f>
        <v>8.8730941903505944E-3</v>
      </c>
      <c r="K1483" s="44">
        <f>IFERROR(_xll.qlIndexFixing(Index3M,H1483,TRUE,_xll.ohTrigger(RecalcTrigger,Trigger3M)),NA())</f>
        <v>9.3286825033472437E-3</v>
      </c>
      <c r="L1483" s="44">
        <f>IFERROR(_xll.qlIndexFixing(Index6M,$H1483,TRUE,_xll.ohTrigger(RecalcTrigger,Trigger6M)),NA())</f>
        <v>9.3299906558507555E-3</v>
      </c>
      <c r="M1483" s="145">
        <f>IFERROR(_xll.qlIndexFixing(Index1Y,$H1483,TRUE,_xll.ohTrigger(RecalcTrigger,Trigger1Y)),NA())</f>
        <v>9.4471336695517057E-3</v>
      </c>
      <c r="N1483" s="144">
        <f>IFERROR(_xll.qlIndexFixing(ONIndex1M,I1483,TRUE,_xll.ohTrigger(RecalcTrigger,Trigger1M)),NA())</f>
        <v>8.8826149242393626E-3</v>
      </c>
      <c r="O1483" s="44">
        <f>IFERROR(_xll.qlIndexFixing(ONIndex3M,I1483,TRUE,_xll.ohTrigger(RecalcTrigger,Trigger3M)),NA())</f>
        <v>9.3669546422514571E-3</v>
      </c>
      <c r="P1483" s="44">
        <f>IFERROR(_xll.qlIndexFixing(ONIndex6M,I1483,TRUE,_xll.ohTrigger(RecalcTrigger,Trigger6M)),NA())</f>
        <v>9.4221801412253114E-3</v>
      </c>
      <c r="Q1483" s="145">
        <f>IFERROR(_xll.qlIndexFixing(ONIndex1Y,I1483,TRUE,_xll.ohTrigger(RecalcTrigger,Trigger1Y)),NA())</f>
        <v>9.6279221616857313E-3</v>
      </c>
    </row>
    <row r="1484" spans="2:17" x14ac:dyDescent="0.2">
      <c r="B1484" s="39" t="s">
        <v>42</v>
      </c>
      <c r="D1484" s="42">
        <f>_xll.qlCalendarAdvance(Calendar,$D1483,B1484,"f",FALSE)</f>
        <v>50144</v>
      </c>
      <c r="E1484" s="139">
        <f>_xll.qlInterestRateIndexValueDate(IndexON,D1484)</f>
        <v>50144</v>
      </c>
      <c r="F1484" s="155">
        <f>IFERROR(_xll.qlIndexFixing(IndexON,D1484,TRUE,_xll.ohTrigger(RecalcTrigger,TriggerON)),NA())</f>
        <v>8.8653839145003133E-3</v>
      </c>
      <c r="H1484" s="42">
        <f>_xll.qlCalendarAdvance(Calendar,$H1483,B1484,"f",FALSE)</f>
        <v>50144</v>
      </c>
      <c r="I1484" s="139">
        <f>_xll.qlInterestRateIndexValueDate(Index1M,$H1484)</f>
        <v>50146</v>
      </c>
      <c r="J1484" s="144">
        <f>IFERROR(_xll.qlIndexFixing(Index1M,$H1484,TRUE,_xll.ohTrigger(RecalcTrigger,Trigger1M)),NA())</f>
        <v>8.8652337958552985E-3</v>
      </c>
      <c r="K1484" s="44">
        <f>IFERROR(_xll.qlIndexFixing(Index3M,H1484,TRUE,_xll.ohTrigger(RecalcTrigger,Trigger3M)),NA())</f>
        <v>9.3202839453803595E-3</v>
      </c>
      <c r="L1484" s="44">
        <f>IFERROR(_xll.qlIndexFixing(Index6M,$H1484,TRUE,_xll.ohTrigger(RecalcTrigger,Trigger6M)),NA())</f>
        <v>9.3208090486651685E-3</v>
      </c>
      <c r="M1484" s="145">
        <f>IFERROR(_xll.qlIndexFixing(Index1Y,$H1484,TRUE,_xll.ohTrigger(RecalcTrigger,Trigger1Y)),NA())</f>
        <v>9.4382814816066328E-3</v>
      </c>
      <c r="N1484" s="144">
        <f>IFERROR(_xll.qlIndexFixing(ONIndex1M,I1484,TRUE,_xll.ohTrigger(RecalcTrigger,Trigger1M)),NA())</f>
        <v>8.8747541423739307E-3</v>
      </c>
      <c r="O1484" s="44">
        <f>IFERROR(_xll.qlIndexFixing(ONIndex3M,I1484,TRUE,_xll.ohTrigger(RecalcTrigger,Trigger3M)),NA())</f>
        <v>9.3585522183747827E-3</v>
      </c>
      <c r="P1484" s="44">
        <f>IFERROR(_xll.qlIndexFixing(ONIndex6M,I1484,TRUE,_xll.ohTrigger(RecalcTrigger,Trigger6M)),NA())</f>
        <v>9.4129269676379579E-3</v>
      </c>
      <c r="Q1484" s="145">
        <f>IFERROR(_xll.qlIndexFixing(ONIndex1Y,I1484,TRUE,_xll.ohTrigger(RecalcTrigger,Trigger1Y)),NA())</f>
        <v>9.6188846521449989E-3</v>
      </c>
    </row>
    <row r="1485" spans="2:17" x14ac:dyDescent="0.2">
      <c r="B1485" s="39" t="s">
        <v>42</v>
      </c>
      <c r="D1485" s="42">
        <f>_xll.qlCalendarAdvance(Calendar,$D1484,B1485,"f",FALSE)</f>
        <v>50151</v>
      </c>
      <c r="E1485" s="139">
        <f>_xll.qlInterestRateIndexValueDate(IndexON,D1485)</f>
        <v>50151</v>
      </c>
      <c r="F1485" s="155">
        <f>IFERROR(_xll.qlIndexFixing(IndexON,D1485,TRUE,_xll.ohTrigger(RecalcTrigger,TriggerON)),NA())</f>
        <v>8.8574073867420111E-3</v>
      </c>
      <c r="H1485" s="42">
        <f>_xll.qlCalendarAdvance(Calendar,$H1484,B1485,"f",FALSE)</f>
        <v>50151</v>
      </c>
      <c r="I1485" s="139">
        <f>_xll.qlInterestRateIndexValueDate(Index1M,$H1485)</f>
        <v>50153</v>
      </c>
      <c r="J1485" s="144">
        <f>IFERROR(_xll.qlIndexFixing(Index1M,$H1485,TRUE,_xll.ohTrigger(RecalcTrigger,Trigger1M)),NA())</f>
        <v>8.857377427032298E-3</v>
      </c>
      <c r="K1485" s="44">
        <f>IFERROR(_xll.qlIndexFixing(Index3M,H1485,TRUE,_xll.ohTrigger(RecalcTrigger,Trigger3M)),NA())</f>
        <v>9.3118897660717896E-3</v>
      </c>
      <c r="L1485" s="44">
        <f>IFERROR(_xll.qlIndexFixing(Index6M,$H1485,TRUE,_xll.ohTrigger(RecalcTrigger,Trigger6M)),NA())</f>
        <v>9.3116375135272583E-3</v>
      </c>
      <c r="M1485" s="145">
        <f>IFERROR(_xll.qlIndexFixing(Index1Y,$H1485,TRUE,_xll.ohTrigger(RecalcTrigger,Trigger1Y)),NA())</f>
        <v>9.4274408201075275E-3</v>
      </c>
      <c r="N1485" s="144">
        <f>IFERROR(_xll.qlIndexFixing(ONIndex1M,I1485,TRUE,_xll.ohTrigger(RecalcTrigger,Trigger1M)),NA())</f>
        <v>8.866897107671079E-3</v>
      </c>
      <c r="O1485" s="44">
        <f>IFERROR(_xll.qlIndexFixing(ONIndex3M,I1485,TRUE,_xll.ohTrigger(RecalcTrigger,Trigger3M)),NA())</f>
        <v>9.3501532085671357E-3</v>
      </c>
      <c r="P1485" s="44">
        <f>IFERROR(_xll.qlIndexFixing(ONIndex6M,I1485,TRUE,_xll.ohTrigger(RecalcTrigger,Trigger6M)),NA())</f>
        <v>9.4036816468090478E-3</v>
      </c>
      <c r="Q1485" s="145">
        <f>IFERROR(_xll.qlIndexFixing(ONIndex1Y,I1485,TRUE,_xll.ohTrigger(RecalcTrigger,Trigger1Y)),NA())</f>
        <v>9.6098550834522456E-3</v>
      </c>
    </row>
    <row r="1486" spans="2:17" x14ac:dyDescent="0.2">
      <c r="B1486" s="39" t="s">
        <v>42</v>
      </c>
      <c r="D1486" s="42">
        <f>_xll.qlCalendarAdvance(Calendar,$D1485,B1486,"f",FALSE)</f>
        <v>50158</v>
      </c>
      <c r="E1486" s="139">
        <f>_xll.qlInterestRateIndexValueDate(IndexON,D1486)</f>
        <v>50158</v>
      </c>
      <c r="F1486" s="155">
        <f>IFERROR(_xll.qlIndexFixing(IndexON,D1486,TRUE,_xll.ohTrigger(RecalcTrigger,TriggerON)),NA())</f>
        <v>8.8494354018298083E-3</v>
      </c>
      <c r="H1486" s="42">
        <f>_xll.qlCalendarAdvance(Calendar,$H1485,B1486,"f",FALSE)</f>
        <v>50158</v>
      </c>
      <c r="I1486" s="139">
        <f>_xll.qlInterestRateIndexValueDate(Index1M,$H1486)</f>
        <v>50160</v>
      </c>
      <c r="J1486" s="144">
        <f>IFERROR(_xll.qlIndexFixing(Index1M,$H1486,TRUE,_xll.ohTrigger(RecalcTrigger,Trigger1M)),NA())</f>
        <v>8.8508804866429987E-3</v>
      </c>
      <c r="K1486" s="44">
        <f>IFERROR(_xll.qlIndexFixing(Index3M,H1486,TRUE,_xll.ohTrigger(RecalcTrigger,Trigger3M)),NA())</f>
        <v>9.3030218807935283E-3</v>
      </c>
      <c r="L1486" s="44">
        <f>IFERROR(_xll.qlIndexFixing(Index6M,$H1486,TRUE,_xll.ohTrigger(RecalcTrigger,Trigger6M)),NA())</f>
        <v>9.3024762224699041E-3</v>
      </c>
      <c r="M1486" s="145">
        <f>IFERROR(_xll.qlIndexFixing(Index1Y,$H1486,TRUE,_xll.ohTrigger(RecalcTrigger,Trigger1Y)),NA())</f>
        <v>9.4206137441223275E-3</v>
      </c>
      <c r="N1486" s="144">
        <f>IFERROR(_xll.qlIndexFixing(ONIndex1M,I1486,TRUE,_xll.ohTrigger(RecalcTrigger,Trigger1M)),NA())</f>
        <v>8.857922438822996E-3</v>
      </c>
      <c r="O1486" s="44">
        <f>IFERROR(_xll.qlIndexFixing(ONIndex3M,I1486,TRUE,_xll.ohTrigger(RecalcTrigger,Trigger3M)),NA())</f>
        <v>9.3405587259187683E-3</v>
      </c>
      <c r="P1486" s="44">
        <f>IFERROR(_xll.qlIndexFixing(ONIndex6M,I1486,TRUE,_xll.ohTrigger(RecalcTrigger,Trigger6M)),NA())</f>
        <v>9.3931254014112397E-3</v>
      </c>
      <c r="Q1486" s="145">
        <f>IFERROR(_xll.qlIndexFixing(ONIndex1Y,I1486,TRUE,_xll.ohTrigger(RecalcTrigger,Trigger1Y)),NA())</f>
        <v>9.5995455029829202E-3</v>
      </c>
    </row>
    <row r="1487" spans="2:17" x14ac:dyDescent="0.2">
      <c r="B1487" s="39" t="s">
        <v>42</v>
      </c>
      <c r="D1487" s="42">
        <f>_xll.qlCalendarAdvance(Calendar,$D1486,B1487,"f",FALSE)</f>
        <v>50165</v>
      </c>
      <c r="E1487" s="139">
        <f>_xll.qlInterestRateIndexValueDate(IndexON,D1487)</f>
        <v>50165</v>
      </c>
      <c r="F1487" s="155">
        <f>IFERROR(_xll.qlIndexFixing(IndexON,D1487,TRUE,_xll.ohTrigger(RecalcTrigger,TriggerON)),NA())</f>
        <v>8.8414681270698736E-3</v>
      </c>
      <c r="H1487" s="42">
        <f>_xll.qlCalendarAdvance(Calendar,$H1486,B1487,"f",FALSE)</f>
        <v>50165</v>
      </c>
      <c r="I1487" s="139">
        <f>_xll.qlInterestRateIndexValueDate(Index1M,$H1487)</f>
        <v>50167</v>
      </c>
      <c r="J1487" s="144">
        <f>IFERROR(_xll.qlIndexFixing(Index1M,$H1487,TRUE,_xll.ohTrigger(RecalcTrigger,Trigger1M)),NA())</f>
        <v>8.8416774244468033E-3</v>
      </c>
      <c r="K1487" s="44">
        <f>IFERROR(_xll.qlIndexFixing(Index3M,H1487,TRUE,_xll.ohTrigger(RecalcTrigger,Trigger3M)),NA())</f>
        <v>9.294637090111758E-3</v>
      </c>
      <c r="L1487" s="44">
        <f>IFERROR(_xll.qlIndexFixing(Index6M,$H1487,TRUE,_xll.ohTrigger(RecalcTrigger,Trigger6M)),NA())</f>
        <v>9.2917349304077294E-3</v>
      </c>
      <c r="M1487" s="145">
        <f>IFERROR(_xll.qlIndexFixing(Index1Y,$H1487,TRUE,_xll.ohTrigger(RecalcTrigger,Trigger1Y)),NA())</f>
        <v>9.4117985136197291E-3</v>
      </c>
      <c r="N1487" s="144">
        <f>IFERROR(_xll.qlIndexFixing(ONIndex1M,I1487,TRUE,_xll.ohTrigger(RecalcTrigger,Trigger1M)),NA())</f>
        <v>8.8511949376268717E-3</v>
      </c>
      <c r="O1487" s="44">
        <f>IFERROR(_xll.qlIndexFixing(ONIndex3M,I1487,TRUE,_xll.ohTrigger(RecalcTrigger,Trigger3M)),NA())</f>
        <v>9.3333660710470667E-3</v>
      </c>
      <c r="P1487" s="44">
        <f>IFERROR(_xll.qlIndexFixing(ONIndex6M,I1487,TRUE,_xll.ohTrigger(RecalcTrigger,Trigger6M)),NA())</f>
        <v>9.3852152491979979E-3</v>
      </c>
      <c r="Q1487" s="145">
        <f>IFERROR(_xll.qlIndexFixing(ONIndex1Y,I1487,TRUE,_xll.ohTrigger(RecalcTrigger,Trigger1Y)),NA())</f>
        <v>9.5918204018641262E-3</v>
      </c>
    </row>
    <row r="1488" spans="2:17" x14ac:dyDescent="0.2">
      <c r="B1488" s="39" t="s">
        <v>42</v>
      </c>
      <c r="D1488" s="42">
        <f>_xll.qlCalendarAdvance(Calendar,$D1487,B1488,"f",FALSE)</f>
        <v>50172</v>
      </c>
      <c r="E1488" s="139">
        <f>_xll.qlInterestRateIndexValueDate(IndexON,D1488)</f>
        <v>50172</v>
      </c>
      <c r="F1488" s="155">
        <f>IFERROR(_xll.qlIndexFixing(IndexON,D1488,TRUE,_xll.ohTrigger(RecalcTrigger,TriggerON)),NA())</f>
        <v>8.8335057298483122E-3</v>
      </c>
      <c r="H1488" s="42">
        <f>_xll.qlCalendarAdvance(Calendar,$H1487,B1488,"f",FALSE)</f>
        <v>50172</v>
      </c>
      <c r="I1488" s="139">
        <f>_xll.qlInterestRateIndexValueDate(Index1M,$H1488)</f>
        <v>50174</v>
      </c>
      <c r="J1488" s="144">
        <f>IFERROR(_xll.qlIndexFixing(Index1M,$H1488,TRUE,_xll.ohTrigger(RecalcTrigger,Trigger1M)),NA())</f>
        <v>8.8338341197111148E-3</v>
      </c>
      <c r="K1488" s="44">
        <f>IFERROR(_xll.qlIndexFixing(Index3M,H1488,TRUE,_xll.ohTrigger(RecalcTrigger,Trigger3M)),NA())</f>
        <v>9.2862571707411686E-3</v>
      </c>
      <c r="L1488" s="44">
        <f>IFERROR(_xll.qlIndexFixing(Index6M,$H1488,TRUE,_xll.ohTrigger(RecalcTrigger,Trigger6M)),NA())</f>
        <v>9.2825963913467629E-3</v>
      </c>
      <c r="M1488" s="145">
        <f>IFERROR(_xll.qlIndexFixing(Index1Y,$H1488,TRUE,_xll.ohTrigger(RecalcTrigger,Trigger1Y)),NA())</f>
        <v>9.4029959212923505E-3</v>
      </c>
      <c r="N1488" s="144">
        <f>IFERROR(_xll.qlIndexFixing(ONIndex1M,I1488,TRUE,_xll.ohTrigger(RecalcTrigger,Trigger1M)),NA())</f>
        <v>8.8433501309825857E-3</v>
      </c>
      <c r="O1488" s="44">
        <f>IFERROR(_xll.qlIndexFixing(ONIndex3M,I1488,TRUE,_xll.ohTrigger(RecalcTrigger,Trigger3M)),NA())</f>
        <v>9.3249782632387479E-3</v>
      </c>
      <c r="P1488" s="44">
        <f>IFERROR(_xll.qlIndexFixing(ONIndex6M,I1488,TRUE,_xll.ohTrigger(RecalcTrigger,Trigger6M)),NA())</f>
        <v>9.3759945150218016E-3</v>
      </c>
      <c r="Q1488" s="145">
        <f>IFERROR(_xll.qlIndexFixing(ONIndex1Y,I1488,TRUE,_xll.ohTrigger(RecalcTrigger,Trigger1Y)),NA())</f>
        <v>9.582815605675421E-3</v>
      </c>
    </row>
    <row r="1489" spans="2:17" x14ac:dyDescent="0.2">
      <c r="B1489" s="39" t="s">
        <v>42</v>
      </c>
      <c r="D1489" s="42">
        <f>_xll.qlCalendarAdvance(Calendar,$D1488,B1489,"f",FALSE)</f>
        <v>50179</v>
      </c>
      <c r="E1489" s="139">
        <f>_xll.qlInterestRateIndexValueDate(IndexON,D1489)</f>
        <v>50179</v>
      </c>
      <c r="F1489" s="155">
        <f>IFERROR(_xll.qlIndexFixing(IndexON,D1489,TRUE,_xll.ohTrigger(RecalcTrigger,TriggerON)),NA())</f>
        <v>8.8255483773913568E-3</v>
      </c>
      <c r="H1489" s="42">
        <f>_xll.qlCalendarAdvance(Calendar,$H1488,B1489,"f",FALSE)</f>
        <v>50179</v>
      </c>
      <c r="I1489" s="139">
        <f>_xll.qlInterestRateIndexValueDate(Index1M,$H1489)</f>
        <v>50181</v>
      </c>
      <c r="J1489" s="144">
        <f>IFERROR(_xll.qlIndexFixing(Index1M,$H1489,TRUE,_xll.ohTrigger(RecalcTrigger,Trigger1M)),NA())</f>
        <v>8.8259954986988354E-3</v>
      </c>
      <c r="K1489" s="44">
        <f>IFERROR(_xll.qlIndexFixing(Index3M,H1489,TRUE,_xll.ohTrigger(RecalcTrigger,Trigger3M)),NA())</f>
        <v>9.2778822829796218E-3</v>
      </c>
      <c r="L1489" s="44">
        <f>IFERROR(_xll.qlIndexFixing(Index6M,$H1489,TRUE,_xll.ohTrigger(RecalcTrigger,Trigger6M)),NA())</f>
        <v>9.2734686508310817E-3</v>
      </c>
      <c r="M1489" s="145">
        <f>IFERROR(_xll.qlIndexFixing(Index1Y,$H1489,TRUE,_xll.ohTrigger(RecalcTrigger,Trigger1Y)),NA())</f>
        <v>9.3942061266452572E-3</v>
      </c>
      <c r="N1489" s="144">
        <f>IFERROR(_xll.qlIndexFixing(ONIndex1M,I1489,TRUE,_xll.ohTrigger(RecalcTrigger,Trigger1M)),NA())</f>
        <v>8.8355097291348272E-3</v>
      </c>
      <c r="O1489" s="44">
        <f>IFERROR(_xll.qlIndexFixing(ONIndex3M,I1489,TRUE,_xll.ohTrigger(RecalcTrigger,Trigger3M)),NA())</f>
        <v>9.3165945092277269E-3</v>
      </c>
      <c r="P1489" s="44">
        <f>IFERROR(_xll.qlIndexFixing(ONIndex6M,I1489,TRUE,_xll.ohTrigger(RecalcTrigger,Trigger6M)),NA())</f>
        <v>9.3667823191356803E-3</v>
      </c>
      <c r="Q1489" s="145">
        <f>IFERROR(_xll.qlIndexFixing(ONIndex1Y,I1489,TRUE,_xll.ohTrigger(RecalcTrigger,Trigger1Y)),NA())</f>
        <v>9.5738193836680807E-3</v>
      </c>
    </row>
    <row r="1490" spans="2:17" x14ac:dyDescent="0.2">
      <c r="B1490" s="39" t="s">
        <v>42</v>
      </c>
      <c r="D1490" s="42">
        <f>_xll.qlCalendarAdvance(Calendar,$D1489,B1490,"f",FALSE)</f>
        <v>50186</v>
      </c>
      <c r="E1490" s="139">
        <f>_xll.qlInterestRateIndexValueDate(IndexON,D1490)</f>
        <v>50186</v>
      </c>
      <c r="F1490" s="155">
        <f>IFERROR(_xll.qlIndexFixing(IndexON,D1490,TRUE,_xll.ohTrigger(RecalcTrigger,TriggerON)),NA())</f>
        <v>8.8175962370051764E-3</v>
      </c>
      <c r="H1490" s="42">
        <f>_xll.qlCalendarAdvance(Calendar,$H1489,B1490,"f",FALSE)</f>
        <v>50186</v>
      </c>
      <c r="I1490" s="139">
        <f>_xll.qlInterestRateIndexValueDate(Index1M,$H1490)</f>
        <v>50188</v>
      </c>
      <c r="J1490" s="144">
        <f>IFERROR(_xll.qlIndexFixing(Index1M,$H1490,TRUE,_xll.ohTrigger(RecalcTrigger,Trigger1M)),NA())</f>
        <v>8.818161725915874E-3</v>
      </c>
      <c r="K1490" s="44">
        <f>IFERROR(_xll.qlIndexFixing(Index3M,H1490,TRUE,_xll.ohTrigger(RecalcTrigger,Trigger3M)),NA())</f>
        <v>9.2695125871206339E-3</v>
      </c>
      <c r="L1490" s="44">
        <f>IFERROR(_xll.qlIndexFixing(Index6M,$H1490,TRUE,_xll.ohTrigger(RecalcTrigger,Trigger6M)),NA())</f>
        <v>9.2643518808916744E-3</v>
      </c>
      <c r="M1490" s="145">
        <f>IFERROR(_xll.qlIndexFixing(Index1Y,$H1490,TRUE,_xll.ohTrigger(RecalcTrigger,Trigger1Y)),NA())</f>
        <v>9.3854292891786973E-3</v>
      </c>
      <c r="N1490" s="144">
        <f>IFERROR(_xll.qlIndexFixing(ONIndex1M,I1490,TRUE,_xll.ohTrigger(RecalcTrigger,Trigger1M)),NA())</f>
        <v>8.8276738965120671E-3</v>
      </c>
      <c r="O1490" s="44">
        <f>IFERROR(_xll.qlIndexFixing(ONIndex3M,I1490,TRUE,_xll.ohTrigger(RecalcTrigger,Trigger3M)),NA())</f>
        <v>9.3082149692058636E-3</v>
      </c>
      <c r="P1490" s="44">
        <f>IFERROR(_xll.qlIndexFixing(ONIndex6M,I1490,TRUE,_xll.ohTrigger(RecalcTrigger,Trigger6M)),NA())</f>
        <v>9.3575788328426057E-3</v>
      </c>
      <c r="Q1490" s="145">
        <f>IFERROR(_xll.qlIndexFixing(ONIndex1Y,I1490,TRUE,_xll.ohTrigger(RecalcTrigger,Trigger1Y)),NA())</f>
        <v>9.5648318941154997E-3</v>
      </c>
    </row>
    <row r="1491" spans="2:17" x14ac:dyDescent="0.2">
      <c r="B1491" s="39" t="s">
        <v>42</v>
      </c>
      <c r="D1491" s="42">
        <f>_xll.qlCalendarAdvance(Calendar,$D1490,B1491,"f",FALSE)</f>
        <v>50193</v>
      </c>
      <c r="E1491" s="139">
        <f>_xll.qlInterestRateIndexValueDate(IndexON,D1491)</f>
        <v>50193</v>
      </c>
      <c r="F1491" s="155">
        <f>IFERROR(_xll.qlIndexFixing(IndexON,D1491,TRUE,_xll.ohTrigger(RecalcTrigger,TriggerON)),NA())</f>
        <v>8.8096494759959398E-3</v>
      </c>
      <c r="H1491" s="42">
        <f>_xll.qlCalendarAdvance(Calendar,$H1490,B1491,"f",FALSE)</f>
        <v>50193</v>
      </c>
      <c r="I1491" s="139">
        <f>_xll.qlInterestRateIndexValueDate(Index1M,$H1491)</f>
        <v>50195</v>
      </c>
      <c r="J1491" s="144">
        <f>IFERROR(_xll.qlIndexFixing(Index1M,$H1491,TRUE,_xll.ohTrigger(RecalcTrigger,Trigger1M)),NA())</f>
        <v>8.8103329658806295E-3</v>
      </c>
      <c r="K1491" s="44">
        <f>IFERROR(_xll.qlIndexFixing(Index3M,H1491,TRUE,_xll.ohTrigger(RecalcTrigger,Trigger3M)),NA())</f>
        <v>9.2611482434559866E-3</v>
      </c>
      <c r="L1491" s="44">
        <f>IFERROR(_xll.qlIndexFixing(Index6M,$H1491,TRUE,_xll.ohTrigger(RecalcTrigger,Trigger6M)),NA())</f>
        <v>9.2568294493208126E-3</v>
      </c>
      <c r="M1491" s="145">
        <f>IFERROR(_xll.qlIndexFixing(Index1Y,$H1491,TRUE,_xll.ohTrigger(RecalcTrigger,Trigger1Y)),NA())</f>
        <v>9.3766655683874441E-3</v>
      </c>
      <c r="N1491" s="144">
        <f>IFERROR(_xll.qlIndexFixing(ONIndex1M,I1491,TRUE,_xll.ohTrigger(RecalcTrigger,Trigger1M)),NA())</f>
        <v>8.8198427974628402E-3</v>
      </c>
      <c r="O1491" s="44">
        <f>IFERROR(_xll.qlIndexFixing(ONIndex3M,I1491,TRUE,_xll.ohTrigger(RecalcTrigger,Trigger3M)),NA())</f>
        <v>9.2998398028054652E-3</v>
      </c>
      <c r="P1491" s="44">
        <f>IFERROR(_xll.qlIndexFixing(ONIndex6M,I1491,TRUE,_xll.ohTrigger(RecalcTrigger,Trigger6M)),NA())</f>
        <v>9.3483842276853579E-3</v>
      </c>
      <c r="Q1491" s="145">
        <f>IFERROR(_xll.qlIndexFixing(ONIndex1Y,I1491,TRUE,_xll.ohTrigger(RecalcTrigger,Trigger1Y)),NA())</f>
        <v>9.5558532954509445E-3</v>
      </c>
    </row>
    <row r="1492" spans="2:17" x14ac:dyDescent="0.2">
      <c r="B1492" s="39" t="s">
        <v>42</v>
      </c>
      <c r="D1492" s="42">
        <f>_xll.qlCalendarAdvance(Calendar,$D1491,B1492,"f",FALSE)</f>
        <v>50200</v>
      </c>
      <c r="E1492" s="139">
        <f>_xll.qlInterestRateIndexValueDate(IndexON,D1492)</f>
        <v>50200</v>
      </c>
      <c r="F1492" s="155">
        <f>IFERROR(_xll.qlIndexFixing(IndexON,D1492,TRUE,_xll.ohTrigger(RecalcTrigger,TriggerON)),NA())</f>
        <v>8.8017082615898801E-3</v>
      </c>
      <c r="H1492" s="42">
        <f>_xll.qlCalendarAdvance(Calendar,$H1491,B1492,"f",FALSE)</f>
        <v>50200</v>
      </c>
      <c r="I1492" s="139">
        <f>_xll.qlInterestRateIndexValueDate(Index1M,$H1492)</f>
        <v>50202</v>
      </c>
      <c r="J1492" s="144">
        <f>IFERROR(_xll.qlIndexFixing(Index1M,$H1492,TRUE,_xll.ohTrigger(RecalcTrigger,Trigger1M)),NA())</f>
        <v>8.8025093830990109E-3</v>
      </c>
      <c r="K1492" s="44">
        <f>IFERROR(_xll.qlIndexFixing(Index3M,H1492,TRUE,_xll.ohTrigger(RecalcTrigger,Trigger3M)),NA())</f>
        <v>9.2527894122791977E-3</v>
      </c>
      <c r="L1492" s="44">
        <f>IFERROR(_xll.qlIndexFixing(Index6M,$H1492,TRUE,_xll.ohTrigger(RecalcTrigger,Trigger6M)),NA())</f>
        <v>9.2477332352625483E-3</v>
      </c>
      <c r="M1492" s="145">
        <f>IFERROR(_xll.qlIndexFixing(Index1Y,$H1492,TRUE,_xll.ohTrigger(RecalcTrigger,Trigger1Y)),NA())</f>
        <v>9.3679151237614552E-3</v>
      </c>
      <c r="N1492" s="144">
        <f>IFERROR(_xll.qlIndexFixing(ONIndex1M,I1492,TRUE,_xll.ohTrigger(RecalcTrigger,Trigger1M)),NA())</f>
        <v>8.8120165964156172E-3</v>
      </c>
      <c r="O1492" s="44">
        <f>IFERROR(_xll.qlIndexFixing(ONIndex3M,I1492,TRUE,_xll.ohTrigger(RecalcTrigger,Trigger3M)),NA())</f>
        <v>9.2914691702183916E-3</v>
      </c>
      <c r="P1492" s="44">
        <f>IFERROR(_xll.qlIndexFixing(ONIndex6M,I1492,TRUE,_xll.ohTrigger(RecalcTrigger,Trigger6M)),NA())</f>
        <v>9.3391986747271005E-3</v>
      </c>
      <c r="Q1492" s="145">
        <f>IFERROR(_xll.qlIndexFixing(ONIndex1Y,I1492,TRUE,_xll.ohTrigger(RecalcTrigger,Trigger1Y)),NA())</f>
        <v>9.5468837459478095E-3</v>
      </c>
    </row>
    <row r="1493" spans="2:17" x14ac:dyDescent="0.2">
      <c r="B1493" s="39" t="s">
        <v>42</v>
      </c>
      <c r="D1493" s="42">
        <f>_xll.qlCalendarAdvance(Calendar,$D1492,B1493,"f",FALSE)</f>
        <v>50207</v>
      </c>
      <c r="E1493" s="139">
        <f>_xll.qlInterestRateIndexValueDate(IndexON,D1493)</f>
        <v>50207</v>
      </c>
      <c r="F1493" s="155">
        <f>IFERROR(_xll.qlIndexFixing(IndexON,D1493,TRUE,_xll.ohTrigger(RecalcTrigger,TriggerON)),NA())</f>
        <v>8.7937727612530381E-3</v>
      </c>
      <c r="H1493" s="42">
        <f>_xll.qlCalendarAdvance(Calendar,$H1492,B1493,"f",FALSE)</f>
        <v>50207</v>
      </c>
      <c r="I1493" s="139">
        <f>_xll.qlInterestRateIndexValueDate(Index1M,$H1493)</f>
        <v>50209</v>
      </c>
      <c r="J1493" s="144">
        <f>IFERROR(_xll.qlIndexFixing(Index1M,$H1493,TRUE,_xll.ohTrigger(RecalcTrigger,Trigger1M)),NA())</f>
        <v>8.7946911420819229E-3</v>
      </c>
      <c r="K1493" s="44">
        <f>IFERROR(_xll.qlIndexFixing(Index3M,H1493,TRUE,_xll.ohTrigger(RecalcTrigger,Trigger3M)),NA())</f>
        <v>9.2444362538785692E-3</v>
      </c>
      <c r="L1493" s="44">
        <f>IFERROR(_xll.qlIndexFixing(Index6M,$H1493,TRUE,_xll.ohTrigger(RecalcTrigger,Trigger6M)),NA())</f>
        <v>9.238648469428512E-3</v>
      </c>
      <c r="M1493" s="145">
        <f>IFERROR(_xll.qlIndexFixing(Index1Y,$H1493,TRUE,_xll.ohTrigger(RecalcTrigger,Trigger1Y)),NA())</f>
        <v>9.3591781147854287E-3</v>
      </c>
      <c r="N1493" s="144">
        <f>IFERROR(_xll.qlIndexFixing(ONIndex1M,I1493,TRUE,_xll.ohTrigger(RecalcTrigger,Trigger1M)),NA())</f>
        <v>8.804195457718933E-3</v>
      </c>
      <c r="O1493" s="44">
        <f>IFERROR(_xll.qlIndexFixing(ONIndex3M,I1493,TRUE,_xll.ohTrigger(RecalcTrigger,Trigger3M)),NA())</f>
        <v>9.2831032312368222E-3</v>
      </c>
      <c r="P1493" s="44">
        <f>IFERROR(_xll.qlIndexFixing(ONIndex6M,I1493,TRUE,_xll.ohTrigger(RecalcTrigger,Trigger6M)),NA())</f>
        <v>9.3300223455106135E-3</v>
      </c>
      <c r="Q1493" s="145">
        <f>IFERROR(_xll.qlIndexFixing(ONIndex1Y,I1493,TRUE,_xll.ohTrigger(RecalcTrigger,Trigger1Y)),NA())</f>
        <v>9.5379234039594252E-3</v>
      </c>
    </row>
    <row r="1494" spans="2:17" x14ac:dyDescent="0.2">
      <c r="B1494" s="39" t="s">
        <v>42</v>
      </c>
      <c r="D1494" s="42">
        <f>_xll.qlCalendarAdvance(Calendar,$D1493,B1494,"f",FALSE)</f>
        <v>50214</v>
      </c>
      <c r="E1494" s="139">
        <f>_xll.qlInterestRateIndexValueDate(IndexON,D1494)</f>
        <v>50214</v>
      </c>
      <c r="F1494" s="155">
        <f>IFERROR(_xll.qlIndexFixing(IndexON,D1494,TRUE,_xll.ohTrigger(RecalcTrigger,TriggerON)),NA())</f>
        <v>8.7858431422116468E-3</v>
      </c>
      <c r="H1494" s="42">
        <f>_xll.qlCalendarAdvance(Calendar,$H1493,B1494,"f",FALSE)</f>
        <v>50214</v>
      </c>
      <c r="I1494" s="139">
        <f>_xll.qlInterestRateIndexValueDate(Index1M,$H1494)</f>
        <v>50216</v>
      </c>
      <c r="J1494" s="144">
        <f>IFERROR(_xll.qlIndexFixing(Index1M,$H1494,TRUE,_xll.ohTrigger(RecalcTrigger,Trigger1M)),NA())</f>
        <v>8.7868784073452666E-3</v>
      </c>
      <c r="K1494" s="44">
        <f>IFERROR(_xll.qlIndexFixing(Index3M,H1494,TRUE,_xll.ohTrigger(RecalcTrigger,Trigger3M)),NA())</f>
        <v>9.2360889285450151E-3</v>
      </c>
      <c r="L1494" s="44">
        <f>IFERROR(_xll.qlIndexFixing(Index6M,$H1494,TRUE,_xll.ohTrigger(RecalcTrigger,Trigger6M)),NA())</f>
        <v>9.2279979474057527E-3</v>
      </c>
      <c r="M1494" s="145">
        <f>IFERROR(_xll.qlIndexFixing(Index1Y,$H1494,TRUE,_xll.ohTrigger(RecalcTrigger,Trigger1Y)),NA())</f>
        <v>9.3504547009390267E-3</v>
      </c>
      <c r="N1494" s="144">
        <f>IFERROR(_xll.qlIndexFixing(ONIndex1M,I1494,TRUE,_xll.ohTrigger(RecalcTrigger,Trigger1M)),NA())</f>
        <v>8.7963795458012584E-3</v>
      </c>
      <c r="O1494" s="44">
        <f>IFERROR(_xll.qlIndexFixing(ONIndex3M,I1494,TRUE,_xll.ohTrigger(RecalcTrigger,Trigger3M)),NA())</f>
        <v>9.2747421460526169E-3</v>
      </c>
      <c r="P1494" s="44">
        <f>IFERROR(_xll.qlIndexFixing(ONIndex6M,I1494,TRUE,_xll.ohTrigger(RecalcTrigger,Trigger6M)),NA())</f>
        <v>9.3208554114987408E-3</v>
      </c>
      <c r="Q1494" s="145">
        <f>IFERROR(_xll.qlIndexFixing(ONIndex1Y,I1494,TRUE,_xll.ohTrigger(RecalcTrigger,Trigger1Y)),NA())</f>
        <v>9.528972427919058E-3</v>
      </c>
    </row>
    <row r="1495" spans="2:17" x14ac:dyDescent="0.2">
      <c r="B1495" s="39" t="s">
        <v>42</v>
      </c>
      <c r="D1495" s="42">
        <f>_xll.qlCalendarAdvance(Calendar,$D1494,B1495,"f",FALSE)</f>
        <v>50221</v>
      </c>
      <c r="E1495" s="139">
        <f>_xll.qlInterestRateIndexValueDate(IndexON,D1495)</f>
        <v>50221</v>
      </c>
      <c r="F1495" s="155">
        <f>IFERROR(_xll.qlIndexFixing(IndexON,D1495,TRUE,_xll.ohTrigger(RecalcTrigger,TriggerON)),NA())</f>
        <v>8.7779195716919389E-3</v>
      </c>
      <c r="H1495" s="42">
        <f>_xll.qlCalendarAdvance(Calendar,$H1494,B1495,"f",FALSE)</f>
        <v>50221</v>
      </c>
      <c r="I1495" s="139">
        <f>_xll.qlInterestRateIndexValueDate(Index1M,$H1495)</f>
        <v>50223</v>
      </c>
      <c r="J1495" s="144">
        <f>IFERROR(_xll.qlIndexFixing(Index1M,$H1495,TRUE,_xll.ohTrigger(RecalcTrigger,Trigger1M)),NA())</f>
        <v>8.7790713433874568E-3</v>
      </c>
      <c r="K1495" s="44">
        <f>IFERROR(_xll.qlIndexFixing(Index3M,H1495,TRUE,_xll.ohTrigger(RecalcTrigger,Trigger3M)),NA())</f>
        <v>9.2277475965650991E-3</v>
      </c>
      <c r="L1495" s="44">
        <f>IFERROR(_xll.qlIndexFixing(Index6M,$H1495,TRUE,_xll.ohTrigger(RecalcTrigger,Trigger6M)),NA())</f>
        <v>9.2189386107025782E-3</v>
      </c>
      <c r="M1495" s="145">
        <f>IFERROR(_xll.qlIndexFixing(Index1Y,$H1495,TRUE,_xll.ohTrigger(RecalcTrigger,Trigger1Y)),NA())</f>
        <v>9.3417450416966551E-3</v>
      </c>
      <c r="N1495" s="144">
        <f>IFERROR(_xll.qlIndexFixing(ONIndex1M,I1495,TRUE,_xll.ohTrigger(RecalcTrigger,Trigger1M)),NA())</f>
        <v>8.7885690250111281E-3</v>
      </c>
      <c r="O1495" s="44">
        <f>IFERROR(_xll.qlIndexFixing(ONIndex3M,I1495,TRUE,_xll.ohTrigger(RecalcTrigger,Trigger3M)),NA())</f>
        <v>9.266386074298083E-3</v>
      </c>
      <c r="P1495" s="44">
        <f>IFERROR(_xll.qlIndexFixing(ONIndex6M,I1495,TRUE,_xll.ohTrigger(RecalcTrigger,Trigger6M)),NA())</f>
        <v>9.3116980439944541E-3</v>
      </c>
      <c r="Q1495" s="145">
        <f>IFERROR(_xll.qlIndexFixing(ONIndex1Y,I1495,TRUE,_xll.ohTrigger(RecalcTrigger,Trigger1Y)),NA())</f>
        <v>9.5200309758602941E-3</v>
      </c>
    </row>
    <row r="1496" spans="2:17" x14ac:dyDescent="0.2">
      <c r="B1496" s="39" t="s">
        <v>42</v>
      </c>
      <c r="D1496" s="42">
        <f>_xll.qlCalendarAdvance(Calendar,$D1495,B1496,"f",FALSE)</f>
        <v>50228</v>
      </c>
      <c r="E1496" s="139">
        <f>_xll.qlInterestRateIndexValueDate(IndexON,D1496)</f>
        <v>50228</v>
      </c>
      <c r="F1496" s="155">
        <f>IFERROR(_xll.qlIndexFixing(IndexON,D1496,TRUE,_xll.ohTrigger(RecalcTrigger,TriggerON)),NA())</f>
        <v>8.7700022170000835E-3</v>
      </c>
      <c r="H1496" s="42">
        <f>_xll.qlCalendarAdvance(Calendar,$H1495,B1496,"f",FALSE)</f>
        <v>50228</v>
      </c>
      <c r="I1496" s="139">
        <f>_xll.qlInterestRateIndexValueDate(Index1M,$H1496)</f>
        <v>50230</v>
      </c>
      <c r="J1496" s="144">
        <f>IFERROR(_xll.qlIndexFixing(Index1M,$H1496,TRUE,_xll.ohTrigger(RecalcTrigger,Trigger1M)),NA())</f>
        <v>8.7712701147293903E-3</v>
      </c>
      <c r="K1496" s="44">
        <f>IFERROR(_xll.qlIndexFixing(Index3M,H1496,TRUE,_xll.ohTrigger(RecalcTrigger,Trigger3M)),NA())</f>
        <v>9.2194124182236516E-3</v>
      </c>
      <c r="L1496" s="44">
        <f>IFERROR(_xll.qlIndexFixing(Index6M,$H1496,TRUE,_xll.ohTrigger(RecalcTrigger,Trigger6M)),NA())</f>
        <v>9.2098912766967328E-3</v>
      </c>
      <c r="M1496" s="145">
        <f>IFERROR(_xll.qlIndexFixing(Index1Y,$H1496,TRUE,_xll.ohTrigger(RecalcTrigger,Trigger1Y)),NA())</f>
        <v>9.3330492965281227E-3</v>
      </c>
      <c r="N1496" s="144">
        <f>IFERROR(_xll.qlIndexFixing(ONIndex1M,I1496,TRUE,_xll.ohTrigger(RecalcTrigger,Trigger1M)),NA())</f>
        <v>8.7807640598569492E-3</v>
      </c>
      <c r="O1496" s="44">
        <f>IFERROR(_xll.qlIndexFixing(ONIndex3M,I1496,TRUE,_xll.ohTrigger(RecalcTrigger,Trigger3M)),NA())</f>
        <v>9.2580351762450164E-3</v>
      </c>
      <c r="P1496" s="44">
        <f>IFERROR(_xll.qlIndexFixing(ONIndex6M,I1496,TRUE,_xll.ohTrigger(RecalcTrigger,Trigger6M)),NA())</f>
        <v>9.3025504141408533E-3</v>
      </c>
      <c r="Q1496" s="145">
        <f>IFERROR(_xll.qlIndexFixing(ONIndex1Y,I1496,TRUE,_xll.ohTrigger(RecalcTrigger,Trigger1Y)),NA())</f>
        <v>9.5110992064562083E-3</v>
      </c>
    </row>
    <row r="1497" spans="2:17" x14ac:dyDescent="0.2">
      <c r="B1497" s="39" t="s">
        <v>42</v>
      </c>
      <c r="D1497" s="42">
        <f>_xll.qlCalendarAdvance(Calendar,$D1496,B1497,"f",FALSE)</f>
        <v>50235</v>
      </c>
      <c r="E1497" s="139">
        <f>_xll.qlInterestRateIndexValueDate(IndexON,D1497)</f>
        <v>50235</v>
      </c>
      <c r="F1497" s="155">
        <f>IFERROR(_xll.qlIndexFixing(IndexON,D1497,TRUE,_xll.ohTrigger(RecalcTrigger,TriggerON)),NA())</f>
        <v>8.7620912455221855E-3</v>
      </c>
      <c r="H1497" s="42">
        <f>_xll.qlCalendarAdvance(Calendar,$H1496,B1497,"f",FALSE)</f>
        <v>50235</v>
      </c>
      <c r="I1497" s="139">
        <f>_xll.qlInterestRateIndexValueDate(Index1M,$H1497)</f>
        <v>50237</v>
      </c>
      <c r="J1497" s="144">
        <f>IFERROR(_xll.qlIndexFixing(Index1M,$H1497,TRUE,_xll.ohTrigger(RecalcTrigger,Trigger1M)),NA())</f>
        <v>8.7634748858719802E-3</v>
      </c>
      <c r="K1497" s="44">
        <f>IFERROR(_xll.qlIndexFixing(Index3M,H1497,TRUE,_xll.ohTrigger(RecalcTrigger,Trigger3M)),NA())</f>
        <v>9.2110835538072398E-3</v>
      </c>
      <c r="L1497" s="44">
        <f>IFERROR(_xll.qlIndexFixing(Index6M,$H1497,TRUE,_xll.ohTrigger(RecalcTrigger,Trigger6M)),NA())</f>
        <v>9.2008561173977221E-3</v>
      </c>
      <c r="M1497" s="145">
        <f>IFERROR(_xll.qlIndexFixing(Index1Y,$H1497,TRUE,_xll.ohTrigger(RecalcTrigger,Trigger1Y)),NA())</f>
        <v>9.3243676248979789E-3</v>
      </c>
      <c r="N1497" s="144">
        <f>IFERROR(_xll.qlIndexFixing(ONIndex1M,I1497,TRUE,_xll.ohTrigger(RecalcTrigger,Trigger1M)),NA())</f>
        <v>8.7729648146872563E-3</v>
      </c>
      <c r="O1497" s="44">
        <f>IFERROR(_xll.qlIndexFixing(ONIndex3M,I1497,TRUE,_xll.ohTrigger(RecalcTrigger,Trigger3M)),NA())</f>
        <v>9.2496896116056604E-3</v>
      </c>
      <c r="P1497" s="44">
        <f>IFERROR(_xll.qlIndexFixing(ONIndex6M,I1497,TRUE,_xll.ohTrigger(RecalcTrigger,Trigger6M)),NA())</f>
        <v>9.2934126935606542E-3</v>
      </c>
      <c r="Q1497" s="145">
        <f>IFERROR(_xll.qlIndexFixing(ONIndex1Y,I1497,TRUE,_xll.ohTrigger(RecalcTrigger,Trigger1Y)),NA())</f>
        <v>9.502177277980195E-3</v>
      </c>
    </row>
    <row r="1498" spans="2:17" x14ac:dyDescent="0.2">
      <c r="B1498" s="39" t="s">
        <v>42</v>
      </c>
      <c r="D1498" s="42">
        <f>_xll.qlCalendarAdvance(Calendar,$D1497,B1498,"f",FALSE)</f>
        <v>50242</v>
      </c>
      <c r="E1498" s="139">
        <f>_xll.qlInterestRateIndexValueDate(IndexON,D1498)</f>
        <v>50242</v>
      </c>
      <c r="F1498" s="155">
        <f>IFERROR(_xll.qlIndexFixing(IndexON,D1498,TRUE,_xll.ohTrigger(RecalcTrigger,TriggerON)),NA())</f>
        <v>8.7541868245644139E-3</v>
      </c>
      <c r="H1498" s="42">
        <f>_xll.qlCalendarAdvance(Calendar,$H1497,B1498,"f",FALSE)</f>
        <v>50242</v>
      </c>
      <c r="I1498" s="139">
        <f>_xll.qlInterestRateIndexValueDate(Index1M,$H1498)</f>
        <v>50244</v>
      </c>
      <c r="J1498" s="144">
        <f>IFERROR(_xll.qlIndexFixing(Index1M,$H1498,TRUE,_xll.ohTrigger(RecalcTrigger,Trigger1M)),NA())</f>
        <v>8.7556858213261313E-3</v>
      </c>
      <c r="K1498" s="44">
        <f>IFERROR(_xll.qlIndexFixing(Index3M,H1498,TRUE,_xll.ohTrigger(RecalcTrigger,Trigger3M)),NA())</f>
        <v>9.2027611635989524E-3</v>
      </c>
      <c r="L1498" s="44">
        <f>IFERROR(_xll.qlIndexFixing(Index6M,$H1498,TRUE,_xll.ohTrigger(RecalcTrigger,Trigger6M)),NA())</f>
        <v>9.1918333048120401E-3</v>
      </c>
      <c r="M1498" s="145">
        <f>IFERROR(_xll.qlIndexFixing(Index1Y,$H1498,TRUE,_xll.ohTrigger(RecalcTrigger,Trigger1Y)),NA())</f>
        <v>9.31570018626552E-3</v>
      </c>
      <c r="N1498" s="144">
        <f>IFERROR(_xll.qlIndexFixing(ONIndex1M,I1498,TRUE,_xll.ohTrigger(RecalcTrigger,Trigger1M)),NA())</f>
        <v>8.7651714537706482E-3</v>
      </c>
      <c r="O1498" s="44">
        <f>IFERROR(_xll.qlIndexFixing(ONIndex3M,I1498,TRUE,_xll.ohTrigger(RecalcTrigger,Trigger3M)),NA())</f>
        <v>9.2413495404919388E-3</v>
      </c>
      <c r="P1498" s="44">
        <f>IFERROR(_xll.qlIndexFixing(ONIndex6M,I1498,TRUE,_xll.ohTrigger(RecalcTrigger,Trigger6M)),NA())</f>
        <v>9.2842850535568289E-3</v>
      </c>
      <c r="Q1498" s="145">
        <f>IFERROR(_xll.qlIndexFixing(ONIndex1Y,I1498,TRUE,_xll.ohTrigger(RecalcTrigger,Trigger1Y)),NA())</f>
        <v>9.4932653485457763E-3</v>
      </c>
    </row>
    <row r="1499" spans="2:17" x14ac:dyDescent="0.2">
      <c r="B1499" s="39" t="s">
        <v>42</v>
      </c>
      <c r="D1499" s="42">
        <f>_xll.qlCalendarAdvance(Calendar,$D1498,B1499,"f",FALSE)</f>
        <v>50249</v>
      </c>
      <c r="E1499" s="139">
        <f>_xll.qlInterestRateIndexValueDate(IndexON,D1499)</f>
        <v>50249</v>
      </c>
      <c r="F1499" s="155">
        <f>IFERROR(_xll.qlIndexFixing(IndexON,D1499,TRUE,_xll.ohTrigger(RecalcTrigger,TriggerON)),NA())</f>
        <v>8.7462891213530014E-3</v>
      </c>
      <c r="H1499" s="42">
        <f>_xll.qlCalendarAdvance(Calendar,$H1498,B1499,"f",FALSE)</f>
        <v>50249</v>
      </c>
      <c r="I1499" s="139">
        <f>_xll.qlInterestRateIndexValueDate(Index1M,$H1499)</f>
        <v>50251</v>
      </c>
      <c r="J1499" s="144">
        <f>IFERROR(_xll.qlIndexFixing(Index1M,$H1499,TRUE,_xll.ohTrigger(RecalcTrigger,Trigger1M)),NA())</f>
        <v>8.7479030855977524E-3</v>
      </c>
      <c r="K1499" s="44">
        <f>IFERROR(_xll.qlIndexFixing(Index3M,H1499,TRUE,_xll.ohTrigger(RecalcTrigger,Trigger3M)),NA())</f>
        <v>9.1944454078818835E-3</v>
      </c>
      <c r="L1499" s="44">
        <f>IFERROR(_xll.qlIndexFixing(Index6M,$H1499,TRUE,_xll.ohTrigger(RecalcTrigger,Trigger6M)),NA())</f>
        <v>9.1843899194183985E-3</v>
      </c>
      <c r="M1499" s="145">
        <f>IFERROR(_xll.qlIndexFixing(Index1Y,$H1499,TRUE,_xll.ohTrigger(RecalcTrigger,Trigger1Y)),NA())</f>
        <v>9.3070471400856624E-3</v>
      </c>
      <c r="N1499" s="144">
        <f>IFERROR(_xll.qlIndexFixing(ONIndex1M,I1499,TRUE,_xll.ohTrigger(RecalcTrigger,Trigger1M)),NA())</f>
        <v>8.7573841416954679E-3</v>
      </c>
      <c r="O1499" s="44">
        <f>IFERROR(_xll.qlIndexFixing(ONIndex3M,I1499,TRUE,_xll.ohTrigger(RecalcTrigger,Trigger3M)),NA())</f>
        <v>9.2330151226960311E-3</v>
      </c>
      <c r="P1499" s="44">
        <f>IFERROR(_xll.qlIndexFixing(ONIndex6M,I1499,TRUE,_xll.ohTrigger(RecalcTrigger,Trigger6M)),NA())</f>
        <v>9.2751676654323489E-3</v>
      </c>
      <c r="Q1499" s="145">
        <f>IFERROR(_xll.qlIndexFixing(ONIndex1Y,I1499,TRUE,_xll.ohTrigger(RecalcTrigger,Trigger1Y)),NA())</f>
        <v>9.4843635766661549E-3</v>
      </c>
    </row>
    <row r="1500" spans="2:17" x14ac:dyDescent="0.2">
      <c r="B1500" s="39" t="s">
        <v>42</v>
      </c>
      <c r="D1500" s="42">
        <f>_xll.qlCalendarAdvance(Calendar,$D1499,B1500,"f",FALSE)</f>
        <v>50256</v>
      </c>
      <c r="E1500" s="139">
        <f>_xll.qlInterestRateIndexValueDate(IndexON,D1500)</f>
        <v>50256</v>
      </c>
      <c r="F1500" s="155">
        <f>IFERROR(_xll.qlIndexFixing(IndexON,D1500,TRUE,_xll.ohTrigger(RecalcTrigger,TriggerON)),NA())</f>
        <v>8.738398303194117E-3</v>
      </c>
      <c r="H1500" s="42">
        <f>_xll.qlCalendarAdvance(Calendar,$H1499,B1500,"f",FALSE)</f>
        <v>50256</v>
      </c>
      <c r="I1500" s="139">
        <f>_xll.qlInterestRateIndexValueDate(Index1M,$H1500)</f>
        <v>50258</v>
      </c>
      <c r="J1500" s="144">
        <f>IFERROR(_xll.qlIndexFixing(Index1M,$H1500,TRUE,_xll.ohTrigger(RecalcTrigger,Trigger1M)),NA())</f>
        <v>8.7401268431977486E-3</v>
      </c>
      <c r="K1500" s="44">
        <f>IFERROR(_xll.qlIndexFixing(Index3M,H1500,TRUE,_xll.ohTrigger(RecalcTrigger,Trigger3M)),NA())</f>
        <v>9.1861364469347784E-3</v>
      </c>
      <c r="L1500" s="44">
        <f>IFERROR(_xll.qlIndexFixing(Index6M,$H1500,TRUE,_xll.ohTrigger(RecalcTrigger,Trigger6M)),NA())</f>
        <v>9.1738254077928932E-3</v>
      </c>
      <c r="M1500" s="145">
        <f>IFERROR(_xll.qlIndexFixing(Index1Y,$H1500,TRUE,_xll.ohTrigger(RecalcTrigger,Trigger1Y)),NA())</f>
        <v>9.2984086458080609E-3</v>
      </c>
      <c r="N1500" s="144">
        <f>IFERROR(_xll.qlIndexFixing(ONIndex1M,I1500,TRUE,_xll.ohTrigger(RecalcTrigger,Trigger1M)),NA())</f>
        <v>8.74960304281025E-3</v>
      </c>
      <c r="O1500" s="44">
        <f>IFERROR(_xll.qlIndexFixing(ONIndex3M,I1500,TRUE,_xll.ohTrigger(RecalcTrigger,Trigger3M)),NA())</f>
        <v>9.2246865182499249E-3</v>
      </c>
      <c r="P1500" s="44">
        <f>IFERROR(_xll.qlIndexFixing(ONIndex6M,I1500,TRUE,_xll.ohTrigger(RecalcTrigger,Trigger6M)),NA())</f>
        <v>9.2660607006500584E-3</v>
      </c>
      <c r="Q1500" s="145">
        <f>IFERROR(_xll.qlIndexFixing(ONIndex1Y,I1500,TRUE,_xll.ohTrigger(RecalcTrigger,Trigger1Y)),NA())</f>
        <v>9.4754721206147252E-3</v>
      </c>
    </row>
    <row r="1501" spans="2:17" x14ac:dyDescent="0.2">
      <c r="B1501" s="39" t="s">
        <v>42</v>
      </c>
      <c r="D1501" s="42">
        <f>_xll.qlCalendarAdvance(Calendar,$D1500,B1501,"f",FALSE)</f>
        <v>50263</v>
      </c>
      <c r="E1501" s="139">
        <f>_xll.qlInterestRateIndexValueDate(IndexON,D1501)</f>
        <v>50263</v>
      </c>
      <c r="F1501" s="155">
        <f>IFERROR(_xll.qlIndexFixing(IndexON,D1501,TRUE,_xll.ohTrigger(RecalcTrigger,TriggerON)),NA())</f>
        <v>8.7305145374738657E-3</v>
      </c>
      <c r="H1501" s="42">
        <f>_xll.qlCalendarAdvance(Calendar,$H1500,B1501,"f",FALSE)</f>
        <v>50263</v>
      </c>
      <c r="I1501" s="139">
        <f>_xll.qlInterestRateIndexValueDate(Index1M,$H1501)</f>
        <v>50265</v>
      </c>
      <c r="J1501" s="144">
        <f>IFERROR(_xll.qlIndexFixing(Index1M,$H1501,TRUE,_xll.ohTrigger(RecalcTrigger,Trigger1M)),NA())</f>
        <v>8.7323572586295306E-3</v>
      </c>
      <c r="K1501" s="44">
        <f>IFERROR(_xll.qlIndexFixing(Index3M,H1501,TRUE,_xll.ohTrigger(RecalcTrigger,Trigger3M)),NA())</f>
        <v>9.1778344410389911E-3</v>
      </c>
      <c r="L1501" s="44">
        <f>IFERROR(_xll.qlIndexFixing(Index6M,$H1501,TRUE,_xll.ohTrigger(RecalcTrigger,Trigger6M)),NA())</f>
        <v>9.1648406673582351E-3</v>
      </c>
      <c r="M1501" s="145">
        <f>IFERROR(_xll.qlIndexFixing(Index1Y,$H1501,TRUE,_xll.ohTrigger(RecalcTrigger,Trigger1Y)),NA())</f>
        <v>9.2897848628775599E-3</v>
      </c>
      <c r="N1501" s="144">
        <f>IFERROR(_xll.qlIndexFixing(ONIndex1M,I1501,TRUE,_xll.ohTrigger(RecalcTrigger,Trigger1M)),NA())</f>
        <v>8.7418283213835934E-3</v>
      </c>
      <c r="O1501" s="44">
        <f>IFERROR(_xll.qlIndexFixing(ONIndex3M,I1501,TRUE,_xll.ohTrigger(RecalcTrigger,Trigger3M)),NA())</f>
        <v>9.2163638871056719E-3</v>
      </c>
      <c r="P1501" s="44">
        <f>IFERROR(_xll.qlIndexFixing(ONIndex6M,I1501,TRUE,_xll.ohTrigger(RecalcTrigger,Trigger6M)),NA())</f>
        <v>9.256964330512929E-3</v>
      </c>
      <c r="Q1501" s="145">
        <f>IFERROR(_xll.qlIndexFixing(ONIndex1Y,I1501,TRUE,_xll.ohTrigger(RecalcTrigger,Trigger1Y)),NA())</f>
        <v>9.4665911388247537E-3</v>
      </c>
    </row>
    <row r="1502" spans="2:17" x14ac:dyDescent="0.2">
      <c r="B1502" s="39" t="s">
        <v>42</v>
      </c>
      <c r="D1502" s="42">
        <f>_xll.qlCalendarAdvance(Calendar,$D1501,B1502,"f",FALSE)</f>
        <v>50270</v>
      </c>
      <c r="E1502" s="139">
        <f>_xll.qlInterestRateIndexValueDate(IndexON,D1502)</f>
        <v>50270</v>
      </c>
      <c r="F1502" s="155">
        <f>IFERROR(_xll.qlIndexFixing(IndexON,D1502,TRUE,_xll.ohTrigger(RecalcTrigger,TriggerON)),NA())</f>
        <v>8.7226379913385443E-3</v>
      </c>
      <c r="H1502" s="42">
        <f>_xll.qlCalendarAdvance(Calendar,$H1501,B1502,"f",FALSE)</f>
        <v>50270</v>
      </c>
      <c r="I1502" s="139">
        <f>_xll.qlInterestRateIndexValueDate(Index1M,$H1502)</f>
        <v>50272</v>
      </c>
      <c r="J1502" s="144">
        <f>IFERROR(_xll.qlIndexFixing(Index1M,$H1502,TRUE,_xll.ohTrigger(RecalcTrigger,Trigger1M)),NA())</f>
        <v>8.7245944964015054E-3</v>
      </c>
      <c r="K1502" s="44">
        <f>IFERROR(_xll.qlIndexFixing(Index3M,H1502,TRUE,_xll.ohTrigger(RecalcTrigger,Trigger3M)),NA())</f>
        <v>9.1695395504715303E-3</v>
      </c>
      <c r="L1502" s="44">
        <f>IFERROR(_xll.qlIndexFixing(Index6M,$H1502,TRUE,_xll.ohTrigger(RecalcTrigger,Trigger6M)),NA())</f>
        <v>9.1558689616332324E-3</v>
      </c>
      <c r="M1502" s="145">
        <f>IFERROR(_xll.qlIndexFixing(Index1Y,$H1502,TRUE,_xll.ohTrigger(RecalcTrigger,Trigger1Y)),NA())</f>
        <v>9.2811759507337426E-3</v>
      </c>
      <c r="N1502" s="144">
        <f>IFERROR(_xll.qlIndexFixing(ONIndex1M,I1502,TRUE,_xll.ohTrigger(RecalcTrigger,Trigger1M)),NA())</f>
        <v>8.7340601420038411E-3</v>
      </c>
      <c r="O1502" s="44">
        <f>IFERROR(_xll.qlIndexFixing(ONIndex3M,I1502,TRUE,_xll.ohTrigger(RecalcTrigger,Trigger3M)),NA())</f>
        <v>9.2080473892153236E-3</v>
      </c>
      <c r="P1502" s="44">
        <f>IFERROR(_xll.qlIndexFixing(ONIndex6M,I1502,TRUE,_xll.ohTrigger(RecalcTrigger,Trigger6M)),NA())</f>
        <v>9.2478787264038687E-3</v>
      </c>
      <c r="Q1502" s="145">
        <f>IFERROR(_xll.qlIndexFixing(ONIndex1Y,I1502,TRUE,_xll.ohTrigger(RecalcTrigger,Trigger1Y)),NA())</f>
        <v>9.4577207894896986E-3</v>
      </c>
    </row>
    <row r="1503" spans="2:17" x14ac:dyDescent="0.2">
      <c r="B1503" s="39" t="s">
        <v>42</v>
      </c>
      <c r="D1503" s="42">
        <f>_xll.qlCalendarAdvance(Calendar,$D1502,B1503,"f",FALSE)</f>
        <v>50277</v>
      </c>
      <c r="E1503" s="139">
        <f>_xll.qlInterestRateIndexValueDate(IndexON,D1503)</f>
        <v>50277</v>
      </c>
      <c r="F1503" s="155">
        <f>IFERROR(_xll.qlIndexFixing(IndexON,D1503,TRUE,_xll.ohTrigger(RecalcTrigger,TriggerON)),NA())</f>
        <v>8.7147688322541939E-3</v>
      </c>
      <c r="H1503" s="42">
        <f>_xll.qlCalendarAdvance(Calendar,$H1502,B1503,"f",FALSE)</f>
        <v>50277</v>
      </c>
      <c r="I1503" s="139">
        <f>_xll.qlInterestRateIndexValueDate(Index1M,$H1503)</f>
        <v>50279</v>
      </c>
      <c r="J1503" s="144">
        <f>IFERROR(_xll.qlIndexFixing(Index1M,$H1503,TRUE,_xll.ohTrigger(RecalcTrigger,Trigger1M)),NA())</f>
        <v>8.7168387210195819E-3</v>
      </c>
      <c r="K1503" s="44">
        <f>IFERROR(_xll.qlIndexFixing(Index3M,H1503,TRUE,_xll.ohTrigger(RecalcTrigger,Trigger3M)),NA())</f>
        <v>9.161251935511143E-3</v>
      </c>
      <c r="L1503" s="44">
        <f>IFERROR(_xll.qlIndexFixing(Index6M,$H1503,TRUE,_xll.ohTrigger(RecalcTrigger,Trigger6M)),NA())</f>
        <v>9.1484683038849136E-3</v>
      </c>
      <c r="M1503" s="145">
        <f>IFERROR(_xll.qlIndexFixing(Index1Y,$H1503,TRUE,_xll.ohTrigger(RecalcTrigger,Trigger1Y)),NA())</f>
        <v>9.2725820688118153E-3</v>
      </c>
      <c r="N1503" s="144">
        <f>IFERROR(_xll.qlIndexFixing(ONIndex1M,I1503,TRUE,_xll.ohTrigger(RecalcTrigger,Trigger1M)),NA())</f>
        <v>8.7262986689395916E-3</v>
      </c>
      <c r="O1503" s="44">
        <f>IFERROR(_xll.qlIndexFixing(ONIndex3M,I1503,TRUE,_xll.ohTrigger(RecalcTrigger,Trigger3M)),NA())</f>
        <v>9.1997371846108678E-3</v>
      </c>
      <c r="P1503" s="44">
        <f>IFERROR(_xll.qlIndexFixing(ONIndex6M,I1503,TRUE,_xll.ohTrigger(RecalcTrigger,Trigger6M)),NA())</f>
        <v>9.2388040597057852E-3</v>
      </c>
      <c r="Q1503" s="145">
        <f>IFERROR(_xll.qlIndexFixing(ONIndex1Y,I1503,TRUE,_xll.ohTrigger(RecalcTrigger,Trigger1Y)),NA())</f>
        <v>9.4488612310428266E-3</v>
      </c>
    </row>
    <row r="1504" spans="2:17" x14ac:dyDescent="0.2">
      <c r="B1504" s="39" t="s">
        <v>42</v>
      </c>
      <c r="D1504" s="42">
        <f>_xll.qlCalendarAdvance(Calendar,$D1503,B1504,"f",FALSE)</f>
        <v>50284</v>
      </c>
      <c r="E1504" s="139">
        <f>_xll.qlInterestRateIndexValueDate(IndexON,D1504)</f>
        <v>50284</v>
      </c>
      <c r="F1504" s="155">
        <f>IFERROR(_xll.qlIndexFixing(IndexON,D1504,TRUE,_xll.ohTrigger(RecalcTrigger,TriggerON)),NA())</f>
        <v>8.7069072273671111E-3</v>
      </c>
      <c r="H1504" s="42">
        <f>_xll.qlCalendarAdvance(Calendar,$H1503,B1504,"f",FALSE)</f>
        <v>50284</v>
      </c>
      <c r="I1504" s="139">
        <f>_xll.qlInterestRateIndexValueDate(Index1M,$H1504)</f>
        <v>50286</v>
      </c>
      <c r="J1504" s="144">
        <f>IFERROR(_xll.qlIndexFixing(Index1M,$H1504,TRUE,_xll.ohTrigger(RecalcTrigger,Trigger1M)),NA())</f>
        <v>8.709090096987171E-3</v>
      </c>
      <c r="K1504" s="44">
        <f>IFERROR(_xll.qlIndexFixing(Index3M,H1504,TRUE,_xll.ohTrigger(RecalcTrigger,Trigger3M)),NA())</f>
        <v>9.1534454900471102E-3</v>
      </c>
      <c r="L1504" s="44">
        <f>IFERROR(_xll.qlIndexFixing(Index6M,$H1504,TRUE,_xll.ohTrigger(RecalcTrigger,Trigger6M)),NA())</f>
        <v>9.1405581527140949E-3</v>
      </c>
      <c r="M1504" s="145">
        <f>IFERROR(_xll.qlIndexFixing(Index1Y,$H1504,TRUE,_xll.ohTrigger(RecalcTrigger,Trigger1Y)),NA())</f>
        <v>9.264003376541945E-3</v>
      </c>
      <c r="N1504" s="144">
        <f>IFERROR(_xll.qlIndexFixing(ONIndex1M,I1504,TRUE,_xll.ohTrigger(RecalcTrigger,Trigger1M)),NA())</f>
        <v>8.7185440665393799E-3</v>
      </c>
      <c r="O1504" s="44">
        <f>IFERROR(_xll.qlIndexFixing(ONIndex3M,I1504,TRUE,_xll.ohTrigger(RecalcTrigger,Trigger3M)),NA())</f>
        <v>9.1914334330045477E-3</v>
      </c>
      <c r="P1504" s="44">
        <f>IFERROR(_xll.qlIndexFixing(ONIndex6M,I1504,TRUE,_xll.ohTrigger(RecalcTrigger,Trigger6M)),NA())</f>
        <v>9.2297405017216505E-3</v>
      </c>
      <c r="Q1504" s="145">
        <f>IFERROR(_xll.qlIndexFixing(ONIndex1Y,I1504,TRUE,_xll.ohTrigger(RecalcTrigger,Trigger1Y)),NA())</f>
        <v>9.440012621837468E-3</v>
      </c>
    </row>
    <row r="1505" spans="2:17" x14ac:dyDescent="0.2">
      <c r="B1505" s="39" t="s">
        <v>42</v>
      </c>
      <c r="D1505" s="42">
        <f>_xll.qlCalendarAdvance(Calendar,$D1504,B1505,"f",FALSE)</f>
        <v>50291</v>
      </c>
      <c r="E1505" s="139">
        <f>_xll.qlInterestRateIndexValueDate(IndexON,D1505)</f>
        <v>50291</v>
      </c>
      <c r="F1505" s="155">
        <f>IFERROR(_xll.qlIndexFixing(IndexON,D1505,TRUE,_xll.ohTrigger(RecalcTrigger,TriggerON)),NA())</f>
        <v>8.6990533441433371E-3</v>
      </c>
      <c r="H1505" s="42">
        <f>_xll.qlCalendarAdvance(Calendar,$H1504,B1505,"f",FALSE)</f>
        <v>50291</v>
      </c>
      <c r="I1505" s="139">
        <f>_xll.qlInterestRateIndexValueDate(Index1M,$H1505)</f>
        <v>50293</v>
      </c>
      <c r="J1505" s="144">
        <f>IFERROR(_xll.qlIndexFixing(Index1M,$H1505,TRUE,_xll.ohTrigger(RecalcTrigger,Trigger1M)),NA())</f>
        <v>8.7013487888101815E-3</v>
      </c>
      <c r="K1505" s="44">
        <f>IFERROR(_xll.qlIndexFixing(Index3M,H1505,TRUE,_xll.ohTrigger(RecalcTrigger,Trigger3M)),NA())</f>
        <v>9.145172544294481E-3</v>
      </c>
      <c r="L1505" s="44">
        <f>IFERROR(_xll.qlIndexFixing(Index6M,$H1505,TRUE,_xll.ohTrigger(RecalcTrigger,Trigger6M)),NA())</f>
        <v>9.1316225865468847E-3</v>
      </c>
      <c r="M1505" s="145">
        <f>IFERROR(_xll.qlIndexFixing(Index1Y,$H1505,TRUE,_xll.ohTrigger(RecalcTrigger,Trigger1Y)),NA())</f>
        <v>9.2554400333494796E-3</v>
      </c>
      <c r="N1505" s="144">
        <f>IFERROR(_xll.qlIndexFixing(ONIndex1M,I1505,TRUE,_xll.ohTrigger(RecalcTrigger,Trigger1M)),NA())</f>
        <v>8.7107964993915488E-3</v>
      </c>
      <c r="O1505" s="44">
        <f>IFERROR(_xll.qlIndexFixing(ONIndex3M,I1505,TRUE,_xll.ohTrigger(RecalcTrigger,Trigger3M)),NA())</f>
        <v>9.1831362946681594E-3</v>
      </c>
      <c r="P1505" s="44">
        <f>IFERROR(_xll.qlIndexFixing(ONIndex6M,I1505,TRUE,_xll.ohTrigger(RecalcTrigger,Trigger6M)),NA())</f>
        <v>9.2206882238343724E-3</v>
      </c>
      <c r="Q1505" s="145">
        <f>IFERROR(_xll.qlIndexFixing(ONIndex1Y,I1505,TRUE,_xll.ohTrigger(RecalcTrigger,Trigger1Y)),NA())</f>
        <v>9.4311751200670813E-3</v>
      </c>
    </row>
    <row r="1506" spans="2:17" x14ac:dyDescent="0.2">
      <c r="B1506" s="39" t="s">
        <v>42</v>
      </c>
      <c r="D1506" s="42">
        <f>_xll.qlCalendarAdvance(Calendar,$D1505,B1506,"f",FALSE)</f>
        <v>50298</v>
      </c>
      <c r="E1506" s="139">
        <f>_xll.qlInterestRateIndexValueDate(IndexON,D1506)</f>
        <v>50298</v>
      </c>
      <c r="F1506" s="155">
        <f>IFERROR(_xll.qlIndexFixing(IndexON,D1506,TRUE,_xll.ohTrigger(RecalcTrigger,TriggerON)),NA())</f>
        <v>8.6912073496492326E-3</v>
      </c>
      <c r="H1506" s="42">
        <f>_xll.qlCalendarAdvance(Calendar,$H1505,B1506,"f",FALSE)</f>
        <v>50298</v>
      </c>
      <c r="I1506" s="139">
        <f>_xll.qlInterestRateIndexValueDate(Index1M,$H1506)</f>
        <v>50300</v>
      </c>
      <c r="J1506" s="144">
        <f>IFERROR(_xll.qlIndexFixing(Index1M,$H1506,TRUE,_xll.ohTrigger(RecalcTrigger,Trigger1M)),NA())</f>
        <v>8.6936149609970204E-3</v>
      </c>
      <c r="K1506" s="44">
        <f>IFERROR(_xll.qlIndexFixing(Index3M,H1506,TRUE,_xll.ohTrigger(RecalcTrigger,Trigger3M)),NA())</f>
        <v>9.1369073431362708E-3</v>
      </c>
      <c r="L1506" s="44">
        <f>IFERROR(_xll.qlIndexFixing(Index6M,$H1506,TRUE,_xll.ohTrigger(RecalcTrigger,Trigger6M)),NA())</f>
        <v>9.122700678789326E-3</v>
      </c>
      <c r="M1506" s="145">
        <f>IFERROR(_xll.qlIndexFixing(Index1Y,$H1506,TRUE,_xll.ohTrigger(RecalcTrigger,Trigger1Y)),NA())</f>
        <v>9.2468921986551718E-3</v>
      </c>
      <c r="N1506" s="144">
        <f>IFERROR(_xll.qlIndexFixing(ONIndex1M,I1506,TRUE,_xll.ohTrigger(RecalcTrigger,Trigger1M)),NA())</f>
        <v>8.703056131684761E-3</v>
      </c>
      <c r="O1506" s="44">
        <f>IFERROR(_xll.qlIndexFixing(ONIndex3M,I1506,TRUE,_xll.ohTrigger(RecalcTrigger,Trigger3M)),NA())</f>
        <v>9.1748459292340101E-3</v>
      </c>
      <c r="P1506" s="44">
        <f>IFERROR(_xll.qlIndexFixing(ONIndex6M,I1506,TRUE,_xll.ohTrigger(RecalcTrigger,Trigger6M)),NA())</f>
        <v>9.2116473974268587E-3</v>
      </c>
      <c r="Q1506" s="145">
        <f>IFERROR(_xll.qlIndexFixing(ONIndex1Y,I1506,TRUE,_xll.ohTrigger(RecalcTrigger,Trigger1Y)),NA())</f>
        <v>9.4223488841649328E-3</v>
      </c>
    </row>
    <row r="1507" spans="2:17" x14ac:dyDescent="0.2">
      <c r="B1507" s="39" t="s">
        <v>42</v>
      </c>
      <c r="D1507" s="42">
        <f>_xll.qlCalendarAdvance(Calendar,$D1506,B1507,"f",FALSE)</f>
        <v>50305</v>
      </c>
      <c r="E1507" s="139">
        <f>_xll.qlInterestRateIndexValueDate(IndexON,D1507)</f>
        <v>50305</v>
      </c>
      <c r="F1507" s="155">
        <f>IFERROR(_xll.qlIndexFixing(IndexON,D1507,TRUE,_xll.ohTrigger(RecalcTrigger,TriggerON)),NA())</f>
        <v>8.6833694115107107E-3</v>
      </c>
      <c r="H1507" s="42">
        <f>_xll.qlCalendarAdvance(Calendar,$H1506,B1507,"f",FALSE)</f>
        <v>50305</v>
      </c>
      <c r="I1507" s="139">
        <f>_xll.qlInterestRateIndexValueDate(Index1M,$H1507)</f>
        <v>50307</v>
      </c>
      <c r="J1507" s="144">
        <f>IFERROR(_xll.qlIndexFixing(Index1M,$H1507,TRUE,_xll.ohTrigger(RecalcTrigger,Trigger1M)),NA())</f>
        <v>8.6858887780436045E-3</v>
      </c>
      <c r="K1507" s="44">
        <f>IFERROR(_xll.qlIndexFixing(Index3M,H1507,TRUE,_xll.ohTrigger(RecalcTrigger,Trigger3M)),NA())</f>
        <v>9.128650046841635E-3</v>
      </c>
      <c r="L1507" s="44">
        <f>IFERROR(_xll.qlIndexFixing(Index6M,$H1507,TRUE,_xll.ohTrigger(RecalcTrigger,Trigger6M)),NA())</f>
        <v>9.1137926014072859E-3</v>
      </c>
      <c r="M1507" s="145">
        <f>IFERROR(_xll.qlIndexFixing(Index1Y,$H1507,TRUE,_xll.ohTrigger(RecalcTrigger,Trigger1Y)),NA())</f>
        <v>9.2383600318745145E-3</v>
      </c>
      <c r="N1507" s="144">
        <f>IFERROR(_xll.qlIndexFixing(ONIndex1M,I1507,TRUE,_xll.ohTrigger(RecalcTrigger,Trigger1M)),NA())</f>
        <v>8.6953231279274235E-3</v>
      </c>
      <c r="O1507" s="44">
        <f>IFERROR(_xll.qlIndexFixing(ONIndex3M,I1507,TRUE,_xll.ohTrigger(RecalcTrigger,Trigger3M)),NA())</f>
        <v>9.1665624968939596E-3</v>
      </c>
      <c r="P1507" s="44">
        <f>IFERROR(_xll.qlIndexFixing(ONIndex6M,I1507,TRUE,_xll.ohTrigger(RecalcTrigger,Trigger6M)),NA())</f>
        <v>9.2026181938820173E-3</v>
      </c>
      <c r="Q1507" s="145">
        <f>IFERROR(_xll.qlIndexFixing(ONIndex1Y,I1507,TRUE,_xll.ohTrigger(RecalcTrigger,Trigger1Y)),NA())</f>
        <v>9.413534072404417E-3</v>
      </c>
    </row>
    <row r="1508" spans="2:17" x14ac:dyDescent="0.2">
      <c r="B1508" s="39" t="s">
        <v>42</v>
      </c>
      <c r="D1508" s="42">
        <f>_xll.qlCalendarAdvance(Calendar,$D1507,B1508,"f",FALSE)</f>
        <v>50312</v>
      </c>
      <c r="E1508" s="139">
        <f>_xll.qlInterestRateIndexValueDate(IndexON,D1508)</f>
        <v>50312</v>
      </c>
      <c r="F1508" s="155">
        <f>IFERROR(_xll.qlIndexFixing(IndexON,D1508,TRUE,_xll.ohTrigger(RecalcTrigger,TriggerON)),NA())</f>
        <v>8.6755396967141962E-3</v>
      </c>
      <c r="H1508" s="42">
        <f>_xll.qlCalendarAdvance(Calendar,$H1507,B1508,"f",FALSE)</f>
        <v>50312</v>
      </c>
      <c r="I1508" s="139">
        <f>_xll.qlInterestRateIndexValueDate(Index1M,$H1508)</f>
        <v>50314</v>
      </c>
      <c r="J1508" s="144">
        <f>IFERROR(_xll.qlIndexFixing(Index1M,$H1508,TRUE,_xll.ohTrigger(RecalcTrigger,Trigger1M)),NA())</f>
        <v>8.6781704044658348E-3</v>
      </c>
      <c r="K1508" s="44">
        <f>IFERROR(_xll.qlIndexFixing(Index3M,H1508,TRUE,_xll.ohTrigger(RecalcTrigger,Trigger3M)),NA())</f>
        <v>9.1185121618239749E-3</v>
      </c>
      <c r="L1508" s="44">
        <f>IFERROR(_xll.qlIndexFixing(Index6M,$H1508,TRUE,_xll.ohTrigger(RecalcTrigger,Trigger6M)),NA())</f>
        <v>9.10438308997393E-3</v>
      </c>
      <c r="M1508" s="145">
        <f>IFERROR(_xll.qlIndexFixing(Index1Y,$H1508,TRUE,_xll.ohTrigger(RecalcTrigger,Trigger1Y)),NA())</f>
        <v>9.2298436924186239E-3</v>
      </c>
      <c r="N1508" s="144">
        <f>IFERROR(_xll.qlIndexFixing(ONIndex1M,I1508,TRUE,_xll.ohTrigger(RecalcTrigger,Trigger1M)),NA())</f>
        <v>8.6875976524680709E-3</v>
      </c>
      <c r="O1508" s="44">
        <f>IFERROR(_xll.qlIndexFixing(ONIndex3M,I1508,TRUE,_xll.ohTrigger(RecalcTrigger,Trigger3M)),NA())</f>
        <v>9.1582861575201235E-3</v>
      </c>
      <c r="P1508" s="44">
        <f>IFERROR(_xll.qlIndexFixing(ONIndex6M,I1508,TRUE,_xll.ohTrigger(RecalcTrigger,Trigger6M)),NA())</f>
        <v>9.1936007845827561E-3</v>
      </c>
      <c r="Q1508" s="145">
        <f>IFERROR(_xll.qlIndexFixing(ONIndex1Y,I1508,TRUE,_xll.ohTrigger(RecalcTrigger,Trigger1Y)),NA())</f>
        <v>9.4047308432987364E-3</v>
      </c>
    </row>
    <row r="1509" spans="2:17" x14ac:dyDescent="0.2">
      <c r="B1509" s="39" t="s">
        <v>42</v>
      </c>
      <c r="D1509" s="42">
        <f>_xll.qlCalendarAdvance(Calendar,$D1508,B1509,"f",FALSE)</f>
        <v>50319</v>
      </c>
      <c r="E1509" s="139">
        <f>_xll.qlInterestRateIndexValueDate(IndexON,D1509)</f>
        <v>50319</v>
      </c>
      <c r="F1509" s="155">
        <f>IFERROR(_xll.qlIndexFixing(IndexON,D1509,TRUE,_xll.ohTrigger(RecalcTrigger,TriggerON)),NA())</f>
        <v>8.6677183727257301E-3</v>
      </c>
      <c r="H1509" s="42">
        <f>_xll.qlCalendarAdvance(Calendar,$H1508,B1509,"f",FALSE)</f>
        <v>50319</v>
      </c>
      <c r="I1509" s="139">
        <f>_xll.qlInterestRateIndexValueDate(Index1M,$H1509)</f>
        <v>50321</v>
      </c>
      <c r="J1509" s="144">
        <f>IFERROR(_xll.qlIndexFixing(Index1M,$H1509,TRUE,_xll.ohTrigger(RecalcTrigger,Trigger1M)),NA())</f>
        <v>8.6704600047546321E-3</v>
      </c>
      <c r="K1509" s="44">
        <f>IFERROR(_xll.qlIndexFixing(Index3M,H1509,TRUE,_xll.ohTrigger(RecalcTrigger,Trigger3M)),NA())</f>
        <v>9.1116880088091563E-3</v>
      </c>
      <c r="L1509" s="44">
        <f>IFERROR(_xll.qlIndexFixing(Index6M,$H1509,TRUE,_xll.ohTrigger(RecalcTrigger,Trigger6M)),NA())</f>
        <v>9.0955040374477401E-3</v>
      </c>
      <c r="M1509" s="145">
        <f>IFERROR(_xll.qlIndexFixing(Index1Y,$H1509,TRUE,_xll.ohTrigger(RecalcTrigger,Trigger1Y)),NA())</f>
        <v>9.2213433396940159E-3</v>
      </c>
      <c r="N1509" s="144">
        <f>IFERROR(_xll.qlIndexFixing(ONIndex1M,I1509,TRUE,_xll.ohTrigger(RecalcTrigger,Trigger1M)),NA())</f>
        <v>8.6798798698151103E-3</v>
      </c>
      <c r="O1509" s="44">
        <f>IFERROR(_xll.qlIndexFixing(ONIndex3M,I1509,TRUE,_xll.ohTrigger(RecalcTrigger,Trigger3M)),NA())</f>
        <v>9.1500170710645534E-3</v>
      </c>
      <c r="P1509" s="44">
        <f>IFERROR(_xll.qlIndexFixing(ONIndex6M,I1509,TRUE,_xll.ohTrigger(RecalcTrigger,Trigger6M)),NA())</f>
        <v>9.1845953409119829E-3</v>
      </c>
      <c r="Q1509" s="145">
        <f>IFERROR(_xll.qlIndexFixing(ONIndex1Y,I1509,TRUE,_xll.ohTrigger(RecalcTrigger,Trigger1Y)),NA())</f>
        <v>9.3959393550413495E-3</v>
      </c>
    </row>
    <row r="1510" spans="2:17" x14ac:dyDescent="0.2">
      <c r="B1510" s="39" t="s">
        <v>42</v>
      </c>
      <c r="D1510" s="42">
        <f>_xll.qlCalendarAdvance(Calendar,$D1509,B1510,"f",FALSE)</f>
        <v>50326</v>
      </c>
      <c r="E1510" s="139">
        <f>_xll.qlInterestRateIndexValueDate(IndexON,D1510)</f>
        <v>50326</v>
      </c>
      <c r="F1510" s="155">
        <f>IFERROR(_xll.qlIndexFixing(IndexON,D1510,TRUE,_xll.ohTrigger(RecalcTrigger,TriggerON)),NA())</f>
        <v>8.6599056067715452E-3</v>
      </c>
      <c r="H1510" s="42">
        <f>_xll.qlCalendarAdvance(Calendar,$H1509,B1510,"f",FALSE)</f>
        <v>50326</v>
      </c>
      <c r="I1510" s="139">
        <f>_xll.qlInterestRateIndexValueDate(Index1M,$H1510)</f>
        <v>50328</v>
      </c>
      <c r="J1510" s="144">
        <f>IFERROR(_xll.qlIndexFixing(Index1M,$H1510,TRUE,_xll.ohTrigger(RecalcTrigger,Trigger1M)),NA())</f>
        <v>8.6627577434233993E-3</v>
      </c>
      <c r="K1510" s="44">
        <f>IFERROR(_xll.qlIndexFixing(Index3M,H1510,TRUE,_xll.ohTrigger(RecalcTrigger,Trigger3M)),NA())</f>
        <v>9.1034558107320248E-3</v>
      </c>
      <c r="L1510" s="44">
        <f>IFERROR(_xll.qlIndexFixing(Index6M,$H1510,TRUE,_xll.ohTrigger(RecalcTrigger,Trigger6M)),NA())</f>
        <v>9.086639344036326E-3</v>
      </c>
      <c r="M1510" s="145">
        <f>IFERROR(_xll.qlIndexFixing(Index1Y,$H1510,TRUE,_xll.ohTrigger(RecalcTrigger,Trigger1Y)),NA())</f>
        <v>9.212859133102165E-3</v>
      </c>
      <c r="N1510" s="144">
        <f>IFERROR(_xll.qlIndexFixing(ONIndex1M,I1510,TRUE,_xll.ohTrigger(RecalcTrigger,Trigger1M)),NA())</f>
        <v>8.6721699442371403E-3</v>
      </c>
      <c r="O1510" s="44">
        <f>IFERROR(_xll.qlIndexFixing(ONIndex3M,I1510,TRUE,_xll.ohTrigger(RecalcTrigger,Trigger3M)),NA())</f>
        <v>9.1417553973993648E-3</v>
      </c>
      <c r="P1510" s="44">
        <f>IFERROR(_xll.qlIndexFixing(ONIndex6M,I1510,TRUE,_xll.ohTrigger(RecalcTrigger,Trigger6M)),NA())</f>
        <v>9.1756020340927336E-3</v>
      </c>
      <c r="Q1510" s="145">
        <f>IFERROR(_xll.qlIndexFixing(ONIndex1Y,I1510,TRUE,_xll.ohTrigger(RecalcTrigger,Trigger1Y)),NA())</f>
        <v>9.3871597659056505E-3</v>
      </c>
    </row>
    <row r="1511" spans="2:17" x14ac:dyDescent="0.2">
      <c r="B1511" s="39" t="s">
        <v>42</v>
      </c>
      <c r="D1511" s="42">
        <f>_xll.qlCalendarAdvance(Calendar,$D1510,B1511,"f",FALSE)</f>
        <v>50333</v>
      </c>
      <c r="E1511" s="139">
        <f>_xll.qlInterestRateIndexValueDate(IndexON,D1511)</f>
        <v>50333</v>
      </c>
      <c r="F1511" s="155">
        <f>IFERROR(_xll.qlIndexFixing(IndexON,D1511,TRUE,_xll.ohTrigger(RecalcTrigger,TriggerON)),NA())</f>
        <v>8.6521015662377465E-3</v>
      </c>
      <c r="H1511" s="42">
        <f>_xll.qlCalendarAdvance(Calendar,$H1510,B1511,"f",FALSE)</f>
        <v>50333</v>
      </c>
      <c r="I1511" s="139">
        <f>_xll.qlInterestRateIndexValueDate(Index1M,$H1511)</f>
        <v>50335</v>
      </c>
      <c r="J1511" s="144">
        <f>IFERROR(_xll.qlIndexFixing(Index1M,$H1511,TRUE,_xll.ohTrigger(RecalcTrigger,Trigger1M)),NA())</f>
        <v>8.6550637849655554E-3</v>
      </c>
      <c r="K1511" s="44">
        <f>IFERROR(_xll.qlIndexFixing(Index3M,H1511,TRUE,_xll.ohTrigger(RecalcTrigger,Trigger3M)),NA())</f>
        <v>9.0952321704293824E-3</v>
      </c>
      <c r="L1511" s="44">
        <f>IFERROR(_xll.qlIndexFixing(Index6M,$H1511,TRUE,_xll.ohTrigger(RecalcTrigger,Trigger6M)),NA())</f>
        <v>9.0777891816953265E-3</v>
      </c>
      <c r="M1511" s="145">
        <f>IFERROR(_xll.qlIndexFixing(Index1Y,$H1511,TRUE,_xll.ohTrigger(RecalcTrigger,Trigger1Y)),NA())</f>
        <v>9.2043912320399542E-3</v>
      </c>
      <c r="N1511" s="144">
        <f>IFERROR(_xll.qlIndexFixing(ONIndex1M,I1511,TRUE,_xll.ohTrigger(RecalcTrigger,Trigger1M)),NA())</f>
        <v>8.6644680401626317E-3</v>
      </c>
      <c r="O1511" s="44">
        <f>IFERROR(_xll.qlIndexFixing(ONIndex3M,I1511,TRUE,_xll.ohTrigger(RecalcTrigger,Trigger3M)),NA())</f>
        <v>9.1335012966364815E-3</v>
      </c>
      <c r="P1511" s="44">
        <f>IFERROR(_xll.qlIndexFixing(ONIndex6M,I1511,TRUE,_xll.ohTrigger(RecalcTrigger,Trigger6M)),NA())</f>
        <v>9.166621035667788E-3</v>
      </c>
      <c r="Q1511" s="145">
        <f>IFERROR(_xll.qlIndexFixing(ONIndex1Y,I1511,TRUE,_xll.ohTrigger(RecalcTrigger,Trigger1Y)),NA())</f>
        <v>9.378392234324906E-3</v>
      </c>
    </row>
    <row r="1512" spans="2:17" x14ac:dyDescent="0.2">
      <c r="B1512" s="39" t="s">
        <v>42</v>
      </c>
      <c r="D1512" s="42">
        <f>_xll.qlCalendarAdvance(Calendar,$D1511,B1512,"f",FALSE)</f>
        <v>50340</v>
      </c>
      <c r="E1512" s="139">
        <f>_xll.qlInterestRateIndexValueDate(IndexON,D1512)</f>
        <v>50340</v>
      </c>
      <c r="F1512" s="155">
        <f>IFERROR(_xll.qlIndexFixing(IndexON,D1512,TRUE,_xll.ohTrigger(RecalcTrigger,TriggerON)),NA())</f>
        <v>8.6443064182706308E-3</v>
      </c>
      <c r="H1512" s="42">
        <f>_xll.qlCalendarAdvance(Calendar,$H1511,B1512,"f",FALSE)</f>
        <v>50340</v>
      </c>
      <c r="I1512" s="139">
        <f>_xll.qlInterestRateIndexValueDate(Index1M,$H1512)</f>
        <v>50342</v>
      </c>
      <c r="J1512" s="144">
        <f>IFERROR(_xll.qlIndexFixing(Index1M,$H1512,TRUE,_xll.ohTrigger(RecalcTrigger,Trigger1M)),NA())</f>
        <v>8.6473782938895072E-3</v>
      </c>
      <c r="K1512" s="44">
        <f>IFERROR(_xll.qlIndexFixing(Index3M,H1512,TRUE,_xll.ohTrigger(RecalcTrigger,Trigger3M)),NA())</f>
        <v>9.0870172481652065E-3</v>
      </c>
      <c r="L1512" s="44">
        <f>IFERROR(_xll.qlIndexFixing(Index6M,$H1512,TRUE,_xll.ohTrigger(RecalcTrigger,Trigger6M)),NA())</f>
        <v>9.068953722379057E-3</v>
      </c>
      <c r="M1512" s="145">
        <f>IFERROR(_xll.qlIndexFixing(Index1Y,$H1512,TRUE,_xll.ohTrigger(RecalcTrigger,Trigger1Y)),NA())</f>
        <v>9.1959397958998809E-3</v>
      </c>
      <c r="N1512" s="144">
        <f>IFERROR(_xll.qlIndexFixing(ONIndex1M,I1512,TRUE,_xll.ohTrigger(RecalcTrigger,Trigger1M)),NA())</f>
        <v>8.6567743220200555E-3</v>
      </c>
      <c r="O1512" s="44">
        <f>IFERROR(_xll.qlIndexFixing(ONIndex3M,I1512,TRUE,_xll.ohTrigger(RecalcTrigger,Trigger3M)),NA())</f>
        <v>9.1252549285680828E-3</v>
      </c>
      <c r="P1512" s="44">
        <f>IFERROR(_xll.qlIndexFixing(ONIndex6M,I1512,TRUE,_xll.ohTrigger(RecalcTrigger,Trigger6M)),NA())</f>
        <v>9.1576525169401179E-3</v>
      </c>
      <c r="Q1512" s="145">
        <f>IFERROR(_xll.qlIndexFixing(ONIndex1Y,I1512,TRUE,_xll.ohTrigger(RecalcTrigger,Trigger1Y)),NA())</f>
        <v>9.3696369186524464E-3</v>
      </c>
    </row>
    <row r="1513" spans="2:17" x14ac:dyDescent="0.2">
      <c r="B1513" s="39" t="s">
        <v>42</v>
      </c>
      <c r="D1513" s="42">
        <f>_xll.qlCalendarAdvance(Calendar,$D1512,B1513,"f",FALSE)</f>
        <v>50347</v>
      </c>
      <c r="E1513" s="139">
        <f>_xll.qlInterestRateIndexValueDate(IndexON,D1513)</f>
        <v>50347</v>
      </c>
      <c r="F1513" s="155">
        <f>IFERROR(_xll.qlIndexFixing(IndexON,D1513,TRUE,_xll.ohTrigger(RecalcTrigger,TriggerON)),NA())</f>
        <v>8.6365203303362392E-3</v>
      </c>
      <c r="H1513" s="42">
        <f>_xll.qlCalendarAdvance(Calendar,$H1512,B1513,"f",FALSE)</f>
        <v>50347</v>
      </c>
      <c r="I1513" s="139">
        <f>_xll.qlInterestRateIndexValueDate(Index1M,$H1513)</f>
        <v>50349</v>
      </c>
      <c r="J1513" s="144">
        <f>IFERROR(_xll.qlIndexFixing(Index1M,$H1513,TRUE,_xll.ohTrigger(RecalcTrigger,Trigger1M)),NA())</f>
        <v>8.6397014346936696E-3</v>
      </c>
      <c r="K1513" s="44">
        <f>IFERROR(_xll.qlIndexFixing(Index3M,H1513,TRUE,_xll.ohTrigger(RecalcTrigger,Trigger3M)),NA())</f>
        <v>9.0788112042052074E-3</v>
      </c>
      <c r="L1513" s="44">
        <f>IFERROR(_xll.qlIndexFixing(Index6M,$H1513,TRUE,_xll.ohTrigger(RecalcTrigger,Trigger6M)),NA())</f>
        <v>9.0606442046633137E-3</v>
      </c>
      <c r="M1513" s="145">
        <f>IFERROR(_xll.qlIndexFixing(Index1Y,$H1513,TRUE,_xll.ohTrigger(RecalcTrigger,Trigger1Y)),NA())</f>
        <v>9.187504984069627E-3</v>
      </c>
      <c r="N1513" s="144">
        <f>IFERROR(_xll.qlIndexFixing(ONIndex1M,I1513,TRUE,_xll.ohTrigger(RecalcTrigger,Trigger1M)),NA())</f>
        <v>8.6490889541579463E-3</v>
      </c>
      <c r="O1513" s="44">
        <f>IFERROR(_xll.qlIndexFixing(ONIndex3M,I1513,TRUE,_xll.ohTrigger(RecalcTrigger,Trigger3M)),NA())</f>
        <v>9.1170164533060927E-3</v>
      </c>
      <c r="P1513" s="44">
        <f>IFERROR(_xll.qlIndexFixing(ONIndex6M,I1513,TRUE,_xll.ohTrigger(RecalcTrigger,Trigger6M)),NA())</f>
        <v>9.1486966491327593E-3</v>
      </c>
      <c r="Q1513" s="145">
        <f>IFERROR(_xll.qlIndexFixing(ONIndex1Y,I1513,TRUE,_xll.ohTrigger(RecalcTrigger,Trigger1Y)),NA())</f>
        <v>9.3608939771616662E-3</v>
      </c>
    </row>
    <row r="1514" spans="2:17" x14ac:dyDescent="0.2">
      <c r="B1514" s="39" t="s">
        <v>42</v>
      </c>
      <c r="D1514" s="42">
        <f>_xll.qlCalendarAdvance(Calendar,$D1513,B1514,"f",FALSE)</f>
        <v>50354</v>
      </c>
      <c r="E1514" s="139">
        <f>_xll.qlInterestRateIndexValueDate(IndexON,D1514)</f>
        <v>50354</v>
      </c>
      <c r="F1514" s="155">
        <f>IFERROR(_xll.qlIndexFixing(IndexON,D1514,TRUE,_xll.ohTrigger(RecalcTrigger,TriggerON)),NA())</f>
        <v>8.6287434695808685E-3</v>
      </c>
      <c r="H1514" s="42">
        <f>_xll.qlCalendarAdvance(Calendar,$H1513,B1514,"f",FALSE)</f>
        <v>50354</v>
      </c>
      <c r="I1514" s="139">
        <f>_xll.qlInterestRateIndexValueDate(Index1M,$H1514)</f>
        <v>50356</v>
      </c>
      <c r="J1514" s="144">
        <f>IFERROR(_xll.qlIndexFixing(Index1M,$H1514,TRUE,_xll.ohTrigger(RecalcTrigger,Trigger1M)),NA())</f>
        <v>8.6320333718814535E-3</v>
      </c>
      <c r="K1514" s="44">
        <f>IFERROR(_xll.qlIndexFixing(Index3M,H1514,TRUE,_xll.ohTrigger(RecalcTrigger,Trigger3M)),NA())</f>
        <v>9.0706141988107572E-3</v>
      </c>
      <c r="L1514" s="44">
        <f>IFERROR(_xll.qlIndexFixing(Index6M,$H1514,TRUE,_xll.ohTrigger(RecalcTrigger,Trigger6M)),NA())</f>
        <v>9.0518377546861071E-3</v>
      </c>
      <c r="M1514" s="145">
        <f>IFERROR(_xll.qlIndexFixing(Index1Y,$H1514,TRUE,_xll.ohTrigger(RecalcTrigger,Trigger1Y)),NA())</f>
        <v>9.1790869559324941E-3</v>
      </c>
      <c r="N1514" s="144">
        <f>IFERROR(_xll.qlIndexFixing(ONIndex1M,I1514,TRUE,_xll.ohTrigger(RecalcTrigger,Trigger1M)),NA())</f>
        <v>8.6414121010047751E-3</v>
      </c>
      <c r="O1514" s="44">
        <f>IFERROR(_xll.qlIndexFixing(ONIndex3M,I1514,TRUE,_xll.ohTrigger(RecalcTrigger,Trigger3M)),NA())</f>
        <v>9.1087860305627544E-3</v>
      </c>
      <c r="P1514" s="44">
        <f>IFERROR(_xll.qlIndexFixing(ONIndex6M,I1514,TRUE,_xll.ohTrigger(RecalcTrigger,Trigger6M)),NA())</f>
        <v>9.1397536037884919E-3</v>
      </c>
      <c r="Q1514" s="145">
        <f>IFERROR(_xll.qlIndexFixing(ONIndex1Y,I1514,TRUE,_xll.ohTrigger(RecalcTrigger,Trigger1Y)),NA())</f>
        <v>9.3521635682058957E-3</v>
      </c>
    </row>
    <row r="1515" spans="2:17" x14ac:dyDescent="0.2">
      <c r="B1515" s="39" t="s">
        <v>42</v>
      </c>
      <c r="D1515" s="42">
        <f>_xll.qlCalendarAdvance(Calendar,$D1514,B1515,"f",FALSE)</f>
        <v>50361</v>
      </c>
      <c r="E1515" s="139">
        <f>_xll.qlInterestRateIndexValueDate(IndexON,D1515)</f>
        <v>50361</v>
      </c>
      <c r="F1515" s="155">
        <f>IFERROR(_xll.qlIndexFixing(IndexON,D1515,TRUE,_xll.ohTrigger(RecalcTrigger,TriggerON)),NA())</f>
        <v>8.6209760035504956E-3</v>
      </c>
      <c r="H1515" s="42">
        <f>_xll.qlCalendarAdvance(Calendar,$H1514,B1515,"f",FALSE)</f>
        <v>50361</v>
      </c>
      <c r="I1515" s="139">
        <f>_xll.qlInterestRateIndexValueDate(Index1M,$H1515)</f>
        <v>50363</v>
      </c>
      <c r="J1515" s="144">
        <f>IFERROR(_xll.qlIndexFixing(Index1M,$H1515,TRUE,_xll.ohTrigger(RecalcTrigger,Trigger1M)),NA())</f>
        <v>8.6243742699512738E-3</v>
      </c>
      <c r="K1515" s="44">
        <f>IFERROR(_xll.qlIndexFixing(Index3M,H1515,TRUE,_xll.ohTrigger(RecalcTrigger,Trigger3M)),NA())</f>
        <v>9.0624263922432242E-3</v>
      </c>
      <c r="L1515" s="44">
        <f>IFERROR(_xll.qlIndexFixing(Index6M,$H1515,TRUE,_xll.ohTrigger(RecalcTrigger,Trigger6M)),NA())</f>
        <v>9.0430465107022729E-3</v>
      </c>
      <c r="M1515" s="145">
        <f>IFERROR(_xll.qlIndexFixing(Index1Y,$H1515,TRUE,_xll.ohTrigger(RecalcTrigger,Trigger1Y)),NA())</f>
        <v>9.1706858708667446E-3</v>
      </c>
      <c r="N1515" s="144">
        <f>IFERROR(_xll.qlIndexFixing(ONIndex1M,I1515,TRUE,_xll.ohTrigger(RecalcTrigger,Trigger1M)),NA())</f>
        <v>8.6337439269890126E-3</v>
      </c>
      <c r="O1515" s="44">
        <f>IFERROR(_xll.qlIndexFixing(ONIndex3M,I1515,TRUE,_xll.ohTrigger(RecalcTrigger,Trigger3M)),NA())</f>
        <v>9.1005638205299277E-3</v>
      </c>
      <c r="P1515" s="44">
        <f>IFERROR(_xll.qlIndexFixing(ONIndex6M,I1515,TRUE,_xll.ohTrigger(RecalcTrigger,Trigger6M)),NA())</f>
        <v>9.1308235522902237E-3</v>
      </c>
      <c r="Q1515" s="145">
        <f>IFERROR(_xll.qlIndexFixing(ONIndex1Y,I1515,TRUE,_xll.ohTrigger(RecalcTrigger,Trigger1Y)),NA())</f>
        <v>9.3434458500585293E-3</v>
      </c>
    </row>
    <row r="1516" spans="2:17" x14ac:dyDescent="0.2">
      <c r="B1516" s="39" t="s">
        <v>42</v>
      </c>
      <c r="D1516" s="42">
        <f>_xll.qlCalendarAdvance(Calendar,$D1515,B1516,"f",FALSE)</f>
        <v>50368</v>
      </c>
      <c r="E1516" s="139">
        <f>_xll.qlInterestRateIndexValueDate(IndexON,D1516)</f>
        <v>50368</v>
      </c>
      <c r="F1516" s="155">
        <f>IFERROR(_xll.qlIndexFixing(IndexON,D1516,TRUE,_xll.ohTrigger(RecalcTrigger,TriggerON)),NA())</f>
        <v>8.6132180993114815E-3</v>
      </c>
      <c r="H1516" s="42">
        <f>_xll.qlCalendarAdvance(Calendar,$H1515,B1516,"f",FALSE)</f>
        <v>50368</v>
      </c>
      <c r="I1516" s="139">
        <f>_xll.qlInterestRateIndexValueDate(Index1M,$H1516)</f>
        <v>50370</v>
      </c>
      <c r="J1516" s="144">
        <f>IFERROR(_xll.qlIndexFixing(Index1M,$H1516,TRUE,_xll.ohTrigger(RecalcTrigger,Trigger1M)),NA())</f>
        <v>8.6167242934065413E-3</v>
      </c>
      <c r="K1516" s="44">
        <f>IFERROR(_xll.qlIndexFixing(Index3M,H1516,TRUE,_xll.ohTrigger(RecalcTrigger,Trigger3M)),NA())</f>
        <v>9.0542479447631094E-3</v>
      </c>
      <c r="L1516" s="44">
        <f>IFERROR(_xll.qlIndexFixing(Index6M,$H1516,TRUE,_xll.ohTrigger(RecalcTrigger,Trigger6M)),NA())</f>
        <v>9.034270644652502E-3</v>
      </c>
      <c r="M1516" s="145">
        <f>IFERROR(_xll.qlIndexFixing(Index1Y,$H1516,TRUE,_xll.ohTrigger(RecalcTrigger,Trigger1Y)),NA())</f>
        <v>9.1623018882467013E-3</v>
      </c>
      <c r="N1516" s="144">
        <f>IFERROR(_xll.qlIndexFixing(ONIndex1M,I1516,TRUE,_xll.ohTrigger(RecalcTrigger,Trigger1M)),NA())</f>
        <v>8.6260845963792576E-3</v>
      </c>
      <c r="O1516" s="44">
        <f>IFERROR(_xll.qlIndexFixing(ONIndex3M,I1516,TRUE,_xll.ohTrigger(RecalcTrigger,Trigger3M)),NA())</f>
        <v>9.0923499830797283E-3</v>
      </c>
      <c r="P1516" s="44">
        <f>IFERROR(_xll.qlIndexFixing(ONIndex6M,I1516,TRUE,_xll.ohTrigger(RecalcTrigger,Trigger6M)),NA())</f>
        <v>9.1219066658609904E-3</v>
      </c>
      <c r="Q1516" s="145">
        <f>IFERROR(_xll.qlIndexFixing(ONIndex1Y,I1516,TRUE,_xll.ohTrigger(RecalcTrigger,Trigger1Y)),NA())</f>
        <v>9.3347409812327697E-3</v>
      </c>
    </row>
    <row r="1517" spans="2:17" x14ac:dyDescent="0.2">
      <c r="B1517" s="39" t="s">
        <v>42</v>
      </c>
      <c r="D1517" s="42">
        <f>_xll.qlCalendarAdvance(Calendar,$D1516,B1517,"f",FALSE)</f>
        <v>50375</v>
      </c>
      <c r="E1517" s="139">
        <f>_xll.qlInterestRateIndexValueDate(IndexON,D1517)</f>
        <v>50375</v>
      </c>
      <c r="F1517" s="155">
        <f>IFERROR(_xll.qlIndexFixing(IndexON,D1517,TRUE,_xll.ohTrigger(RecalcTrigger,TriggerON)),NA())</f>
        <v>8.605469924169995E-3</v>
      </c>
      <c r="H1517" s="42">
        <f>_xll.qlCalendarAdvance(Calendar,$H1516,B1517,"f",FALSE)</f>
        <v>50375</v>
      </c>
      <c r="I1517" s="139">
        <f>_xll.qlInterestRateIndexValueDate(Index1M,$H1517)</f>
        <v>50377</v>
      </c>
      <c r="J1517" s="144">
        <f>IFERROR(_xll.qlIndexFixing(Index1M,$H1517,TRUE,_xll.ohTrigger(RecalcTrigger,Trigger1M)),NA())</f>
        <v>8.6090836067431731E-3</v>
      </c>
      <c r="K1517" s="44">
        <f>IFERROR(_xll.qlIndexFixing(Index3M,H1517,TRUE,_xll.ohTrigger(RecalcTrigger,Trigger3M)),NA())</f>
        <v>9.047015244261658E-3</v>
      </c>
      <c r="L1517" s="44">
        <f>IFERROR(_xll.qlIndexFixing(Index6M,$H1517,TRUE,_xll.ohTrigger(RecalcTrigger,Trigger6M)),NA())</f>
        <v>9.0250029893717693E-3</v>
      </c>
      <c r="M1517" s="145">
        <f>IFERROR(_xll.qlIndexFixing(Index1Y,$H1517,TRUE,_xll.ohTrigger(RecalcTrigger,Trigger1Y)),NA())</f>
        <v>9.1539351674414307E-3</v>
      </c>
      <c r="N1517" s="144">
        <f>IFERROR(_xll.qlIndexFixing(ONIndex1M,I1517,TRUE,_xll.ohTrigger(RecalcTrigger,Trigger1M)),NA())</f>
        <v>8.6184342737638531E-3</v>
      </c>
      <c r="O1517" s="44">
        <f>IFERROR(_xll.qlIndexFixing(ONIndex3M,I1517,TRUE,_xll.ohTrigger(RecalcTrigger,Trigger3M)),NA())</f>
        <v>9.0841446780842716E-3</v>
      </c>
      <c r="P1517" s="44">
        <f>IFERROR(_xll.qlIndexFixing(ONIndex6M,I1517,TRUE,_xll.ohTrigger(RecalcTrigger,Trigger6M)),NA())</f>
        <v>9.113003115963636E-3</v>
      </c>
      <c r="Q1517" s="145">
        <f>IFERROR(_xll.qlIndexFixing(ONIndex1Y,I1517,TRUE,_xll.ohTrigger(RecalcTrigger,Trigger1Y)),NA())</f>
        <v>9.3260491198421391E-3</v>
      </c>
    </row>
    <row r="1518" spans="2:17" x14ac:dyDescent="0.2">
      <c r="B1518" s="39" t="s">
        <v>42</v>
      </c>
      <c r="D1518" s="42">
        <f>_xll.qlCalendarAdvance(Calendar,$D1517,B1518,"f",FALSE)</f>
        <v>50382</v>
      </c>
      <c r="E1518" s="139">
        <f>_xll.qlInterestRateIndexValueDate(IndexON,D1518)</f>
        <v>50382</v>
      </c>
      <c r="F1518" s="155">
        <f>IFERROR(_xll.qlIndexFixing(IndexON,D1518,TRUE,_xll.ohTrigger(RecalcTrigger,TriggerON)),NA())</f>
        <v>8.5977316455121411E-3</v>
      </c>
      <c r="H1518" s="42">
        <f>_xll.qlCalendarAdvance(Calendar,$H1517,B1518,"f",FALSE)</f>
        <v>50382</v>
      </c>
      <c r="I1518" s="139">
        <f>_xll.qlInterestRateIndexValueDate(Index1M,$H1518)</f>
        <v>50384</v>
      </c>
      <c r="J1518" s="144">
        <f>IFERROR(_xll.qlIndexFixing(Index1M,$H1518,TRUE,_xll.ohTrigger(RecalcTrigger,Trigger1M)),NA())</f>
        <v>8.6014523744645799E-3</v>
      </c>
      <c r="K1518" s="44">
        <f>IFERROR(_xll.qlIndexFixing(Index3M,H1518,TRUE,_xll.ohTrigger(RecalcTrigger,Trigger3M)),NA())</f>
        <v>9.0388549630109338E-3</v>
      </c>
      <c r="L1518" s="44">
        <f>IFERROR(_xll.qlIndexFixing(Index6M,$H1518,TRUE,_xll.ohTrigger(RecalcTrigger,Trigger6M)),NA())</f>
        <v>9.0162593590869117E-3</v>
      </c>
      <c r="M1518" s="145">
        <f>IFERROR(_xll.qlIndexFixing(Index1Y,$H1518,TRUE,_xll.ohTrigger(RecalcTrigger,Trigger1Y)),NA())</f>
        <v>9.1455858678162749E-3</v>
      </c>
      <c r="N1518" s="144">
        <f>IFERROR(_xll.qlIndexFixing(ONIndex1M,I1518,TRUE,_xll.ohTrigger(RecalcTrigger,Trigger1M)),NA())</f>
        <v>8.6107931234113977E-3</v>
      </c>
      <c r="O1518" s="44">
        <f>IFERROR(_xll.qlIndexFixing(ONIndex3M,I1518,TRUE,_xll.ohTrigger(RecalcTrigger,Trigger3M)),NA())</f>
        <v>9.0759480655755453E-3</v>
      </c>
      <c r="P1518" s="44">
        <f>IFERROR(_xll.qlIndexFixing(ONIndex6M,I1518,TRUE,_xll.ohTrigger(RecalcTrigger,Trigger6M)),NA())</f>
        <v>9.1041130739011322E-3</v>
      </c>
      <c r="Q1518" s="145">
        <f>IFERROR(_xll.qlIndexFixing(ONIndex1Y,I1518,TRUE,_xll.ohTrigger(RecalcTrigger,Trigger1Y)),NA())</f>
        <v>9.317370424319904E-3</v>
      </c>
    </row>
    <row r="1519" spans="2:17" x14ac:dyDescent="0.2">
      <c r="B1519" s="39" t="s">
        <v>42</v>
      </c>
      <c r="D1519" s="42">
        <f>_xll.qlCalendarAdvance(Calendar,$D1518,B1519,"f",FALSE)</f>
        <v>50389</v>
      </c>
      <c r="E1519" s="139">
        <f>_xll.qlInterestRateIndexValueDate(IndexON,D1519)</f>
        <v>50389</v>
      </c>
      <c r="F1519" s="155">
        <f>IFERROR(_xll.qlIndexFixing(IndexON,D1519,TRUE,_xll.ohTrigger(RecalcTrigger,TriggerON)),NA())</f>
        <v>8.5900034307240247E-3</v>
      </c>
      <c r="H1519" s="42">
        <f>_xll.qlCalendarAdvance(Calendar,$H1518,B1519,"f",FALSE)</f>
        <v>50389</v>
      </c>
      <c r="I1519" s="139">
        <f>_xll.qlInterestRateIndexValueDate(Index1M,$H1519)</f>
        <v>50391</v>
      </c>
      <c r="J1519" s="144">
        <f>IFERROR(_xll.qlIndexFixing(Index1M,$H1519,TRUE,_xll.ohTrigger(RecalcTrigger,Trigger1M)),NA())</f>
        <v>8.5938307610666786E-3</v>
      </c>
      <c r="K1519" s="44">
        <f>IFERROR(_xll.qlIndexFixing(Index3M,H1519,TRUE,_xll.ohTrigger(RecalcTrigger,Trigger3M)),NA())</f>
        <v>9.0307044978654716E-3</v>
      </c>
      <c r="L1519" s="44">
        <f>IFERROR(_xll.qlIndexFixing(Index6M,$H1519,TRUE,_xll.ohTrigger(RecalcTrigger,Trigger6M)),NA())</f>
        <v>9.0075316354288389E-3</v>
      </c>
      <c r="M1519" s="145">
        <f>IFERROR(_xll.qlIndexFixing(Index1Y,$H1519,TRUE,_xll.ohTrigger(RecalcTrigger,Trigger1Y)),NA())</f>
        <v>9.1372541487319773E-3</v>
      </c>
      <c r="N1519" s="144">
        <f>IFERROR(_xll.qlIndexFixing(ONIndex1M,I1519,TRUE,_xll.ohTrigger(RecalcTrigger,Trigger1M)),NA())</f>
        <v>8.6031613097503623E-3</v>
      </c>
      <c r="O1519" s="44">
        <f>IFERROR(_xll.qlIndexFixing(ONIndex3M,I1519,TRUE,_xll.ohTrigger(RecalcTrigger,Trigger3M)),NA())</f>
        <v>9.0677603055855371E-3</v>
      </c>
      <c r="P1519" s="44">
        <f>IFERROR(_xll.qlIndexFixing(ONIndex6M,I1519,TRUE,_xll.ohTrigger(RecalcTrigger,Trigger6M)),NA())</f>
        <v>9.095236711136323E-3</v>
      </c>
      <c r="Q1519" s="145">
        <f>IFERROR(_xll.qlIndexFixing(ONIndex1Y,I1519,TRUE,_xll.ohTrigger(RecalcTrigger,Trigger1Y)),NA())</f>
        <v>9.3087050530193949E-3</v>
      </c>
    </row>
    <row r="1520" spans="2:17" x14ac:dyDescent="0.2">
      <c r="B1520" s="39" t="s">
        <v>42</v>
      </c>
      <c r="D1520" s="42">
        <f>_xll.qlCalendarAdvance(Calendar,$D1519,B1520,"f",FALSE)</f>
        <v>50396</v>
      </c>
      <c r="E1520" s="139">
        <f>_xll.qlInterestRateIndexValueDate(IndexON,D1520)</f>
        <v>50396</v>
      </c>
      <c r="F1520" s="155">
        <f>IFERROR(_xll.qlIndexFixing(IndexON,D1520,TRUE,_xll.ohTrigger(RecalcTrigger,TriggerON)),NA())</f>
        <v>8.5822854468720067E-3</v>
      </c>
      <c r="H1520" s="42">
        <f>_xll.qlCalendarAdvance(Calendar,$H1519,B1520,"f",FALSE)</f>
        <v>50396</v>
      </c>
      <c r="I1520" s="139">
        <f>_xll.qlInterestRateIndexValueDate(Index1M,$H1520)</f>
        <v>50398</v>
      </c>
      <c r="J1520" s="144">
        <f>IFERROR(_xll.qlIndexFixing(Index1M,$H1520,TRUE,_xll.ohTrigger(RecalcTrigger,Trigger1M)),NA())</f>
        <v>8.5862189310478843E-3</v>
      </c>
      <c r="K1520" s="44">
        <f>IFERROR(_xll.qlIndexFixing(Index3M,H1520,TRUE,_xll.ohTrigger(RecalcTrigger,Trigger3M)),NA())</f>
        <v>9.0225640090739745E-3</v>
      </c>
      <c r="L1520" s="44">
        <f>IFERROR(_xll.qlIndexFixing(Index6M,$H1520,TRUE,_xll.ohTrigger(RecalcTrigger,Trigger6M)),NA())</f>
        <v>8.9988199903303506E-3</v>
      </c>
      <c r="M1520" s="145">
        <f>IFERROR(_xll.qlIndexFixing(Index1Y,$H1520,TRUE,_xll.ohTrigger(RecalcTrigger,Trigger1Y)),NA())</f>
        <v>9.1289401695444639E-3</v>
      </c>
      <c r="N1520" s="144">
        <f>IFERROR(_xll.qlIndexFixing(ONIndex1M,I1520,TRUE,_xll.ohTrigger(RecalcTrigger,Trigger1M)),NA())</f>
        <v>8.594450880492488E-3</v>
      </c>
      <c r="O1520" s="44">
        <f>IFERROR(_xll.qlIndexFixing(ONIndex3M,I1520,TRUE,_xll.ohTrigger(RecalcTrigger,Trigger3M)),NA())</f>
        <v>9.0584139104077366E-3</v>
      </c>
      <c r="P1520" s="44">
        <f>IFERROR(_xll.qlIndexFixing(ONIndex6M,I1520,TRUE,_xll.ohTrigger(RecalcTrigger,Trigger6M)),NA())</f>
        <v>9.0851092664934185E-3</v>
      </c>
      <c r="Q1520" s="145">
        <f>IFERROR(_xll.qlIndexFixing(ONIndex1Y,I1520,TRUE,_xll.ohTrigger(RecalcTrigger,Trigger1Y)),NA())</f>
        <v>9.2988182900111127E-3</v>
      </c>
    </row>
    <row r="1521" spans="2:17" x14ac:dyDescent="0.2">
      <c r="B1521" s="39" t="s">
        <v>42</v>
      </c>
      <c r="D1521" s="42">
        <f>_xll.qlCalendarAdvance(Calendar,$D1520,B1521,"f",FALSE)</f>
        <v>50403</v>
      </c>
      <c r="E1521" s="139">
        <f>_xll.qlInterestRateIndexValueDate(IndexON,D1521)</f>
        <v>50403</v>
      </c>
      <c r="F1521" s="155">
        <f>IFERROR(_xll.qlIndexFixing(IndexON,D1521,TRUE,_xll.ohTrigger(RecalcTrigger,TriggerON)),NA())</f>
        <v>8.574577861422128E-3</v>
      </c>
      <c r="H1521" s="42">
        <f>_xll.qlCalendarAdvance(Calendar,$H1520,B1521,"f",FALSE)</f>
        <v>50403</v>
      </c>
      <c r="I1521" s="139">
        <f>_xll.qlInterestRateIndexValueDate(Index1M,$H1521)</f>
        <v>50405</v>
      </c>
      <c r="J1521" s="144">
        <f>IFERROR(_xll.qlIndexFixing(Index1M,$H1521,TRUE,_xll.ohTrigger(RecalcTrigger,Trigger1M)),NA())</f>
        <v>8.5799369434802486E-3</v>
      </c>
      <c r="K1521" s="44">
        <f>IFERROR(_xll.qlIndexFixing(Index3M,H1521,TRUE,_xll.ohTrigger(RecalcTrigger,Trigger3M)),NA())</f>
        <v>9.0144336568824812E-3</v>
      </c>
      <c r="L1521" s="44">
        <f>IFERROR(_xll.qlIndexFixing(Index6M,$H1521,TRUE,_xll.ohTrigger(RecalcTrigger,Trigger6M)),NA())</f>
        <v>8.990628001127347E-3</v>
      </c>
      <c r="M1521" s="145">
        <f>IFERROR(_xll.qlIndexFixing(Index1Y,$H1521,TRUE,_xll.ohTrigger(RecalcTrigger,Trigger1Y)),NA())</f>
        <v>9.1206440896057193E-3</v>
      </c>
      <c r="N1521" s="144">
        <f>IFERROR(_xll.qlIndexFixing(ONIndex1M,I1521,TRUE,_xll.ohTrigger(RecalcTrigger,Trigger1M)),NA())</f>
        <v>8.5868396275046166E-3</v>
      </c>
      <c r="O1521" s="44">
        <f>IFERROR(_xll.qlIndexFixing(ONIndex3M,I1521,TRUE,_xll.ohTrigger(RecalcTrigger,Trigger3M)),NA())</f>
        <v>9.0502456583330115E-3</v>
      </c>
      <c r="P1521" s="44">
        <f>IFERROR(_xll.qlIndexFixing(ONIndex6M,I1521,TRUE,_xll.ohTrigger(RecalcTrigger,Trigger6M)),NA())</f>
        <v>9.0762627933393958E-3</v>
      </c>
      <c r="Q1521" s="145">
        <f>IFERROR(_xll.qlIndexFixing(ONIndex1Y,I1521,TRUE,_xll.ohTrigger(RecalcTrigger,Trigger1Y)),NA())</f>
        <v>9.2901820037649685E-3</v>
      </c>
    </row>
    <row r="1522" spans="2:17" x14ac:dyDescent="0.2">
      <c r="B1522" s="39" t="s">
        <v>42</v>
      </c>
      <c r="D1522" s="42">
        <f>_xll.qlCalendarAdvance(Calendar,$D1521,B1522,"f",FALSE)</f>
        <v>50410</v>
      </c>
      <c r="E1522" s="139">
        <f>_xll.qlInterestRateIndexValueDate(IndexON,D1522)</f>
        <v>50410</v>
      </c>
      <c r="F1522" s="155">
        <f>IFERROR(_xll.qlIndexFixing(IndexON,D1522,TRUE,_xll.ohTrigger(RecalcTrigger,TriggerON)),NA())</f>
        <v>8.5668808416805575E-3</v>
      </c>
      <c r="H1522" s="42">
        <f>_xll.qlCalendarAdvance(Calendar,$H1521,B1522,"f",FALSE)</f>
        <v>50410</v>
      </c>
      <c r="I1522" s="139">
        <f>_xll.qlInterestRateIndexValueDate(Index1M,$H1522)</f>
        <v>50412</v>
      </c>
      <c r="J1522" s="144">
        <f>IFERROR(_xll.qlIndexFixing(Index1M,$H1522,TRUE,_xll.ohTrigger(RecalcTrigger,Trigger1M)),NA())</f>
        <v>8.5710252791487695E-3</v>
      </c>
      <c r="K1522" s="44">
        <f>IFERROR(_xll.qlIndexFixing(Index3M,H1522,TRUE,_xll.ohTrigger(RecalcTrigger,Trigger3M)),NA())</f>
        <v>9.006313601539695E-3</v>
      </c>
      <c r="L1522" s="44">
        <f>IFERROR(_xll.qlIndexFixing(Index6M,$H1522,TRUE,_xll.ohTrigger(RecalcTrigger,Trigger6M)),NA())</f>
        <v>8.9819480132740086E-3</v>
      </c>
      <c r="M1522" s="145">
        <f>IFERROR(_xll.qlIndexFixing(Index1Y,$H1522,TRUE,_xll.ohTrigger(RecalcTrigger,Trigger1Y)),NA())</f>
        <v>9.1123660682626891E-3</v>
      </c>
      <c r="N1522" s="144">
        <f>IFERROR(_xll.qlIndexFixing(ONIndex1M,I1522,TRUE,_xll.ohTrigger(RecalcTrigger,Trigger1M)),NA())</f>
        <v>8.5803235326409322E-3</v>
      </c>
      <c r="O1522" s="44">
        <f>IFERROR(_xll.qlIndexFixing(ONIndex3M,I1522,TRUE,_xll.ohTrigger(RecalcTrigger,Trigger3M)),NA())</f>
        <v>9.0432517392891043E-3</v>
      </c>
      <c r="P1522" s="44">
        <f>IFERROR(_xll.qlIndexFixing(ONIndex6M,I1522,TRUE,_xll.ohTrigger(RecalcTrigger,Trigger6M)),NA())</f>
        <v>9.0686914118975892E-3</v>
      </c>
      <c r="Q1522" s="145">
        <f>IFERROR(_xll.qlIndexFixing(ONIndex1Y,I1522,TRUE,_xll.ohTrigger(RecalcTrigger,Trigger1Y)),NA())</f>
        <v>9.2827904677417195E-3</v>
      </c>
    </row>
    <row r="1523" spans="2:17" x14ac:dyDescent="0.2">
      <c r="B1523" s="39" t="s">
        <v>42</v>
      </c>
      <c r="D1523" s="42">
        <f>_xll.qlCalendarAdvance(Calendar,$D1522,B1523,"f",FALSE)</f>
        <v>50417</v>
      </c>
      <c r="E1523" s="139">
        <f>_xll.qlInterestRateIndexValueDate(IndexON,D1523)</f>
        <v>50417</v>
      </c>
      <c r="F1523" s="155">
        <f>IFERROR(_xll.qlIndexFixing(IndexON,D1523,TRUE,_xll.ohTrigger(RecalcTrigger,TriggerON)),NA())</f>
        <v>8.5591945548735282E-3</v>
      </c>
      <c r="H1523" s="42">
        <f>_xll.qlCalendarAdvance(Calendar,$H1522,B1523,"f",FALSE)</f>
        <v>50417</v>
      </c>
      <c r="I1523" s="139">
        <f>_xll.qlInterestRateIndexValueDate(Index1M,$H1523)</f>
        <v>50419</v>
      </c>
      <c r="J1523" s="144">
        <f>IFERROR(_xll.qlIndexFixing(Index1M,$H1523,TRUE,_xll.ohTrigger(RecalcTrigger,Trigger1M)),NA())</f>
        <v>8.563443786262781E-3</v>
      </c>
      <c r="K1523" s="44">
        <f>IFERROR(_xll.qlIndexFixing(Index3M,H1523,TRUE,_xll.ohTrigger(RecalcTrigger,Trigger3M)),NA())</f>
        <v>8.9982040032881017E-3</v>
      </c>
      <c r="L1523" s="44">
        <f>IFERROR(_xll.qlIndexFixing(Index6M,$H1523,TRUE,_xll.ohTrigger(RecalcTrigger,Trigger6M)),NA())</f>
        <v>8.9732846068618609E-3</v>
      </c>
      <c r="M1523" s="145">
        <f>IFERROR(_xll.qlIndexFixing(Index1Y,$H1523,TRUE,_xll.ohTrigger(RecalcTrigger,Trigger1Y)),NA())</f>
        <v>9.1041062648590347E-3</v>
      </c>
      <c r="N1523" s="144">
        <f>IFERROR(_xll.qlIndexFixing(ONIndex1M,I1523,TRUE,_xll.ohTrigger(RecalcTrigger,Trigger1M)),NA())</f>
        <v>8.5727307096306049E-3</v>
      </c>
      <c r="O1523" s="44">
        <f>IFERROR(_xll.qlIndexFixing(ONIndex3M,I1523,TRUE,_xll.ohTrigger(RecalcTrigger,Trigger3M)),NA())</f>
        <v>9.0351009884948041E-3</v>
      </c>
      <c r="P1523" s="44">
        <f>IFERROR(_xll.qlIndexFixing(ONIndex6M,I1523,TRUE,_xll.ohTrigger(RecalcTrigger,Trigger6M)),NA())</f>
        <v>9.0598714797529567E-3</v>
      </c>
      <c r="Q1523" s="145">
        <f>IFERROR(_xll.qlIndexFixing(ONIndex1Y,I1523,TRUE,_xll.ohTrigger(RecalcTrigger,Trigger1Y)),NA())</f>
        <v>9.2741799766216104E-3</v>
      </c>
    </row>
    <row r="1524" spans="2:17" x14ac:dyDescent="0.2">
      <c r="B1524" s="39" t="s">
        <v>42</v>
      </c>
      <c r="D1524" s="42">
        <f>_xll.qlCalendarAdvance(Calendar,$D1523,B1524,"f",FALSE)</f>
        <v>50424</v>
      </c>
      <c r="E1524" s="139">
        <f>_xll.qlInterestRateIndexValueDate(IndexON,D1524)</f>
        <v>50424</v>
      </c>
      <c r="F1524" s="155">
        <f>IFERROR(_xll.qlIndexFixing(IndexON,D1524,TRUE,_xll.ohTrigger(RecalcTrigger,TriggerON)),NA())</f>
        <v>8.5515191683072089E-3</v>
      </c>
      <c r="H1524" s="42">
        <f>_xll.qlCalendarAdvance(Calendar,$H1523,B1524,"f",FALSE)</f>
        <v>50424</v>
      </c>
      <c r="I1524" s="139">
        <f>_xll.qlInterestRateIndexValueDate(Index1M,$H1524)</f>
        <v>50426</v>
      </c>
      <c r="J1524" s="144">
        <f>IFERROR(_xll.qlIndexFixing(Index1M,$H1524,TRUE,_xll.ohTrigger(RecalcTrigger,Trigger1M)),NA())</f>
        <v>8.5558727347445629E-3</v>
      </c>
      <c r="K1524" s="44">
        <f>IFERROR(_xll.qlIndexFixing(Index3M,H1524,TRUE,_xll.ohTrigger(RecalcTrigger,Trigger3M)),NA())</f>
        <v>8.9901050223701873E-3</v>
      </c>
      <c r="L1524" s="44">
        <f>IFERROR(_xll.qlIndexFixing(Index6M,$H1524,TRUE,_xll.ohTrigger(RecalcTrigger,Trigger6M)),NA())</f>
        <v>8.9646379538077525E-3</v>
      </c>
      <c r="M1524" s="145">
        <f>IFERROR(_xll.qlIndexFixing(Index1Y,$H1524,TRUE,_xll.ohTrigger(RecalcTrigger,Trigger1Y)),NA())</f>
        <v>9.0958648387329446E-3</v>
      </c>
      <c r="N1524" s="144">
        <f>IFERROR(_xll.qlIndexFixing(ONIndex1M,I1524,TRUE,_xll.ohTrigger(RecalcTrigger,Trigger1M)),NA())</f>
        <v>8.5651480453741158E-3</v>
      </c>
      <c r="O1524" s="44">
        <f>IFERROR(_xll.qlIndexFixing(ONIndex3M,I1524,TRUE,_xll.ohTrigger(RecalcTrigger,Trigger3M)),NA())</f>
        <v>9.0269598897396719E-3</v>
      </c>
      <c r="P1524" s="44">
        <f>IFERROR(_xll.qlIndexFixing(ONIndex6M,I1524,TRUE,_xll.ohTrigger(RecalcTrigger,Trigger6M)),NA())</f>
        <v>9.0510660835807499E-3</v>
      </c>
      <c r="Q1524" s="145">
        <f>IFERROR(_xll.qlIndexFixing(ONIndex1Y,I1524,TRUE,_xll.ohTrigger(RecalcTrigger,Trigger1Y)),NA())</f>
        <v>9.2655836013300075E-3</v>
      </c>
    </row>
    <row r="1525" spans="2:17" x14ac:dyDescent="0.2">
      <c r="B1525" s="39" t="s">
        <v>42</v>
      </c>
      <c r="D1525" s="42">
        <f>_xll.qlCalendarAdvance(Calendar,$D1524,B1525,"f",FALSE)</f>
        <v>50431</v>
      </c>
      <c r="E1525" s="139">
        <f>_xll.qlInterestRateIndexValueDate(IndexON,D1525)</f>
        <v>50431</v>
      </c>
      <c r="F1525" s="155">
        <f>IFERROR(_xll.qlIndexFixing(IndexON,D1525,TRUE,_xll.ohTrigger(RecalcTrigger,TriggerON)),NA())</f>
        <v>8.5438548492078326E-3</v>
      </c>
      <c r="H1525" s="42">
        <f>_xll.qlCalendarAdvance(Calendar,$H1524,B1525,"f",FALSE)</f>
        <v>50431</v>
      </c>
      <c r="I1525" s="139">
        <f>_xll.qlInterestRateIndexValueDate(Index1M,$H1525)</f>
        <v>50433</v>
      </c>
      <c r="J1525" s="144">
        <f>IFERROR(_xll.qlIndexFixing(Index1M,$H1525,TRUE,_xll.ohTrigger(RecalcTrigger,Trigger1M)),NA())</f>
        <v>8.5496253093975128E-3</v>
      </c>
      <c r="K1525" s="44">
        <f>IFERROR(_xll.qlIndexFixing(Index3M,H1525,TRUE,_xll.ohTrigger(RecalcTrigger,Trigger3M)),NA())</f>
        <v>8.9820168190328786E-3</v>
      </c>
      <c r="L1525" s="44">
        <f>IFERROR(_xll.qlIndexFixing(Index6M,$H1525,TRUE,_xll.ohTrigger(RecalcTrigger,Trigger6M)),NA())</f>
        <v>8.9560082260311778E-3</v>
      </c>
      <c r="M1525" s="145">
        <f>IFERROR(_xll.qlIndexFixing(Index1Y,$H1525,TRUE,_xll.ohTrigger(RecalcTrigger,Trigger1Y)),NA())</f>
        <v>9.0876419492195368E-3</v>
      </c>
      <c r="N1525" s="144">
        <f>IFERROR(_xll.qlIndexFixing(ONIndex1M,I1525,TRUE,_xll.ohTrigger(RecalcTrigger,Trigger1M)),NA())</f>
        <v>8.5575757039801914E-3</v>
      </c>
      <c r="O1525" s="44">
        <f>IFERROR(_xll.qlIndexFixing(ONIndex3M,I1525,TRUE,_xll.ohTrigger(RecalcTrigger,Trigger3M)),NA())</f>
        <v>9.0188286032155673E-3</v>
      </c>
      <c r="P1525" s="44">
        <f>IFERROR(_xll.qlIndexFixing(ONIndex6M,I1525,TRUE,_xll.ohTrigger(RecalcTrigger,Trigger6M)),NA())</f>
        <v>9.0422753949237489E-3</v>
      </c>
      <c r="Q1525" s="145">
        <f>IFERROR(_xll.qlIndexFixing(ONIndex1Y,I1525,TRUE,_xll.ohTrigger(RecalcTrigger,Trigger1Y)),NA())</f>
        <v>9.2570015003001771E-3</v>
      </c>
    </row>
    <row r="1526" spans="2:17" x14ac:dyDescent="0.2">
      <c r="B1526" s="39" t="s">
        <v>42</v>
      </c>
      <c r="D1526" s="42">
        <f>_xll.qlCalendarAdvance(Calendar,$D1525,B1526,"f",FALSE)</f>
        <v>50438</v>
      </c>
      <c r="E1526" s="139">
        <f>_xll.qlInterestRateIndexValueDate(IndexON,D1526)</f>
        <v>50438</v>
      </c>
      <c r="F1526" s="155">
        <f>IFERROR(_xll.qlIndexFixing(IndexON,D1526,TRUE,_xll.ohTrigger(RecalcTrigger,TriggerON)),NA())</f>
        <v>8.5362017651213762E-3</v>
      </c>
      <c r="H1526" s="42">
        <f>_xll.qlCalendarAdvance(Calendar,$H1525,B1526,"f",FALSE)</f>
        <v>50438</v>
      </c>
      <c r="I1526" s="139">
        <f>_xll.qlInterestRateIndexValueDate(Index1M,$H1526)</f>
        <v>50440</v>
      </c>
      <c r="J1526" s="144">
        <f>IFERROR(_xll.qlIndexFixing(Index1M,$H1526,TRUE,_xll.ohTrigger(RecalcTrigger,Trigger1M)),NA())</f>
        <v>8.542510997386581E-3</v>
      </c>
      <c r="K1526" s="44">
        <f>IFERROR(_xll.qlIndexFixing(Index3M,H1526,TRUE,_xll.ohTrigger(RecalcTrigger,Trigger3M)),NA())</f>
        <v>8.9744026706020004E-3</v>
      </c>
      <c r="L1526" s="44">
        <f>IFERROR(_xll.qlIndexFixing(Index6M,$H1526,TRUE,_xll.ohTrigger(RecalcTrigger,Trigger6M)),NA())</f>
        <v>8.9473955954445638E-3</v>
      </c>
      <c r="M1526" s="145">
        <f>IFERROR(_xll.qlIndexFixing(Index1Y,$H1526,TRUE,_xll.ohTrigger(RecalcTrigger,Trigger1Y)),NA())</f>
        <v>9.0794377556482377E-3</v>
      </c>
      <c r="N1526" s="144">
        <f>IFERROR(_xll.qlIndexFixing(ONIndex1M,I1526,TRUE,_xll.ohTrigger(RecalcTrigger,Trigger1M)),NA())</f>
        <v>8.5500138501970468E-3</v>
      </c>
      <c r="O1526" s="44">
        <f>IFERROR(_xll.qlIndexFixing(ONIndex3M,I1526,TRUE,_xll.ohTrigger(RecalcTrigger,Trigger3M)),NA())</f>
        <v>9.0107072886347339E-3</v>
      </c>
      <c r="P1526" s="44">
        <f>IFERROR(_xll.qlIndexFixing(ONIndex6M,I1526,TRUE,_xll.ohTrigger(RecalcTrigger,Trigger6M)),NA())</f>
        <v>9.0334995850049893E-3</v>
      </c>
      <c r="Q1526" s="145">
        <f>IFERROR(_xll.qlIndexFixing(ONIndex1Y,I1526,TRUE,_xll.ohTrigger(RecalcTrigger,Trigger1Y)),NA())</f>
        <v>9.2484338318055137E-3</v>
      </c>
    </row>
    <row r="1527" spans="2:17" x14ac:dyDescent="0.2">
      <c r="B1527" s="39" t="s">
        <v>42</v>
      </c>
      <c r="D1527" s="42">
        <f>_xll.qlCalendarAdvance(Calendar,$D1526,B1527,"f",FALSE)</f>
        <v>50445</v>
      </c>
      <c r="E1527" s="139">
        <f>_xll.qlInterestRateIndexValueDate(IndexON,D1527)</f>
        <v>50445</v>
      </c>
      <c r="F1527" s="155">
        <f>IFERROR(_xll.qlIndexFixing(IndexON,D1527,TRUE,_xll.ohTrigger(RecalcTrigger,TriggerON)),NA())</f>
        <v>8.5285600830342645E-3</v>
      </c>
      <c r="H1527" s="42">
        <f>_xll.qlCalendarAdvance(Calendar,$H1526,B1527,"f",FALSE)</f>
        <v>50445</v>
      </c>
      <c r="I1527" s="139">
        <f>_xll.qlInterestRateIndexValueDate(Index1M,$H1527)</f>
        <v>50447</v>
      </c>
      <c r="J1527" s="144">
        <f>IFERROR(_xll.qlIndexFixing(Index1M,$H1527,TRUE,_xll.ohTrigger(RecalcTrigger,Trigger1M)),NA())</f>
        <v>8.5349697976247873E-3</v>
      </c>
      <c r="K1527" s="44">
        <f>IFERROR(_xll.qlIndexFixing(Index3M,H1527,TRUE,_xll.ohTrigger(RecalcTrigger,Trigger3M)),NA())</f>
        <v>8.9663358814983333E-3</v>
      </c>
      <c r="L1527" s="44">
        <f>IFERROR(_xll.qlIndexFixing(Index6M,$H1527,TRUE,_xll.ohTrigger(RecalcTrigger,Trigger6M)),NA())</f>
        <v>8.9388002339594579E-3</v>
      </c>
      <c r="M1527" s="145">
        <f>IFERROR(_xll.qlIndexFixing(Index1Y,$H1527,TRUE,_xll.ohTrigger(RecalcTrigger,Trigger1Y)),NA())</f>
        <v>9.0712524173460658E-3</v>
      </c>
      <c r="N1527" s="144">
        <f>IFERROR(_xll.qlIndexFixing(ONIndex1M,I1527,TRUE,_xll.ohTrigger(RecalcTrigger,Trigger1M)),NA())</f>
        <v>8.5424626482133448E-3</v>
      </c>
      <c r="O1527" s="44">
        <f>IFERROR(_xll.qlIndexFixing(ONIndex3M,I1527,TRUE,_xll.ohTrigger(RecalcTrigger,Trigger3M)),NA())</f>
        <v>9.0025961061090953E-3</v>
      </c>
      <c r="P1527" s="44">
        <f>IFERROR(_xll.qlIndexFixing(ONIndex6M,I1527,TRUE,_xll.ohTrigger(RecalcTrigger,Trigger6M)),NA())</f>
        <v>9.024738825207379E-3</v>
      </c>
      <c r="Q1527" s="145">
        <f>IFERROR(_xll.qlIndexFixing(ONIndex1Y,I1527,TRUE,_xll.ohTrigger(RecalcTrigger,Trigger1Y)),NA())</f>
        <v>9.2398807541993477E-3</v>
      </c>
    </row>
    <row r="1528" spans="2:17" x14ac:dyDescent="0.2">
      <c r="B1528" s="39" t="s">
        <v>42</v>
      </c>
      <c r="D1528" s="42">
        <f>_xll.qlCalendarAdvance(Calendar,$D1527,B1528,"f",FALSE)</f>
        <v>50452</v>
      </c>
      <c r="E1528" s="139">
        <f>_xll.qlInterestRateIndexValueDate(IndexON,D1528)</f>
        <v>50452</v>
      </c>
      <c r="F1528" s="155">
        <f>IFERROR(_xll.qlIndexFixing(IndexON,D1528,TRUE,_xll.ohTrigger(RecalcTrigger,TriggerON)),NA())</f>
        <v>8.5209299704924746E-3</v>
      </c>
      <c r="H1528" s="42">
        <f>_xll.qlCalendarAdvance(Calendar,$H1527,B1528,"f",FALSE)</f>
        <v>50452</v>
      </c>
      <c r="I1528" s="139">
        <f>_xll.qlInterestRateIndexValueDate(Index1M,$H1528)</f>
        <v>50454</v>
      </c>
      <c r="J1528" s="144">
        <f>IFERROR(_xll.qlIndexFixing(Index1M,$H1528,TRUE,_xll.ohTrigger(RecalcTrigger,Trigger1M)),NA())</f>
        <v>8.527439648540509E-3</v>
      </c>
      <c r="K1528" s="44">
        <f>IFERROR(_xll.qlIndexFixing(Index3M,H1528,TRUE,_xll.ohTrigger(RecalcTrigger,Trigger3M)),NA())</f>
        <v>8.9582803387854518E-3</v>
      </c>
      <c r="L1528" s="44">
        <f>IFERROR(_xll.qlIndexFixing(Index6M,$H1528,TRUE,_xll.ohTrigger(RecalcTrigger,Trigger6M)),NA())</f>
        <v>8.93022231348564E-3</v>
      </c>
      <c r="M1528" s="145">
        <f>IFERROR(_xll.qlIndexFixing(Index1Y,$H1528,TRUE,_xll.ohTrigger(RecalcTrigger,Trigger1Y)),NA())</f>
        <v>9.0630860936336873E-3</v>
      </c>
      <c r="N1528" s="144">
        <f>IFERROR(_xll.qlIndexFixing(ONIndex1M,I1528,TRUE,_xll.ohTrigger(RecalcTrigger,Trigger1M)),NA())</f>
        <v>8.5349222625374921E-3</v>
      </c>
      <c r="O1528" s="44">
        <f>IFERROR(_xll.qlIndexFixing(ONIndex3M,I1528,TRUE,_xll.ohTrigger(RecalcTrigger,Trigger3M)),NA())</f>
        <v>8.9944952156706393E-3</v>
      </c>
      <c r="P1528" s="44">
        <f>IFERROR(_xll.qlIndexFixing(ONIndex6M,I1528,TRUE,_xll.ohTrigger(RecalcTrigger,Trigger6M)),NA())</f>
        <v>9.0159932871536341E-3</v>
      </c>
      <c r="Q1528" s="145">
        <f>IFERROR(_xll.qlIndexFixing(ONIndex1Y,I1528,TRUE,_xll.ohTrigger(RecalcTrigger,Trigger1Y)),NA())</f>
        <v>9.2313424257550736E-3</v>
      </c>
    </row>
    <row r="1529" spans="2:17" x14ac:dyDescent="0.2">
      <c r="B1529" s="39" t="s">
        <v>42</v>
      </c>
      <c r="D1529" s="42">
        <f>_xll.qlCalendarAdvance(Calendar,$D1528,B1529,"f",FALSE)</f>
        <v>50459</v>
      </c>
      <c r="E1529" s="139">
        <f>_xll.qlInterestRateIndexValueDate(IndexON,D1529)</f>
        <v>50459</v>
      </c>
      <c r="F1529" s="155">
        <f>IFERROR(_xll.qlIndexFixing(IndexON,D1529,TRUE,_xll.ohTrigger(RecalcTrigger,TriggerON)),NA())</f>
        <v>8.5133115946423032E-3</v>
      </c>
      <c r="H1529" s="42">
        <f>_xll.qlCalendarAdvance(Calendar,$H1528,B1529,"f",FALSE)</f>
        <v>50459</v>
      </c>
      <c r="I1529" s="139">
        <f>_xll.qlInterestRateIndexValueDate(Index1M,$H1529)</f>
        <v>50461</v>
      </c>
      <c r="J1529" s="144">
        <f>IFERROR(_xll.qlIndexFixing(Index1M,$H1529,TRUE,_xll.ohTrigger(RecalcTrigger,Trigger1M)),NA())</f>
        <v>8.51992071461646E-3</v>
      </c>
      <c r="K1529" s="44">
        <f>IFERROR(_xll.qlIndexFixing(Index3M,H1529,TRUE,_xll.ohTrigger(RecalcTrigger,Trigger3M)),NA())</f>
        <v>8.9502362027001243E-3</v>
      </c>
      <c r="L1529" s="44">
        <f>IFERROR(_xll.qlIndexFixing(Index6M,$H1529,TRUE,_xll.ohTrigger(RecalcTrigger,Trigger6M)),NA())</f>
        <v>8.9216620059284716E-3</v>
      </c>
      <c r="M1529" s="145">
        <f>IFERROR(_xll.qlIndexFixing(Index1Y,$H1529,TRUE,_xll.ohTrigger(RecalcTrigger,Trigger1Y)),NA())</f>
        <v>9.054938943829579E-3</v>
      </c>
      <c r="N1529" s="144">
        <f>IFERROR(_xll.qlIndexFixing(ONIndex1M,I1529,TRUE,_xll.ohTrigger(RecalcTrigger,Trigger1M)),NA())</f>
        <v>8.5273928574380875E-3</v>
      </c>
      <c r="O1529" s="44">
        <f>IFERROR(_xll.qlIndexFixing(ONIndex3M,I1529,TRUE,_xll.ohTrigger(RecalcTrigger,Trigger3M)),NA())</f>
        <v>8.9864047771115452E-3</v>
      </c>
      <c r="P1529" s="44">
        <f>IFERROR(_xll.qlIndexFixing(ONIndex6M,I1529,TRUE,_xll.ohTrigger(RecalcTrigger,Trigger6M)),NA())</f>
        <v>9.0072631418269822E-3</v>
      </c>
      <c r="Q1529" s="145">
        <f>IFERROR(_xll.qlIndexFixing(ONIndex1Y,I1529,TRUE,_xll.ohTrigger(RecalcTrigger,Trigger1Y)),NA())</f>
        <v>9.2228190049059577E-3</v>
      </c>
    </row>
    <row r="1530" spans="2:17" x14ac:dyDescent="0.2">
      <c r="B1530" s="39" t="s">
        <v>42</v>
      </c>
      <c r="D1530" s="42">
        <f>_xll.qlCalendarAdvance(Calendar,$D1529,B1530,"f",FALSE)</f>
        <v>50466</v>
      </c>
      <c r="E1530" s="139">
        <f>_xll.qlInterestRateIndexValueDate(IndexON,D1530)</f>
        <v>50466</v>
      </c>
      <c r="F1530" s="155">
        <f>IFERROR(_xll.qlIndexFixing(IndexON,D1530,TRUE,_xll.ohTrigger(RecalcTrigger,TriggerON)),NA())</f>
        <v>8.5057051229497915E-3</v>
      </c>
      <c r="H1530" s="42">
        <f>_xll.qlCalendarAdvance(Calendar,$H1529,B1530,"f",FALSE)</f>
        <v>50466</v>
      </c>
      <c r="I1530" s="139">
        <f>_xll.qlInterestRateIndexValueDate(Index1M,$H1530)</f>
        <v>50468</v>
      </c>
      <c r="J1530" s="144">
        <f>IFERROR(_xll.qlIndexFixing(Index1M,$H1530,TRUE,_xll.ohTrigger(RecalcTrigger,Trigger1M)),NA())</f>
        <v>8.5106749062222042E-3</v>
      </c>
      <c r="K1530" s="44">
        <f>IFERROR(_xll.qlIndexFixing(Index3M,H1530,TRUE,_xll.ohTrigger(RecalcTrigger,Trigger3M)),NA())</f>
        <v>8.9408221268285348E-3</v>
      </c>
      <c r="L1530" s="44">
        <f>IFERROR(_xll.qlIndexFixing(Index6M,$H1530,TRUE,_xll.ohTrigger(RecalcTrigger,Trigger6M)),NA())</f>
        <v>8.9106515032440076E-3</v>
      </c>
      <c r="M1530" s="145">
        <f>IFERROR(_xll.qlIndexFixing(Index1Y,$H1530,TRUE,_xll.ohTrigger(RecalcTrigger,Trigger1Y)),NA())</f>
        <v>9.0468111272471782E-3</v>
      </c>
      <c r="N1530" s="144">
        <f>IFERROR(_xll.qlIndexFixing(ONIndex1M,I1530,TRUE,_xll.ohTrigger(RecalcTrigger,Trigger1M)),NA())</f>
        <v>8.5198745974235379E-3</v>
      </c>
      <c r="O1530" s="44">
        <f>IFERROR(_xll.qlIndexFixing(ONIndex3M,I1530,TRUE,_xll.ohTrigger(RecalcTrigger,Trigger3M)),NA())</f>
        <v>8.9783249503838647E-3</v>
      </c>
      <c r="P1530" s="44">
        <f>IFERROR(_xll.qlIndexFixing(ONIndex6M,I1530,TRUE,_xll.ohTrigger(RecalcTrigger,Trigger6M)),NA())</f>
        <v>8.9985485607702032E-3</v>
      </c>
      <c r="Q1530" s="145">
        <f>IFERROR(_xll.qlIndexFixing(ONIndex1Y,I1530,TRUE,_xll.ohTrigger(RecalcTrigger,Trigger1Y)),NA())</f>
        <v>9.2143106498454586E-3</v>
      </c>
    </row>
    <row r="1531" spans="2:17" x14ac:dyDescent="0.2">
      <c r="B1531" s="39" t="s">
        <v>42</v>
      </c>
      <c r="D1531" s="42">
        <f>_xll.qlCalendarAdvance(Calendar,$D1530,B1531,"f",FALSE)</f>
        <v>50473</v>
      </c>
      <c r="E1531" s="139">
        <f>_xll.qlInterestRateIndexValueDate(IndexON,D1531)</f>
        <v>50473</v>
      </c>
      <c r="F1531" s="155">
        <f>IFERROR(_xll.qlIndexFixing(IndexON,D1531,TRUE,_xll.ohTrigger(RecalcTrigger,TriggerON)),NA())</f>
        <v>8.4981107225612362E-3</v>
      </c>
      <c r="H1531" s="42">
        <f>_xll.qlCalendarAdvance(Calendar,$H1530,B1531,"f",FALSE)</f>
        <v>50473</v>
      </c>
      <c r="I1531" s="139">
        <f>_xll.qlInterestRateIndexValueDate(Index1M,$H1531)</f>
        <v>50475</v>
      </c>
      <c r="J1531" s="144">
        <f>IFERROR(_xll.qlIndexFixing(Index1M,$H1531,TRUE,_xll.ohTrigger(RecalcTrigger,Trigger1M)),NA())</f>
        <v>8.5031815501840358E-3</v>
      </c>
      <c r="K1531" s="44">
        <f>IFERROR(_xll.qlIndexFixing(Index3M,H1531,TRUE,_xll.ohTrigger(RecalcTrigger,Trigger3M)),NA())</f>
        <v>8.9328032960091786E-3</v>
      </c>
      <c r="L1531" s="44">
        <f>IFERROR(_xll.qlIndexFixing(Index6M,$H1531,TRUE,_xll.ohTrigger(RecalcTrigger,Trigger6M)),NA())</f>
        <v>8.9021326091673972E-3</v>
      </c>
      <c r="M1531" s="145">
        <f>IFERROR(_xll.qlIndexFixing(Index1Y,$H1531,TRUE,_xll.ohTrigger(RecalcTrigger,Trigger1Y)),NA())</f>
        <v>9.0387028031955439E-3</v>
      </c>
      <c r="N1531" s="144">
        <f>IFERROR(_xll.qlIndexFixing(ONIndex1M,I1531,TRUE,_xll.ohTrigger(RecalcTrigger,Trigger1M)),NA())</f>
        <v>8.5123676468423781E-3</v>
      </c>
      <c r="O1531" s="44">
        <f>IFERROR(_xll.qlIndexFixing(ONIndex3M,I1531,TRUE,_xll.ohTrigger(RecalcTrigger,Trigger3M)),NA())</f>
        <v>8.9702558955195855E-3</v>
      </c>
      <c r="P1531" s="44">
        <f>IFERROR(_xll.qlIndexFixing(ONIndex6M,I1531,TRUE,_xll.ohTrigger(RecalcTrigger,Trigger6M)),NA())</f>
        <v>8.9898497153662049E-3</v>
      </c>
      <c r="Q1531" s="145">
        <f>IFERROR(_xll.qlIndexFixing(ONIndex1Y,I1531,TRUE,_xll.ohTrigger(RecalcTrigger,Trigger1Y)),NA())</f>
        <v>9.2058175190867786E-3</v>
      </c>
    </row>
    <row r="1532" spans="2:17" x14ac:dyDescent="0.2">
      <c r="B1532" s="39" t="s">
        <v>42</v>
      </c>
      <c r="D1532" s="42">
        <f>_xll.qlCalendarAdvance(Calendar,$D1531,B1532,"f",FALSE)</f>
        <v>50480</v>
      </c>
      <c r="E1532" s="139">
        <f>_xll.qlInterestRateIndexValueDate(IndexON,D1532)</f>
        <v>50480</v>
      </c>
      <c r="F1532" s="155">
        <f>IFERROR(_xll.qlIndexFixing(IndexON,D1532,TRUE,_xll.ohTrigger(RecalcTrigger,TriggerON)),NA())</f>
        <v>8.4905285607828063E-3</v>
      </c>
      <c r="H1532" s="42">
        <f>_xll.qlCalendarAdvance(Calendar,$H1531,B1532,"f",FALSE)</f>
        <v>50480</v>
      </c>
      <c r="I1532" s="139">
        <f>_xll.qlInterestRateIndexValueDate(Index1M,$H1532)</f>
        <v>50482</v>
      </c>
      <c r="J1532" s="144">
        <f>IFERROR(_xll.qlIndexFixing(Index1M,$H1532,TRUE,_xll.ohTrigger(RecalcTrigger,Trigger1M)),NA())</f>
        <v>8.4956999514784748E-3</v>
      </c>
      <c r="K1532" s="44">
        <f>IFERROR(_xll.qlIndexFixing(Index3M,H1532,TRUE,_xll.ohTrigger(RecalcTrigger,Trigger3M)),NA())</f>
        <v>8.9247963882679981E-3</v>
      </c>
      <c r="L1532" s="44">
        <f>IFERROR(_xll.qlIndexFixing(Index6M,$H1532,TRUE,_xll.ohTrigger(RecalcTrigger,Trigger6M)),NA())</f>
        <v>8.8936319083475802E-3</v>
      </c>
      <c r="M1532" s="145">
        <f>IFERROR(_xll.qlIndexFixing(Index1Y,$H1532,TRUE,_xll.ohTrigger(RecalcTrigger,Trigger1Y)),NA())</f>
        <v>9.0306141309802346E-3</v>
      </c>
      <c r="N1532" s="144">
        <f>IFERROR(_xll.qlIndexFixing(ONIndex1M,I1532,TRUE,_xll.ohTrigger(RecalcTrigger,Trigger1M)),NA())</f>
        <v>8.5048721699632068E-3</v>
      </c>
      <c r="O1532" s="44">
        <f>IFERROR(_xll.qlIndexFixing(ONIndex3M,I1532,TRUE,_xll.ohTrigger(RecalcTrigger,Trigger3M)),NA())</f>
        <v>8.9621977724707591E-3</v>
      </c>
      <c r="P1532" s="44">
        <f>IFERROR(_xll.qlIndexFixing(ONIndex6M,I1532,TRUE,_xll.ohTrigger(RecalcTrigger,Trigger6M)),NA())</f>
        <v>8.9811667768380232E-3</v>
      </c>
      <c r="Q1532" s="145">
        <f>IFERROR(_xll.qlIndexFixing(ONIndex1Y,I1532,TRUE,_xll.ohTrigger(RecalcTrigger,Trigger1Y)),NA())</f>
        <v>9.1973397709033122E-3</v>
      </c>
    </row>
    <row r="1533" spans="2:17" x14ac:dyDescent="0.2">
      <c r="B1533" s="39" t="s">
        <v>42</v>
      </c>
      <c r="D1533" s="42">
        <f>_xll.qlCalendarAdvance(Calendar,$D1532,B1533,"f",FALSE)</f>
        <v>50487</v>
      </c>
      <c r="E1533" s="139">
        <f>_xll.qlInterestRateIndexValueDate(IndexON,D1533)</f>
        <v>50487</v>
      </c>
      <c r="F1533" s="155">
        <f>IFERROR(_xll.qlIndexFixing(IndexON,D1533,TRUE,_xll.ohTrigger(RecalcTrigger,TriggerON)),NA())</f>
        <v>8.4829588049206706E-3</v>
      </c>
      <c r="H1533" s="42">
        <f>_xll.qlCalendarAdvance(Calendar,$H1532,B1533,"f",FALSE)</f>
        <v>50487</v>
      </c>
      <c r="I1533" s="139">
        <f>_xll.qlInterestRateIndexValueDate(Index1M,$H1533)</f>
        <v>50489</v>
      </c>
      <c r="J1533" s="144">
        <f>IFERROR(_xll.qlIndexFixing(Index1M,$H1533,TRUE,_xll.ohTrigger(RecalcTrigger,Trigger1M)),NA())</f>
        <v>8.4877978877981076E-3</v>
      </c>
      <c r="K1533" s="44">
        <f>IFERROR(_xll.qlIndexFixing(Index3M,H1533,TRUE,_xll.ohTrigger(RecalcTrigger,Trigger3M)),NA())</f>
        <v>8.9168015638446431E-3</v>
      </c>
      <c r="L1533" s="44">
        <f>IFERROR(_xll.qlIndexFixing(Index6M,$H1533,TRUE,_xll.ohTrigger(RecalcTrigger,Trigger6M)),NA())</f>
        <v>8.8851495726947841E-3</v>
      </c>
      <c r="M1533" s="145">
        <f>IFERROR(_xll.qlIndexFixing(Index1Y,$H1533,TRUE,_xll.ohTrigger(RecalcTrigger,Trigger1Y)),NA())</f>
        <v>9.02254526990264E-3</v>
      </c>
      <c r="N1533" s="144">
        <f>IFERROR(_xll.qlIndexFixing(ONIndex1M,I1533,TRUE,_xll.ohTrigger(RecalcTrigger,Trigger1M)),NA())</f>
        <v>8.4973883314543031E-3</v>
      </c>
      <c r="O1533" s="44">
        <f>IFERROR(_xll.qlIndexFixing(ONIndex3M,I1533,TRUE,_xll.ohTrigger(RecalcTrigger,Trigger3M)),NA())</f>
        <v>8.9541507411095012E-3</v>
      </c>
      <c r="P1533" s="44">
        <f>IFERROR(_xll.qlIndexFixing(ONIndex6M,I1533,TRUE,_xll.ohTrigger(RecalcTrigger,Trigger6M)),NA())</f>
        <v>8.9724999167284381E-3</v>
      </c>
      <c r="Q1533" s="145">
        <f>IFERROR(_xll.qlIndexFixing(ONIndex1Y,I1533,TRUE,_xll.ohTrigger(RecalcTrigger,Trigger1Y)),NA())</f>
        <v>9.1888775634885178E-3</v>
      </c>
    </row>
    <row r="1534" spans="2:17" x14ac:dyDescent="0.2">
      <c r="B1534" s="39" t="s">
        <v>42</v>
      </c>
      <c r="D1534" s="42">
        <f>_xll.qlCalendarAdvance(Calendar,$D1533,B1534,"f",FALSE)</f>
        <v>50494</v>
      </c>
      <c r="E1534" s="139">
        <f>_xll.qlInterestRateIndexValueDate(IndexON,D1534)</f>
        <v>50494</v>
      </c>
      <c r="F1534" s="155">
        <f>IFERROR(_xll.qlIndexFixing(IndexON,D1534,TRUE,_xll.ohTrigger(RecalcTrigger,TriggerON)),NA())</f>
        <v>8.4754016224408701E-3</v>
      </c>
      <c r="H1534" s="42">
        <f>_xll.qlCalendarAdvance(Calendar,$H1533,B1534,"f",FALSE)</f>
        <v>50494</v>
      </c>
      <c r="I1534" s="139">
        <f>_xll.qlInterestRateIndexValueDate(Index1M,$H1534)</f>
        <v>50496</v>
      </c>
      <c r="J1534" s="144">
        <f>IFERROR(_xll.qlIndexFixing(Index1M,$H1534,TRUE,_xll.ohTrigger(RecalcTrigger,Trigger1M)),NA())</f>
        <v>8.4807726840388509E-3</v>
      </c>
      <c r="K1534" s="44">
        <f>IFERROR(_xll.qlIndexFixing(Index3M,H1534,TRUE,_xll.ohTrigger(RecalcTrigger,Trigger3M)),NA())</f>
        <v>8.9092766704040455E-3</v>
      </c>
      <c r="L1534" s="44">
        <f>IFERROR(_xll.qlIndexFixing(Index6M,$H1534,TRUE,_xll.ohTrigger(RecalcTrigger,Trigger6M)),NA())</f>
        <v>8.8781523957501135E-3</v>
      </c>
      <c r="M1534" s="145">
        <f>IFERROR(_xll.qlIndexFixing(Index1Y,$H1534,TRUE,_xll.ohTrigger(RecalcTrigger,Trigger1Y)),NA())</f>
        <v>9.0144963792599953E-3</v>
      </c>
      <c r="N1534" s="144">
        <f>IFERROR(_xll.qlIndexFixing(ONIndex1M,I1534,TRUE,_xll.ohTrigger(RecalcTrigger,Trigger1M)),NA())</f>
        <v>8.4899162955043295E-3</v>
      </c>
      <c r="O1534" s="44">
        <f>IFERROR(_xll.qlIndexFixing(ONIndex3M,I1534,TRUE,_xll.ohTrigger(RecalcTrigger,Trigger3M)),NA())</f>
        <v>8.9461149614677993E-3</v>
      </c>
      <c r="P1534" s="44">
        <f>IFERROR(_xll.qlIndexFixing(ONIndex6M,I1534,TRUE,_xll.ohTrigger(RecalcTrigger,Trigger6M)),NA())</f>
        <v>8.9638493064203573E-3</v>
      </c>
      <c r="Q1534" s="145">
        <f>IFERROR(_xll.qlIndexFixing(ONIndex1Y,I1534,TRUE,_xll.ohTrigger(RecalcTrigger,Trigger1Y)),NA())</f>
        <v>9.1804310553555979E-3</v>
      </c>
    </row>
    <row r="1535" spans="2:17" x14ac:dyDescent="0.2">
      <c r="B1535" s="39" t="s">
        <v>42</v>
      </c>
      <c r="D1535" s="42">
        <f>_xll.qlCalendarAdvance(Calendar,$D1534,B1535,"f",FALSE)</f>
        <v>50501</v>
      </c>
      <c r="E1535" s="139">
        <f>_xll.qlInterestRateIndexValueDate(IndexON,D1535)</f>
        <v>50501</v>
      </c>
      <c r="F1535" s="155">
        <f>IFERROR(_xll.qlIndexFixing(IndexON,D1535,TRUE,_xll.ohTrigger(RecalcTrigger,TriggerON)),NA())</f>
        <v>8.4678571804097658E-3</v>
      </c>
      <c r="H1535" s="42">
        <f>_xll.qlCalendarAdvance(Calendar,$H1534,B1535,"f",FALSE)</f>
        <v>50501</v>
      </c>
      <c r="I1535" s="139">
        <f>_xll.qlInterestRateIndexValueDate(Index1M,$H1535)</f>
        <v>50503</v>
      </c>
      <c r="J1535" s="144">
        <f>IFERROR(_xll.qlIndexFixing(Index1M,$H1535,TRUE,_xll.ohTrigger(RecalcTrigger,Trigger1M)),NA())</f>
        <v>8.4733273442866297E-3</v>
      </c>
      <c r="K1535" s="44">
        <f>IFERROR(_xll.qlIndexFixing(Index3M,H1535,TRUE,_xll.ohTrigger(RecalcTrigger,Trigger3M)),NA())</f>
        <v>8.901305774040873E-3</v>
      </c>
      <c r="L1535" s="44">
        <f>IFERROR(_xll.qlIndexFixing(Index6M,$H1535,TRUE,_xll.ohTrigger(RecalcTrigger,Trigger6M)),NA())</f>
        <v>8.8697037440352705E-3</v>
      </c>
      <c r="M1535" s="145">
        <f>IFERROR(_xll.qlIndexFixing(Index1Y,$H1535,TRUE,_xll.ohTrigger(RecalcTrigger,Trigger1Y)),NA())</f>
        <v>9.0046770857125837E-3</v>
      </c>
      <c r="N1535" s="144">
        <f>IFERROR(_xll.qlIndexFixing(ONIndex1M,I1535,TRUE,_xll.ohTrigger(RecalcTrigger,Trigger1M)),NA())</f>
        <v>8.4824562265417569E-3</v>
      </c>
      <c r="O1535" s="44">
        <f>IFERROR(_xll.qlIndexFixing(ONIndex3M,I1535,TRUE,_xll.ohTrigger(RecalcTrigger,Trigger3M)),NA())</f>
        <v>8.938090593417769E-3</v>
      </c>
      <c r="P1535" s="44">
        <f>IFERROR(_xll.qlIndexFixing(ONIndex6M,I1535,TRUE,_xll.ohTrigger(RecalcTrigger,Trigger6M)),NA())</f>
        <v>8.9552151171368166E-3</v>
      </c>
      <c r="Q1535" s="145">
        <f>IFERROR(_xll.qlIndexFixing(ONIndex1Y,I1535,TRUE,_xll.ohTrigger(RecalcTrigger,Trigger1Y)),NA())</f>
        <v>9.1720004047779469E-3</v>
      </c>
    </row>
    <row r="1536" spans="2:17" x14ac:dyDescent="0.2">
      <c r="B1536" s="39" t="s">
        <v>42</v>
      </c>
      <c r="D1536" s="42">
        <f>_xll.qlCalendarAdvance(Calendar,$D1535,B1536,"f",FALSE)</f>
        <v>50508</v>
      </c>
      <c r="E1536" s="139">
        <f>_xll.qlInterestRateIndexValueDate(IndexON,D1536)</f>
        <v>50508</v>
      </c>
      <c r="F1536" s="155">
        <f>IFERROR(_xll.qlIndexFixing(IndexON,D1536,TRUE,_xll.ohTrigger(RecalcTrigger,TriggerON)),NA())</f>
        <v>8.4603256462134624E-3</v>
      </c>
      <c r="H1536" s="42">
        <f>_xll.qlCalendarAdvance(Calendar,$H1535,B1536,"f",FALSE)</f>
        <v>50508</v>
      </c>
      <c r="I1536" s="139">
        <f>_xll.qlInterestRateIndexValueDate(Index1M,$H1536)</f>
        <v>50510</v>
      </c>
      <c r="J1536" s="144">
        <f>IFERROR(_xll.qlIndexFixing(Index1M,$H1536,TRUE,_xll.ohTrigger(RecalcTrigger,Trigger1M)),NA())</f>
        <v>8.4658944198381936E-3</v>
      </c>
      <c r="K1536" s="44">
        <f>IFERROR(_xll.qlIndexFixing(Index3M,H1536,TRUE,_xll.ohTrigger(RecalcTrigger,Trigger3M)),NA())</f>
        <v>8.8933474297750847E-3</v>
      </c>
      <c r="L1536" s="44">
        <f>IFERROR(_xll.qlIndexFixing(Index6M,$H1536,TRUE,_xll.ohTrigger(RecalcTrigger,Trigger6M)),NA())</f>
        <v>8.861273934388441E-3</v>
      </c>
      <c r="M1536" s="145">
        <f>IFERROR(_xll.qlIndexFixing(Index1Y,$H1536,TRUE,_xll.ohTrigger(RecalcTrigger,Trigger1Y)),NA())</f>
        <v>8.9984591464489956E-3</v>
      </c>
      <c r="N1536" s="144">
        <f>IFERROR(_xll.qlIndexFixing(ONIndex1M,I1536,TRUE,_xll.ohTrigger(RecalcTrigger,Trigger1M)),NA())</f>
        <v>8.4750082890749923E-3</v>
      </c>
      <c r="O1536" s="44">
        <f>IFERROR(_xll.qlIndexFixing(ONIndex3M,I1536,TRUE,_xll.ohTrigger(RecalcTrigger,Trigger3M)),NA())</f>
        <v>8.930077796911462E-3</v>
      </c>
      <c r="P1536" s="44">
        <f>IFERROR(_xll.qlIndexFixing(ONIndex6M,I1536,TRUE,_xll.ohTrigger(RecalcTrigger,Trigger6M)),NA())</f>
        <v>8.946597520260724E-3</v>
      </c>
      <c r="Q1536" s="145">
        <f>IFERROR(_xll.qlIndexFixing(ONIndex1Y,I1536,TRUE,_xll.ohTrigger(RecalcTrigger,Trigger1Y)),NA())</f>
        <v>9.1635857701088952E-3</v>
      </c>
    </row>
    <row r="1537" spans="2:17" x14ac:dyDescent="0.2">
      <c r="B1537" s="39" t="s">
        <v>42</v>
      </c>
      <c r="D1537" s="42">
        <f>_xll.qlCalendarAdvance(Calendar,$D1536,B1537,"f",FALSE)</f>
        <v>50515</v>
      </c>
      <c r="E1537" s="139">
        <f>_xll.qlInterestRateIndexValueDate(IndexON,D1537)</f>
        <v>50515</v>
      </c>
      <c r="F1537" s="155">
        <f>IFERROR(_xll.qlIndexFixing(IndexON,D1537,TRUE,_xll.ohTrigger(RecalcTrigger,TriggerON)),NA())</f>
        <v>8.452807187238065E-3</v>
      </c>
      <c r="H1537" s="42">
        <f>_xll.qlCalendarAdvance(Calendar,$H1536,B1537,"f",FALSE)</f>
        <v>50515</v>
      </c>
      <c r="I1537" s="139">
        <f>_xll.qlInterestRateIndexValueDate(Index1M,$H1537)</f>
        <v>50517</v>
      </c>
      <c r="J1537" s="144">
        <f>IFERROR(_xll.qlIndexFixing(Index1M,$H1537,TRUE,_xll.ohTrigger(RecalcTrigger,Trigger1M)),NA())</f>
        <v>8.4584740751869614E-3</v>
      </c>
      <c r="K1537" s="44">
        <f>IFERROR(_xll.qlIndexFixing(Index3M,H1537,TRUE,_xll.ohTrigger(RecalcTrigger,Trigger3M)),NA())</f>
        <v>8.8854017978354325E-3</v>
      </c>
      <c r="L1537" s="44">
        <f>IFERROR(_xll.qlIndexFixing(Index6M,$H1537,TRUE,_xll.ohTrigger(RecalcTrigger,Trigger6M)),NA())</f>
        <v>8.8528631387027289E-3</v>
      </c>
      <c r="M1537" s="145">
        <f>IFERROR(_xll.qlIndexFixing(Index1Y,$H1537,TRUE,_xll.ohTrigger(RecalcTrigger,Trigger1Y)),NA())</f>
        <v>8.9904711228553959E-3</v>
      </c>
      <c r="N1537" s="144">
        <f>IFERROR(_xll.qlIndexFixing(ONIndex1M,I1537,TRUE,_xll.ohTrigger(RecalcTrigger,Trigger1M)),NA())</f>
        <v>8.4654504597470037E-3</v>
      </c>
      <c r="O1537" s="44">
        <f>IFERROR(_xll.qlIndexFixing(ONIndex3M,I1537,TRUE,_xll.ohTrigger(RecalcTrigger,Trigger3M)),NA())</f>
        <v>8.9197928905448975E-3</v>
      </c>
      <c r="P1537" s="44">
        <f>IFERROR(_xll.qlIndexFixing(ONIndex6M,I1537,TRUE,_xll.ohTrigger(RecalcTrigger,Trigger6M)),NA())</f>
        <v>8.9355424094339497E-3</v>
      </c>
      <c r="Q1537" s="145">
        <f>IFERROR(_xll.qlIndexFixing(ONIndex1Y,I1537,TRUE,_xll.ohTrigger(RecalcTrigger,Trigger1Y)),NA())</f>
        <v>9.1527907423571975E-3</v>
      </c>
    </row>
    <row r="1538" spans="2:17" x14ac:dyDescent="0.2">
      <c r="B1538" s="39" t="s">
        <v>42</v>
      </c>
      <c r="D1538" s="42">
        <f>_xll.qlCalendarAdvance(Calendar,$D1537,B1538,"f",FALSE)</f>
        <v>50522</v>
      </c>
      <c r="E1538" s="139">
        <f>_xll.qlInterestRateIndexValueDate(IndexON,D1538)</f>
        <v>50522</v>
      </c>
      <c r="F1538" s="155">
        <f>IFERROR(_xll.qlIndexFixing(IndexON,D1538,TRUE,_xll.ohTrigger(RecalcTrigger,TriggerON)),NA())</f>
        <v>8.4453019706298704E-3</v>
      </c>
      <c r="H1538" s="42">
        <f>_xll.qlCalendarAdvance(Calendar,$H1537,B1538,"f",FALSE)</f>
        <v>50522</v>
      </c>
      <c r="I1538" s="139">
        <f>_xll.qlInterestRateIndexValueDate(Index1M,$H1538)</f>
        <v>50524</v>
      </c>
      <c r="J1538" s="144">
        <f>IFERROR(_xll.qlIndexFixing(Index1M,$H1538,TRUE,_xll.ohTrigger(RecalcTrigger,Trigger1M)),NA())</f>
        <v>8.451066474821356E-3</v>
      </c>
      <c r="K1538" s="44">
        <f>IFERROR(_xll.qlIndexFixing(Index3M,H1538,TRUE,_xll.ohTrigger(RecalcTrigger,Trigger3M)),NA())</f>
        <v>8.8774690384533072E-3</v>
      </c>
      <c r="L1538" s="44">
        <f>IFERROR(_xll.qlIndexFixing(Index6M,$H1538,TRUE,_xll.ohTrigger(RecalcTrigger,Trigger6M)),NA())</f>
        <v>8.8444715288686117E-3</v>
      </c>
      <c r="M1538" s="145">
        <f>IFERROR(_xll.qlIndexFixing(Index1Y,$H1538,TRUE,_xll.ohTrigger(RecalcTrigger,Trigger1Y)),NA())</f>
        <v>8.9825037068469154E-3</v>
      </c>
      <c r="N1538" s="144">
        <f>IFERROR(_xll.qlIndexFixing(ONIndex1M,I1538,TRUE,_xll.ohTrigger(RecalcTrigger,Trigger1M)),NA())</f>
        <v>8.4601494659430898E-3</v>
      </c>
      <c r="O1538" s="44">
        <f>IFERROR(_xll.qlIndexFixing(ONIndex3M,I1538,TRUE,_xll.ohTrigger(RecalcTrigger,Trigger3M)),NA())</f>
        <v>8.9140875585780321E-3</v>
      </c>
      <c r="P1538" s="44">
        <f>IFERROR(_xll.qlIndexFixing(ONIndex6M,I1538,TRUE,_xll.ohTrigger(RecalcTrigger,Trigger6M)),NA())</f>
        <v>8.9294127894223863E-3</v>
      </c>
      <c r="Q1538" s="145">
        <f>IFERROR(_xll.qlIndexFixing(ONIndex1Y,I1538,TRUE,_xll.ohTrigger(RecalcTrigger,Trigger1Y)),NA())</f>
        <v>9.1468051815901674E-3</v>
      </c>
    </row>
    <row r="1539" spans="2:17" x14ac:dyDescent="0.2">
      <c r="B1539" s="39" t="s">
        <v>42</v>
      </c>
      <c r="D1539" s="42">
        <f>_xll.qlCalendarAdvance(Calendar,$D1538,B1539,"f",FALSE)</f>
        <v>50529</v>
      </c>
      <c r="E1539" s="139">
        <f>_xll.qlInterestRateIndexValueDate(IndexON,D1539)</f>
        <v>50529</v>
      </c>
      <c r="F1539" s="155">
        <f>IFERROR(_xll.qlIndexFixing(IndexON,D1539,TRUE,_xll.ohTrigger(RecalcTrigger,TriggerON)),NA())</f>
        <v>8.4378101638549197E-3</v>
      </c>
      <c r="H1539" s="42">
        <f>_xll.qlCalendarAdvance(Calendar,$H1538,B1539,"f",FALSE)</f>
        <v>50529</v>
      </c>
      <c r="I1539" s="139">
        <f>_xll.qlInterestRateIndexValueDate(Index1M,$H1539)</f>
        <v>50531</v>
      </c>
      <c r="J1539" s="144">
        <f>IFERROR(_xll.qlIndexFixing(Index1M,$H1539,TRUE,_xll.ohTrigger(RecalcTrigger,Trigger1M)),NA())</f>
        <v>8.4436717832322983E-3</v>
      </c>
      <c r="K1539" s="44">
        <f>IFERROR(_xll.qlIndexFixing(Index3M,H1539,TRUE,_xll.ohTrigger(RecalcTrigger,Trigger3M)),NA())</f>
        <v>8.8690953401957835E-3</v>
      </c>
      <c r="L1539" s="44">
        <f>IFERROR(_xll.qlIndexFixing(Index6M,$H1539,TRUE,_xll.ohTrigger(RecalcTrigger,Trigger6M)),NA())</f>
        <v>8.8346508539702898E-3</v>
      </c>
      <c r="M1539" s="145">
        <f>IFERROR(_xll.qlIndexFixing(Index1Y,$H1539,TRUE,_xll.ohTrigger(RecalcTrigger,Trigger1Y)),NA())</f>
        <v>8.9745570577008538E-3</v>
      </c>
      <c r="N1539" s="144">
        <f>IFERROR(_xll.qlIndexFixing(ONIndex1M,I1539,TRUE,_xll.ohTrigger(RecalcTrigger,Trigger1M)),NA())</f>
        <v>8.4527389090549576E-3</v>
      </c>
      <c r="O1539" s="44">
        <f>IFERROR(_xll.qlIndexFixing(ONIndex3M,I1539,TRUE,_xll.ohTrigger(RecalcTrigger,Trigger3M)),NA())</f>
        <v>8.9061104365750765E-3</v>
      </c>
      <c r="P1539" s="44">
        <f>IFERROR(_xll.qlIndexFixing(ONIndex6M,I1539,TRUE,_xll.ohTrigger(RecalcTrigger,Trigger6M)),NA())</f>
        <v>8.9208459980660848E-3</v>
      </c>
      <c r="Q1539" s="145">
        <f>IFERROR(_xll.qlIndexFixing(ONIndex1Y,I1539,TRUE,_xll.ohTrigger(RecalcTrigger,Trigger1Y)),NA())</f>
        <v>9.1384395445270883E-3</v>
      </c>
    </row>
    <row r="1540" spans="2:17" x14ac:dyDescent="0.2">
      <c r="B1540" s="39" t="s">
        <v>42</v>
      </c>
      <c r="D1540" s="42">
        <f>_xll.qlCalendarAdvance(Calendar,$D1539,B1540,"f",FALSE)</f>
        <v>50536</v>
      </c>
      <c r="E1540" s="139">
        <f>_xll.qlInterestRateIndexValueDate(IndexON,D1540)</f>
        <v>50536</v>
      </c>
      <c r="F1540" s="155">
        <f>IFERROR(_xll.qlIndexFixing(IndexON,D1540,TRUE,_xll.ohTrigger(RecalcTrigger,TriggerON)),NA())</f>
        <v>8.4303319339795735E-3</v>
      </c>
      <c r="H1540" s="42">
        <f>_xll.qlCalendarAdvance(Calendar,$H1539,B1540,"f",FALSE)</f>
        <v>50536</v>
      </c>
      <c r="I1540" s="139">
        <f>_xll.qlInterestRateIndexValueDate(Index1M,$H1540)</f>
        <v>50538</v>
      </c>
      <c r="J1540" s="144">
        <f>IFERROR(_xll.qlIndexFixing(Index1M,$H1540,TRUE,_xll.ohTrigger(RecalcTrigger,Trigger1M)),NA())</f>
        <v>8.4362901649107092E-3</v>
      </c>
      <c r="K1540" s="44">
        <f>IFERROR(_xll.qlIndexFixing(Index3M,H1540,TRUE,_xll.ohTrigger(RecalcTrigger,Trigger3M)),NA())</f>
        <v>8.861189585585693E-3</v>
      </c>
      <c r="L1540" s="44">
        <f>IFERROR(_xll.qlIndexFixing(Index6M,$H1540,TRUE,_xll.ohTrigger(RecalcTrigger,Trigger6M)),NA())</f>
        <v>8.8263018877761962E-3</v>
      </c>
      <c r="M1540" s="145">
        <f>IFERROR(_xll.qlIndexFixing(Index1Y,$H1540,TRUE,_xll.ohTrigger(RecalcTrigger,Trigger1Y)),NA())</f>
        <v>8.9666313346914543E-3</v>
      </c>
      <c r="N1540" s="144">
        <f>IFERROR(_xll.qlIndexFixing(ONIndex1M,I1540,TRUE,_xll.ohTrigger(RecalcTrigger,Trigger1M)),NA())</f>
        <v>8.4453411411367085E-3</v>
      </c>
      <c r="O1540" s="44">
        <f>IFERROR(_xll.qlIndexFixing(ONIndex3M,I1540,TRUE,_xll.ohTrigger(RecalcTrigger,Trigger3M)),NA())</f>
        <v>8.8981455260039866E-3</v>
      </c>
      <c r="P1540" s="44">
        <f>IFERROR(_xll.qlIndexFixing(ONIndex6M,I1540,TRUE,_xll.ohTrigger(RecalcTrigger,Trigger6M)),NA())</f>
        <v>8.9122964847287989E-3</v>
      </c>
      <c r="Q1540" s="145">
        <f>IFERROR(_xll.qlIndexFixing(ONIndex1Y,I1540,TRUE,_xll.ohTrigger(RecalcTrigger,Trigger1Y)),NA())</f>
        <v>9.1300905567059942E-3</v>
      </c>
    </row>
    <row r="1541" spans="2:17" x14ac:dyDescent="0.2">
      <c r="B1541" s="39" t="s">
        <v>42</v>
      </c>
      <c r="D1541" s="42">
        <f>_xll.qlCalendarAdvance(Calendar,$D1540,B1541,"f",FALSE)</f>
        <v>50543</v>
      </c>
      <c r="E1541" s="139">
        <f>_xll.qlInterestRateIndexValueDate(IndexON,D1541)</f>
        <v>50543</v>
      </c>
      <c r="F1541" s="155">
        <f>IFERROR(_xll.qlIndexFixing(IndexON,D1541,TRUE,_xll.ohTrigger(RecalcTrigger,TriggerON)),NA())</f>
        <v>8.422867448549809E-3</v>
      </c>
      <c r="H1541" s="42">
        <f>_xll.qlCalendarAdvance(Calendar,$H1540,B1541,"f",FALSE)</f>
        <v>50543</v>
      </c>
      <c r="I1541" s="139">
        <f>_xll.qlInterestRateIndexValueDate(Index1M,$H1541)</f>
        <v>50545</v>
      </c>
      <c r="J1541" s="144">
        <f>IFERROR(_xll.qlIndexFixing(Index1M,$H1541,TRUE,_xll.ohTrigger(RecalcTrigger,Trigger1M)),NA())</f>
        <v>8.4289217843450115E-3</v>
      </c>
      <c r="K1541" s="44">
        <f>IFERROR(_xll.qlIndexFixing(Index3M,H1541,TRUE,_xll.ohTrigger(RecalcTrigger,Trigger3M)),NA())</f>
        <v>8.8532971961610817E-3</v>
      </c>
      <c r="L1541" s="44">
        <f>IFERROR(_xll.qlIndexFixing(Index6M,$H1541,TRUE,_xll.ohTrigger(RecalcTrigger,Trigger6M)),NA())</f>
        <v>8.8179726619454259E-3</v>
      </c>
      <c r="M1541" s="145">
        <f>IFERROR(_xll.qlIndexFixing(Index1Y,$H1541,TRUE,_xll.ohTrigger(RecalcTrigger,Trigger1Y)),NA())</f>
        <v>8.9587266970887879E-3</v>
      </c>
      <c r="N1541" s="144">
        <f>IFERROR(_xll.qlIndexFixing(ONIndex1M,I1541,TRUE,_xll.ohTrigger(RecalcTrigger,Trigger1M)),NA())</f>
        <v>8.4379563266168134E-3</v>
      </c>
      <c r="O1541" s="44">
        <f>IFERROR(_xll.qlIndexFixing(ONIndex3M,I1541,TRUE,_xll.ohTrigger(RecalcTrigger,Trigger3M)),NA())</f>
        <v>8.8901929867368779E-3</v>
      </c>
      <c r="P1541" s="44">
        <f>IFERROR(_xll.qlIndexFixing(ONIndex6M,I1541,TRUE,_xll.ohTrigger(RecalcTrigger,Trigger6M)),NA())</f>
        <v>8.9037644206335642E-3</v>
      </c>
      <c r="Q1541" s="145">
        <f>IFERROR(_xll.qlIndexFixing(ONIndex1Y,I1541,TRUE,_xll.ohTrigger(RecalcTrigger,Trigger1Y)),NA())</f>
        <v>9.1217583764002796E-3</v>
      </c>
    </row>
    <row r="1542" spans="2:17" x14ac:dyDescent="0.2">
      <c r="B1542" s="39" t="s">
        <v>42</v>
      </c>
      <c r="D1542" s="42">
        <f>_xll.qlCalendarAdvance(Calendar,$D1541,B1542,"f",FALSE)</f>
        <v>50550</v>
      </c>
      <c r="E1542" s="139">
        <f>_xll.qlInterestRateIndexValueDate(IndexON,D1542)</f>
        <v>50550</v>
      </c>
      <c r="F1542" s="155">
        <f>IFERROR(_xll.qlIndexFixing(IndexON,D1542,TRUE,_xll.ohTrigger(RecalcTrigger,TriggerON)),NA())</f>
        <v>8.4154168747119229E-3</v>
      </c>
      <c r="H1542" s="42">
        <f>_xll.qlCalendarAdvance(Calendar,$H1541,B1542,"f",FALSE)</f>
        <v>50550</v>
      </c>
      <c r="I1542" s="139">
        <f>_xll.qlInterestRateIndexValueDate(Index1M,$H1542)</f>
        <v>50552</v>
      </c>
      <c r="J1542" s="144">
        <f>IFERROR(_xll.qlIndexFixing(Index1M,$H1542,TRUE,_xll.ohTrigger(RecalcTrigger,Trigger1M)),NA())</f>
        <v>8.4215668060286242E-3</v>
      </c>
      <c r="K1542" s="44">
        <f>IFERROR(_xll.qlIndexFixing(Index3M,H1542,TRUE,_xll.ohTrigger(RecalcTrigger,Trigger3M)),NA())</f>
        <v>8.8454183321520427E-3</v>
      </c>
      <c r="L1542" s="44">
        <f>IFERROR(_xll.qlIndexFixing(Index6M,$H1542,TRUE,_xll.ohTrigger(RecalcTrigger,Trigger6M)),NA())</f>
        <v>8.8096633483671482E-3</v>
      </c>
      <c r="M1542" s="145">
        <f>IFERROR(_xll.qlIndexFixing(Index1Y,$H1542,TRUE,_xll.ohTrigger(RecalcTrigger,Trigger1Y)),NA())</f>
        <v>8.9508433041594303E-3</v>
      </c>
      <c r="N1542" s="144">
        <f>IFERROR(_xll.qlIndexFixing(ONIndex1M,I1542,TRUE,_xll.ohTrigger(RecalcTrigger,Trigger1M)),NA())</f>
        <v>8.430584629923743E-3</v>
      </c>
      <c r="O1542" s="44">
        <f>IFERROR(_xll.qlIndexFixing(ONIndex3M,I1542,TRUE,_xll.ohTrigger(RecalcTrigger,Trigger3M)),NA())</f>
        <v>8.882252978725802E-3</v>
      </c>
      <c r="P1542" s="44">
        <f>IFERROR(_xll.qlIndexFixing(ONIndex6M,I1542,TRUE,_xll.ohTrigger(RecalcTrigger,Trigger6M)),NA())</f>
        <v>8.8952499771632887E-3</v>
      </c>
      <c r="Q1542" s="145">
        <f>IFERROR(_xll.qlIndexFixing(ONIndex1Y,I1542,TRUE,_xll.ohTrigger(RecalcTrigger,Trigger1Y)),NA())</f>
        <v>9.113443161963275E-3</v>
      </c>
    </row>
    <row r="1543" spans="2:17" x14ac:dyDescent="0.2">
      <c r="B1543" s="39" t="s">
        <v>42</v>
      </c>
      <c r="D1543" s="42">
        <f>_xll.qlCalendarAdvance(Calendar,$D1542,B1543,"f",FALSE)</f>
        <v>50557</v>
      </c>
      <c r="E1543" s="139">
        <f>_xll.qlInterestRateIndexValueDate(IndexON,D1543)</f>
        <v>50557</v>
      </c>
      <c r="F1543" s="155">
        <f>IFERROR(_xll.qlIndexFixing(IndexON,D1543,TRUE,_xll.ohTrigger(RecalcTrigger,TriggerON)),NA())</f>
        <v>8.4079803797720842E-3</v>
      </c>
      <c r="H1543" s="42">
        <f>_xll.qlCalendarAdvance(Calendar,$H1542,B1543,"f",FALSE)</f>
        <v>50557</v>
      </c>
      <c r="I1543" s="139">
        <f>_xll.qlInterestRateIndexValueDate(Index1M,$H1543)</f>
        <v>50559</v>
      </c>
      <c r="J1543" s="144">
        <f>IFERROR(_xll.qlIndexFixing(Index1M,$H1543,TRUE,_xll.ohTrigger(RecalcTrigger,Trigger1M)),NA())</f>
        <v>8.4142253944474721E-3</v>
      </c>
      <c r="K1543" s="44">
        <f>IFERROR(_xll.qlIndexFixing(Index3M,H1543,TRUE,_xll.ohTrigger(RecalcTrigger,Trigger3M)),NA())</f>
        <v>8.8375531537869239E-3</v>
      </c>
      <c r="L1543" s="44">
        <f>IFERROR(_xll.qlIndexFixing(Index6M,$H1543,TRUE,_xll.ohTrigger(RecalcTrigger,Trigger6M)),NA())</f>
        <v>8.802807283450502E-3</v>
      </c>
      <c r="M1543" s="145">
        <f>IFERROR(_xll.qlIndexFixing(Index1Y,$H1543,TRUE,_xll.ohTrigger(RecalcTrigger,Trigger1Y)),NA())</f>
        <v>8.9429813151657937E-3</v>
      </c>
      <c r="N1543" s="144">
        <f>IFERROR(_xll.qlIndexFixing(ONIndex1M,I1543,TRUE,_xll.ohTrigger(RecalcTrigger,Trigger1M)),NA())</f>
        <v>8.4232262154060322E-3</v>
      </c>
      <c r="O1543" s="44">
        <f>IFERROR(_xll.qlIndexFixing(ONIndex3M,I1543,TRUE,_xll.ohTrigger(RecalcTrigger,Trigger3M)),NA())</f>
        <v>8.8743256620027466E-3</v>
      </c>
      <c r="P1543" s="44">
        <f>IFERROR(_xll.qlIndexFixing(ONIndex6M,I1543,TRUE,_xll.ohTrigger(RecalcTrigger,Trigger6M)),NA())</f>
        <v>8.8867533256209441E-3</v>
      </c>
      <c r="Q1543" s="145">
        <f>IFERROR(_xll.qlIndexFixing(ONIndex1Y,I1543,TRUE,_xll.ohTrigger(RecalcTrigger,Trigger1Y)),NA())</f>
        <v>9.1051450718282467E-3</v>
      </c>
    </row>
    <row r="1544" spans="2:17" x14ac:dyDescent="0.2">
      <c r="B1544" s="39" t="s">
        <v>42</v>
      </c>
      <c r="D1544" s="42">
        <f>_xll.qlCalendarAdvance(Calendar,$D1543,B1544,"f",FALSE)</f>
        <v>50564</v>
      </c>
      <c r="E1544" s="139">
        <f>_xll.qlInterestRateIndexValueDate(IndexON,D1544)</f>
        <v>50564</v>
      </c>
      <c r="F1544" s="155">
        <f>IFERROR(_xll.qlIndexFixing(IndexON,D1544,TRUE,_xll.ohTrigger(RecalcTrigger,TriggerON)),NA())</f>
        <v>8.400558131196334E-3</v>
      </c>
      <c r="H1544" s="42">
        <f>_xll.qlCalendarAdvance(Calendar,$H1543,B1544,"f",FALSE)</f>
        <v>50564</v>
      </c>
      <c r="I1544" s="139">
        <f>_xll.qlInterestRateIndexValueDate(Index1M,$H1544)</f>
        <v>50566</v>
      </c>
      <c r="J1544" s="144">
        <f>IFERROR(_xll.qlIndexFixing(Index1M,$H1544,TRUE,_xll.ohTrigger(RecalcTrigger,Trigger1M)),NA())</f>
        <v>8.4068977140949741E-3</v>
      </c>
      <c r="K1544" s="44">
        <f>IFERROR(_xll.qlIndexFixing(Index3M,H1544,TRUE,_xll.ohTrigger(RecalcTrigger,Trigger3M)),NA())</f>
        <v>8.8297018212888673E-3</v>
      </c>
      <c r="L1544" s="44">
        <f>IFERROR(_xll.qlIndexFixing(Index6M,$H1544,TRUE,_xll.ohTrigger(RecalcTrigger,Trigger6M)),NA())</f>
        <v>8.7945343982832047E-3</v>
      </c>
      <c r="M1544" s="145">
        <f>IFERROR(_xll.qlIndexFixing(Index1Y,$H1544,TRUE,_xll.ohTrigger(RecalcTrigger,Trigger1Y)),NA())</f>
        <v>8.9351408893674402E-3</v>
      </c>
      <c r="N1544" s="144">
        <f>IFERROR(_xll.qlIndexFixing(ONIndex1M,I1544,TRUE,_xll.ohTrigger(RecalcTrigger,Trigger1M)),NA())</f>
        <v>8.4158812474122158E-3</v>
      </c>
      <c r="O1544" s="44">
        <f>IFERROR(_xll.qlIndexFixing(ONIndex3M,I1544,TRUE,_xll.ohTrigger(RecalcTrigger,Trigger3M)),NA())</f>
        <v>8.8664111963598913E-3</v>
      </c>
      <c r="P1544" s="44">
        <f>IFERROR(_xll.qlIndexFixing(ONIndex6M,I1544,TRUE,_xll.ohTrigger(RecalcTrigger,Trigger6M)),NA())</f>
        <v>8.8782746375493105E-3</v>
      </c>
      <c r="Q1544" s="145">
        <f>IFERROR(_xll.qlIndexFixing(ONIndex1Y,I1544,TRUE,_xll.ohTrigger(RecalcTrigger,Trigger1Y)),NA())</f>
        <v>9.0968642641886532E-3</v>
      </c>
    </row>
    <row r="1545" spans="2:17" x14ac:dyDescent="0.2">
      <c r="B1545" s="39" t="s">
        <v>42</v>
      </c>
      <c r="D1545" s="42">
        <f>_xll.qlCalendarAdvance(Calendar,$D1544,B1545,"f",FALSE)</f>
        <v>50571</v>
      </c>
      <c r="E1545" s="139">
        <f>_xll.qlInterestRateIndexValueDate(IndexON,D1545)</f>
        <v>50571</v>
      </c>
      <c r="F1545" s="155">
        <f>IFERROR(_xll.qlIndexFixing(IndexON,D1545,TRUE,_xll.ohTrigger(RecalcTrigger,TriggerON)),NA())</f>
        <v>8.3931502960510329E-3</v>
      </c>
      <c r="H1545" s="42">
        <f>_xll.qlCalendarAdvance(Calendar,$H1544,B1545,"f",FALSE)</f>
        <v>50571</v>
      </c>
      <c r="I1545" s="139">
        <f>_xll.qlInterestRateIndexValueDate(Index1M,$H1545)</f>
        <v>50573</v>
      </c>
      <c r="J1545" s="144">
        <f>IFERROR(_xll.qlIndexFixing(Index1M,$H1545,TRUE,_xll.ohTrigger(RecalcTrigger,Trigger1M)),NA())</f>
        <v>8.3995839294545571E-3</v>
      </c>
      <c r="K1545" s="44">
        <f>IFERROR(_xll.qlIndexFixing(Index3M,H1545,TRUE,_xll.ohTrigger(RecalcTrigger,Trigger3M)),NA())</f>
        <v>8.8218644948853554E-3</v>
      </c>
      <c r="L1545" s="44">
        <f>IFERROR(_xll.qlIndexFixing(Index6M,$H1545,TRUE,_xll.ohTrigger(RecalcTrigger,Trigger6M)),NA())</f>
        <v>8.7862819021318466E-3</v>
      </c>
      <c r="M1545" s="145">
        <f>IFERROR(_xll.qlIndexFixing(Index1Y,$H1545,TRUE,_xll.ohTrigger(RecalcTrigger,Trigger1Y)),NA())</f>
        <v>8.9273221860193368E-3</v>
      </c>
      <c r="N1545" s="144">
        <f>IFERROR(_xll.qlIndexFixing(ONIndex1M,I1545,TRUE,_xll.ohTrigger(RecalcTrigger,Trigger1M)),NA())</f>
        <v>8.4085498904507006E-3</v>
      </c>
      <c r="O1545" s="44">
        <f>IFERROR(_xll.qlIndexFixing(ONIndex3M,I1545,TRUE,_xll.ohTrigger(RecalcTrigger,Trigger3M)),NA())</f>
        <v>8.8585097419890957E-3</v>
      </c>
      <c r="P1545" s="44">
        <f>IFERROR(_xll.qlIndexFixing(ONIndex6M,I1545,TRUE,_xll.ohTrigger(RecalcTrigger,Trigger6M)),NA())</f>
        <v>8.8698140841714235E-3</v>
      </c>
      <c r="Q1545" s="145">
        <f>IFERROR(_xll.qlIndexFixing(ONIndex1Y,I1545,TRUE,_xll.ohTrigger(RecalcTrigger,Trigger1Y)),NA())</f>
        <v>9.088600897397825E-3</v>
      </c>
    </row>
    <row r="1546" spans="2:17" x14ac:dyDescent="0.2">
      <c r="B1546" s="39" t="s">
        <v>42</v>
      </c>
      <c r="D1546" s="42">
        <f>_xll.qlCalendarAdvance(Calendar,$D1545,B1546,"f",FALSE)</f>
        <v>50578</v>
      </c>
      <c r="E1546" s="139">
        <f>_xll.qlInterestRateIndexValueDate(IndexON,D1546)</f>
        <v>50578</v>
      </c>
      <c r="F1546" s="155">
        <f>IFERROR(_xll.qlIndexFixing(IndexON,D1546,TRUE,_xll.ohTrigger(RecalcTrigger,TriggerON)),NA())</f>
        <v>8.385757041802222E-3</v>
      </c>
      <c r="H1546" s="42">
        <f>_xll.qlCalendarAdvance(Calendar,$H1545,B1546,"f",FALSE)</f>
        <v>50578</v>
      </c>
      <c r="I1546" s="139">
        <f>_xll.qlInterestRateIndexValueDate(Index1M,$H1546)</f>
        <v>50580</v>
      </c>
      <c r="J1546" s="144">
        <f>IFERROR(_xll.qlIndexFixing(Index1M,$H1546,TRUE,_xll.ohTrigger(RecalcTrigger,Trigger1M)),NA())</f>
        <v>8.392284205017142E-3</v>
      </c>
      <c r="K1546" s="44">
        <f>IFERROR(_xll.qlIndexFixing(Index3M,H1546,TRUE,_xll.ohTrigger(RecalcTrigger,Trigger3M)),NA())</f>
        <v>8.8140413347995283E-3</v>
      </c>
      <c r="L1546" s="44">
        <f>IFERROR(_xll.qlIndexFixing(Index6M,$H1546,TRUE,_xll.ohTrigger(RecalcTrigger,Trigger6M)),NA())</f>
        <v>8.7780499668685622E-3</v>
      </c>
      <c r="M1546" s="145">
        <f>IFERROR(_xll.qlIndexFixing(Index1Y,$H1546,TRUE,_xll.ohTrigger(RecalcTrigger,Trigger1Y)),NA())</f>
        <v>8.9195253643736001E-3</v>
      </c>
      <c r="N1546" s="144">
        <f>IFERROR(_xll.qlIndexFixing(ONIndex1M,I1546,TRUE,_xll.ohTrigger(RecalcTrigger,Trigger1M)),NA())</f>
        <v>8.4012323088700214E-3</v>
      </c>
      <c r="O1546" s="44">
        <f>IFERROR(_xll.qlIndexFixing(ONIndex3M,I1546,TRUE,_xll.ohTrigger(RecalcTrigger,Trigger3M)),NA())</f>
        <v>8.8506214586825394E-3</v>
      </c>
      <c r="P1546" s="44">
        <f>IFERROR(_xll.qlIndexFixing(ONIndex6M,I1546,TRUE,_xll.ohTrigger(RecalcTrigger,Trigger6M)),NA())</f>
        <v>8.8613718369501271E-3</v>
      </c>
      <c r="Q1546" s="145">
        <f>IFERROR(_xll.qlIndexFixing(ONIndex1Y,I1546,TRUE,_xll.ohTrigger(RecalcTrigger,Trigger1Y)),NA())</f>
        <v>9.0803551298090923E-3</v>
      </c>
    </row>
    <row r="1547" spans="2:17" x14ac:dyDescent="0.2">
      <c r="B1547" s="39" t="s">
        <v>42</v>
      </c>
      <c r="D1547" s="42">
        <f>_xll.qlCalendarAdvance(Calendar,$D1546,B1547,"f",FALSE)</f>
        <v>50585</v>
      </c>
      <c r="E1547" s="139">
        <f>_xll.qlInterestRateIndexValueDate(IndexON,D1547)</f>
        <v>50585</v>
      </c>
      <c r="F1547" s="155">
        <f>IFERROR(_xll.qlIndexFixing(IndexON,D1547,TRUE,_xll.ohTrigger(RecalcTrigger,TriggerON)),NA())</f>
        <v>8.3783785355961982E-3</v>
      </c>
      <c r="H1547" s="42">
        <f>_xll.qlCalendarAdvance(Calendar,$H1546,B1547,"f",FALSE)</f>
        <v>50585</v>
      </c>
      <c r="I1547" s="139">
        <f>_xll.qlInterestRateIndexValueDate(Index1M,$H1547)</f>
        <v>50587</v>
      </c>
      <c r="J1547" s="144">
        <f>IFERROR(_xll.qlIndexFixing(Index1M,$H1547,TRUE,_xll.ohTrigger(RecalcTrigger,Trigger1M)),NA())</f>
        <v>8.3849987052736497E-3</v>
      </c>
      <c r="K1547" s="44">
        <f>IFERROR(_xll.qlIndexFixing(Index3M,H1547,TRUE,_xll.ohTrigger(RecalcTrigger,Trigger3M)),NA())</f>
        <v>8.8062325012527864E-3</v>
      </c>
      <c r="L1547" s="44">
        <f>IFERROR(_xll.qlIndexFixing(Index6M,$H1547,TRUE,_xll.ohTrigger(RecalcTrigger,Trigger6M)),NA())</f>
        <v>8.768421480194976E-3</v>
      </c>
      <c r="M1547" s="145">
        <f>IFERROR(_xll.qlIndexFixing(Index1Y,$H1547,TRUE,_xll.ohTrigger(RecalcTrigger,Trigger1Y)),NA())</f>
        <v>8.9117505836781886E-3</v>
      </c>
      <c r="N1547" s="144">
        <f>IFERROR(_xll.qlIndexFixing(ONIndex1M,I1547,TRUE,_xll.ohTrigger(RecalcTrigger,Trigger1M)),NA())</f>
        <v>8.393928667018713E-3</v>
      </c>
      <c r="O1547" s="44">
        <f>IFERROR(_xll.qlIndexFixing(ONIndex3M,I1547,TRUE,_xll.ohTrigger(RecalcTrigger,Trigger3M)),NA())</f>
        <v>8.8427465063922739E-3</v>
      </c>
      <c r="P1547" s="44">
        <f>IFERROR(_xll.qlIndexFixing(ONIndex6M,I1547,TRUE,_xll.ohTrigger(RecalcTrigger,Trigger6M)),NA())</f>
        <v>8.8529480671084571E-3</v>
      </c>
      <c r="Q1547" s="145">
        <f>IFERROR(_xll.qlIndexFixing(ONIndex1Y,I1547,TRUE,_xll.ohTrigger(RecalcTrigger,Trigger1Y)),NA())</f>
        <v>9.0721271198557218E-3</v>
      </c>
    </row>
    <row r="1548" spans="2:17" x14ac:dyDescent="0.2">
      <c r="B1548" s="39" t="s">
        <v>42</v>
      </c>
      <c r="D1548" s="42">
        <f>_xll.qlCalendarAdvance(Calendar,$D1547,B1548,"f",FALSE)</f>
        <v>50592</v>
      </c>
      <c r="E1548" s="139">
        <f>_xll.qlInterestRateIndexValueDate(IndexON,D1548)</f>
        <v>50592</v>
      </c>
      <c r="F1548" s="155">
        <f>IFERROR(_xll.qlIndexFixing(IndexON,D1548,TRUE,_xll.ohTrigger(RecalcTrigger,TriggerON)),NA())</f>
        <v>8.3710149449789384E-3</v>
      </c>
      <c r="H1548" s="42">
        <f>_xll.qlCalendarAdvance(Calendar,$H1547,B1548,"f",FALSE)</f>
        <v>50592</v>
      </c>
      <c r="I1548" s="139">
        <f>_xll.qlInterestRateIndexValueDate(Index1M,$H1548)</f>
        <v>50594</v>
      </c>
      <c r="J1548" s="144">
        <f>IFERROR(_xll.qlIndexFixing(Index1M,$H1548,TRUE,_xll.ohTrigger(RecalcTrigger,Trigger1M)),NA())</f>
        <v>8.3777275947050089E-3</v>
      </c>
      <c r="K1548" s="44">
        <f>IFERROR(_xll.qlIndexFixing(Index3M,H1548,TRUE,_xll.ohTrigger(RecalcTrigger,Trigger3M)),NA())</f>
        <v>8.7984381544691393E-3</v>
      </c>
      <c r="L1548" s="44">
        <f>IFERROR(_xll.qlIndexFixing(Index6M,$H1548,TRUE,_xll.ohTrigger(RecalcTrigger,Trigger6M)),NA())</f>
        <v>8.7602352496623879E-3</v>
      </c>
      <c r="M1548" s="145">
        <f>IFERROR(_xll.qlIndexFixing(Index1Y,$H1548,TRUE,_xll.ohTrigger(RecalcTrigger,Trigger1Y)),NA())</f>
        <v>8.903998003178433E-3</v>
      </c>
      <c r="N1548" s="144">
        <f>IFERROR(_xll.qlIndexFixing(ONIndex1M,I1548,TRUE,_xll.ohTrigger(RecalcTrigger,Trigger1M)),NA())</f>
        <v>8.3866391294051823E-3</v>
      </c>
      <c r="O1548" s="44">
        <f>IFERROR(_xll.qlIndexFixing(ONIndex3M,I1548,TRUE,_xll.ohTrigger(RecalcTrigger,Trigger3M)),NA())</f>
        <v>8.8348850450703509E-3</v>
      </c>
      <c r="P1548" s="44">
        <f>IFERROR(_xll.qlIndexFixing(ONIndex6M,I1548,TRUE,_xll.ohTrigger(RecalcTrigger,Trigger6M)),NA())</f>
        <v>8.8445429461891933E-3</v>
      </c>
      <c r="Q1548" s="145">
        <f>IFERROR(_xll.qlIndexFixing(ONIndex1Y,I1548,TRUE,_xll.ohTrigger(RecalcTrigger,Trigger1Y)),NA())</f>
        <v>9.0639170258111079E-3</v>
      </c>
    </row>
    <row r="1549" spans="2:17" x14ac:dyDescent="0.2">
      <c r="B1549" s="39" t="s">
        <v>42</v>
      </c>
      <c r="D1549" s="42">
        <f>_xll.qlCalendarAdvance(Calendar,$D1548,B1549,"f",FALSE)</f>
        <v>50599</v>
      </c>
      <c r="E1549" s="139">
        <f>_xll.qlInterestRateIndexValueDate(IndexON,D1549)</f>
        <v>50599</v>
      </c>
      <c r="F1549" s="155">
        <f>IFERROR(_xll.qlIndexFixing(IndexON,D1549,TRUE,_xll.ohTrigger(RecalcTrigger,TriggerON)),NA())</f>
        <v>8.3636664369368674E-3</v>
      </c>
      <c r="H1549" s="42">
        <f>_xll.qlCalendarAdvance(Calendar,$H1548,B1549,"f",FALSE)</f>
        <v>50599</v>
      </c>
      <c r="I1549" s="139">
        <f>_xll.qlInterestRateIndexValueDate(Index1M,$H1549)</f>
        <v>50601</v>
      </c>
      <c r="J1549" s="144">
        <f>IFERROR(_xll.qlIndexFixing(Index1M,$H1549,TRUE,_xll.ohTrigger(RecalcTrigger,Trigger1M)),NA())</f>
        <v>8.3704710378046387E-3</v>
      </c>
      <c r="K1549" s="44">
        <f>IFERROR(_xll.qlIndexFixing(Index3M,H1549,TRUE,_xll.ohTrigger(RecalcTrigger,Trigger3M)),NA())</f>
        <v>8.7906584546673782E-3</v>
      </c>
      <c r="L1549" s="44">
        <f>IFERROR(_xll.qlIndexFixing(Index6M,$H1549,TRUE,_xll.ohTrigger(RecalcTrigger,Trigger6M)),NA())</f>
        <v>8.7520701345372882E-3</v>
      </c>
      <c r="M1549" s="145">
        <f>IFERROR(_xll.qlIndexFixing(Index1Y,$H1549,TRUE,_xll.ohTrigger(RecalcTrigger,Trigger1Y)),NA())</f>
        <v>8.896267782114841E-3</v>
      </c>
      <c r="N1549" s="144">
        <f>IFERROR(_xll.qlIndexFixing(ONIndex1M,I1549,TRUE,_xll.ohTrigger(RecalcTrigger,Trigger1M)),NA())</f>
        <v>8.379363860298028E-3</v>
      </c>
      <c r="O1549" s="44">
        <f>IFERROR(_xll.qlIndexFixing(ONIndex3M,I1549,TRUE,_xll.ohTrigger(RecalcTrigger,Trigger3M)),NA())</f>
        <v>8.827037234748758E-3</v>
      </c>
      <c r="P1549" s="44">
        <f>IFERROR(_xll.qlIndexFixing(ONIndex6M,I1549,TRUE,_xll.ohTrigger(RecalcTrigger,Trigger6M)),NA())</f>
        <v>8.8361566453354357E-3</v>
      </c>
      <c r="Q1549" s="145">
        <f>IFERROR(_xll.qlIndexFixing(ONIndex1Y,I1549,TRUE,_xll.ohTrigger(RecalcTrigger,Trigger1Y)),NA())</f>
        <v>9.0557250059486449E-3</v>
      </c>
    </row>
    <row r="1550" spans="2:17" x14ac:dyDescent="0.2">
      <c r="B1550" s="39" t="s">
        <v>42</v>
      </c>
      <c r="D1550" s="42">
        <f>_xll.qlCalendarAdvance(Calendar,$D1549,B1550,"f",FALSE)</f>
        <v>50606</v>
      </c>
      <c r="E1550" s="139">
        <f>_xll.qlInterestRateIndexValueDate(IndexON,D1550)</f>
        <v>50606</v>
      </c>
      <c r="F1550" s="155">
        <f>IFERROR(_xll.qlIndexFixing(IndexON,D1550,TRUE,_xll.ohTrigger(RecalcTrigger,TriggerON)),NA())</f>
        <v>8.3563331790159623E-3</v>
      </c>
      <c r="H1550" s="42">
        <f>_xll.qlCalendarAdvance(Calendar,$H1549,B1550,"f",FALSE)</f>
        <v>50606</v>
      </c>
      <c r="I1550" s="139">
        <f>_xll.qlInterestRateIndexValueDate(Index1M,$H1550)</f>
        <v>50608</v>
      </c>
      <c r="J1550" s="144">
        <f>IFERROR(_xll.qlIndexFixing(Index1M,$H1550,TRUE,_xll.ohTrigger(RecalcTrigger,Trigger1M)),NA())</f>
        <v>8.363229199053468E-3</v>
      </c>
      <c r="K1550" s="44">
        <f>IFERROR(_xll.qlIndexFixing(Index3M,H1550,TRUE,_xll.ohTrigger(RecalcTrigger,Trigger3M)),NA())</f>
        <v>8.7828935620680396E-3</v>
      </c>
      <c r="L1550" s="44">
        <f>IFERROR(_xll.qlIndexFixing(Index6M,$H1550,TRUE,_xll.ohTrigger(RecalcTrigger,Trigger6M)),NA())</f>
        <v>8.743926306692084E-3</v>
      </c>
      <c r="M1550" s="145">
        <f>IFERROR(_xll.qlIndexFixing(Index1Y,$H1550,TRUE,_xll.ohTrigger(RecalcTrigger,Trigger1Y)),NA())</f>
        <v>8.8885600797255181E-3</v>
      </c>
      <c r="N1550" s="144">
        <f>IFERROR(_xll.qlIndexFixing(ONIndex1M,I1550,TRUE,_xll.ohTrigger(RecalcTrigger,Trigger1M)),NA())</f>
        <v>8.372103024125721E-3</v>
      </c>
      <c r="O1550" s="44">
        <f>IFERROR(_xll.qlIndexFixing(ONIndex3M,I1550,TRUE,_xll.ohTrigger(RecalcTrigger,Trigger3M)),NA())</f>
        <v>8.8192032352996108E-3</v>
      </c>
      <c r="P1550" s="44">
        <f>IFERROR(_xll.qlIndexFixing(ONIndex6M,I1550,TRUE,_xll.ohTrigger(RecalcTrigger,Trigger6M)),NA())</f>
        <v>8.8277893361699E-3</v>
      </c>
      <c r="Q1550" s="145">
        <f>IFERROR(_xll.qlIndexFixing(ONIndex1Y,I1550,TRUE,_xll.ohTrigger(RecalcTrigger,Trigger1Y)),NA())</f>
        <v>9.0475512186216633E-3</v>
      </c>
    </row>
    <row r="1551" spans="2:17" x14ac:dyDescent="0.2">
      <c r="B1551" s="39" t="s">
        <v>42</v>
      </c>
      <c r="D1551" s="42">
        <f>_xll.qlCalendarAdvance(Calendar,$D1550,B1551,"f",FALSE)</f>
        <v>50613</v>
      </c>
      <c r="E1551" s="139">
        <f>_xll.qlInterestRateIndexValueDate(IndexON,D1551)</f>
        <v>50613</v>
      </c>
      <c r="F1551" s="155">
        <f>IFERROR(_xll.qlIndexFixing(IndexON,D1551,TRUE,_xll.ohTrigger(RecalcTrigger,TriggerON)),NA())</f>
        <v>8.3490153383625199E-3</v>
      </c>
      <c r="H1551" s="42">
        <f>_xll.qlCalendarAdvance(Calendar,$H1550,B1551,"f",FALSE)</f>
        <v>50613</v>
      </c>
      <c r="I1551" s="139">
        <f>_xll.qlInterestRateIndexValueDate(Index1M,$H1551)</f>
        <v>50615</v>
      </c>
      <c r="J1551" s="144">
        <f>IFERROR(_xll.qlIndexFixing(Index1M,$H1551,TRUE,_xll.ohTrigger(RecalcTrigger,Trigger1M)),NA())</f>
        <v>8.3560022429424174E-3</v>
      </c>
      <c r="K1551" s="44">
        <f>IFERROR(_xll.qlIndexFixing(Index3M,H1551,TRUE,_xll.ohTrigger(RecalcTrigger,Trigger3M)),NA())</f>
        <v>8.7751436368881785E-3</v>
      </c>
      <c r="L1551" s="44">
        <f>IFERROR(_xll.qlIndexFixing(Index6M,$H1551,TRUE,_xll.ohTrigger(RecalcTrigger,Trigger6M)),NA())</f>
        <v>8.7358039379944567E-3</v>
      </c>
      <c r="M1551" s="145">
        <f>IFERROR(_xll.qlIndexFixing(Index1Y,$H1551,TRUE,_xll.ohTrigger(RecalcTrigger,Trigger1Y)),NA())</f>
        <v>8.8808750552448416E-3</v>
      </c>
      <c r="N1551" s="144">
        <f>IFERROR(_xll.qlIndexFixing(ONIndex1M,I1551,TRUE,_xll.ohTrigger(RecalcTrigger,Trigger1M)),NA())</f>
        <v>8.3648567853167322E-3</v>
      </c>
      <c r="O1551" s="44">
        <f>IFERROR(_xll.qlIndexFixing(ONIndex3M,I1551,TRUE,_xll.ohTrigger(RecalcTrigger,Trigger3M)),NA())</f>
        <v>8.8113832066749609E-3</v>
      </c>
      <c r="P1551" s="44">
        <f>IFERROR(_xll.qlIndexFixing(ONIndex6M,I1551,TRUE,_xll.ohTrigger(RecalcTrigger,Trigger6M)),NA())</f>
        <v>8.8194411898356861E-3</v>
      </c>
      <c r="Q1551" s="145">
        <f>IFERROR(_xll.qlIndexFixing(ONIndex1Y,I1551,TRUE,_xll.ohTrigger(RecalcTrigger,Trigger1Y)),NA())</f>
        <v>9.0393958221834936E-3</v>
      </c>
    </row>
    <row r="1552" spans="2:17" x14ac:dyDescent="0.2">
      <c r="B1552" s="39" t="s">
        <v>42</v>
      </c>
      <c r="D1552" s="42">
        <f>_xll.qlCalendarAdvance(Calendar,$D1551,B1552,"f",FALSE)</f>
        <v>50620</v>
      </c>
      <c r="E1552" s="139">
        <f>_xll.qlInterestRateIndexValueDate(IndexON,D1552)</f>
        <v>50620</v>
      </c>
      <c r="F1552" s="155">
        <f>IFERROR(_xll.qlIndexFixing(IndexON,D1552,TRUE,_xll.ohTrigger(RecalcTrigger,TriggerON)),NA())</f>
        <v>8.3417130823626451E-3</v>
      </c>
      <c r="H1552" s="42">
        <f>_xll.qlCalendarAdvance(Calendar,$H1551,B1552,"f",FALSE)</f>
        <v>50620</v>
      </c>
      <c r="I1552" s="139">
        <f>_xll.qlInterestRateIndexValueDate(Index1M,$H1552)</f>
        <v>50622</v>
      </c>
      <c r="J1552" s="144">
        <f>IFERROR(_xll.qlIndexFixing(Index1M,$H1552,TRUE,_xll.ohTrigger(RecalcTrigger,Trigger1M)),NA())</f>
        <v>8.3487903339574121E-3</v>
      </c>
      <c r="K1552" s="44">
        <f>IFERROR(_xll.qlIndexFixing(Index3M,H1552,TRUE,_xll.ohTrigger(RecalcTrigger,Trigger3M)),NA())</f>
        <v>8.7674088393465896E-3</v>
      </c>
      <c r="L1552" s="44">
        <f>IFERROR(_xll.qlIndexFixing(Index6M,$H1552,TRUE,_xll.ohTrigger(RecalcTrigger,Trigger6M)),NA())</f>
        <v>8.7277032003103688E-3</v>
      </c>
      <c r="M1552" s="145">
        <f>IFERROR(_xll.qlIndexFixing(Index1Y,$H1552,TRUE,_xll.ohTrigger(RecalcTrigger,Trigger1Y)),NA())</f>
        <v>8.8732128679034697E-3</v>
      </c>
      <c r="N1552" s="144">
        <f>IFERROR(_xll.qlIndexFixing(ONIndex1M,I1552,TRUE,_xll.ohTrigger(RecalcTrigger,Trigger1M)),NA())</f>
        <v>8.3576253082195961E-3</v>
      </c>
      <c r="O1552" s="44">
        <f>IFERROR(_xll.qlIndexFixing(ONIndex3M,I1552,TRUE,_xll.ohTrigger(RecalcTrigger,Trigger3M)),NA())</f>
        <v>8.8035773087469238E-3</v>
      </c>
      <c r="P1552" s="44">
        <f>IFERROR(_xll.qlIndexFixing(ONIndex6M,I1552,TRUE,_xll.ohTrigger(RecalcTrigger,Trigger6M)),NA())</f>
        <v>8.8111123777956379E-3</v>
      </c>
      <c r="Q1552" s="145">
        <f>IFERROR(_xll.qlIndexFixing(ONIndex1Y,I1552,TRUE,_xll.ohTrigger(RecalcTrigger,Trigger1Y)),NA())</f>
        <v>9.0312589749874661E-3</v>
      </c>
    </row>
    <row r="1553" spans="2:17" x14ac:dyDescent="0.2">
      <c r="B1553" s="39" t="s">
        <v>42</v>
      </c>
      <c r="D1553" s="42">
        <f>_xll.qlCalendarAdvance(Calendar,$D1552,B1553,"f",FALSE)</f>
        <v>50627</v>
      </c>
      <c r="E1553" s="139">
        <f>_xll.qlInterestRateIndexValueDate(IndexON,D1553)</f>
        <v>50627</v>
      </c>
      <c r="F1553" s="155">
        <f>IFERROR(_xll.qlIndexFixing(IndexON,D1553,TRUE,_xll.ohTrigger(RecalcTrigger,TriggerON)),NA())</f>
        <v>8.3344265783225069E-3</v>
      </c>
      <c r="H1553" s="42">
        <f>_xll.qlCalendarAdvance(Calendar,$H1552,B1553,"f",FALSE)</f>
        <v>50627</v>
      </c>
      <c r="I1553" s="139">
        <f>_xll.qlInterestRateIndexValueDate(Index1M,$H1553)</f>
        <v>50629</v>
      </c>
      <c r="J1553" s="144">
        <f>IFERROR(_xll.qlIndexFixing(Index1M,$H1553,TRUE,_xll.ohTrigger(RecalcTrigger,Trigger1M)),NA())</f>
        <v>8.3415936365793808E-3</v>
      </c>
      <c r="K1553" s="44">
        <f>IFERROR(_xll.qlIndexFixing(Index3M,H1553,TRUE,_xll.ohTrigger(RecalcTrigger,Trigger3M)),NA())</f>
        <v>8.7596893296585914E-3</v>
      </c>
      <c r="L1553" s="44">
        <f>IFERROR(_xll.qlIndexFixing(Index6M,$H1553,TRUE,_xll.ohTrigger(RecalcTrigger,Trigger6M)),NA())</f>
        <v>8.7196242655044939E-3</v>
      </c>
      <c r="M1553" s="145">
        <f>IFERROR(_xll.qlIndexFixing(Index1Y,$H1553,TRUE,_xll.ohTrigger(RecalcTrigger,Trigger1Y)),NA())</f>
        <v>8.865573676929207E-3</v>
      </c>
      <c r="N1553" s="144">
        <f>IFERROR(_xll.qlIndexFixing(ONIndex1M,I1553,TRUE,_xll.ohTrigger(RecalcTrigger,Trigger1M)),NA())</f>
        <v>8.3504087573427199E-3</v>
      </c>
      <c r="O1553" s="44">
        <f>IFERROR(_xll.qlIndexFixing(ONIndex3M,I1553,TRUE,_xll.ohTrigger(RecalcTrigger,Trigger3M)),NA())</f>
        <v>8.7957857017872954E-3</v>
      </c>
      <c r="P1553" s="44">
        <f>IFERROR(_xll.qlIndexFixing(ONIndex6M,I1553,TRUE,_xll.ohTrigger(RecalcTrigger,Trigger6M)),NA())</f>
        <v>8.8028030715125993E-3</v>
      </c>
      <c r="Q1553" s="145">
        <f>IFERROR(_xll.qlIndexFixing(ONIndex1Y,I1553,TRUE,_xll.ohTrigger(RecalcTrigger,Trigger1Y)),NA())</f>
        <v>9.0231408353069753E-3</v>
      </c>
    </row>
    <row r="1554" spans="2:17" x14ac:dyDescent="0.2">
      <c r="B1554" s="39" t="s">
        <v>42</v>
      </c>
      <c r="D1554" s="42">
        <f>_xll.qlCalendarAdvance(Calendar,$D1553,B1554,"f",FALSE)</f>
        <v>50634</v>
      </c>
      <c r="E1554" s="139">
        <f>_xll.qlInterestRateIndexValueDate(IndexON,D1554)</f>
        <v>50634</v>
      </c>
      <c r="F1554" s="155">
        <f>IFERROR(_xll.qlIndexFixing(IndexON,D1554,TRUE,_xll.ohTrigger(RecalcTrigger,TriggerON)),NA())</f>
        <v>8.3271559934683381E-3</v>
      </c>
      <c r="H1554" s="42">
        <f>_xll.qlCalendarAdvance(Calendar,$H1553,B1554,"f",FALSE)</f>
        <v>50634</v>
      </c>
      <c r="I1554" s="139">
        <f>_xll.qlInterestRateIndexValueDate(Index1M,$H1554)</f>
        <v>50636</v>
      </c>
      <c r="J1554" s="144">
        <f>IFERROR(_xll.qlIndexFixing(Index1M,$H1554,TRUE,_xll.ohTrigger(RecalcTrigger,Trigger1M)),NA())</f>
        <v>8.3344123152992444E-3</v>
      </c>
      <c r="K1554" s="44">
        <f>IFERROR(_xll.qlIndexFixing(Index3M,H1554,TRUE,_xll.ohTrigger(RecalcTrigger,Trigger3M)),NA())</f>
        <v>8.7519852680377676E-3</v>
      </c>
      <c r="L1554" s="44">
        <f>IFERROR(_xll.qlIndexFixing(Index6M,$H1554,TRUE,_xll.ohTrigger(RecalcTrigger,Trigger6M)),NA())</f>
        <v>8.7115673054376352E-3</v>
      </c>
      <c r="M1554" s="145">
        <f>IFERROR(_xll.qlIndexFixing(Index1Y,$H1554,TRUE,_xll.ohTrigger(RecalcTrigger,Trigger1Y)),NA())</f>
        <v>8.857957641546144E-3</v>
      </c>
      <c r="N1554" s="144">
        <f>IFERROR(_xll.qlIndexFixing(ONIndex1M,I1554,TRUE,_xll.ohTrigger(RecalcTrigger,Trigger1M)),NA())</f>
        <v>8.3432072969547022E-3</v>
      </c>
      <c r="O1554" s="44">
        <f>IFERROR(_xll.qlIndexFixing(ONIndex3M,I1554,TRUE,_xll.ohTrigger(RecalcTrigger,Trigger3M)),NA())</f>
        <v>8.7880085453484469E-3</v>
      </c>
      <c r="P1554" s="44">
        <f>IFERROR(_xll.qlIndexFixing(ONIndex6M,I1554,TRUE,_xll.ohTrigger(RecalcTrigger,Trigger6M)),NA())</f>
        <v>8.79451344212967E-3</v>
      </c>
      <c r="Q1554" s="145">
        <f>IFERROR(_xll.qlIndexFixing(ONIndex1Y,I1554,TRUE,_xll.ohTrigger(RecalcTrigger,Trigger1Y)),NA())</f>
        <v>9.0150415615752877E-3</v>
      </c>
    </row>
    <row r="1555" spans="2:17" x14ac:dyDescent="0.2">
      <c r="B1555" s="39" t="s">
        <v>42</v>
      </c>
      <c r="D1555" s="42">
        <f>_xll.qlCalendarAdvance(Calendar,$D1554,B1555,"f",FALSE)</f>
        <v>50641</v>
      </c>
      <c r="E1555" s="139">
        <f>_xll.qlInterestRateIndexValueDate(IndexON,D1555)</f>
        <v>50641</v>
      </c>
      <c r="F1555" s="155">
        <f>IFERROR(_xll.qlIndexFixing(IndexON,D1555,TRUE,_xll.ohTrigger(RecalcTrigger,TriggerON)),NA())</f>
        <v>8.3199014951862438E-3</v>
      </c>
      <c r="H1555" s="42">
        <f>_xll.qlCalendarAdvance(Calendar,$H1554,B1555,"f",FALSE)</f>
        <v>50641</v>
      </c>
      <c r="I1555" s="139">
        <f>_xll.qlInterestRateIndexValueDate(Index1M,$H1555)</f>
        <v>50643</v>
      </c>
      <c r="J1555" s="144">
        <f>IFERROR(_xll.qlIndexFixing(Index1M,$H1555,TRUE,_xll.ohTrigger(RecalcTrigger,Trigger1M)),NA())</f>
        <v>8.3272465346004299E-3</v>
      </c>
      <c r="K1555" s="44">
        <f>IFERROR(_xll.qlIndexFixing(Index3M,H1555,TRUE,_xll.ohTrigger(RecalcTrigger,Trigger3M)),NA())</f>
        <v>8.7442968147011732E-3</v>
      </c>
      <c r="L1555" s="44">
        <f>IFERROR(_xll.qlIndexFixing(Index6M,$H1555,TRUE,_xll.ohTrigger(RecalcTrigger,Trigger6M)),NA())</f>
        <v>8.7035324919706013E-3</v>
      </c>
      <c r="M1555" s="145">
        <f>IFERROR(_xll.qlIndexFixing(Index1Y,$H1555,TRUE,_xll.ohTrigger(RecalcTrigger,Trigger1Y)),NA())</f>
        <v>8.8503649209757361E-3</v>
      </c>
      <c r="N1555" s="144">
        <f>IFERROR(_xll.qlIndexFixing(ONIndex1M,I1555,TRUE,_xll.ohTrigger(RecalcTrigger,Trigger1M)),NA())</f>
        <v>8.3360210915639499E-3</v>
      </c>
      <c r="O1555" s="44">
        <f>IFERROR(_xll.qlIndexFixing(ONIndex3M,I1555,TRUE,_xll.ohTrigger(RecalcTrigger,Trigger3M)),NA())</f>
        <v>8.7802459996222382E-3</v>
      </c>
      <c r="P1555" s="44">
        <f>IFERROR(_xll.qlIndexFixing(ONIndex6M,I1555,TRUE,_xll.ohTrigger(RecalcTrigger,Trigger6M)),NA())</f>
        <v>8.786243661269566E-3</v>
      </c>
      <c r="Q1555" s="145">
        <f>IFERROR(_xll.qlIndexFixing(ONIndex1Y,I1555,TRUE,_xll.ohTrigger(RecalcTrigger,Trigger1Y)),NA())</f>
        <v>9.0069613120657976E-3</v>
      </c>
    </row>
    <row r="1556" spans="2:17" x14ac:dyDescent="0.2">
      <c r="B1556" s="39" t="s">
        <v>42</v>
      </c>
      <c r="D1556" s="42">
        <f>_xll.qlCalendarAdvance(Calendar,$D1555,B1556,"f",FALSE)</f>
        <v>50648</v>
      </c>
      <c r="E1556" s="139">
        <f>_xll.qlInterestRateIndexValueDate(IndexON,D1556)</f>
        <v>50648</v>
      </c>
      <c r="F1556" s="155">
        <f>IFERROR(_xll.qlIndexFixing(IndexON,D1556,TRUE,_xll.ohTrigger(RecalcTrigger,TriggerON)),NA())</f>
        <v>8.3126632506225206E-3</v>
      </c>
      <c r="H1556" s="42">
        <f>_xll.qlCalendarAdvance(Calendar,$H1555,B1556,"f",FALSE)</f>
        <v>50648</v>
      </c>
      <c r="I1556" s="139">
        <f>_xll.qlInterestRateIndexValueDate(Index1M,$H1556)</f>
        <v>50650</v>
      </c>
      <c r="J1556" s="144">
        <f>IFERROR(_xll.qlIndexFixing(Index1M,$H1556,TRUE,_xll.ohTrigger(RecalcTrigger,Trigger1M)),NA())</f>
        <v>8.320096458966364E-3</v>
      </c>
      <c r="K1556" s="44">
        <f>IFERROR(_xll.qlIndexFixing(Index3M,H1556,TRUE,_xll.ohTrigger(RecalcTrigger,Trigger3M)),NA())</f>
        <v>8.7370632323428826E-3</v>
      </c>
      <c r="L1556" s="44">
        <f>IFERROR(_xll.qlIndexFixing(Index6M,$H1556,TRUE,_xll.ohTrigger(RecalcTrigger,Trigger6M)),NA())</f>
        <v>8.6978194649094138E-3</v>
      </c>
      <c r="M1556" s="145">
        <f>IFERROR(_xll.qlIndexFixing(Index1Y,$H1556,TRUE,_xll.ohTrigger(RecalcTrigger,Trigger1Y)),NA())</f>
        <v>8.8427956744350621E-3</v>
      </c>
      <c r="N1556" s="144">
        <f>IFERROR(_xll.qlIndexFixing(ONIndex1M,I1556,TRUE,_xll.ohTrigger(RecalcTrigger,Trigger1M)),NA())</f>
        <v>8.3288503054390617E-3</v>
      </c>
      <c r="O1556" s="44">
        <f>IFERROR(_xll.qlIndexFixing(ONIndex3M,I1556,TRUE,_xll.ohTrigger(RecalcTrigger,Trigger3M)),NA())</f>
        <v>8.7724982245607208E-3</v>
      </c>
      <c r="P1556" s="44">
        <f>IFERROR(_xll.qlIndexFixing(ONIndex6M,I1556,TRUE,_xll.ohTrigger(RecalcTrigger,Trigger6M)),NA())</f>
        <v>8.777993900075387E-3</v>
      </c>
      <c r="Q1556" s="145">
        <f>IFERROR(_xll.qlIndexFixing(ONIndex1Y,I1556,TRUE,_xll.ohTrigger(RecalcTrigger,Trigger1Y)),NA())</f>
        <v>8.9989002450518996E-3</v>
      </c>
    </row>
    <row r="1557" spans="2:17" x14ac:dyDescent="0.2">
      <c r="B1557" s="39" t="s">
        <v>42</v>
      </c>
      <c r="D1557" s="42">
        <f>_xll.qlCalendarAdvance(Calendar,$D1556,B1557,"f",FALSE)</f>
        <v>50655</v>
      </c>
      <c r="E1557" s="139">
        <f>_xll.qlInterestRateIndexValueDate(IndexON,D1557)</f>
        <v>50655</v>
      </c>
      <c r="F1557" s="155">
        <f>IFERROR(_xll.qlIndexFixing(IndexON,D1557,TRUE,_xll.ohTrigger(RecalcTrigger,TriggerON)),NA())</f>
        <v>8.3054414272432098E-3</v>
      </c>
      <c r="H1557" s="42">
        <f>_xll.qlCalendarAdvance(Calendar,$H1556,B1557,"f",FALSE)</f>
        <v>50655</v>
      </c>
      <c r="I1557" s="139">
        <f>_xll.qlInterestRateIndexValueDate(Index1M,$H1557)</f>
        <v>50657</v>
      </c>
      <c r="J1557" s="144">
        <f>IFERROR(_xll.qlIndexFixing(Index1M,$H1557,TRUE,_xll.ohTrigger(RecalcTrigger,Trigger1M)),NA())</f>
        <v>8.3129622528829716E-3</v>
      </c>
      <c r="K1557" s="44">
        <f>IFERROR(_xll.qlIndexFixing(Index3M,H1557,TRUE,_xll.ohTrigger(RecalcTrigger,Trigger3M)),NA())</f>
        <v>8.7294054937563439E-3</v>
      </c>
      <c r="L1557" s="44">
        <f>IFERROR(_xll.qlIndexFixing(Index6M,$H1557,TRUE,_xll.ohTrigger(RecalcTrigger,Trigger6M)),NA())</f>
        <v>8.6898221033991502E-3</v>
      </c>
      <c r="M1557" s="145">
        <f>IFERROR(_xll.qlIndexFixing(Index1Y,$H1557,TRUE,_xll.ohTrigger(RecalcTrigger,Trigger1Y)),NA())</f>
        <v>8.8352500611387913E-3</v>
      </c>
      <c r="N1557" s="144">
        <f>IFERROR(_xll.qlIndexFixing(ONIndex1M,I1557,TRUE,_xll.ohTrigger(RecalcTrigger,Trigger1M)),NA())</f>
        <v>8.3216951030085085E-3</v>
      </c>
      <c r="O1557" s="44">
        <f>IFERROR(_xll.qlIndexFixing(ONIndex3M,I1557,TRUE,_xll.ohTrigger(RecalcTrigger,Trigger3M)),NA())</f>
        <v>8.7647653799560743E-3</v>
      </c>
      <c r="P1557" s="44">
        <f>IFERROR(_xll.qlIndexFixing(ONIndex6M,I1557,TRUE,_xll.ohTrigger(RecalcTrigger,Trigger6M)),NA())</f>
        <v>8.769764330009977E-3</v>
      </c>
      <c r="Q1557" s="145">
        <f>IFERROR(_xll.qlIndexFixing(ONIndex1Y,I1557,TRUE,_xll.ohTrigger(RecalcTrigger,Trigger1Y)),NA())</f>
        <v>8.9908585189668599E-3</v>
      </c>
    </row>
    <row r="1558" spans="2:17" x14ac:dyDescent="0.2">
      <c r="B1558" s="39" t="s">
        <v>42</v>
      </c>
      <c r="D1558" s="42">
        <f>_xll.qlCalendarAdvance(Calendar,$D1557,B1558,"f",FALSE)</f>
        <v>50662</v>
      </c>
      <c r="E1558" s="139">
        <f>_xll.qlInterestRateIndexValueDate(IndexON,D1558)</f>
        <v>50662</v>
      </c>
      <c r="F1558" s="155">
        <f>IFERROR(_xll.qlIndexFixing(IndexON,D1558,TRUE,_xll.ohTrigger(RecalcTrigger,TriggerON)),NA())</f>
        <v>8.2982361923544801E-3</v>
      </c>
      <c r="H1558" s="42">
        <f>_xll.qlCalendarAdvance(Calendar,$H1557,B1558,"f",FALSE)</f>
        <v>50662</v>
      </c>
      <c r="I1558" s="139">
        <f>_xll.qlInterestRateIndexValueDate(Index1M,$H1558)</f>
        <v>50664</v>
      </c>
      <c r="J1558" s="144">
        <f>IFERROR(_xll.qlIndexFixing(Index1M,$H1558,TRUE,_xll.ohTrigger(RecalcTrigger,Trigger1M)),NA())</f>
        <v>8.3058440808311818E-3</v>
      </c>
      <c r="K1558" s="44">
        <f>IFERROR(_xll.qlIndexFixing(Index3M,H1558,TRUE,_xll.ohTrigger(RecalcTrigger,Trigger3M)),NA())</f>
        <v>8.7217638320915784E-3</v>
      </c>
      <c r="L1558" s="44">
        <f>IFERROR(_xll.qlIndexFixing(Index6M,$H1558,TRUE,_xll.ohTrigger(RecalcTrigger,Trigger6M)),NA())</f>
        <v>8.6818473390779787E-3</v>
      </c>
      <c r="M1558" s="145">
        <f>IFERROR(_xll.qlIndexFixing(Index1Y,$H1558,TRUE,_xll.ohTrigger(RecalcTrigger,Trigger1Y)),NA())</f>
        <v>8.8277282402987444E-3</v>
      </c>
      <c r="N1558" s="144">
        <f>IFERROR(_xll.qlIndexFixing(ONIndex1M,I1558,TRUE,_xll.ohTrigger(RecalcTrigger,Trigger1M)),NA())</f>
        <v>8.314555648700761E-3</v>
      </c>
      <c r="O1558" s="44">
        <f>IFERROR(_xll.qlIndexFixing(ONIndex3M,I1558,TRUE,_xll.ohTrigger(RecalcTrigger,Trigger3M)),NA())</f>
        <v>8.7570476257603502E-3</v>
      </c>
      <c r="P1558" s="44">
        <f>IFERROR(_xll.qlIndexFixing(ONIndex6M,I1558,TRUE,_xll.ohTrigger(RecalcTrigger,Trigger6M)),NA())</f>
        <v>8.7615551223763077E-3</v>
      </c>
      <c r="Q1558" s="145">
        <f>IFERROR(_xll.qlIndexFixing(ONIndex1Y,I1558,TRUE,_xll.ohTrigger(RecalcTrigger,Trigger1Y)),NA())</f>
        <v>8.9828362920840732E-3</v>
      </c>
    </row>
    <row r="1559" spans="2:17" x14ac:dyDescent="0.2">
      <c r="B1559" s="39" t="s">
        <v>42</v>
      </c>
      <c r="D1559" s="42">
        <f>_xll.qlCalendarAdvance(Calendar,$D1558,B1559,"f",FALSE)</f>
        <v>50669</v>
      </c>
      <c r="E1559" s="139">
        <f>_xll.qlInterestRateIndexValueDate(IndexON,D1559)</f>
        <v>50669</v>
      </c>
      <c r="F1559" s="155">
        <f>IFERROR(_xll.qlIndexFixing(IndexON,D1559,TRUE,_xll.ohTrigger(RecalcTrigger,TriggerON)),NA())</f>
        <v>8.2910477130226923E-3</v>
      </c>
      <c r="H1559" s="42">
        <f>_xll.qlCalendarAdvance(Calendar,$H1558,B1559,"f",FALSE)</f>
        <v>50669</v>
      </c>
      <c r="I1559" s="139">
        <f>_xll.qlInterestRateIndexValueDate(Index1M,$H1559)</f>
        <v>50671</v>
      </c>
      <c r="J1559" s="144">
        <f>IFERROR(_xll.qlIndexFixing(Index1M,$H1559,TRUE,_xll.ohTrigger(RecalcTrigger,Trigger1M)),NA())</f>
        <v>8.2987421072969192E-3</v>
      </c>
      <c r="K1559" s="44">
        <f>IFERROR(_xll.qlIndexFixing(Index3M,H1559,TRUE,_xll.ohTrigger(RecalcTrigger,Trigger3M)),NA())</f>
        <v>8.7141384075580114E-3</v>
      </c>
      <c r="L1559" s="44">
        <f>IFERROR(_xll.qlIndexFixing(Index6M,$H1559,TRUE,_xll.ohTrigger(RecalcTrigger,Trigger6M)),NA())</f>
        <v>8.6738953437836917E-3</v>
      </c>
      <c r="M1559" s="145">
        <f>IFERROR(_xll.qlIndexFixing(Index1Y,$H1559,TRUE,_xll.ohTrigger(RecalcTrigger,Trigger1Y)),NA())</f>
        <v>8.8202303711225824E-3</v>
      </c>
      <c r="N1559" s="144">
        <f>IFERROR(_xll.qlIndexFixing(ONIndex1M,I1559,TRUE,_xll.ohTrigger(RecalcTrigger,Trigger1M)),NA())</f>
        <v>8.3074321069442902E-3</v>
      </c>
      <c r="O1559" s="44">
        <f>IFERROR(_xll.qlIndexFixing(ONIndex3M,I1559,TRUE,_xll.ohTrigger(RecalcTrigger,Trigger3M)),NA())</f>
        <v>8.7493451220854723E-3</v>
      </c>
      <c r="P1559" s="44">
        <f>IFERROR(_xll.qlIndexFixing(ONIndex6M,I1559,TRUE,_xll.ohTrigger(RecalcTrigger,Trigger6M)),NA())</f>
        <v>8.7533664487171592E-3</v>
      </c>
      <c r="Q1559" s="145">
        <f>IFERROR(_xll.qlIndexFixing(ONIndex1Y,I1559,TRUE,_xll.ohTrigger(RecalcTrigger,Trigger1Y)),NA())</f>
        <v>8.9748337228368058E-3</v>
      </c>
    </row>
    <row r="1560" spans="2:17" x14ac:dyDescent="0.2">
      <c r="B1560" s="39" t="s">
        <v>42</v>
      </c>
      <c r="D1560" s="42">
        <f>_xll.qlCalendarAdvance(Calendar,$D1559,B1560,"f",FALSE)</f>
        <v>50676</v>
      </c>
      <c r="E1560" s="139">
        <f>_xll.qlInterestRateIndexValueDate(IndexON,D1560)</f>
        <v>50676</v>
      </c>
      <c r="F1560" s="155">
        <f>IFERROR(_xll.qlIndexFixing(IndexON,D1560,TRUE,_xll.ohTrigger(RecalcTrigger,TriggerON)),NA())</f>
        <v>8.2838761568737596E-3</v>
      </c>
      <c r="H1560" s="42">
        <f>_xll.qlCalendarAdvance(Calendar,$H1559,B1560,"f",FALSE)</f>
        <v>50676</v>
      </c>
      <c r="I1560" s="139">
        <f>_xll.qlInterestRateIndexValueDate(Index1M,$H1560)</f>
        <v>50678</v>
      </c>
      <c r="J1560" s="144">
        <f>IFERROR(_xll.qlIndexFixing(Index1M,$H1560,TRUE,_xll.ohTrigger(RecalcTrigger,Trigger1M)),NA())</f>
        <v>8.2928843979123874E-3</v>
      </c>
      <c r="K1560" s="44">
        <f>IFERROR(_xll.qlIndexFixing(Index3M,H1560,TRUE,_xll.ohTrigger(RecalcTrigger,Trigger3M)),NA())</f>
        <v>8.706094279664912E-3</v>
      </c>
      <c r="L1560" s="44">
        <f>IFERROR(_xll.qlIndexFixing(Index6M,$H1560,TRUE,_xll.ohTrigger(RecalcTrigger,Trigger6M)),NA())</f>
        <v>8.6655120794800495E-3</v>
      </c>
      <c r="M1560" s="145">
        <f>IFERROR(_xll.qlIndexFixing(Index1Y,$H1560,TRUE,_xll.ohTrigger(RecalcTrigger,Trigger1Y)),NA())</f>
        <v>8.8127566128157753E-3</v>
      </c>
      <c r="N1560" s="144">
        <f>IFERROR(_xll.qlIndexFixing(ONIndex1M,I1560,TRUE,_xll.ohTrigger(RecalcTrigger,Trigger1M)),NA())</f>
        <v>8.3003246420076948E-3</v>
      </c>
      <c r="O1560" s="44">
        <f>IFERROR(_xll.qlIndexFixing(ONIndex3M,I1560,TRUE,_xll.ohTrigger(RecalcTrigger,Trigger3M)),NA())</f>
        <v>8.7416580288834922E-3</v>
      </c>
      <c r="P1560" s="44">
        <f>IFERROR(_xll.qlIndexFixing(ONIndex6M,I1560,TRUE,_xll.ohTrigger(RecalcTrigger,Trigger6M)),NA())</f>
        <v>8.7451984800157589E-3</v>
      </c>
      <c r="Q1560" s="145">
        <f>IFERROR(_xll.qlIndexFixing(ONIndex1Y,I1560,TRUE,_xll.ohTrigger(RecalcTrigger,Trigger1Y)),NA())</f>
        <v>8.9668509693385801E-3</v>
      </c>
    </row>
    <row r="1561" spans="2:17" x14ac:dyDescent="0.2">
      <c r="B1561" s="39" t="s">
        <v>42</v>
      </c>
      <c r="D1561" s="42">
        <f>_xll.qlCalendarAdvance(Calendar,$D1560,B1561,"f",FALSE)</f>
        <v>50683</v>
      </c>
      <c r="E1561" s="139">
        <f>_xll.qlInterestRateIndexValueDate(IndexON,D1561)</f>
        <v>50683</v>
      </c>
      <c r="F1561" s="155">
        <f>IFERROR(_xll.qlIndexFixing(IndexON,D1561,TRUE,_xll.ohTrigger(RecalcTrigger,TriggerON)),NA())</f>
        <v>8.2767216909740426E-3</v>
      </c>
      <c r="H1561" s="42">
        <f>_xll.qlCalendarAdvance(Calendar,$H1560,B1561,"f",FALSE)</f>
        <v>50683</v>
      </c>
      <c r="I1561" s="139">
        <f>_xll.qlInterestRateIndexValueDate(Index1M,$H1561)</f>
        <v>50685</v>
      </c>
      <c r="J1561" s="144">
        <f>IFERROR(_xll.qlIndexFixing(Index1M,$H1561,TRUE,_xll.ohTrigger(RecalcTrigger,Trigger1M)),NA())</f>
        <v>8.2845874137121855E-3</v>
      </c>
      <c r="K1561" s="44">
        <f>IFERROR(_xll.qlIndexFixing(Index3M,H1561,TRUE,_xll.ohTrigger(RecalcTrigger,Trigger3M)),NA())</f>
        <v>8.6985028404563541E-3</v>
      </c>
      <c r="L1561" s="44">
        <f>IFERROR(_xll.qlIndexFixing(Index6M,$H1561,TRUE,_xll.ohTrigger(RecalcTrigger,Trigger6M)),NA())</f>
        <v>8.6576076585688343E-3</v>
      </c>
      <c r="M1561" s="145">
        <f>IFERROR(_xll.qlIndexFixing(Index1Y,$H1561,TRUE,_xll.ohTrigger(RecalcTrigger,Trigger1Y)),NA())</f>
        <v>8.8053071245802923E-3</v>
      </c>
      <c r="N1561" s="144">
        <f>IFERROR(_xll.qlIndexFixing(ONIndex1M,I1561,TRUE,_xll.ohTrigger(RecalcTrigger,Trigger1M)),NA())</f>
        <v>8.2932334185592538E-3</v>
      </c>
      <c r="O1561" s="44">
        <f>IFERROR(_xll.qlIndexFixing(ONIndex3M,I1561,TRUE,_xll.ohTrigger(RecalcTrigger,Trigger3M)),NA())</f>
        <v>8.7339865059465893E-3</v>
      </c>
      <c r="P1561" s="44">
        <f>IFERROR(_xll.qlIndexFixing(ONIndex6M,I1561,TRUE,_xll.ohTrigger(RecalcTrigger,Trigger6M)),NA())</f>
        <v>8.7370513881346312E-3</v>
      </c>
      <c r="Q1561" s="145">
        <f>IFERROR(_xll.qlIndexFixing(ONIndex1Y,I1561,TRUE,_xll.ohTrigger(RecalcTrigger,Trigger1Y)),NA())</f>
        <v>8.9588881901825346E-3</v>
      </c>
    </row>
    <row r="1562" spans="2:17" x14ac:dyDescent="0.2">
      <c r="B1562" s="39" t="s">
        <v>42</v>
      </c>
      <c r="D1562" s="42">
        <f>_xll.qlCalendarAdvance(Calendar,$D1561,B1562,"f",FALSE)</f>
        <v>50690</v>
      </c>
      <c r="E1562" s="139">
        <f>_xll.qlInterestRateIndexValueDate(IndexON,D1562)</f>
        <v>50690</v>
      </c>
      <c r="F1562" s="155">
        <f>IFERROR(_xll.qlIndexFixing(IndexON,D1562,TRUE,_xll.ohTrigger(RecalcTrigger,TriggerON)),NA())</f>
        <v>8.2695844826297105E-3</v>
      </c>
      <c r="H1562" s="42">
        <f>_xll.qlCalendarAdvance(Calendar,$H1561,B1562,"f",FALSE)</f>
        <v>50690</v>
      </c>
      <c r="I1562" s="139">
        <f>_xll.qlInterestRateIndexValueDate(Index1M,$H1562)</f>
        <v>50692</v>
      </c>
      <c r="J1562" s="144">
        <f>IFERROR(_xll.qlIndexFixing(Index1M,$H1562,TRUE,_xll.ohTrigger(RecalcTrigger,Trigger1M)),NA())</f>
        <v>8.2775350226285682E-3</v>
      </c>
      <c r="K1562" s="44">
        <f>IFERROR(_xll.qlIndexFixing(Index3M,H1562,TRUE,_xll.ohTrigger(RecalcTrigger,Trigger3M)),NA())</f>
        <v>8.6909281309975554E-3</v>
      </c>
      <c r="L1562" s="44">
        <f>IFERROR(_xll.qlIndexFixing(Index6M,$H1562,TRUE,_xll.ohTrigger(RecalcTrigger,Trigger6M)),NA())</f>
        <v>8.6497265351951434E-3</v>
      </c>
      <c r="M1562" s="145">
        <f>IFERROR(_xll.qlIndexFixing(Index1Y,$H1562,TRUE,_xll.ohTrigger(RecalcTrigger,Trigger1Y)),NA())</f>
        <v>8.797882065615251E-3</v>
      </c>
      <c r="N1562" s="144">
        <f>IFERROR(_xll.qlIndexFixing(ONIndex1M,I1562,TRUE,_xll.ohTrigger(RecalcTrigger,Trigger1M)),NA())</f>
        <v>8.2861586007076937E-3</v>
      </c>
      <c r="O1562" s="44">
        <f>IFERROR(_xll.qlIndexFixing(ONIndex3M,I1562,TRUE,_xll.ohTrigger(RecalcTrigger,Trigger3M)),NA())</f>
        <v>8.7263307133067514E-3</v>
      </c>
      <c r="P1562" s="44">
        <f>IFERROR(_xll.qlIndexFixing(ONIndex6M,I1562,TRUE,_xll.ohTrigger(RecalcTrigger,Trigger6M)),NA())</f>
        <v>8.7289253441369397E-3</v>
      </c>
      <c r="Q1562" s="145">
        <f>IFERROR(_xll.qlIndexFixing(ONIndex1Y,I1562,TRUE,_xll.ohTrigger(RecalcTrigger,Trigger1Y)),NA())</f>
        <v>8.9509455435621277E-3</v>
      </c>
    </row>
    <row r="1563" spans="2:17" x14ac:dyDescent="0.2">
      <c r="B1563" s="39" t="s">
        <v>42</v>
      </c>
      <c r="D1563" s="42">
        <f>_xll.qlCalendarAdvance(Calendar,$D1562,B1563,"f",FALSE)</f>
        <v>50697</v>
      </c>
      <c r="E1563" s="139">
        <f>_xll.qlInterestRateIndexValueDate(IndexON,D1563)</f>
        <v>50697</v>
      </c>
      <c r="F1563" s="155">
        <f>IFERROR(_xll.qlIndexFixing(IndexON,D1563,TRUE,_xll.ohTrigger(RecalcTrigger,TriggerON)),NA())</f>
        <v>8.2624646993068041E-3</v>
      </c>
      <c r="H1563" s="42">
        <f>_xll.qlCalendarAdvance(Calendar,$H1562,B1563,"f",FALSE)</f>
        <v>50697</v>
      </c>
      <c r="I1563" s="139">
        <f>_xll.qlInterestRateIndexValueDate(Index1M,$H1563)</f>
        <v>50699</v>
      </c>
      <c r="J1563" s="144">
        <f>IFERROR(_xll.qlIndexFixing(Index1M,$H1563,TRUE,_xll.ohTrigger(RecalcTrigger,Trigger1M)),NA())</f>
        <v>8.2704994879911897E-3</v>
      </c>
      <c r="K1563" s="44">
        <f>IFERROR(_xll.qlIndexFixing(Index3M,H1563,TRUE,_xll.ohTrigger(RecalcTrigger,Trigger3M)),NA())</f>
        <v>8.6833703114960158E-3</v>
      </c>
      <c r="L1563" s="44">
        <f>IFERROR(_xll.qlIndexFixing(Index6M,$H1563,TRUE,_xll.ohTrigger(RecalcTrigger,Trigger6M)),NA())</f>
        <v>8.6418688811929541E-3</v>
      </c>
      <c r="M1563" s="145">
        <f>IFERROR(_xll.qlIndexFixing(Index1Y,$H1563,TRUE,_xll.ohTrigger(RecalcTrigger,Trigger1Y)),NA())</f>
        <v>8.7904815951169238E-3</v>
      </c>
      <c r="N1563" s="144">
        <f>IFERROR(_xll.qlIndexFixing(ONIndex1M,I1563,TRUE,_xll.ohTrigger(RecalcTrigger,Trigger1M)),NA())</f>
        <v>8.2791003529614215E-3</v>
      </c>
      <c r="O1563" s="44">
        <f>IFERROR(_xll.qlIndexFixing(ONIndex3M,I1563,TRUE,_xll.ohTrigger(RecalcTrigger,Trigger3M)),NA())</f>
        <v>8.718690810995966E-3</v>
      </c>
      <c r="P1563" s="44">
        <f>IFERROR(_xll.qlIndexFixing(ONIndex6M,I1563,TRUE,_xll.ohTrigger(RecalcTrigger,Trigger6M)),NA())</f>
        <v>8.7208205194055921E-3</v>
      </c>
      <c r="Q1563" s="145">
        <f>IFERROR(_xll.qlIndexFixing(ONIndex1Y,I1563,TRUE,_xll.ohTrigger(RecalcTrigger,Trigger1Y)),NA())</f>
        <v>8.9430231878306898E-3</v>
      </c>
    </row>
    <row r="1564" spans="2:17" x14ac:dyDescent="0.2">
      <c r="B1564" s="39" t="s">
        <v>42</v>
      </c>
      <c r="D1564" s="42">
        <f>_xll.qlCalendarAdvance(Calendar,$D1563,B1564,"f",FALSE)</f>
        <v>50704</v>
      </c>
      <c r="E1564" s="139">
        <f>_xll.qlInterestRateIndexValueDate(IndexON,D1564)</f>
        <v>50704</v>
      </c>
      <c r="F1564" s="155">
        <f>IFERROR(_xll.qlIndexFixing(IndexON,D1564,TRUE,_xll.ohTrigger(RecalcTrigger,TriggerON)),NA())</f>
        <v>8.2553625081516202E-3</v>
      </c>
      <c r="H1564" s="42">
        <f>_xll.qlCalendarAdvance(Calendar,$H1563,B1564,"f",FALSE)</f>
        <v>50704</v>
      </c>
      <c r="I1564" s="139">
        <f>_xll.qlInterestRateIndexValueDate(Index1M,$H1564)</f>
        <v>50706</v>
      </c>
      <c r="J1564" s="144">
        <f>IFERROR(_xll.qlIndexFixing(Index1M,$H1564,TRUE,_xll.ohTrigger(RecalcTrigger,Trigger1M)),NA())</f>
        <v>8.2634809742834769E-3</v>
      </c>
      <c r="K1564" s="44">
        <f>IFERROR(_xll.qlIndexFixing(Index3M,H1564,TRUE,_xll.ohTrigger(RecalcTrigger,Trigger3M)),NA())</f>
        <v>8.6758295421540208E-3</v>
      </c>
      <c r="L1564" s="44">
        <f>IFERROR(_xll.qlIndexFixing(Index6M,$H1564,TRUE,_xll.ohTrigger(RecalcTrigger,Trigger6M)),NA())</f>
        <v>8.6340348683944853E-3</v>
      </c>
      <c r="M1564" s="145">
        <f>IFERROR(_xll.qlIndexFixing(Index1Y,$H1564,TRUE,_xll.ohTrigger(RecalcTrigger,Trigger1Y)),NA())</f>
        <v>8.7831058722780807E-3</v>
      </c>
      <c r="N1564" s="144">
        <f>IFERROR(_xll.qlIndexFixing(ONIndex1M,I1564,TRUE,_xll.ohTrigger(RecalcTrigger,Trigger1M)),NA())</f>
        <v>8.272058839668972E-3</v>
      </c>
      <c r="O1564" s="44">
        <f>IFERROR(_xll.qlIndexFixing(ONIndex3M,I1564,TRUE,_xll.ohTrigger(RecalcTrigger,Trigger3M)),NA())</f>
        <v>8.7110669588863487E-3</v>
      </c>
      <c r="P1564" s="44">
        <f>IFERROR(_xll.qlIndexFixing(ONIndex6M,I1564,TRUE,_xll.ohTrigger(RecalcTrigger,Trigger6M)),NA())</f>
        <v>8.7127370853234964E-3</v>
      </c>
      <c r="Q1564" s="145">
        <f>IFERROR(_xll.qlIndexFixing(ONIndex1Y,I1564,TRUE,_xll.ohTrigger(RecalcTrigger,Trigger1Y)),NA())</f>
        <v>8.9351212812616154E-3</v>
      </c>
    </row>
    <row r="1565" spans="2:17" x14ac:dyDescent="0.2">
      <c r="B1565" s="39" t="s">
        <v>42</v>
      </c>
      <c r="D1565" s="42">
        <f>_xll.qlCalendarAdvance(Calendar,$D1564,B1565,"f",FALSE)</f>
        <v>50711</v>
      </c>
      <c r="E1565" s="139">
        <f>_xll.qlInterestRateIndexValueDate(IndexON,D1565)</f>
        <v>50711</v>
      </c>
      <c r="F1565" s="155">
        <f>IFERROR(_xll.qlIndexFixing(IndexON,D1565,TRUE,_xll.ohTrigger(RecalcTrigger,TriggerON)),NA())</f>
        <v>8.2482780764703278E-3</v>
      </c>
      <c r="H1565" s="42">
        <f>_xll.qlCalendarAdvance(Calendar,$H1564,B1565,"f",FALSE)</f>
        <v>50711</v>
      </c>
      <c r="I1565" s="139">
        <f>_xll.qlInterestRateIndexValueDate(Index1M,$H1565)</f>
        <v>50713</v>
      </c>
      <c r="J1565" s="144">
        <f>IFERROR(_xll.qlIndexFixing(Index1M,$H1565,TRUE,_xll.ohTrigger(RecalcTrigger,Trigger1M)),NA())</f>
        <v>8.2564796459888568E-3</v>
      </c>
      <c r="K1565" s="44">
        <f>IFERROR(_xll.qlIndexFixing(Index3M,H1565,TRUE,_xll.ohTrigger(RecalcTrigger,Trigger3M)),NA())</f>
        <v>8.6683059831764633E-3</v>
      </c>
      <c r="L1565" s="44">
        <f>IFERROR(_xll.qlIndexFixing(Index6M,$H1565,TRUE,_xll.ohTrigger(RecalcTrigger,Trigger6M)),NA())</f>
        <v>8.6266711443461399E-3</v>
      </c>
      <c r="M1565" s="145">
        <f>IFERROR(_xll.qlIndexFixing(Index1Y,$H1565,TRUE,_xll.ohTrigger(RecalcTrigger,Trigger1Y)),NA())</f>
        <v>8.7757550562892993E-3</v>
      </c>
      <c r="N1565" s="144">
        <f>IFERROR(_xll.qlIndexFixing(ONIndex1M,I1565,TRUE,_xll.ohTrigger(RecalcTrigger,Trigger1M)),NA())</f>
        <v>8.2650342253387521E-3</v>
      </c>
      <c r="O1565" s="44">
        <f>IFERROR(_xll.qlIndexFixing(ONIndex3M,I1565,TRUE,_xll.ohTrigger(RecalcTrigger,Trigger3M)),NA())</f>
        <v>8.7034593167700791E-3</v>
      </c>
      <c r="P1565" s="44">
        <f>IFERROR(_xll.qlIndexFixing(ONIndex6M,I1565,TRUE,_xll.ohTrigger(RecalcTrigger,Trigger6M)),NA())</f>
        <v>8.7046752132735605E-3</v>
      </c>
      <c r="Q1565" s="145">
        <f>IFERROR(_xll.qlIndexFixing(ONIndex1Y,I1565,TRUE,_xll.ohTrigger(RecalcTrigger,Trigger1Y)),NA())</f>
        <v>8.927239982368107E-3</v>
      </c>
    </row>
    <row r="1566" spans="2:17" x14ac:dyDescent="0.2">
      <c r="B1566" s="39" t="s">
        <v>42</v>
      </c>
      <c r="D1566" s="42">
        <f>_xll.qlCalendarAdvance(Calendar,$D1565,B1566,"f",FALSE)</f>
        <v>50718</v>
      </c>
      <c r="E1566" s="139">
        <f>_xll.qlInterestRateIndexValueDate(IndexON,D1566)</f>
        <v>50718</v>
      </c>
      <c r="F1566" s="155">
        <f>IFERROR(_xll.qlIndexFixing(IndexON,D1566,TRUE,_xll.ohTrigger(RecalcTrigger,TriggerON)),NA())</f>
        <v>8.2412115715690959E-3</v>
      </c>
      <c r="H1566" s="42">
        <f>_xll.qlCalendarAdvance(Calendar,$H1565,B1566,"f",FALSE)</f>
        <v>50718</v>
      </c>
      <c r="I1566" s="139">
        <f>_xll.qlInterestRateIndexValueDate(Index1M,$H1566)</f>
        <v>50720</v>
      </c>
      <c r="J1566" s="144">
        <f>IFERROR(_xll.qlIndexFixing(Index1M,$H1566,TRUE,_xll.ohTrigger(RecalcTrigger,Trigger1M)),NA())</f>
        <v>8.249495667583262E-3</v>
      </c>
      <c r="K1566" s="44">
        <f>IFERROR(_xll.qlIndexFixing(Index3M,H1566,TRUE,_xll.ohTrigger(RecalcTrigger,Trigger3M)),NA())</f>
        <v>8.6607997947656303E-3</v>
      </c>
      <c r="L1566" s="44">
        <f>IFERROR(_xll.qlIndexFixing(Index6M,$H1566,TRUE,_xll.ohTrigger(RecalcTrigger,Trigger6M)),NA())</f>
        <v>8.618883343577674E-3</v>
      </c>
      <c r="M1566" s="145">
        <f>IFERROR(_xll.qlIndexFixing(Index1Y,$H1566,TRUE,_xll.ohTrigger(RecalcTrigger,Trigger1Y)),NA())</f>
        <v>8.7684293063374358E-3</v>
      </c>
      <c r="N1566" s="144">
        <f>IFERROR(_xll.qlIndexFixing(ONIndex1M,I1566,TRUE,_xll.ohTrigger(RecalcTrigger,Trigger1M)),NA())</f>
        <v>8.2580266742393604E-3</v>
      </c>
      <c r="O1566" s="44">
        <f>IFERROR(_xll.qlIndexFixing(ONIndex3M,I1566,TRUE,_xll.ohTrigger(RecalcTrigger,Trigger3M)),NA())</f>
        <v>8.6958680449189529E-3</v>
      </c>
      <c r="P1566" s="44">
        <f>IFERROR(_xll.qlIndexFixing(ONIndex6M,I1566,TRUE,_xll.ohTrigger(RecalcTrigger,Trigger6M)),NA())</f>
        <v>8.6966350747186283E-3</v>
      </c>
      <c r="Q1566" s="145">
        <f>IFERROR(_xll.qlIndexFixing(ONIndex1Y,I1566,TRUE,_xll.ohTrigger(RecalcTrigger,Trigger1Y)),NA())</f>
        <v>8.9193794493436229E-3</v>
      </c>
    </row>
    <row r="1567" spans="2:17" x14ac:dyDescent="0.2">
      <c r="B1567" s="39" t="s">
        <v>42</v>
      </c>
      <c r="D1567" s="42">
        <f>_xll.qlCalendarAdvance(Calendar,$D1566,B1567,"f",FALSE)</f>
        <v>50725</v>
      </c>
      <c r="E1567" s="139">
        <f>_xll.qlInterestRateIndexValueDate(IndexON,D1567)</f>
        <v>50725</v>
      </c>
      <c r="F1567" s="155">
        <f>IFERROR(_xll.qlIndexFixing(IndexON,D1567,TRUE,_xll.ohTrigger(RecalcTrigger,TriggerON)),NA())</f>
        <v>8.2341631608340293E-3</v>
      </c>
      <c r="H1567" s="42">
        <f>_xll.qlCalendarAdvance(Calendar,$H1566,B1567,"f",FALSE)</f>
        <v>50725</v>
      </c>
      <c r="I1567" s="139">
        <f>_xll.qlInterestRateIndexValueDate(Index1M,$H1567)</f>
        <v>50727</v>
      </c>
      <c r="J1567" s="144">
        <f>IFERROR(_xll.qlIndexFixing(Index1M,$H1567,TRUE,_xll.ohTrigger(RecalcTrigger,Trigger1M)),NA())</f>
        <v>8.2425292035526176E-3</v>
      </c>
      <c r="K1567" s="44">
        <f>IFERROR(_xll.qlIndexFixing(Index3M,H1567,TRUE,_xll.ohTrigger(RecalcTrigger,Trigger3M)),NA())</f>
        <v>8.6533111371238074E-3</v>
      </c>
      <c r="L1567" s="44">
        <f>IFERROR(_xll.qlIndexFixing(Index6M,$H1567,TRUE,_xll.ohTrigger(RecalcTrigger,Trigger6M)),NA())</f>
        <v>8.6111196864810217E-3</v>
      </c>
      <c r="M1567" s="145">
        <f>IFERROR(_xll.qlIndexFixing(Index1Y,$H1567,TRUE,_xll.ohTrigger(RecalcTrigger,Trigger1Y)),NA())</f>
        <v>8.7611287816078114E-3</v>
      </c>
      <c r="N1567" s="144">
        <f>IFERROR(_xll.qlIndexFixing(ONIndex1M,I1567,TRUE,_xll.ohTrigger(RecalcTrigger,Trigger1M)),NA())</f>
        <v>8.2510363507992679E-3</v>
      </c>
      <c r="O1567" s="44">
        <f>IFERROR(_xll.qlIndexFixing(ONIndex3M,I1567,TRUE,_xll.ohTrigger(RecalcTrigger,Trigger3M)),NA())</f>
        <v>8.6882933030452136E-3</v>
      </c>
      <c r="P1567" s="44">
        <f>IFERROR(_xll.qlIndexFixing(ONIndex6M,I1567,TRUE,_xll.ohTrigger(RecalcTrigger,Trigger6M)),NA())</f>
        <v>8.6886168408017994E-3</v>
      </c>
      <c r="Q1567" s="145">
        <f>IFERROR(_xll.qlIndexFixing(ONIndex1Y,I1567,TRUE,_xll.ohTrigger(RecalcTrigger,Trigger1Y)),NA())</f>
        <v>8.9115398404615576E-3</v>
      </c>
    </row>
    <row r="1568" spans="2:17" x14ac:dyDescent="0.2">
      <c r="B1568" s="39" t="s">
        <v>42</v>
      </c>
      <c r="D1568" s="42">
        <f>_xll.qlCalendarAdvance(Calendar,$D1567,B1568,"f",FALSE)</f>
        <v>50732</v>
      </c>
      <c r="E1568" s="139">
        <f>_xll.qlInterestRateIndexValueDate(IndexON,D1568)</f>
        <v>50732</v>
      </c>
      <c r="F1568" s="155">
        <f>IFERROR(_xll.qlIndexFixing(IndexON,D1568,TRUE,_xll.ohTrigger(RecalcTrigger,TriggerON)),NA())</f>
        <v>8.227133011491361E-3</v>
      </c>
      <c r="H1568" s="42">
        <f>_xll.qlCalendarAdvance(Calendar,$H1567,B1568,"f",FALSE)</f>
        <v>50732</v>
      </c>
      <c r="I1568" s="139">
        <f>_xll.qlInterestRateIndexValueDate(Index1M,$H1568)</f>
        <v>50734</v>
      </c>
      <c r="J1568" s="144">
        <f>IFERROR(_xll.qlIndexFixing(Index1M,$H1568,TRUE,_xll.ohTrigger(RecalcTrigger,Trigger1M)),NA())</f>
        <v>8.2355804183778525E-3</v>
      </c>
      <c r="K1568" s="44">
        <f>IFERROR(_xll.qlIndexFixing(Index3M,H1568,TRUE,_xll.ohTrigger(RecalcTrigger,Trigger3M)),NA())</f>
        <v>8.6458401704498054E-3</v>
      </c>
      <c r="L1568" s="44">
        <f>IFERROR(_xll.qlIndexFixing(Index6M,$H1568,TRUE,_xll.ohTrigger(RecalcTrigger,Trigger6M)),NA())</f>
        <v>8.6033803448771935E-3</v>
      </c>
      <c r="M1568" s="145">
        <f>IFERROR(_xll.qlIndexFixing(Index1Y,$H1568,TRUE,_xll.ohTrigger(RecalcTrigger,Trigger1Y)),NA())</f>
        <v>8.7538536412818061E-3</v>
      </c>
      <c r="N1568" s="144">
        <f>IFERROR(_xll.qlIndexFixing(ONIndex1M,I1568,TRUE,_xll.ohTrigger(RecalcTrigger,Trigger1M)),NA())</f>
        <v>8.2440634194469453E-3</v>
      </c>
      <c r="O1568" s="44">
        <f>IFERROR(_xll.qlIndexFixing(ONIndex3M,I1568,TRUE,_xll.ohTrigger(RecalcTrigger,Trigger3M)),NA())</f>
        <v>8.6807352511009128E-3</v>
      </c>
      <c r="P1568" s="44">
        <f>IFERROR(_xll.qlIndexFixing(ONIndex6M,I1568,TRUE,_xll.ohTrigger(RecalcTrigger,Trigger6M)),NA())</f>
        <v>8.6806206830658539E-3</v>
      </c>
      <c r="Q1568" s="145">
        <f>IFERROR(_xll.qlIndexFixing(ONIndex1Y,I1568,TRUE,_xll.ohTrigger(RecalcTrigger,Trigger1Y)),NA())</f>
        <v>8.9037213141551774E-3</v>
      </c>
    </row>
    <row r="1569" spans="2:17" x14ac:dyDescent="0.2">
      <c r="B1569" s="39" t="s">
        <v>42</v>
      </c>
      <c r="D1569" s="42">
        <f>_xll.qlCalendarAdvance(Calendar,$D1568,B1569,"f",FALSE)</f>
        <v>50739</v>
      </c>
      <c r="E1569" s="139">
        <f>_xll.qlInterestRateIndexValueDate(IndexON,D1569)</f>
        <v>50739</v>
      </c>
      <c r="F1569" s="155">
        <f>IFERROR(_xll.qlIndexFixing(IndexON,D1569,TRUE,_xll.ohTrigger(RecalcTrigger,TriggerON)),NA())</f>
        <v>8.2201212909271959E-3</v>
      </c>
      <c r="H1569" s="42">
        <f>_xll.qlCalendarAdvance(Calendar,$H1568,B1569,"f",FALSE)</f>
        <v>50739</v>
      </c>
      <c r="I1569" s="139">
        <f>_xll.qlInterestRateIndexValueDate(Index1M,$H1569)</f>
        <v>50741</v>
      </c>
      <c r="J1569" s="144">
        <f>IFERROR(_xll.qlIndexFixing(Index1M,$H1569,TRUE,_xll.ohTrigger(RecalcTrigger,Trigger1M)),NA())</f>
        <v>8.2286494765348994E-3</v>
      </c>
      <c r="K1569" s="44">
        <f>IFERROR(_xll.qlIndexFixing(Index3M,H1569,TRUE,_xll.ohTrigger(RecalcTrigger,Trigger3M)),NA())</f>
        <v>8.6392379456095014E-3</v>
      </c>
      <c r="L1569" s="44">
        <f>IFERROR(_xll.qlIndexFixing(Index6M,$H1569,TRUE,_xll.ohTrigger(RecalcTrigger,Trigger6M)),NA())</f>
        <v>8.5952254364446128E-3</v>
      </c>
      <c r="M1569" s="145">
        <f>IFERROR(_xll.qlIndexFixing(Index1Y,$H1569,TRUE,_xll.ohTrigger(RecalcTrigger,Trigger1Y)),NA())</f>
        <v>8.746604044538614E-3</v>
      </c>
      <c r="N1569" s="144">
        <f>IFERROR(_xll.qlIndexFixing(ONIndex1M,I1569,TRUE,_xll.ohTrigger(RecalcTrigger,Trigger1M)),NA())</f>
        <v>8.2371080446108635E-3</v>
      </c>
      <c r="O1569" s="44">
        <f>IFERROR(_xll.qlIndexFixing(ONIndex3M,I1569,TRUE,_xll.ohTrigger(RecalcTrigger,Trigger3M)),NA())</f>
        <v>8.6731940492779103E-3</v>
      </c>
      <c r="P1569" s="44">
        <f>IFERROR(_xll.qlIndexFixing(ONIndex6M,I1569,TRUE,_xll.ohTrigger(RecalcTrigger,Trigger6M)),NA())</f>
        <v>8.6726467728137635E-3</v>
      </c>
      <c r="Q1569" s="145">
        <f>IFERROR(_xll.qlIndexFixing(ONIndex1Y,I1569,TRUE,_xll.ohTrigger(RecalcTrigger,Trigger1Y)),NA())</f>
        <v>8.895924028777813E-3</v>
      </c>
    </row>
    <row r="1570" spans="2:17" x14ac:dyDescent="0.2">
      <c r="B1570" s="39" t="s">
        <v>42</v>
      </c>
      <c r="D1570" s="42">
        <f>_xll.qlCalendarAdvance(Calendar,$D1569,B1570,"f",FALSE)</f>
        <v>50746</v>
      </c>
      <c r="E1570" s="139">
        <f>_xll.qlInterestRateIndexValueDate(IndexON,D1570)</f>
        <v>50746</v>
      </c>
      <c r="F1570" s="155">
        <f>IFERROR(_xll.qlIndexFixing(IndexON,D1570,TRUE,_xll.ohTrigger(RecalcTrigger,TriggerON)),NA())</f>
        <v>8.2131281662878308E-3</v>
      </c>
      <c r="H1570" s="42">
        <f>_xll.qlCalendarAdvance(Calendar,$H1569,B1570,"f",FALSE)</f>
        <v>50746</v>
      </c>
      <c r="I1570" s="139">
        <f>_xll.qlInterestRateIndexValueDate(Index1M,$H1570)</f>
        <v>50748</v>
      </c>
      <c r="J1570" s="144">
        <f>IFERROR(_xll.qlIndexFixing(Index1M,$H1570,TRUE,_xll.ohTrigger(RecalcTrigger,Trigger1M)),NA())</f>
        <v>8.2217365425071853E-3</v>
      </c>
      <c r="K1570" s="44">
        <f>IFERROR(_xll.qlIndexFixing(Index3M,H1570,TRUE,_xll.ohTrigger(RecalcTrigger,Trigger3M)),NA())</f>
        <v>8.6318005654373309E-3</v>
      </c>
      <c r="L1570" s="44">
        <f>IFERROR(_xll.qlIndexFixing(Index6M,$H1570,TRUE,_xll.ohTrigger(RecalcTrigger,Trigger6M)),NA())</f>
        <v>8.5875368792343761E-3</v>
      </c>
      <c r="M1570" s="145">
        <f>IFERROR(_xll.qlIndexFixing(Index1Y,$H1570,TRUE,_xll.ohTrigger(RecalcTrigger,Trigger1Y)),NA())</f>
        <v>8.7393801505543552E-3</v>
      </c>
      <c r="N1570" s="144">
        <f>IFERROR(_xll.qlIndexFixing(ONIndex1M,I1570,TRUE,_xll.ohTrigger(RecalcTrigger,Trigger1M)),NA())</f>
        <v>8.2301703906395574E-3</v>
      </c>
      <c r="O1570" s="44">
        <f>IFERROR(_xll.qlIndexFixing(ONIndex3M,I1570,TRUE,_xll.ohTrigger(RecalcTrigger,Trigger3M)),NA())</f>
        <v>8.6656698572085133E-3</v>
      </c>
      <c r="P1570" s="44">
        <f>IFERROR(_xll.qlIndexFixing(ONIndex6M,I1570,TRUE,_xll.ohTrigger(RecalcTrigger,Trigger6M)),NA())</f>
        <v>8.6646952815083722E-3</v>
      </c>
      <c r="Q1570" s="145">
        <f>IFERROR(_xll.qlIndexFixing(ONIndex1Y,I1570,TRUE,_xll.ohTrigger(RecalcTrigger,Trigger1Y)),NA())</f>
        <v>8.8881481426028586E-3</v>
      </c>
    </row>
    <row r="1571" spans="2:17" x14ac:dyDescent="0.2">
      <c r="B1571" s="39" t="s">
        <v>42</v>
      </c>
      <c r="D1571" s="42">
        <f>_xll.qlCalendarAdvance(Calendar,$D1570,B1571,"f",FALSE)</f>
        <v>50753</v>
      </c>
      <c r="E1571" s="139">
        <f>_xll.qlInterestRateIndexValueDate(IndexON,D1571)</f>
        <v>50753</v>
      </c>
      <c r="F1571" s="155">
        <f>IFERROR(_xll.qlIndexFixing(IndexON,D1571,TRUE,_xll.ohTrigger(RecalcTrigger,TriggerON)),NA())</f>
        <v>8.2061538049593707E-3</v>
      </c>
      <c r="H1571" s="42">
        <f>_xll.qlCalendarAdvance(Calendar,$H1570,B1571,"f",FALSE)</f>
        <v>50753</v>
      </c>
      <c r="I1571" s="139">
        <f>_xll.qlInterestRateIndexValueDate(Index1M,$H1571)</f>
        <v>50755</v>
      </c>
      <c r="J1571" s="144">
        <f>IFERROR(_xll.qlIndexFixing(Index1M,$H1571,TRUE,_xll.ohTrigger(RecalcTrigger,Trigger1M)),NA())</f>
        <v>8.2148417807731411E-3</v>
      </c>
      <c r="K1571" s="44">
        <f>IFERROR(_xll.qlIndexFixing(Index3M,H1571,TRUE,_xll.ohTrigger(RecalcTrigger,Trigger3M)),NA())</f>
        <v>8.6243813327691043E-3</v>
      </c>
      <c r="L1571" s="44">
        <f>IFERROR(_xll.qlIndexFixing(Index6M,$H1571,TRUE,_xll.ohTrigger(RecalcTrigger,Trigger6M)),NA())</f>
        <v>8.5798731659998094E-3</v>
      </c>
      <c r="M1571" s="145">
        <f>IFERROR(_xll.qlIndexFixing(Index1Y,$H1571,TRUE,_xll.ohTrigger(RecalcTrigger,Trigger1Y)),NA())</f>
        <v>8.7321821185031845E-3</v>
      </c>
      <c r="N1571" s="144">
        <f>IFERROR(_xll.qlIndexFixing(ONIndex1M,I1571,TRUE,_xll.ohTrigger(RecalcTrigger,Trigger1M)),NA())</f>
        <v>8.2232506218815615E-3</v>
      </c>
      <c r="O1571" s="44">
        <f>IFERROR(_xll.qlIndexFixing(ONIndex3M,I1571,TRUE,_xll.ohTrigger(RecalcTrigger,Trigger3M)),NA())</f>
        <v>8.6581628350845818E-3</v>
      </c>
      <c r="P1571" s="44">
        <f>IFERROR(_xll.qlIndexFixing(ONIndex6M,I1571,TRUE,_xll.ohTrigger(RecalcTrigger,Trigger6M)),NA())</f>
        <v>8.6567663802927797E-3</v>
      </c>
      <c r="Q1571" s="145">
        <f>IFERROR(_xll.qlIndexFixing(ONIndex1Y,I1571,TRUE,_xll.ohTrigger(RecalcTrigger,Trigger1Y)),NA())</f>
        <v>8.8803938139836447E-3</v>
      </c>
    </row>
    <row r="1572" spans="2:17" x14ac:dyDescent="0.2">
      <c r="B1572" s="39" t="s">
        <v>42</v>
      </c>
      <c r="D1572" s="42">
        <f>_xll.qlCalendarAdvance(Calendar,$D1571,B1572,"f",FALSE)</f>
        <v>50760</v>
      </c>
      <c r="E1572" s="139">
        <f>_xll.qlInterestRateIndexValueDate(IndexON,D1572)</f>
        <v>50760</v>
      </c>
      <c r="F1572" s="155">
        <f>IFERROR(_xll.qlIndexFixing(IndexON,D1572,TRUE,_xll.ohTrigger(RecalcTrigger,TriggerON)),NA())</f>
        <v>8.1991983741680485E-3</v>
      </c>
      <c r="H1572" s="42">
        <f>_xll.qlCalendarAdvance(Calendar,$H1571,B1572,"f",FALSE)</f>
        <v>50760</v>
      </c>
      <c r="I1572" s="139">
        <f>_xll.qlInterestRateIndexValueDate(Index1M,$H1572)</f>
        <v>50762</v>
      </c>
      <c r="J1572" s="144">
        <f>IFERROR(_xll.qlIndexFixing(Index1M,$H1572,TRUE,_xll.ohTrigger(RecalcTrigger,Trigger1M)),NA())</f>
        <v>8.2079653558111976E-3</v>
      </c>
      <c r="K1572" s="44">
        <f>IFERROR(_xll.qlIndexFixing(Index3M,H1572,TRUE,_xll.ohTrigger(RecalcTrigger,Trigger3M)),NA())</f>
        <v>8.6169804077966816E-3</v>
      </c>
      <c r="L1572" s="44">
        <f>IFERROR(_xll.qlIndexFixing(Index6M,$H1572,TRUE,_xll.ohTrigger(RecalcTrigger,Trigger6M)),NA())</f>
        <v>8.5722344685581955E-3</v>
      </c>
      <c r="M1572" s="145">
        <f>IFERROR(_xll.qlIndexFixing(Index1Y,$H1572,TRUE,_xll.ohTrigger(RecalcTrigger,Trigger1Y)),NA())</f>
        <v>8.7250101075557508E-3</v>
      </c>
      <c r="N1572" s="144">
        <f>IFERROR(_xll.qlIndexFixing(ONIndex1M,I1572,TRUE,_xll.ohTrigger(RecalcTrigger,Trigger1M)),NA())</f>
        <v>8.2163489027653469E-3</v>
      </c>
      <c r="O1572" s="44">
        <f>IFERROR(_xll.qlIndexFixing(ONIndex3M,I1572,TRUE,_xll.ohTrigger(RecalcTrigger,Trigger3M)),NA())</f>
        <v>8.6506731426982952E-3</v>
      </c>
      <c r="P1572" s="44">
        <f>IFERROR(_xll.qlIndexFixing(ONIndex6M,I1572,TRUE,_xll.ohTrigger(RecalcTrigger,Trigger6M)),NA())</f>
        <v>8.6488602407897019E-3</v>
      </c>
      <c r="Q1572" s="145">
        <f>IFERROR(_xll.qlIndexFixing(ONIndex1Y,I1572,TRUE,_xll.ohTrigger(RecalcTrigger,Trigger1Y)),NA())</f>
        <v>8.8726612013534378E-3</v>
      </c>
    </row>
    <row r="1573" spans="2:17" x14ac:dyDescent="0.2">
      <c r="B1573" s="39" t="s">
        <v>42</v>
      </c>
      <c r="D1573" s="42">
        <f>_xll.qlCalendarAdvance(Calendar,$D1572,B1573,"f",FALSE)</f>
        <v>50767</v>
      </c>
      <c r="E1573" s="139">
        <f>_xll.qlInterestRateIndexValueDate(IndexON,D1573)</f>
        <v>50767</v>
      </c>
      <c r="F1573" s="155">
        <f>IFERROR(_xll.qlIndexFixing(IndexON,D1573,TRUE,_xll.ohTrigger(RecalcTrigger,TriggerON)),NA())</f>
        <v>8.1922620413799052E-3</v>
      </c>
      <c r="H1573" s="42">
        <f>_xll.qlCalendarAdvance(Calendar,$H1572,B1573,"f",FALSE)</f>
        <v>50767</v>
      </c>
      <c r="I1573" s="139">
        <f>_xll.qlInterestRateIndexValueDate(Index1M,$H1573)</f>
        <v>50769</v>
      </c>
      <c r="J1573" s="144">
        <f>IFERROR(_xll.qlIndexFixing(Index1M,$H1573,TRUE,_xll.ohTrigger(RecalcTrigger,Trigger1M)),NA())</f>
        <v>8.2011074321022837E-3</v>
      </c>
      <c r="K1573" s="44">
        <f>IFERROR(_xll.qlIndexFixing(Index3M,H1573,TRUE,_xll.ohTrigger(RecalcTrigger,Trigger3M)),NA())</f>
        <v>8.6095979507110343E-3</v>
      </c>
      <c r="L1573" s="44">
        <f>IFERROR(_xll.qlIndexFixing(Index6M,$H1573,TRUE,_xll.ohTrigger(RecalcTrigger,Trigger6M)),NA())</f>
        <v>8.5646209587263815E-3</v>
      </c>
      <c r="M1573" s="145">
        <f>IFERROR(_xll.qlIndexFixing(Index1Y,$H1573,TRUE,_xll.ohTrigger(RecalcTrigger,Trigger1Y)),NA())</f>
        <v>8.7178642768809527E-3</v>
      </c>
      <c r="N1573" s="144">
        <f>IFERROR(_xll.qlIndexFixing(ONIndex1M,I1573,TRUE,_xll.ohTrigger(RecalcTrigger,Trigger1M)),NA())</f>
        <v>8.2094653977993204E-3</v>
      </c>
      <c r="O1573" s="44">
        <f>IFERROR(_xll.qlIndexFixing(ONIndex3M,I1573,TRUE,_xll.ohTrigger(RecalcTrigger,Trigger3M)),NA())</f>
        <v>8.6432009400816412E-3</v>
      </c>
      <c r="P1573" s="44">
        <f>IFERROR(_xll.qlIndexFixing(ONIndex6M,I1573,TRUE,_xll.ohTrigger(RecalcTrigger,Trigger6M)),NA())</f>
        <v>8.6409770341422387E-3</v>
      </c>
      <c r="Q1573" s="145">
        <f>IFERROR(_xll.qlIndexFixing(ONIndex1Y,I1573,TRUE,_xll.ohTrigger(RecalcTrigger,Trigger1Y)),NA())</f>
        <v>8.8649504628257603E-3</v>
      </c>
    </row>
    <row r="1574" spans="2:17" x14ac:dyDescent="0.2">
      <c r="B1574" s="39" t="s">
        <v>42</v>
      </c>
      <c r="D1574" s="42">
        <f>_xll.qlCalendarAdvance(Calendar,$D1573,B1574,"f",FALSE)</f>
        <v>50774</v>
      </c>
      <c r="E1574" s="139">
        <f>_xll.qlInterestRateIndexValueDate(IndexON,D1574)</f>
        <v>50774</v>
      </c>
      <c r="F1574" s="155">
        <f>IFERROR(_xll.qlIndexFixing(IndexON,D1574,TRUE,_xll.ohTrigger(RecalcTrigger,TriggerON)),NA())</f>
        <v>8.1853449737412376E-3</v>
      </c>
      <c r="H1574" s="42">
        <f>_xll.qlCalendarAdvance(Calendar,$H1573,B1574,"f",FALSE)</f>
        <v>50774</v>
      </c>
      <c r="I1574" s="139">
        <f>_xll.qlInterestRateIndexValueDate(Index1M,$H1574)</f>
        <v>50776</v>
      </c>
      <c r="J1574" s="144">
        <f>IFERROR(_xll.qlIndexFixing(Index1M,$H1574,TRUE,_xll.ohTrigger(RecalcTrigger,Trigger1M)),NA())</f>
        <v>8.1942681741223322E-3</v>
      </c>
      <c r="K1574" s="44">
        <f>IFERROR(_xll.qlIndexFixing(Index3M,H1574,TRUE,_xll.ohTrigger(RecalcTrigger,Trigger3M)),NA())</f>
        <v>8.6022341217004694E-3</v>
      </c>
      <c r="L1574" s="44">
        <f>IFERROR(_xll.qlIndexFixing(Index6M,$H1574,TRUE,_xll.ohTrigger(RecalcTrigger,Trigger6M)),NA())</f>
        <v>8.557464542430393E-3</v>
      </c>
      <c r="M1574" s="145">
        <f>IFERROR(_xll.qlIndexFixing(Index1Y,$H1574,TRUE,_xll.ohTrigger(RecalcTrigger,Trigger1Y)),NA())</f>
        <v>8.7107447856444014E-3</v>
      </c>
      <c r="N1574" s="144">
        <f>IFERROR(_xll.qlIndexFixing(ONIndex1M,I1574,TRUE,_xll.ohTrigger(RecalcTrigger,Trigger1M)),NA())</f>
        <v>8.2026002711721446E-3</v>
      </c>
      <c r="O1574" s="44">
        <f>IFERROR(_xll.qlIndexFixing(ONIndex3M,I1574,TRUE,_xll.ohTrigger(RecalcTrigger,Trigger3M)),NA())</f>
        <v>8.6357463871866713E-3</v>
      </c>
      <c r="P1574" s="44">
        <f>IFERROR(_xll.qlIndexFixing(ONIndex6M,I1574,TRUE,_xll.ohTrigger(RecalcTrigger,Trigger6M)),NA())</f>
        <v>8.6331169318132339E-3</v>
      </c>
      <c r="Q1574" s="145">
        <f>IFERROR(_xll.qlIndexFixing(ONIndex1Y,I1574,TRUE,_xll.ohTrigger(RecalcTrigger,Trigger1Y)),NA())</f>
        <v>8.8572617569138146E-3</v>
      </c>
    </row>
    <row r="1575" spans="2:17" x14ac:dyDescent="0.2">
      <c r="B1575" s="39" t="s">
        <v>42</v>
      </c>
      <c r="D1575" s="42">
        <f>_xll.qlCalendarAdvance(Calendar,$D1574,B1575,"f",FALSE)</f>
        <v>50781</v>
      </c>
      <c r="E1575" s="139">
        <f>_xll.qlInterestRateIndexValueDate(IndexON,D1575)</f>
        <v>50781</v>
      </c>
      <c r="F1575" s="155">
        <f>IFERROR(_xll.qlIndexFixing(IndexON,D1575,TRUE,_xll.ohTrigger(RecalcTrigger,TriggerON)),NA())</f>
        <v>8.1784473386381507E-3</v>
      </c>
      <c r="H1575" s="42">
        <f>_xll.qlCalendarAdvance(Calendar,$H1574,B1575,"f",FALSE)</f>
        <v>50781</v>
      </c>
      <c r="I1575" s="139">
        <f>_xll.qlInterestRateIndexValueDate(Index1M,$H1575)</f>
        <v>50783</v>
      </c>
      <c r="J1575" s="144">
        <f>IFERROR(_xll.qlIndexFixing(Index1M,$H1575,TRUE,_xll.ohTrigger(RecalcTrigger,Trigger1M)),NA())</f>
        <v>8.1874477463522721E-3</v>
      </c>
      <c r="K1575" s="44">
        <f>IFERROR(_xll.qlIndexFixing(Index3M,H1575,TRUE,_xll.ohTrigger(RecalcTrigger,Trigger3M)),NA())</f>
        <v>8.5948890809532941E-3</v>
      </c>
      <c r="L1575" s="44">
        <f>IFERROR(_xll.qlIndexFixing(Index6M,$H1575,TRUE,_xll.ohTrigger(RecalcTrigger,Trigger6M)),NA())</f>
        <v>8.5499002201524475E-3</v>
      </c>
      <c r="M1575" s="145">
        <f>IFERROR(_xll.qlIndexFixing(Index1Y,$H1575,TRUE,_xll.ohTrigger(RecalcTrigger,Trigger1Y)),NA())</f>
        <v>8.7036517930099578E-3</v>
      </c>
      <c r="N1575" s="144">
        <f>IFERROR(_xll.qlIndexFixing(ONIndex1M,I1575,TRUE,_xll.ohTrigger(RecalcTrigger,Trigger1M)),NA())</f>
        <v>8.1957536874721626E-3</v>
      </c>
      <c r="O1575" s="44">
        <f>IFERROR(_xll.qlIndexFixing(ONIndex3M,I1575,TRUE,_xll.ohTrigger(RecalcTrigger,Trigger3M)),NA())</f>
        <v>8.6283096439654372E-3</v>
      </c>
      <c r="P1575" s="44">
        <f>IFERROR(_xll.qlIndexFixing(ONIndex6M,I1575,TRUE,_xll.ohTrigger(RecalcTrigger,Trigger6M)),NA())</f>
        <v>8.6252801052655315E-3</v>
      </c>
      <c r="Q1575" s="145">
        <f>IFERROR(_xll.qlIndexFixing(ONIndex1Y,I1575,TRUE,_xll.ohTrigger(RecalcTrigger,Trigger1Y)),NA())</f>
        <v>8.8495952419709312E-3</v>
      </c>
    </row>
    <row r="1576" spans="2:17" x14ac:dyDescent="0.2">
      <c r="B1576" s="39" t="s">
        <v>42</v>
      </c>
      <c r="D1576" s="42">
        <f>_xll.qlCalendarAdvance(Calendar,$D1575,B1576,"f",FALSE)</f>
        <v>50788</v>
      </c>
      <c r="E1576" s="139">
        <f>_xll.qlInterestRateIndexValueDate(IndexON,D1576)</f>
        <v>50788</v>
      </c>
      <c r="F1576" s="155">
        <f>IFERROR(_xll.qlIndexFixing(IndexON,D1576,TRUE,_xll.ohTrigger(RecalcTrigger,TriggerON)),NA())</f>
        <v>8.1715693032968773E-3</v>
      </c>
      <c r="H1576" s="42">
        <f>_xll.qlCalendarAdvance(Calendar,$H1575,B1576,"f",FALSE)</f>
        <v>50788</v>
      </c>
      <c r="I1576" s="139">
        <f>_xll.qlInterestRateIndexValueDate(Index1M,$H1576)</f>
        <v>50790</v>
      </c>
      <c r="J1576" s="144">
        <f>IFERROR(_xll.qlIndexFixing(Index1M,$H1576,TRUE,_xll.ohTrigger(RecalcTrigger,Trigger1M)),NA())</f>
        <v>8.1806463132680363E-3</v>
      </c>
      <c r="K1576" s="44">
        <f>IFERROR(_xll.qlIndexFixing(Index3M,H1576,TRUE,_xll.ohTrigger(RecalcTrigger,Trigger3M)),NA())</f>
        <v>8.5875629886587035E-3</v>
      </c>
      <c r="L1576" s="44">
        <f>IFERROR(_xll.qlIndexFixing(Index6M,$H1576,TRUE,_xll.ohTrigger(RecalcTrigger,Trigger6M)),NA())</f>
        <v>8.5423615878810876E-3</v>
      </c>
      <c r="M1576" s="145">
        <f>IFERROR(_xll.qlIndexFixing(Index1Y,$H1576,TRUE,_xll.ohTrigger(RecalcTrigger,Trigger1Y)),NA())</f>
        <v>8.6965854581384141E-3</v>
      </c>
      <c r="N1576" s="144">
        <f>IFERROR(_xll.qlIndexFixing(ONIndex1M,I1576,TRUE,_xll.ohTrigger(RecalcTrigger,Trigger1M)),NA())</f>
        <v>8.188925810967973E-3</v>
      </c>
      <c r="O1576" s="44">
        <f>IFERROR(_xll.qlIndexFixing(ONIndex3M,I1576,TRUE,_xll.ohTrigger(RecalcTrigger,Trigger3M)),NA())</f>
        <v>8.6208908702900544E-3</v>
      </c>
      <c r="P1576" s="44">
        <f>IFERROR(_xll.qlIndexFixing(ONIndex6M,I1576,TRUE,_xll.ohTrigger(RecalcTrigger,Trigger6M)),NA())</f>
        <v>8.617466725642231E-3</v>
      </c>
      <c r="Q1576" s="145">
        <f>IFERROR(_xll.qlIndexFixing(ONIndex1Y,I1576,TRUE,_xll.ohTrigger(RecalcTrigger,Trigger1Y)),NA())</f>
        <v>8.8419510761106324E-3</v>
      </c>
    </row>
    <row r="1577" spans="2:17" x14ac:dyDescent="0.2">
      <c r="B1577" s="39" t="s">
        <v>42</v>
      </c>
      <c r="D1577" s="42">
        <f>_xll.qlCalendarAdvance(Calendar,$D1576,B1577,"f",FALSE)</f>
        <v>50795</v>
      </c>
      <c r="E1577" s="139">
        <f>_xll.qlInterestRateIndexValueDate(IndexON,D1577)</f>
        <v>50795</v>
      </c>
      <c r="F1577" s="155">
        <f>IFERROR(_xll.qlIndexFixing(IndexON,D1577,TRUE,_xll.ohTrigger(RecalcTrigger,TriggerON)),NA())</f>
        <v>8.1647110351035224E-3</v>
      </c>
      <c r="H1577" s="42">
        <f>_xll.qlCalendarAdvance(Calendar,$H1576,B1577,"f",FALSE)</f>
        <v>50795</v>
      </c>
      <c r="I1577" s="139">
        <f>_xll.qlInterestRateIndexValueDate(Index1M,$H1577)</f>
        <v>50797</v>
      </c>
      <c r="J1577" s="144">
        <f>IFERROR(_xll.qlIndexFixing(Index1M,$H1577,TRUE,_xll.ohTrigger(RecalcTrigger,Trigger1M)),NA())</f>
        <v>8.1738640393505535E-3</v>
      </c>
      <c r="K1577" s="44">
        <f>IFERROR(_xll.qlIndexFixing(Index3M,H1577,TRUE,_xll.ohTrigger(RecalcTrigger,Trigger3M)),NA())</f>
        <v>8.580256005001452E-3</v>
      </c>
      <c r="L1577" s="44">
        <f>IFERROR(_xll.qlIndexFixing(Index6M,$H1577,TRUE,_xll.ohTrigger(RecalcTrigger,Trigger6M)),NA())</f>
        <v>8.5348488174249587E-3</v>
      </c>
      <c r="M1577" s="145">
        <f>IFERROR(_xll.qlIndexFixing(Index1Y,$H1577,TRUE,_xll.ohTrigger(RecalcTrigger,Trigger1Y)),NA())</f>
        <v>8.6895459401885953E-3</v>
      </c>
      <c r="N1577" s="144">
        <f>IFERROR(_xll.qlIndexFixing(ONIndex1M,I1577,TRUE,_xll.ohTrigger(RecalcTrigger,Trigger1M)),NA())</f>
        <v>8.1821168060880467E-3</v>
      </c>
      <c r="O1577" s="44">
        <f>IFERROR(_xll.qlIndexFixing(ONIndex3M,I1577,TRUE,_xll.ohTrigger(RecalcTrigger,Trigger3M)),NA())</f>
        <v>8.6134902261925106E-3</v>
      </c>
      <c r="P1577" s="44">
        <f>IFERROR(_xll.qlIndexFixing(ONIndex6M,I1577,TRUE,_xll.ohTrigger(RecalcTrigger,Trigger6M)),NA())</f>
        <v>8.6096769644861126E-3</v>
      </c>
      <c r="Q1577" s="145">
        <f>IFERROR(_xll.qlIndexFixing(ONIndex1Y,I1577,TRUE,_xll.ohTrigger(RecalcTrigger,Trigger1Y)),NA())</f>
        <v>8.8343294179260567E-3</v>
      </c>
    </row>
    <row r="1578" spans="2:17" x14ac:dyDescent="0.2">
      <c r="B1578" s="39" t="s">
        <v>42</v>
      </c>
      <c r="D1578" s="42">
        <f>_xll.qlCalendarAdvance(Calendar,$D1577,B1578,"f",FALSE)</f>
        <v>50802</v>
      </c>
      <c r="E1578" s="139">
        <f>_xll.qlInterestRateIndexValueDate(IndexON,D1578)</f>
        <v>50802</v>
      </c>
      <c r="F1578" s="155">
        <f>IFERROR(_xll.qlIndexFixing(IndexON,D1578,TRUE,_xll.ohTrigger(RecalcTrigger,TriggerON)),NA())</f>
        <v>8.1578727011244467E-3</v>
      </c>
      <c r="H1578" s="42">
        <f>_xll.qlCalendarAdvance(Calendar,$H1577,B1578,"f",FALSE)</f>
        <v>50802</v>
      </c>
      <c r="I1578" s="139">
        <f>_xll.qlInterestRateIndexValueDate(Index1M,$H1578)</f>
        <v>50804</v>
      </c>
      <c r="J1578" s="144">
        <f>IFERROR(_xll.qlIndexFixing(Index1M,$H1578,TRUE,_xll.ohTrigger(RecalcTrigger,Trigger1M)),NA())</f>
        <v>8.1686567744188032E-3</v>
      </c>
      <c r="K1578" s="44">
        <f>IFERROR(_xll.qlIndexFixing(Index3M,H1578,TRUE,_xll.ohTrigger(RecalcTrigger,Trigger3M)),NA())</f>
        <v>8.5733832291225269E-3</v>
      </c>
      <c r="L1578" s="44">
        <f>IFERROR(_xll.qlIndexFixing(Index6M,$H1578,TRUE,_xll.ohTrigger(RecalcTrigger,Trigger6M)),NA())</f>
        <v>8.5273620805882897E-3</v>
      </c>
      <c r="M1578" s="145">
        <f>IFERROR(_xll.qlIndexFixing(Index1Y,$H1578,TRUE,_xll.ohTrigger(RecalcTrigger,Trigger1Y)),NA())</f>
        <v>8.6825333983169151E-3</v>
      </c>
      <c r="N1578" s="144">
        <f>IFERROR(_xll.qlIndexFixing(ONIndex1M,I1578,TRUE,_xll.ohTrigger(RecalcTrigger,Trigger1M)),NA())</f>
        <v>8.1753268371809185E-3</v>
      </c>
      <c r="O1578" s="44">
        <f>IFERROR(_xll.qlIndexFixing(ONIndex3M,I1578,TRUE,_xll.ohTrigger(RecalcTrigger,Trigger3M)),NA())</f>
        <v>8.6061078715449213E-3</v>
      </c>
      <c r="P1578" s="44">
        <f>IFERROR(_xll.qlIndexFixing(ONIndex6M,I1578,TRUE,_xll.ohTrigger(RecalcTrigger,Trigger6M)),NA())</f>
        <v>8.6019109931001481E-3</v>
      </c>
      <c r="Q1578" s="145">
        <f>IFERROR(_xll.qlIndexFixing(ONIndex1Y,I1578,TRUE,_xll.ohTrigger(RecalcTrigger,Trigger1Y)),NA())</f>
        <v>8.8267304256106627E-3</v>
      </c>
    </row>
    <row r="1579" spans="2:17" x14ac:dyDescent="0.2">
      <c r="B1579" s="39" t="s">
        <v>42</v>
      </c>
      <c r="D1579" s="42">
        <f>_xll.qlCalendarAdvance(Calendar,$D1578,B1579,"f",FALSE)</f>
        <v>50809</v>
      </c>
      <c r="E1579" s="139">
        <f>_xll.qlInterestRateIndexValueDate(IndexON,D1579)</f>
        <v>50809</v>
      </c>
      <c r="F1579" s="155">
        <f>IFERROR(_xll.qlIndexFixing(IndexON,D1579,TRUE,_xll.ohTrigger(RecalcTrigger,TriggerON)),NA())</f>
        <v>8.1510544690654996E-3</v>
      </c>
      <c r="H1579" s="42">
        <f>_xll.qlCalendarAdvance(Calendar,$H1578,B1579,"f",FALSE)</f>
        <v>50809</v>
      </c>
      <c r="I1579" s="139">
        <f>_xll.qlInterestRateIndexValueDate(Index1M,$H1579)</f>
        <v>50811</v>
      </c>
      <c r="J1579" s="144">
        <f>IFERROR(_xll.qlIndexFixing(Index1M,$H1579,TRUE,_xll.ohTrigger(RecalcTrigger,Trigger1M)),NA())</f>
        <v>8.161908305960466E-3</v>
      </c>
      <c r="K1579" s="44">
        <f>IFERROR(_xll.qlIndexFixing(Index3M,H1579,TRUE,_xll.ohTrigger(RecalcTrigger,Trigger3M)),NA())</f>
        <v>8.5661136986779525E-3</v>
      </c>
      <c r="L1579" s="44">
        <f>IFERROR(_xll.qlIndexFixing(Index6M,$H1579,TRUE,_xll.ohTrigger(RecalcTrigger,Trigger6M)),NA())</f>
        <v>8.5199015491753075E-3</v>
      </c>
      <c r="M1579" s="145">
        <f>IFERROR(_xll.qlIndexFixing(Index1Y,$H1579,TRUE,_xll.ohTrigger(RecalcTrigger,Trigger1Y)),NA())</f>
        <v>8.6755479916769407E-3</v>
      </c>
      <c r="N1579" s="144">
        <f>IFERROR(_xll.qlIndexFixing(ONIndex1M,I1579,TRUE,_xll.ohTrigger(RecalcTrigger,Trigger1M)),NA())</f>
        <v>8.1685560687549952E-3</v>
      </c>
      <c r="O1579" s="44">
        <f>IFERROR(_xll.qlIndexFixing(ONIndex3M,I1579,TRUE,_xll.ohTrigger(RecalcTrigger,Trigger3M)),NA())</f>
        <v>8.5987439664592102E-3</v>
      </c>
      <c r="P1579" s="44">
        <f>IFERROR(_xll.qlIndexFixing(ONIndex6M,I1579,TRUE,_xll.ohTrigger(RecalcTrigger,Trigger6M)),NA())</f>
        <v>8.5941689828672452E-3</v>
      </c>
      <c r="Q1579" s="145">
        <f>IFERROR(_xll.qlIndexFixing(ONIndex1Y,I1579,TRUE,_xll.ohTrigger(RecalcTrigger,Trigger1Y)),NA())</f>
        <v>8.8191542574378445E-3</v>
      </c>
    </row>
    <row r="1580" spans="2:17" x14ac:dyDescent="0.2">
      <c r="B1580" s="39" t="s">
        <v>42</v>
      </c>
      <c r="D1580" s="42">
        <f>_xll.qlCalendarAdvance(Calendar,$D1579,B1580,"f",FALSE)</f>
        <v>50816</v>
      </c>
      <c r="E1580" s="139">
        <f>_xll.qlInterestRateIndexValueDate(IndexON,D1580)</f>
        <v>50816</v>
      </c>
      <c r="F1580" s="155">
        <f>IFERROR(_xll.qlIndexFixing(IndexON,D1580,TRUE,_xll.ohTrigger(RecalcTrigger,TriggerON)),NA())</f>
        <v>8.1442565058331695E-3</v>
      </c>
      <c r="H1580" s="42">
        <f>_xll.qlCalendarAdvance(Calendar,$H1579,B1580,"f",FALSE)</f>
        <v>50816</v>
      </c>
      <c r="I1580" s="139">
        <f>_xll.qlInterestRateIndexValueDate(Index1M,$H1580)</f>
        <v>50818</v>
      </c>
      <c r="J1580" s="144">
        <f>IFERROR(_xll.qlIndexFixing(Index1M,$H1580,TRUE,_xll.ohTrigger(RecalcTrigger,Trigger1M)),NA())</f>
        <v>8.1551794408268076E-3</v>
      </c>
      <c r="K1580" s="44">
        <f>IFERROR(_xll.qlIndexFixing(Index3M,H1580,TRUE,_xll.ohTrigger(RecalcTrigger,Trigger3M)),NA())</f>
        <v>8.5588637453732856E-3</v>
      </c>
      <c r="L1580" s="44">
        <f>IFERROR(_xll.qlIndexFixing(Index6M,$H1580,TRUE,_xll.ohTrigger(RecalcTrigger,Trigger6M)),NA())</f>
        <v>8.5124673949875922E-3</v>
      </c>
      <c r="M1580" s="145">
        <f>IFERROR(_xll.qlIndexFixing(Index1Y,$H1580,TRUE,_xll.ohTrigger(RecalcTrigger,Trigger1Y)),NA())</f>
        <v>8.6685898794209241E-3</v>
      </c>
      <c r="N1580" s="144">
        <f>IFERROR(_xll.qlIndexFixing(ONIndex1M,I1580,TRUE,_xll.ohTrigger(RecalcTrigger,Trigger1M)),NA())</f>
        <v>8.1618046651588116E-3</v>
      </c>
      <c r="O1580" s="44">
        <f>IFERROR(_xll.qlIndexFixing(ONIndex3M,I1580,TRUE,_xll.ohTrigger(RecalcTrigger,Trigger3M)),NA())</f>
        <v>8.5913986707275569E-3</v>
      </c>
      <c r="P1580" s="44">
        <f>IFERROR(_xll.qlIndexFixing(ONIndex6M,I1580,TRUE,_xll.ohTrigger(RecalcTrigger,Trigger6M)),NA())</f>
        <v>8.5864511051703118E-3</v>
      </c>
      <c r="Q1580" s="145">
        <f>IFERROR(_xll.qlIndexFixing(ONIndex1Y,I1580,TRUE,_xll.ohTrigger(RecalcTrigger,Trigger1Y)),NA())</f>
        <v>8.8116010718408688E-3</v>
      </c>
    </row>
    <row r="1581" spans="2:17" x14ac:dyDescent="0.2">
      <c r="B1581" s="39" t="s">
        <v>42</v>
      </c>
      <c r="D1581" s="42">
        <f>_xll.qlCalendarAdvance(Calendar,$D1580,B1581,"f",FALSE)</f>
        <v>50823</v>
      </c>
      <c r="E1581" s="139">
        <f>_xll.qlInterestRateIndexValueDate(IndexON,D1581)</f>
        <v>50823</v>
      </c>
      <c r="F1581" s="155">
        <f>IFERROR(_xll.qlIndexFixing(IndexON,D1581,TRUE,_xll.ohTrigger(RecalcTrigger,TriggerON)),NA())</f>
        <v>8.1374789789734336E-3</v>
      </c>
      <c r="H1581" s="42">
        <f>_xll.qlCalendarAdvance(Calendar,$H1580,B1581,"f",FALSE)</f>
        <v>50823</v>
      </c>
      <c r="I1581" s="139">
        <f>_xll.qlInterestRateIndexValueDate(Index1M,$H1581)</f>
        <v>50825</v>
      </c>
      <c r="J1581" s="144">
        <f>IFERROR(_xll.qlIndexFixing(Index1M,$H1581,TRUE,_xll.ohTrigger(RecalcTrigger,Trigger1M)),NA())</f>
        <v>8.1484703434777008E-3</v>
      </c>
      <c r="K1581" s="44">
        <f>IFERROR(_xll.qlIndexFixing(Index3M,H1581,TRUE,_xll.ohTrigger(RecalcTrigger,Trigger3M)),NA())</f>
        <v>8.5516335293896097E-3</v>
      </c>
      <c r="L1581" s="44">
        <f>IFERROR(_xll.qlIndexFixing(Index6M,$H1581,TRUE,_xll.ohTrigger(RecalcTrigger,Trigger6M)),NA())</f>
        <v>8.5050597898267202E-3</v>
      </c>
      <c r="M1581" s="145">
        <f>IFERROR(_xll.qlIndexFixing(Index1Y,$H1581,TRUE,_xll.ohTrigger(RecalcTrigger,Trigger1Y)),NA())</f>
        <v>8.6616592206978336E-3</v>
      </c>
      <c r="N1581" s="144">
        <f>IFERROR(_xll.qlIndexFixing(ONIndex1M,I1581,TRUE,_xll.ohTrigger(RecalcTrigger,Trigger1M)),NA())</f>
        <v>8.1550727908208387E-3</v>
      </c>
      <c r="O1581" s="44">
        <f>IFERROR(_xll.qlIndexFixing(ONIndex3M,I1581,TRUE,_xll.ohTrigger(RecalcTrigger,Trigger3M)),NA())</f>
        <v>8.5840721443020129E-3</v>
      </c>
      <c r="P1581" s="44">
        <f>IFERROR(_xll.qlIndexFixing(ONIndex6M,I1581,TRUE,_xll.ohTrigger(RecalcTrigger,Trigger6M)),NA())</f>
        <v>8.5787575313123199E-3</v>
      </c>
      <c r="Q1581" s="145">
        <f>IFERROR(_xll.qlIndexFixing(ONIndex1Y,I1581,TRUE,_xll.ohTrigger(RecalcTrigger,Trigger1Y)),NA())</f>
        <v>8.8040710272530021E-3</v>
      </c>
    </row>
    <row r="1582" spans="2:17" x14ac:dyDescent="0.2">
      <c r="B1582" s="39" t="s">
        <v>42</v>
      </c>
      <c r="D1582" s="42">
        <f>_xll.qlCalendarAdvance(Calendar,$D1581,B1582,"f",FALSE)</f>
        <v>50830</v>
      </c>
      <c r="E1582" s="139">
        <f>_xll.qlInterestRateIndexValueDate(IndexON,D1582)</f>
        <v>50830</v>
      </c>
      <c r="F1582" s="155">
        <f>IFERROR(_xll.qlIndexFixing(IndexON,D1582,TRUE,_xll.ohTrigger(RecalcTrigger,TriggerON)),NA())</f>
        <v>8.1307220556325888E-3</v>
      </c>
      <c r="H1582" s="42">
        <f>_xll.qlCalendarAdvance(Calendar,$H1581,B1582,"f",FALSE)</f>
        <v>50830</v>
      </c>
      <c r="I1582" s="139">
        <f>_xll.qlInterestRateIndexValueDate(Index1M,$H1582)</f>
        <v>50832</v>
      </c>
      <c r="J1582" s="144">
        <f>IFERROR(_xll.qlIndexFixing(Index1M,$H1582,TRUE,_xll.ohTrigger(RecalcTrigger,Trigger1M)),NA())</f>
        <v>8.1402458139220868E-3</v>
      </c>
      <c r="K1582" s="44">
        <f>IFERROR(_xll.qlIndexFixing(Index3M,H1582,TRUE,_xll.ohTrigger(RecalcTrigger,Trigger3M)),NA())</f>
        <v>8.5431938987525977E-3</v>
      </c>
      <c r="L1582" s="44">
        <f>IFERROR(_xll.qlIndexFixing(Index6M,$H1582,TRUE,_xll.ohTrigger(RecalcTrigger,Trigger6M)),NA())</f>
        <v>8.4955918642492002E-3</v>
      </c>
      <c r="M1582" s="145">
        <f>IFERROR(_xll.qlIndexFixing(Index1Y,$H1582,TRUE,_xll.ohTrigger(RecalcTrigger,Trigger1Y)),NA())</f>
        <v>8.6536435631209708E-3</v>
      </c>
      <c r="N1582" s="144">
        <f>IFERROR(_xll.qlIndexFixing(ONIndex1M,I1582,TRUE,_xll.ohTrigger(RecalcTrigger,Trigger1M)),NA())</f>
        <v>8.148360610009675E-3</v>
      </c>
      <c r="O1582" s="44">
        <f>IFERROR(_xll.qlIndexFixing(ONIndex3M,I1582,TRUE,_xll.ohTrigger(RecalcTrigger,Trigger3M)),NA())</f>
        <v>8.5767645472145659E-3</v>
      </c>
      <c r="P1582" s="44">
        <f>IFERROR(_xll.qlIndexFixing(ONIndex6M,I1582,TRUE,_xll.ohTrigger(RecalcTrigger,Trigger6M)),NA())</f>
        <v>8.5710884326761771E-3</v>
      </c>
      <c r="Q1582" s="145">
        <f>IFERROR(_xll.qlIndexFixing(ONIndex1Y,I1582,TRUE,_xll.ohTrigger(RecalcTrigger,Trigger1Y)),NA())</f>
        <v>8.7965642818677026E-3</v>
      </c>
    </row>
    <row r="1583" spans="2:17" x14ac:dyDescent="0.2">
      <c r="B1583" s="39" t="s">
        <v>42</v>
      </c>
      <c r="D1583" s="42">
        <f>_xll.qlCalendarAdvance(Calendar,$D1582,B1583,"f",FALSE)</f>
        <v>50837</v>
      </c>
      <c r="E1583" s="139">
        <f>_xll.qlInterestRateIndexValueDate(IndexON,D1583)</f>
        <v>50837</v>
      </c>
      <c r="F1583" s="155">
        <f>IFERROR(_xll.qlIndexFixing(IndexON,D1583,TRUE,_xll.ohTrigger(RecalcTrigger,TriggerON)),NA())</f>
        <v>8.1239859031967399E-3</v>
      </c>
      <c r="H1583" s="42">
        <f>_xll.qlCalendarAdvance(Calendar,$H1582,B1583,"f",FALSE)</f>
        <v>50837</v>
      </c>
      <c r="I1583" s="139">
        <f>_xll.qlInterestRateIndexValueDate(Index1M,$H1583)</f>
        <v>50839</v>
      </c>
      <c r="J1583" s="144">
        <f>IFERROR(_xll.qlIndexFixing(Index1M,$H1583,TRUE,_xll.ohTrigger(RecalcTrigger,Trigger1M)),NA())</f>
        <v>8.1331997069433726E-3</v>
      </c>
      <c r="K1583" s="44">
        <f>IFERROR(_xll.qlIndexFixing(Index3M,H1583,TRUE,_xll.ohTrigger(RecalcTrigger,Trigger3M)),NA())</f>
        <v>8.5360075200239787E-3</v>
      </c>
      <c r="L1583" s="44">
        <f>IFERROR(_xll.qlIndexFixing(Index6M,$H1583,TRUE,_xll.ohTrigger(RecalcTrigger,Trigger6M)),NA())</f>
        <v>8.4882469227133585E-3</v>
      </c>
      <c r="M1583" s="145">
        <f>IFERROR(_xll.qlIndexFixing(Index1Y,$H1583,TRUE,_xll.ohTrigger(RecalcTrigger,Trigger1Y)),NA())</f>
        <v>8.6467740660204646E-3</v>
      </c>
      <c r="N1583" s="144">
        <f>IFERROR(_xll.qlIndexFixing(ONIndex1M,I1583,TRUE,_xll.ohTrigger(RecalcTrigger,Trigger1M)),NA())</f>
        <v>8.1416682873136637E-3</v>
      </c>
      <c r="O1583" s="44">
        <f>IFERROR(_xll.qlIndexFixing(ONIndex3M,I1583,TRUE,_xll.ohTrigger(RecalcTrigger,Trigger3M)),NA())</f>
        <v>8.5694760394172675E-3</v>
      </c>
      <c r="P1583" s="44">
        <f>IFERROR(_xll.qlIndexFixing(ONIndex6M,I1583,TRUE,_xll.ohTrigger(RecalcTrigger,Trigger6M)),NA())</f>
        <v>8.5634439806447915E-3</v>
      </c>
      <c r="Q1583" s="145">
        <f>IFERROR(_xll.qlIndexFixing(ONIndex1Y,I1583,TRUE,_xll.ohTrigger(RecalcTrigger,Trigger1Y)),NA())</f>
        <v>8.7890809939583647E-3</v>
      </c>
    </row>
    <row r="1584" spans="2:17" x14ac:dyDescent="0.2">
      <c r="B1584" s="39" t="s">
        <v>42</v>
      </c>
      <c r="D1584" s="42">
        <f>_xll.qlCalendarAdvance(Calendar,$D1583,B1584,"f",FALSE)</f>
        <v>50844</v>
      </c>
      <c r="E1584" s="139">
        <f>_xll.qlInterestRateIndexValueDate(IndexON,D1584)</f>
        <v>50844</v>
      </c>
      <c r="F1584" s="155">
        <f>IFERROR(_xll.qlIndexFixing(IndexON,D1584,TRUE,_xll.ohTrigger(RecalcTrigger,TriggerON)),NA())</f>
        <v>8.1172706890519919E-3</v>
      </c>
      <c r="H1584" s="42">
        <f>_xll.qlCalendarAdvance(Calendar,$H1583,B1584,"f",FALSE)</f>
        <v>50844</v>
      </c>
      <c r="I1584" s="139">
        <f>_xll.qlInterestRateIndexValueDate(Index1M,$H1584)</f>
        <v>50846</v>
      </c>
      <c r="J1584" s="144">
        <f>IFERROR(_xll.qlIndexFixing(Index1M,$H1584,TRUE,_xll.ohTrigger(RecalcTrigger,Trigger1M)),NA())</f>
        <v>8.1269383945931084E-3</v>
      </c>
      <c r="K1584" s="44">
        <f>IFERROR(_xll.qlIndexFixing(Index3M,H1584,TRUE,_xll.ohTrigger(RecalcTrigger,Trigger3M)),NA())</f>
        <v>8.5288413953451027E-3</v>
      </c>
      <c r="L1584" s="44">
        <f>IFERROR(_xll.qlIndexFixing(Index6M,$H1584,TRUE,_xll.ohTrigger(RecalcTrigger,Trigger6M)),NA())</f>
        <v>8.4809291108850302E-3</v>
      </c>
      <c r="M1584" s="145">
        <f>IFERROR(_xll.qlIndexFixing(Index1Y,$H1584,TRUE,_xll.ohTrigger(RecalcTrigger,Trigger1Y)),NA())</f>
        <v>8.6399325363817822E-3</v>
      </c>
      <c r="N1584" s="144">
        <f>IFERROR(_xll.qlIndexFixing(ONIndex1M,I1584,TRUE,_xll.ohTrigger(RecalcTrigger,Trigger1M)),NA())</f>
        <v>8.1349959869214672E-3</v>
      </c>
      <c r="O1584" s="44">
        <f>IFERROR(_xll.qlIndexFixing(ONIndex3M,I1584,TRUE,_xll.ohTrigger(RecalcTrigger,Trigger3M)),NA())</f>
        <v>8.5622067807022972E-3</v>
      </c>
      <c r="P1584" s="44">
        <f>IFERROR(_xll.qlIndexFixing(ONIndex6M,I1584,TRUE,_xll.ohTrigger(RecalcTrigger,Trigger6M)),NA())</f>
        <v>8.5558243466010708E-3</v>
      </c>
      <c r="Q1584" s="145">
        <f>IFERROR(_xll.qlIndexFixing(ONIndex1Y,I1584,TRUE,_xll.ohTrigger(RecalcTrigger,Trigger1Y)),NA())</f>
        <v>8.7816213219582551E-3</v>
      </c>
    </row>
    <row r="1585" spans="2:17" x14ac:dyDescent="0.2">
      <c r="B1585" s="39" t="s">
        <v>42</v>
      </c>
      <c r="D1585" s="42">
        <f>_xll.qlCalendarAdvance(Calendar,$D1584,B1585,"f",FALSE)</f>
        <v>50851</v>
      </c>
      <c r="E1585" s="139">
        <f>_xll.qlInterestRateIndexValueDate(IndexON,D1585)</f>
        <v>50851</v>
      </c>
      <c r="F1585" s="155">
        <f>IFERROR(_xll.qlIndexFixing(IndexON,D1585,TRUE,_xll.ohTrigger(RecalcTrigger,TriggerON)),NA())</f>
        <v>8.1105765802647056E-3</v>
      </c>
      <c r="H1585" s="42">
        <f>_xll.qlCalendarAdvance(Calendar,$H1584,B1585,"f",FALSE)</f>
        <v>50851</v>
      </c>
      <c r="I1585" s="139">
        <f>_xll.qlInterestRateIndexValueDate(Index1M,$H1585)</f>
        <v>50853</v>
      </c>
      <c r="J1585" s="144">
        <f>IFERROR(_xll.qlIndexFixing(Index1M,$H1585,TRUE,_xll.ohTrigger(RecalcTrigger,Trigger1M)),NA())</f>
        <v>8.1203153151532259E-3</v>
      </c>
      <c r="K1585" s="44">
        <f>IFERROR(_xll.qlIndexFixing(Index3M,H1585,TRUE,_xll.ohTrigger(RecalcTrigger,Trigger3M)),NA())</f>
        <v>8.5216956848991384E-3</v>
      </c>
      <c r="L1585" s="44">
        <f>IFERROR(_xll.qlIndexFixing(Index6M,$H1585,TRUE,_xll.ohTrigger(RecalcTrigger,Trigger6M)),NA())</f>
        <v>8.4736386005700107E-3</v>
      </c>
      <c r="M1585" s="145">
        <f>IFERROR(_xll.qlIndexFixing(Index1Y,$H1585,TRUE,_xll.ohTrigger(RecalcTrigger,Trigger1Y)),NA())</f>
        <v>8.6331191333530542E-3</v>
      </c>
      <c r="N1585" s="144">
        <f>IFERROR(_xll.qlIndexFixing(ONIndex1M,I1585,TRUE,_xll.ohTrigger(RecalcTrigger,Trigger1M)),NA())</f>
        <v>8.1283438733414926E-3</v>
      </c>
      <c r="O1585" s="44">
        <f>IFERROR(_xll.qlIndexFixing(ONIndex3M,I1585,TRUE,_xll.ohTrigger(RecalcTrigger,Trigger3M)),NA())</f>
        <v>8.5549569312615148E-3</v>
      </c>
      <c r="P1585" s="44">
        <f>IFERROR(_xll.qlIndexFixing(ONIndex6M,I1585,TRUE,_xll.ohTrigger(RecalcTrigger,Trigger6M)),NA())</f>
        <v>8.5482297018479869E-3</v>
      </c>
      <c r="Q1585" s="145">
        <f>IFERROR(_xll.qlIndexFixing(ONIndex1Y,I1585,TRUE,_xll.ohTrigger(RecalcTrigger,Trigger1Y)),NA())</f>
        <v>8.774185424220704E-3</v>
      </c>
    </row>
    <row r="1586" spans="2:17" x14ac:dyDescent="0.2">
      <c r="B1586" s="39" t="s">
        <v>42</v>
      </c>
      <c r="D1586" s="42">
        <f>_xll.qlCalendarAdvance(Calendar,$D1585,B1586,"f",FALSE)</f>
        <v>50858</v>
      </c>
      <c r="E1586" s="139">
        <f>_xll.qlInterestRateIndexValueDate(IndexON,D1586)</f>
        <v>50858</v>
      </c>
      <c r="F1586" s="155">
        <f>IFERROR(_xll.qlIndexFixing(IndexON,D1586,TRUE,_xll.ohTrigger(RecalcTrigger,TriggerON)),NA())</f>
        <v>8.1039037443808581E-3</v>
      </c>
      <c r="H1586" s="42">
        <f>_xll.qlCalendarAdvance(Calendar,$H1585,B1586,"f",FALSE)</f>
        <v>50858</v>
      </c>
      <c r="I1586" s="139">
        <f>_xll.qlInterestRateIndexValueDate(Index1M,$H1586)</f>
        <v>50860</v>
      </c>
      <c r="J1586" s="144">
        <f>IFERROR(_xll.qlIndexFixing(Index1M,$H1586,TRUE,_xll.ohTrigger(RecalcTrigger,Trigger1M)),NA())</f>
        <v>8.1148483821286716E-3</v>
      </c>
      <c r="K1586" s="44">
        <f>IFERROR(_xll.qlIndexFixing(Index3M,H1586,TRUE,_xll.ohTrigger(RecalcTrigger,Trigger3M)),NA())</f>
        <v>8.5149749489317732E-3</v>
      </c>
      <c r="L1586" s="44">
        <f>IFERROR(_xll.qlIndexFixing(Index6M,$H1586,TRUE,_xll.ohTrigger(RecalcTrigger,Trigger6M)),NA())</f>
        <v>8.4676053135929654E-3</v>
      </c>
      <c r="M1586" s="145">
        <f>IFERROR(_xll.qlIndexFixing(Index1Y,$H1586,TRUE,_xll.ohTrigger(RecalcTrigger,Trigger1Y)),NA())</f>
        <v>8.6277867684381657E-3</v>
      </c>
      <c r="N1586" s="144">
        <f>IFERROR(_xll.qlIndexFixing(ONIndex1M,I1586,TRUE,_xll.ohTrigger(RecalcTrigger,Trigger1M)),NA())</f>
        <v>8.1217121109222745E-3</v>
      </c>
      <c r="O1586" s="44">
        <f>IFERROR(_xll.qlIndexFixing(ONIndex3M,I1586,TRUE,_xll.ohTrigger(RecalcTrigger,Trigger3M)),NA())</f>
        <v>8.5477266508870997E-3</v>
      </c>
      <c r="P1586" s="44">
        <f>IFERROR(_xll.qlIndexFixing(ONIndex6M,I1586,TRUE,_xll.ohTrigger(RecalcTrigger,Trigger6M)),NA())</f>
        <v>8.5406602177684476E-3</v>
      </c>
      <c r="Q1586" s="145">
        <f>IFERROR(_xll.qlIndexFixing(ONIndex1Y,I1586,TRUE,_xll.ohTrigger(RecalcTrigger,Trigger1Y)),NA())</f>
        <v>8.766773459099042E-3</v>
      </c>
    </row>
    <row r="1587" spans="2:17" x14ac:dyDescent="0.2">
      <c r="B1587" s="39" t="s">
        <v>42</v>
      </c>
      <c r="D1587" s="42">
        <f>_xll.qlCalendarAdvance(Calendar,$D1586,B1587,"f",FALSE)</f>
        <v>50865</v>
      </c>
      <c r="E1587" s="139">
        <f>_xll.qlInterestRateIndexValueDate(IndexON,D1587)</f>
        <v>50865</v>
      </c>
      <c r="F1587" s="155">
        <f>IFERROR(_xll.qlIndexFixing(IndexON,D1587,TRUE,_xll.ohTrigger(RecalcTrigger,TriggerON)),NA())</f>
        <v>8.0972523483868741E-3</v>
      </c>
      <c r="H1587" s="42">
        <f>_xll.qlCalendarAdvance(Calendar,$H1586,B1587,"f",FALSE)</f>
        <v>50865</v>
      </c>
      <c r="I1587" s="139">
        <f>_xll.qlInterestRateIndexValueDate(Index1M,$H1587)</f>
        <v>50867</v>
      </c>
      <c r="J1587" s="144">
        <f>IFERROR(_xll.qlIndexFixing(Index1M,$H1587,TRUE,_xll.ohTrigger(RecalcTrigger,Trigger1M)),NA())</f>
        <v>8.1071312391048367E-3</v>
      </c>
      <c r="K1587" s="44">
        <f>IFERROR(_xll.qlIndexFixing(Index3M,H1587,TRUE,_xll.ohTrigger(RecalcTrigger,Trigger3M)),NA())</f>
        <v>8.5078692040329168E-3</v>
      </c>
      <c r="L1587" s="44">
        <f>IFERROR(_xll.qlIndexFixing(Index6M,$H1587,TRUE,_xll.ohTrigger(RecalcTrigger,Trigger6M)),NA())</f>
        <v>8.460364331036677E-3</v>
      </c>
      <c r="M1587" s="145">
        <f>IFERROR(_xll.qlIndexFixing(Index1Y,$H1587,TRUE,_xll.ohTrigger(RecalcTrigger,Trigger1Y)),NA())</f>
        <v>8.6195773437029912E-3</v>
      </c>
      <c r="N1587" s="144">
        <f>IFERROR(_xll.qlIndexFixing(ONIndex1M,I1587,TRUE,_xll.ohTrigger(RecalcTrigger,Trigger1M)),NA())</f>
        <v>8.1132157276453398E-3</v>
      </c>
      <c r="O1587" s="44">
        <f>IFERROR(_xll.qlIndexFixing(ONIndex3M,I1587,TRUE,_xll.ohTrigger(RecalcTrigger,Trigger3M)),NA())</f>
        <v>8.5384595881698999E-3</v>
      </c>
      <c r="P1587" s="44">
        <f>IFERROR(_xll.qlIndexFixing(ONIndex6M,I1587,TRUE,_xll.ohTrigger(RecalcTrigger,Trigger6M)),NA())</f>
        <v>8.5309652706033745E-3</v>
      </c>
      <c r="Q1587" s="145">
        <f>IFERROR(_xll.qlIndexFixing(ONIndex1Y,I1587,TRUE,_xll.ohTrigger(RecalcTrigger,Trigger1Y)),NA())</f>
        <v>8.7572792105916619E-3</v>
      </c>
    </row>
    <row r="1588" spans="2:17" x14ac:dyDescent="0.2">
      <c r="B1588" s="39" t="s">
        <v>42</v>
      </c>
      <c r="D1588" s="42">
        <f>_xll.qlCalendarAdvance(Calendar,$D1587,B1588,"f",FALSE)</f>
        <v>50872</v>
      </c>
      <c r="E1588" s="139">
        <f>_xll.qlInterestRateIndexValueDate(IndexON,D1588)</f>
        <v>50872</v>
      </c>
      <c r="F1588" s="155">
        <f>IFERROR(_xll.qlIndexFixing(IndexON,D1588,TRUE,_xll.ohTrigger(RecalcTrigger,TriggerON)),NA())</f>
        <v>8.0906225598287307E-3</v>
      </c>
      <c r="H1588" s="42">
        <f>_xll.qlCalendarAdvance(Calendar,$H1587,B1588,"f",FALSE)</f>
        <v>50872</v>
      </c>
      <c r="I1588" s="139">
        <f>_xll.qlInterestRateIndexValueDate(Index1M,$H1588)</f>
        <v>50874</v>
      </c>
      <c r="J1588" s="144">
        <f>IFERROR(_xll.qlIndexFixing(Index1M,$H1588,TRUE,_xll.ohTrigger(RecalcTrigger,Trigger1M)),NA())</f>
        <v>8.1005705714407017E-3</v>
      </c>
      <c r="K1588" s="44">
        <f>IFERROR(_xll.qlIndexFixing(Index3M,H1588,TRUE,_xll.ohTrigger(RecalcTrigger,Trigger3M)),NA())</f>
        <v>8.500784341843249E-3</v>
      </c>
      <c r="L1588" s="44">
        <f>IFERROR(_xll.qlIndexFixing(Index6M,$H1588,TRUE,_xll.ohTrigger(RecalcTrigger,Trigger6M)),NA())</f>
        <v>8.4531511262028059E-3</v>
      </c>
      <c r="M1588" s="145">
        <f>IFERROR(_xll.qlIndexFixing(Index1Y,$H1588,TRUE,_xll.ohTrigger(RecalcTrigger,Trigger1Y)),NA())</f>
        <v>8.6128492753664021E-3</v>
      </c>
      <c r="N1588" s="144">
        <f>IFERROR(_xll.qlIndexFixing(ONIndex1M,I1588,TRUE,_xll.ohTrigger(RecalcTrigger,Trigger1M)),NA())</f>
        <v>8.1085102972799916E-3</v>
      </c>
      <c r="O1588" s="44">
        <f>IFERROR(_xll.qlIndexFixing(ONIndex3M,I1588,TRUE,_xll.ohTrigger(RecalcTrigger,Trigger3M)),NA())</f>
        <v>8.5333254373054501E-3</v>
      </c>
      <c r="P1588" s="44">
        <f>IFERROR(_xll.qlIndexFixing(ONIndex6M,I1588,TRUE,_xll.ohTrigger(RecalcTrigger,Trigger6M)),NA())</f>
        <v>8.5255974172415705E-3</v>
      </c>
      <c r="Q1588" s="145">
        <f>IFERROR(_xll.qlIndexFixing(ONIndex1Y,I1588,TRUE,_xll.ohTrigger(RecalcTrigger,Trigger1Y)),NA())</f>
        <v>8.7520219597170268E-3</v>
      </c>
    </row>
    <row r="1589" spans="2:17" x14ac:dyDescent="0.2">
      <c r="B1589" s="39" t="s">
        <v>42</v>
      </c>
      <c r="D1589" s="42">
        <f>_xll.qlCalendarAdvance(Calendar,$D1588,B1589,"f",FALSE)</f>
        <v>50879</v>
      </c>
      <c r="E1589" s="139">
        <f>_xll.qlInterestRateIndexValueDate(IndexON,D1589)</f>
        <v>50879</v>
      </c>
      <c r="F1589" s="155">
        <f>IFERROR(_xll.qlIndexFixing(IndexON,D1589,TRUE,_xll.ohTrigger(RecalcTrigger,TriggerON)),NA())</f>
        <v>8.0840145460925328E-3</v>
      </c>
      <c r="H1589" s="42">
        <f>_xll.qlCalendarAdvance(Calendar,$H1588,B1589,"f",FALSE)</f>
        <v>50879</v>
      </c>
      <c r="I1589" s="139">
        <f>_xll.qlInterestRateIndexValueDate(Index1M,$H1589)</f>
        <v>50881</v>
      </c>
      <c r="J1589" s="144">
        <f>IFERROR(_xll.qlIndexFixing(Index1M,$H1589,TRUE,_xll.ohTrigger(RecalcTrigger,Trigger1M)),NA())</f>
        <v>8.0940310366545143E-3</v>
      </c>
      <c r="K1589" s="44">
        <f>IFERROR(_xll.qlIndexFixing(Index3M,H1589,TRUE,_xll.ohTrigger(RecalcTrigger,Trigger3M)),NA())</f>
        <v>8.4937205225414508E-3</v>
      </c>
      <c r="L1589" s="44">
        <f>IFERROR(_xll.qlIndexFixing(Index6M,$H1589,TRUE,_xll.ohTrigger(RecalcTrigger,Trigger6M)),NA())</f>
        <v>8.4459658708848605E-3</v>
      </c>
      <c r="M1589" s="145">
        <f>IFERROR(_xll.qlIndexFixing(Index1Y,$H1589,TRUE,_xll.ohTrigger(RecalcTrigger,Trigger1Y)),NA())</f>
        <v>8.6061499702088252E-3</v>
      </c>
      <c r="N1589" s="144">
        <f>IFERROR(_xll.qlIndexFixing(ONIndex1M,I1589,TRUE,_xll.ohTrigger(RecalcTrigger,Trigger1M)),NA())</f>
        <v>8.1019405748339324E-3</v>
      </c>
      <c r="O1589" s="44">
        <f>IFERROR(_xll.qlIndexFixing(ONIndex3M,I1589,TRUE,_xll.ohTrigger(RecalcTrigger,Trigger3M)),NA())</f>
        <v>8.5261548239223828E-3</v>
      </c>
      <c r="P1589" s="44">
        <f>IFERROR(_xll.qlIndexFixing(ONIndex6M,I1589,TRUE,_xll.ohTrigger(RecalcTrigger,Trigger6M)),NA())</f>
        <v>8.5181044434001763E-3</v>
      </c>
      <c r="Q1589" s="145">
        <f>IFERROR(_xll.qlIndexFixing(ONIndex1Y,I1589,TRUE,_xll.ohTrigger(RecalcTrigger,Trigger1Y)),NA())</f>
        <v>8.7446827422432705E-3</v>
      </c>
    </row>
    <row r="1590" spans="2:17" x14ac:dyDescent="0.2">
      <c r="B1590" s="39" t="s">
        <v>42</v>
      </c>
      <c r="D1590" s="42">
        <f>_xll.qlCalendarAdvance(Calendar,$D1589,B1590,"f",FALSE)</f>
        <v>50886</v>
      </c>
      <c r="E1590" s="139">
        <f>_xll.qlInterestRateIndexValueDate(IndexON,D1590)</f>
        <v>50886</v>
      </c>
      <c r="F1590" s="155">
        <f>IFERROR(_xll.qlIndexFixing(IndexON,D1590,TRUE,_xll.ohTrigger(RecalcTrigger,TriggerON)),NA())</f>
        <v>8.0774284741647051E-3</v>
      </c>
      <c r="H1590" s="42">
        <f>_xll.qlCalendarAdvance(Calendar,$H1589,B1590,"f",FALSE)</f>
        <v>50886</v>
      </c>
      <c r="I1590" s="139">
        <f>_xll.qlInterestRateIndexValueDate(Index1M,$H1590)</f>
        <v>50888</v>
      </c>
      <c r="J1590" s="144">
        <f>IFERROR(_xll.qlIndexFixing(Index1M,$H1590,TRUE,_xll.ohTrigger(RecalcTrigger,Trigger1M)),NA())</f>
        <v>8.0875127992172113E-3</v>
      </c>
      <c r="K1590" s="44">
        <f>IFERROR(_xll.qlIndexFixing(Index3M,H1590,TRUE,_xll.ohTrigger(RecalcTrigger,Trigger3M)),NA())</f>
        <v>8.4866779063053309E-3</v>
      </c>
      <c r="L1590" s="44">
        <f>IFERROR(_xll.qlIndexFixing(Index6M,$H1590,TRUE,_xll.ohTrigger(RecalcTrigger,Trigger6M)),NA())</f>
        <v>8.4388087368754763E-3</v>
      </c>
      <c r="M1590" s="145">
        <f>IFERROR(_xll.qlIndexFixing(Index1Y,$H1590,TRUE,_xll.ohTrigger(RecalcTrigger,Trigger1Y)),NA())</f>
        <v>8.5994795873675298E-3</v>
      </c>
      <c r="N1590" s="144">
        <f>IFERROR(_xll.qlIndexFixing(ONIndex1M,I1590,TRUE,_xll.ohTrigger(RecalcTrigger,Trigger1M)),NA())</f>
        <v>8.095391861182577E-3</v>
      </c>
      <c r="O1590" s="44">
        <f>IFERROR(_xll.qlIndexFixing(ONIndex3M,I1590,TRUE,_xll.ohTrigger(RecalcTrigger,Trigger3M)),NA())</f>
        <v>8.5190044194138892E-3</v>
      </c>
      <c r="P1590" s="44">
        <f>IFERROR(_xll.qlIndexFixing(ONIndex6M,I1590,TRUE,_xll.ohTrigger(RecalcTrigger,Trigger6M)),NA())</f>
        <v>8.5106373157639581E-3</v>
      </c>
      <c r="Q1590" s="145">
        <f>IFERROR(_xll.qlIndexFixing(ONIndex1Y,I1590,TRUE,_xll.ohTrigger(RecalcTrigger,Trigger1Y)),NA())</f>
        <v>8.7373680905589168E-3</v>
      </c>
    </row>
    <row r="1591" spans="2:17" x14ac:dyDescent="0.2">
      <c r="B1591" s="39" t="s">
        <v>42</v>
      </c>
      <c r="D1591" s="42">
        <f>_xll.qlCalendarAdvance(Calendar,$D1590,B1591,"f",FALSE)</f>
        <v>50893</v>
      </c>
      <c r="E1591" s="139">
        <f>_xll.qlInterestRateIndexValueDate(IndexON,D1591)</f>
        <v>50893</v>
      </c>
      <c r="F1591" s="155">
        <f>IFERROR(_xll.qlIndexFixing(IndexON,D1591,TRUE,_xll.ohTrigger(RecalcTrigger,TriggerON)),NA())</f>
        <v>8.0708645115912248E-3</v>
      </c>
      <c r="H1591" s="42">
        <f>_xll.qlCalendarAdvance(Calendar,$H1590,B1591,"f",FALSE)</f>
        <v>50893</v>
      </c>
      <c r="I1591" s="139">
        <f>_xll.qlInterestRateIndexValueDate(Index1M,$H1591)</f>
        <v>50895</v>
      </c>
      <c r="J1591" s="144">
        <f>IFERROR(_xll.qlIndexFixing(Index1M,$H1591,TRUE,_xll.ohTrigger(RecalcTrigger,Trigger1M)),NA())</f>
        <v>8.0810160235997297E-3</v>
      </c>
      <c r="K1591" s="44">
        <f>IFERROR(_xll.qlIndexFixing(Index3M,H1591,TRUE,_xll.ohTrigger(RecalcTrigger,Trigger3M)),NA())</f>
        <v>8.479259091376451E-3</v>
      </c>
      <c r="L1591" s="44">
        <f>IFERROR(_xll.qlIndexFixing(Index6M,$H1591,TRUE,_xll.ohTrigger(RecalcTrigger,Trigger6M)),NA())</f>
        <v>8.4304784914386449E-3</v>
      </c>
      <c r="M1591" s="145">
        <f>IFERROR(_xll.qlIndexFixing(Index1Y,$H1591,TRUE,_xll.ohTrigger(RecalcTrigger,Trigger1Y)),NA())</f>
        <v>8.5928382859789144E-3</v>
      </c>
      <c r="N1591" s="144">
        <f>IFERROR(_xll.qlIndexFixing(ONIndex1M,I1591,TRUE,_xll.ohTrigger(RecalcTrigger,Trigger1M)),NA())</f>
        <v>8.0888643206744604E-3</v>
      </c>
      <c r="O1591" s="44">
        <f>IFERROR(_xll.qlIndexFixing(ONIndex3M,I1591,TRUE,_xll.ohTrigger(RecalcTrigger,Trigger3M)),NA())</f>
        <v>8.5118743838918931E-3</v>
      </c>
      <c r="P1591" s="44">
        <f>IFERROR(_xll.qlIndexFixing(ONIndex6M,I1591,TRUE,_xll.ohTrigger(RecalcTrigger,Trigger6M)),NA())</f>
        <v>8.5031962057158239E-3</v>
      </c>
      <c r="Q1591" s="145">
        <f>IFERROR(_xll.qlIndexFixing(ONIndex1Y,I1591,TRUE,_xll.ohTrigger(RecalcTrigger,Trigger1Y)),NA())</f>
        <v>8.7300781632571045E-3</v>
      </c>
    </row>
    <row r="1592" spans="2:17" x14ac:dyDescent="0.2">
      <c r="B1592" s="39" t="s">
        <v>42</v>
      </c>
      <c r="D1592" s="42">
        <f>_xll.qlCalendarAdvance(Calendar,$D1591,B1592,"f",FALSE)</f>
        <v>50900</v>
      </c>
      <c r="E1592" s="139">
        <f>_xll.qlInterestRateIndexValueDate(IndexON,D1592)</f>
        <v>50900</v>
      </c>
      <c r="F1592" s="155">
        <f>IFERROR(_xll.qlIndexFixing(IndexON,D1592,TRUE,_xll.ohTrigger(RecalcTrigger,TriggerON)),NA())</f>
        <v>8.0643228255183885E-3</v>
      </c>
      <c r="H1592" s="42">
        <f>_xll.qlCalendarAdvance(Calendar,$H1591,B1592,"f",FALSE)</f>
        <v>50900</v>
      </c>
      <c r="I1592" s="139">
        <f>_xll.qlInterestRateIndexValueDate(Index1M,$H1592)</f>
        <v>50902</v>
      </c>
      <c r="J1592" s="144">
        <f>IFERROR(_xll.qlIndexFixing(Index1M,$H1592,TRUE,_xll.ohTrigger(RecalcTrigger,Trigger1M)),NA())</f>
        <v>8.0745408742805003E-3</v>
      </c>
      <c r="K1592" s="44">
        <f>IFERROR(_xll.qlIndexFixing(Index3M,H1592,TRUE,_xll.ohTrigger(RecalcTrigger,Trigger3M)),NA())</f>
        <v>8.4722607656714209E-3</v>
      </c>
      <c r="L1592" s="44">
        <f>IFERROR(_xll.qlIndexFixing(Index6M,$H1592,TRUE,_xll.ohTrigger(RecalcTrigger,Trigger6M)),NA())</f>
        <v>8.4233839021754797E-3</v>
      </c>
      <c r="M1592" s="145">
        <f>IFERROR(_xll.qlIndexFixing(Index1Y,$H1592,TRUE,_xll.ohTrigger(RecalcTrigger,Trigger1Y)),NA())</f>
        <v>8.5862262251767719E-3</v>
      </c>
      <c r="N1592" s="144">
        <f>IFERROR(_xll.qlIndexFixing(ONIndex1M,I1592,TRUE,_xll.ohTrigger(RecalcTrigger,Trigger1M)),NA())</f>
        <v>8.0823581177380532E-3</v>
      </c>
      <c r="O1592" s="44">
        <f>IFERROR(_xll.qlIndexFixing(ONIndex3M,I1592,TRUE,_xll.ohTrigger(RecalcTrigger,Trigger3M)),NA())</f>
        <v>8.5047648770686379E-3</v>
      </c>
      <c r="P1592" s="44">
        <f>IFERROR(_xll.qlIndexFixing(ONIndex6M,I1592,TRUE,_xll.ohTrigger(RecalcTrigger,Trigger6M)),NA())</f>
        <v>8.4957812844788094E-3</v>
      </c>
      <c r="Q1592" s="145">
        <f>IFERROR(_xll.qlIndexFixing(ONIndex1Y,I1592,TRUE,_xll.ohTrigger(RecalcTrigger,Trigger1Y)),NA())</f>
        <v>8.7228131183714197E-3</v>
      </c>
    </row>
    <row r="1593" spans="2:17" x14ac:dyDescent="0.2">
      <c r="B1593" s="39" t="s">
        <v>42</v>
      </c>
      <c r="D1593" s="42">
        <f>_xll.qlCalendarAdvance(Calendar,$D1592,B1593,"f",FALSE)</f>
        <v>50907</v>
      </c>
      <c r="E1593" s="139">
        <f>_xll.qlInterestRateIndexValueDate(IndexON,D1593)</f>
        <v>50907</v>
      </c>
      <c r="F1593" s="155">
        <f>IFERROR(_xll.qlIndexFixing(IndexON,D1593,TRUE,_xll.ohTrigger(RecalcTrigger,TriggerON)),NA())</f>
        <v>8.0578035834122375E-3</v>
      </c>
      <c r="H1593" s="42">
        <f>_xll.qlCalendarAdvance(Calendar,$H1592,B1593,"f",FALSE)</f>
        <v>50907</v>
      </c>
      <c r="I1593" s="139">
        <f>_xll.qlInterestRateIndexValueDate(Index1M,$H1593)</f>
        <v>50909</v>
      </c>
      <c r="J1593" s="144">
        <f>IFERROR(_xll.qlIndexFixing(Index1M,$H1593,TRUE,_xll.ohTrigger(RecalcTrigger,Trigger1M)),NA())</f>
        <v>8.0680875157304599E-3</v>
      </c>
      <c r="K1593" s="44">
        <f>IFERROR(_xll.qlIndexFixing(Index3M,H1593,TRUE,_xll.ohTrigger(RecalcTrigger,Trigger3M)),NA())</f>
        <v>8.4652841356490319E-3</v>
      </c>
      <c r="L1593" s="44">
        <f>IFERROR(_xll.qlIndexFixing(Index6M,$H1593,TRUE,_xll.ohTrigger(RecalcTrigger,Trigger6M)),NA())</f>
        <v>8.4163179888264317E-3</v>
      </c>
      <c r="M1593" s="145">
        <f>IFERROR(_xll.qlIndexFixing(Index1Y,$H1593,TRUE,_xll.ohTrigger(RecalcTrigger,Trigger1Y)),NA())</f>
        <v>8.5796435640931607E-3</v>
      </c>
      <c r="N1593" s="144">
        <f>IFERROR(_xll.qlIndexFixing(ONIndex1M,I1593,TRUE,_xll.ohTrigger(RecalcTrigger,Trigger1M)),NA())</f>
        <v>8.0758734168018265E-3</v>
      </c>
      <c r="O1593" s="44">
        <f>IFERROR(_xll.qlIndexFixing(ONIndex3M,I1593,TRUE,_xll.ohTrigger(RecalcTrigger,Trigger3M)),NA())</f>
        <v>8.4976760590560474E-3</v>
      </c>
      <c r="P1593" s="44">
        <f>IFERROR(_xll.qlIndexFixing(ONIndex6M,I1593,TRUE,_xll.ohTrigger(RecalcTrigger,Trigger6M)),NA())</f>
        <v>8.4883927234358225E-3</v>
      </c>
      <c r="Q1593" s="145">
        <f>IFERROR(_xll.qlIndexFixing(ONIndex1Y,I1593,TRUE,_xll.ohTrigger(RecalcTrigger,Trigger1Y)),NA())</f>
        <v>8.7155731144950011E-3</v>
      </c>
    </row>
    <row r="1594" spans="2:17" x14ac:dyDescent="0.2">
      <c r="B1594" s="39" t="s">
        <v>42</v>
      </c>
      <c r="D1594" s="42">
        <f>_xll.qlCalendarAdvance(Calendar,$D1593,B1594,"f",FALSE)</f>
        <v>50914</v>
      </c>
      <c r="E1594" s="139">
        <f>_xll.qlInterestRateIndexValueDate(IndexON,D1594)</f>
        <v>50914</v>
      </c>
      <c r="F1594" s="155">
        <f>IFERROR(_xll.qlIndexFixing(IndexON,D1594,TRUE,_xll.ohTrigger(RecalcTrigger,TriggerON)),NA())</f>
        <v>8.0513069524190684E-3</v>
      </c>
      <c r="H1594" s="42">
        <f>_xll.qlCalendarAdvance(Calendar,$H1593,B1594,"f",FALSE)</f>
        <v>50914</v>
      </c>
      <c r="I1594" s="139">
        <f>_xll.qlInterestRateIndexValueDate(Index1M,$H1594)</f>
        <v>50916</v>
      </c>
      <c r="J1594" s="144">
        <f>IFERROR(_xll.qlIndexFixing(Index1M,$H1594,TRUE,_xll.ohTrigger(RecalcTrigger,Trigger1M)),NA())</f>
        <v>8.0616561124255415E-3</v>
      </c>
      <c r="K1594" s="44">
        <f>IFERROR(_xll.qlIndexFixing(Index3M,H1594,TRUE,_xll.ohTrigger(RecalcTrigger,Trigger3M)),NA())</f>
        <v>8.4583293614872435E-3</v>
      </c>
      <c r="L1594" s="44">
        <f>IFERROR(_xll.qlIndexFixing(Index6M,$H1594,TRUE,_xll.ohTrigger(RecalcTrigger,Trigger6M)),NA())</f>
        <v>8.4092809231844021E-3</v>
      </c>
      <c r="M1594" s="145">
        <f>IFERROR(_xll.qlIndexFixing(Index1Y,$H1594,TRUE,_xll.ohTrigger(RecalcTrigger,Trigger1Y)),NA())</f>
        <v>8.5730904618596983E-3</v>
      </c>
      <c r="N1594" s="144">
        <f>IFERROR(_xll.qlIndexFixing(ONIndex1M,I1594,TRUE,_xll.ohTrigger(RecalcTrigger,Trigger1M)),NA())</f>
        <v>8.0694103821343788E-3</v>
      </c>
      <c r="O1594" s="44">
        <f>IFERROR(_xll.qlIndexFixing(ONIndex3M,I1594,TRUE,_xll.ohTrigger(RecalcTrigger,Trigger3M)),NA())</f>
        <v>8.490608089726237E-3</v>
      </c>
      <c r="P1594" s="44">
        <f>IFERROR(_xll.qlIndexFixing(ONIndex6M,I1594,TRUE,_xll.ohTrigger(RecalcTrigger,Trigger6M)),NA())</f>
        <v>8.4810306940497071E-3</v>
      </c>
      <c r="Q1594" s="145">
        <f>IFERROR(_xll.qlIndexFixing(ONIndex1Y,I1594,TRUE,_xll.ohTrigger(RecalcTrigger,Trigger1Y)),NA())</f>
        <v>8.7083583098213069E-3</v>
      </c>
    </row>
    <row r="1595" spans="2:17" x14ac:dyDescent="0.2">
      <c r="B1595" s="39" t="s">
        <v>42</v>
      </c>
      <c r="D1595" s="42">
        <f>_xll.qlCalendarAdvance(Calendar,$D1594,B1595,"f",FALSE)</f>
        <v>50921</v>
      </c>
      <c r="E1595" s="139">
        <f>_xll.qlInterestRateIndexValueDate(IndexON,D1595)</f>
        <v>50921</v>
      </c>
      <c r="F1595" s="155">
        <f>IFERROR(_xll.qlIndexFixing(IndexON,D1595,TRUE,_xll.ohTrigger(RecalcTrigger,TriggerON)),NA())</f>
        <v>8.0448330998450501E-3</v>
      </c>
      <c r="H1595" s="42">
        <f>_xll.qlCalendarAdvance(Calendar,$H1594,B1595,"f",FALSE)</f>
        <v>50921</v>
      </c>
      <c r="I1595" s="139">
        <f>_xll.qlInterestRateIndexValueDate(Index1M,$H1595)</f>
        <v>50923</v>
      </c>
      <c r="J1595" s="144">
        <f>IFERROR(_xll.qlIndexFixing(Index1M,$H1595,TRUE,_xll.ohTrigger(RecalcTrigger,Trigger1M)),NA())</f>
        <v>8.0552468288341839E-3</v>
      </c>
      <c r="K1595" s="44">
        <f>IFERROR(_xll.qlIndexFixing(Index3M,H1595,TRUE,_xll.ohTrigger(RecalcTrigger,Trigger3M)),NA())</f>
        <v>8.4513966033622732E-3</v>
      </c>
      <c r="L1595" s="44">
        <f>IFERROR(_xll.qlIndexFixing(Index6M,$H1595,TRUE,_xll.ohTrigger(RecalcTrigger,Trigger6M)),NA())</f>
        <v>8.403450899105264E-3</v>
      </c>
      <c r="M1595" s="145">
        <f>IFERROR(_xll.qlIndexFixing(Index1Y,$H1595,TRUE,_xll.ohTrigger(RecalcTrigger,Trigger1Y)),NA())</f>
        <v>8.5665670776047496E-3</v>
      </c>
      <c r="N1595" s="144">
        <f>IFERROR(_xll.qlIndexFixing(ONIndex1M,I1595,TRUE,_xll.ohTrigger(RecalcTrigger,Trigger1M)),NA())</f>
        <v>8.0629691782441171E-3</v>
      </c>
      <c r="O1595" s="44">
        <f>IFERROR(_xll.qlIndexFixing(ONIndex3M,I1595,TRUE,_xll.ohTrigger(RecalcTrigger,Trigger3M)),NA())</f>
        <v>8.4835611290312585E-3</v>
      </c>
      <c r="P1595" s="44">
        <f>IFERROR(_xll.qlIndexFixing(ONIndex6M,I1595,TRUE,_xll.ohTrigger(RecalcTrigger,Trigger6M)),NA())</f>
        <v>8.473695367623435E-3</v>
      </c>
      <c r="Q1595" s="145">
        <f>IFERROR(_xll.qlIndexFixing(ONIndex1Y,I1595,TRUE,_xll.ohTrigger(RecalcTrigger,Trigger1Y)),NA())</f>
        <v>8.7011688627036676E-3</v>
      </c>
    </row>
    <row r="1596" spans="2:17" x14ac:dyDescent="0.2">
      <c r="B1596" s="39" t="s">
        <v>42</v>
      </c>
      <c r="D1596" s="42">
        <f>_xll.qlCalendarAdvance(Calendar,$D1595,B1596,"f",FALSE)</f>
        <v>50928</v>
      </c>
      <c r="E1596" s="139">
        <f>_xll.qlInterestRateIndexValueDate(IndexON,D1596)</f>
        <v>50928</v>
      </c>
      <c r="F1596" s="155">
        <f>IFERROR(_xll.qlIndexFixing(IndexON,D1596,TRUE,_xll.ohTrigger(RecalcTrigger,TriggerON)),NA())</f>
        <v>8.0383821931562238E-3</v>
      </c>
      <c r="H1596" s="42">
        <f>_xll.qlCalendarAdvance(Calendar,$H1595,B1596,"f",FALSE)</f>
        <v>50928</v>
      </c>
      <c r="I1596" s="139">
        <f>_xll.qlInterestRateIndexValueDate(Index1M,$H1596)</f>
        <v>50930</v>
      </c>
      <c r="J1596" s="144">
        <f>IFERROR(_xll.qlIndexFixing(Index1M,$H1596,TRUE,_xll.ohTrigger(RecalcTrigger,Trigger1M)),NA())</f>
        <v>8.0488598294298219E-3</v>
      </c>
      <c r="K1596" s="44">
        <f>IFERROR(_xll.qlIndexFixing(Index3M,H1596,TRUE,_xll.ohTrigger(RecalcTrigger,Trigger3M)),NA())</f>
        <v>8.444486021447737E-3</v>
      </c>
      <c r="L1596" s="44">
        <f>IFERROR(_xll.qlIndexFixing(Index6M,$H1596,TRUE,_xll.ohTrigger(RecalcTrigger,Trigger6M)),NA())</f>
        <v>8.3964661005187513E-3</v>
      </c>
      <c r="M1596" s="145">
        <f>IFERROR(_xll.qlIndexFixing(Index1Y,$H1596,TRUE,_xll.ohTrigger(RecalcTrigger,Trigger1Y)),NA())</f>
        <v>8.5600735704566763E-3</v>
      </c>
      <c r="N1596" s="144">
        <f>IFERROR(_xll.qlIndexFixing(ONIndex1M,I1596,TRUE,_xll.ohTrigger(RecalcTrigger,Trigger1M)),NA())</f>
        <v>8.0565499695595122E-3</v>
      </c>
      <c r="O1596" s="44">
        <f>IFERROR(_xll.qlIndexFixing(ONIndex3M,I1596,TRUE,_xll.ohTrigger(RecalcTrigger,Trigger3M)),NA())</f>
        <v>8.4765353370030994E-3</v>
      </c>
      <c r="P1596" s="44">
        <f>IFERROR(_xll.qlIndexFixing(ONIndex6M,I1596,TRUE,_xll.ohTrigger(RecalcTrigger,Trigger6M)),NA())</f>
        <v>8.4663869156198501E-3</v>
      </c>
      <c r="Q1596" s="145">
        <f>IFERROR(_xll.qlIndexFixing(ONIndex1Y,I1596,TRUE,_xll.ohTrigger(RecalcTrigger,Trigger1Y)),NA())</f>
        <v>8.6940049314954138E-3</v>
      </c>
    </row>
    <row r="1597" spans="2:17" x14ac:dyDescent="0.2">
      <c r="B1597" s="39" t="s">
        <v>42</v>
      </c>
      <c r="D1597" s="42">
        <f>_xll.qlCalendarAdvance(Calendar,$D1596,B1597,"f",FALSE)</f>
        <v>50935</v>
      </c>
      <c r="E1597" s="139">
        <f>_xll.qlInterestRateIndexValueDate(IndexON,D1597)</f>
        <v>50935</v>
      </c>
      <c r="F1597" s="155">
        <f>IFERROR(_xll.qlIndexFixing(IndexON,D1597,TRUE,_xll.ohTrigger(RecalcTrigger,TriggerON)),NA())</f>
        <v>8.0319543994189502E-3</v>
      </c>
      <c r="H1597" s="42">
        <f>_xll.qlCalendarAdvance(Calendar,$H1596,B1597,"f",FALSE)</f>
        <v>50935</v>
      </c>
      <c r="I1597" s="139">
        <f>_xll.qlInterestRateIndexValueDate(Index1M,$H1597)</f>
        <v>50937</v>
      </c>
      <c r="J1597" s="144">
        <f>IFERROR(_xll.qlIndexFixing(Index1M,$H1597,TRUE,_xll.ohTrigger(RecalcTrigger,Trigger1M)),NA())</f>
        <v>8.0424952786858905E-3</v>
      </c>
      <c r="K1597" s="44">
        <f>IFERROR(_xll.qlIndexFixing(Index3M,H1597,TRUE,_xll.ohTrigger(RecalcTrigger,Trigger3M)),NA())</f>
        <v>8.4375977759224615E-3</v>
      </c>
      <c r="L1597" s="44">
        <f>IFERROR(_xll.qlIndexFixing(Index6M,$H1597,TRUE,_xll.ohTrigger(RecalcTrigger,Trigger6M)),NA())</f>
        <v>8.3895106257529869E-3</v>
      </c>
      <c r="M1597" s="145">
        <f>IFERROR(_xll.qlIndexFixing(Index1Y,$H1597,TRUE,_xll.ohTrigger(RecalcTrigger,Trigger1Y)),NA())</f>
        <v>8.5536100995410175E-3</v>
      </c>
      <c r="N1597" s="144">
        <f>IFERROR(_xll.qlIndexFixing(ONIndex1M,I1597,TRUE,_xll.ohTrigger(RecalcTrigger,Trigger1M)),NA())</f>
        <v>8.0501529203491629E-3</v>
      </c>
      <c r="O1597" s="44">
        <f>IFERROR(_xll.qlIndexFixing(ONIndex3M,I1597,TRUE,_xll.ohTrigger(RecalcTrigger,Trigger3M)),NA())</f>
        <v>8.4695308734339392E-3</v>
      </c>
      <c r="P1597" s="44">
        <f>IFERROR(_xll.qlIndexFixing(ONIndex6M,I1597,TRUE,_xll.ohTrigger(RecalcTrigger,Trigger6M)),NA())</f>
        <v>8.4591055091820522E-3</v>
      </c>
      <c r="Q1597" s="145">
        <f>IFERROR(_xll.qlIndexFixing(ONIndex1Y,I1597,TRUE,_xll.ohTrigger(RecalcTrigger,Trigger1Y)),NA())</f>
        <v>8.6868666744699397E-3</v>
      </c>
    </row>
    <row r="1598" spans="2:17" x14ac:dyDescent="0.2">
      <c r="B1598" s="39" t="s">
        <v>42</v>
      </c>
      <c r="D1598" s="42">
        <f>_xll.qlCalendarAdvance(Calendar,$D1597,B1598,"f",FALSE)</f>
        <v>50942</v>
      </c>
      <c r="E1598" s="139">
        <f>_xll.qlInterestRateIndexValueDate(IndexON,D1598)</f>
        <v>50942</v>
      </c>
      <c r="F1598" s="155">
        <f>IFERROR(_xll.qlIndexFixing(IndexON,D1598,TRUE,_xll.ohTrigger(RecalcTrigger,TriggerON)),NA())</f>
        <v>8.0255498860992702E-3</v>
      </c>
      <c r="H1598" s="42">
        <f>_xll.qlCalendarAdvance(Calendar,$H1597,B1598,"f",FALSE)</f>
        <v>50942</v>
      </c>
      <c r="I1598" s="139">
        <f>_xll.qlInterestRateIndexValueDate(Index1M,$H1598)</f>
        <v>50944</v>
      </c>
      <c r="J1598" s="144">
        <f>IFERROR(_xll.qlIndexFixing(Index1M,$H1598,TRUE,_xll.ohTrigger(RecalcTrigger,Trigger1M)),NA())</f>
        <v>8.0361533410733266E-3</v>
      </c>
      <c r="K1598" s="44">
        <f>IFERROR(_xll.qlIndexFixing(Index3M,H1598,TRUE,_xll.ohTrigger(RecalcTrigger,Trigger3M)),NA())</f>
        <v>8.430732026960059E-3</v>
      </c>
      <c r="L1598" s="44">
        <f>IFERROR(_xll.qlIndexFixing(Index6M,$H1598,TRUE,_xll.ohTrigger(RecalcTrigger,Trigger6M)),NA())</f>
        <v>8.3825846465909962E-3</v>
      </c>
      <c r="M1598" s="145">
        <f>IFERROR(_xll.qlIndexFixing(Index1Y,$H1598,TRUE,_xll.ohTrigger(RecalcTrigger,Trigger1Y)),NA())</f>
        <v>8.5471768239828768E-3</v>
      </c>
      <c r="N1598" s="144">
        <f>IFERROR(_xll.qlIndexFixing(ONIndex1M,I1598,TRUE,_xll.ohTrigger(RecalcTrigger,Trigger1M)),NA())</f>
        <v>8.043778195121476E-3</v>
      </c>
      <c r="O1598" s="44">
        <f>IFERROR(_xll.qlIndexFixing(ONIndex3M,I1598,TRUE,_xll.ohTrigger(RecalcTrigger,Trigger3M)),NA())</f>
        <v>8.4625478984357017E-3</v>
      </c>
      <c r="P1598" s="44">
        <f>IFERROR(_xll.qlIndexFixing(ONIndex6M,I1598,TRUE,_xll.ohTrigger(RecalcTrigger,Trigger6M)),NA())</f>
        <v>8.4518513199327572E-3</v>
      </c>
      <c r="Q1598" s="145">
        <f>IFERROR(_xll.qlIndexFixing(ONIndex1Y,I1598,TRUE,_xll.ohTrigger(RecalcTrigger,Trigger1Y)),NA())</f>
        <v>8.6797542499805758E-3</v>
      </c>
    </row>
    <row r="1599" spans="2:17" x14ac:dyDescent="0.2">
      <c r="B1599" s="39" t="s">
        <v>42</v>
      </c>
      <c r="D1599" s="42">
        <f>_xll.qlCalendarAdvance(Calendar,$D1598,B1599,"f",FALSE)</f>
        <v>50949</v>
      </c>
      <c r="E1599" s="139">
        <f>_xll.qlInterestRateIndexValueDate(IndexON,D1599)</f>
        <v>50949</v>
      </c>
      <c r="F1599" s="155">
        <f>IFERROR(_xll.qlIndexFixing(IndexON,D1599,TRUE,_xll.ohTrigger(RecalcTrigger,TriggerON)),NA())</f>
        <v>8.0191688204234168E-3</v>
      </c>
      <c r="H1599" s="42">
        <f>_xll.qlCalendarAdvance(Calendar,$H1598,B1599,"f",FALSE)</f>
        <v>50949</v>
      </c>
      <c r="I1599" s="139">
        <f>_xll.qlInterestRateIndexValueDate(Index1M,$H1599)</f>
        <v>50951</v>
      </c>
      <c r="J1599" s="144">
        <f>IFERROR(_xll.qlIndexFixing(Index1M,$H1599,TRUE,_xll.ohTrigger(RecalcTrigger,Trigger1M)),NA())</f>
        <v>8.0309141173543208E-3</v>
      </c>
      <c r="K1599" s="44">
        <f>IFERROR(_xll.qlIndexFixing(Index3M,H1599,TRUE,_xll.ohTrigger(RecalcTrigger,Trigger3M)),NA())</f>
        <v>8.4238889347332743E-3</v>
      </c>
      <c r="L1599" s="44">
        <f>IFERROR(_xll.qlIndexFixing(Index6M,$H1599,TRUE,_xll.ohTrigger(RecalcTrigger,Trigger6M)),NA())</f>
        <v>8.3756883348136205E-3</v>
      </c>
      <c r="M1599" s="145">
        <f>IFERROR(_xll.qlIndexFixing(Index1Y,$H1599,TRUE,_xll.ohTrigger(RecalcTrigger,Trigger1Y)),NA())</f>
        <v>8.5417833360815383E-3</v>
      </c>
      <c r="N1599" s="144">
        <f>IFERROR(_xll.qlIndexFixing(ONIndex1M,I1599,TRUE,_xll.ohTrigger(RecalcTrigger,Trigger1M)),NA())</f>
        <v>8.0374259581450502E-3</v>
      </c>
      <c r="O1599" s="44">
        <f>IFERROR(_xll.qlIndexFixing(ONIndex3M,I1599,TRUE,_xll.ohTrigger(RecalcTrigger,Trigger3M)),NA())</f>
        <v>8.4555865718805023E-3</v>
      </c>
      <c r="P1599" s="44">
        <f>IFERROR(_xll.qlIndexFixing(ONIndex6M,I1599,TRUE,_xll.ohTrigger(RecalcTrigger,Trigger6M)),NA())</f>
        <v>8.4446245190950009E-3</v>
      </c>
      <c r="Q1599" s="145">
        <f>IFERROR(_xll.qlIndexFixing(ONIndex1Y,I1599,TRUE,_xll.ohTrigger(RecalcTrigger,Trigger1Y)),NA())</f>
        <v>8.6726678163806525E-3</v>
      </c>
    </row>
    <row r="1600" spans="2:17" x14ac:dyDescent="0.2">
      <c r="B1600" s="39" t="s">
        <v>42</v>
      </c>
      <c r="D1600" s="42">
        <f>_xll.qlCalendarAdvance(Calendar,$D1599,B1600,"f",FALSE)</f>
        <v>50956</v>
      </c>
      <c r="E1600" s="139">
        <f>_xll.qlInterestRateIndexValueDate(IndexON,D1600)</f>
        <v>50956</v>
      </c>
      <c r="F1600" s="155">
        <f>IFERROR(_xll.qlIndexFixing(IndexON,D1600,TRUE,_xll.ohTrigger(RecalcTrigger,TriggerON)),NA())</f>
        <v>8.0128113696975589E-3</v>
      </c>
      <c r="H1600" s="42">
        <f>_xll.qlCalendarAdvance(Calendar,$H1599,B1600,"f",FALSE)</f>
        <v>50956</v>
      </c>
      <c r="I1600" s="139">
        <f>_xll.qlInterestRateIndexValueDate(Index1M,$H1600)</f>
        <v>50958</v>
      </c>
      <c r="J1600" s="144">
        <f>IFERROR(_xll.qlIndexFixing(Index1M,$H1600,TRUE,_xll.ohTrigger(RecalcTrigger,Trigger1M)),NA())</f>
        <v>8.0235379631360404E-3</v>
      </c>
      <c r="K1600" s="44">
        <f>IFERROR(_xll.qlIndexFixing(Index3M,H1600,TRUE,_xll.ohTrigger(RecalcTrigger,Trigger3M)),NA())</f>
        <v>8.4170686594148524E-3</v>
      </c>
      <c r="L1600" s="44">
        <f>IFERROR(_xll.qlIndexFixing(Index6M,$H1600,TRUE,_xll.ohTrigger(RecalcTrigger,Trigger6M)),NA())</f>
        <v>8.3676739515207033E-3</v>
      </c>
      <c r="M1600" s="145">
        <f>IFERROR(_xll.qlIndexFixing(Index1Y,$H1600,TRUE,_xll.ohTrigger(RecalcTrigger,Trigger1Y)),NA())</f>
        <v>8.5344014954302303E-3</v>
      </c>
      <c r="N1600" s="144">
        <f>IFERROR(_xll.qlIndexFixing(ONIndex1M,I1600,TRUE,_xll.ohTrigger(RecalcTrigger,Trigger1M)),NA())</f>
        <v>8.0310963739282926E-3</v>
      </c>
      <c r="O1600" s="44">
        <f>IFERROR(_xll.qlIndexFixing(ONIndex3M,I1600,TRUE,_xll.ohTrigger(RecalcTrigger,Trigger3M)),NA())</f>
        <v>8.4486470536404568E-3</v>
      </c>
      <c r="P1600" s="44">
        <f>IFERROR(_xll.qlIndexFixing(ONIndex6M,I1600,TRUE,_xll.ohTrigger(RecalcTrigger,Trigger6M)),NA())</f>
        <v>8.4374252779717551E-3</v>
      </c>
      <c r="Q1600" s="145">
        <f>IFERROR(_xll.qlIndexFixing(ONIndex1Y,I1600,TRUE,_xll.ohTrigger(RecalcTrigger,Trigger1Y)),NA())</f>
        <v>8.6656075321034365E-3</v>
      </c>
    </row>
    <row r="1601" spans="2:17" x14ac:dyDescent="0.2">
      <c r="B1601" s="39" t="s">
        <v>42</v>
      </c>
      <c r="D1601" s="42">
        <f>_xll.qlCalendarAdvance(Calendar,$D1600,B1601,"f",FALSE)</f>
        <v>50963</v>
      </c>
      <c r="E1601" s="139">
        <f>_xll.qlInterestRateIndexValueDate(IndexON,D1601)</f>
        <v>50963</v>
      </c>
      <c r="F1601" s="155">
        <f>IFERROR(_xll.qlIndexFixing(IndexON,D1601,TRUE,_xll.ohTrigger(RecalcTrigger,TriggerON)),NA())</f>
        <v>8.0064777012278654E-3</v>
      </c>
      <c r="H1601" s="42">
        <f>_xll.qlCalendarAdvance(Calendar,$H1600,B1601,"f",FALSE)</f>
        <v>50963</v>
      </c>
      <c r="I1601" s="139">
        <f>_xll.qlInterestRateIndexValueDate(Index1M,$H1601)</f>
        <v>50965</v>
      </c>
      <c r="J1601" s="144">
        <f>IFERROR(_xll.qlIndexFixing(Index1M,$H1601,TRUE,_xll.ohTrigger(RecalcTrigger,Trigger1M)),NA())</f>
        <v>8.0172648517531919E-3</v>
      </c>
      <c r="K1601" s="44">
        <f>IFERROR(_xll.qlIndexFixing(Index3M,H1601,TRUE,_xll.ohTrigger(RecalcTrigger,Trigger3M)),NA())</f>
        <v>8.410271361178407E-3</v>
      </c>
      <c r="L1601" s="44">
        <f>IFERROR(_xll.qlIndexFixing(Index6M,$H1601,TRUE,_xll.ohTrigger(RecalcTrigger,Trigger6M)),NA())</f>
        <v>8.3608436299710577E-3</v>
      </c>
      <c r="M1601" s="145">
        <f>IFERROR(_xll.qlIndexFixing(Index1Y,$H1601,TRUE,_xll.ohTrigger(RecalcTrigger,Trigger1Y)),NA())</f>
        <v>8.5280597606783286E-3</v>
      </c>
      <c r="N1601" s="144">
        <f>IFERROR(_xll.qlIndexFixing(ONIndex1M,I1601,TRUE,_xll.ohTrigger(RecalcTrigger,Trigger1M)),NA())</f>
        <v>8.0247896068996738E-3</v>
      </c>
      <c r="O1601" s="44">
        <f>IFERROR(_xll.qlIndexFixing(ONIndex3M,I1601,TRUE,_xll.ohTrigger(RecalcTrigger,Trigger3M)),NA())</f>
        <v>8.4417295039074247E-3</v>
      </c>
      <c r="P1601" s="44">
        <f>IFERROR(_xll.qlIndexFixing(ONIndex6M,I1601,TRUE,_xll.ohTrigger(RecalcTrigger,Trigger6M)),NA())</f>
        <v>8.4302537681057998E-3</v>
      </c>
      <c r="Q1601" s="145">
        <f>IFERROR(_xll.qlIndexFixing(ONIndex1Y,I1601,TRUE,_xll.ohTrigger(RecalcTrigger,Trigger1Y)),NA())</f>
        <v>8.6585735553423859E-3</v>
      </c>
    </row>
    <row r="1602" spans="2:17" x14ac:dyDescent="0.2">
      <c r="B1602" s="39" t="s">
        <v>42</v>
      </c>
      <c r="D1602" s="42">
        <f>_xll.qlCalendarAdvance(Calendar,$D1601,B1602,"f",FALSE)</f>
        <v>50970</v>
      </c>
      <c r="E1602" s="139">
        <f>_xll.qlInterestRateIndexValueDate(IndexON,D1602)</f>
        <v>50970</v>
      </c>
      <c r="F1602" s="155">
        <f>IFERROR(_xll.qlIndexFixing(IndexON,D1602,TRUE,_xll.ohTrigger(RecalcTrigger,TriggerON)),NA())</f>
        <v>8.0001679823205052E-3</v>
      </c>
      <c r="H1602" s="42">
        <f>_xll.qlCalendarAdvance(Calendar,$H1601,B1602,"f",FALSE)</f>
        <v>50970</v>
      </c>
      <c r="I1602" s="139">
        <f>_xll.qlInterestRateIndexValueDate(Index1M,$H1602)</f>
        <v>50972</v>
      </c>
      <c r="J1602" s="144">
        <f>IFERROR(_xll.qlIndexFixing(Index1M,$H1602,TRUE,_xll.ohTrigger(RecalcTrigger,Trigger1M)),NA())</f>
        <v>8.0110150113854584E-3</v>
      </c>
      <c r="K1602" s="44">
        <f>IFERROR(_xll.qlIndexFixing(Index3M,H1602,TRUE,_xll.ohTrigger(RecalcTrigger,Trigger3M)),NA())</f>
        <v>8.403497200194945E-3</v>
      </c>
      <c r="L1602" s="44">
        <f>IFERROR(_xll.qlIndexFixing(Index6M,$H1602,TRUE,_xll.ohTrigger(RecalcTrigger,Trigger6M)),NA())</f>
        <v>8.3540435304407072E-3</v>
      </c>
      <c r="M1602" s="145">
        <f>IFERROR(_xll.qlIndexFixing(Index1Y,$H1602,TRUE,_xll.ohTrigger(RecalcTrigger,Trigger1Y)),NA())</f>
        <v>8.5217488577689418E-3</v>
      </c>
      <c r="N1602" s="144">
        <f>IFERROR(_xll.qlIndexFixing(ONIndex1M,I1602,TRUE,_xll.ohTrigger(RecalcTrigger,Trigger1M)),NA())</f>
        <v>8.0185058212478566E-3</v>
      </c>
      <c r="O1602" s="44">
        <f>IFERROR(_xll.qlIndexFixing(ONIndex3M,I1602,TRUE,_xll.ohTrigger(RecalcTrigger,Trigger3M)),NA())</f>
        <v>8.4348340824735857E-3</v>
      </c>
      <c r="P1602" s="44">
        <f>IFERROR(_xll.qlIndexFixing(ONIndex6M,I1602,TRUE,_xll.ohTrigger(RecalcTrigger,Trigger6M)),NA())</f>
        <v>8.4231101607201708E-3</v>
      </c>
      <c r="Q1602" s="145">
        <f>IFERROR(_xll.qlIndexFixing(ONIndex1Y,I1602,TRUE,_xll.ohTrigger(RecalcTrigger,Trigger1Y)),NA())</f>
        <v>8.6515660444508313E-3</v>
      </c>
    </row>
    <row r="1603" spans="2:17" x14ac:dyDescent="0.2">
      <c r="B1603" s="39" t="s">
        <v>42</v>
      </c>
      <c r="D1603" s="42">
        <f>_xll.qlCalendarAdvance(Calendar,$D1602,B1603,"f",FALSE)</f>
        <v>50977</v>
      </c>
      <c r="E1603" s="139">
        <f>_xll.qlInterestRateIndexValueDate(IndexON,D1603)</f>
        <v>50977</v>
      </c>
      <c r="F1603" s="155">
        <f>IFERROR(_xll.qlIndexFixing(IndexON,D1603,TRUE,_xll.ohTrigger(RecalcTrigger,TriggerON)),NA())</f>
        <v>7.9938823802017112E-3</v>
      </c>
      <c r="H1603" s="42">
        <f>_xll.qlCalendarAdvance(Calendar,$H1602,B1603,"f",FALSE)</f>
        <v>50977</v>
      </c>
      <c r="I1603" s="139">
        <f>_xll.qlInterestRateIndexValueDate(Index1M,$H1603)</f>
        <v>50979</v>
      </c>
      <c r="J1603" s="144">
        <f>IFERROR(_xll.qlIndexFixing(Index1M,$H1603,TRUE,_xll.ohTrigger(RecalcTrigger,Trigger1M)),NA())</f>
        <v>8.0047886065087726E-3</v>
      </c>
      <c r="K1603" s="44">
        <f>IFERROR(_xll.qlIndexFixing(Index3M,H1603,TRUE,_xll.ohTrigger(RecalcTrigger,Trigger3M)),NA())</f>
        <v>8.396746336635473E-3</v>
      </c>
      <c r="L1603" s="44">
        <f>IFERROR(_xll.qlIndexFixing(Index6M,$H1603,TRUE,_xll.ohTrigger(RecalcTrigger,Trigger6M)),NA())</f>
        <v>8.3472738247143893E-3</v>
      </c>
      <c r="M1603" s="145">
        <f>IFERROR(_xll.qlIndexFixing(Index1Y,$H1603,TRUE,_xll.ohTrigger(RecalcTrigger,Trigger1Y)),NA())</f>
        <v>8.5154689458204393E-3</v>
      </c>
      <c r="N1603" s="144">
        <f>IFERROR(_xll.qlIndexFixing(ONIndex1M,I1603,TRUE,_xll.ohTrigger(RecalcTrigger,Trigger1M)),NA())</f>
        <v>8.01224518164112E-3</v>
      </c>
      <c r="O1603" s="44">
        <f>IFERROR(_xll.qlIndexFixing(ONIndex3M,I1603,TRUE,_xll.ohTrigger(RecalcTrigger,Trigger3M)),NA())</f>
        <v>8.4279609492110552E-3</v>
      </c>
      <c r="P1603" s="44">
        <f>IFERROR(_xll.qlIndexFixing(ONIndex6M,I1603,TRUE,_xll.ohTrigger(RecalcTrigger,Trigger6M)),NA())</f>
        <v>8.4159946271977759E-3</v>
      </c>
      <c r="Q1603" s="145">
        <f>IFERROR(_xll.qlIndexFixing(ONIndex1Y,I1603,TRUE,_xll.ohTrigger(RecalcTrigger,Trigger1Y)),NA())</f>
        <v>8.6445851578620392E-3</v>
      </c>
    </row>
    <row r="1604" spans="2:17" x14ac:dyDescent="0.2">
      <c r="B1604" s="39" t="s">
        <v>42</v>
      </c>
      <c r="D1604" s="42">
        <f>_xll.qlCalendarAdvance(Calendar,$D1603,B1604,"f",FALSE)</f>
        <v>50984</v>
      </c>
      <c r="E1604" s="139">
        <f>_xll.qlInterestRateIndexValueDate(IndexON,D1604)</f>
        <v>50984</v>
      </c>
      <c r="F1604" s="155">
        <f>IFERROR(_xll.qlIndexFixing(IndexON,D1604,TRUE,_xll.ohTrigger(RecalcTrigger,TriggerON)),NA())</f>
        <v>7.9876210623375243E-3</v>
      </c>
      <c r="H1604" s="42">
        <f>_xll.qlCalendarAdvance(Calendar,$H1603,B1604,"f",FALSE)</f>
        <v>50984</v>
      </c>
      <c r="I1604" s="139">
        <f>_xll.qlInterestRateIndexValueDate(Index1M,$H1604)</f>
        <v>50986</v>
      </c>
      <c r="J1604" s="144">
        <f>IFERROR(_xll.qlIndexFixing(Index1M,$H1604,TRUE,_xll.ohTrigger(RecalcTrigger,Trigger1M)),NA())</f>
        <v>7.9985858015915734E-3</v>
      </c>
      <c r="K1604" s="44">
        <f>IFERROR(_xll.qlIndexFixing(Index3M,H1604,TRUE,_xll.ohTrigger(RecalcTrigger,Trigger3M)),NA())</f>
        <v>8.3900189306683904E-3</v>
      </c>
      <c r="L1604" s="44">
        <f>IFERROR(_xll.qlIndexFixing(Index6M,$H1604,TRUE,_xll.ohTrigger(RecalcTrigger,Trigger6M)),NA())</f>
        <v>8.3405346845742637E-3</v>
      </c>
      <c r="M1604" s="145">
        <f>IFERROR(_xll.qlIndexFixing(Index1Y,$H1604,TRUE,_xll.ohTrigger(RecalcTrigger,Trigger1Y)),NA())</f>
        <v>8.5092201839494543E-3</v>
      </c>
      <c r="N1604" s="144">
        <f>IFERROR(_xll.qlIndexFixing(ONIndex1M,I1604,TRUE,_xll.ohTrigger(RecalcTrigger,Trigger1M)),NA())</f>
        <v>8.0060078522681266E-3</v>
      </c>
      <c r="O1604" s="44">
        <f>IFERROR(_xll.qlIndexFixing(ONIndex3M,I1604,TRUE,_xll.ohTrigger(RecalcTrigger,Trigger3M)),NA())</f>
        <v>8.421110264151821E-3</v>
      </c>
      <c r="P1604" s="44">
        <f>IFERROR(_xll.qlIndexFixing(ONIndex6M,I1604,TRUE,_xll.ohTrigger(RecalcTrigger,Trigger6M)),NA())</f>
        <v>8.408907339001459E-3</v>
      </c>
      <c r="Q1604" s="145">
        <f>IFERROR(_xll.qlIndexFixing(ONIndex1Y,I1604,TRUE,_xll.ohTrigger(RecalcTrigger,Trigger1Y)),NA())</f>
        <v>8.6376310537694678E-3</v>
      </c>
    </row>
    <row r="1605" spans="2:17" x14ac:dyDescent="0.2">
      <c r="B1605" s="39" t="s">
        <v>42</v>
      </c>
      <c r="D1605" s="42">
        <f>_xll.qlCalendarAdvance(Calendar,$D1604,B1605,"f",FALSE)</f>
        <v>50991</v>
      </c>
      <c r="E1605" s="139">
        <f>_xll.qlInterestRateIndexValueDate(IndexON,D1605)</f>
        <v>50991</v>
      </c>
      <c r="F1605" s="155">
        <f>IFERROR(_xll.qlIndexFixing(IndexON,D1605,TRUE,_xll.ohTrigger(RecalcTrigger,TriggerON)),NA())</f>
        <v>7.9813841957943055E-3</v>
      </c>
      <c r="H1605" s="42">
        <f>_xll.qlCalendarAdvance(Calendar,$H1604,B1605,"f",FALSE)</f>
        <v>50991</v>
      </c>
      <c r="I1605" s="139">
        <f>_xll.qlInterestRateIndexValueDate(Index1M,$H1605)</f>
        <v>50993</v>
      </c>
      <c r="J1605" s="144">
        <f>IFERROR(_xll.qlIndexFixing(Index1M,$H1605,TRUE,_xll.ohTrigger(RecalcTrigger,Trigger1M)),NA())</f>
        <v>7.9924067611047978E-3</v>
      </c>
      <c r="K1605" s="44">
        <f>IFERROR(_xll.qlIndexFixing(Index3M,H1605,TRUE,_xll.ohTrigger(RecalcTrigger,Trigger3M)),NA())</f>
        <v>8.3833151424655729E-3</v>
      </c>
      <c r="L1605" s="44">
        <f>IFERROR(_xll.qlIndexFixing(Index6M,$H1605,TRUE,_xll.ohTrigger(RecalcTrigger,Trigger6M)),NA())</f>
        <v>8.3338262818037755E-3</v>
      </c>
      <c r="M1605" s="145">
        <f>IFERROR(_xll.qlIndexFixing(Index1Y,$H1605,TRUE,_xll.ohTrigger(RecalcTrigger,Trigger1Y)),NA())</f>
        <v>8.5030027312721843E-3</v>
      </c>
      <c r="N1605" s="144">
        <f>IFERROR(_xll.qlIndexFixing(ONIndex1M,I1605,TRUE,_xll.ohTrigger(RecalcTrigger,Trigger1M)),NA())</f>
        <v>7.9997939975573473E-3</v>
      </c>
      <c r="O1605" s="44">
        <f>IFERROR(_xll.qlIndexFixing(ONIndex3M,I1605,TRUE,_xll.ohTrigger(RecalcTrigger,Trigger3M)),NA())</f>
        <v>8.4142821872479345E-3</v>
      </c>
      <c r="P1605" s="44">
        <f>IFERROR(_xll.qlIndexFixing(ONIndex6M,I1605,TRUE,_xll.ohTrigger(RecalcTrigger,Trigger6M)),NA())</f>
        <v>8.4018484673542559E-3</v>
      </c>
      <c r="Q1605" s="145">
        <f>IFERROR(_xll.qlIndexFixing(ONIndex1Y,I1605,TRUE,_xll.ohTrigger(RecalcTrigger,Trigger1Y)),NA())</f>
        <v>8.6307038905264477E-3</v>
      </c>
    </row>
    <row r="1606" spans="2:17" x14ac:dyDescent="0.2">
      <c r="B1606" s="39" t="s">
        <v>42</v>
      </c>
      <c r="D1606" s="42">
        <f>_xll.qlCalendarAdvance(Calendar,$D1605,B1606,"f",FALSE)</f>
        <v>50998</v>
      </c>
      <c r="E1606" s="139">
        <f>_xll.qlInterestRateIndexValueDate(IndexON,D1606)</f>
        <v>50998</v>
      </c>
      <c r="F1606" s="155">
        <f>IFERROR(_xll.qlIndexFixing(IndexON,D1606,TRUE,_xll.ohTrigger(RecalcTrigger,TriggerON)),NA())</f>
        <v>7.9751719481979677E-3</v>
      </c>
      <c r="H1606" s="42">
        <f>_xll.qlCalendarAdvance(Calendar,$H1605,B1606,"f",FALSE)</f>
        <v>50998</v>
      </c>
      <c r="I1606" s="139">
        <f>_xll.qlInterestRateIndexValueDate(Index1M,$H1606)</f>
        <v>51000</v>
      </c>
      <c r="J1606" s="144">
        <f>IFERROR(_xll.qlIndexFixing(Index1M,$H1606,TRUE,_xll.ohTrigger(RecalcTrigger,Trigger1M)),NA())</f>
        <v>7.9862516495193825E-3</v>
      </c>
      <c r="K1606" s="44">
        <f>IFERROR(_xll.qlIndexFixing(Index3M,H1606,TRUE,_xll.ohTrigger(RecalcTrigger,Trigger3M)),NA())</f>
        <v>8.3766351321945542E-3</v>
      </c>
      <c r="L1606" s="44">
        <f>IFERROR(_xll.qlIndexFixing(Index6M,$H1606,TRUE,_xll.ohTrigger(RecalcTrigger,Trigger6M)),NA())</f>
        <v>8.3271487881829368E-3</v>
      </c>
      <c r="M1606" s="145">
        <f>IFERROR(_xll.qlIndexFixing(Index1Y,$H1606,TRUE,_xll.ohTrigger(RecalcTrigger,Trigger1Y)),NA())</f>
        <v>8.4968167469033091E-3</v>
      </c>
      <c r="N1606" s="144">
        <f>IFERROR(_xll.qlIndexFixing(ONIndex1M,I1606,TRUE,_xll.ohTrigger(RecalcTrigger,Trigger1M)),NA())</f>
        <v>7.993603782017189E-3</v>
      </c>
      <c r="O1606" s="44">
        <f>IFERROR(_xll.qlIndexFixing(ONIndex3M,I1606,TRUE,_xll.ohTrigger(RecalcTrigger,Trigger3M)),NA())</f>
        <v>8.4074768785313836E-3</v>
      </c>
      <c r="P1606" s="44">
        <f>IFERROR(_xll.qlIndexFixing(ONIndex6M,I1606,TRUE,_xll.ohTrigger(RecalcTrigger,Trigger6M)),NA())</f>
        <v>8.3948181837989466E-3</v>
      </c>
      <c r="Q1606" s="145">
        <f>IFERROR(_xll.qlIndexFixing(ONIndex1Y,I1606,TRUE,_xll.ohTrigger(RecalcTrigger,Trigger1Y)),NA())</f>
        <v>8.6238038266461814E-3</v>
      </c>
    </row>
    <row r="1607" spans="2:17" x14ac:dyDescent="0.2">
      <c r="B1607" s="39" t="s">
        <v>42</v>
      </c>
      <c r="D1607" s="42">
        <f>_xll.qlCalendarAdvance(Calendar,$D1606,B1607,"f",FALSE)</f>
        <v>51005</v>
      </c>
      <c r="E1607" s="139">
        <f>_xll.qlInterestRateIndexValueDate(IndexON,D1607)</f>
        <v>51005</v>
      </c>
      <c r="F1607" s="155">
        <f>IFERROR(_xll.qlIndexFixing(IndexON,D1607,TRUE,_xll.ohTrigger(RecalcTrigger,TriggerON)),NA())</f>
        <v>7.9689844864549997E-3</v>
      </c>
      <c r="H1607" s="42">
        <f>_xll.qlCalendarAdvance(Calendar,$H1606,B1607,"f",FALSE)</f>
        <v>51005</v>
      </c>
      <c r="I1607" s="139">
        <f>_xll.qlInterestRateIndexValueDate(Index1M,$H1607)</f>
        <v>51007</v>
      </c>
      <c r="J1607" s="144">
        <f>IFERROR(_xll.qlIndexFixing(Index1M,$H1607,TRUE,_xll.ohTrigger(RecalcTrigger,Trigger1M)),NA())</f>
        <v>7.9801206313037665E-3</v>
      </c>
      <c r="K1607" s="44">
        <f>IFERROR(_xll.qlIndexFixing(Index3M,H1607,TRUE,_xll.ohTrigger(RecalcTrigger,Trigger3M)),NA())</f>
        <v>8.3699790600254721E-3</v>
      </c>
      <c r="L1607" s="44">
        <f>IFERROR(_xll.qlIndexFixing(Index6M,$H1607,TRUE,_xll.ohTrigger(RecalcTrigger,Trigger6M)),NA())</f>
        <v>8.3205023754939038E-3</v>
      </c>
      <c r="M1607" s="145">
        <f>IFERROR(_xll.qlIndexFixing(Index1Y,$H1607,TRUE,_xll.ohTrigger(RecalcTrigger,Trigger1Y)),NA())</f>
        <v>8.4906623899568545E-3</v>
      </c>
      <c r="N1607" s="144">
        <f>IFERROR(_xll.qlIndexFixing(ONIndex1M,I1607,TRUE,_xll.ohTrigger(RecalcTrigger,Trigger1M)),NA())</f>
        <v>7.9874373699961865E-3</v>
      </c>
      <c r="O1607" s="44">
        <f>IFERROR(_xll.qlIndexFixing(ONIndex3M,I1607,TRUE,_xll.ohTrigger(RecalcTrigger,Trigger3M)),NA())</f>
        <v>8.4006944977943476E-3</v>
      </c>
      <c r="P1607" s="44">
        <f>IFERROR(_xll.qlIndexFixing(ONIndex6M,I1607,TRUE,_xll.ohTrigger(RecalcTrigger,Trigger6M)),NA())</f>
        <v>8.3878166594786308E-3</v>
      </c>
      <c r="Q1607" s="145">
        <f>IFERROR(_xll.qlIndexFixing(ONIndex1Y,I1607,TRUE,_xll.ohTrigger(RecalcTrigger,Trigger1Y)),NA())</f>
        <v>8.6169310201622551E-3</v>
      </c>
    </row>
    <row r="1608" spans="2:17" x14ac:dyDescent="0.2">
      <c r="B1608" s="39" t="s">
        <v>42</v>
      </c>
      <c r="D1608" s="42">
        <f>_xll.qlCalendarAdvance(Calendar,$D1607,B1608,"f",FALSE)</f>
        <v>51012</v>
      </c>
      <c r="E1608" s="139">
        <f>_xll.qlInterestRateIndexValueDate(IndexON,D1608)</f>
        <v>51012</v>
      </c>
      <c r="F1608" s="155">
        <f>IFERROR(_xll.qlIndexFixing(IndexON,D1608,TRUE,_xll.ohTrigger(RecalcTrigger,TriggerON)),NA())</f>
        <v>7.9628219781113785E-3</v>
      </c>
      <c r="H1608" s="42">
        <f>_xll.qlCalendarAdvance(Calendar,$H1607,B1608,"f",FALSE)</f>
        <v>51012</v>
      </c>
      <c r="I1608" s="139">
        <f>_xll.qlInterestRateIndexValueDate(Index1M,$H1608)</f>
        <v>51014</v>
      </c>
      <c r="J1608" s="144">
        <f>IFERROR(_xll.qlIndexFixing(Index1M,$H1608,TRUE,_xll.ohTrigger(RecalcTrigger,Trigger1M)),NA())</f>
        <v>7.9740138709288866E-3</v>
      </c>
      <c r="K1608" s="44">
        <f>IFERROR(_xll.qlIndexFixing(Index3M,H1608,TRUE,_xll.ohTrigger(RecalcTrigger,Trigger3M)),NA())</f>
        <v>8.3637191369324432E-3</v>
      </c>
      <c r="L1608" s="44">
        <f>IFERROR(_xll.qlIndexFixing(Index6M,$H1608,TRUE,_xll.ohTrigger(RecalcTrigger,Trigger6M)),NA())</f>
        <v>8.3153512037704956E-3</v>
      </c>
      <c r="M1608" s="145">
        <f>IFERROR(_xll.qlIndexFixing(Index1Y,$H1608,TRUE,_xll.ohTrigger(RecalcTrigger,Trigger1Y)),NA())</f>
        <v>8.4845398195455418E-3</v>
      </c>
      <c r="N1608" s="144">
        <f>IFERROR(_xll.qlIndexFixing(ONIndex1M,I1608,TRUE,_xll.ohTrigger(RecalcTrigger,Trigger1M)),NA())</f>
        <v>7.9812949257629384E-3</v>
      </c>
      <c r="O1608" s="44">
        <f>IFERROR(_xll.qlIndexFixing(ONIndex3M,I1608,TRUE,_xll.ohTrigger(RecalcTrigger,Trigger3M)),NA())</f>
        <v>8.3939352050688143E-3</v>
      </c>
      <c r="P1608" s="44">
        <f>IFERROR(_xll.qlIndexFixing(ONIndex6M,I1608,TRUE,_xll.ohTrigger(RecalcTrigger,Trigger6M)),NA())</f>
        <v>8.3808440659360883E-3</v>
      </c>
      <c r="Q1608" s="145">
        <f>IFERROR(_xll.qlIndexFixing(ONIndex1Y,I1608,TRUE,_xll.ohTrigger(RecalcTrigger,Trigger1Y)),NA())</f>
        <v>8.6100856296678074E-3</v>
      </c>
    </row>
    <row r="1609" spans="2:17" x14ac:dyDescent="0.2">
      <c r="B1609" s="39" t="s">
        <v>42</v>
      </c>
      <c r="D1609" s="42">
        <f>_xll.qlCalendarAdvance(Calendar,$D1608,B1609,"f",FALSE)</f>
        <v>51019</v>
      </c>
      <c r="E1609" s="139">
        <f>_xll.qlInterestRateIndexValueDate(IndexON,D1609)</f>
        <v>51019</v>
      </c>
      <c r="F1609" s="155">
        <f>IFERROR(_xll.qlIndexFixing(IndexON,D1609,TRUE,_xll.ohTrigger(RecalcTrigger,TriggerON)),NA())</f>
        <v>7.956684590393337E-3</v>
      </c>
      <c r="H1609" s="42">
        <f>_xll.qlCalendarAdvance(Calendar,$H1608,B1609,"f",FALSE)</f>
        <v>51019</v>
      </c>
      <c r="I1609" s="139">
        <f>_xll.qlInterestRateIndexValueDate(Index1M,$H1609)</f>
        <v>51021</v>
      </c>
      <c r="J1609" s="144">
        <f>IFERROR(_xll.qlIndexFixing(Index1M,$H1609,TRUE,_xll.ohTrigger(RecalcTrigger,Trigger1M)),NA())</f>
        <v>7.9679315328656797E-3</v>
      </c>
      <c r="K1609" s="44">
        <f>IFERROR(_xll.qlIndexFixing(Index3M,H1609,TRUE,_xll.ohTrigger(RecalcTrigger,Trigger3M)),NA())</f>
        <v>8.3571098118030551E-3</v>
      </c>
      <c r="L1609" s="44">
        <f>IFERROR(_xll.qlIndexFixing(Index6M,$H1609,TRUE,_xll.ohTrigger(RecalcTrigger,Trigger6M)),NA())</f>
        <v>8.3087588646400864E-3</v>
      </c>
      <c r="M1609" s="145">
        <f>IFERROR(_xll.qlIndexFixing(Index1Y,$H1609,TRUE,_xll.ohTrigger(RecalcTrigger,Trigger1Y)),NA())</f>
        <v>8.4784491947812266E-3</v>
      </c>
      <c r="N1609" s="144">
        <f>IFERROR(_xll.qlIndexFixing(ONIndex1M,I1609,TRUE,_xll.ohTrigger(RecalcTrigger,Trigger1M)),NA())</f>
        <v>7.9751766139057878E-3</v>
      </c>
      <c r="O1609" s="44">
        <f>IFERROR(_xll.qlIndexFixing(ONIndex3M,I1609,TRUE,_xll.ohTrigger(RecalcTrigger,Trigger3M)),NA())</f>
        <v>8.3871991603068352E-3</v>
      </c>
      <c r="P1609" s="44">
        <f>IFERROR(_xll.qlIndexFixing(ONIndex6M,I1609,TRUE,_xll.ohTrigger(RecalcTrigger,Trigger6M)),NA())</f>
        <v>8.3739005744742911E-3</v>
      </c>
      <c r="Q1609" s="145">
        <f>IFERROR(_xll.qlIndexFixing(ONIndex1Y,I1609,TRUE,_xll.ohTrigger(RecalcTrigger,Trigger1Y)),NA())</f>
        <v>8.6032678134362328E-3</v>
      </c>
    </row>
    <row r="1610" spans="2:17" x14ac:dyDescent="0.2">
      <c r="B1610" s="39" t="s">
        <v>42</v>
      </c>
      <c r="D1610" s="42">
        <f>_xll.qlCalendarAdvance(Calendar,$D1609,B1610,"f",FALSE)</f>
        <v>51026</v>
      </c>
      <c r="E1610" s="139">
        <f>_xll.qlInterestRateIndexValueDate(IndexON,D1610)</f>
        <v>51026</v>
      </c>
      <c r="F1610" s="155">
        <f>IFERROR(_xll.qlIndexFixing(IndexON,D1610,TRUE,_xll.ohTrigger(RecalcTrigger,TriggerON)),NA())</f>
        <v>7.9505724906869801E-3</v>
      </c>
      <c r="H1610" s="42">
        <f>_xll.qlCalendarAdvance(Calendar,$H1609,B1610,"f",FALSE)</f>
        <v>51026</v>
      </c>
      <c r="I1610" s="139">
        <f>_xll.qlInterestRateIndexValueDate(Index1M,$H1610)</f>
        <v>51028</v>
      </c>
      <c r="J1610" s="144">
        <f>IFERROR(_xll.qlIndexFixing(Index1M,$H1610,TRUE,_xll.ohTrigger(RecalcTrigger,Trigger1M)),NA())</f>
        <v>7.9618737815800866E-3</v>
      </c>
      <c r="K1610" s="44">
        <f>IFERROR(_xll.qlIndexFixing(Index3M,H1610,TRUE,_xll.ohTrigger(RecalcTrigger,Trigger3M)),NA())</f>
        <v>8.3505248931461124E-3</v>
      </c>
      <c r="L1610" s="44">
        <f>IFERROR(_xll.qlIndexFixing(Index6M,$H1610,TRUE,_xll.ohTrigger(RecalcTrigger,Trigger6M)),NA())</f>
        <v>8.3021980693137303E-3</v>
      </c>
      <c r="M1610" s="145">
        <f>IFERROR(_xll.qlIndexFixing(Index1Y,$H1610,TRUE,_xll.ohTrigger(RecalcTrigger,Trigger1Y)),NA())</f>
        <v>8.472390674775546E-3</v>
      </c>
      <c r="N1610" s="144">
        <f>IFERROR(_xll.qlIndexFixing(ONIndex1M,I1610,TRUE,_xll.ohTrigger(RecalcTrigger,Trigger1M)),NA())</f>
        <v>7.9690825986133973E-3</v>
      </c>
      <c r="O1610" s="44">
        <f>IFERROR(_xll.qlIndexFixing(ONIndex3M,I1610,TRUE,_xll.ohTrigger(RecalcTrigger,Trigger3M)),NA())</f>
        <v>8.380486523460462E-3</v>
      </c>
      <c r="P1610" s="44">
        <f>IFERROR(_xll.qlIndexFixing(ONIndex6M,I1610,TRUE,_xll.ohTrigger(RecalcTrigger,Trigger6M)),NA())</f>
        <v>8.366986356396211E-3</v>
      </c>
      <c r="Q1610" s="145">
        <f>IFERROR(_xll.qlIndexFixing(ONIndex1Y,I1610,TRUE,_xll.ohTrigger(RecalcTrigger,Trigger1Y)),NA())</f>
        <v>8.5964777297409256E-3</v>
      </c>
    </row>
    <row r="1611" spans="2:17" x14ac:dyDescent="0.2">
      <c r="B1611" s="39" t="s">
        <v>42</v>
      </c>
      <c r="D1611" s="42">
        <f>_xll.qlCalendarAdvance(Calendar,$D1610,B1611,"f",FALSE)</f>
        <v>51033</v>
      </c>
      <c r="E1611" s="139">
        <f>_xll.qlInterestRateIndexValueDate(IndexON,D1611)</f>
        <v>51033</v>
      </c>
      <c r="F1611" s="155">
        <f>IFERROR(_xll.qlIndexFixing(IndexON,D1611,TRUE,_xll.ohTrigger(RecalcTrigger,TriggerON)),NA())</f>
        <v>7.9444858462185408E-3</v>
      </c>
      <c r="H1611" s="42">
        <f>_xll.qlCalendarAdvance(Calendar,$H1610,B1611,"f",FALSE)</f>
        <v>51033</v>
      </c>
      <c r="I1611" s="139">
        <f>_xll.qlInterestRateIndexValueDate(Index1M,$H1611)</f>
        <v>51035</v>
      </c>
      <c r="J1611" s="144">
        <f>IFERROR(_xll.qlIndexFixing(Index1M,$H1611,TRUE,_xll.ohTrigger(RecalcTrigger,Trigger1M)),NA())</f>
        <v>7.9558407815455423E-3</v>
      </c>
      <c r="K1611" s="44">
        <f>IFERROR(_xll.qlIndexFixing(Index3M,H1611,TRUE,_xll.ohTrigger(RecalcTrigger,Trigger3M)),NA())</f>
        <v>8.3439645411271246E-3</v>
      </c>
      <c r="L1611" s="44">
        <f>IFERROR(_xll.qlIndexFixing(Index6M,$H1611,TRUE,_xll.ohTrigger(RecalcTrigger,Trigger6M)),NA())</f>
        <v>8.2956689895595202E-3</v>
      </c>
      <c r="M1611" s="145">
        <f>IFERROR(_xll.qlIndexFixing(Index1Y,$H1611,TRUE,_xll.ohTrigger(RecalcTrigger,Trigger1Y)),NA())</f>
        <v>8.4663644186383988E-3</v>
      </c>
      <c r="N1611" s="144">
        <f>IFERROR(_xll.qlIndexFixing(ONIndex1M,I1611,TRUE,_xll.ohTrigger(RecalcTrigger,Trigger1M)),NA())</f>
        <v>7.9630130444741098E-3</v>
      </c>
      <c r="O1611" s="44">
        <f>IFERROR(_xll.qlIndexFixing(ONIndex3M,I1611,TRUE,_xll.ohTrigger(RecalcTrigger,Trigger3M)),NA())</f>
        <v>8.3737974544817462E-3</v>
      </c>
      <c r="P1611" s="44">
        <f>IFERROR(_xll.qlIndexFixing(ONIndex6M,I1611,TRUE,_xll.ohTrigger(RecalcTrigger,Trigger6M)),NA())</f>
        <v>8.3601015831646919E-3</v>
      </c>
      <c r="Q1611" s="145">
        <f>IFERROR(_xll.qlIndexFixing(ONIndex1Y,I1611,TRUE,_xll.ohTrigger(RecalcTrigger,Trigger1Y)),NA())</f>
        <v>8.5897155368552802E-3</v>
      </c>
    </row>
    <row r="1612" spans="2:17" x14ac:dyDescent="0.2">
      <c r="B1612" s="39" t="s">
        <v>42</v>
      </c>
      <c r="D1612" s="42">
        <f>_xll.qlCalendarAdvance(Calendar,$D1611,B1612,"f",FALSE)</f>
        <v>51040</v>
      </c>
      <c r="E1612" s="139">
        <f>_xll.qlInterestRateIndexValueDate(IndexON,D1612)</f>
        <v>51040</v>
      </c>
      <c r="F1612" s="155">
        <f>IFERROR(_xll.qlIndexFixing(IndexON,D1612,TRUE,_xll.ohTrigger(RecalcTrigger,TriggerON)),NA())</f>
        <v>7.9384248242142519E-3</v>
      </c>
      <c r="H1612" s="42">
        <f>_xll.qlCalendarAdvance(Calendar,$H1611,B1612,"f",FALSE)</f>
        <v>51040</v>
      </c>
      <c r="I1612" s="139">
        <f>_xll.qlInterestRateIndexValueDate(Index1M,$H1612)</f>
        <v>51042</v>
      </c>
      <c r="J1612" s="144">
        <f>IFERROR(_xll.qlIndexFixing(Index1M,$H1612,TRUE,_xll.ohTrigger(RecalcTrigger,Trigger1M)),NA())</f>
        <v>7.9498326972304856E-3</v>
      </c>
      <c r="K1612" s="44">
        <f>IFERROR(_xll.qlIndexFixing(Index3M,H1612,TRUE,_xll.ohTrigger(RecalcTrigger,Trigger3M)),NA())</f>
        <v>8.3374289159080846E-3</v>
      </c>
      <c r="L1612" s="44">
        <f>IFERROR(_xll.qlIndexFixing(Index6M,$H1612,TRUE,_xll.ohTrigger(RecalcTrigger,Trigger6M)),NA())</f>
        <v>8.2891717971451118E-3</v>
      </c>
      <c r="M1612" s="145">
        <f>IFERROR(_xll.qlIndexFixing(Index1Y,$H1612,TRUE,_xll.ohTrigger(RecalcTrigger,Trigger1Y)),NA())</f>
        <v>8.4612939834872811E-3</v>
      </c>
      <c r="N1612" s="144">
        <f>IFERROR(_xll.qlIndexFixing(ONIndex1M,I1612,TRUE,_xll.ohTrigger(RecalcTrigger,Trigger1M)),NA())</f>
        <v>7.9569681157565242E-3</v>
      </c>
      <c r="O1612" s="44">
        <f>IFERROR(_xll.qlIndexFixing(ONIndex3M,I1612,TRUE,_xll.ohTrigger(RecalcTrigger,Trigger3M)),NA())</f>
        <v>8.3671321132428034E-3</v>
      </c>
      <c r="P1612" s="44">
        <f>IFERROR(_xll.qlIndexFixing(ONIndex6M,I1612,TRUE,_xll.ohTrigger(RecalcTrigger,Trigger6M)),NA())</f>
        <v>8.3532464260027695E-3</v>
      </c>
      <c r="Q1612" s="145">
        <f>IFERROR(_xll.qlIndexFixing(ONIndex1Y,I1612,TRUE,_xll.ohTrigger(RecalcTrigger,Trigger1Y)),NA())</f>
        <v>8.5829813932125631E-3</v>
      </c>
    </row>
    <row r="1613" spans="2:17" x14ac:dyDescent="0.2">
      <c r="B1613" s="39" t="s">
        <v>42</v>
      </c>
      <c r="D1613" s="42">
        <f>_xll.qlCalendarAdvance(Calendar,$D1612,B1613,"f",FALSE)</f>
        <v>51047</v>
      </c>
      <c r="E1613" s="139">
        <f>_xll.qlInterestRateIndexValueDate(IndexON,D1613)</f>
        <v>51047</v>
      </c>
      <c r="F1613" s="155">
        <f>IFERROR(_xll.qlIndexFixing(IndexON,D1613,TRUE,_xll.ohTrigger(RecalcTrigger,TriggerON)),NA())</f>
        <v>7.9323895920602183E-3</v>
      </c>
      <c r="H1613" s="42">
        <f>_xll.qlCalendarAdvance(Calendar,$H1612,B1613,"f",FALSE)</f>
        <v>51047</v>
      </c>
      <c r="I1613" s="139">
        <f>_xll.qlInterestRateIndexValueDate(Index1M,$H1613)</f>
        <v>51049</v>
      </c>
      <c r="J1613" s="144">
        <f>IFERROR(_xll.qlIndexFixing(Index1M,$H1613,TRUE,_xll.ohTrigger(RecalcTrigger,Trigger1M)),NA())</f>
        <v>7.9438496930983593E-3</v>
      </c>
      <c r="K1613" s="44">
        <f>IFERROR(_xll.qlIndexFixing(Index3M,H1613,TRUE,_xll.ohTrigger(RecalcTrigger,Trigger3M)),NA())</f>
        <v>8.330554296449964E-3</v>
      </c>
      <c r="L1613" s="44">
        <f>IFERROR(_xll.qlIndexFixing(Index6M,$H1613,TRUE,_xll.ohTrigger(RecalcTrigger,Trigger6M)),NA())</f>
        <v>8.2823512407656195E-3</v>
      </c>
      <c r="M1613" s="145">
        <f>IFERROR(_xll.qlIndexFixing(Index1Y,$H1613,TRUE,_xll.ohTrigger(RecalcTrigger,Trigger1Y)),NA())</f>
        <v>8.4544093344077805E-3</v>
      </c>
      <c r="N1613" s="144">
        <f>IFERROR(_xll.qlIndexFixing(ONIndex1M,I1613,TRUE,_xll.ohTrigger(RecalcTrigger,Trigger1M)),NA())</f>
        <v>7.9509479769690472E-3</v>
      </c>
      <c r="O1613" s="44">
        <f>IFERROR(_xll.qlIndexFixing(ONIndex3M,I1613,TRUE,_xll.ohTrigger(RecalcTrigger,Trigger3M)),NA())</f>
        <v>8.3604906597756212E-3</v>
      </c>
      <c r="P1613" s="44">
        <f>IFERROR(_xll.qlIndexFixing(ONIndex6M,I1613,TRUE,_xll.ohTrigger(RecalcTrigger,Trigger6M)),NA())</f>
        <v>8.3464210565331598E-3</v>
      </c>
      <c r="Q1613" s="145">
        <f>IFERROR(_xll.qlIndexFixing(ONIndex1Y,I1613,TRUE,_xll.ohTrigger(RecalcTrigger,Trigger1Y)),NA())</f>
        <v>8.5762754571661048E-3</v>
      </c>
    </row>
    <row r="1614" spans="2:17" x14ac:dyDescent="0.2">
      <c r="B1614" s="39" t="s">
        <v>42</v>
      </c>
      <c r="D1614" s="42">
        <f>_xll.qlCalendarAdvance(Calendar,$D1613,B1614,"f",FALSE)</f>
        <v>51054</v>
      </c>
      <c r="E1614" s="139">
        <f>_xll.qlInterestRateIndexValueDate(IndexON,D1614)</f>
        <v>51054</v>
      </c>
      <c r="F1614" s="155">
        <f>IFERROR(_xll.qlIndexFixing(IndexON,D1614,TRUE,_xll.ohTrigger(RecalcTrigger,TriggerON)),NA())</f>
        <v>7.926380317062609E-3</v>
      </c>
      <c r="H1614" s="42">
        <f>_xll.qlCalendarAdvance(Calendar,$H1613,B1614,"f",FALSE)</f>
        <v>51054</v>
      </c>
      <c r="I1614" s="139">
        <f>_xll.qlInterestRateIndexValueDate(Index1M,$H1614)</f>
        <v>51056</v>
      </c>
      <c r="J1614" s="144">
        <f>IFERROR(_xll.qlIndexFixing(Index1M,$H1614,TRUE,_xll.ohTrigger(RecalcTrigger,Trigger1M)),NA())</f>
        <v>7.9378919336250964E-3</v>
      </c>
      <c r="K1614" s="44">
        <f>IFERROR(_xll.qlIndexFixing(Index3M,H1614,TRUE,_xll.ohTrigger(RecalcTrigger,Trigger3M)),NA())</f>
        <v>8.3240702756366518E-3</v>
      </c>
      <c r="L1614" s="44">
        <f>IFERROR(_xll.qlIndexFixing(Index6M,$H1614,TRUE,_xll.ohTrigger(RecalcTrigger,Trigger6M)),NA())</f>
        <v>8.2759205529062459E-3</v>
      </c>
      <c r="M1614" s="145">
        <f>IFERROR(_xll.qlIndexFixing(Index1Y,$H1614,TRUE,_xll.ohTrigger(RecalcTrigger,Trigger1Y)),NA())</f>
        <v>8.4484808245312848E-3</v>
      </c>
      <c r="N1614" s="144">
        <f>IFERROR(_xll.qlIndexFixing(ONIndex1M,I1614,TRUE,_xll.ohTrigger(RecalcTrigger,Trigger1M)),NA())</f>
        <v>7.9449527923802776E-3</v>
      </c>
      <c r="O1614" s="44">
        <f>IFERROR(_xll.qlIndexFixing(ONIndex3M,I1614,TRUE,_xll.ohTrigger(RecalcTrigger,Trigger3M)),NA())</f>
        <v>8.3538732541121874E-3</v>
      </c>
      <c r="P1614" s="44">
        <f>IFERROR(_xll.qlIndexFixing(ONIndex6M,I1614,TRUE,_xll.ohTrigger(RecalcTrigger,Trigger6M)),NA())</f>
        <v>8.3396256458989626E-3</v>
      </c>
      <c r="Q1614" s="145">
        <f>IFERROR(_xll.qlIndexFixing(ONIndex1Y,I1614,TRUE,_xll.ohTrigger(RecalcTrigger,Trigger1Y)),NA())</f>
        <v>8.5695978870692358E-3</v>
      </c>
    </row>
    <row r="1615" spans="2:17" x14ac:dyDescent="0.2">
      <c r="B1615" s="39" t="s">
        <v>42</v>
      </c>
      <c r="D1615" s="42">
        <f>_xll.qlCalendarAdvance(Calendar,$D1614,B1615,"f",FALSE)</f>
        <v>51061</v>
      </c>
      <c r="E1615" s="139">
        <f>_xll.qlInterestRateIndexValueDate(IndexON,D1615)</f>
        <v>51061</v>
      </c>
      <c r="F1615" s="155">
        <f>IFERROR(_xll.qlIndexFixing(IndexON,D1615,TRUE,_xll.ohTrigger(RecalcTrigger,TriggerON)),NA())</f>
        <v>7.920397166527593E-3</v>
      </c>
      <c r="H1615" s="42">
        <f>_xll.qlCalendarAdvance(Calendar,$H1614,B1615,"f",FALSE)</f>
        <v>51061</v>
      </c>
      <c r="I1615" s="139">
        <f>_xll.qlInterestRateIndexValueDate(Index1M,$H1615)</f>
        <v>51063</v>
      </c>
      <c r="J1615" s="144">
        <f>IFERROR(_xll.qlIndexFixing(Index1M,$H1615,TRUE,_xll.ohTrigger(RecalcTrigger,Trigger1M)),NA())</f>
        <v>7.9319595832741396E-3</v>
      </c>
      <c r="K1615" s="44">
        <f>IFERROR(_xll.qlIndexFixing(Index3M,H1615,TRUE,_xll.ohTrigger(RecalcTrigger,Trigger3M)),NA())</f>
        <v>8.3176114742472794E-3</v>
      </c>
      <c r="L1615" s="44">
        <f>IFERROR(_xll.qlIndexFixing(Index6M,$H1615,TRUE,_xll.ohTrigger(RecalcTrigger,Trigger6M)),NA())</f>
        <v>8.2695222808122429E-3</v>
      </c>
      <c r="M1615" s="145">
        <f>IFERROR(_xll.qlIndexFixing(Index1Y,$H1615,TRUE,_xll.ohTrigger(RecalcTrigger,Trigger1Y)),NA())</f>
        <v>8.4425852149581388E-3</v>
      </c>
      <c r="N1615" s="144">
        <f>IFERROR(_xll.qlIndexFixing(ONIndex1M,I1615,TRUE,_xll.ohTrigger(RecalcTrigger,Trigger1M)),NA())</f>
        <v>7.9389827264186863E-3</v>
      </c>
      <c r="O1615" s="44">
        <f>IFERROR(_xll.qlIndexFixing(ONIndex3M,I1615,TRUE,_xll.ohTrigger(RecalcTrigger,Trigger3M)),NA())</f>
        <v>8.3472800560446814E-3</v>
      </c>
      <c r="P1615" s="44">
        <f>IFERROR(_xll.qlIndexFixing(ONIndex6M,I1615,TRUE,_xll.ohTrigger(RecalcTrigger,Trigger6M)),NA())</f>
        <v>8.3328603654830857E-3</v>
      </c>
      <c r="Q1615" s="145">
        <f>IFERROR(_xll.qlIndexFixing(ONIndex1Y,I1615,TRUE,_xll.ohTrigger(RecalcTrigger,Trigger1Y)),NA())</f>
        <v>8.5629488411154142E-3</v>
      </c>
    </row>
    <row r="1616" spans="2:17" x14ac:dyDescent="0.2">
      <c r="B1616" s="39" t="s">
        <v>42</v>
      </c>
      <c r="D1616" s="42">
        <f>_xll.qlCalendarAdvance(Calendar,$D1615,B1616,"f",FALSE)</f>
        <v>51068</v>
      </c>
      <c r="E1616" s="139">
        <f>_xll.qlInterestRateIndexValueDate(IndexON,D1616)</f>
        <v>51068</v>
      </c>
      <c r="F1616" s="155">
        <f>IFERROR(_xll.qlIndexFixing(IndexON,D1616,TRUE,_xll.ohTrigger(RecalcTrigger,TriggerON)),NA())</f>
        <v>7.9144403076014669E-3</v>
      </c>
      <c r="H1616" s="42">
        <f>_xll.qlCalendarAdvance(Calendar,$H1615,B1616,"f",FALSE)</f>
        <v>51068</v>
      </c>
      <c r="I1616" s="139">
        <f>_xll.qlInterestRateIndexValueDate(Index1M,$H1616)</f>
        <v>51070</v>
      </c>
      <c r="J1616" s="144">
        <f>IFERROR(_xll.qlIndexFixing(Index1M,$H1616,TRUE,_xll.ohTrigger(RecalcTrigger,Trigger1M)),NA())</f>
        <v>7.926052806516426E-3</v>
      </c>
      <c r="K1616" s="44">
        <f>IFERROR(_xll.qlIndexFixing(Index3M,H1616,TRUE,_xll.ohTrigger(RecalcTrigger,Trigger3M)),NA())</f>
        <v>8.311178052444166E-3</v>
      </c>
      <c r="L1616" s="44">
        <f>IFERROR(_xll.qlIndexFixing(Index6M,$H1616,TRUE,_xll.ohTrigger(RecalcTrigger,Trigger6M)),NA())</f>
        <v>8.2631565962500413E-3</v>
      </c>
      <c r="M1616" s="145">
        <f>IFERROR(_xll.qlIndexFixing(Index1Y,$H1616,TRUE,_xll.ohTrigger(RecalcTrigger,Trigger1Y)),NA())</f>
        <v>8.4367226647949854E-3</v>
      </c>
      <c r="N1616" s="144">
        <f>IFERROR(_xll.qlIndexFixing(ONIndex1M,I1616,TRUE,_xll.ohTrigger(RecalcTrigger,Trigger1M)),NA())</f>
        <v>7.9330379435127441E-3</v>
      </c>
      <c r="O1616" s="44">
        <f>IFERROR(_xll.qlIndexFixing(ONIndex3M,I1616,TRUE,_xll.ohTrigger(RecalcTrigger,Trigger3M)),NA())</f>
        <v>8.3407112254452187E-3</v>
      </c>
      <c r="P1616" s="44">
        <f>IFERROR(_xll.qlIndexFixing(ONIndex6M,I1616,TRUE,_xll.ohTrigger(RecalcTrigger,Trigger6M)),NA())</f>
        <v>8.3261253867483731E-3</v>
      </c>
      <c r="Q1616" s="145">
        <f>IFERROR(_xll.qlIndexFixing(ONIndex1Y,I1616,TRUE,_xll.ohTrigger(RecalcTrigger,Trigger1Y)),NA())</f>
        <v>8.5563284778178428E-3</v>
      </c>
    </row>
    <row r="1617" spans="2:17" x14ac:dyDescent="0.2">
      <c r="B1617" s="39" t="s">
        <v>42</v>
      </c>
      <c r="D1617" s="42">
        <f>_xll.qlCalendarAdvance(Calendar,$D1616,B1617,"f",FALSE)</f>
        <v>51075</v>
      </c>
      <c r="E1617" s="139">
        <f>_xll.qlInterestRateIndexValueDate(IndexON,D1617)</f>
        <v>51075</v>
      </c>
      <c r="F1617" s="155">
        <f>IFERROR(_xll.qlIndexFixing(IndexON,D1617,TRUE,_xll.ohTrigger(RecalcTrigger,TriggerON)),NA())</f>
        <v>7.9085099078302079E-3</v>
      </c>
      <c r="H1617" s="42">
        <f>_xll.qlCalendarAdvance(Calendar,$H1616,B1617,"f",FALSE)</f>
        <v>51075</v>
      </c>
      <c r="I1617" s="139">
        <f>_xll.qlInterestRateIndexValueDate(Index1M,$H1617)</f>
        <v>51077</v>
      </c>
      <c r="J1617" s="144">
        <f>IFERROR(_xll.qlIndexFixing(Index1M,$H1617,TRUE,_xll.ohTrigger(RecalcTrigger,Trigger1M)),NA())</f>
        <v>7.9201717678203942E-3</v>
      </c>
      <c r="K1617" s="44">
        <f>IFERROR(_xll.qlIndexFixing(Index3M,H1617,TRUE,_xll.ohTrigger(RecalcTrigger,Trigger3M)),NA())</f>
        <v>8.3047701703887616E-3</v>
      </c>
      <c r="L1617" s="44">
        <f>IFERROR(_xll.qlIndexFixing(Index6M,$H1617,TRUE,_xll.ohTrigger(RecalcTrigger,Trigger6M)),NA())</f>
        <v>8.257170156987511E-3</v>
      </c>
      <c r="M1617" s="145">
        <f>IFERROR(_xll.qlIndexFixing(Index1Y,$H1617,TRUE,_xll.ohTrigger(RecalcTrigger,Trigger1Y)),NA())</f>
        <v>8.4308933331486823E-3</v>
      </c>
      <c r="N1617" s="144">
        <f>IFERROR(_xll.qlIndexFixing(ONIndex1M,I1617,TRUE,_xll.ohTrigger(RecalcTrigger,Trigger1M)),NA())</f>
        <v>7.9271186080909217E-3</v>
      </c>
      <c r="O1617" s="44">
        <f>IFERROR(_xll.qlIndexFixing(ONIndex3M,I1617,TRUE,_xll.ohTrigger(RecalcTrigger,Trigger3M)),NA())</f>
        <v>8.3341669225855952E-3</v>
      </c>
      <c r="P1617" s="44">
        <f>IFERROR(_xll.qlIndexFixing(ONIndex6M,I1617,TRUE,_xll.ohTrigger(RecalcTrigger,Trigger6M)),NA())</f>
        <v>8.3194208809977965E-3</v>
      </c>
      <c r="Q1617" s="145">
        <f>IFERROR(_xll.qlIndexFixing(ONIndex1Y,I1617,TRUE,_xll.ohTrigger(RecalcTrigger,Trigger1Y)),NA())</f>
        <v>8.5497369552900437E-3</v>
      </c>
    </row>
    <row r="1618" spans="2:17" x14ac:dyDescent="0.2">
      <c r="B1618" s="39" t="s">
        <v>42</v>
      </c>
      <c r="D1618" s="42">
        <f>_xll.qlCalendarAdvance(Calendar,$D1617,B1618,"f",FALSE)</f>
        <v>51082</v>
      </c>
      <c r="E1618" s="139">
        <f>_xll.qlInterestRateIndexValueDate(IndexON,D1618)</f>
        <v>51082</v>
      </c>
      <c r="F1618" s="155">
        <f>IFERROR(_xll.qlIndexFixing(IndexON,D1618,TRUE,_xll.ohTrigger(RecalcTrigger,TriggerON)),NA())</f>
        <v>7.9026061342801768E-3</v>
      </c>
      <c r="H1618" s="42">
        <f>_xll.qlCalendarAdvance(Calendar,$H1617,B1618,"f",FALSE)</f>
        <v>51082</v>
      </c>
      <c r="I1618" s="139">
        <f>_xll.qlInterestRateIndexValueDate(Index1M,$H1618)</f>
        <v>51084</v>
      </c>
      <c r="J1618" s="144">
        <f>IFERROR(_xll.qlIndexFixing(Index1M,$H1618,TRUE,_xll.ohTrigger(RecalcTrigger,Trigger1M)),NA())</f>
        <v>7.9143166316519853E-3</v>
      </c>
      <c r="K1618" s="44">
        <f>IFERROR(_xll.qlIndexFixing(Index3M,H1618,TRUE,_xll.ohTrigger(RecalcTrigger,Trigger3M)),NA())</f>
        <v>8.2983879882416456E-3</v>
      </c>
      <c r="L1618" s="44">
        <f>IFERROR(_xll.qlIndexFixing(Index6M,$H1618,TRUE,_xll.ohTrigger(RecalcTrigger,Trigger6M)),NA())</f>
        <v>8.2508678956935786E-3</v>
      </c>
      <c r="M1618" s="145">
        <f>IFERROR(_xll.qlIndexFixing(Index1Y,$H1618,TRUE,_xll.ohTrigger(RecalcTrigger,Trigger1Y)),NA())</f>
        <v>8.4250973791254371E-3</v>
      </c>
      <c r="N1618" s="144">
        <f>IFERROR(_xll.qlIndexFixing(ONIndex1M,I1618,TRUE,_xll.ohTrigger(RecalcTrigger,Trigger1M)),NA())</f>
        <v>7.9212248845017541E-3</v>
      </c>
      <c r="O1618" s="44">
        <f>IFERROR(_xll.qlIndexFixing(ONIndex3M,I1618,TRUE,_xll.ohTrigger(RecalcTrigger,Trigger3M)),NA())</f>
        <v>8.3276473071780543E-3</v>
      </c>
      <c r="P1618" s="44">
        <f>IFERROR(_xll.qlIndexFixing(ONIndex6M,I1618,TRUE,_xll.ohTrigger(RecalcTrigger,Trigger6M)),NA())</f>
        <v>8.3127470195343278E-3</v>
      </c>
      <c r="Q1618" s="145">
        <f>IFERROR(_xll.qlIndexFixing(ONIndex1Y,I1618,TRUE,_xll.ohTrigger(RecalcTrigger,Trigger1Y)),NA())</f>
        <v>8.5431744320452196E-3</v>
      </c>
    </row>
    <row r="1619" spans="2:17" x14ac:dyDescent="0.2">
      <c r="B1619" s="39" t="s">
        <v>42</v>
      </c>
      <c r="D1619" s="42">
        <f>_xll.qlCalendarAdvance(Calendar,$D1618,B1619,"f",FALSE)</f>
        <v>51089</v>
      </c>
      <c r="E1619" s="139">
        <f>_xll.qlInterestRateIndexValueDate(IndexON,D1619)</f>
        <v>51089</v>
      </c>
      <c r="F1619" s="155">
        <f>IFERROR(_xll.qlIndexFixing(IndexON,D1619,TRUE,_xll.ohTrigger(RecalcTrigger,TriggerON)),NA())</f>
        <v>7.8967291544174145E-3</v>
      </c>
      <c r="H1619" s="42">
        <f>_xll.qlCalendarAdvance(Calendar,$H1618,B1619,"f",FALSE)</f>
        <v>51089</v>
      </c>
      <c r="I1619" s="139">
        <f>_xll.qlInterestRateIndexValueDate(Index1M,$H1619)</f>
        <v>51091</v>
      </c>
      <c r="J1619" s="144">
        <f>IFERROR(_xll.qlIndexFixing(Index1M,$H1619,TRUE,_xll.ohTrigger(RecalcTrigger,Trigger1M)),NA())</f>
        <v>7.908487562482136E-3</v>
      </c>
      <c r="K1619" s="44">
        <f>IFERROR(_xll.qlIndexFixing(Index3M,H1619,TRUE,_xll.ohTrigger(RecalcTrigger,Trigger3M)),NA())</f>
        <v>8.2920316661651353E-3</v>
      </c>
      <c r="L1619" s="44">
        <f>IFERROR(_xll.qlIndexFixing(Index6M,$H1619,TRUE,_xll.ohTrigger(RecalcTrigger,Trigger6M)),NA())</f>
        <v>8.2445987240937092E-3</v>
      </c>
      <c r="M1619" s="145">
        <f>IFERROR(_xll.qlIndexFixing(Index1Y,$H1619,TRUE,_xll.ohTrigger(RecalcTrigger,Trigger1Y)),NA())</f>
        <v>8.4193349618310199E-3</v>
      </c>
      <c r="N1619" s="144">
        <f>IFERROR(_xll.qlIndexFixing(ONIndex1M,I1619,TRUE,_xll.ohTrigger(RecalcTrigger,Trigger1M)),NA())</f>
        <v>7.915356937173712E-3</v>
      </c>
      <c r="O1619" s="44">
        <f>IFERROR(_xll.qlIndexFixing(ONIndex3M,I1619,TRUE,_xll.ohTrigger(RecalcTrigger,Trigger3M)),NA())</f>
        <v>8.3211525391746477E-3</v>
      </c>
      <c r="P1619" s="44">
        <f>IFERROR(_xll.qlIndexFixing(ONIndex6M,I1619,TRUE,_xll.ohTrigger(RecalcTrigger,Trigger6M)),NA())</f>
        <v>8.306103973900747E-3</v>
      </c>
      <c r="Q1619" s="145">
        <f>IFERROR(_xll.qlIndexFixing(ONIndex1Y,I1619,TRUE,_xll.ohTrigger(RecalcTrigger,Trigger1Y)),NA())</f>
        <v>8.5366410662768288E-3</v>
      </c>
    </row>
    <row r="1620" spans="2:17" x14ac:dyDescent="0.2">
      <c r="B1620" s="39" t="s">
        <v>42</v>
      </c>
      <c r="D1620" s="42">
        <f>_xll.qlCalendarAdvance(Calendar,$D1619,B1620,"f",FALSE)</f>
        <v>51096</v>
      </c>
      <c r="E1620" s="139">
        <f>_xll.qlInterestRateIndexValueDate(IndexON,D1620)</f>
        <v>51096</v>
      </c>
      <c r="F1620" s="155">
        <f>IFERROR(_xll.qlIndexFixing(IndexON,D1620,TRUE,_xll.ohTrigger(RecalcTrigger,TriggerON)),NA())</f>
        <v>7.8908791355480901E-3</v>
      </c>
      <c r="H1620" s="42">
        <f>_xll.qlCalendarAdvance(Calendar,$H1619,B1620,"f",FALSE)</f>
        <v>51096</v>
      </c>
      <c r="I1620" s="139">
        <f>_xll.qlInterestRateIndexValueDate(Index1M,$H1620)</f>
        <v>51098</v>
      </c>
      <c r="J1620" s="144">
        <f>IFERROR(_xll.qlIndexFixing(Index1M,$H1620,TRUE,_xll.ohTrigger(RecalcTrigger,Trigger1M)),NA())</f>
        <v>7.9023594146826973E-3</v>
      </c>
      <c r="K1620" s="44">
        <f>IFERROR(_xll.qlIndexFixing(Index3M,H1620,TRUE,_xll.ohTrigger(RecalcTrigger,Trigger3M)),NA())</f>
        <v>8.2857013643198116E-3</v>
      </c>
      <c r="L1620" s="44">
        <f>IFERROR(_xll.qlIndexFixing(Index6M,$H1620,TRUE,_xll.ohTrigger(RecalcTrigger,Trigger6M)),NA())</f>
        <v>8.238362813952042E-3</v>
      </c>
      <c r="M1620" s="145">
        <f>IFERROR(_xll.qlIndexFixing(Index1Y,$H1620,TRUE,_xll.ohTrigger(RecalcTrigger,Trigger1Y)),NA())</f>
        <v>8.4136062403709858E-3</v>
      </c>
      <c r="N1620" s="144">
        <f>IFERROR(_xll.qlIndexFixing(ONIndex1M,I1620,TRUE,_xll.ohTrigger(RecalcTrigger,Trigger1M)),NA())</f>
        <v>7.9095149303753942E-3</v>
      </c>
      <c r="O1620" s="44">
        <f>IFERROR(_xll.qlIndexFixing(ONIndex3M,I1620,TRUE,_xll.ohTrigger(RecalcTrigger,Trigger3M)),NA())</f>
        <v>8.3146827786073629E-3</v>
      </c>
      <c r="P1620" s="44">
        <f>IFERROR(_xll.qlIndexFixing(ONIndex6M,I1620,TRUE,_xll.ohTrigger(RecalcTrigger,Trigger6M)),NA())</f>
        <v>8.2994919152401536E-3</v>
      </c>
      <c r="Q1620" s="145">
        <f>IFERROR(_xll.qlIndexFixing(ONIndex1Y,I1620,TRUE,_xll.ohTrigger(RecalcTrigger,Trigger1Y)),NA())</f>
        <v>8.5301370164980739E-3</v>
      </c>
    </row>
    <row r="1621" spans="2:17" x14ac:dyDescent="0.2">
      <c r="B1621" s="39" t="s">
        <v>42</v>
      </c>
      <c r="D1621" s="42">
        <f>_xll.qlCalendarAdvance(Calendar,$D1620,B1621,"f",FALSE)</f>
        <v>51103</v>
      </c>
      <c r="E1621" s="139">
        <f>_xll.qlInterestRateIndexValueDate(IndexON,D1621)</f>
        <v>51103</v>
      </c>
      <c r="F1621" s="155">
        <f>IFERROR(_xll.qlIndexFixing(IndexON,D1621,TRUE,_xll.ohTrigger(RecalcTrigger,TriggerON)),NA())</f>
        <v>7.8850562447385641E-3</v>
      </c>
      <c r="H1621" s="42">
        <f>_xll.qlCalendarAdvance(Calendar,$H1620,B1621,"f",FALSE)</f>
        <v>51103</v>
      </c>
      <c r="I1621" s="139">
        <f>_xll.qlInterestRateIndexValueDate(Index1M,$H1621)</f>
        <v>51105</v>
      </c>
      <c r="J1621" s="144">
        <f>IFERROR(_xll.qlIndexFixing(Index1M,$H1621,TRUE,_xll.ohTrigger(RecalcTrigger,Trigger1M)),NA())</f>
        <v>7.896908282999382E-3</v>
      </c>
      <c r="K1621" s="44">
        <f>IFERROR(_xll.qlIndexFixing(Index3M,H1621,TRUE,_xll.ohTrigger(RecalcTrigger,Trigger3M)),NA())</f>
        <v>8.2797474214885338E-3</v>
      </c>
      <c r="L1621" s="44">
        <f>IFERROR(_xll.qlIndexFixing(Index6M,$H1621,TRUE,_xll.ohTrigger(RecalcTrigger,Trigger6M)),NA())</f>
        <v>8.2318229982221418E-3</v>
      </c>
      <c r="M1621" s="145">
        <f>IFERROR(_xll.qlIndexFixing(Index1Y,$H1621,TRUE,_xll.ohTrigger(RecalcTrigger,Trigger1Y)),NA())</f>
        <v>8.40791137385089E-3</v>
      </c>
      <c r="N1621" s="144">
        <f>IFERROR(_xll.qlIndexFixing(ONIndex1M,I1621,TRUE,_xll.ohTrigger(RecalcTrigger,Trigger1M)),NA())</f>
        <v>7.9036990286152076E-3</v>
      </c>
      <c r="O1621" s="44">
        <f>IFERROR(_xll.qlIndexFixing(ONIndex3M,I1621,TRUE,_xll.ohTrigger(RecalcTrigger,Trigger3M)),NA())</f>
        <v>8.3082381854282517E-3</v>
      </c>
      <c r="P1621" s="44">
        <f>IFERROR(_xll.qlIndexFixing(ONIndex6M,I1621,TRUE,_xll.ohTrigger(RecalcTrigger,Trigger6M)),NA())</f>
        <v>8.2929110151752639E-3</v>
      </c>
      <c r="Q1621" s="145">
        <f>IFERROR(_xll.qlIndexFixing(ONIndex1Y,I1621,TRUE,_xll.ohTrigger(RecalcTrigger,Trigger1Y)),NA())</f>
        <v>8.5236624409024131E-3</v>
      </c>
    </row>
    <row r="1622" spans="2:17" x14ac:dyDescent="0.2">
      <c r="B1622" s="39" t="s">
        <v>42</v>
      </c>
      <c r="D1622" s="42">
        <f>_xll.qlCalendarAdvance(Calendar,$D1621,B1622,"f",FALSE)</f>
        <v>51110</v>
      </c>
      <c r="E1622" s="139">
        <f>_xll.qlInterestRateIndexValueDate(IndexON,D1622)</f>
        <v>51110</v>
      </c>
      <c r="F1622" s="155">
        <f>IFERROR(_xll.qlIndexFixing(IndexON,D1622,TRUE,_xll.ohTrigger(RecalcTrigger,TriggerON)),NA())</f>
        <v>7.8792606496147499E-3</v>
      </c>
      <c r="H1622" s="42">
        <f>_xll.qlCalendarAdvance(Calendar,$H1621,B1622,"f",FALSE)</f>
        <v>51110</v>
      </c>
      <c r="I1622" s="139">
        <f>_xll.qlInterestRateIndexValueDate(Index1M,$H1622)</f>
        <v>51112</v>
      </c>
      <c r="J1622" s="144">
        <f>IFERROR(_xll.qlIndexFixing(Index1M,$H1622,TRUE,_xll.ohTrigger(RecalcTrigger,Trigger1M)),NA())</f>
        <v>7.8911584016258529E-3</v>
      </c>
      <c r="K1622" s="44">
        <f>IFERROR(_xll.qlIndexFixing(Index3M,H1622,TRUE,_xll.ohTrigger(RecalcTrigger,Trigger3M)),NA())</f>
        <v>8.2734678730899021E-3</v>
      </c>
      <c r="L1622" s="44">
        <f>IFERROR(_xll.qlIndexFixing(Index6M,$H1622,TRUE,_xll.ohTrigger(RecalcTrigger,Trigger6M)),NA())</f>
        <v>8.2256564459268992E-3</v>
      </c>
      <c r="M1622" s="145">
        <f>IFERROR(_xll.qlIndexFixing(Index1Y,$H1622,TRUE,_xll.ohTrigger(RecalcTrigger,Trigger1Y)),NA())</f>
        <v>8.4022505213752017E-3</v>
      </c>
      <c r="N1622" s="144">
        <f>IFERROR(_xll.qlIndexFixing(ONIndex1M,I1622,TRUE,_xll.ohTrigger(RecalcTrigger,Trigger1M)),NA())</f>
        <v>7.897909396401559E-3</v>
      </c>
      <c r="O1622" s="44">
        <f>IFERROR(_xll.qlIndexFixing(ONIndex3M,I1622,TRUE,_xll.ohTrigger(RecalcTrigger,Trigger3M)),NA())</f>
        <v>8.3018189195893655E-3</v>
      </c>
      <c r="P1622" s="44">
        <f>IFERROR(_xll.qlIndexFixing(ONIndex6M,I1622,TRUE,_xll.ohTrigger(RecalcTrigger,Trigger6M)),NA())</f>
        <v>8.2863614447692413E-3</v>
      </c>
      <c r="Q1622" s="145">
        <f>IFERROR(_xll.qlIndexFixing(ONIndex1Y,I1622,TRUE,_xll.ohTrigger(RecalcTrigger,Trigger1Y)),NA())</f>
        <v>8.517217497923113E-3</v>
      </c>
    </row>
    <row r="1623" spans="2:17" x14ac:dyDescent="0.2">
      <c r="B1623" s="39" t="s">
        <v>42</v>
      </c>
      <c r="D1623" s="42">
        <f>_xll.qlCalendarAdvance(Calendar,$D1622,B1623,"f",FALSE)</f>
        <v>51117</v>
      </c>
      <c r="E1623" s="139">
        <f>_xll.qlInterestRateIndexValueDate(IndexON,D1623)</f>
        <v>51117</v>
      </c>
      <c r="F1623" s="155">
        <f>IFERROR(_xll.qlIndexFixing(IndexON,D1623,TRUE,_xll.ohTrigger(RecalcTrigger,TriggerON)),NA())</f>
        <v>7.8734925171630721E-3</v>
      </c>
      <c r="H1623" s="42">
        <f>_xll.qlCalendarAdvance(Calendar,$H1622,B1623,"f",FALSE)</f>
        <v>51117</v>
      </c>
      <c r="I1623" s="139">
        <f>_xll.qlInterestRateIndexValueDate(Index1M,$H1623)</f>
        <v>51119</v>
      </c>
      <c r="J1623" s="144">
        <f>IFERROR(_xll.qlIndexFixing(Index1M,$H1623,TRUE,_xll.ohTrigger(RecalcTrigger,Trigger1M)),NA())</f>
        <v>7.885435245117145E-3</v>
      </c>
      <c r="K1623" s="44">
        <f>IFERROR(_xll.qlIndexFixing(Index3M,H1623,TRUE,_xll.ohTrigger(RecalcTrigger,Trigger3M)),NA())</f>
        <v>8.2672148132441597E-3</v>
      </c>
      <c r="L1623" s="44">
        <f>IFERROR(_xll.qlIndexFixing(Index6M,$H1623,TRUE,_xll.ohTrigger(RecalcTrigger,Trigger6M)),NA())</f>
        <v>8.2195236835179552E-3</v>
      </c>
      <c r="M1623" s="145">
        <f>IFERROR(_xll.qlIndexFixing(Index1Y,$H1623,TRUE,_xll.ohTrigger(RecalcTrigger,Trigger1Y)),NA())</f>
        <v>8.3966238420490422E-3</v>
      </c>
      <c r="N1623" s="144">
        <f>IFERROR(_xll.qlIndexFixing(ONIndex1M,I1623,TRUE,_xll.ohTrigger(RecalcTrigger,Trigger1M)),NA())</f>
        <v>7.8921461978431751E-3</v>
      </c>
      <c r="O1623" s="44">
        <f>IFERROR(_xll.qlIndexFixing(ONIndex3M,I1623,TRUE,_xll.ohTrigger(RecalcTrigger,Trigger3M)),NA())</f>
        <v>8.2954251408828839E-3</v>
      </c>
      <c r="P1623" s="44">
        <f>IFERROR(_xll.qlIndexFixing(ONIndex6M,I1623,TRUE,_xll.ohTrigger(RecalcTrigger,Trigger6M)),NA())</f>
        <v>8.2798433757247381E-3</v>
      </c>
      <c r="Q1623" s="145">
        <f>IFERROR(_xll.qlIndexFixing(ONIndex1Y,I1623,TRUE,_xll.ohTrigger(RecalcTrigger,Trigger1Y)),NA())</f>
        <v>8.5108023457536319E-3</v>
      </c>
    </row>
    <row r="1624" spans="2:17" x14ac:dyDescent="0.2">
      <c r="B1624" s="39" t="s">
        <v>42</v>
      </c>
      <c r="D1624" s="42">
        <f>_xll.qlCalendarAdvance(Calendar,$D1623,B1624,"f",FALSE)</f>
        <v>51124</v>
      </c>
      <c r="E1624" s="139">
        <f>_xll.qlInterestRateIndexValueDate(IndexON,D1624)</f>
        <v>51124</v>
      </c>
      <c r="F1624" s="155">
        <f>IFERROR(_xll.qlIndexFixing(IndexON,D1624,TRUE,_xll.ohTrigger(RecalcTrigger,TriggerON)),NA())</f>
        <v>7.8677520148495717E-3</v>
      </c>
      <c r="H1624" s="42">
        <f>_xll.qlCalendarAdvance(Calendar,$H1623,B1624,"f",FALSE)</f>
        <v>51124</v>
      </c>
      <c r="I1624" s="139">
        <f>_xll.qlInterestRateIndexValueDate(Index1M,$H1624)</f>
        <v>51126</v>
      </c>
      <c r="J1624" s="144">
        <f>IFERROR(_xll.qlIndexFixing(Index1M,$H1624,TRUE,_xll.ohTrigger(RecalcTrigger,Trigger1M)),NA())</f>
        <v>7.8797389779416971E-3</v>
      </c>
      <c r="K1624" s="44">
        <f>IFERROR(_xll.qlIndexFixing(Index3M,H1624,TRUE,_xll.ohTrigger(RecalcTrigger,Trigger3M)),NA())</f>
        <v>8.260988402106274E-3</v>
      </c>
      <c r="L1624" s="44">
        <f>IFERROR(_xll.qlIndexFixing(Index6M,$H1624,TRUE,_xll.ohTrigger(RecalcTrigger,Trigger6M)),NA())</f>
        <v>8.2134248827578048E-3</v>
      </c>
      <c r="M1624" s="145">
        <f>IFERROR(_xll.qlIndexFixing(Index1Y,$H1624,TRUE,_xll.ohTrigger(RecalcTrigger,Trigger1Y)),NA())</f>
        <v>8.3910314949775279E-3</v>
      </c>
      <c r="N1624" s="144">
        <f>IFERROR(_xll.qlIndexFixing(ONIndex1M,I1624,TRUE,_xll.ohTrigger(RecalcTrigger,Trigger1M)),NA())</f>
        <v>7.885592264127439E-3</v>
      </c>
      <c r="O1624" s="44">
        <f>IFERROR(_xll.qlIndexFixing(ONIndex3M,I1624,TRUE,_xll.ohTrigger(RecalcTrigger,Trigger3M)),NA())</f>
        <v>8.2881493792896777E-3</v>
      </c>
      <c r="P1624" s="44">
        <f>IFERROR(_xll.qlIndexFixing(ONIndex6M,I1624,TRUE,_xll.ohTrigger(RecalcTrigger,Trigger6M)),NA())</f>
        <v>8.2724329464944901E-3</v>
      </c>
      <c r="Q1624" s="145">
        <f>IFERROR(_xll.qlIndexFixing(ONIndex1Y,I1624,TRUE,_xll.ohTrigger(RecalcTrigger,Trigger1Y)),NA())</f>
        <v>8.5035074250860987E-3</v>
      </c>
    </row>
    <row r="1625" spans="2:17" x14ac:dyDescent="0.2">
      <c r="B1625" s="39" t="s">
        <v>42</v>
      </c>
      <c r="D1625" s="42">
        <f>_xll.qlCalendarAdvance(Calendar,$D1624,B1625,"f",FALSE)</f>
        <v>51131</v>
      </c>
      <c r="E1625" s="139">
        <f>_xll.qlInterestRateIndexValueDate(IndexON,D1625)</f>
        <v>51131</v>
      </c>
      <c r="F1625" s="155">
        <f>IFERROR(_xll.qlIndexFixing(IndexON,D1625,TRUE,_xll.ohTrigger(RecalcTrigger,TriggerON)),NA())</f>
        <v>7.8620393099804176E-3</v>
      </c>
      <c r="H1625" s="42">
        <f>_xll.qlCalendarAdvance(Calendar,$H1624,B1625,"f",FALSE)</f>
        <v>51131</v>
      </c>
      <c r="I1625" s="139">
        <f>_xll.qlInterestRateIndexValueDate(Index1M,$H1625)</f>
        <v>51133</v>
      </c>
      <c r="J1625" s="144">
        <f>IFERROR(_xll.qlIndexFixing(Index1M,$H1625,TRUE,_xll.ohTrigger(RecalcTrigger,Trigger1M)),NA())</f>
        <v>7.874069764567948E-3</v>
      </c>
      <c r="K1625" s="44">
        <f>IFERROR(_xll.qlIndexFixing(Index3M,H1625,TRUE,_xll.ohTrigger(RecalcTrigger,Trigger3M)),NA())</f>
        <v>8.254788799833844E-3</v>
      </c>
      <c r="L1625" s="44">
        <f>IFERROR(_xll.qlIndexFixing(Index6M,$H1625,TRUE,_xll.ohTrigger(RecalcTrigger,Trigger6M)),NA())</f>
        <v>8.2073602154098171E-3</v>
      </c>
      <c r="M1625" s="145">
        <f>IFERROR(_xll.qlIndexFixing(Index1Y,$H1625,TRUE,_xll.ohTrigger(RecalcTrigger,Trigger1Y)),NA())</f>
        <v>8.3854736392649162E-3</v>
      </c>
      <c r="N1625" s="144">
        <f>IFERROR(_xll.qlIndexFixing(ONIndex1M,I1625,TRUE,_xll.ohTrigger(RecalcTrigger,Trigger1M)),NA())</f>
        <v>7.880699759965637E-3</v>
      </c>
      <c r="O1625" s="44">
        <f>IFERROR(_xll.qlIndexFixing(ONIndex3M,I1625,TRUE,_xll.ohTrigger(RecalcTrigger,Trigger3M)),NA())</f>
        <v>8.2827146850750211E-3</v>
      </c>
      <c r="P1625" s="44">
        <f>IFERROR(_xll.qlIndexFixing(ONIndex6M,I1625,TRUE,_xll.ohTrigger(RecalcTrigger,Trigger6M)),NA())</f>
        <v>8.2669024263726243E-3</v>
      </c>
      <c r="Q1625" s="145">
        <f>IFERROR(_xll.qlIndexFixing(ONIndex1Y,I1625,TRUE,_xll.ohTrigger(RecalcTrigger,Trigger1Y)),NA())</f>
        <v>8.4980620475771929E-3</v>
      </c>
    </row>
    <row r="1626" spans="2:17" x14ac:dyDescent="0.2">
      <c r="B1626" s="39" t="s">
        <v>42</v>
      </c>
      <c r="D1626" s="42">
        <f>_xll.qlCalendarAdvance(Calendar,$D1625,B1626,"f",FALSE)</f>
        <v>51138</v>
      </c>
      <c r="E1626" s="139">
        <f>_xll.qlInterestRateIndexValueDate(IndexON,D1626)</f>
        <v>51138</v>
      </c>
      <c r="F1626" s="155">
        <f>IFERROR(_xll.qlIndexFixing(IndexON,D1626,TRUE,_xll.ohTrigger(RecalcTrigger,TriggerON)),NA())</f>
        <v>7.8563545698617787E-3</v>
      </c>
      <c r="H1626" s="42">
        <f>_xll.qlCalendarAdvance(Calendar,$H1625,B1626,"f",FALSE)</f>
        <v>51138</v>
      </c>
      <c r="I1626" s="139">
        <f>_xll.qlInterestRateIndexValueDate(Index1M,$H1626)</f>
        <v>51140</v>
      </c>
      <c r="J1626" s="144">
        <f>IFERROR(_xll.qlIndexFixing(Index1M,$H1626,TRUE,_xll.ohTrigger(RecalcTrigger,Trigger1M)),NA())</f>
        <v>7.8684277694618387E-3</v>
      </c>
      <c r="K1626" s="44">
        <f>IFERROR(_xll.qlIndexFixing(Index3M,H1626,TRUE,_xll.ohTrigger(RecalcTrigger,Trigger3M)),NA())</f>
        <v>8.2486161665800833E-3</v>
      </c>
      <c r="L1626" s="44">
        <f>IFERROR(_xll.qlIndexFixing(Index6M,$H1626,TRUE,_xll.ohTrigger(RecalcTrigger,Trigger6M)),NA())</f>
        <v>8.2016554623537113E-3</v>
      </c>
      <c r="M1626" s="145">
        <f>IFERROR(_xll.qlIndexFixing(Index1Y,$H1626,TRUE,_xll.ohTrigger(RecalcTrigger,Trigger1Y)),NA())</f>
        <v>8.3799504340161049E-3</v>
      </c>
      <c r="N1626" s="144">
        <f>IFERROR(_xll.qlIndexFixing(ONIndex1M,I1626,TRUE,_xll.ohTrigger(RecalcTrigger,Trigger1M)),NA())</f>
        <v>7.8750168492636163E-3</v>
      </c>
      <c r="O1626" s="44">
        <f>IFERROR(_xll.qlIndexFixing(ONIndex3M,I1626,TRUE,_xll.ohTrigger(RecalcTrigger,Trigger3M)),NA())</f>
        <v>8.2763983278777431E-3</v>
      </c>
      <c r="P1626" s="44">
        <f>IFERROR(_xll.qlIndexFixing(ONIndex6M,I1626,TRUE,_xll.ohTrigger(RecalcTrigger,Trigger6M)),NA())</f>
        <v>8.2604798889107656E-3</v>
      </c>
      <c r="Q1626" s="145">
        <f>IFERROR(_xll.qlIndexFixing(ONIndex1Y,I1626,TRUE,_xll.ohTrigger(RecalcTrigger,Trigger1Y)),NA())</f>
        <v>8.4917372180370876E-3</v>
      </c>
    </row>
    <row r="1627" spans="2:17" x14ac:dyDescent="0.2">
      <c r="B1627" s="39" t="s">
        <v>42</v>
      </c>
      <c r="D1627" s="42">
        <f>_xll.qlCalendarAdvance(Calendar,$D1626,B1627,"f",FALSE)</f>
        <v>51145</v>
      </c>
      <c r="E1627" s="139">
        <f>_xll.qlInterestRateIndexValueDate(IndexON,D1627)</f>
        <v>51145</v>
      </c>
      <c r="F1627" s="155">
        <f>IFERROR(_xll.qlIndexFixing(IndexON,D1627,TRUE,_xll.ohTrigger(RecalcTrigger,TriggerON)),NA())</f>
        <v>7.850697961719888E-3</v>
      </c>
      <c r="H1627" s="42">
        <f>_xll.qlCalendarAdvance(Calendar,$H1626,B1627,"f",FALSE)</f>
        <v>51145</v>
      </c>
      <c r="I1627" s="139">
        <f>_xll.qlInterestRateIndexValueDate(Index1M,$H1627)</f>
        <v>51147</v>
      </c>
      <c r="J1627" s="144">
        <f>IFERROR(_xll.qlIndexFixing(Index1M,$H1627,TRUE,_xll.ohTrigger(RecalcTrigger,Trigger1M)),NA())</f>
        <v>7.8628131570893101E-3</v>
      </c>
      <c r="K1627" s="44">
        <f>IFERROR(_xll.qlIndexFixing(Index3M,H1627,TRUE,_xll.ohTrigger(RecalcTrigger,Trigger3M)),NA())</f>
        <v>8.2424706624999525E-3</v>
      </c>
      <c r="L1627" s="44">
        <f>IFERROR(_xll.qlIndexFixing(Index6M,$H1627,TRUE,_xll.ohTrigger(RecalcTrigger,Trigger6M)),NA())</f>
        <v>8.1956571917297782E-3</v>
      </c>
      <c r="M1627" s="145">
        <f>IFERROR(_xll.qlIndexFixing(Index1Y,$H1627,TRUE,_xll.ohTrigger(RecalcTrigger,Trigger1Y)),NA())</f>
        <v>8.3744620383357816E-3</v>
      </c>
      <c r="N1627" s="144">
        <f>IFERROR(_xll.qlIndexFixing(ONIndex1M,I1627,TRUE,_xll.ohTrigger(RecalcTrigger,Trigger1M)),NA())</f>
        <v>7.8693610299307437E-3</v>
      </c>
      <c r="O1627" s="44">
        <f>IFERROR(_xll.qlIndexFixing(ONIndex3M,I1627,TRUE,_xll.ohTrigger(RecalcTrigger,Trigger3M)),NA())</f>
        <v>8.2701080977010122E-3</v>
      </c>
      <c r="P1627" s="44">
        <f>IFERROR(_xll.qlIndexFixing(ONIndex6M,I1627,TRUE,_xll.ohTrigger(RecalcTrigger,Trigger6M)),NA())</f>
        <v>8.2540895381022494E-3</v>
      </c>
      <c r="Q1627" s="145">
        <f>IFERROR(_xll.qlIndexFixing(ONIndex1Y,I1627,TRUE,_xll.ohTrigger(RecalcTrigger,Trigger1Y)),NA())</f>
        <v>8.4854428128000592E-3</v>
      </c>
    </row>
    <row r="1628" spans="2:17" x14ac:dyDescent="0.2">
      <c r="B1628" s="39" t="s">
        <v>42</v>
      </c>
      <c r="D1628" s="42">
        <f>_xll.qlCalendarAdvance(Calendar,$D1627,B1628,"f",FALSE)</f>
        <v>51152</v>
      </c>
      <c r="E1628" s="139">
        <f>_xll.qlInterestRateIndexValueDate(IndexON,D1628)</f>
        <v>51152</v>
      </c>
      <c r="F1628" s="155">
        <f>IFERROR(_xll.qlIndexFixing(IndexON,D1628,TRUE,_xll.ohTrigger(RecalcTrigger,TriggerON)),NA())</f>
        <v>7.8450696528609143E-3</v>
      </c>
      <c r="H1628" s="42">
        <f>_xll.qlCalendarAdvance(Calendar,$H1627,B1628,"f",FALSE)</f>
        <v>51152</v>
      </c>
      <c r="I1628" s="139">
        <f>_xll.qlInterestRateIndexValueDate(Index1M,$H1628)</f>
        <v>51154</v>
      </c>
      <c r="J1628" s="144">
        <f>IFERROR(_xll.qlIndexFixing(Index1M,$H1628,TRUE,_xll.ohTrigger(RecalcTrigger,Trigger1M)),NA())</f>
        <v>7.8572260919188008E-3</v>
      </c>
      <c r="K1628" s="44">
        <f>IFERROR(_xll.qlIndexFixing(Index3M,H1628,TRUE,_xll.ohTrigger(RecalcTrigger,Trigger3M)),NA())</f>
        <v>8.2363524477484223E-3</v>
      </c>
      <c r="L1628" s="44">
        <f>IFERROR(_xll.qlIndexFixing(Index6M,$H1628,TRUE,_xll.ohTrigger(RecalcTrigger,Trigger6M)),NA())</f>
        <v>8.1896935566481907E-3</v>
      </c>
      <c r="M1628" s="145">
        <f>IFERROR(_xll.qlIndexFixing(Index1Y,$H1628,TRUE,_xll.ohTrigger(RecalcTrigger,Trigger1Y)),NA())</f>
        <v>8.3690086113290697E-3</v>
      </c>
      <c r="N1628" s="144">
        <f>IFERROR(_xll.qlIndexFixing(ONIndex1M,I1628,TRUE,_xll.ohTrigger(RecalcTrigger,Trigger1M)),NA())</f>
        <v>7.86373246639549E-3</v>
      </c>
      <c r="O1628" s="44">
        <f>IFERROR(_xll.qlIndexFixing(ONIndex3M,I1628,TRUE,_xll.ohTrigger(RecalcTrigger,Trigger3M)),NA())</f>
        <v>8.263844154576816E-3</v>
      </c>
      <c r="P1628" s="44">
        <f>IFERROR(_xll.qlIndexFixing(ONIndex6M,I1628,TRUE,_xll.ohTrigger(RecalcTrigger,Trigger6M)),NA())</f>
        <v>8.2477315454099198E-3</v>
      </c>
      <c r="Q1628" s="145">
        <f>IFERROR(_xll.qlIndexFixing(ONIndex1Y,I1628,TRUE,_xll.ohTrigger(RecalcTrigger,Trigger1Y)),NA())</f>
        <v>8.479178990139502E-3</v>
      </c>
    </row>
    <row r="1629" spans="2:17" x14ac:dyDescent="0.2">
      <c r="B1629" s="39" t="s">
        <v>42</v>
      </c>
      <c r="D1629" s="42">
        <f>_xll.qlCalendarAdvance(Calendar,$D1628,B1629,"f",FALSE)</f>
        <v>51159</v>
      </c>
      <c r="E1629" s="139">
        <f>_xll.qlInterestRateIndexValueDate(IndexON,D1629)</f>
        <v>51159</v>
      </c>
      <c r="F1629" s="155">
        <f>IFERROR(_xll.qlIndexFixing(IndexON,D1629,TRUE,_xll.ohTrigger(RecalcTrigger,TriggerON)),NA())</f>
        <v>7.8394698106709626E-3</v>
      </c>
      <c r="H1629" s="42">
        <f>_xll.qlCalendarAdvance(Calendar,$H1628,B1629,"f",FALSE)</f>
        <v>51159</v>
      </c>
      <c r="I1629" s="139">
        <f>_xll.qlInterestRateIndexValueDate(Index1M,$H1629)</f>
        <v>51161</v>
      </c>
      <c r="J1629" s="144">
        <f>IFERROR(_xll.qlIndexFixing(Index1M,$H1629,TRUE,_xll.ohTrigger(RecalcTrigger,Trigger1M)),NA())</f>
        <v>7.851666738413754E-3</v>
      </c>
      <c r="K1629" s="44">
        <f>IFERROR(_xll.qlIndexFixing(Index3M,H1629,TRUE,_xll.ohTrigger(RecalcTrigger,Trigger3M)),NA())</f>
        <v>8.2302616824804584E-3</v>
      </c>
      <c r="L1629" s="44">
        <f>IFERROR(_xll.qlIndexFixing(Index6M,$H1629,TRUE,_xll.ohTrigger(RecalcTrigger,Trigger6M)),NA())</f>
        <v>8.1837647288695772E-3</v>
      </c>
      <c r="M1629" s="145">
        <f>IFERROR(_xll.qlIndexFixing(Index1Y,$H1629,TRUE,_xll.ohTrigger(RecalcTrigger,Trigger1Y)),NA())</f>
        <v>8.3635903121010852E-3</v>
      </c>
      <c r="N1629" s="144">
        <f>IFERROR(_xll.qlIndexFixing(ONIndex1M,I1629,TRUE,_xll.ohTrigger(RecalcTrigger,Trigger1M)),NA())</f>
        <v>7.8581313230863259E-3</v>
      </c>
      <c r="O1629" s="44">
        <f>IFERROR(_xll.qlIndexFixing(ONIndex3M,I1629,TRUE,_xll.ohTrigger(RecalcTrigger,Trigger3M)),NA())</f>
        <v>8.25760665837727E-3</v>
      </c>
      <c r="P1629" s="44">
        <f>IFERROR(_xll.qlIndexFixing(ONIndex6M,I1629,TRUE,_xll.ohTrigger(RecalcTrigger,Trigger6M)),NA())</f>
        <v>8.2414060818969403E-3</v>
      </c>
      <c r="Q1629" s="145">
        <f>IFERROR(_xll.qlIndexFixing(ONIndex1Y,I1629,TRUE,_xll.ohTrigger(RecalcTrigger,Trigger1Y)),NA())</f>
        <v>8.4729459083288106E-3</v>
      </c>
    </row>
    <row r="1630" spans="2:17" x14ac:dyDescent="0.2">
      <c r="B1630" s="39" t="s">
        <v>42</v>
      </c>
      <c r="D1630" s="42">
        <f>_xll.qlCalendarAdvance(Calendar,$D1629,B1630,"f",FALSE)</f>
        <v>51166</v>
      </c>
      <c r="E1630" s="139">
        <f>_xll.qlInterestRateIndexValueDate(IndexON,D1630)</f>
        <v>51166</v>
      </c>
      <c r="F1630" s="155">
        <f>IFERROR(_xll.qlIndexFixing(IndexON,D1630,TRUE,_xll.ohTrigger(RecalcTrigger,TriggerON)),NA())</f>
        <v>7.8338986022963297E-3</v>
      </c>
      <c r="H1630" s="42">
        <f>_xll.qlCalendarAdvance(Calendar,$H1629,B1630,"f",FALSE)</f>
        <v>51166</v>
      </c>
      <c r="I1630" s="139">
        <f>_xll.qlInterestRateIndexValueDate(Index1M,$H1630)</f>
        <v>51168</v>
      </c>
      <c r="J1630" s="144">
        <f>IFERROR(_xll.qlIndexFixing(Index1M,$H1630,TRUE,_xll.ohTrigger(RecalcTrigger,Trigger1M)),NA())</f>
        <v>7.8470573456106175E-3</v>
      </c>
      <c r="K1630" s="44">
        <f>IFERROR(_xll.qlIndexFixing(Index3M,H1630,TRUE,_xll.ohTrigger(RecalcTrigger,Trigger3M)),NA())</f>
        <v>8.2245325345331466E-3</v>
      </c>
      <c r="L1630" s="44">
        <f>IFERROR(_xll.qlIndexFixing(Index6M,$H1630,TRUE,_xll.ohTrigger(RecalcTrigger,Trigger6M)),NA())</f>
        <v>8.1778708801514919E-3</v>
      </c>
      <c r="M1630" s="145">
        <f>IFERROR(_xll.qlIndexFixing(Index1Y,$H1630,TRUE,_xll.ohTrigger(RecalcTrigger,Trigger1Y)),NA())</f>
        <v>8.3582072997569513E-3</v>
      </c>
      <c r="N1630" s="144">
        <f>IFERROR(_xll.qlIndexFixing(ONIndex1M,I1630,TRUE,_xll.ohTrigger(RecalcTrigger,Trigger1M)),NA())</f>
        <v>7.8525577643517863E-3</v>
      </c>
      <c r="O1630" s="44">
        <f>IFERROR(_xll.qlIndexFixing(ONIndex3M,I1630,TRUE,_xll.ohTrigger(RecalcTrigger,Trigger3M)),NA())</f>
        <v>8.251395769054426E-3</v>
      </c>
      <c r="P1630" s="44">
        <f>IFERROR(_xll.qlIndexFixing(ONIndex6M,I1630,TRUE,_xll.ohTrigger(RecalcTrigger,Trigger6M)),NA())</f>
        <v>8.2351133191860271E-3</v>
      </c>
      <c r="Q1630" s="145">
        <f>IFERROR(_xll.qlIndexFixing(ONIndex1Y,I1630,TRUE,_xll.ohTrigger(RecalcTrigger,Trigger1Y)),NA())</f>
        <v>8.4667437257213152E-3</v>
      </c>
    </row>
    <row r="1631" spans="2:17" x14ac:dyDescent="0.2">
      <c r="B1631" s="39" t="s">
        <v>42</v>
      </c>
      <c r="D1631" s="42">
        <f>_xll.qlCalendarAdvance(Calendar,$D1630,B1631,"f",FALSE)</f>
        <v>51173</v>
      </c>
      <c r="E1631" s="139">
        <f>_xll.qlInterestRateIndexValueDate(IndexON,D1631)</f>
        <v>51173</v>
      </c>
      <c r="F1631" s="155">
        <f>IFERROR(_xll.qlIndexFixing(IndexON,D1631,TRUE,_xll.ohTrigger(RecalcTrigger,TriggerON)),NA())</f>
        <v>7.8283561952829928E-3</v>
      </c>
      <c r="H1631" s="42">
        <f>_xll.qlCalendarAdvance(Calendar,$H1630,B1631,"f",FALSE)</f>
        <v>51173</v>
      </c>
      <c r="I1631" s="139">
        <f>_xll.qlInterestRateIndexValueDate(Index1M,$H1631)</f>
        <v>51175</v>
      </c>
      <c r="J1631" s="144">
        <f>IFERROR(_xll.qlIndexFixing(Index1M,$H1631,TRUE,_xll.ohTrigger(RecalcTrigger,Trigger1M)),NA())</f>
        <v>7.8415482207219236E-3</v>
      </c>
      <c r="K1631" s="44">
        <f>IFERROR(_xll.qlIndexFixing(Index3M,H1631,TRUE,_xll.ohTrigger(RecalcTrigger,Trigger3M)),NA())</f>
        <v>8.2184952728967531E-3</v>
      </c>
      <c r="L1631" s="44">
        <f>IFERROR(_xll.qlIndexFixing(Index6M,$H1631,TRUE,_xll.ohTrigger(RecalcTrigger,Trigger6M)),NA())</f>
        <v>8.1720121822545597E-3</v>
      </c>
      <c r="M1631" s="145">
        <f>IFERROR(_xll.qlIndexFixing(Index1Y,$H1631,TRUE,_xll.ohTrigger(RecalcTrigger,Trigger1Y)),NA())</f>
        <v>8.3528597334024384E-3</v>
      </c>
      <c r="N1631" s="144">
        <f>IFERROR(_xll.qlIndexFixing(ONIndex1M,I1631,TRUE,_xll.ohTrigger(RecalcTrigger,Trigger1M)),NA())</f>
        <v>7.847011954540406E-3</v>
      </c>
      <c r="O1631" s="44">
        <f>IFERROR(_xll.qlIndexFixing(ONIndex3M,I1631,TRUE,_xll.ohTrigger(RecalcTrigger,Trigger3M)),NA())</f>
        <v>8.2452116467202075E-3</v>
      </c>
      <c r="P1631" s="44">
        <f>IFERROR(_xll.qlIndexFixing(ONIndex6M,I1631,TRUE,_xll.ohTrigger(RecalcTrigger,Trigger6M)),NA())</f>
        <v>8.2288534286600878E-3</v>
      </c>
      <c r="Q1631" s="145">
        <f>IFERROR(_xll.qlIndexFixing(ONIndex1Y,I1631,TRUE,_xll.ohTrigger(RecalcTrigger,Trigger1Y)),NA())</f>
        <v>8.4605726007502824E-3</v>
      </c>
    </row>
    <row r="1632" spans="2:17" x14ac:dyDescent="0.2">
      <c r="B1632" s="39" t="s">
        <v>42</v>
      </c>
      <c r="D1632" s="42">
        <f>_xll.qlCalendarAdvance(Calendar,$D1631,B1632,"f",FALSE)</f>
        <v>51180</v>
      </c>
      <c r="E1632" s="139">
        <f>_xll.qlInterestRateIndexValueDate(IndexON,D1632)</f>
        <v>51180</v>
      </c>
      <c r="F1632" s="155">
        <f>IFERROR(_xll.qlIndexFixing(IndexON,D1632,TRUE,_xll.ohTrigger(RecalcTrigger,TriggerON)),NA())</f>
        <v>7.8228427566173764E-3</v>
      </c>
      <c r="H1632" s="42">
        <f>_xll.qlCalendarAdvance(Calendar,$H1631,B1632,"f",FALSE)</f>
        <v>51180</v>
      </c>
      <c r="I1632" s="139">
        <f>_xll.qlInterestRateIndexValueDate(Index1M,$H1632)</f>
        <v>51182</v>
      </c>
      <c r="J1632" s="144">
        <f>IFERROR(_xll.qlIndexFixing(Index1M,$H1632,TRUE,_xll.ohTrigger(RecalcTrigger,Trigger1M)),NA())</f>
        <v>7.8360672635634458E-3</v>
      </c>
      <c r="K1632" s="44">
        <f>IFERROR(_xll.qlIndexFixing(Index3M,H1632,TRUE,_xll.ohTrigger(RecalcTrigger,Trigger3M)),NA())</f>
        <v>8.2124859290253482E-3</v>
      </c>
      <c r="L1632" s="44">
        <f>IFERROR(_xll.qlIndexFixing(Index6M,$H1632,TRUE,_xll.ohTrigger(RecalcTrigger,Trigger6M)),NA())</f>
        <v>8.1661888069358979E-3</v>
      </c>
      <c r="M1632" s="145">
        <f>IFERROR(_xll.qlIndexFixing(Index1Y,$H1632,TRUE,_xll.ohTrigger(RecalcTrigger,Trigger1Y)),NA())</f>
        <v>8.3475477721435369E-3</v>
      </c>
      <c r="N1632" s="144">
        <f>IFERROR(_xll.qlIndexFixing(ONIndex1M,I1632,TRUE,_xll.ohTrigger(RecalcTrigger,Trigger1M)),NA())</f>
        <v>7.8414940580806558E-3</v>
      </c>
      <c r="O1632" s="44">
        <f>IFERROR(_xll.qlIndexFixing(ONIndex3M,I1632,TRUE,_xll.ohTrigger(RecalcTrigger,Trigger3M)),NA())</f>
        <v>8.239054451086858E-3</v>
      </c>
      <c r="P1632" s="44">
        <f>IFERROR(_xll.qlIndexFixing(ONIndex6M,I1632,TRUE,_xll.ohTrigger(RecalcTrigger,Trigger6M)),NA())</f>
        <v>8.2226265814622224E-3</v>
      </c>
      <c r="Q1632" s="145">
        <f>IFERROR(_xll.qlIndexFixing(ONIndex1Y,I1632,TRUE,_xll.ohTrigger(RecalcTrigger,Trigger1Y)),NA())</f>
        <v>8.4544326916091705E-3</v>
      </c>
    </row>
    <row r="1633" spans="2:17" x14ac:dyDescent="0.2">
      <c r="B1633" s="39" t="s">
        <v>42</v>
      </c>
      <c r="D1633" s="42">
        <f>_xll.qlCalendarAdvance(Calendar,$D1632,B1633,"f",FALSE)</f>
        <v>51187</v>
      </c>
      <c r="E1633" s="139">
        <f>_xll.qlInterestRateIndexValueDate(IndexON,D1633)</f>
        <v>51187</v>
      </c>
      <c r="F1633" s="155">
        <f>IFERROR(_xll.qlIndexFixing(IndexON,D1633,TRUE,_xll.ohTrigger(RecalcTrigger,TriggerON)),NA())</f>
        <v>7.8173584537655216E-3</v>
      </c>
      <c r="H1633" s="42">
        <f>_xll.qlCalendarAdvance(Calendar,$H1632,B1633,"f",FALSE)</f>
        <v>51187</v>
      </c>
      <c r="I1633" s="139">
        <f>_xll.qlInterestRateIndexValueDate(Index1M,$H1633)</f>
        <v>51189</v>
      </c>
      <c r="J1633" s="144">
        <f>IFERROR(_xll.qlIndexFixing(Index1M,$H1633,TRUE,_xll.ohTrigger(RecalcTrigger,Trigger1M)),NA())</f>
        <v>7.8306146385967342E-3</v>
      </c>
      <c r="K1633" s="44">
        <f>IFERROR(_xll.qlIndexFixing(Index3M,H1633,TRUE,_xll.ohTrigger(RecalcTrigger,Trigger3M)),NA())</f>
        <v>8.2065046630690475E-3</v>
      </c>
      <c r="L1633" s="44">
        <f>IFERROR(_xll.qlIndexFixing(Index6M,$H1633,TRUE,_xll.ohTrigger(RecalcTrigger,Trigger6M)),NA())</f>
        <v>8.1604009259548162E-3</v>
      </c>
      <c r="M1633" s="145">
        <f>IFERROR(_xll.qlIndexFixing(Index1Y,$H1633,TRUE,_xll.ohTrigger(RecalcTrigger,Trigger1Y)),NA())</f>
        <v>8.3422715750864525E-3</v>
      </c>
      <c r="N1633" s="144">
        <f>IFERROR(_xll.qlIndexFixing(ONIndex1M,I1633,TRUE,_xll.ohTrigger(RecalcTrigger,Trigger1M)),NA())</f>
        <v>7.8360042394809426E-3</v>
      </c>
      <c r="O1633" s="44">
        <f>IFERROR(_xll.qlIndexFixing(ONIndex3M,I1633,TRUE,_xll.ohTrigger(RecalcTrigger,Trigger3M)),NA())</f>
        <v>8.2329243421863652E-3</v>
      </c>
      <c r="P1633" s="44">
        <f>IFERROR(_xll.qlIndexFixing(ONIndex6M,I1633,TRUE,_xll.ohTrigger(RecalcTrigger,Trigger6M)),NA())</f>
        <v>8.2164329492151467E-3</v>
      </c>
      <c r="Q1633" s="145">
        <f>IFERROR(_xll.qlIndexFixing(ONIndex1Y,I1633,TRUE,_xll.ohTrigger(RecalcTrigger,Trigger1Y)),NA())</f>
        <v>8.4483241567312461E-3</v>
      </c>
    </row>
    <row r="1634" spans="2:17" x14ac:dyDescent="0.2">
      <c r="B1634" s="39" t="s">
        <v>42</v>
      </c>
      <c r="D1634" s="42">
        <f>_xll.qlCalendarAdvance(Calendar,$D1633,B1634,"f",FALSE)</f>
        <v>51194</v>
      </c>
      <c r="E1634" s="139">
        <f>_xll.qlInterestRateIndexValueDate(IndexON,D1634)</f>
        <v>51194</v>
      </c>
      <c r="F1634" s="155">
        <f>IFERROR(_xll.qlIndexFixing(IndexON,D1634,TRUE,_xll.ohTrigger(RecalcTrigger,TriggerON)),NA())</f>
        <v>7.8119034540335974E-3</v>
      </c>
      <c r="H1634" s="42">
        <f>_xll.qlCalendarAdvance(Calendar,$H1633,B1634,"f",FALSE)</f>
        <v>51194</v>
      </c>
      <c r="I1634" s="139">
        <f>_xll.qlInterestRateIndexValueDate(Index1M,$H1634)</f>
        <v>51196</v>
      </c>
      <c r="J1634" s="144">
        <f>IFERROR(_xll.qlIndexFixing(Index1M,$H1634,TRUE,_xll.ohTrigger(RecalcTrigger,Trigger1M)),NA())</f>
        <v>7.8239920614044754E-3</v>
      </c>
      <c r="K1634" s="44">
        <f>IFERROR(_xll.qlIndexFixing(Index3M,H1634,TRUE,_xll.ohTrigger(RecalcTrigger,Trigger3M)),NA())</f>
        <v>8.1998989514103539E-3</v>
      </c>
      <c r="L1634" s="44">
        <f>IFERROR(_xll.qlIndexFixing(Index6M,$H1634,TRUE,_xll.ohTrigger(RecalcTrigger,Trigger6M)),NA())</f>
        <v>8.153425490616208E-3</v>
      </c>
      <c r="M1634" s="145">
        <f>IFERROR(_xll.qlIndexFixing(Index1Y,$H1634,TRUE,_xll.ohTrigger(RecalcTrigger,Trigger1Y)),NA())</f>
        <v>8.3377949745312603E-3</v>
      </c>
      <c r="N1634" s="144">
        <f>IFERROR(_xll.qlIndexFixing(ONIndex1M,I1634,TRUE,_xll.ohTrigger(RecalcTrigger,Trigger1M)),NA())</f>
        <v>7.8305426630098651E-3</v>
      </c>
      <c r="O1634" s="44">
        <f>IFERROR(_xll.qlIndexFixing(ONIndex3M,I1634,TRUE,_xll.ohTrigger(RecalcTrigger,Trigger3M)),NA())</f>
        <v>8.2268214799707806E-3</v>
      </c>
      <c r="P1634" s="44">
        <f>IFERROR(_xll.qlIndexFixing(ONIndex6M,I1634,TRUE,_xll.ohTrigger(RecalcTrigger,Trigger6M)),NA())</f>
        <v>8.2102727029820244E-3</v>
      </c>
      <c r="Q1634" s="145">
        <f>IFERROR(_xll.qlIndexFixing(ONIndex1Y,I1634,TRUE,_xll.ohTrigger(RecalcTrigger,Trigger1Y)),NA())</f>
        <v>8.4422471543099675E-3</v>
      </c>
    </row>
    <row r="1635" spans="2:17" x14ac:dyDescent="0.2">
      <c r="B1635" s="39" t="s">
        <v>42</v>
      </c>
      <c r="D1635" s="42">
        <f>_xll.qlCalendarAdvance(Calendar,$D1634,B1635,"f",FALSE)</f>
        <v>51201</v>
      </c>
      <c r="E1635" s="139">
        <f>_xll.qlInterestRateIndexValueDate(IndexON,D1635)</f>
        <v>51201</v>
      </c>
      <c r="F1635" s="155">
        <f>IFERROR(_xll.qlIndexFixing(IndexON,D1635,TRUE,_xll.ohTrigger(RecalcTrigger,TriggerON)),NA())</f>
        <v>7.8064779247277727E-3</v>
      </c>
      <c r="H1635" s="42">
        <f>_xll.qlCalendarAdvance(Calendar,$H1634,B1635,"f",FALSE)</f>
        <v>51201</v>
      </c>
      <c r="I1635" s="139">
        <f>_xll.qlInterestRateIndexValueDate(Index1M,$H1635)</f>
        <v>51203</v>
      </c>
      <c r="J1635" s="144">
        <f>IFERROR(_xll.qlIndexFixing(Index1M,$H1635,TRUE,_xll.ohTrigger(RecalcTrigger,Trigger1M)),NA())</f>
        <v>7.8189017725008303E-3</v>
      </c>
      <c r="K1635" s="44">
        <f>IFERROR(_xll.qlIndexFixing(Index3M,H1635,TRUE,_xll.ohTrigger(RecalcTrigger,Trigger3M)),NA())</f>
        <v>8.1939781719558135E-3</v>
      </c>
      <c r="L1635" s="44">
        <f>IFERROR(_xll.qlIndexFixing(Index6M,$H1635,TRUE,_xll.ohTrigger(RecalcTrigger,Trigger6M)),NA())</f>
        <v>8.1477190840929838E-3</v>
      </c>
      <c r="M1635" s="145">
        <f>IFERROR(_xll.qlIndexFixing(Index1Y,$H1635,TRUE,_xll.ohTrigger(RecalcTrigger,Trigger1Y)),NA())</f>
        <v>8.3325831001372797E-3</v>
      </c>
      <c r="N1635" s="144">
        <f>IFERROR(_xll.qlIndexFixing(ONIndex1M,I1635,TRUE,_xll.ohTrigger(RecalcTrigger,Trigger1M)),NA())</f>
        <v>7.8251094930958942E-3</v>
      </c>
      <c r="O1635" s="44">
        <f>IFERROR(_xll.qlIndexFixing(ONIndex3M,I1635,TRUE,_xll.ohTrigger(RecalcTrigger,Trigger3M)),NA())</f>
        <v>8.220746024472092E-3</v>
      </c>
      <c r="P1635" s="44">
        <f>IFERROR(_xll.qlIndexFixing(ONIndex6M,I1635,TRUE,_xll.ohTrigger(RecalcTrigger,Trigger6M)),NA())</f>
        <v>8.2041460144655076E-3</v>
      </c>
      <c r="Q1635" s="145">
        <f>IFERROR(_xll.qlIndexFixing(ONIndex1Y,I1635,TRUE,_xll.ohTrigger(RecalcTrigger,Trigger1Y)),NA())</f>
        <v>8.4362018428585372E-3</v>
      </c>
    </row>
    <row r="1636" spans="2:17" x14ac:dyDescent="0.2">
      <c r="B1636" s="39" t="s">
        <v>42</v>
      </c>
      <c r="D1636" s="42">
        <f>_xll.qlCalendarAdvance(Calendar,$D1635,B1636,"f",FALSE)</f>
        <v>51208</v>
      </c>
      <c r="E1636" s="139">
        <f>_xll.qlInterestRateIndexValueDate(IndexON,D1636)</f>
        <v>51208</v>
      </c>
      <c r="F1636" s="155">
        <f>IFERROR(_xll.qlIndexFixing(IndexON,D1636,TRUE,_xll.ohTrigger(RecalcTrigger,TriggerON)),NA())</f>
        <v>7.8010820330742803E-3</v>
      </c>
      <c r="H1636" s="42">
        <f>_xll.qlCalendarAdvance(Calendar,$H1635,B1636,"f",FALSE)</f>
        <v>51208</v>
      </c>
      <c r="I1636" s="139">
        <f>_xll.qlInterestRateIndexValueDate(Index1M,$H1636)</f>
        <v>51210</v>
      </c>
      <c r="J1636" s="144">
        <f>IFERROR(_xll.qlIndexFixing(Index1M,$H1636,TRUE,_xll.ohTrigger(RecalcTrigger,Trigger1M)),NA())</f>
        <v>7.81354100571785E-3</v>
      </c>
      <c r="K1636" s="44">
        <f>IFERROR(_xll.qlIndexFixing(Index3M,H1636,TRUE,_xll.ohTrigger(RecalcTrigger,Trigger3M)),NA())</f>
        <v>8.1880859752357111E-3</v>
      </c>
      <c r="L1636" s="44">
        <f>IFERROR(_xll.qlIndexFixing(Index6M,$H1636,TRUE,_xll.ohTrigger(RecalcTrigger,Trigger6M)),NA())</f>
        <v>8.1420487398712934E-3</v>
      </c>
      <c r="M1636" s="145">
        <f>IFERROR(_xll.qlIndexFixing(Index1Y,$H1636,TRUE,_xll.ohTrigger(RecalcTrigger,Trigger1Y)),NA())</f>
        <v>8.3274074304469734E-3</v>
      </c>
      <c r="N1636" s="144">
        <f>IFERROR(_xll.qlIndexFixing(ONIndex1M,I1636,TRUE,_xll.ohTrigger(RecalcTrigger,Trigger1M)),NA())</f>
        <v>7.8197048940875646E-3</v>
      </c>
      <c r="O1636" s="44">
        <f>IFERROR(_xll.qlIndexFixing(ONIndex3M,I1636,TRUE,_xll.ohTrigger(RecalcTrigger,Trigger3M)),NA())</f>
        <v>8.2146981355624149E-3</v>
      </c>
      <c r="P1636" s="44">
        <f>IFERROR(_xll.qlIndexFixing(ONIndex6M,I1636,TRUE,_xll.ohTrigger(RecalcTrigger,Trigger6M)),NA())</f>
        <v>8.19805305472876E-3</v>
      </c>
      <c r="Q1636" s="145">
        <f>IFERROR(_xll.qlIndexFixing(ONIndex1Y,I1636,TRUE,_xll.ohTrigger(RecalcTrigger,Trigger1Y)),NA())</f>
        <v>8.4301883806503497E-3</v>
      </c>
    </row>
    <row r="1637" spans="2:17" x14ac:dyDescent="0.2">
      <c r="B1637" s="39" t="s">
        <v>42</v>
      </c>
      <c r="D1637" s="42">
        <f>_xll.qlCalendarAdvance(Calendar,$D1636,B1637,"f",FALSE)</f>
        <v>51215</v>
      </c>
      <c r="E1637" s="139">
        <f>_xll.qlInterestRateIndexValueDate(IndexON,D1637)</f>
        <v>51215</v>
      </c>
      <c r="F1637" s="155">
        <f>IFERROR(_xll.qlIndexFixing(IndexON,D1637,TRUE,_xll.ohTrigger(RecalcTrigger,TriggerON)),NA())</f>
        <v>7.7957159464592252E-3</v>
      </c>
      <c r="H1637" s="42">
        <f>_xll.qlCalendarAdvance(Calendar,$H1636,B1637,"f",FALSE)</f>
        <v>51215</v>
      </c>
      <c r="I1637" s="139">
        <f>_xll.qlInterestRateIndexValueDate(Index1M,$H1637)</f>
        <v>51217</v>
      </c>
      <c r="J1637" s="144">
        <f>IFERROR(_xll.qlIndexFixing(Index1M,$H1637,TRUE,_xll.ohTrigger(RecalcTrigger,Trigger1M)),NA())</f>
        <v>7.8082092663278591E-3</v>
      </c>
      <c r="K1637" s="44">
        <f>IFERROR(_xll.qlIndexFixing(Index3M,H1637,TRUE,_xll.ohTrigger(RecalcTrigger,Trigger3M)),NA())</f>
        <v>8.1822225214054165E-3</v>
      </c>
      <c r="L1637" s="44">
        <f>IFERROR(_xll.qlIndexFixing(Index6M,$H1637,TRUE,_xll.ohTrigger(RecalcTrigger,Trigger6M)),NA())</f>
        <v>8.1364146297182496E-3</v>
      </c>
      <c r="M1637" s="145">
        <f>IFERROR(_xll.qlIndexFixing(Index1Y,$H1637,TRUE,_xll.ohTrigger(RecalcTrigger,Trigger1Y)),NA())</f>
        <v>8.3222681245622224E-3</v>
      </c>
      <c r="N1637" s="144">
        <f>IFERROR(_xll.qlIndexFixing(ONIndex1M,I1637,TRUE,_xll.ohTrigger(RecalcTrigger,Trigger1M)),NA())</f>
        <v>7.8143290304133473E-3</v>
      </c>
      <c r="O1637" s="44">
        <f>IFERROR(_xll.qlIndexFixing(ONIndex3M,I1637,TRUE,_xll.ohTrigger(RecalcTrigger,Trigger3M)),NA())</f>
        <v>8.2086779731138648E-3</v>
      </c>
      <c r="P1637" s="44">
        <f>IFERROR(_xll.qlIndexFixing(ONIndex6M,I1637,TRUE,_xll.ohTrigger(RecalcTrigger,Trigger6M)),NA())</f>
        <v>8.1919939953145615E-3</v>
      </c>
      <c r="Q1637" s="145">
        <f>IFERROR(_xll.qlIndexFixing(ONIndex1Y,I1637,TRUE,_xll.ohTrigger(RecalcTrigger,Trigger1Y)),NA())</f>
        <v>8.4242069259587993E-3</v>
      </c>
    </row>
    <row r="1638" spans="2:17" x14ac:dyDescent="0.2">
      <c r="B1638" s="39" t="s">
        <v>42</v>
      </c>
      <c r="D1638" s="42">
        <f>_xll.qlCalendarAdvance(Calendar,$D1637,B1638,"f",FALSE)</f>
        <v>51222</v>
      </c>
      <c r="E1638" s="139">
        <f>_xll.qlInterestRateIndexValueDate(IndexON,D1638)</f>
        <v>51222</v>
      </c>
      <c r="F1638" s="155">
        <f>IFERROR(_xll.qlIndexFixing(IndexON,D1638,TRUE,_xll.ohTrigger(RecalcTrigger,TriggerON)),NA())</f>
        <v>7.7903798320289042E-3</v>
      </c>
      <c r="H1638" s="42">
        <f>_xll.qlCalendarAdvance(Calendar,$H1637,B1638,"f",FALSE)</f>
        <v>51222</v>
      </c>
      <c r="I1638" s="139">
        <f>_xll.qlInterestRateIndexValueDate(Index1M,$H1638)</f>
        <v>51224</v>
      </c>
      <c r="J1638" s="144">
        <f>IFERROR(_xll.qlIndexFixing(Index1M,$H1638,TRUE,_xll.ohTrigger(RecalcTrigger,Trigger1M)),NA())</f>
        <v>7.8029067187992962E-3</v>
      </c>
      <c r="K1638" s="44">
        <f>IFERROR(_xll.qlIndexFixing(Index3M,H1638,TRUE,_xll.ohTrigger(RecalcTrigger,Trigger3M)),NA())</f>
        <v>8.176387970614216E-3</v>
      </c>
      <c r="L1638" s="44">
        <f>IFERROR(_xll.qlIndexFixing(Index6M,$H1638,TRUE,_xll.ohTrigger(RecalcTrigger,Trigger6M)),NA())</f>
        <v>8.1317038318304141E-3</v>
      </c>
      <c r="M1638" s="145">
        <f>IFERROR(_xll.qlIndexFixing(Index1Y,$H1638,TRUE,_xll.ohTrigger(RecalcTrigger,Trigger1Y)),NA())</f>
        <v>8.3171653415860056E-3</v>
      </c>
      <c r="N1638" s="144">
        <f>IFERROR(_xll.qlIndexFixing(ONIndex1M,I1638,TRUE,_xll.ohTrigger(RecalcTrigger,Trigger1M)),NA())</f>
        <v>7.8074596937138807E-3</v>
      </c>
      <c r="O1638" s="44">
        <f>IFERROR(_xll.qlIndexFixing(ONIndex3M,I1638,TRUE,_xll.ohTrigger(RecalcTrigger,Trigger3M)),NA())</f>
        <v>8.2009787628845032E-3</v>
      </c>
      <c r="P1638" s="44">
        <f>IFERROR(_xll.qlIndexFixing(ONIndex6M,I1638,TRUE,_xll.ohTrigger(RecalcTrigger,Trigger6M)),NA())</f>
        <v>8.184253864538249E-3</v>
      </c>
      <c r="Q1638" s="145">
        <f>IFERROR(_xll.qlIndexFixing(ONIndex1Y,I1638,TRUE,_xll.ohTrigger(RecalcTrigger,Trigger1Y)),NA())</f>
        <v>8.4165637704902707E-3</v>
      </c>
    </row>
    <row r="1639" spans="2:17" x14ac:dyDescent="0.2">
      <c r="B1639" s="39" t="s">
        <v>42</v>
      </c>
      <c r="D1639" s="42">
        <f>_xll.qlCalendarAdvance(Calendar,$D1638,B1639,"f",FALSE)</f>
        <v>51229</v>
      </c>
      <c r="E1639" s="139">
        <f>_xll.qlInterestRateIndexValueDate(IndexON,D1639)</f>
        <v>51229</v>
      </c>
      <c r="F1639" s="155">
        <f>IFERROR(_xll.qlIndexFixing(IndexON,D1639,TRUE,_xll.ohTrigger(RecalcTrigger,TriggerON)),NA())</f>
        <v>7.7850738573292944E-3</v>
      </c>
      <c r="H1639" s="42">
        <f>_xll.qlCalendarAdvance(Calendar,$H1638,B1639,"f",FALSE)</f>
        <v>51229</v>
      </c>
      <c r="I1639" s="139">
        <f>_xll.qlInterestRateIndexValueDate(Index1M,$H1639)</f>
        <v>51231</v>
      </c>
      <c r="J1639" s="144">
        <f>IFERROR(_xll.qlIndexFixing(Index1M,$H1639,TRUE,_xll.ohTrigger(RecalcTrigger,Trigger1M)),NA())</f>
        <v>7.7976335275956044E-3</v>
      </c>
      <c r="K1639" s="44">
        <f>IFERROR(_xll.qlIndexFixing(Index3M,H1639,TRUE,_xll.ohTrigger(RecalcTrigger,Trigger3M)),NA())</f>
        <v>8.1708989849263967E-3</v>
      </c>
      <c r="L1639" s="44">
        <f>IFERROR(_xll.qlIndexFixing(Index6M,$H1639,TRUE,_xll.ohTrigger(RecalcTrigger,Trigger6M)),NA())</f>
        <v>8.1261350671801309E-3</v>
      </c>
      <c r="M1639" s="145">
        <f>IFERROR(_xll.qlIndexFixing(Index1Y,$H1639,TRUE,_xll.ohTrigger(RecalcTrigger,Trigger1Y)),NA())</f>
        <v>8.3120992406215174E-3</v>
      </c>
      <c r="N1639" s="144">
        <f>IFERROR(_xll.qlIndexFixing(ONIndex1M,I1639,TRUE,_xll.ohTrigger(RecalcTrigger,Trigger1M)),NA())</f>
        <v>7.8036641667011963E-3</v>
      </c>
      <c r="O1639" s="44">
        <f>IFERROR(_xll.qlIndexFixing(ONIndex3M,I1639,TRUE,_xll.ohTrigger(RecalcTrigger,Trigger3M)),NA())</f>
        <v>8.1967214678080325E-3</v>
      </c>
      <c r="P1639" s="44">
        <f>IFERROR(_xll.qlIndexFixing(ONIndex6M,I1639,TRUE,_xll.ohTrigger(RecalcTrigger,Trigger6M)),NA())</f>
        <v>8.1799782628255713E-3</v>
      </c>
      <c r="Q1639" s="145">
        <f>IFERROR(_xll.qlIndexFixing(ONIndex1Y,I1639,TRUE,_xll.ohTrigger(RecalcTrigger,Trigger1Y)),NA())</f>
        <v>8.4123406725389316E-3</v>
      </c>
    </row>
    <row r="1640" spans="2:17" x14ac:dyDescent="0.2">
      <c r="B1640" s="39" t="s">
        <v>42</v>
      </c>
      <c r="D1640" s="42">
        <f>_xll.qlCalendarAdvance(Calendar,$D1639,B1640,"f",FALSE)</f>
        <v>51236</v>
      </c>
      <c r="E1640" s="139">
        <f>_xll.qlInterestRateIndexValueDate(IndexON,D1640)</f>
        <v>51236</v>
      </c>
      <c r="F1640" s="155">
        <f>IFERROR(_xll.qlIndexFixing(IndexON,D1640,TRUE,_xll.ohTrigger(RecalcTrigger,TriggerON)),NA())</f>
        <v>7.7797981893468204E-3</v>
      </c>
      <c r="H1640" s="42">
        <f>_xll.qlCalendarAdvance(Calendar,$H1639,B1640,"f",FALSE)</f>
        <v>51236</v>
      </c>
      <c r="I1640" s="139">
        <f>_xll.qlInterestRateIndexValueDate(Index1M,$H1640)</f>
        <v>51238</v>
      </c>
      <c r="J1640" s="144">
        <f>IFERROR(_xll.qlIndexFixing(Index1M,$H1640,TRUE,_xll.ohTrigger(RecalcTrigger,Trigger1M)),NA())</f>
        <v>7.7923898571852224E-3</v>
      </c>
      <c r="K1640" s="44">
        <f>IFERROR(_xll.qlIndexFixing(Index3M,H1640,TRUE,_xll.ohTrigger(RecalcTrigger,Trigger3M)),NA())</f>
        <v>8.1651207340156812E-3</v>
      </c>
      <c r="L1640" s="44">
        <f>IFERROR(_xll.qlIndexFixing(Index6M,$H1640,TRUE,_xll.ohTrigger(RecalcTrigger,Trigger6M)),NA())</f>
        <v>8.1206030123562815E-3</v>
      </c>
      <c r="M1640" s="145">
        <f>IFERROR(_xll.qlIndexFixing(Index1Y,$H1640,TRUE,_xll.ohTrigger(RecalcTrigger,Trigger1Y)),NA())</f>
        <v>8.3070699807732684E-3</v>
      </c>
      <c r="N1640" s="144">
        <f>IFERROR(_xll.qlIndexFixing(ONIndex1M,I1640,TRUE,_xll.ohTrigger(RecalcTrigger,Trigger1M)),NA())</f>
        <v>7.7983754954402684E-3</v>
      </c>
      <c r="O1640" s="44">
        <f>IFERROR(_xll.qlIndexFixing(ONIndex3M,I1640,TRUE,_xll.ohTrigger(RecalcTrigger,Trigger3M)),NA())</f>
        <v>8.1907854447749173E-3</v>
      </c>
      <c r="P1640" s="44">
        <f>IFERROR(_xll.qlIndexFixing(ONIndex6M,I1640,TRUE,_xll.ohTrigger(RecalcTrigger,Trigger6M)),NA())</f>
        <v>8.1740219325165953E-3</v>
      </c>
      <c r="Q1640" s="145">
        <f>IFERROR(_xll.qlIndexFixing(ONIndex1Y,I1640,TRUE,_xll.ohTrigger(RecalcTrigger,Trigger1Y)),NA())</f>
        <v>8.4064561905172752E-3</v>
      </c>
    </row>
    <row r="1641" spans="2:17" x14ac:dyDescent="0.2">
      <c r="B1641" s="39" t="s">
        <v>42</v>
      </c>
      <c r="D1641" s="42">
        <f>_xll.qlCalendarAdvance(Calendar,$D1640,B1641,"f",FALSE)</f>
        <v>51243</v>
      </c>
      <c r="E1641" s="139">
        <f>_xll.qlInterestRateIndexValueDate(IndexON,D1641)</f>
        <v>51243</v>
      </c>
      <c r="F1641" s="155">
        <f>IFERROR(_xll.qlIndexFixing(IndexON,D1641,TRUE,_xll.ohTrigger(RecalcTrigger,TriggerON)),NA())</f>
        <v>7.7745529957073956E-3</v>
      </c>
      <c r="H1641" s="42">
        <f>_xll.qlCalendarAdvance(Calendar,$H1640,B1641,"f",FALSE)</f>
        <v>51243</v>
      </c>
      <c r="I1641" s="139">
        <f>_xll.qlInterestRateIndexValueDate(Index1M,$H1641)</f>
        <v>51245</v>
      </c>
      <c r="J1641" s="144">
        <f>IFERROR(_xll.qlIndexFixing(Index1M,$H1641,TRUE,_xll.ohTrigger(RecalcTrigger,Trigger1M)),NA())</f>
        <v>7.7871758720265971E-3</v>
      </c>
      <c r="K1641" s="44">
        <f>IFERROR(_xll.qlIndexFixing(Index3M,H1641,TRUE,_xll.ohTrigger(RecalcTrigger,Trigger3M)),NA())</f>
        <v>8.1593718544068407E-3</v>
      </c>
      <c r="L1641" s="44">
        <f>IFERROR(_xll.qlIndexFixing(Index6M,$H1641,TRUE,_xll.ohTrigger(RecalcTrigger,Trigger6M)),NA())</f>
        <v>8.1151078391187431E-3</v>
      </c>
      <c r="M1641" s="145">
        <f>IFERROR(_xll.qlIndexFixing(Index1Y,$H1641,TRUE,_xll.ohTrigger(RecalcTrigger,Trigger1Y)),NA())</f>
        <v>8.3011327368821795E-3</v>
      </c>
      <c r="N1641" s="144">
        <f>IFERROR(_xll.qlIndexFixing(ONIndex1M,I1641,TRUE,_xll.ohTrigger(RecalcTrigger,Trigger1M)),NA())</f>
        <v>7.7931162171474E-3</v>
      </c>
      <c r="O1641" s="44">
        <f>IFERROR(_xll.qlIndexFixing(ONIndex3M,I1641,TRUE,_xll.ohTrigger(RecalcTrigger,Trigger3M)),NA())</f>
        <v>8.1848777881710078E-3</v>
      </c>
      <c r="P1641" s="44">
        <f>IFERROR(_xll.qlIndexFixing(ONIndex6M,I1641,TRUE,_xll.ohTrigger(RecalcTrigger,Trigger6M)),NA())</f>
        <v>8.1681001878219917E-3</v>
      </c>
      <c r="Q1641" s="145">
        <f>IFERROR(_xll.qlIndexFixing(ONIndex1Y,I1641,TRUE,_xll.ohTrigger(RecalcTrigger,Trigger1Y)),NA())</f>
        <v>8.4006043493456417E-3</v>
      </c>
    </row>
    <row r="1642" spans="2:17" x14ac:dyDescent="0.2">
      <c r="B1642" s="39" t="s">
        <v>42</v>
      </c>
      <c r="D1642" s="42">
        <f>_xll.qlCalendarAdvance(Calendar,$D1641,B1642,"f",FALSE)</f>
        <v>51250</v>
      </c>
      <c r="E1642" s="139">
        <f>_xll.qlInterestRateIndexValueDate(IndexON,D1642)</f>
        <v>51250</v>
      </c>
      <c r="F1642" s="155">
        <f>IFERROR(_xll.qlIndexFixing(IndexON,D1642,TRUE,_xll.ohTrigger(RecalcTrigger,TriggerON)),NA())</f>
        <v>7.7693384434773805E-3</v>
      </c>
      <c r="H1642" s="42">
        <f>_xll.qlCalendarAdvance(Calendar,$H1641,B1642,"f",FALSE)</f>
        <v>51250</v>
      </c>
      <c r="I1642" s="139">
        <f>_xll.qlInterestRateIndexValueDate(Index1M,$H1642)</f>
        <v>51252</v>
      </c>
      <c r="J1642" s="144">
        <f>IFERROR(_xll.qlIndexFixing(Index1M,$H1642,TRUE,_xll.ohTrigger(RecalcTrigger,Trigger1M)),NA())</f>
        <v>7.7819917365906655E-3</v>
      </c>
      <c r="K1642" s="44">
        <f>IFERROR(_xll.qlIndexFixing(Index3M,H1642,TRUE,_xll.ohTrigger(RecalcTrigger,Trigger3M)),NA())</f>
        <v>8.1536525062469341E-3</v>
      </c>
      <c r="L1642" s="44">
        <f>IFERROR(_xll.qlIndexFixing(Index6M,$H1642,TRUE,_xll.ohTrigger(RecalcTrigger,Trigger6M)),NA())</f>
        <v>8.1096497192291346E-3</v>
      </c>
      <c r="M1642" s="145">
        <f>IFERROR(_xll.qlIndexFixing(Index1Y,$H1642,TRUE,_xll.ohTrigger(RecalcTrigger,Trigger1Y)),NA())</f>
        <v>8.2971226208459429E-3</v>
      </c>
      <c r="N1642" s="144">
        <f>IFERROR(_xll.qlIndexFixing(ONIndex1M,I1642,TRUE,_xll.ohTrigger(RecalcTrigger,Trigger1M)),NA())</f>
        <v>7.7875983855157926E-3</v>
      </c>
      <c r="O1642" s="44">
        <f>IFERROR(_xll.qlIndexFixing(ONIndex3M,I1642,TRUE,_xll.ohTrigger(RecalcTrigger,Trigger3M)),NA())</f>
        <v>8.1786727904953338E-3</v>
      </c>
      <c r="P1642" s="44">
        <f>IFERROR(_xll.qlIndexFixing(ONIndex6M,I1642,TRUE,_xll.ohTrigger(RecalcTrigger,Trigger6M)),NA())</f>
        <v>8.1618866455013261E-3</v>
      </c>
      <c r="Q1642" s="145">
        <f>IFERROR(_xll.qlIndexFixing(ONIndex1Y,I1642,TRUE,_xll.ohTrigger(RecalcTrigger,Trigger1Y)),NA())</f>
        <v>8.3944688736181661E-3</v>
      </c>
    </row>
    <row r="1643" spans="2:17" x14ac:dyDescent="0.2">
      <c r="B1643" s="39" t="s">
        <v>42</v>
      </c>
      <c r="D1643" s="42">
        <f>_xll.qlCalendarAdvance(Calendar,$D1642,B1643,"f",FALSE)</f>
        <v>51258</v>
      </c>
      <c r="E1643" s="139">
        <f>_xll.qlInterestRateIndexValueDate(IndexON,D1643)</f>
        <v>51258</v>
      </c>
      <c r="F1643" s="155">
        <f>IFERROR(_xll.qlIndexFixing(IndexON,D1643,TRUE,_xll.ohTrigger(RecalcTrigger,TriggerON)),NA())</f>
        <v>7.7634166899898105E-3</v>
      </c>
      <c r="H1643" s="42">
        <f>_xll.qlCalendarAdvance(Calendar,$H1642,B1643,"f",FALSE)</f>
        <v>51258</v>
      </c>
      <c r="I1643" s="139">
        <f>_xll.qlInterestRateIndexValueDate(Index1M,$H1643)</f>
        <v>51260</v>
      </c>
      <c r="J1643" s="144">
        <f>IFERROR(_xll.qlIndexFixing(Index1M,$H1643,TRUE,_xll.ohTrigger(RecalcTrigger,Trigger1M)),NA())</f>
        <v>7.7763850284754662E-3</v>
      </c>
      <c r="K1643" s="44">
        <f>IFERROR(_xll.qlIndexFixing(Index3M,H1643,TRUE,_xll.ohTrigger(RecalcTrigger,Trigger3M)),NA())</f>
        <v>8.1462284692606114E-3</v>
      </c>
      <c r="L1643" s="44">
        <f>IFERROR(_xll.qlIndexFixing(Index6M,$H1643,TRUE,_xll.ohTrigger(RecalcTrigger,Trigger6M)),NA())</f>
        <v>8.1028924098525204E-3</v>
      </c>
      <c r="M1643" s="145">
        <f>IFERROR(_xll.qlIndexFixing(Index1Y,$H1643,TRUE,_xll.ohTrigger(RecalcTrigger,Trigger1Y)),NA())</f>
        <v>8.2910437272361685E-3</v>
      </c>
      <c r="N1643" s="144">
        <f>IFERROR(_xll.qlIndexFixing(ONIndex1M,I1643,TRUE,_xll.ohTrigger(RecalcTrigger,Trigger1M)),NA())</f>
        <v>7.7819460756156644E-3</v>
      </c>
      <c r="O1643" s="44">
        <f>IFERROR(_xll.qlIndexFixing(ONIndex3M,I1643,TRUE,_xll.ohTrigger(RecalcTrigger,Trigger3M)),NA())</f>
        <v>8.1723147868917323E-3</v>
      </c>
      <c r="P1643" s="44">
        <f>IFERROR(_xll.qlIndexFixing(ONIndex6M,I1643,TRUE,_xll.ohTrigger(RecalcTrigger,Trigger6M)),NA())</f>
        <v>8.1555279940559444E-3</v>
      </c>
      <c r="Q1643" s="145">
        <f>IFERROR(_xll.qlIndexFixing(ONIndex1Y,I1643,TRUE,_xll.ohTrigger(RecalcTrigger,Trigger1Y)),NA())</f>
        <v>8.3881753392045511E-3</v>
      </c>
    </row>
    <row r="1644" spans="2:17" x14ac:dyDescent="0.2">
      <c r="B1644" s="39" t="s">
        <v>42</v>
      </c>
      <c r="D1644" s="42">
        <f>_xll.qlCalendarAdvance(Calendar,$D1643,B1644,"f",FALSE)</f>
        <v>51265</v>
      </c>
      <c r="E1644" s="139">
        <f>_xll.qlInterestRateIndexValueDate(IndexON,D1644)</f>
        <v>51265</v>
      </c>
      <c r="F1644" s="155">
        <f>IFERROR(_xll.qlIndexFixing(IndexON,D1644,TRUE,_xll.ohTrigger(RecalcTrigger,TriggerON)),NA())</f>
        <v>7.7582683614263459E-3</v>
      </c>
      <c r="H1644" s="42">
        <f>_xll.qlCalendarAdvance(Calendar,$H1643,B1644,"f",FALSE)</f>
        <v>51265</v>
      </c>
      <c r="I1644" s="139">
        <f>_xll.qlInterestRateIndexValueDate(Index1M,$H1644)</f>
        <v>51267</v>
      </c>
      <c r="J1644" s="144">
        <f>IFERROR(_xll.qlIndexFixing(Index1M,$H1644,TRUE,_xll.ohTrigger(RecalcTrigger,Trigger1M)),NA())</f>
        <v>7.7712633495390232E-3</v>
      </c>
      <c r="K1644" s="44">
        <f>IFERROR(_xll.qlIndexFixing(Index3M,H1644,TRUE,_xll.ohTrigger(RecalcTrigger,Trigger3M)),NA())</f>
        <v>8.1405790572594266E-3</v>
      </c>
      <c r="L1644" s="44">
        <f>IFERROR(_xll.qlIndexFixing(Index6M,$H1644,TRUE,_xll.ohTrigger(RecalcTrigger,Trigger6M)),NA())</f>
        <v>8.0975194946539281E-3</v>
      </c>
      <c r="M1644" s="145">
        <f>IFERROR(_xll.qlIndexFixing(Index1Y,$H1644,TRUE,_xll.ohTrigger(RecalcTrigger,Trigger1Y)),NA())</f>
        <v>8.2861741352520269E-3</v>
      </c>
      <c r="N1644" s="144">
        <f>IFERROR(_xll.qlIndexFixing(ONIndex1M,I1644,TRUE,_xll.ohTrigger(RecalcTrigger,Trigger1M)),NA())</f>
        <v>7.7767802452921586E-3</v>
      </c>
      <c r="O1644" s="44">
        <f>IFERROR(_xll.qlIndexFixing(ONIndex3M,I1644,TRUE,_xll.ohTrigger(RecalcTrigger,Trigger3M)),NA())</f>
        <v>8.1664973229411686E-3</v>
      </c>
      <c r="P1644" s="44">
        <f>IFERROR(_xll.qlIndexFixing(ONIndex6M,I1644,TRUE,_xll.ohTrigger(RecalcTrigger,Trigger6M)),NA())</f>
        <v>8.1497160631194276E-3</v>
      </c>
      <c r="Q1644" s="145">
        <f>IFERROR(_xll.qlIndexFixing(ONIndex1Y,I1644,TRUE,_xll.ohTrigger(RecalcTrigger,Trigger1Y)),NA())</f>
        <v>8.3824271145083173E-3</v>
      </c>
    </row>
    <row r="1645" spans="2:17" x14ac:dyDescent="0.2">
      <c r="B1645" s="39" t="s">
        <v>42</v>
      </c>
      <c r="D1645" s="42">
        <f>_xll.qlCalendarAdvance(Calendar,$D1644,B1645,"f",FALSE)</f>
        <v>51272</v>
      </c>
      <c r="E1645" s="139">
        <f>_xll.qlInterestRateIndexValueDate(IndexON,D1645)</f>
        <v>51272</v>
      </c>
      <c r="F1645" s="155">
        <f>IFERROR(_xll.qlIndexFixing(IndexON,D1645,TRUE,_xll.ohTrigger(RecalcTrigger,TriggerON)),NA())</f>
        <v>7.7531512001716152E-3</v>
      </c>
      <c r="H1645" s="42">
        <f>_xll.qlCalendarAdvance(Calendar,$H1644,B1645,"f",FALSE)</f>
        <v>51272</v>
      </c>
      <c r="I1645" s="139">
        <f>_xll.qlInterestRateIndexValueDate(Index1M,$H1645)</f>
        <v>51274</v>
      </c>
      <c r="J1645" s="144">
        <f>IFERROR(_xll.qlIndexFixing(Index1M,$H1645,TRUE,_xll.ohTrigger(RecalcTrigger,Trigger1M)),NA())</f>
        <v>7.7661720247372695E-3</v>
      </c>
      <c r="K1645" s="44">
        <f>IFERROR(_xll.qlIndexFixing(Index3M,H1645,TRUE,_xll.ohTrigger(RecalcTrigger,Trigger3M)),NA())</f>
        <v>8.1349597166538255E-3</v>
      </c>
      <c r="L1645" s="44">
        <f>IFERROR(_xll.qlIndexFixing(Index6M,$H1645,TRUE,_xll.ohTrigger(RecalcTrigger,Trigger6M)),NA())</f>
        <v>8.0921841990090788E-3</v>
      </c>
      <c r="M1645" s="145">
        <f>IFERROR(_xll.qlIndexFixing(Index1Y,$H1645,TRUE,_xll.ohTrigger(RecalcTrigger,Trigger1Y)),NA())</f>
        <v>8.2813422272360916E-3</v>
      </c>
      <c r="N1645" s="144">
        <f>IFERROR(_xll.qlIndexFixing(ONIndex1M,I1645,TRUE,_xll.ohTrigger(RecalcTrigger,Trigger1M)),NA())</f>
        <v>7.7716444889119884E-3</v>
      </c>
      <c r="O1645" s="44">
        <f>IFERROR(_xll.qlIndexFixing(ONIndex3M,I1645,TRUE,_xll.ohTrigger(RecalcTrigger,Trigger3M)),NA())</f>
        <v>8.1607088879298573E-3</v>
      </c>
      <c r="P1645" s="44">
        <f>IFERROR(_xll.qlIndexFixing(ONIndex6M,I1645,TRUE,_xll.ohTrigger(RecalcTrigger,Trigger6M)),NA())</f>
        <v>8.1439394277893484E-3</v>
      </c>
      <c r="Q1645" s="145">
        <f>IFERROR(_xll.qlIndexFixing(ONIndex1Y,I1645,TRUE,_xll.ohTrigger(RecalcTrigger,Trigger1Y)),NA())</f>
        <v>8.3767121865374605E-3</v>
      </c>
    </row>
    <row r="1646" spans="2:17" x14ac:dyDescent="0.2">
      <c r="B1646" s="39" t="s">
        <v>42</v>
      </c>
      <c r="D1646" s="42">
        <f>_xll.qlCalendarAdvance(Calendar,$D1645,B1646,"f",FALSE)</f>
        <v>51279</v>
      </c>
      <c r="E1646" s="139">
        <f>_xll.qlInterestRateIndexValueDate(IndexON,D1646)</f>
        <v>51279</v>
      </c>
      <c r="F1646" s="155">
        <f>IFERROR(_xll.qlIndexFixing(IndexON,D1646,TRUE,_xll.ohTrigger(RecalcTrigger,TriggerON)),NA())</f>
        <v>7.7480653735317873E-3</v>
      </c>
      <c r="H1646" s="42">
        <f>_xll.qlCalendarAdvance(Calendar,$H1645,B1646,"f",FALSE)</f>
        <v>51279</v>
      </c>
      <c r="I1646" s="139">
        <f>_xll.qlInterestRateIndexValueDate(Index1M,$H1646)</f>
        <v>51281</v>
      </c>
      <c r="J1646" s="144">
        <f>IFERROR(_xll.qlIndexFixing(Index1M,$H1646,TRUE,_xll.ohTrigger(RecalcTrigger,Trigger1M)),NA())</f>
        <v>7.7611112185347764E-3</v>
      </c>
      <c r="K1646" s="44">
        <f>IFERROR(_xll.qlIndexFixing(Index3M,H1646,TRUE,_xll.ohTrigger(RecalcTrigger,Trigger3M)),NA())</f>
        <v>8.129370607598255E-3</v>
      </c>
      <c r="L1646" s="44">
        <f>IFERROR(_xll.qlIndexFixing(Index6M,$H1646,TRUE,_xll.ohTrigger(RecalcTrigger,Trigger6M)),NA())</f>
        <v>8.0868866946837096E-3</v>
      </c>
      <c r="M1646" s="145">
        <f>IFERROR(_xll.qlIndexFixing(Index1Y,$H1646,TRUE,_xll.ohTrigger(RecalcTrigger,Trigger1Y)),NA())</f>
        <v>8.2765481623029383E-3</v>
      </c>
      <c r="N1646" s="144">
        <f>IFERROR(_xll.qlIndexFixing(ONIndex1M,I1646,TRUE,_xll.ohTrigger(RecalcTrigger,Trigger1M)),NA())</f>
        <v>7.7665389709835608E-3</v>
      </c>
      <c r="O1646" s="44">
        <f>IFERROR(_xll.qlIndexFixing(ONIndex3M,I1646,TRUE,_xll.ohTrigger(RecalcTrigger,Trigger3M)),NA())</f>
        <v>8.154949641889786E-3</v>
      </c>
      <c r="P1646" s="44">
        <f>IFERROR(_xll.qlIndexFixing(ONIndex6M,I1646,TRUE,_xll.ohTrigger(RecalcTrigger,Trigger6M)),NA())</f>
        <v>8.1381982595285507E-3</v>
      </c>
      <c r="Q1646" s="145">
        <f>IFERROR(_xll.qlIndexFixing(ONIndex1Y,I1646,TRUE,_xll.ohTrigger(RecalcTrigger,Trigger1Y)),NA())</f>
        <v>8.3710307138051832E-3</v>
      </c>
    </row>
    <row r="1647" spans="2:17" x14ac:dyDescent="0.2">
      <c r="B1647" s="39" t="s">
        <v>42</v>
      </c>
      <c r="D1647" s="42">
        <f>_xll.qlCalendarAdvance(Calendar,$D1646,B1647,"f",FALSE)</f>
        <v>51286</v>
      </c>
      <c r="E1647" s="139">
        <f>_xll.qlInterestRateIndexValueDate(IndexON,D1647)</f>
        <v>51286</v>
      </c>
      <c r="F1647" s="155">
        <f>IFERROR(_xll.qlIndexFixing(IndexON,D1647,TRUE,_xll.ohTrigger(RecalcTrigger,TriggerON)),NA())</f>
        <v>7.7430110486531589E-3</v>
      </c>
      <c r="H1647" s="42">
        <f>_xll.qlCalendarAdvance(Calendar,$H1646,B1647,"f",FALSE)</f>
        <v>51286</v>
      </c>
      <c r="I1647" s="139">
        <f>_xll.qlInterestRateIndexValueDate(Index1M,$H1647)</f>
        <v>51288</v>
      </c>
      <c r="J1647" s="144">
        <f>IFERROR(_xll.qlIndexFixing(Index1M,$H1647,TRUE,_xll.ohTrigger(RecalcTrigger,Trigger1M)),NA())</f>
        <v>7.7560810953961144E-3</v>
      </c>
      <c r="K1647" s="44">
        <f>IFERROR(_xll.qlIndexFixing(Index3M,H1647,TRUE,_xll.ohTrigger(RecalcTrigger,Trigger3M)),NA())</f>
        <v>8.1238118902454571E-3</v>
      </c>
      <c r="L1647" s="44">
        <f>IFERROR(_xll.qlIndexFixing(Index6M,$H1647,TRUE,_xll.ohTrigger(RecalcTrigger,Trigger6M)),NA())</f>
        <v>8.0816271534444196E-3</v>
      </c>
      <c r="M1647" s="145">
        <f>IFERROR(_xll.qlIndexFixing(Index1Y,$H1647,TRUE,_xll.ohTrigger(RecalcTrigger,Trigger1Y)),NA())</f>
        <v>8.2717920995691013E-3</v>
      </c>
      <c r="N1647" s="144">
        <f>IFERROR(_xll.qlIndexFixing(ONIndex1M,I1647,TRUE,_xll.ohTrigger(RecalcTrigger,Trigger1M)),NA())</f>
        <v>7.7614638557754745E-3</v>
      </c>
      <c r="O1647" s="44">
        <f>IFERROR(_xll.qlIndexFixing(ONIndex3M,I1647,TRUE,_xll.ohTrigger(RecalcTrigger,Trigger3M)),NA())</f>
        <v>8.1492197447730064E-3</v>
      </c>
      <c r="P1647" s="44">
        <f>IFERROR(_xll.qlIndexFixing(ONIndex6M,I1647,TRUE,_xll.ohTrigger(RecalcTrigger,Trigger6M)),NA())</f>
        <v>8.1324927296400062E-3</v>
      </c>
      <c r="Q1647" s="145">
        <f>IFERROR(_xll.qlIndexFixing(ONIndex1Y,I1647,TRUE,_xll.ohTrigger(RecalcTrigger,Trigger1Y)),NA())</f>
        <v>8.3653828546648157E-3</v>
      </c>
    </row>
    <row r="1648" spans="2:17" x14ac:dyDescent="0.2">
      <c r="B1648" s="39" t="s">
        <v>42</v>
      </c>
      <c r="D1648" s="42">
        <f>_xll.qlCalendarAdvance(Calendar,$D1647,B1648,"f",FALSE)</f>
        <v>51293</v>
      </c>
      <c r="E1648" s="139">
        <f>_xll.qlInterestRateIndexValueDate(IndexON,D1648)</f>
        <v>51293</v>
      </c>
      <c r="F1648" s="155">
        <f>IFERROR(_xll.qlIndexFixing(IndexON,D1648,TRUE,_xll.ohTrigger(RecalcTrigger,TriggerON)),NA())</f>
        <v>7.7379883930017712E-3</v>
      </c>
      <c r="H1648" s="42">
        <f>_xll.qlCalendarAdvance(Calendar,$H1647,B1648,"f",FALSE)</f>
        <v>51293</v>
      </c>
      <c r="I1648" s="139">
        <f>_xll.qlInterestRateIndexValueDate(Index1M,$H1648)</f>
        <v>51295</v>
      </c>
      <c r="J1648" s="144">
        <f>IFERROR(_xll.qlIndexFixing(Index1M,$H1648,TRUE,_xll.ohTrigger(RecalcTrigger,Trigger1M)),NA())</f>
        <v>7.751081819780699E-3</v>
      </c>
      <c r="K1648" s="44">
        <f>IFERROR(_xll.qlIndexFixing(Index3M,H1648,TRUE,_xll.ohTrigger(RecalcTrigger,Trigger3M)),NA())</f>
        <v>8.1182837247515734E-3</v>
      </c>
      <c r="L1648" s="44">
        <f>IFERROR(_xll.qlIndexFixing(Index6M,$H1648,TRUE,_xll.ohTrigger(RecalcTrigger,Trigger6M)),NA())</f>
        <v>8.0764057470582434E-3</v>
      </c>
      <c r="M1648" s="145">
        <f>IFERROR(_xll.qlIndexFixing(Index1Y,$H1648,TRUE,_xll.ohTrigger(RecalcTrigger,Trigger1Y)),NA())</f>
        <v>8.2670741981519871E-3</v>
      </c>
      <c r="N1648" s="144">
        <f>IFERROR(_xll.qlIndexFixing(ONIndex1M,I1648,TRUE,_xll.ohTrigger(RecalcTrigger,Trigger1M)),NA())</f>
        <v>7.7564193077961363E-3</v>
      </c>
      <c r="O1648" s="44">
        <f>IFERROR(_xll.qlIndexFixing(ONIndex3M,I1648,TRUE,_xll.ohTrigger(RecalcTrigger,Trigger3M)),NA())</f>
        <v>8.1435193564516339E-3</v>
      </c>
      <c r="P1648" s="44">
        <f>IFERROR(_xll.qlIndexFixing(ONIndex6M,I1648,TRUE,_xll.ohTrigger(RecalcTrigger,Trigger6M)),NA())</f>
        <v>8.126823009506623E-3</v>
      </c>
      <c r="Q1648" s="145">
        <f>IFERROR(_xll.qlIndexFixing(ONIndex1Y,I1648,TRUE,_xll.ohTrigger(RecalcTrigger,Trigger1Y)),NA())</f>
        <v>8.3597687672298804E-3</v>
      </c>
    </row>
    <row r="1649" spans="2:17" x14ac:dyDescent="0.2">
      <c r="B1649" s="39" t="s">
        <v>42</v>
      </c>
      <c r="D1649" s="42">
        <f>_xll.qlCalendarAdvance(Calendar,$D1648,B1649,"f",FALSE)</f>
        <v>51300</v>
      </c>
      <c r="E1649" s="139">
        <f>_xll.qlInterestRateIndexValueDate(IndexON,D1649)</f>
        <v>51300</v>
      </c>
      <c r="F1649" s="155">
        <f>IFERROR(_xll.qlIndexFixing(IndexON,D1649,TRUE,_xll.ohTrigger(RecalcTrigger,TriggerON)),NA())</f>
        <v>7.732997573803857E-3</v>
      </c>
      <c r="H1649" s="42">
        <f>_xll.qlCalendarAdvance(Calendar,$H1648,B1649,"f",FALSE)</f>
        <v>51300</v>
      </c>
      <c r="I1649" s="139">
        <f>_xll.qlInterestRateIndexValueDate(Index1M,$H1649)</f>
        <v>51302</v>
      </c>
      <c r="J1649" s="144">
        <f>IFERROR(_xll.qlIndexFixing(Index1M,$H1649,TRUE,_xll.ohTrigger(RecalcTrigger,Trigger1M)),NA())</f>
        <v>7.7461135561530991E-3</v>
      </c>
      <c r="K1649" s="44">
        <f>IFERROR(_xll.qlIndexFixing(Index3M,H1649,TRUE,_xll.ohTrigger(RecalcTrigger,Trigger3M)),NA())</f>
        <v>8.1127862712701976E-3</v>
      </c>
      <c r="L1649" s="44">
        <f>IFERROR(_xll.qlIndexFixing(Index6M,$H1649,TRUE,_xll.ohTrigger(RecalcTrigger,Trigger6M)),NA())</f>
        <v>8.0712226472917804E-3</v>
      </c>
      <c r="M1649" s="145">
        <f>IFERROR(_xll.qlIndexFixing(Index1Y,$H1649,TRUE,_xll.ohTrigger(RecalcTrigger,Trigger1Y)),NA())</f>
        <v>8.2623946171698718E-3</v>
      </c>
      <c r="N1649" s="144">
        <f>IFERROR(_xll.qlIndexFixing(ONIndex1M,I1649,TRUE,_xll.ohTrigger(RecalcTrigger,Trigger1M)),NA())</f>
        <v>7.751405491314145E-3</v>
      </c>
      <c r="O1649" s="44">
        <f>IFERROR(_xll.qlIndexFixing(ONIndex3M,I1649,TRUE,_xll.ohTrigger(RecalcTrigger,Trigger3M)),NA())</f>
        <v>8.1378486368777203E-3</v>
      </c>
      <c r="P1649" s="44">
        <f>IFERROR(_xll.qlIndexFixing(ONIndex6M,I1649,TRUE,_xll.ohTrigger(RecalcTrigger,Trigger6M)),NA())</f>
        <v>8.1211892705912447E-3</v>
      </c>
      <c r="Q1649" s="145">
        <f>IFERROR(_xll.qlIndexFixing(ONIndex1Y,I1649,TRUE,_xll.ohTrigger(RecalcTrigger,Trigger1Y)),NA())</f>
        <v>8.3541886100935159E-3</v>
      </c>
    </row>
    <row r="1650" spans="2:17" x14ac:dyDescent="0.2">
      <c r="B1650" s="39" t="s">
        <v>42</v>
      </c>
      <c r="D1650" s="42">
        <f>_xll.qlCalendarAdvance(Calendar,$D1649,B1650,"f",FALSE)</f>
        <v>51307</v>
      </c>
      <c r="E1650" s="139">
        <f>_xll.qlInterestRateIndexValueDate(IndexON,D1650)</f>
        <v>51307</v>
      </c>
      <c r="F1650" s="155">
        <f>IFERROR(_xll.qlIndexFixing(IndexON,D1650,TRUE,_xll.ohTrigger(RecalcTrigger,TriggerON)),NA())</f>
        <v>7.7280387583655852E-3</v>
      </c>
      <c r="H1650" s="42">
        <f>_xll.qlCalendarAdvance(Calendar,$H1649,B1650,"f",FALSE)</f>
        <v>51307</v>
      </c>
      <c r="I1650" s="139">
        <f>_xll.qlInterestRateIndexValueDate(Index1M,$H1650)</f>
        <v>51309</v>
      </c>
      <c r="J1650" s="144">
        <f>IFERROR(_xll.qlIndexFixing(Index1M,$H1650,TRUE,_xll.ohTrigger(RecalcTrigger,Trigger1M)),NA())</f>
        <v>7.7411764689753089E-3</v>
      </c>
      <c r="K1650" s="44">
        <f>IFERROR(_xll.qlIndexFixing(Index3M,H1650,TRUE,_xll.ohTrigger(RecalcTrigger,Trigger3M)),NA())</f>
        <v>8.1073196899566213E-3</v>
      </c>
      <c r="L1650" s="44">
        <f>IFERROR(_xll.qlIndexFixing(Index6M,$H1650,TRUE,_xll.ohTrigger(RecalcTrigger,Trigger6M)),NA())</f>
        <v>8.0660780259137928E-3</v>
      </c>
      <c r="M1650" s="145">
        <f>IFERROR(_xll.qlIndexFixing(Index1Y,$H1650,TRUE,_xll.ohTrigger(RecalcTrigger,Trigger1Y)),NA())</f>
        <v>8.2577535157434302E-3</v>
      </c>
      <c r="N1650" s="144">
        <f>IFERROR(_xll.qlIndexFixing(ONIndex1M,I1650,TRUE,_xll.ohTrigger(RecalcTrigger,Trigger1M)),NA())</f>
        <v>7.7464225708379075E-3</v>
      </c>
      <c r="O1650" s="44">
        <f>IFERROR(_xll.qlIndexFixing(ONIndex3M,I1650,TRUE,_xll.ohTrigger(RecalcTrigger,Trigger3M)),NA())</f>
        <v>8.1322077461631892E-3</v>
      </c>
      <c r="P1650" s="44">
        <f>IFERROR(_xll.qlIndexFixing(ONIndex6M,I1650,TRUE,_xll.ohTrigger(RecalcTrigger,Trigger6M)),NA())</f>
        <v>8.1155916840369713E-3</v>
      </c>
      <c r="Q1650" s="145">
        <f>IFERROR(_xll.qlIndexFixing(ONIndex1Y,I1650,TRUE,_xll.ohTrigger(RecalcTrigger,Trigger1Y)),NA())</f>
        <v>8.3486425413692444E-3</v>
      </c>
    </row>
    <row r="1651" spans="2:17" x14ac:dyDescent="0.2">
      <c r="B1651" s="39" t="s">
        <v>42</v>
      </c>
      <c r="D1651" s="42">
        <f>_xll.qlCalendarAdvance(Calendar,$D1650,B1651,"f",FALSE)</f>
        <v>51314</v>
      </c>
      <c r="E1651" s="139">
        <f>_xll.qlInterestRateIndexValueDate(IndexON,D1651)</f>
        <v>51314</v>
      </c>
      <c r="F1651" s="155">
        <f>IFERROR(_xll.qlIndexFixing(IndexON,D1651,TRUE,_xll.ohTrigger(RecalcTrigger,TriggerON)),NA())</f>
        <v>7.7231121139931247E-3</v>
      </c>
      <c r="H1651" s="42">
        <f>_xll.qlCalendarAdvance(Calendar,$H1650,B1651,"f",FALSE)</f>
        <v>51314</v>
      </c>
      <c r="I1651" s="139">
        <f>_xll.qlInterestRateIndexValueDate(Index1M,$H1651)</f>
        <v>51316</v>
      </c>
      <c r="J1651" s="144">
        <f>IFERROR(_xll.qlIndexFixing(Index1M,$H1651,TRUE,_xll.ohTrigger(RecalcTrigger,Trigger1M)),NA())</f>
        <v>7.7360063036990834E-3</v>
      </c>
      <c r="K1651" s="44">
        <f>IFERROR(_xll.qlIndexFixing(Index3M,H1651,TRUE,_xll.ohTrigger(RecalcTrigger,Trigger3M)),NA())</f>
        <v>8.1027581991213286E-3</v>
      </c>
      <c r="L1651" s="44">
        <f>IFERROR(_xll.qlIndexFixing(Index6M,$H1651,TRUE,_xll.ohTrigger(RecalcTrigger,Trigger6M)),NA())</f>
        <v>8.0609720546917472E-3</v>
      </c>
      <c r="M1651" s="145">
        <f>IFERROR(_xll.qlIndexFixing(Index1Y,$H1651,TRUE,_xll.ohTrigger(RecalcTrigger,Trigger1Y)),NA())</f>
        <v>8.2537787139329889E-3</v>
      </c>
      <c r="N1651" s="144">
        <f>IFERROR(_xll.qlIndexFixing(ONIndex1M,I1651,TRUE,_xll.ohTrigger(RecalcTrigger,Trigger1M)),NA())</f>
        <v>7.7414707107159586E-3</v>
      </c>
      <c r="O1651" s="44">
        <f>IFERROR(_xll.qlIndexFixing(ONIndex3M,I1651,TRUE,_xll.ohTrigger(RecalcTrigger,Trigger3M)),NA())</f>
        <v>8.1265968441801562E-3</v>
      </c>
      <c r="P1651" s="44">
        <f>IFERROR(_xll.qlIndexFixing(ONIndex6M,I1651,TRUE,_xll.ohTrigger(RecalcTrigger,Trigger6M)),NA())</f>
        <v>8.1100304214665186E-3</v>
      </c>
      <c r="Q1651" s="145">
        <f>IFERROR(_xll.qlIndexFixing(ONIndex1Y,I1651,TRUE,_xll.ohTrigger(RecalcTrigger,Trigger1Y)),NA())</f>
        <v>8.3431307194903326E-3</v>
      </c>
    </row>
    <row r="1652" spans="2:17" x14ac:dyDescent="0.2">
      <c r="B1652" s="39" t="s">
        <v>42</v>
      </c>
      <c r="D1652" s="42">
        <f>_xll.qlCalendarAdvance(Calendar,$D1651,B1652,"f",FALSE)</f>
        <v>51321</v>
      </c>
      <c r="E1652" s="139">
        <f>_xll.qlInterestRateIndexValueDate(IndexON,D1652)</f>
        <v>51321</v>
      </c>
      <c r="F1652" s="155">
        <f>IFERROR(_xll.qlIndexFixing(IndexON,D1652,TRUE,_xll.ohTrigger(RecalcTrigger,TriggerON)),NA())</f>
        <v>7.7182178079926445E-3</v>
      </c>
      <c r="H1652" s="42">
        <f>_xll.qlCalendarAdvance(Calendar,$H1651,B1652,"f",FALSE)</f>
        <v>51321</v>
      </c>
      <c r="I1652" s="139">
        <f>_xll.qlInterestRateIndexValueDate(Index1M,$H1652)</f>
        <v>51323</v>
      </c>
      <c r="J1652" s="144">
        <f>IFERROR(_xll.qlIndexFixing(Index1M,$H1652,TRUE,_xll.ohTrigger(RecalcTrigger,Trigger1M)),NA())</f>
        <v>7.7313964818171233E-3</v>
      </c>
      <c r="K1652" s="44">
        <f>IFERROR(_xll.qlIndexFixing(Index3M,H1652,TRUE,_xll.ohTrigger(RecalcTrigger,Trigger3M)),NA())</f>
        <v>8.0964797844455434E-3</v>
      </c>
      <c r="L1652" s="44">
        <f>IFERROR(_xll.qlIndexFixing(Index6M,$H1652,TRUE,_xll.ohTrigger(RecalcTrigger,Trigger6M)),NA())</f>
        <v>8.0559049053939707E-3</v>
      </c>
      <c r="M1652" s="145">
        <f>IFERROR(_xll.qlIndexFixing(Index1Y,$H1652,TRUE,_xll.ohTrigger(RecalcTrigger,Trigger1Y)),NA())</f>
        <v>8.2485873880459182E-3</v>
      </c>
      <c r="N1652" s="144">
        <f>IFERROR(_xll.qlIndexFixing(ONIndex1M,I1652,TRUE,_xll.ohTrigger(RecalcTrigger,Trigger1M)),NA())</f>
        <v>7.736550075296833E-3</v>
      </c>
      <c r="O1652" s="44">
        <f>IFERROR(_xll.qlIndexFixing(ONIndex3M,I1652,TRUE,_xll.ohTrigger(RecalcTrigger,Trigger3M)),NA())</f>
        <v>8.1210160907208007E-3</v>
      </c>
      <c r="P1652" s="44">
        <f>IFERROR(_xll.qlIndexFixing(ONIndex6M,I1652,TRUE,_xll.ohTrigger(RecalcTrigger,Trigger6M)),NA())</f>
        <v>8.1045056540229865E-3</v>
      </c>
      <c r="Q1652" s="145">
        <f>IFERROR(_xll.qlIndexFixing(ONIndex1Y,I1652,TRUE,_xll.ohTrigger(RecalcTrigger,Trigger1Y)),NA())</f>
        <v>8.3376533027301747E-3</v>
      </c>
    </row>
    <row r="1653" spans="2:17" x14ac:dyDescent="0.2">
      <c r="B1653" s="39" t="s">
        <v>42</v>
      </c>
      <c r="D1653" s="42">
        <f>_xll.qlCalendarAdvance(Calendar,$D1652,B1653,"f",FALSE)</f>
        <v>51328</v>
      </c>
      <c r="E1653" s="139">
        <f>_xll.qlInterestRateIndexValueDate(IndexON,D1653)</f>
        <v>51328</v>
      </c>
      <c r="F1653" s="155">
        <f>IFERROR(_xll.qlIndexFixing(IndexON,D1653,TRUE,_xll.ohTrigger(RecalcTrigger,TriggerON)),NA())</f>
        <v>7.7133560076703134E-3</v>
      </c>
      <c r="H1653" s="42">
        <f>_xll.qlCalendarAdvance(Calendar,$H1652,B1653,"f",FALSE)</f>
        <v>51328</v>
      </c>
      <c r="I1653" s="139">
        <f>_xll.qlInterestRateIndexValueDate(Index1M,$H1653)</f>
        <v>51330</v>
      </c>
      <c r="J1653" s="144">
        <f>IFERROR(_xll.qlIndexFixing(Index1M,$H1653,TRUE,_xll.ohTrigger(RecalcTrigger,Trigger1M)),NA())</f>
        <v>7.726553910760714E-3</v>
      </c>
      <c r="K1653" s="44">
        <f>IFERROR(_xll.qlIndexFixing(Index3M,H1653,TRUE,_xll.ohTrigger(RecalcTrigger,Trigger3M)),NA())</f>
        <v>8.0911067805552236E-3</v>
      </c>
      <c r="L1653" s="44">
        <f>IFERROR(_xll.qlIndexFixing(Index6M,$H1653,TRUE,_xll.ohTrigger(RecalcTrigger,Trigger6M)),NA())</f>
        <v>8.0508767497909535E-3</v>
      </c>
      <c r="M1653" s="145">
        <f>IFERROR(_xll.qlIndexFixing(Index1Y,$H1653,TRUE,_xll.ohTrigger(RecalcTrigger,Trigger1Y)),NA())</f>
        <v>8.2440626800225122E-3</v>
      </c>
      <c r="N1653" s="144">
        <f>IFERROR(_xll.qlIndexFixing(ONIndex1M,I1653,TRUE,_xll.ohTrigger(RecalcTrigger,Trigger1M)),NA())</f>
        <v>7.7316608290889377E-3</v>
      </c>
      <c r="O1653" s="44">
        <f>IFERROR(_xll.qlIndexFixing(ONIndex3M,I1653,TRUE,_xll.ohTrigger(RecalcTrigger,Trigger3M)),NA())</f>
        <v>8.1154656458970464E-3</v>
      </c>
      <c r="P1653" s="44">
        <f>IFERROR(_xll.qlIndexFixing(ONIndex6M,I1653,TRUE,_xll.ohTrigger(RecalcTrigger,Trigger6M)),NA())</f>
        <v>8.0990175532491548E-3</v>
      </c>
      <c r="Q1653" s="145">
        <f>IFERROR(_xll.qlIndexFixing(ONIndex1Y,I1653,TRUE,_xll.ohTrigger(RecalcTrigger,Trigger1Y)),NA())</f>
        <v>8.3322104495220373E-3</v>
      </c>
    </row>
    <row r="1654" spans="2:17" x14ac:dyDescent="0.2">
      <c r="B1654" s="39" t="s">
        <v>42</v>
      </c>
      <c r="D1654" s="42">
        <f>_xll.qlCalendarAdvance(Calendar,$D1653,B1654,"f",FALSE)</f>
        <v>51335</v>
      </c>
      <c r="E1654" s="139">
        <f>_xll.qlInterestRateIndexValueDate(IndexON,D1654)</f>
        <v>51335</v>
      </c>
      <c r="F1654" s="155">
        <f>IFERROR(_xll.qlIndexFixing(IndexON,D1654,TRUE,_xll.ohTrigger(RecalcTrigger,TriggerON)),NA())</f>
        <v>7.7085268803323004E-3</v>
      </c>
      <c r="H1654" s="42">
        <f>_xll.qlCalendarAdvance(Calendar,$H1653,B1654,"f",FALSE)</f>
        <v>51335</v>
      </c>
      <c r="I1654" s="139">
        <f>_xll.qlInterestRateIndexValueDate(Index1M,$H1654)</f>
        <v>51337</v>
      </c>
      <c r="J1654" s="144">
        <f>IFERROR(_xll.qlIndexFixing(Index1M,$H1654,TRUE,_xll.ohTrigger(RecalcTrigger,Trigger1M)),NA())</f>
        <v>7.7217431740046619E-3</v>
      </c>
      <c r="K1654" s="44">
        <f>IFERROR(_xll.qlIndexFixing(Index3M,H1654,TRUE,_xll.ohTrigger(RecalcTrigger,Trigger3M)),NA())</f>
        <v>8.0857652894470774E-3</v>
      </c>
      <c r="L1654" s="44">
        <f>IFERROR(_xll.qlIndexFixing(Index6M,$H1654,TRUE,_xll.ohTrigger(RecalcTrigger,Trigger6M)),NA())</f>
        <v>8.045887759650594E-3</v>
      </c>
      <c r="M1654" s="145">
        <f>IFERROR(_xll.qlIndexFixing(Index1Y,$H1654,TRUE,_xll.ohTrigger(RecalcTrigger,Trigger1Y)),NA())</f>
        <v>8.239577088051191E-3</v>
      </c>
      <c r="N1654" s="144">
        <f>IFERROR(_xll.qlIndexFixing(ONIndex1M,I1654,TRUE,_xll.ohTrigger(RecalcTrigger,Trigger1M)),NA())</f>
        <v>7.7268031363608713E-3</v>
      </c>
      <c r="O1654" s="44">
        <f>IFERROR(_xll.qlIndexFixing(ONIndex3M,I1654,TRUE,_xll.ohTrigger(RecalcTrigger,Trigger3M)),NA())</f>
        <v>8.109945669581009E-3</v>
      </c>
      <c r="P1654" s="44">
        <f>IFERROR(_xll.qlIndexFixing(ONIndex6M,I1654,TRUE,_xll.ohTrigger(RecalcTrigger,Trigger6M)),NA())</f>
        <v>8.0935662903680594E-3</v>
      </c>
      <c r="Q1654" s="145">
        <f>IFERROR(_xll.qlIndexFixing(ONIndex1Y,I1654,TRUE,_xll.ohTrigger(RecalcTrigger,Trigger1Y)),NA())</f>
        <v>8.3268023182192508E-3</v>
      </c>
    </row>
    <row r="1655" spans="2:17" x14ac:dyDescent="0.2">
      <c r="B1655" s="39" t="s">
        <v>42</v>
      </c>
      <c r="D1655" s="42">
        <f>_xll.qlCalendarAdvance(Calendar,$D1654,B1655,"f",FALSE)</f>
        <v>51342</v>
      </c>
      <c r="E1655" s="139">
        <f>_xll.qlInterestRateIndexValueDate(IndexON,D1655)</f>
        <v>51342</v>
      </c>
      <c r="F1655" s="155">
        <f>IFERROR(_xll.qlIndexFixing(IndexON,D1655,TRUE,_xll.ohTrigger(RecalcTrigger,TriggerON)),NA())</f>
        <v>7.7037305932048383E-3</v>
      </c>
      <c r="H1655" s="42">
        <f>_xll.qlCalendarAdvance(Calendar,$H1654,B1655,"f",FALSE)</f>
        <v>51342</v>
      </c>
      <c r="I1655" s="139">
        <f>_xll.qlInterestRateIndexValueDate(Index1M,$H1655)</f>
        <v>51344</v>
      </c>
      <c r="J1655" s="144">
        <f>IFERROR(_xll.qlIndexFixing(Index1M,$H1655,TRUE,_xll.ohTrigger(RecalcTrigger,Trigger1M)),NA())</f>
        <v>7.7169644360109589E-3</v>
      </c>
      <c r="K1655" s="44">
        <f>IFERROR(_xll.qlIndexFixing(Index3M,H1655,TRUE,_xll.ohTrigger(RecalcTrigger,Trigger3M)),NA())</f>
        <v>8.0804554712746932E-3</v>
      </c>
      <c r="L1655" s="44">
        <f>IFERROR(_xll.qlIndexFixing(Index6M,$H1655,TRUE,_xll.ohTrigger(RecalcTrigger,Trigger6M)),NA())</f>
        <v>8.0409381067451085E-3</v>
      </c>
      <c r="M1655" s="145">
        <f>IFERROR(_xll.qlIndexFixing(Index1Y,$H1655,TRUE,_xll.ohTrigger(RecalcTrigger,Trigger1Y)),NA())</f>
        <v>8.235130771260037E-3</v>
      </c>
      <c r="N1655" s="144">
        <f>IFERROR(_xll.qlIndexFixing(ONIndex1M,I1655,TRUE,_xll.ohTrigger(RecalcTrigger,Trigger1M)),NA())</f>
        <v>7.7219771616210409E-3</v>
      </c>
      <c r="O1655" s="44">
        <f>IFERROR(_xll.qlIndexFixing(ONIndex3M,I1655,TRUE,_xll.ohTrigger(RecalcTrigger,Trigger3M)),NA())</f>
        <v>8.1044563218046761E-3</v>
      </c>
      <c r="P1655" s="44">
        <f>IFERROR(_xll.qlIndexFixing(ONIndex6M,I1655,TRUE,_xll.ohTrigger(RecalcTrigger,Trigger6M)),NA())</f>
        <v>8.0881520368425441E-3</v>
      </c>
      <c r="Q1655" s="145">
        <f>IFERROR(_xll.qlIndexFixing(ONIndex1Y,I1655,TRUE,_xll.ohTrigger(RecalcTrigger,Trigger1Y)),NA())</f>
        <v>8.3214290670152735E-3</v>
      </c>
    </row>
    <row r="1656" spans="2:17" x14ac:dyDescent="0.2">
      <c r="B1656" s="39" t="s">
        <v>42</v>
      </c>
      <c r="D1656" s="42">
        <f>_xll.qlCalendarAdvance(Calendar,$D1655,B1656,"f",FALSE)</f>
        <v>51349</v>
      </c>
      <c r="E1656" s="139">
        <f>_xll.qlInterestRateIndexValueDate(IndexON,D1656)</f>
        <v>51349</v>
      </c>
      <c r="F1656" s="155">
        <f>IFERROR(_xll.qlIndexFixing(IndexON,D1656,TRUE,_xll.ohTrigger(RecalcTrigger,TriggerON)),NA())</f>
        <v>7.6989673135940961E-3</v>
      </c>
      <c r="H1656" s="42">
        <f>_xll.qlCalendarAdvance(Calendar,$H1655,B1656,"f",FALSE)</f>
        <v>51349</v>
      </c>
      <c r="I1656" s="139">
        <f>_xll.qlInterestRateIndexValueDate(Index1M,$H1656)</f>
        <v>51351</v>
      </c>
      <c r="J1656" s="144">
        <f>IFERROR(_xll.qlIndexFixing(Index1M,$H1656,TRUE,_xll.ohTrigger(RecalcTrigger,Trigger1M)),NA())</f>
        <v>7.7122178612415975E-3</v>
      </c>
      <c r="K1656" s="44">
        <f>IFERROR(_xll.qlIndexFixing(Index3M,H1656,TRUE,_xll.ohTrigger(RecalcTrigger,Trigger3M)),NA())</f>
        <v>8.0751774861916644E-3</v>
      </c>
      <c r="L1656" s="44">
        <f>IFERROR(_xll.qlIndexFixing(Index6M,$H1656,TRUE,_xll.ohTrigger(RecalcTrigger,Trigger6M)),NA())</f>
        <v>8.0360279628436913E-3</v>
      </c>
      <c r="M1656" s="145">
        <f>IFERROR(_xll.qlIndexFixing(Index1Y,$H1656,TRUE,_xll.ohTrigger(RecalcTrigger,Trigger1Y)),NA())</f>
        <v>8.2307238887788688E-3</v>
      </c>
      <c r="N1656" s="144">
        <f>IFERROR(_xll.qlIndexFixing(ONIndex1M,I1656,TRUE,_xll.ohTrigger(RecalcTrigger,Trigger1M)),NA())</f>
        <v>7.717183069217981E-3</v>
      </c>
      <c r="O1656" s="44">
        <f>IFERROR(_xll.qlIndexFixing(ONIndex3M,I1656,TRUE,_xll.ohTrigger(RecalcTrigger,Trigger3M)),NA())</f>
        <v>8.0989977625200993E-3</v>
      </c>
      <c r="P1656" s="44">
        <f>IFERROR(_xll.qlIndexFixing(ONIndex6M,I1656,TRUE,_xll.ohTrigger(RecalcTrigger,Trigger6M)),NA())</f>
        <v>8.0827749639755808E-3</v>
      </c>
      <c r="Q1656" s="145">
        <f>IFERROR(_xll.qlIndexFixing(ONIndex1Y,I1656,TRUE,_xll.ohTrigger(RecalcTrigger,Trigger1Y)),NA())</f>
        <v>8.316090854263436E-3</v>
      </c>
    </row>
    <row r="1657" spans="2:17" x14ac:dyDescent="0.2">
      <c r="B1657" s="39" t="s">
        <v>42</v>
      </c>
      <c r="D1657" s="42">
        <f>_xll.qlCalendarAdvance(Calendar,$D1656,B1657,"f",FALSE)</f>
        <v>51356</v>
      </c>
      <c r="E1657" s="139">
        <f>_xll.qlInterestRateIndexValueDate(IndexON,D1657)</f>
        <v>51356</v>
      </c>
      <c r="F1657" s="155">
        <f>IFERROR(_xll.qlIndexFixing(IndexON,D1657,TRUE,_xll.ohTrigger(RecalcTrigger,TriggerON)),NA())</f>
        <v>7.6942372088861788E-3</v>
      </c>
      <c r="H1657" s="42">
        <f>_xll.qlCalendarAdvance(Calendar,$H1656,B1657,"f",FALSE)</f>
        <v>51356</v>
      </c>
      <c r="I1657" s="139">
        <f>_xll.qlInterestRateIndexValueDate(Index1M,$H1657)</f>
        <v>51358</v>
      </c>
      <c r="J1657" s="144">
        <f>IFERROR(_xll.qlIndexFixing(Index1M,$H1657,TRUE,_xll.ohTrigger(RecalcTrigger,Trigger1M)),NA())</f>
        <v>7.7075036141559918E-3</v>
      </c>
      <c r="K1657" s="44">
        <f>IFERROR(_xll.qlIndexFixing(Index3M,H1657,TRUE,_xll.ohTrigger(RecalcTrigger,Trigger3M)),NA())</f>
        <v>8.0699314943498846E-3</v>
      </c>
      <c r="L1657" s="44">
        <f>IFERROR(_xll.qlIndexFixing(Index6M,$H1657,TRUE,_xll.ohTrigger(RecalcTrigger,Trigger6M)),NA())</f>
        <v>8.0311574997189925E-3</v>
      </c>
      <c r="M1657" s="145">
        <f>IFERROR(_xll.qlIndexFixing(Index1Y,$H1657,TRUE,_xll.ohTrigger(RecalcTrigger,Trigger1Y)),NA())</f>
        <v>8.2263565997396856E-3</v>
      </c>
      <c r="N1657" s="144">
        <f>IFERROR(_xll.qlIndexFixing(ONIndex1M,I1657,TRUE,_xll.ohTrigger(RecalcTrigger,Trigger1M)),NA())</f>
        <v>7.7124210235002266E-3</v>
      </c>
      <c r="O1657" s="44">
        <f>IFERROR(_xll.qlIndexFixing(ONIndex3M,I1657,TRUE,_xll.ohTrigger(RecalcTrigger,Trigger3M)),NA())</f>
        <v>8.093570151519458E-3</v>
      </c>
      <c r="P1657" s="44">
        <f>IFERROR(_xll.qlIndexFixing(ONIndex6M,I1657,TRUE,_xll.ohTrigger(RecalcTrigger,Trigger6M)),NA())</f>
        <v>8.0774352432300134E-3</v>
      </c>
      <c r="Q1657" s="145">
        <f>IFERROR(_xll.qlIndexFixing(ONIndex1Y,I1657,TRUE,_xll.ohTrigger(RecalcTrigger,Trigger1Y)),NA())</f>
        <v>8.3107878383970046E-3</v>
      </c>
    </row>
    <row r="1658" spans="2:17" x14ac:dyDescent="0.2">
      <c r="B1658" s="39" t="s">
        <v>42</v>
      </c>
      <c r="D1658" s="42">
        <f>_xll.qlCalendarAdvance(Calendar,$D1657,B1658,"f",FALSE)</f>
        <v>51363</v>
      </c>
      <c r="E1658" s="139">
        <f>_xll.qlInterestRateIndexValueDate(IndexON,D1658)</f>
        <v>51363</v>
      </c>
      <c r="F1658" s="155">
        <f>IFERROR(_xll.qlIndexFixing(IndexON,D1658,TRUE,_xll.ohTrigger(RecalcTrigger,TriggerON)),NA())</f>
        <v>7.6895404463073191E-3</v>
      </c>
      <c r="H1658" s="42">
        <f>_xll.qlCalendarAdvance(Calendar,$H1657,B1658,"f",FALSE)</f>
        <v>51363</v>
      </c>
      <c r="I1658" s="139">
        <f>_xll.qlInterestRateIndexValueDate(Index1M,$H1658)</f>
        <v>51365</v>
      </c>
      <c r="J1658" s="144">
        <f>IFERROR(_xll.qlIndexFixing(Index1M,$H1658,TRUE,_xll.ohTrigger(RecalcTrigger,Trigger1M)),NA())</f>
        <v>7.7028218592212925E-3</v>
      </c>
      <c r="K1658" s="44">
        <f>IFERROR(_xll.qlIndexFixing(Index3M,H1658,TRUE,_xll.ohTrigger(RecalcTrigger,Trigger3M)),NA())</f>
        <v>8.0647176559037956E-3</v>
      </c>
      <c r="L1658" s="44">
        <f>IFERROR(_xll.qlIndexFixing(Index6M,$H1658,TRUE,_xll.ohTrigger(RecalcTrigger,Trigger6M)),NA())</f>
        <v>8.0263268891423659E-3</v>
      </c>
      <c r="M1658" s="145">
        <f>IFERROR(_xll.qlIndexFixing(Index1Y,$H1658,TRUE,_xll.ohTrigger(RecalcTrigger,Trigger1Y)),NA())</f>
        <v>8.2220290632764488E-3</v>
      </c>
      <c r="N1658" s="144">
        <f>IFERROR(_xll.qlIndexFixing(ONIndex1M,I1658,TRUE,_xll.ohTrigger(RecalcTrigger,Trigger1M)),NA())</f>
        <v>7.7076911888962485E-3</v>
      </c>
      <c r="O1658" s="44">
        <f>IFERROR(_xll.qlIndexFixing(ONIndex3M,I1658,TRUE,_xll.ohTrigger(RecalcTrigger,Trigger3M)),NA())</f>
        <v>8.0881736489946121E-3</v>
      </c>
      <c r="P1658" s="44">
        <f>IFERROR(_xll.qlIndexFixing(ONIndex6M,I1658,TRUE,_xll.ohTrigger(RecalcTrigger,Trigger6M)),NA())</f>
        <v>8.0721330458288776E-3</v>
      </c>
      <c r="Q1658" s="145">
        <f>IFERROR(_xll.qlIndexFixing(ONIndex1Y,I1658,TRUE,_xll.ohTrigger(RecalcTrigger,Trigger1Y)),NA())</f>
        <v>8.3055201776893739E-3</v>
      </c>
    </row>
    <row r="1659" spans="2:17" x14ac:dyDescent="0.2">
      <c r="B1659" s="39" t="s">
        <v>42</v>
      </c>
      <c r="D1659" s="42">
        <f>_xll.qlCalendarAdvance(Calendar,$D1658,B1659,"f",FALSE)</f>
        <v>51370</v>
      </c>
      <c r="E1659" s="139">
        <f>_xll.qlInterestRateIndexValueDate(IndexON,D1659)</f>
        <v>51370</v>
      </c>
      <c r="F1659" s="155">
        <f>IFERROR(_xll.qlIndexFixing(IndexON,D1659,TRUE,_xll.ohTrigger(RecalcTrigger,TriggerON)),NA())</f>
        <v>7.6848771931636861E-3</v>
      </c>
      <c r="H1659" s="42">
        <f>_xll.qlCalendarAdvance(Calendar,$H1658,B1659,"f",FALSE)</f>
        <v>51370</v>
      </c>
      <c r="I1659" s="139">
        <f>_xll.qlInterestRateIndexValueDate(Index1M,$H1659)</f>
        <v>51372</v>
      </c>
      <c r="J1659" s="144">
        <f>IFERROR(_xll.qlIndexFixing(Index1M,$H1659,TRUE,_xll.ohTrigger(RecalcTrigger,Trigger1M)),NA())</f>
        <v>7.6981727608969111E-3</v>
      </c>
      <c r="K1659" s="44">
        <f>IFERROR(_xll.qlIndexFixing(Index3M,H1659,TRUE,_xll.ohTrigger(RecalcTrigger,Trigger3M)),NA())</f>
        <v>8.059536131005289E-3</v>
      </c>
      <c r="L1659" s="44">
        <f>IFERROR(_xll.qlIndexFixing(Index6M,$H1659,TRUE,_xll.ohTrigger(RecalcTrigger,Trigger6M)),NA())</f>
        <v>8.0215363028881912E-3</v>
      </c>
      <c r="M1659" s="145">
        <f>IFERROR(_xll.qlIndexFixing(Index1Y,$H1659,TRUE,_xll.ohTrigger(RecalcTrigger,Trigger1Y)),NA())</f>
        <v>8.2177414385248577E-3</v>
      </c>
      <c r="N1659" s="144">
        <f>IFERROR(_xll.qlIndexFixing(ONIndex1M,I1659,TRUE,_xll.ohTrigger(RecalcTrigger,Trigger1M)),NA())</f>
        <v>7.7029937298345175E-3</v>
      </c>
      <c r="O1659" s="44">
        <f>IFERROR(_xll.qlIndexFixing(ONIndex3M,I1659,TRUE,_xll.ohTrigger(RecalcTrigger,Trigger3M)),NA())</f>
        <v>8.082808414657805E-3</v>
      </c>
      <c r="P1659" s="44">
        <f>IFERROR(_xll.qlIndexFixing(ONIndex6M,I1659,TRUE,_xll.ohTrigger(RecalcTrigger,Trigger6M)),NA())</f>
        <v>8.0668685431550813E-3</v>
      </c>
      <c r="Q1659" s="145">
        <f>IFERROR(_xll.qlIndexFixing(ONIndex1Y,I1659,TRUE,_xll.ohTrigger(RecalcTrigger,Trigger1Y)),NA())</f>
        <v>8.3002880304938742E-3</v>
      </c>
    </row>
    <row r="1660" spans="2:17" x14ac:dyDescent="0.2">
      <c r="B1660" s="39" t="s">
        <v>42</v>
      </c>
      <c r="D1660" s="42">
        <f>_xll.qlCalendarAdvance(Calendar,$D1659,B1660,"f",FALSE)</f>
        <v>51377</v>
      </c>
      <c r="E1660" s="139">
        <f>_xll.qlInterestRateIndexValueDate(IndexON,D1660)</f>
        <v>51377</v>
      </c>
      <c r="F1660" s="155">
        <f>IFERROR(_xll.qlIndexFixing(IndexON,D1660,TRUE,_xll.ohTrigger(RecalcTrigger,TriggerON)),NA())</f>
        <v>7.6802476168413847E-3</v>
      </c>
      <c r="H1660" s="42">
        <f>_xll.qlCalendarAdvance(Calendar,$H1659,B1660,"f",FALSE)</f>
        <v>51377</v>
      </c>
      <c r="I1660" s="139">
        <f>_xll.qlInterestRateIndexValueDate(Index1M,$H1660)</f>
        <v>51379</v>
      </c>
      <c r="J1660" s="144">
        <f>IFERROR(_xll.qlIndexFixing(Index1M,$H1660,TRUE,_xll.ohTrigger(RecalcTrigger,Trigger1M)),NA())</f>
        <v>7.6942913240242638E-3</v>
      </c>
      <c r="K1660" s="44">
        <f>IFERROR(_xll.qlIndexFixing(Index3M,H1660,TRUE,_xll.ohTrigger(RecalcTrigger,Trigger3M)),NA())</f>
        <v>8.0552021421722315E-3</v>
      </c>
      <c r="L1660" s="44">
        <f>IFERROR(_xll.qlIndexFixing(Index6M,$H1660,TRUE,_xll.ohTrigger(RecalcTrigger,Trigger6M)),NA())</f>
        <v>8.0177322117937905E-3</v>
      </c>
      <c r="M1660" s="145">
        <f>IFERROR(_xll.qlIndexFixing(Index1Y,$H1660,TRUE,_xll.ohTrigger(RecalcTrigger,Trigger1Y)),NA())</f>
        <v>8.2140454115985258E-3</v>
      </c>
      <c r="N1660" s="144">
        <f>IFERROR(_xll.qlIndexFixing(ONIndex1M,I1660,TRUE,_xll.ohTrigger(RecalcTrigger,Trigger1M)),NA())</f>
        <v>7.6983288107435044E-3</v>
      </c>
      <c r="O1660" s="44">
        <f>IFERROR(_xll.qlIndexFixing(ONIndex3M,I1660,TRUE,_xll.ohTrigger(RecalcTrigger,Trigger3M)),NA())</f>
        <v>8.0774746086209603E-3</v>
      </c>
      <c r="P1660" s="44">
        <f>IFERROR(_xll.qlIndexFixing(ONIndex6M,I1660,TRUE,_xll.ohTrigger(RecalcTrigger,Trigger6M)),NA())</f>
        <v>8.0616419067514045E-3</v>
      </c>
      <c r="Q1660" s="145">
        <f>IFERROR(_xll.qlIndexFixing(ONIndex1Y,I1660,TRUE,_xll.ohTrigger(RecalcTrigger,Trigger1Y)),NA())</f>
        <v>8.295091555163836E-3</v>
      </c>
    </row>
    <row r="1661" spans="2:17" x14ac:dyDescent="0.2">
      <c r="B1661" s="39" t="s">
        <v>42</v>
      </c>
      <c r="D1661" s="42">
        <f>_xll.qlCalendarAdvance(Calendar,$D1660,B1661,"f",FALSE)</f>
        <v>51384</v>
      </c>
      <c r="E1661" s="139">
        <f>_xll.qlInterestRateIndexValueDate(IndexON,D1661)</f>
        <v>51384</v>
      </c>
      <c r="F1661" s="155">
        <f>IFERROR(_xll.qlIndexFixing(IndexON,D1661,TRUE,_xll.ohTrigger(RecalcTrigger,TriggerON)),NA())</f>
        <v>7.6756518844867117E-3</v>
      </c>
      <c r="H1661" s="42">
        <f>_xll.qlCalendarAdvance(Calendar,$H1660,B1661,"f",FALSE)</f>
        <v>51384</v>
      </c>
      <c r="I1661" s="139">
        <f>_xll.qlInterestRateIndexValueDate(Index1M,$H1661)</f>
        <v>51386</v>
      </c>
      <c r="J1661" s="144">
        <f>IFERROR(_xll.qlIndexFixing(Index1M,$H1661,TRUE,_xll.ohTrigger(RecalcTrigger,Trigger1M)),NA())</f>
        <v>7.6889731919373913E-3</v>
      </c>
      <c r="K1661" s="44">
        <f>IFERROR(_xll.qlIndexFixing(Index3M,H1661,TRUE,_xll.ohTrigger(RecalcTrigger,Trigger3M)),NA())</f>
        <v>8.0500789862077166E-3</v>
      </c>
      <c r="L1661" s="44">
        <f>IFERROR(_xll.qlIndexFixing(Index6M,$H1661,TRUE,_xll.ohTrigger(RecalcTrigger,Trigger6M)),NA())</f>
        <v>8.01301084387087E-3</v>
      </c>
      <c r="M1661" s="145">
        <f>IFERROR(_xll.qlIndexFixing(Index1Y,$H1661,TRUE,_xll.ohTrigger(RecalcTrigger,Trigger1Y)),NA())</f>
        <v>8.2092865607100961E-3</v>
      </c>
      <c r="N1661" s="144">
        <f>IFERROR(_xll.qlIndexFixing(ONIndex1M,I1661,TRUE,_xll.ohTrigger(RecalcTrigger,Trigger1M)),NA())</f>
        <v>7.693696595891808E-3</v>
      </c>
      <c r="O1661" s="44">
        <f>IFERROR(_xll.qlIndexFixing(ONIndex3M,I1661,TRUE,_xll.ohTrigger(RecalcTrigger,Trigger3M)),NA())</f>
        <v>8.0721723907561937E-3</v>
      </c>
      <c r="P1661" s="44">
        <f>IFERROR(_xll.qlIndexFixing(ONIndex6M,I1661,TRUE,_xll.ohTrigger(RecalcTrigger,Trigger6M)),NA())</f>
        <v>8.0564533077609468E-3</v>
      </c>
      <c r="Q1661" s="145">
        <f>IFERROR(_xll.qlIndexFixing(ONIndex1Y,I1661,TRUE,_xll.ohTrigger(RecalcTrigger,Trigger1Y)),NA())</f>
        <v>8.2899309098927176E-3</v>
      </c>
    </row>
    <row r="1662" spans="2:17" x14ac:dyDescent="0.2">
      <c r="B1662" s="39" t="s">
        <v>42</v>
      </c>
      <c r="D1662" s="42">
        <f>_xll.qlCalendarAdvance(Calendar,$D1661,B1662,"f",FALSE)</f>
        <v>51391</v>
      </c>
      <c r="E1662" s="139">
        <f>_xll.qlInterestRateIndexValueDate(IndexON,D1662)</f>
        <v>51391</v>
      </c>
      <c r="F1662" s="155">
        <f>IFERROR(_xll.qlIndexFixing(IndexON,D1662,TRUE,_xll.ohTrigger(RecalcTrigger,TriggerON)),NA())</f>
        <v>7.6710901635657081E-3</v>
      </c>
      <c r="H1662" s="42">
        <f>_xll.qlCalendarAdvance(Calendar,$H1661,B1662,"f",FALSE)</f>
        <v>51391</v>
      </c>
      <c r="I1662" s="139">
        <f>_xll.qlInterestRateIndexValueDate(Index1M,$H1662)</f>
        <v>51393</v>
      </c>
      <c r="J1662" s="144">
        <f>IFERROR(_xll.qlIndexFixing(Index1M,$H1662,TRUE,_xll.ohTrigger(RecalcTrigger,Trigger1M)),NA())</f>
        <v>7.6844230502210792E-3</v>
      </c>
      <c r="K1662" s="44">
        <f>IFERROR(_xll.qlIndexFixing(Index3M,H1662,TRUE,_xll.ohTrigger(RecalcTrigger,Trigger3M)),NA())</f>
        <v>8.0449885875196539E-3</v>
      </c>
      <c r="L1662" s="44">
        <f>IFERROR(_xll.qlIndexFixing(Index6M,$H1662,TRUE,_xll.ohTrigger(RecalcTrigger,Trigger6M)),NA())</f>
        <v>8.0083299626726411E-3</v>
      </c>
      <c r="M1662" s="145">
        <f>IFERROR(_xll.qlIndexFixing(Index1Y,$H1662,TRUE,_xll.ohTrigger(RecalcTrigger,Trigger1Y)),NA())</f>
        <v>8.2051196259290016E-3</v>
      </c>
      <c r="N1662" s="144">
        <f>IFERROR(_xll.qlIndexFixing(ONIndex1M,I1662,TRUE,_xll.ohTrigger(RecalcTrigger,Trigger1M)),NA())</f>
        <v>7.6890972497878352E-3</v>
      </c>
      <c r="O1662" s="44">
        <f>IFERROR(_xll.qlIndexFixing(ONIndex3M,I1662,TRUE,_xll.ohTrigger(RecalcTrigger,Trigger3M)),NA())</f>
        <v>8.0669019210155568E-3</v>
      </c>
      <c r="P1662" s="44">
        <f>IFERROR(_xll.qlIndexFixing(ONIndex6M,I1662,TRUE,_xll.ohTrigger(RecalcTrigger,Trigger6M)),NA())</f>
        <v>8.0513029176465523E-3</v>
      </c>
      <c r="Q1662" s="145">
        <f>IFERROR(_xll.qlIndexFixing(ONIndex1Y,I1662,TRUE,_xll.ohTrigger(RecalcTrigger,Trigger1Y)),NA())</f>
        <v>8.2848062532736577E-3</v>
      </c>
    </row>
    <row r="1663" spans="2:17" x14ac:dyDescent="0.2">
      <c r="B1663" s="39" t="s">
        <v>42</v>
      </c>
      <c r="D1663" s="42">
        <f>_xll.qlCalendarAdvance(Calendar,$D1662,B1663,"f",FALSE)</f>
        <v>51398</v>
      </c>
      <c r="E1663" s="139">
        <f>_xll.qlInterestRateIndexValueDate(IndexON,D1663)</f>
        <v>51398</v>
      </c>
      <c r="F1663" s="155">
        <f>IFERROR(_xll.qlIndexFixing(IndexON,D1663,TRUE,_xll.ohTrigger(RecalcTrigger,TriggerON)),NA())</f>
        <v>7.6665626211447346E-3</v>
      </c>
      <c r="H1663" s="42">
        <f>_xll.qlCalendarAdvance(Calendar,$H1662,B1663,"f",FALSE)</f>
        <v>51398</v>
      </c>
      <c r="I1663" s="139">
        <f>_xll.qlInterestRateIndexValueDate(Index1M,$H1663)</f>
        <v>51400</v>
      </c>
      <c r="J1663" s="144">
        <f>IFERROR(_xll.qlIndexFixing(Index1M,$H1663,TRUE,_xll.ohTrigger(RecalcTrigger,Trigger1M)),NA())</f>
        <v>7.6799062229682136E-3</v>
      </c>
      <c r="K1663" s="44">
        <f>IFERROR(_xll.qlIndexFixing(Index3M,H1663,TRUE,_xll.ohTrigger(RecalcTrigger,Trigger3M)),NA())</f>
        <v>8.0399311062559833E-3</v>
      </c>
      <c r="L1663" s="44">
        <f>IFERROR(_xll.qlIndexFixing(Index6M,$H1663,TRUE,_xll.ohTrigger(RecalcTrigger,Trigger6M)),NA())</f>
        <v>8.0036897399657931E-3</v>
      </c>
      <c r="M1663" s="145">
        <f>IFERROR(_xll.qlIndexFixing(Index1Y,$H1663,TRUE,_xll.ohTrigger(RecalcTrigger,Trigger1Y)),NA())</f>
        <v>8.2009932394239253E-3</v>
      </c>
      <c r="N1663" s="144">
        <f>IFERROR(_xll.qlIndexFixing(ONIndex1M,I1663,TRUE,_xll.ohTrigger(RecalcTrigger,Trigger1M)),NA())</f>
        <v>7.6845309367001846E-3</v>
      </c>
      <c r="O1663" s="44">
        <f>IFERROR(_xll.qlIndexFixing(ONIndex3M,I1663,TRUE,_xll.ohTrigger(RecalcTrigger,Trigger3M)),NA())</f>
        <v>8.0616633593511011E-3</v>
      </c>
      <c r="P1663" s="44">
        <f>IFERROR(_xll.qlIndexFixing(ONIndex6M,I1663,TRUE,_xll.ohTrigger(RecalcTrigger,Trigger6M)),NA())</f>
        <v>8.0461909077911287E-3</v>
      </c>
      <c r="Q1663" s="145">
        <f>IFERROR(_xll.qlIndexFixing(ONIndex1Y,I1663,TRUE,_xll.ohTrigger(RecalcTrigger,Trigger1Y)),NA())</f>
        <v>8.2797177433402425E-3</v>
      </c>
    </row>
    <row r="1664" spans="2:17" x14ac:dyDescent="0.2">
      <c r="B1664" s="39" t="s">
        <v>42</v>
      </c>
      <c r="D1664" s="42">
        <f>_xll.qlCalendarAdvance(Calendar,$D1663,B1664,"f",FALSE)</f>
        <v>51405</v>
      </c>
      <c r="E1664" s="139">
        <f>_xll.qlInterestRateIndexValueDate(IndexON,D1664)</f>
        <v>51405</v>
      </c>
      <c r="F1664" s="155">
        <f>IFERROR(_xll.qlIndexFixing(IndexON,D1664,TRUE,_xll.ohTrigger(RecalcTrigger,TriggerON)),NA())</f>
        <v>7.6620694248497045E-3</v>
      </c>
      <c r="H1664" s="42">
        <f>_xll.qlCalendarAdvance(Calendar,$H1663,B1664,"f",FALSE)</f>
        <v>51405</v>
      </c>
      <c r="I1664" s="139">
        <f>_xll.qlInterestRateIndexValueDate(Index1M,$H1664)</f>
        <v>51407</v>
      </c>
      <c r="J1664" s="144">
        <f>IFERROR(_xll.qlIndexFixing(Index1M,$H1664,TRUE,_xll.ohTrigger(RecalcTrigger,Trigger1M)),NA())</f>
        <v>7.674952387127283E-3</v>
      </c>
      <c r="K1664" s="44">
        <f>IFERROR(_xll.qlIndexFixing(Index3M,H1664,TRUE,_xll.ohTrigger(RecalcTrigger,Trigger3M)),NA())</f>
        <v>8.0341188150928732E-3</v>
      </c>
      <c r="L1664" s="44">
        <f>IFERROR(_xll.qlIndexFixing(Index6M,$H1664,TRUE,_xll.ohTrigger(RecalcTrigger,Trigger6M)),NA())</f>
        <v>7.9988647866609877E-3</v>
      </c>
      <c r="M1664" s="145">
        <f>IFERROR(_xll.qlIndexFixing(Index1Y,$H1664,TRUE,_xll.ohTrigger(RecalcTrigger,Trigger1Y)),NA())</f>
        <v>8.1969075603414588E-3</v>
      </c>
      <c r="N1664" s="144">
        <f>IFERROR(_xll.qlIndexFixing(ONIndex1M,I1664,TRUE,_xll.ohTrigger(RecalcTrigger,Trigger1M)),NA())</f>
        <v>7.6799978210573272E-3</v>
      </c>
      <c r="O1664" s="44">
        <f>IFERROR(_xll.qlIndexFixing(ONIndex3M,I1664,TRUE,_xll.ohTrigger(RecalcTrigger,Trigger3M)),NA())</f>
        <v>8.0564568657948143E-3</v>
      </c>
      <c r="P1664" s="44">
        <f>IFERROR(_xll.qlIndexFixing(ONIndex6M,I1664,TRUE,_xll.ohTrigger(RecalcTrigger,Trigger6M)),NA())</f>
        <v>8.0411174494177118E-3</v>
      </c>
      <c r="Q1664" s="145">
        <f>IFERROR(_xll.qlIndexFixing(ONIndex1Y,I1664,TRUE,_xll.ohTrigger(RecalcTrigger,Trigger1Y)),NA())</f>
        <v>8.2746655386856105E-3</v>
      </c>
    </row>
    <row r="1665" spans="2:17" x14ac:dyDescent="0.2">
      <c r="B1665" s="39" t="s">
        <v>42</v>
      </c>
      <c r="D1665" s="42">
        <f>_xll.qlCalendarAdvance(Calendar,$D1664,B1665,"f",FALSE)</f>
        <v>51412</v>
      </c>
      <c r="E1665" s="139">
        <f>_xll.qlInterestRateIndexValueDate(IndexON,D1665)</f>
        <v>51412</v>
      </c>
      <c r="F1665" s="155">
        <f>IFERROR(_xll.qlIndexFixing(IndexON,D1665,TRUE,_xll.ohTrigger(RecalcTrigger,TriggerON)),NA())</f>
        <v>7.6576107416670425E-3</v>
      </c>
      <c r="H1665" s="42">
        <f>_xll.qlCalendarAdvance(Calendar,$H1664,B1665,"f",FALSE)</f>
        <v>51412</v>
      </c>
      <c r="I1665" s="139">
        <f>_xll.qlInterestRateIndexValueDate(Index1M,$H1665)</f>
        <v>51414</v>
      </c>
      <c r="J1665" s="144">
        <f>IFERROR(_xll.qlIndexFixing(Index1M,$H1665,TRUE,_xll.ohTrigger(RecalcTrigger,Trigger1M)),NA())</f>
        <v>7.6709731696956327E-3</v>
      </c>
      <c r="K1665" s="44">
        <f>IFERROR(_xll.qlIndexFixing(Index3M,H1665,TRUE,_xll.ohTrigger(RecalcTrigger,Trigger3M)),NA())</f>
        <v>8.0291345346967993E-3</v>
      </c>
      <c r="L1665" s="44">
        <f>IFERROR(_xll.qlIndexFixing(Index6M,$H1665,TRUE,_xll.ohTrigger(RecalcTrigger,Trigger6M)),NA())</f>
        <v>7.9943092836246531E-3</v>
      </c>
      <c r="M1665" s="145">
        <f>IFERROR(_xll.qlIndexFixing(Index1Y,$H1665,TRUE,_xll.ohTrigger(RecalcTrigger,Trigger1Y)),NA())</f>
        <v>8.1928626011627363E-3</v>
      </c>
      <c r="N1665" s="144">
        <f>IFERROR(_xll.qlIndexFixing(ONIndex1M,I1665,TRUE,_xll.ohTrigger(RecalcTrigger,Trigger1M)),NA())</f>
        <v>7.6754980674476059E-3</v>
      </c>
      <c r="O1665" s="44">
        <f>IFERROR(_xll.qlIndexFixing(ONIndex3M,I1665,TRUE,_xll.ohTrigger(RecalcTrigger,Trigger3M)),NA())</f>
        <v>8.051282600218812E-3</v>
      </c>
      <c r="P1665" s="44">
        <f>IFERROR(_xll.qlIndexFixing(ONIndex6M,I1665,TRUE,_xll.ohTrigger(RecalcTrigger,Trigger6M)),NA())</f>
        <v>8.0360827141490176E-3</v>
      </c>
      <c r="Q1665" s="145">
        <f>IFERROR(_xll.qlIndexFixing(ONIndex1Y,I1665,TRUE,_xll.ohTrigger(RecalcTrigger,Trigger1Y)),NA())</f>
        <v>8.2696497975032202E-3</v>
      </c>
    </row>
    <row r="1666" spans="2:17" x14ac:dyDescent="0.2">
      <c r="B1666" s="39" t="s">
        <v>42</v>
      </c>
      <c r="D1666" s="42">
        <f>_xll.qlCalendarAdvance(Calendar,$D1665,B1666,"f",FALSE)</f>
        <v>51419</v>
      </c>
      <c r="E1666" s="139">
        <f>_xll.qlInterestRateIndexValueDate(IndexON,D1666)</f>
        <v>51419</v>
      </c>
      <c r="F1666" s="155">
        <f>IFERROR(_xll.qlIndexFixing(IndexON,D1666,TRUE,_xll.ohTrigger(RecalcTrigger,TriggerON)),NA())</f>
        <v>7.6531867390627895E-3</v>
      </c>
      <c r="H1666" s="42">
        <f>_xll.qlCalendarAdvance(Calendar,$H1665,B1666,"f",FALSE)</f>
        <v>51419</v>
      </c>
      <c r="I1666" s="139">
        <f>_xll.qlInterestRateIndexValueDate(Index1M,$H1666)</f>
        <v>51421</v>
      </c>
      <c r="J1666" s="144">
        <f>IFERROR(_xll.qlIndexFixing(Index1M,$H1666,TRUE,_xll.ohTrigger(RecalcTrigger,Trigger1M)),NA())</f>
        <v>7.6665572725999019E-3</v>
      </c>
      <c r="K1666" s="44">
        <f>IFERROR(_xll.qlIndexFixing(Index3M,H1666,TRUE,_xll.ohTrigger(RecalcTrigger,Trigger3M)),NA())</f>
        <v>8.0241836889200537E-3</v>
      </c>
      <c r="L1666" s="44">
        <f>IFERROR(_xll.qlIndexFixing(Index6M,$H1666,TRUE,_xll.ohTrigger(RecalcTrigger,Trigger6M)),NA())</f>
        <v>7.9897949676249573E-3</v>
      </c>
      <c r="M1666" s="145">
        <f>IFERROR(_xll.qlIndexFixing(Index1Y,$H1666,TRUE,_xll.ohTrigger(RecalcTrigger,Trigger1Y)),NA())</f>
        <v>8.1888577868029257E-3</v>
      </c>
      <c r="N1666" s="144">
        <f>IFERROR(_xll.qlIndexFixing(ONIndex1M,I1666,TRUE,_xll.ohTrigger(RecalcTrigger,Trigger1M)),NA())</f>
        <v>7.6710318400596833E-3</v>
      </c>
      <c r="O1666" s="44">
        <f>IFERROR(_xll.qlIndexFixing(ONIndex3M,I1666,TRUE,_xll.ohTrigger(RecalcTrigger,Trigger3M)),NA())</f>
        <v>8.0461407225751458E-3</v>
      </c>
      <c r="P1666" s="44">
        <f>IFERROR(_xll.qlIndexFixing(ONIndex6M,I1666,TRUE,_xll.ohTrigger(RecalcTrigger,Trigger6M)),NA())</f>
        <v>8.031086873128146E-3</v>
      </c>
      <c r="Q1666" s="145">
        <f>IFERROR(_xll.qlIndexFixing(ONIndex1Y,I1666,TRUE,_xll.ohTrigger(RecalcTrigger,Trigger1Y)),NA())</f>
        <v>8.2646706781464019E-3</v>
      </c>
    </row>
    <row r="1667" spans="2:17" x14ac:dyDescent="0.2">
      <c r="B1667" s="39" t="s">
        <v>42</v>
      </c>
      <c r="D1667" s="42">
        <f>_xll.qlCalendarAdvance(Calendar,$D1666,B1667,"f",FALSE)</f>
        <v>51426</v>
      </c>
      <c r="E1667" s="139">
        <f>_xll.qlInterestRateIndexValueDate(IndexON,D1667)</f>
        <v>51426</v>
      </c>
      <c r="F1667" s="155">
        <f>IFERROR(_xll.qlIndexFixing(IndexON,D1667,TRUE,_xll.ohTrigger(RecalcTrigger,TriggerON)),NA())</f>
        <v>7.6487975842631784E-3</v>
      </c>
      <c r="H1667" s="42">
        <f>_xll.qlCalendarAdvance(Calendar,$H1666,B1667,"f",FALSE)</f>
        <v>51426</v>
      </c>
      <c r="I1667" s="139">
        <f>_xll.qlInterestRateIndexValueDate(Index1M,$H1667)</f>
        <v>51428</v>
      </c>
      <c r="J1667" s="144">
        <f>IFERROR(_xll.qlIndexFixing(Index1M,$H1667,TRUE,_xll.ohTrigger(RecalcTrigger,Trigger1M)),NA())</f>
        <v>7.6621753478181651E-3</v>
      </c>
      <c r="K1667" s="44">
        <f>IFERROR(_xll.qlIndexFixing(Index3M,H1667,TRUE,_xll.ohTrigger(RecalcTrigger,Trigger3M)),NA())</f>
        <v>8.0192664379145281E-3</v>
      </c>
      <c r="L1667" s="44">
        <f>IFERROR(_xll.qlIndexFixing(Index6M,$H1667,TRUE,_xll.ohTrigger(RecalcTrigger,Trigger6M)),NA())</f>
        <v>7.9844573549515633E-3</v>
      </c>
      <c r="M1667" s="145">
        <f>IFERROR(_xll.qlIndexFixing(Index1Y,$H1667,TRUE,_xll.ohTrigger(RecalcTrigger,Trigger1Y)),NA())</f>
        <v>8.1848923930535437E-3</v>
      </c>
      <c r="N1667" s="144">
        <f>IFERROR(_xll.qlIndexFixing(ONIndex1M,I1667,TRUE,_xll.ohTrigger(RecalcTrigger,Trigger1M)),NA())</f>
        <v>7.6665993033220303E-3</v>
      </c>
      <c r="O1667" s="44">
        <f>IFERROR(_xll.qlIndexFixing(ONIndex3M,I1667,TRUE,_xll.ohTrigger(RecalcTrigger,Trigger3M)),NA())</f>
        <v>8.0410313928158672E-3</v>
      </c>
      <c r="P1667" s="44">
        <f>IFERROR(_xll.qlIndexFixing(ONIndex6M,I1667,TRUE,_xll.ohTrigger(RecalcTrigger,Trigger6M)),NA())</f>
        <v>8.0261300978978767E-3</v>
      </c>
      <c r="Q1667" s="145">
        <f>IFERROR(_xll.qlIndexFixing(ONIndex1Y,I1667,TRUE,_xll.ohTrigger(RecalcTrigger,Trigger1Y)),NA())</f>
        <v>8.2597283389684861E-3</v>
      </c>
    </row>
    <row r="1668" spans="2:17" x14ac:dyDescent="0.2">
      <c r="B1668" s="39" t="s">
        <v>42</v>
      </c>
      <c r="D1668" s="42">
        <f>_xll.qlCalendarAdvance(Calendar,$D1667,B1668,"f",FALSE)</f>
        <v>51433</v>
      </c>
      <c r="E1668" s="139">
        <f>_xll.qlInterestRateIndexValueDate(IndexON,D1668)</f>
        <v>51433</v>
      </c>
      <c r="F1668" s="155">
        <f>IFERROR(_xll.qlIndexFixing(IndexON,D1668,TRUE,_xll.ohTrigger(RecalcTrigger,TriggerON)),NA())</f>
        <v>7.6444434445743781E-3</v>
      </c>
      <c r="H1668" s="42">
        <f>_xll.qlCalendarAdvance(Calendar,$H1667,B1668,"f",FALSE)</f>
        <v>51433</v>
      </c>
      <c r="I1668" s="139">
        <f>_xll.qlInterestRateIndexValueDate(Index1M,$H1668)</f>
        <v>51435</v>
      </c>
      <c r="J1668" s="144">
        <f>IFERROR(_xll.qlIndexFixing(Index1M,$H1668,TRUE,_xll.ohTrigger(RecalcTrigger,Trigger1M)),NA())</f>
        <v>7.6578275598072586E-3</v>
      </c>
      <c r="K1668" s="44">
        <f>IFERROR(_xll.qlIndexFixing(Index3M,H1668,TRUE,_xll.ohTrigger(RecalcTrigger,Trigger3M)),NA())</f>
        <v>8.0143829418355163E-3</v>
      </c>
      <c r="L1668" s="44">
        <f>IFERROR(_xll.qlIndexFixing(Index6M,$H1668,TRUE,_xll.ohTrigger(RecalcTrigger,Trigger6M)),NA())</f>
        <v>7.9808905838311336E-3</v>
      </c>
      <c r="M1668" s="145">
        <f>IFERROR(_xll.qlIndexFixing(Index1Y,$H1668,TRUE,_xll.ohTrigger(RecalcTrigger,Trigger1Y)),NA())</f>
        <v>8.1809656930257393E-3</v>
      </c>
      <c r="N1668" s="144">
        <f>IFERROR(_xll.qlIndexFixing(ONIndex1M,I1668,TRUE,_xll.ohTrigger(RecalcTrigger,Trigger1M)),NA())</f>
        <v>7.6622006217430538E-3</v>
      </c>
      <c r="O1668" s="44">
        <f>IFERROR(_xll.qlIndexFixing(ONIndex3M,I1668,TRUE,_xll.ohTrigger(RecalcTrigger,Trigger3M)),NA())</f>
        <v>8.0359547708130918E-3</v>
      </c>
      <c r="P1668" s="44">
        <f>IFERROR(_xll.qlIndexFixing(ONIndex6M,I1668,TRUE,_xll.ohTrigger(RecalcTrigger,Trigger6M)),NA())</f>
        <v>8.0212125596013095E-3</v>
      </c>
      <c r="Q1668" s="145">
        <f>IFERROR(_xll.qlIndexFixing(ONIndex1Y,I1668,TRUE,_xll.ohTrigger(RecalcTrigger,Trigger1Y)),NA())</f>
        <v>8.2548229381629312E-3</v>
      </c>
    </row>
    <row r="1669" spans="2:17" x14ac:dyDescent="0.2">
      <c r="B1669" s="39" t="s">
        <v>42</v>
      </c>
      <c r="D1669" s="42">
        <f>_xll.qlCalendarAdvance(Calendar,$D1668,B1669,"f",FALSE)</f>
        <v>51440</v>
      </c>
      <c r="E1669" s="139">
        <f>_xll.qlInterestRateIndexValueDate(IndexON,D1669)</f>
        <v>51440</v>
      </c>
      <c r="F1669" s="155">
        <f>IFERROR(_xll.qlIndexFixing(IndexON,D1669,TRUE,_xll.ohTrigger(RecalcTrigger,TriggerON)),NA())</f>
        <v>7.6401244873824936E-3</v>
      </c>
      <c r="H1669" s="42">
        <f>_xll.qlCalendarAdvance(Calendar,$H1668,B1669,"f",FALSE)</f>
        <v>51440</v>
      </c>
      <c r="I1669" s="139">
        <f>_xll.qlInterestRateIndexValueDate(Index1M,$H1669)</f>
        <v>51442</v>
      </c>
      <c r="J1669" s="144">
        <f>IFERROR(_xll.qlIndexFixing(Index1M,$H1669,TRUE,_xll.ohTrigger(RecalcTrigger,Trigger1M)),NA())</f>
        <v>7.6535140730369091E-3</v>
      </c>
      <c r="K1669" s="44">
        <f>IFERROR(_xll.qlIndexFixing(Index3M,H1669,TRUE,_xll.ohTrigger(RecalcTrigger,Trigger3M)),NA())</f>
        <v>8.0095333608349098E-3</v>
      </c>
      <c r="L1669" s="44">
        <f>IFERROR(_xll.qlIndexFixing(Index6M,$H1669,TRUE,_xll.ohTrigger(RecalcTrigger,Trigger6M)),NA())</f>
        <v>7.9767118511169591E-3</v>
      </c>
      <c r="M1669" s="145">
        <f>IFERROR(_xll.qlIndexFixing(Index1Y,$H1669,TRUE,_xll.ohTrigger(RecalcTrigger,Trigger1Y)),NA())</f>
        <v>8.1770769571500833E-3</v>
      </c>
      <c r="N1669" s="144">
        <f>IFERROR(_xll.qlIndexFixing(ONIndex1M,I1669,TRUE,_xll.ohTrigger(RecalcTrigger,Trigger1M)),NA())</f>
        <v>7.6578359595913525E-3</v>
      </c>
      <c r="O1669" s="44">
        <f>IFERROR(_xll.qlIndexFixing(ONIndex3M,I1669,TRUE,_xll.ohTrigger(RecalcTrigger,Trigger3M)),NA())</f>
        <v>8.0309110167586795E-3</v>
      </c>
      <c r="P1669" s="44">
        <f>IFERROR(_xll.qlIndexFixing(ONIndex6M,I1669,TRUE,_xll.ohTrigger(RecalcTrigger,Trigger6M)),NA())</f>
        <v>8.0163344297012884E-3</v>
      </c>
      <c r="Q1669" s="145">
        <f>IFERROR(_xll.qlIndexFixing(ONIndex1Y,I1669,TRUE,_xll.ohTrigger(RecalcTrigger,Trigger1Y)),NA())</f>
        <v>8.2499546343228758E-3</v>
      </c>
    </row>
    <row r="1670" spans="2:17" x14ac:dyDescent="0.2">
      <c r="B1670" s="39" t="s">
        <v>42</v>
      </c>
      <c r="D1670" s="42">
        <f>_xll.qlCalendarAdvance(Calendar,$D1669,B1670,"f",FALSE)</f>
        <v>51447</v>
      </c>
      <c r="E1670" s="139">
        <f>_xll.qlInterestRateIndexValueDate(IndexON,D1670)</f>
        <v>51447</v>
      </c>
      <c r="F1670" s="155">
        <f>IFERROR(_xll.qlIndexFixing(IndexON,D1670,TRUE,_xll.ohTrigger(RecalcTrigger,TriggerON)),NA())</f>
        <v>7.6358408798338218E-3</v>
      </c>
      <c r="H1670" s="42">
        <f>_xll.qlCalendarAdvance(Calendar,$H1669,B1670,"f",FALSE)</f>
        <v>51447</v>
      </c>
      <c r="I1670" s="139">
        <f>_xll.qlInterestRateIndexValueDate(Index1M,$H1670)</f>
        <v>51449</v>
      </c>
      <c r="J1670" s="144">
        <f>IFERROR(_xll.qlIndexFixing(Index1M,$H1670,TRUE,_xll.ohTrigger(RecalcTrigger,Trigger1M)),NA())</f>
        <v>7.6492350519613743E-3</v>
      </c>
      <c r="K1670" s="44">
        <f>IFERROR(_xll.qlIndexFixing(Index3M,H1670,TRUE,_xll.ohTrigger(RecalcTrigger,Trigger3M)),NA())</f>
        <v>8.0047178550654505E-3</v>
      </c>
      <c r="L1670" s="44">
        <f>IFERROR(_xll.qlIndexFixing(Index6M,$H1670,TRUE,_xll.ohTrigger(RecalcTrigger,Trigger6M)),NA())</f>
        <v>7.9723610474062827E-3</v>
      </c>
      <c r="M1670" s="145">
        <f>IFERROR(_xll.qlIndexFixing(Index1Y,$H1670,TRUE,_xll.ohTrigger(RecalcTrigger,Trigger1Y)),NA())</f>
        <v>8.1732254531770021E-3</v>
      </c>
      <c r="N1670" s="144">
        <f>IFERROR(_xll.qlIndexFixing(ONIndex1M,I1670,TRUE,_xll.ohTrigger(RecalcTrigger,Trigger1M)),NA())</f>
        <v>7.6535054812953973E-3</v>
      </c>
      <c r="O1670" s="44">
        <f>IFERROR(_xll.qlIndexFixing(ONIndex3M,I1670,TRUE,_xll.ohTrigger(RecalcTrigger,Trigger3M)),NA())</f>
        <v>8.0259002904448096E-3</v>
      </c>
      <c r="P1670" s="44">
        <f>IFERROR(_xll.qlIndexFixing(ONIndex6M,I1670,TRUE,_xll.ohTrigger(RecalcTrigger,Trigger6M)),NA())</f>
        <v>8.0114958796606572E-3</v>
      </c>
      <c r="Q1670" s="145">
        <f>IFERROR(_xll.qlIndexFixing(ONIndex1Y,I1670,TRUE,_xll.ohTrigger(RecalcTrigger,Trigger1Y)),NA())</f>
        <v>8.2451235855618421E-3</v>
      </c>
    </row>
    <row r="1671" spans="2:17" x14ac:dyDescent="0.2">
      <c r="B1671" s="39" t="s">
        <v>42</v>
      </c>
      <c r="D1671" s="42">
        <f>_xll.qlCalendarAdvance(Calendar,$D1670,B1671,"f",FALSE)</f>
        <v>51454</v>
      </c>
      <c r="E1671" s="139">
        <f>_xll.qlInterestRateIndexValueDate(IndexON,D1671)</f>
        <v>51454</v>
      </c>
      <c r="F1671" s="155">
        <f>IFERROR(_xll.qlIndexFixing(IndexON,D1671,TRUE,_xll.ohTrigger(RecalcTrigger,TriggerON)),NA())</f>
        <v>7.6315927894743396E-3</v>
      </c>
      <c r="H1671" s="42">
        <f>_xll.qlCalendarAdvance(Calendar,$H1670,B1671,"f",FALSE)</f>
        <v>51454</v>
      </c>
      <c r="I1671" s="139">
        <f>_xll.qlInterestRateIndexValueDate(Index1M,$H1671)</f>
        <v>51456</v>
      </c>
      <c r="J1671" s="144">
        <f>IFERROR(_xll.qlIndexFixing(Index1M,$H1671,TRUE,_xll.ohTrigger(RecalcTrigger,Trigger1M)),NA())</f>
        <v>7.6449906610529597E-3</v>
      </c>
      <c r="K1671" s="44">
        <f>IFERROR(_xll.qlIndexFixing(Index3M,H1671,TRUE,_xll.ohTrigger(RecalcTrigger,Trigger3M)),NA())</f>
        <v>7.9999365846807318E-3</v>
      </c>
      <c r="L1671" s="44">
        <f>IFERROR(_xll.qlIndexFixing(Index6M,$H1671,TRUE,_xll.ohTrigger(RecalcTrigger,Trigger6M)),NA())</f>
        <v>7.9680522763589216E-3</v>
      </c>
      <c r="M1671" s="145">
        <f>IFERROR(_xll.qlIndexFixing(Index1Y,$H1671,TRUE,_xll.ohTrigger(RecalcTrigger,Trigger1Y)),NA())</f>
        <v>8.16941044617547E-3</v>
      </c>
      <c r="N1671" s="144">
        <f>IFERROR(_xll.qlIndexFixing(ONIndex1M,I1671,TRUE,_xll.ohTrigger(RecalcTrigger,Trigger1M)),NA())</f>
        <v>7.6492093511237869E-3</v>
      </c>
      <c r="O1671" s="44">
        <f>IFERROR(_xll.qlIndexFixing(ONIndex3M,I1671,TRUE,_xll.ohTrigger(RecalcTrigger,Trigger3M)),NA())</f>
        <v>8.0209227516636616E-3</v>
      </c>
      <c r="P1671" s="44">
        <f>IFERROR(_xll.qlIndexFixing(ONIndex6M,I1671,TRUE,_xll.ohTrigger(RecalcTrigger,Trigger6M)),NA())</f>
        <v>8.0066970807024518E-3</v>
      </c>
      <c r="Q1671" s="145">
        <f>IFERROR(_xll.qlIndexFixing(ONIndex1Y,I1671,TRUE,_xll.ohTrigger(RecalcTrigger,Trigger1Y)),NA())</f>
        <v>8.2403299503930327E-3</v>
      </c>
    </row>
    <row r="1672" spans="2:17" x14ac:dyDescent="0.2">
      <c r="B1672" s="39" t="s">
        <v>42</v>
      </c>
      <c r="D1672" s="42">
        <f>_xll.qlCalendarAdvance(Calendar,$D1671,B1672,"f",FALSE)</f>
        <v>51461</v>
      </c>
      <c r="E1672" s="139">
        <f>_xll.qlInterestRateIndexValueDate(IndexON,D1672)</f>
        <v>51461</v>
      </c>
      <c r="F1672" s="155">
        <f>IFERROR(_xll.qlIndexFixing(IndexON,D1672,TRUE,_xll.ohTrigger(RecalcTrigger,TriggerON)),NA())</f>
        <v>7.6273803832904719E-3</v>
      </c>
      <c r="H1672" s="42">
        <f>_xll.qlCalendarAdvance(Calendar,$H1671,B1672,"f",FALSE)</f>
        <v>51461</v>
      </c>
      <c r="I1672" s="139">
        <f>_xll.qlInterestRateIndexValueDate(Index1M,$H1672)</f>
        <v>51463</v>
      </c>
      <c r="J1672" s="144">
        <f>IFERROR(_xll.qlIndexFixing(Index1M,$H1672,TRUE,_xll.ohTrigger(RecalcTrigger,Trigger1M)),NA())</f>
        <v>7.6407810647685023E-3</v>
      </c>
      <c r="K1672" s="44">
        <f>IFERROR(_xll.qlIndexFixing(Index3M,H1672,TRUE,_xll.ohTrigger(RecalcTrigger,Trigger3M)),NA())</f>
        <v>7.9951897098351956E-3</v>
      </c>
      <c r="L1672" s="44">
        <f>IFERROR(_xll.qlIndexFixing(Index6M,$H1672,TRUE,_xll.ohTrigger(RecalcTrigger,Trigger6M)),NA())</f>
        <v>7.9637857097495171E-3</v>
      </c>
      <c r="M1672" s="145">
        <f>IFERROR(_xll.qlIndexFixing(Index1Y,$H1672,TRUE,_xll.ohTrigger(RecalcTrigger,Trigger1Y)),NA())</f>
        <v>8.1656311985349676E-3</v>
      </c>
      <c r="N1672" s="144">
        <f>IFERROR(_xll.qlIndexFixing(ONIndex1M,I1672,TRUE,_xll.ohTrigger(RecalcTrigger,Trigger1M)),NA())</f>
        <v>7.6449477337448002E-3</v>
      </c>
      <c r="O1672" s="44">
        <f>IFERROR(_xll.qlIndexFixing(ONIndex3M,I1672,TRUE,_xll.ohTrigger(RecalcTrigger,Trigger3M)),NA())</f>
        <v>8.0159785606070955E-3</v>
      </c>
      <c r="P1672" s="44">
        <f>IFERROR(_xll.qlIndexFixing(ONIndex6M,I1672,TRUE,_xll.ohTrigger(RecalcTrigger,Trigger6M)),NA())</f>
        <v>8.001938204369452E-3</v>
      </c>
      <c r="Q1672" s="145">
        <f>IFERROR(_xll.qlIndexFixing(ONIndex1Y,I1672,TRUE,_xll.ohTrigger(RecalcTrigger,Trigger1Y)),NA())</f>
        <v>8.235573887009906E-3</v>
      </c>
    </row>
    <row r="1673" spans="2:17" x14ac:dyDescent="0.2">
      <c r="B1673" s="39" t="s">
        <v>42</v>
      </c>
      <c r="D1673" s="42">
        <f>_xll.qlCalendarAdvance(Calendar,$D1672,B1673,"f",FALSE)</f>
        <v>51468</v>
      </c>
      <c r="E1673" s="139">
        <f>_xll.qlInterestRateIndexValueDate(IndexON,D1673)</f>
        <v>51468</v>
      </c>
      <c r="F1673" s="155">
        <f>IFERROR(_xll.qlIndexFixing(IndexON,D1673,TRUE,_xll.ohTrigger(RecalcTrigger,TriggerON)),NA())</f>
        <v>7.6232038287482595E-3</v>
      </c>
      <c r="H1673" s="42">
        <f>_xll.qlCalendarAdvance(Calendar,$H1672,B1673,"f",FALSE)</f>
        <v>51468</v>
      </c>
      <c r="I1673" s="139">
        <f>_xll.qlInterestRateIndexValueDate(Index1M,$H1673)</f>
        <v>51470</v>
      </c>
      <c r="J1673" s="144">
        <f>IFERROR(_xll.qlIndexFixing(Index1M,$H1673,TRUE,_xll.ohTrigger(RecalcTrigger,Trigger1M)),NA())</f>
        <v>7.6366064275725717E-3</v>
      </c>
      <c r="K1673" s="44">
        <f>IFERROR(_xll.qlIndexFixing(Index3M,H1673,TRUE,_xll.ohTrigger(RecalcTrigger,Trigger3M)),NA())</f>
        <v>7.9914439676072035E-3</v>
      </c>
      <c r="L1673" s="44">
        <f>IFERROR(_xll.qlIndexFixing(Index6M,$H1673,TRUE,_xll.ohTrigger(RecalcTrigger,Trigger6M)),NA())</f>
        <v>7.9593624217438458E-3</v>
      </c>
      <c r="M1673" s="145">
        <f>IFERROR(_xll.qlIndexFixing(Index1Y,$H1673,TRUE,_xll.ohTrigger(RecalcTrigger,Trigger1Y)),NA())</f>
        <v>8.1623371530095482E-3</v>
      </c>
      <c r="N1673" s="144">
        <f>IFERROR(_xll.qlIndexFixing(ONIndex1M,I1673,TRUE,_xll.ohTrigger(RecalcTrigger,Trigger1M)),NA())</f>
        <v>7.6407207933471E-3</v>
      </c>
      <c r="O1673" s="44">
        <f>IFERROR(_xll.qlIndexFixing(ONIndex3M,I1673,TRUE,_xll.ohTrigger(RecalcTrigger,Trigger3M)),NA())</f>
        <v>8.0110678771472266E-3</v>
      </c>
      <c r="P1673" s="44">
        <f>IFERROR(_xll.qlIndexFixing(ONIndex6M,I1673,TRUE,_xll.ohTrigger(RecalcTrigger,Trigger6M)),NA())</f>
        <v>7.9972194218047576E-3</v>
      </c>
      <c r="Q1673" s="145">
        <f>IFERROR(_xll.qlIndexFixing(ONIndex1Y,I1673,TRUE,_xll.ohTrigger(RecalcTrigger,Trigger1Y)),NA())</f>
        <v>8.2308555537657924E-3</v>
      </c>
    </row>
    <row r="1674" spans="2:17" x14ac:dyDescent="0.2">
      <c r="B1674" s="39" t="s">
        <v>42</v>
      </c>
      <c r="D1674" s="42">
        <f>_xll.qlCalendarAdvance(Calendar,$D1673,B1674,"f",FALSE)</f>
        <v>51475</v>
      </c>
      <c r="E1674" s="139">
        <f>_xll.qlInterestRateIndexValueDate(IndexON,D1674)</f>
        <v>51475</v>
      </c>
      <c r="F1674" s="155">
        <f>IFERROR(_xll.qlIndexFixing(IndexON,D1674,TRUE,_xll.ohTrigger(RecalcTrigger,TriggerON)),NA())</f>
        <v>7.6190632931538715E-3</v>
      </c>
      <c r="H1674" s="42">
        <f>_xll.qlCalendarAdvance(Calendar,$H1673,B1674,"f",FALSE)</f>
        <v>51475</v>
      </c>
      <c r="I1674" s="139">
        <f>_xll.qlInterestRateIndexValueDate(Index1M,$H1674)</f>
        <v>51477</v>
      </c>
      <c r="J1674" s="144">
        <f>IFERROR(_xll.qlIndexFixing(Index1M,$H1674,TRUE,_xll.ohTrigger(RecalcTrigger,Trigger1M)),NA())</f>
        <v>7.6324669139271606E-3</v>
      </c>
      <c r="K1674" s="44">
        <f>IFERROR(_xll.qlIndexFixing(Index3M,H1674,TRUE,_xll.ohTrigger(RecalcTrigger,Trigger3M)),NA())</f>
        <v>7.9867567445361942E-3</v>
      </c>
      <c r="L1674" s="44">
        <f>IFERROR(_xll.qlIndexFixing(Index6M,$H1674,TRUE,_xll.ohTrigger(RecalcTrigger,Trigger6M)),NA())</f>
        <v>7.9551837859635939E-3</v>
      </c>
      <c r="M1674" s="145">
        <f>IFERROR(_xll.qlIndexFixing(Index1Y,$H1674,TRUE,_xll.ohTrigger(RecalcTrigger,Trigger1Y)),NA())</f>
        <v>8.1581770174833715E-3</v>
      </c>
      <c r="N1674" s="144">
        <f>IFERROR(_xll.qlIndexFixing(ONIndex1M,I1674,TRUE,_xll.ohTrigger(RecalcTrigger,Trigger1M)),NA())</f>
        <v>7.6365286944390931E-3</v>
      </c>
      <c r="O1674" s="44">
        <f>IFERROR(_xll.qlIndexFixing(ONIndex3M,I1674,TRUE,_xll.ohTrigger(RecalcTrigger,Trigger3M)),NA())</f>
        <v>8.0061908612361066E-3</v>
      </c>
      <c r="P1674" s="44">
        <f>IFERROR(_xll.qlIndexFixing(ONIndex6M,I1674,TRUE,_xll.ohTrigger(RecalcTrigger,Trigger6M)),NA())</f>
        <v>7.9925409045511486E-3</v>
      </c>
      <c r="Q1674" s="145">
        <f>IFERROR(_xll.qlIndexFixing(ONIndex1Y,I1674,TRUE,_xll.ohTrigger(RecalcTrigger,Trigger1Y)),NA())</f>
        <v>8.2261751090140223E-3</v>
      </c>
    </row>
    <row r="1675" spans="2:17" x14ac:dyDescent="0.2">
      <c r="B1675" s="39" t="s">
        <v>42</v>
      </c>
      <c r="D1675" s="42">
        <f>_xll.qlCalendarAdvance(Calendar,$D1674,B1675,"f",FALSE)</f>
        <v>51482</v>
      </c>
      <c r="E1675" s="139">
        <f>_xll.qlInterestRateIndexValueDate(IndexON,D1675)</f>
        <v>51482</v>
      </c>
      <c r="F1675" s="155">
        <f>IFERROR(_xll.qlIndexFixing(IndexON,D1675,TRUE,_xll.ohTrigger(RecalcTrigger,TriggerON)),NA())</f>
        <v>7.6149589438134768E-3</v>
      </c>
      <c r="H1675" s="42">
        <f>_xll.qlCalendarAdvance(Calendar,$H1674,B1675,"f",FALSE)</f>
        <v>51482</v>
      </c>
      <c r="I1675" s="139">
        <f>_xll.qlInterestRateIndexValueDate(Index1M,$H1675)</f>
        <v>51484</v>
      </c>
      <c r="J1675" s="144">
        <f>IFERROR(_xll.qlIndexFixing(Index1M,$H1675,TRUE,_xll.ohTrigger(RecalcTrigger,Trigger1M)),NA())</f>
        <v>7.6283626882994188E-3</v>
      </c>
      <c r="K1675" s="44">
        <f>IFERROR(_xll.qlIndexFixing(Index3M,H1675,TRUE,_xll.ohTrigger(RecalcTrigger,Trigger3M)),NA())</f>
        <v>7.982104348378094E-3</v>
      </c>
      <c r="L1675" s="44">
        <f>IFERROR(_xll.qlIndexFixing(Index6M,$H1675,TRUE,_xll.ohTrigger(RecalcTrigger,Trigger6M)),NA())</f>
        <v>7.951047883218914E-3</v>
      </c>
      <c r="M1675" s="145">
        <f>IFERROR(_xll.qlIndexFixing(Index1Y,$H1675,TRUE,_xll.ohTrigger(RecalcTrigger,Trigger1Y)),NA())</f>
        <v>8.1545005954431118E-3</v>
      </c>
      <c r="N1675" s="144">
        <f>IFERROR(_xll.qlIndexFixing(ONIndex1M,I1675,TRUE,_xll.ohTrigger(RecalcTrigger,Trigger1M)),NA())</f>
        <v>7.6323716013693144E-3</v>
      </c>
      <c r="O1675" s="44">
        <f>IFERROR(_xll.qlIndexFixing(ONIndex3M,I1675,TRUE,_xll.ohTrigger(RecalcTrigger,Trigger3M)),NA())</f>
        <v>8.001347672745851E-3</v>
      </c>
      <c r="P1675" s="44">
        <f>IFERROR(_xll.qlIndexFixing(ONIndex6M,I1675,TRUE,_xll.ohTrigger(RecalcTrigger,Trigger6M)),NA())</f>
        <v>7.9879028238316607E-3</v>
      </c>
      <c r="Q1675" s="145">
        <f>IFERROR(_xll.qlIndexFixing(ONIndex1Y,I1675,TRUE,_xll.ohTrigger(RecalcTrigger,Trigger1Y)),NA())</f>
        <v>8.2215327111878622E-3</v>
      </c>
    </row>
    <row r="1676" spans="2:17" x14ac:dyDescent="0.2">
      <c r="B1676" s="39" t="s">
        <v>42</v>
      </c>
      <c r="D1676" s="42">
        <f>_xll.qlCalendarAdvance(Calendar,$D1675,B1676,"f",FALSE)</f>
        <v>51489</v>
      </c>
      <c r="E1676" s="139">
        <f>_xll.qlInterestRateIndexValueDate(IndexON,D1676)</f>
        <v>51489</v>
      </c>
      <c r="F1676" s="155">
        <f>IFERROR(_xll.qlIndexFixing(IndexON,D1676,TRUE,_xll.ohTrigger(RecalcTrigger,TriggerON)),NA())</f>
        <v>7.6108909479533082E-3</v>
      </c>
      <c r="H1676" s="42">
        <f>_xll.qlCalendarAdvance(Calendar,$H1675,B1676,"f",FALSE)</f>
        <v>51489</v>
      </c>
      <c r="I1676" s="139">
        <f>_xll.qlInterestRateIndexValueDate(Index1M,$H1676)</f>
        <v>51491</v>
      </c>
      <c r="J1676" s="144">
        <f>IFERROR(_xll.qlIndexFixing(Index1M,$H1676,TRUE,_xll.ohTrigger(RecalcTrigger,Trigger1M)),NA())</f>
        <v>7.6242939151461818E-3</v>
      </c>
      <c r="K1676" s="44">
        <f>IFERROR(_xll.qlIndexFixing(Index3M,H1676,TRUE,_xll.ohTrigger(RecalcTrigger,Trigger3M)),NA())</f>
        <v>7.9774869392768011E-3</v>
      </c>
      <c r="L1676" s="44">
        <f>IFERROR(_xll.qlIndexFixing(Index6M,$H1676,TRUE,_xll.ohTrigger(RecalcTrigger,Trigger6M)),NA())</f>
        <v>7.9469548852923941E-3</v>
      </c>
      <c r="M1676" s="145">
        <f>IFERROR(_xll.qlIndexFixing(Index1Y,$H1676,TRUE,_xll.ohTrigger(RecalcTrigger,Trigger1Y)),NA())</f>
        <v>8.1508569555035909E-3</v>
      </c>
      <c r="N1676" s="144">
        <f>IFERROR(_xll.qlIndexFixing(ONIndex1M,I1676,TRUE,_xll.ohTrigger(RecalcTrigger,Trigger1M)),NA())</f>
        <v>7.6270784691168103E-3</v>
      </c>
      <c r="O1676" s="44">
        <f>IFERROR(_xll.qlIndexFixing(ONIndex3M,I1676,TRUE,_xll.ohTrigger(RecalcTrigger,Trigger3M)),NA())</f>
        <v>7.9951706793490729E-3</v>
      </c>
      <c r="P1676" s="44">
        <f>IFERROR(_xll.qlIndexFixing(ONIndex6M,I1676,TRUE,_xll.ohTrigger(RecalcTrigger,Trigger6M)),NA())</f>
        <v>7.9819992701857245E-3</v>
      </c>
      <c r="Q1676" s="145">
        <f>IFERROR(_xll.qlIndexFixing(ONIndex1Y,I1676,TRUE,_xll.ohTrigger(RecalcTrigger,Trigger1Y)),NA())</f>
        <v>8.2156200741678731E-3</v>
      </c>
    </row>
    <row r="1677" spans="2:17" x14ac:dyDescent="0.2">
      <c r="B1677" s="39" t="s">
        <v>42</v>
      </c>
      <c r="D1677" s="42">
        <f>_xll.qlCalendarAdvance(Calendar,$D1676,B1677,"f",FALSE)</f>
        <v>51497</v>
      </c>
      <c r="E1677" s="139">
        <f>_xll.qlInterestRateIndexValueDate(IndexON,D1677)</f>
        <v>51497</v>
      </c>
      <c r="F1677" s="155">
        <f>IFERROR(_xll.qlIndexFixing(IndexON,D1677,TRUE,_xll.ohTrigger(RecalcTrigger,TriggerON)),NA())</f>
        <v>7.6062865390191803E-3</v>
      </c>
      <c r="H1677" s="42">
        <f>_xll.qlCalendarAdvance(Calendar,$H1676,B1677,"f",FALSE)</f>
        <v>51497</v>
      </c>
      <c r="I1677" s="139">
        <f>_xll.qlInterestRateIndexValueDate(Index1M,$H1677)</f>
        <v>51501</v>
      </c>
      <c r="J1677" s="144">
        <f>IFERROR(_xll.qlIndexFixing(Index1M,$H1677,TRUE,_xll.ohTrigger(RecalcTrigger,Trigger1M)),NA())</f>
        <v>7.6185432073188281E-3</v>
      </c>
      <c r="K1677" s="44">
        <f>IFERROR(_xll.qlIndexFixing(Index3M,H1677,TRUE,_xll.ohTrigger(RecalcTrigger,Trigger3M)),NA())</f>
        <v>7.971414839486551E-3</v>
      </c>
      <c r="L1677" s="44">
        <f>IFERROR(_xll.qlIndexFixing(Index6M,$H1677,TRUE,_xll.ohTrigger(RecalcTrigger,Trigger6M)),NA())</f>
        <v>7.9417404325027342E-3</v>
      </c>
      <c r="M1677" s="145">
        <f>IFERROR(_xll.qlIndexFixing(Index1Y,$H1677,TRUE,_xll.ohTrigger(RecalcTrigger,Trigger1Y)),NA())</f>
        <v>8.1459911956491791E-3</v>
      </c>
      <c r="N1677" s="144">
        <f>IFERROR(_xll.qlIndexFixing(ONIndex1M,I1677,TRUE,_xll.ohTrigger(RecalcTrigger,Trigger1M)),NA())</f>
        <v>7.6230020067491466E-3</v>
      </c>
      <c r="O1677" s="44">
        <f>IFERROR(_xll.qlIndexFixing(ONIndex3M,I1677,TRUE,_xll.ohTrigger(RecalcTrigger,Trigger3M)),NA())</f>
        <v>7.9904054114887657E-3</v>
      </c>
      <c r="P1677" s="44">
        <f>IFERROR(_xll.qlIndexFixing(ONIndex6M,I1677,TRUE,_xll.ohTrigger(RecalcTrigger,Trigger6M)),NA())</f>
        <v>7.9774542594979181E-3</v>
      </c>
      <c r="Q1677" s="145">
        <f>IFERROR(_xll.qlIndexFixing(ONIndex1Y,I1677,TRUE,_xll.ohTrigger(RecalcTrigger,Trigger1Y)),NA())</f>
        <v>8.2110652350220192E-3</v>
      </c>
    </row>
    <row r="1678" spans="2:17" x14ac:dyDescent="0.2">
      <c r="B1678" s="39" t="s">
        <v>42</v>
      </c>
      <c r="D1678" s="42">
        <f>_xll.qlCalendarAdvance(Calendar,$D1677,B1678,"f",FALSE)</f>
        <v>51504</v>
      </c>
      <c r="E1678" s="139">
        <f>_xll.qlInterestRateIndexValueDate(IndexON,D1678)</f>
        <v>51504</v>
      </c>
      <c r="F1678" s="155">
        <f>IFERROR(_xll.qlIndexFixing(IndexON,D1678,TRUE,_xll.ohTrigger(RecalcTrigger,TriggerON)),NA())</f>
        <v>7.6022970067946005E-3</v>
      </c>
      <c r="H1678" s="42">
        <f>_xll.qlCalendarAdvance(Calendar,$H1677,B1678,"f",FALSE)</f>
        <v>51504</v>
      </c>
      <c r="I1678" s="139">
        <f>_xll.qlInterestRateIndexValueDate(Index1M,$H1678)</f>
        <v>51508</v>
      </c>
      <c r="J1678" s="144">
        <f>IFERROR(_xll.qlIndexFixing(Index1M,$H1678,TRUE,_xll.ohTrigger(RecalcTrigger,Trigger1M)),NA())</f>
        <v>7.6145612177472019E-3</v>
      </c>
      <c r="K1678" s="44">
        <f>IFERROR(_xll.qlIndexFixing(Index3M,H1678,TRUE,_xll.ohTrigger(RecalcTrigger,Trigger3M)),NA())</f>
        <v>7.9661910856713477E-3</v>
      </c>
      <c r="L1678" s="44">
        <f>IFERROR(_xll.qlIndexFixing(Index6M,$H1678,TRUE,_xll.ohTrigger(RecalcTrigger,Trigger6M)),NA())</f>
        <v>7.9371944273705017E-3</v>
      </c>
      <c r="M1678" s="145">
        <f>IFERROR(_xll.qlIndexFixing(Index1Y,$H1678,TRUE,_xll.ohTrigger(RecalcTrigger,Trigger1Y)),NA())</f>
        <v>8.1424209281380673E-3</v>
      </c>
      <c r="N1678" s="144">
        <f>IFERROR(_xll.qlIndexFixing(ONIndex1M,I1678,TRUE,_xll.ohTrigger(RecalcTrigger,Trigger1M)),NA())</f>
        <v>7.619536181522335E-3</v>
      </c>
      <c r="O1678" s="44">
        <f>IFERROR(_xll.qlIndexFixing(ONIndex3M,I1678,TRUE,_xll.ohTrigger(RecalcTrigger,Trigger3M)),NA())</f>
        <v>7.9863482323361268E-3</v>
      </c>
      <c r="P1678" s="44">
        <f>IFERROR(_xll.qlIndexFixing(ONIndex6M,I1678,TRUE,_xll.ohTrigger(RecalcTrigger,Trigger6M)),NA())</f>
        <v>7.9735911619760458E-3</v>
      </c>
      <c r="Q1678" s="145">
        <f>IFERROR(_xll.qlIndexFixing(ONIndex1Y,I1678,TRUE,_xll.ohTrigger(RecalcTrigger,Trigger1Y)),NA())</f>
        <v>8.2071917773873793E-3</v>
      </c>
    </row>
    <row r="1679" spans="2:17" x14ac:dyDescent="0.2">
      <c r="B1679" s="39" t="s">
        <v>42</v>
      </c>
      <c r="D1679" s="42">
        <f>_xll.qlCalendarAdvance(Calendar,$D1678,B1679,"f",FALSE)</f>
        <v>51511</v>
      </c>
      <c r="E1679" s="139">
        <f>_xll.qlInterestRateIndexValueDate(IndexON,D1679)</f>
        <v>51511</v>
      </c>
      <c r="F1679" s="155">
        <f>IFERROR(_xll.qlIndexFixing(IndexON,D1679,TRUE,_xll.ohTrigger(RecalcTrigger,TriggerON)),NA())</f>
        <v>7.598344353949571E-3</v>
      </c>
      <c r="H1679" s="42">
        <f>_xll.qlCalendarAdvance(Calendar,$H1678,B1679,"f",FALSE)</f>
        <v>51511</v>
      </c>
      <c r="I1679" s="139">
        <f>_xll.qlInterestRateIndexValueDate(Index1M,$H1679)</f>
        <v>51515</v>
      </c>
      <c r="J1679" s="144">
        <f>IFERROR(_xll.qlIndexFixing(Index1M,$H1679,TRUE,_xll.ohTrigger(RecalcTrigger,Trigger1M)),NA())</f>
        <v>7.610615244526768E-3</v>
      </c>
      <c r="K1679" s="44">
        <f>IFERROR(_xll.qlIndexFixing(Index3M,H1679,TRUE,_xll.ohTrigger(RecalcTrigger,Trigger3M)),NA())</f>
        <v>7.9616973177676232E-3</v>
      </c>
      <c r="L1679" s="44">
        <f>IFERROR(_xll.qlIndexFixing(Index6M,$H1679,TRUE,_xll.ohTrigger(RecalcTrigger,Trigger6M)),NA())</f>
        <v>7.9332498358524618E-3</v>
      </c>
      <c r="M1679" s="145">
        <f>IFERROR(_xll.qlIndexFixing(Index1Y,$H1679,TRUE,_xll.ohTrigger(RecalcTrigger,Trigger1Y)),NA())</f>
        <v>8.1388810250421564E-3</v>
      </c>
      <c r="N1679" s="144">
        <f>IFERROR(_xll.qlIndexFixing(ONIndex1M,I1679,TRUE,_xll.ohTrigger(RecalcTrigger,Trigger1M)),NA())</f>
        <v>7.6155258639243328E-3</v>
      </c>
      <c r="O1679" s="44">
        <f>IFERROR(_xll.qlIndexFixing(ONIndex3M,I1679,TRUE,_xll.ohTrigger(RecalcTrigger,Trigger3M)),NA())</f>
        <v>7.9816468903803894E-3</v>
      </c>
      <c r="P1679" s="44">
        <f>IFERROR(_xll.qlIndexFixing(ONIndex6M,I1679,TRUE,_xll.ohTrigger(RecalcTrigger,Trigger6M)),NA())</f>
        <v>7.969122429871689E-3</v>
      </c>
      <c r="Q1679" s="145">
        <f>IFERROR(_xll.qlIndexFixing(ONIndex1Y,I1679,TRUE,_xll.ohTrigger(RecalcTrigger,Trigger1Y)),NA())</f>
        <v>8.2027086887670464E-3</v>
      </c>
    </row>
    <row r="1680" spans="2:17" x14ac:dyDescent="0.2">
      <c r="B1680" s="39" t="s">
        <v>42</v>
      </c>
      <c r="D1680" s="42">
        <f>_xll.qlCalendarAdvance(Calendar,$D1679,B1680,"f",FALSE)</f>
        <v>51518</v>
      </c>
      <c r="E1680" s="139">
        <f>_xll.qlInterestRateIndexValueDate(IndexON,D1680)</f>
        <v>51518</v>
      </c>
      <c r="F1680" s="155">
        <f>IFERROR(_xll.qlIndexFixing(IndexON,D1680,TRUE,_xll.ohTrigger(RecalcTrigger,TriggerON)),NA())</f>
        <v>7.5944287478701966E-3</v>
      </c>
      <c r="H1680" s="42">
        <f>_xll.qlCalendarAdvance(Calendar,$H1679,B1680,"f",FALSE)</f>
        <v>51518</v>
      </c>
      <c r="I1680" s="139">
        <f>_xll.qlInterestRateIndexValueDate(Index1M,$H1680)</f>
        <v>51522</v>
      </c>
      <c r="J1680" s="144">
        <f>IFERROR(_xll.qlIndexFixing(Index1M,$H1680,TRUE,_xll.ohTrigger(RecalcTrigger,Trigger1M)),NA())</f>
        <v>7.6067054521220968E-3</v>
      </c>
      <c r="K1680" s="44">
        <f>IFERROR(_xll.qlIndexFixing(Index3M,H1680,TRUE,_xll.ohTrigger(RecalcTrigger,Trigger3M)),NA())</f>
        <v>7.9570156549143532E-3</v>
      </c>
      <c r="L1680" s="44">
        <f>IFERROR(_xll.qlIndexFixing(Index6M,$H1680,TRUE,_xll.ohTrigger(RecalcTrigger,Trigger6M)),NA())</f>
        <v>7.9293489099260053E-3</v>
      </c>
      <c r="M1680" s="145">
        <f>IFERROR(_xll.qlIndexFixing(Index1Y,$H1680,TRUE,_xll.ohTrigger(RecalcTrigger,Trigger1Y)),NA())</f>
        <v>8.1353707219147496E-3</v>
      </c>
      <c r="N1680" s="144">
        <f>IFERROR(_xll.qlIndexFixing(ONIndex1M,I1680,TRUE,_xll.ohTrigger(RecalcTrigger,Trigger1M)),NA())</f>
        <v>7.6115513975683058E-3</v>
      </c>
      <c r="O1680" s="44">
        <f>IFERROR(_xll.qlIndexFixing(ONIndex3M,I1680,TRUE,_xll.ohTrigger(RecalcTrigger,Trigger3M)),NA())</f>
        <v>7.976980198387551E-3</v>
      </c>
      <c r="P1680" s="44">
        <f>IFERROR(_xll.qlIndexFixing(ONIndex6M,I1680,TRUE,_xll.ohTrigger(RecalcTrigger,Trigger6M)),NA())</f>
        <v>7.9646950157563623E-3</v>
      </c>
      <c r="Q1680" s="145">
        <f>IFERROR(_xll.qlIndexFixing(ONIndex1Y,I1680,TRUE,_xll.ohTrigger(RecalcTrigger,Trigger1Y)),NA())</f>
        <v>8.1982644613010081E-3</v>
      </c>
    </row>
    <row r="1681" spans="2:17" x14ac:dyDescent="0.2">
      <c r="B1681" s="39" t="s">
        <v>42</v>
      </c>
      <c r="D1681" s="42">
        <f>_xll.qlCalendarAdvance(Calendar,$D1680,B1681,"f",FALSE)</f>
        <v>51525</v>
      </c>
      <c r="E1681" s="139">
        <f>_xll.qlInterestRateIndexValueDate(IndexON,D1681)</f>
        <v>51525</v>
      </c>
      <c r="F1681" s="155">
        <f>IFERROR(_xll.qlIndexFixing(IndexON,D1681,TRUE,_xll.ohTrigger(RecalcTrigger,TriggerON)),NA())</f>
        <v>7.5905503555429021E-3</v>
      </c>
      <c r="H1681" s="42">
        <f>_xll.qlCalendarAdvance(Calendar,$H1680,B1681,"f",FALSE)</f>
        <v>51525</v>
      </c>
      <c r="I1681" s="139">
        <f>_xll.qlInterestRateIndexValueDate(Index1M,$H1681)</f>
        <v>51529</v>
      </c>
      <c r="J1681" s="144">
        <f>IFERROR(_xll.qlIndexFixing(Index1M,$H1681,TRUE,_xll.ohTrigger(RecalcTrigger,Trigger1M)),NA())</f>
        <v>7.602832005002916E-3</v>
      </c>
      <c r="K1681" s="44">
        <f>IFERROR(_xll.qlIndexFixing(Index3M,H1681,TRUE,_xll.ohTrigger(RecalcTrigger,Trigger3M)),NA())</f>
        <v>7.9528170677817204E-3</v>
      </c>
      <c r="L1681" s="44">
        <f>IFERROR(_xll.qlIndexFixing(Index6M,$H1681,TRUE,_xll.ohTrigger(RecalcTrigger,Trigger6M)),NA())</f>
        <v>7.9254918213829424E-3</v>
      </c>
      <c r="M1681" s="145">
        <f>IFERROR(_xll.qlIndexFixing(Index1Y,$H1681,TRUE,_xll.ohTrigger(RecalcTrigger,Trigger1Y)),NA())</f>
        <v>8.131889251611471E-3</v>
      </c>
      <c r="N1681" s="144">
        <f>IFERROR(_xll.qlIndexFixing(ONIndex1M,I1681,TRUE,_xll.ohTrigger(RecalcTrigger,Trigger1M)),NA())</f>
        <v>7.6076129469626608E-3</v>
      </c>
      <c r="O1681" s="44">
        <f>IFERROR(_xll.qlIndexFixing(ONIndex3M,I1681,TRUE,_xll.ohTrigger(RecalcTrigger,Trigger3M)),NA())</f>
        <v>7.9723483166294073E-3</v>
      </c>
      <c r="P1681" s="44">
        <f>IFERROR(_xll.qlIndexFixing(ONIndex6M,I1681,TRUE,_xll.ohTrigger(RecalcTrigger,Trigger6M)),NA())</f>
        <v>7.9603090909330376E-3</v>
      </c>
      <c r="Q1681" s="145">
        <f>IFERROR(_xll.qlIndexFixing(ONIndex1Y,I1681,TRUE,_xll.ohTrigger(RecalcTrigger,Trigger1Y)),NA())</f>
        <v>8.1938592533425947E-3</v>
      </c>
    </row>
    <row r="1682" spans="2:17" x14ac:dyDescent="0.2">
      <c r="B1682" s="39" t="s">
        <v>42</v>
      </c>
      <c r="D1682" s="42">
        <f>_xll.qlCalendarAdvance(Calendar,$D1681,B1682,"f",FALSE)</f>
        <v>51532</v>
      </c>
      <c r="E1682" s="139">
        <f>_xll.qlInterestRateIndexValueDate(IndexON,D1682)</f>
        <v>51532</v>
      </c>
      <c r="F1682" s="155">
        <f>IFERROR(_xll.qlIndexFixing(IndexON,D1682,TRUE,_xll.ohTrigger(RecalcTrigger,TriggerON)),NA())</f>
        <v>7.5867093444337286E-3</v>
      </c>
      <c r="H1682" s="42">
        <f>_xll.qlCalendarAdvance(Calendar,$H1681,B1682,"f",FALSE)</f>
        <v>51532</v>
      </c>
      <c r="I1682" s="139">
        <f>_xll.qlInterestRateIndexValueDate(Index1M,$H1682)</f>
        <v>51536</v>
      </c>
      <c r="J1682" s="144">
        <f>IFERROR(_xll.qlIndexFixing(Index1M,$H1682,TRUE,_xll.ohTrigger(RecalcTrigger,Trigger1M)),NA())</f>
        <v>7.5995680753823281E-3</v>
      </c>
      <c r="K1682" s="44">
        <f>IFERROR(_xll.qlIndexFixing(Index3M,H1682,TRUE,_xll.ohTrigger(RecalcTrigger,Trigger3M)),NA())</f>
        <v>7.9484309059962965E-3</v>
      </c>
      <c r="L1682" s="44">
        <f>IFERROR(_xll.qlIndexFixing(Index6M,$H1682,TRUE,_xll.ohTrigger(RecalcTrigger,Trigger6M)),NA())</f>
        <v>7.9216787420164012E-3</v>
      </c>
      <c r="M1682" s="145">
        <f>IFERROR(_xll.qlIndexFixing(Index1Y,$H1682,TRUE,_xll.ohTrigger(RecalcTrigger,Trigger1Y)),NA())</f>
        <v>8.1284358442909252E-3</v>
      </c>
      <c r="N1682" s="144">
        <f>IFERROR(_xll.qlIndexFixing(ONIndex1M,I1682,TRUE,_xll.ohTrigger(RecalcTrigger,Trigger1M)),NA())</f>
        <v>7.6037106764559326E-3</v>
      </c>
      <c r="O1682" s="44">
        <f>IFERROR(_xll.qlIndexFixing(ONIndex3M,I1682,TRUE,_xll.ohTrigger(RecalcTrigger,Trigger3M)),NA())</f>
        <v>7.9677514046583298E-3</v>
      </c>
      <c r="P1682" s="44">
        <f>IFERROR(_xll.qlIndexFixing(ONIndex6M,I1682,TRUE,_xll.ohTrigger(RecalcTrigger,Trigger6M)),NA())</f>
        <v>7.9559648266247507E-3</v>
      </c>
      <c r="Q1682" s="145">
        <f>IFERROR(_xll.qlIndexFixing(ONIndex1Y,I1682,TRUE,_xll.ohTrigger(RecalcTrigger,Trigger1Y)),NA())</f>
        <v>8.1894932230852646E-3</v>
      </c>
    </row>
    <row r="1683" spans="2:17" x14ac:dyDescent="0.2">
      <c r="B1683" s="39" t="s">
        <v>42</v>
      </c>
      <c r="D1683" s="42">
        <f>_xll.qlCalendarAdvance(Calendar,$D1682,B1683,"f",FALSE)</f>
        <v>51539</v>
      </c>
      <c r="E1683" s="139">
        <f>_xll.qlInterestRateIndexValueDate(IndexON,D1683)</f>
        <v>51539</v>
      </c>
      <c r="F1683" s="155">
        <f>IFERROR(_xll.qlIndexFixing(IndexON,D1683,TRUE,_xll.ohTrigger(RecalcTrigger,TriggerON)),NA())</f>
        <v>7.5829058819287809E-3</v>
      </c>
      <c r="H1683" s="42">
        <f>_xll.qlCalendarAdvance(Calendar,$H1682,B1683,"f",FALSE)</f>
        <v>51539</v>
      </c>
      <c r="I1683" s="139">
        <f>_xll.qlInterestRateIndexValueDate(Index1M,$H1683)</f>
        <v>51543</v>
      </c>
      <c r="J1683" s="144">
        <f>IFERROR(_xll.qlIndexFixing(Index1M,$H1683,TRUE,_xll.ohTrigger(RecalcTrigger,Trigger1M)),NA())</f>
        <v>7.5957601558826072E-3</v>
      </c>
      <c r="K1683" s="44">
        <f>IFERROR(_xll.qlIndexFixing(Index3M,H1683,TRUE,_xll.ohTrigger(RecalcTrigger,Trigger3M)),NA())</f>
        <v>7.9440809332151953E-3</v>
      </c>
      <c r="L1683" s="44">
        <f>IFERROR(_xll.qlIndexFixing(Index6M,$H1683,TRUE,_xll.ohTrigger(RecalcTrigger,Trigger6M)),NA())</f>
        <v>7.9179098436199524E-3</v>
      </c>
      <c r="M1683" s="145">
        <f>IFERROR(_xll.qlIndexFixing(Index1Y,$H1683,TRUE,_xll.ohTrigger(RecalcTrigger,Trigger1Y)),NA())</f>
        <v>8.1250097274135989E-3</v>
      </c>
      <c r="N1683" s="144">
        <f>IFERROR(_xll.qlIndexFixing(ONIndex1M,I1683,TRUE,_xll.ohTrigger(RecalcTrigger,Trigger1M)),NA())</f>
        <v>7.599844750396656E-3</v>
      </c>
      <c r="O1683" s="44">
        <f>IFERROR(_xll.qlIndexFixing(ONIndex3M,I1683,TRUE,_xll.ohTrigger(RecalcTrigger,Trigger3M)),NA())</f>
        <v>7.963189622666178E-3</v>
      </c>
      <c r="P1683" s="44">
        <f>IFERROR(_xll.qlIndexFixing(ONIndex6M,I1683,TRUE,_xll.ohTrigger(RecalcTrigger,Trigger6M)),NA())</f>
        <v>7.9516623943742815E-3</v>
      </c>
      <c r="Q1683" s="145">
        <f>IFERROR(_xll.qlIndexFixing(ONIndex1Y,I1683,TRUE,_xll.ohTrigger(RecalcTrigger,Trigger1Y)),NA())</f>
        <v>8.1851665289622844E-3</v>
      </c>
    </row>
    <row r="1684" spans="2:17" x14ac:dyDescent="0.2">
      <c r="B1684" s="39" t="s">
        <v>42</v>
      </c>
      <c r="D1684" s="42">
        <f>_xll.qlCalendarAdvance(Calendar,$D1683,B1684,"f",FALSE)</f>
        <v>51546</v>
      </c>
      <c r="E1684" s="139">
        <f>_xll.qlInterestRateIndexValueDate(IndexON,D1684)</f>
        <v>51546</v>
      </c>
      <c r="F1684" s="155">
        <f>IFERROR(_xll.qlIndexFixing(IndexON,D1684,TRUE,_xll.ohTrigger(RecalcTrigger,TriggerON)),NA())</f>
        <v>7.5791401351743559E-3</v>
      </c>
      <c r="H1684" s="42">
        <f>_xll.qlCalendarAdvance(Calendar,$H1683,B1684,"f",FALSE)</f>
        <v>51546</v>
      </c>
      <c r="I1684" s="139">
        <f>_xll.qlInterestRateIndexValueDate(Index1M,$H1684)</f>
        <v>51550</v>
      </c>
      <c r="J1684" s="144">
        <f>IFERROR(_xll.qlIndexFixing(Index1M,$H1684,TRUE,_xll.ohTrigger(RecalcTrigger,Trigger1M)),NA())</f>
        <v>7.5919890373622933E-3</v>
      </c>
      <c r="K1684" s="44">
        <f>IFERROR(_xll.qlIndexFixing(Index3M,H1684,TRUE,_xll.ohTrigger(RecalcTrigger,Trigger3M)),NA())</f>
        <v>7.9397673095889867E-3</v>
      </c>
      <c r="L1684" s="44">
        <f>IFERROR(_xll.qlIndexFixing(Index6M,$H1684,TRUE,_xll.ohTrigger(RecalcTrigger,Trigger6M)),NA())</f>
        <v>7.9141852979911151E-3</v>
      </c>
      <c r="M1684" s="145">
        <f>IFERROR(_xll.qlIndexFixing(Index1Y,$H1684,TRUE,_xll.ohTrigger(RecalcTrigger,Trigger1Y)),NA())</f>
        <v>8.1216101257418644E-3</v>
      </c>
      <c r="N1684" s="144">
        <f>IFERROR(_xll.qlIndexFixing(ONIndex1M,I1684,TRUE,_xll.ohTrigger(RecalcTrigger,Trigger1M)),NA())</f>
        <v>7.5960153332133018E-3</v>
      </c>
      <c r="O1684" s="44">
        <f>IFERROR(_xll.qlIndexFixing(ONIndex3M,I1684,TRUE,_xll.ohTrigger(RecalcTrigger,Trigger3M)),NA())</f>
        <v>7.9586631305250677E-3</v>
      </c>
      <c r="P1684" s="44">
        <f>IFERROR(_xll.qlIndexFixing(ONIndex6M,I1684,TRUE,_xll.ohTrigger(RecalcTrigger,Trigger6M)),NA())</f>
        <v>7.9474019655645378E-3</v>
      </c>
      <c r="Q1684" s="145">
        <f>IFERROR(_xll.qlIndexFixing(ONIndex1Y,I1684,TRUE,_xll.ohTrigger(RecalcTrigger,Trigger1Y)),NA())</f>
        <v>8.1808793292470483E-3</v>
      </c>
    </row>
    <row r="1685" spans="2:17" x14ac:dyDescent="0.2">
      <c r="B1685" s="39" t="s">
        <v>42</v>
      </c>
      <c r="D1685" s="42">
        <f>_xll.qlCalendarAdvance(Calendar,$D1684,B1685,"f",FALSE)</f>
        <v>51553</v>
      </c>
      <c r="E1685" s="139">
        <f>_xll.qlInterestRateIndexValueDate(IndexON,D1685)</f>
        <v>51553</v>
      </c>
      <c r="F1685" s="155">
        <f>IFERROR(_xll.qlIndexFixing(IndexON,D1685,TRUE,_xll.ohTrigger(RecalcTrigger,TriggerON)),NA())</f>
        <v>7.5754122714766225E-3</v>
      </c>
      <c r="H1685" s="42">
        <f>_xll.qlCalendarAdvance(Calendar,$H1684,B1685,"f",FALSE)</f>
        <v>51553</v>
      </c>
      <c r="I1685" s="139">
        <f>_xll.qlInterestRateIndexValueDate(Index1M,$H1685)</f>
        <v>51557</v>
      </c>
      <c r="J1685" s="144">
        <f>IFERROR(_xll.qlIndexFixing(Index1M,$H1685,TRUE,_xll.ohTrigger(RecalcTrigger,Trigger1M)),NA())</f>
        <v>7.5882548842812602E-3</v>
      </c>
      <c r="K1685" s="44">
        <f>IFERROR(_xll.qlIndexFixing(Index3M,H1685,TRUE,_xll.ohTrigger(RecalcTrigger,Trigger3M)),NA())</f>
        <v>7.9354901952656126E-3</v>
      </c>
      <c r="L1685" s="44">
        <f>IFERROR(_xll.qlIndexFixing(Index6M,$H1685,TRUE,_xll.ohTrigger(RecalcTrigger,Trigger6M)),NA())</f>
        <v>7.9105052769274133E-3</v>
      </c>
      <c r="M1685" s="145">
        <f>IFERROR(_xll.qlIndexFixing(Index1Y,$H1685,TRUE,_xll.ohTrigger(RecalcTrigger,Trigger1Y)),NA())</f>
        <v>8.1182362613399801E-3</v>
      </c>
      <c r="N1685" s="144">
        <f>IFERROR(_xll.qlIndexFixing(ONIndex1M,I1685,TRUE,_xll.ohTrigger(RecalcTrigger,Trigger1M)),NA())</f>
        <v>7.5922225893343409E-3</v>
      </c>
      <c r="O1685" s="44">
        <f>IFERROR(_xll.qlIndexFixing(ONIndex3M,I1685,TRUE,_xll.ohTrigger(RecalcTrigger,Trigger3M)),NA())</f>
        <v>7.9541720883469225E-3</v>
      </c>
      <c r="P1685" s="44">
        <f>IFERROR(_xll.qlIndexFixing(ONIndex6M,I1685,TRUE,_xll.ohTrigger(RecalcTrigger,Trigger6M)),NA())</f>
        <v>7.9431837114185555E-3</v>
      </c>
      <c r="Q1685" s="145">
        <f>IFERROR(_xll.qlIndexFixing(ONIndex1Y,I1685,TRUE,_xll.ohTrigger(RecalcTrigger,Trigger1Y)),NA())</f>
        <v>8.1766317822928869E-3</v>
      </c>
    </row>
    <row r="1686" spans="2:17" x14ac:dyDescent="0.2">
      <c r="B1686" s="39" t="s">
        <v>42</v>
      </c>
      <c r="D1686" s="42">
        <f>_xll.qlCalendarAdvance(Calendar,$D1685,B1686,"f",FALSE)</f>
        <v>51560</v>
      </c>
      <c r="E1686" s="139">
        <f>_xll.qlInterestRateIndexValueDate(IndexON,D1686)</f>
        <v>51560</v>
      </c>
      <c r="F1686" s="155">
        <f>IFERROR(_xll.qlIndexFixing(IndexON,D1686,TRUE,_xll.ohTrigger(RecalcTrigger,TriggerON)),NA())</f>
        <v>7.5717224582216858E-3</v>
      </c>
      <c r="H1686" s="42">
        <f>_xll.qlCalendarAdvance(Calendar,$H1685,B1686,"f",FALSE)</f>
        <v>51560</v>
      </c>
      <c r="I1686" s="139">
        <f>_xll.qlInterestRateIndexValueDate(Index1M,$H1686)</f>
        <v>51564</v>
      </c>
      <c r="J1686" s="144">
        <f>IFERROR(_xll.qlIndexFixing(Index1M,$H1686,TRUE,_xll.ohTrigger(RecalcTrigger,Trigger1M)),NA())</f>
        <v>7.5840157048307471E-3</v>
      </c>
      <c r="K1686" s="44">
        <f>IFERROR(_xll.qlIndexFixing(Index3M,H1686,TRUE,_xll.ohTrigger(RecalcTrigger,Trigger3M)),NA())</f>
        <v>7.931041304569E-3</v>
      </c>
      <c r="L1686" s="44">
        <f>IFERROR(_xll.qlIndexFixing(Index6M,$H1686,TRUE,_xll.ohTrigger(RecalcTrigger,Trigger6M)),NA())</f>
        <v>7.9065556311466844E-3</v>
      </c>
      <c r="M1686" s="145">
        <f>IFERROR(_xll.qlIndexFixing(Index1Y,$H1686,TRUE,_xll.ohTrigger(RecalcTrigger,Trigger1Y)),NA())</f>
        <v>8.1148873535743064E-3</v>
      </c>
      <c r="N1686" s="144">
        <f>IFERROR(_xll.qlIndexFixing(ONIndex1M,I1686,TRUE,_xll.ohTrigger(RecalcTrigger,Trigger1M)),NA())</f>
        <v>7.5884666831882441E-3</v>
      </c>
      <c r="O1686" s="44">
        <f>IFERROR(_xll.qlIndexFixing(ONIndex3M,I1686,TRUE,_xll.ohTrigger(RecalcTrigger,Trigger3M)),NA())</f>
        <v>7.9497166558439858E-3</v>
      </c>
      <c r="P1686" s="44">
        <f>IFERROR(_xll.qlIndexFixing(ONIndex6M,I1686,TRUE,_xll.ohTrigger(RecalcTrigger,Trigger6M)),NA())</f>
        <v>7.9390078033991784E-3</v>
      </c>
      <c r="Q1686" s="145">
        <f>IFERROR(_xll.qlIndexFixing(ONIndex1Y,I1686,TRUE,_xll.ohTrigger(RecalcTrigger,Trigger1Y)),NA())</f>
        <v>8.1724240465330666E-3</v>
      </c>
    </row>
    <row r="1687" spans="2:17" x14ac:dyDescent="0.2">
      <c r="B1687" s="39" t="s">
        <v>42</v>
      </c>
      <c r="D1687" s="42">
        <f>_xll.qlCalendarAdvance(Calendar,$D1686,B1687,"f",FALSE)</f>
        <v>51567</v>
      </c>
      <c r="E1687" s="139">
        <f>_xll.qlInterestRateIndexValueDate(IndexON,D1687)</f>
        <v>51567</v>
      </c>
      <c r="F1687" s="155">
        <f>IFERROR(_xll.qlIndexFixing(IndexON,D1687,TRUE,_xll.ohTrigger(RecalcTrigger,TriggerON)),NA())</f>
        <v>7.5680708626357784E-3</v>
      </c>
      <c r="H1687" s="42">
        <f>_xll.qlCalendarAdvance(Calendar,$H1686,B1687,"f",FALSE)</f>
        <v>51567</v>
      </c>
      <c r="I1687" s="139">
        <f>_xll.qlInterestRateIndexValueDate(Index1M,$H1687)</f>
        <v>51571</v>
      </c>
      <c r="J1687" s="144">
        <f>IFERROR(_xll.qlIndexFixing(Index1M,$H1687,TRUE,_xll.ohTrigger(RecalcTrigger,Trigger1M)),NA())</f>
        <v>7.5803637831366672E-3</v>
      </c>
      <c r="K1687" s="44">
        <f>IFERROR(_xll.qlIndexFixing(Index3M,H1687,TRUE,_xll.ohTrigger(RecalcTrigger,Trigger3M)),NA())</f>
        <v>7.9268402586178868E-3</v>
      </c>
      <c r="L1687" s="44">
        <f>IFERROR(_xll.qlIndexFixing(Index6M,$H1687,TRUE,_xll.ohTrigger(RecalcTrigger,Trigger6M)),NA())</f>
        <v>7.9029715483404928E-3</v>
      </c>
      <c r="M1687" s="145">
        <f>IFERROR(_xll.qlIndexFixing(Index1Y,$H1687,TRUE,_xll.ohTrigger(RecalcTrigger,Trigger1Y)),NA())</f>
        <v>8.1115626191119918E-3</v>
      </c>
      <c r="N1687" s="144">
        <f>IFERROR(_xll.qlIndexFixing(ONIndex1M,I1687,TRUE,_xll.ohTrigger(RecalcTrigger,Trigger1M)),NA())</f>
        <v>7.5847477789636741E-3</v>
      </c>
      <c r="O1687" s="44">
        <f>IFERROR(_xll.qlIndexFixing(ONIndex3M,I1687,TRUE,_xll.ohTrigger(RecalcTrigger,Trigger3M)),NA())</f>
        <v>7.9452969931281814E-3</v>
      </c>
      <c r="P1687" s="44">
        <f>IFERROR(_xll.qlIndexFixing(ONIndex6M,I1687,TRUE,_xll.ohTrigger(RecalcTrigger,Trigger6M)),NA())</f>
        <v>7.9348744127294424E-3</v>
      </c>
      <c r="Q1687" s="145">
        <f>IFERROR(_xll.qlIndexFixing(ONIndex1Y,I1687,TRUE,_xll.ohTrigger(RecalcTrigger,Trigger1Y)),NA())</f>
        <v>8.1682562801610459E-3</v>
      </c>
    </row>
    <row r="1688" spans="2:17" x14ac:dyDescent="0.2">
      <c r="B1688" s="39" t="s">
        <v>42</v>
      </c>
      <c r="D1688" s="42">
        <f>_xll.qlCalendarAdvance(Calendar,$D1687,B1688,"f",FALSE)</f>
        <v>51574</v>
      </c>
      <c r="E1688" s="139">
        <f>_xll.qlInterestRateIndexValueDate(IndexON,D1688)</f>
        <v>51574</v>
      </c>
      <c r="F1688" s="155">
        <f>IFERROR(_xll.qlIndexFixing(IndexON,D1688,TRUE,_xll.ohTrigger(RecalcTrigger,TriggerON)),NA())</f>
        <v>7.5644576521050055E-3</v>
      </c>
      <c r="H1688" s="42">
        <f>_xll.qlCalendarAdvance(Calendar,$H1687,B1688,"f",FALSE)</f>
        <v>51574</v>
      </c>
      <c r="I1688" s="139">
        <f>_xll.qlInterestRateIndexValueDate(Index1M,$H1688)</f>
        <v>51578</v>
      </c>
      <c r="J1688" s="144">
        <f>IFERROR(_xll.qlIndexFixing(Index1M,$H1688,TRUE,_xll.ohTrigger(RecalcTrigger,Trigger1M)),NA())</f>
        <v>7.5767493579749177E-3</v>
      </c>
      <c r="K1688" s="44">
        <f>IFERROR(_xll.qlIndexFixing(Index3M,H1688,TRUE,_xll.ohTrigger(RecalcTrigger,Trigger3M)),NA())</f>
        <v>7.9226762147221064E-3</v>
      </c>
      <c r="L1688" s="44">
        <f>IFERROR(_xll.qlIndexFixing(Index6M,$H1688,TRUE,_xll.ohTrigger(RecalcTrigger,Trigger6M)),NA())</f>
        <v>7.8994325320917418E-3</v>
      </c>
      <c r="M1688" s="145">
        <f>IFERROR(_xll.qlIndexFixing(Index1Y,$H1688,TRUE,_xll.ohTrigger(RecalcTrigger,Trigger1Y)),NA())</f>
        <v>8.1082612719222871E-3</v>
      </c>
      <c r="N1688" s="144">
        <f>IFERROR(_xll.qlIndexFixing(ONIndex1M,I1688,TRUE,_xll.ohTrigger(RecalcTrigger,Trigger1M)),NA())</f>
        <v>7.5810660412489739E-3</v>
      </c>
      <c r="O1688" s="44">
        <f>IFERROR(_xll.qlIndexFixing(ONIndex3M,I1688,TRUE,_xll.ohTrigger(RecalcTrigger,Trigger3M)),NA())</f>
        <v>7.9409132600716248E-3</v>
      </c>
      <c r="P1688" s="44">
        <f>IFERROR(_xll.qlIndexFixing(ONIndex6M,I1688,TRUE,_xll.ohTrigger(RecalcTrigger,Trigger6M)),NA())</f>
        <v>7.9307837109521273E-3</v>
      </c>
      <c r="Q1688" s="145">
        <f>IFERROR(_xll.qlIndexFixing(ONIndex1Y,I1688,TRUE,_xll.ohTrigger(RecalcTrigger,Trigger1Y)),NA())</f>
        <v>8.1641286416100911E-3</v>
      </c>
    </row>
    <row r="1689" spans="2:17" x14ac:dyDescent="0.2">
      <c r="B1689" s="39" t="s">
        <v>42</v>
      </c>
      <c r="D1689" s="42">
        <f>_xll.qlCalendarAdvance(Calendar,$D1688,B1689,"f",FALSE)</f>
        <v>51581</v>
      </c>
      <c r="E1689" s="139">
        <f>_xll.qlInterestRateIndexValueDate(IndexON,D1689)</f>
        <v>51581</v>
      </c>
      <c r="F1689" s="155">
        <f>IFERROR(_xll.qlIndexFixing(IndexON,D1689,TRUE,_xll.ohTrigger(RecalcTrigger,TriggerON)),NA())</f>
        <v>7.5608829937756639E-3</v>
      </c>
      <c r="H1689" s="42">
        <f>_xll.qlCalendarAdvance(Calendar,$H1688,B1689,"f",FALSE)</f>
        <v>51581</v>
      </c>
      <c r="I1689" s="139">
        <f>_xll.qlInterestRateIndexValueDate(Index1M,$H1689)</f>
        <v>51585</v>
      </c>
      <c r="J1689" s="144">
        <f>IFERROR(_xll.qlIndexFixing(Index1M,$H1689,TRUE,_xll.ohTrigger(RecalcTrigger,Trigger1M)),NA())</f>
        <v>7.5731725938049128E-3</v>
      </c>
      <c r="K1689" s="44">
        <f>IFERROR(_xll.qlIndexFixing(Index3M,H1689,TRUE,_xll.ohTrigger(RecalcTrigger,Trigger3M)),NA())</f>
        <v>7.9185493330361564E-3</v>
      </c>
      <c r="L1689" s="44">
        <f>IFERROR(_xll.qlIndexFixing(Index6M,$H1689,TRUE,_xll.ohTrigger(RecalcTrigger,Trigger6M)),NA())</f>
        <v>7.8959387542112593E-3</v>
      </c>
      <c r="M1689" s="145">
        <f>IFERROR(_xll.qlIndexFixing(Index1Y,$H1689,TRUE,_xll.ohTrigger(RecalcTrigger,Trigger1Y)),NA())</f>
        <v>8.1049825232752375E-3</v>
      </c>
      <c r="N1689" s="144">
        <f>IFERROR(_xll.qlIndexFixing(ONIndex1M,I1689,TRUE,_xll.ohTrigger(RecalcTrigger,Trigger1M)),NA())</f>
        <v>7.5774216343926781E-3</v>
      </c>
      <c r="O1689" s="44">
        <f>IFERROR(_xll.qlIndexFixing(ONIndex3M,I1689,TRUE,_xll.ohTrigger(RecalcTrigger,Trigger3M)),NA())</f>
        <v>7.9365656166263676E-3</v>
      </c>
      <c r="P1689" s="44">
        <f>IFERROR(_xll.qlIndexFixing(ONIndex6M,I1689,TRUE,_xll.ohTrigger(RecalcTrigger,Trigger6M)),NA())</f>
        <v>7.926735869370205E-3</v>
      </c>
      <c r="Q1689" s="145">
        <f>IFERROR(_xll.qlIndexFixing(ONIndex1Y,I1689,TRUE,_xll.ohTrigger(RecalcTrigger,Trigger1Y)),NA())</f>
        <v>8.1600412891535967E-3</v>
      </c>
    </row>
    <row r="1690" spans="2:17" x14ac:dyDescent="0.2">
      <c r="B1690" s="39" t="s">
        <v>42</v>
      </c>
      <c r="D1690" s="42">
        <f>_xll.qlCalendarAdvance(Calendar,$D1689,B1690,"f",FALSE)</f>
        <v>51588</v>
      </c>
      <c r="E1690" s="139">
        <f>_xll.qlInterestRateIndexValueDate(IndexON,D1690)</f>
        <v>51588</v>
      </c>
      <c r="F1690" s="155">
        <f>IFERROR(_xll.qlIndexFixing(IndexON,D1690,TRUE,_xll.ohTrigger(RecalcTrigger,TriggerON)),NA())</f>
        <v>7.5573470551137945E-3</v>
      </c>
      <c r="H1690" s="42">
        <f>_xll.qlCalendarAdvance(Calendar,$H1689,B1690,"f",FALSE)</f>
        <v>51588</v>
      </c>
      <c r="I1690" s="139">
        <f>_xll.qlInterestRateIndexValueDate(Index1M,$H1690)</f>
        <v>51592</v>
      </c>
      <c r="J1690" s="144">
        <f>IFERROR(_xll.qlIndexFixing(Index1M,$H1690,TRUE,_xll.ohTrigger(RecalcTrigger,Trigger1M)),NA())</f>
        <v>7.5696336550989595E-3</v>
      </c>
      <c r="K1690" s="44">
        <f>IFERROR(_xll.qlIndexFixing(Index3M,H1690,TRUE,_xll.ohTrigger(RecalcTrigger,Trigger3M)),NA())</f>
        <v>7.9146578684613448E-3</v>
      </c>
      <c r="L1690" s="44">
        <f>IFERROR(_xll.qlIndexFixing(Index6M,$H1690,TRUE,_xll.ohTrigger(RecalcTrigger,Trigger6M)),NA())</f>
        <v>7.8926345644724973E-3</v>
      </c>
      <c r="M1690" s="145">
        <f>IFERROR(_xll.qlIndexFixing(Index1Y,$H1690,TRUE,_xll.ohTrigger(RecalcTrigger,Trigger1Y)),NA())</f>
        <v>8.1017255817423285E-3</v>
      </c>
      <c r="N1690" s="144">
        <f>IFERROR(_xll.qlIndexFixing(ONIndex1M,I1690,TRUE,_xll.ohTrigger(RecalcTrigger,Trigger1M)),NA())</f>
        <v>7.5738147227433217E-3</v>
      </c>
      <c r="O1690" s="44">
        <f>IFERROR(_xll.qlIndexFixing(ONIndex3M,I1690,TRUE,_xll.ohTrigger(RecalcTrigger,Trigger3M)),NA())</f>
        <v>7.9322542228243975E-3</v>
      </c>
      <c r="P1690" s="44">
        <f>IFERROR(_xll.qlIndexFixing(ONIndex6M,I1690,TRUE,_xll.ohTrigger(RecalcTrigger,Trigger6M)),NA())</f>
        <v>7.9227310594465195E-3</v>
      </c>
      <c r="Q1690" s="145">
        <f>IFERROR(_xll.qlIndexFixing(ONIndex1Y,I1690,TRUE,_xll.ohTrigger(RecalcTrigger,Trigger1Y)),NA())</f>
        <v>8.1559943810649571E-3</v>
      </c>
    </row>
    <row r="1691" spans="2:17" x14ac:dyDescent="0.2">
      <c r="B1691" s="39" t="s">
        <v>42</v>
      </c>
      <c r="D1691" s="42">
        <f>_xll.qlCalendarAdvance(Calendar,$D1690,B1691,"f",FALSE)</f>
        <v>51595</v>
      </c>
      <c r="E1691" s="139">
        <f>_xll.qlInterestRateIndexValueDate(IndexON,D1691)</f>
        <v>51595</v>
      </c>
      <c r="F1691" s="155">
        <f>IFERROR(_xll.qlIndexFixing(IndexON,D1691,TRUE,_xll.ohTrigger(RecalcTrigger,TriggerON)),NA())</f>
        <v>7.5538500032656941E-3</v>
      </c>
      <c r="H1691" s="42">
        <f>_xll.qlCalendarAdvance(Calendar,$H1690,B1691,"f",FALSE)</f>
        <v>51595</v>
      </c>
      <c r="I1691" s="139">
        <f>_xll.qlInterestRateIndexValueDate(Index1M,$H1691)</f>
        <v>51599</v>
      </c>
      <c r="J1691" s="144">
        <f>IFERROR(_xll.qlIndexFixing(Index1M,$H1691,TRUE,_xll.ohTrigger(RecalcTrigger,Trigger1M)),NA())</f>
        <v>7.5663000360703947E-3</v>
      </c>
      <c r="K1691" s="44">
        <f>IFERROR(_xll.qlIndexFixing(Index3M,H1691,TRUE,_xll.ohTrigger(RecalcTrigger,Trigger3M)),NA())</f>
        <v>7.9106031731196649E-3</v>
      </c>
      <c r="L1691" s="44">
        <f>IFERROR(_xll.qlIndexFixing(Index6M,$H1691,TRUE,_xll.ohTrigger(RecalcTrigger,Trigger6M)),NA())</f>
        <v>7.8892280505953975E-3</v>
      </c>
      <c r="M1691" s="145">
        <f>IFERROR(_xll.qlIndexFixing(Index1Y,$H1691,TRUE,_xll.ohTrigger(RecalcTrigger,Trigger1Y)),NA())</f>
        <v>8.0984896531954027E-3</v>
      </c>
      <c r="N1691" s="144">
        <f>IFERROR(_xll.qlIndexFixing(ONIndex1M,I1691,TRUE,_xll.ohTrigger(RecalcTrigger,Trigger1M)),NA())</f>
        <v>7.5702454707293754E-3</v>
      </c>
      <c r="O1691" s="44">
        <f>IFERROR(_xll.qlIndexFixing(ONIndex3M,I1691,TRUE,_xll.ohTrigger(RecalcTrigger,Trigger3M)),NA())</f>
        <v>7.92797923853783E-3</v>
      </c>
      <c r="P1691" s="44">
        <f>IFERROR(_xll.qlIndexFixing(ONIndex6M,I1691,TRUE,_xll.ohTrigger(RecalcTrigger,Trigger6M)),NA())</f>
        <v>7.9187694522442342E-3</v>
      </c>
      <c r="Q1691" s="145">
        <f>IFERROR(_xll.qlIndexFixing(ONIndex1Y,I1691,TRUE,_xll.ohTrigger(RecalcTrigger,Trigger1Y)),NA())</f>
        <v>8.1519880758573748E-3</v>
      </c>
    </row>
    <row r="1692" spans="2:17" x14ac:dyDescent="0.2">
      <c r="B1692" s="39" t="s">
        <v>42</v>
      </c>
      <c r="D1692" s="42">
        <f>_xll.qlCalendarAdvance(Calendar,$D1691,B1692,"f",FALSE)</f>
        <v>51602</v>
      </c>
      <c r="E1692" s="139">
        <f>_xll.qlInterestRateIndexValueDate(IndexON,D1692)</f>
        <v>51602</v>
      </c>
      <c r="F1692" s="155">
        <f>IFERROR(_xll.qlIndexFixing(IndexON,D1692,TRUE,_xll.ohTrigger(RecalcTrigger,TriggerON)),NA())</f>
        <v>7.5503920056974039E-3</v>
      </c>
      <c r="H1692" s="42">
        <f>_xll.qlCalendarAdvance(Calendar,$H1691,B1692,"f",FALSE)</f>
        <v>51602</v>
      </c>
      <c r="I1692" s="139">
        <f>_xll.qlInterestRateIndexValueDate(Index1M,$H1692)</f>
        <v>51606</v>
      </c>
      <c r="J1692" s="144">
        <f>IFERROR(_xll.qlIndexFixing(Index1M,$H1692,TRUE,_xll.ohTrigger(RecalcTrigger,Trigger1M)),NA())</f>
        <v>7.5628345751788117E-3</v>
      </c>
      <c r="K1692" s="44">
        <f>IFERROR(_xll.qlIndexFixing(Index3M,H1692,TRUE,_xll.ohTrigger(RecalcTrigger,Trigger3M)),NA())</f>
        <v>7.9065861081401081E-3</v>
      </c>
      <c r="L1692" s="44">
        <f>IFERROR(_xll.qlIndexFixing(Index6M,$H1692,TRUE,_xll.ohTrigger(RecalcTrigger,Trigger6M)),NA())</f>
        <v>7.8858650311285569E-3</v>
      </c>
      <c r="M1692" s="145">
        <f>IFERROR(_xll.qlIndexFixing(Index1Y,$H1692,TRUE,_xll.ohTrigger(RecalcTrigger,Trigger1Y)),NA())</f>
        <v>8.0952739408084E-3</v>
      </c>
      <c r="N1692" s="144">
        <f>IFERROR(_xll.qlIndexFixing(ONIndex1M,I1692,TRUE,_xll.ohTrigger(RecalcTrigger,Trigger1M)),NA())</f>
        <v>7.5667140428592461E-3</v>
      </c>
      <c r="O1692" s="44">
        <f>IFERROR(_xll.qlIndexFixing(ONIndex3M,I1692,TRUE,_xll.ohTrigger(RecalcTrigger,Trigger3M)),NA())</f>
        <v>7.9237408237187168E-3</v>
      </c>
      <c r="P1692" s="44">
        <f>IFERROR(_xll.qlIndexFixing(ONIndex6M,I1692,TRUE,_xll.ohTrigger(RecalcTrigger,Trigger6M)),NA())</f>
        <v>7.9148512194660015E-3</v>
      </c>
      <c r="Q1692" s="145">
        <f>IFERROR(_xll.qlIndexFixing(ONIndex1Y,I1692,TRUE,_xll.ohTrigger(RecalcTrigger,Trigger1Y)),NA())</f>
        <v>8.1480225317243082E-3</v>
      </c>
    </row>
    <row r="1693" spans="2:17" x14ac:dyDescent="0.2">
      <c r="B1693" s="39" t="s">
        <v>42</v>
      </c>
      <c r="D1693" s="42">
        <f>_xll.qlCalendarAdvance(Calendar,$D1692,B1693,"f",FALSE)</f>
        <v>51609</v>
      </c>
      <c r="E1693" s="139">
        <f>_xll.qlInterestRateIndexValueDate(IndexON,D1693)</f>
        <v>51609</v>
      </c>
      <c r="F1693" s="155">
        <f>IFERROR(_xll.qlIndexFixing(IndexON,D1693,TRUE,_xll.ohTrigger(RecalcTrigger,TriggerON)),NA())</f>
        <v>7.5463208206603127E-3</v>
      </c>
      <c r="H1693" s="42">
        <f>_xll.qlCalendarAdvance(Calendar,$H1692,B1693,"f",FALSE)</f>
        <v>51609</v>
      </c>
      <c r="I1693" s="139">
        <f>_xll.qlInterestRateIndexValueDate(Index1M,$H1693)</f>
        <v>51615</v>
      </c>
      <c r="J1693" s="144">
        <f>IFERROR(_xll.qlIndexFixing(Index1M,$H1693,TRUE,_xll.ohTrigger(RecalcTrigger,Trigger1M)),NA())</f>
        <v>7.558435292382093E-3</v>
      </c>
      <c r="K1693" s="44">
        <f>IFERROR(_xll.qlIndexFixing(Index3M,H1693,TRUE,_xll.ohTrigger(RecalcTrigger,Trigger3M)),NA())</f>
        <v>7.9014768616390649E-3</v>
      </c>
      <c r="L1693" s="44">
        <f>IFERROR(_xll.qlIndexFixing(Index6M,$H1693,TRUE,_xll.ohTrigger(RecalcTrigger,Trigger6M)),NA())</f>
        <v>7.8816021624213486E-3</v>
      </c>
      <c r="M1693" s="145">
        <f>IFERROR(_xll.qlIndexFixing(Index1Y,$H1693,TRUE,_xll.ohTrigger(RecalcTrigger,Trigger1Y)),NA())</f>
        <v>8.091167871819363E-3</v>
      </c>
      <c r="N1693" s="144">
        <f>IFERROR(_xll.qlIndexFixing(ONIndex1M,I1693,TRUE,_xll.ohTrigger(RecalcTrigger,Trigger1M)),NA())</f>
        <v>7.5618941788047067E-3</v>
      </c>
      <c r="O1693" s="44">
        <f>IFERROR(_xll.qlIndexFixing(ONIndex3M,I1693,TRUE,_xll.ohTrigger(RecalcTrigger,Trigger3M)),NA())</f>
        <v>7.9179240931015471E-3</v>
      </c>
      <c r="P1693" s="44">
        <f>IFERROR(_xll.qlIndexFixing(ONIndex6M,I1693,TRUE,_xll.ohTrigger(RecalcTrigger,Trigger6M)),NA())</f>
        <v>7.9095033947762516E-3</v>
      </c>
      <c r="Q1693" s="145">
        <f>IFERROR(_xll.qlIndexFixing(ONIndex1Y,I1693,TRUE,_xll.ohTrigger(RecalcTrigger,Trigger1Y)),NA())</f>
        <v>8.1426129362593969E-3</v>
      </c>
    </row>
    <row r="1694" spans="2:17" x14ac:dyDescent="0.2">
      <c r="B1694" s="39" t="s">
        <v>42</v>
      </c>
      <c r="D1694" s="42">
        <f>_xll.qlCalendarAdvance(Calendar,$D1693,B1694,"f",FALSE)</f>
        <v>51616</v>
      </c>
      <c r="E1694" s="139">
        <f>_xll.qlInterestRateIndexValueDate(IndexON,D1694)</f>
        <v>51616</v>
      </c>
      <c r="F1694" s="155">
        <f>IFERROR(_xll.qlIndexFixing(IndexON,D1694,TRUE,_xll.ohTrigger(RecalcTrigger,TriggerON)),NA())</f>
        <v>7.5435938422252491E-3</v>
      </c>
      <c r="H1694" s="42">
        <f>_xll.qlCalendarAdvance(Calendar,$H1693,B1694,"f",FALSE)</f>
        <v>51616</v>
      </c>
      <c r="I1694" s="139">
        <f>_xll.qlInterestRateIndexValueDate(Index1M,$H1694)</f>
        <v>51620</v>
      </c>
      <c r="J1694" s="144">
        <f>IFERROR(_xll.qlIndexFixing(Index1M,$H1694,TRUE,_xll.ohTrigger(RecalcTrigger,Trigger1M)),NA())</f>
        <v>7.5560187366692233E-3</v>
      </c>
      <c r="K1694" s="44">
        <f>IFERROR(_xll.qlIndexFixing(Index3M,H1694,TRUE,_xll.ohTrigger(RecalcTrigger,Trigger3M)),NA())</f>
        <v>7.8986655098731741E-3</v>
      </c>
      <c r="L1694" s="44">
        <f>IFERROR(_xll.qlIndexFixing(Index6M,$H1694,TRUE,_xll.ohTrigger(RecalcTrigger,Trigger6M)),NA())</f>
        <v>7.8792622713963669E-3</v>
      </c>
      <c r="M1694" s="145">
        <f>IFERROR(_xll.qlIndexFixing(Index1Y,$H1694,TRUE,_xll.ohTrigger(RecalcTrigger,Trigger1Y)),NA())</f>
        <v>8.08889996370841E-3</v>
      </c>
      <c r="N1694" s="144">
        <f>IFERROR(_xll.qlIndexFixing(ONIndex1M,I1694,TRUE,_xll.ohTrigger(RecalcTrigger,Trigger1M)),NA())</f>
        <v>7.5592748283348499E-3</v>
      </c>
      <c r="O1694" s="44">
        <f>IFERROR(_xll.qlIndexFixing(ONIndex3M,I1694,TRUE,_xll.ohTrigger(RecalcTrigger,Trigger3M)),NA())</f>
        <v>7.9147823922021132E-3</v>
      </c>
      <c r="P1694" s="44">
        <f>IFERROR(_xll.qlIndexFixing(ONIndex6M,I1694,TRUE,_xll.ohTrigger(RecalcTrigger,Trigger6M)),NA())</f>
        <v>7.9066018593909604E-3</v>
      </c>
      <c r="Q1694" s="145">
        <f>IFERROR(_xll.qlIndexFixing(ONIndex1Y,I1694,TRUE,_xll.ohTrigger(RecalcTrigger,Trigger1Y)),NA())</f>
        <v>8.1396629303132073E-3</v>
      </c>
    </row>
    <row r="1695" spans="2:17" x14ac:dyDescent="0.2">
      <c r="B1695" s="39" t="s">
        <v>42</v>
      </c>
      <c r="D1695" s="42">
        <f>_xll.qlCalendarAdvance(Calendar,$D1694,B1695,"f",FALSE)</f>
        <v>51623</v>
      </c>
      <c r="E1695" s="139">
        <f>_xll.qlInterestRateIndexValueDate(IndexON,D1695)</f>
        <v>51623</v>
      </c>
      <c r="F1695" s="155">
        <f>IFERROR(_xll.qlIndexFixing(IndexON,D1695,TRUE,_xll.ohTrigger(RecalcTrigger,TriggerON)),NA())</f>
        <v>7.5402540109337224E-3</v>
      </c>
      <c r="H1695" s="42">
        <f>_xll.qlCalendarAdvance(Calendar,$H1694,B1695,"f",FALSE)</f>
        <v>51623</v>
      </c>
      <c r="I1695" s="139">
        <f>_xll.qlInterestRateIndexValueDate(Index1M,$H1695)</f>
        <v>51627</v>
      </c>
      <c r="J1695" s="144">
        <f>IFERROR(_xll.qlIndexFixing(Index1M,$H1695,TRUE,_xll.ohTrigger(RecalcTrigger,Trigger1M)),NA())</f>
        <v>7.5525120997615809E-3</v>
      </c>
      <c r="K1695" s="44">
        <f>IFERROR(_xll.qlIndexFixing(Index3M,H1695,TRUE,_xll.ohTrigger(RecalcTrigger,Trigger3M)),NA())</f>
        <v>7.8945774179553629E-3</v>
      </c>
      <c r="L1695" s="44">
        <f>IFERROR(_xll.qlIndexFixing(Index6M,$H1695,TRUE,_xll.ohTrigger(RecalcTrigger,Trigger6M)),NA())</f>
        <v>7.8758875044463491E-3</v>
      </c>
      <c r="M1695" s="145">
        <f>IFERROR(_xll.qlIndexFixing(Index1Y,$H1695,TRUE,_xll.ohTrigger(RecalcTrigger,Trigger1Y)),NA())</f>
        <v>8.0857400918452841E-3</v>
      </c>
      <c r="N1695" s="144">
        <f>IFERROR(_xll.qlIndexFixing(ONIndex1M,I1695,TRUE,_xll.ohTrigger(RecalcTrigger,Trigger1M)),NA())</f>
        <v>7.5563483471174919E-3</v>
      </c>
      <c r="O1695" s="44">
        <f>IFERROR(_xll.qlIndexFixing(ONIndex3M,I1695,TRUE,_xll.ohTrigger(RecalcTrigger,Trigger3M)),NA())</f>
        <v>7.9112465956665545E-3</v>
      </c>
      <c r="P1695" s="44">
        <f>IFERROR(_xll.qlIndexFixing(ONIndex6M,I1695,TRUE,_xll.ohTrigger(RecalcTrigger,Trigger6M)),NA())</f>
        <v>7.9033584803056556E-3</v>
      </c>
      <c r="Q1695" s="145">
        <f>IFERROR(_xll.qlIndexFixing(ONIndex1Y,I1695,TRUE,_xll.ohTrigger(RecalcTrigger,Trigger1Y)),NA())</f>
        <v>8.136372049385443E-3</v>
      </c>
    </row>
    <row r="1696" spans="2:17" x14ac:dyDescent="0.2">
      <c r="B1696" s="39" t="s">
        <v>42</v>
      </c>
      <c r="D1696" s="42">
        <f>_xll.qlCalendarAdvance(Calendar,$D1695,B1696,"f",FALSE)</f>
        <v>51630</v>
      </c>
      <c r="E1696" s="139">
        <f>_xll.qlInterestRateIndexValueDate(IndexON,D1696)</f>
        <v>51630</v>
      </c>
      <c r="F1696" s="155">
        <f>IFERROR(_xll.qlIndexFixing(IndexON,D1696,TRUE,_xll.ohTrigger(RecalcTrigger,TriggerON)),NA())</f>
        <v>7.5369539030667454E-3</v>
      </c>
      <c r="H1696" s="42">
        <f>_xll.qlCalendarAdvance(Calendar,$H1695,B1696,"f",FALSE)</f>
        <v>51630</v>
      </c>
      <c r="I1696" s="139">
        <f>_xll.qlInterestRateIndexValueDate(Index1M,$H1696)</f>
        <v>51634</v>
      </c>
      <c r="J1696" s="144">
        <f>IFERROR(_xll.qlIndexFixing(Index1M,$H1696,TRUE,_xll.ohTrigger(RecalcTrigger,Trigger1M)),NA())</f>
        <v>7.5492035675933473E-3</v>
      </c>
      <c r="K1696" s="44">
        <f>IFERROR(_xll.qlIndexFixing(Index3M,H1696,TRUE,_xll.ohTrigger(RecalcTrigger,Trigger3M)),NA())</f>
        <v>7.890715156062449E-3</v>
      </c>
      <c r="L1696" s="44">
        <f>IFERROR(_xll.qlIndexFixing(Index6M,$H1696,TRUE,_xll.ohTrigger(RecalcTrigger,Trigger6M)),NA())</f>
        <v>7.8726822787753854E-3</v>
      </c>
      <c r="M1696" s="145">
        <f>IFERROR(_xll.qlIndexFixing(Index1Y,$H1696,TRUE,_xll.ohTrigger(RecalcTrigger,Trigger1Y)),NA())</f>
        <v>8.0825972218402705E-3</v>
      </c>
      <c r="N1696" s="144">
        <f>IFERROR(_xll.qlIndexFixing(ONIndex1M,I1696,TRUE,_xll.ohTrigger(RecalcTrigger,Trigger1M)),NA())</f>
        <v>7.5529698592280425E-3</v>
      </c>
      <c r="O1696" s="44">
        <f>IFERROR(_xll.qlIndexFixing(ONIndex3M,I1696,TRUE,_xll.ohTrigger(RecalcTrigger,Trigger3M)),NA())</f>
        <v>7.9071560583177103E-3</v>
      </c>
      <c r="P1696" s="44">
        <f>IFERROR(_xll.qlIndexFixing(ONIndex6M,I1696,TRUE,_xll.ohTrigger(RecalcTrigger,Trigger6M)),NA())</f>
        <v>7.8996154581734146E-3</v>
      </c>
      <c r="Q1696" s="145">
        <f>IFERROR(_xll.qlIndexFixing(ONIndex1Y,I1696,TRUE,_xll.ohTrigger(RecalcTrigger,Trigger1Y)),NA())</f>
        <v>8.1325711330038075E-3</v>
      </c>
    </row>
    <row r="1697" spans="2:17" x14ac:dyDescent="0.2">
      <c r="B1697" s="39" t="s">
        <v>42</v>
      </c>
      <c r="D1697" s="42">
        <f>_xll.qlCalendarAdvance(Calendar,$D1696,B1697,"f",FALSE)</f>
        <v>51637</v>
      </c>
      <c r="E1697" s="139">
        <f>_xll.qlInterestRateIndexValueDate(IndexON,D1697)</f>
        <v>51637</v>
      </c>
      <c r="F1697" s="155">
        <f>IFERROR(_xll.qlIndexFixing(IndexON,D1697,TRUE,_xll.ohTrigger(RecalcTrigger,TriggerON)),NA())</f>
        <v>7.533693685930487E-3</v>
      </c>
      <c r="H1697" s="42">
        <f>_xll.qlCalendarAdvance(Calendar,$H1696,B1697,"f",FALSE)</f>
        <v>51637</v>
      </c>
      <c r="I1697" s="139">
        <f>_xll.qlInterestRateIndexValueDate(Index1M,$H1697)</f>
        <v>51641</v>
      </c>
      <c r="J1697" s="144">
        <f>IFERROR(_xll.qlIndexFixing(Index1M,$H1697,TRUE,_xll.ohTrigger(RecalcTrigger,Trigger1M)),NA())</f>
        <v>7.5459340121463193E-3</v>
      </c>
      <c r="K1697" s="44">
        <f>IFERROR(_xll.qlIndexFixing(Index3M,H1697,TRUE,_xll.ohTrigger(RecalcTrigger,Trigger3M)),NA())</f>
        <v>7.8868913376196961E-3</v>
      </c>
      <c r="L1697" s="44">
        <f>IFERROR(_xll.qlIndexFixing(Index6M,$H1697,TRUE,_xll.ohTrigger(RecalcTrigger,Trigger6M)),NA())</f>
        <v>7.8695112851325036E-3</v>
      </c>
      <c r="M1697" s="145">
        <f>IFERROR(_xll.qlIndexFixing(Index1Y,$H1697,TRUE,_xll.ohTrigger(RecalcTrigger,Trigger1Y)),NA())</f>
        <v>8.0794705433690685E-3</v>
      </c>
      <c r="N1697" s="144">
        <f>IFERROR(_xll.qlIndexFixing(ONIndex1M,I1697,TRUE,_xll.ohTrigger(RecalcTrigger,Trigger1M)),NA())</f>
        <v>7.5496300174648923E-3</v>
      </c>
      <c r="O1697" s="44">
        <f>IFERROR(_xll.qlIndexFixing(ONIndex3M,I1697,TRUE,_xll.ohTrigger(RecalcTrigger,Trigger3M)),NA())</f>
        <v>7.9031028901965783E-3</v>
      </c>
      <c r="P1697" s="44">
        <f>IFERROR(_xll.qlIndexFixing(ONIndex6M,I1697,TRUE,_xll.ohTrigger(RecalcTrigger,Trigger6M)),NA())</f>
        <v>7.8959166672998293E-3</v>
      </c>
      <c r="Q1697" s="145">
        <f>IFERROR(_xll.qlIndexFixing(ONIndex1Y,I1697,TRUE,_xll.ohTrigger(RecalcTrigger,Trigger1Y)),NA())</f>
        <v>8.1288117694633399E-3</v>
      </c>
    </row>
    <row r="1698" spans="2:17" x14ac:dyDescent="0.2">
      <c r="B1698" s="39" t="s">
        <v>42</v>
      </c>
      <c r="D1698" s="42">
        <f>_xll.qlCalendarAdvance(Calendar,$D1697,B1698,"f",FALSE)</f>
        <v>51644</v>
      </c>
      <c r="E1698" s="139">
        <f>_xll.qlInterestRateIndexValueDate(IndexON,D1698)</f>
        <v>51644</v>
      </c>
      <c r="F1698" s="155">
        <f>IFERROR(_xll.qlIndexFixing(IndexON,D1698,TRUE,_xll.ohTrigger(RecalcTrigger,TriggerON)),NA())</f>
        <v>7.5304735266712441E-3</v>
      </c>
      <c r="H1698" s="42">
        <f>_xll.qlCalendarAdvance(Calendar,$H1697,B1698,"f",FALSE)</f>
        <v>51644</v>
      </c>
      <c r="I1698" s="139">
        <f>_xll.qlInterestRateIndexValueDate(Index1M,$H1698)</f>
        <v>51648</v>
      </c>
      <c r="J1698" s="144">
        <f>IFERROR(_xll.qlIndexFixing(Index1M,$H1698,TRUE,_xll.ohTrigger(RecalcTrigger,Trigger1M)),NA())</f>
        <v>7.5427035978876461E-3</v>
      </c>
      <c r="K1698" s="44">
        <f>IFERROR(_xll.qlIndexFixing(Index3M,H1698,TRUE,_xll.ohTrigger(RecalcTrigger,Trigger3M)),NA())</f>
        <v>7.8831061227850798E-3</v>
      </c>
      <c r="L1698" s="44">
        <f>IFERROR(_xll.qlIndexFixing(Index6M,$H1698,TRUE,_xll.ohTrigger(RecalcTrigger,Trigger6M)),NA())</f>
        <v>7.8663727039888273E-3</v>
      </c>
      <c r="M1698" s="145">
        <f>IFERROR(_xll.qlIndexFixing(Index1Y,$H1698,TRUE,_xll.ohTrigger(RecalcTrigger,Trigger1Y)),NA())</f>
        <v>8.0763592434077314E-3</v>
      </c>
      <c r="N1698" s="144">
        <f>IFERROR(_xll.qlIndexFixing(ONIndex1M,I1698,TRUE,_xll.ohTrigger(RecalcTrigger,Trigger1M)),NA())</f>
        <v>7.5463289860167038E-3</v>
      </c>
      <c r="O1698" s="44">
        <f>IFERROR(_xll.qlIndexFixing(ONIndex3M,I1698,TRUE,_xll.ohTrigger(RecalcTrigger,Trigger3M)),NA())</f>
        <v>7.8990872512552102E-3</v>
      </c>
      <c r="P1698" s="44">
        <f>IFERROR(_xll.qlIndexFixing(ONIndex6M,I1698,TRUE,_xll.ohTrigger(RecalcTrigger,Trigger6M)),NA())</f>
        <v>7.8922622787480634E-3</v>
      </c>
      <c r="Q1698" s="145">
        <f>IFERROR(_xll.qlIndexFixing(ONIndex1Y,I1698,TRUE,_xll.ohTrigger(RecalcTrigger,Trigger1Y)),NA())</f>
        <v>8.1250941170374347E-3</v>
      </c>
    </row>
    <row r="1699" spans="2:17" x14ac:dyDescent="0.2">
      <c r="B1699" s="39" t="s">
        <v>42</v>
      </c>
      <c r="D1699" s="42">
        <f>_xll.qlCalendarAdvance(Calendar,$D1698,B1699,"f",FALSE)</f>
        <v>51651</v>
      </c>
      <c r="E1699" s="139">
        <f>_xll.qlInterestRateIndexValueDate(IndexON,D1699)</f>
        <v>51651</v>
      </c>
      <c r="F1699" s="155">
        <f>IFERROR(_xll.qlIndexFixing(IndexON,D1699,TRUE,_xll.ohTrigger(RecalcTrigger,TriggerON)),NA())</f>
        <v>7.5272935927550577E-3</v>
      </c>
      <c r="H1699" s="42">
        <f>_xll.qlCalendarAdvance(Calendar,$H1698,B1699,"f",FALSE)</f>
        <v>51651</v>
      </c>
      <c r="I1699" s="139">
        <f>_xll.qlInterestRateIndexValueDate(Index1M,$H1699)</f>
        <v>51655</v>
      </c>
      <c r="J1699" s="144">
        <f>IFERROR(_xll.qlIndexFixing(Index1M,$H1699,TRUE,_xll.ohTrigger(RecalcTrigger,Trigger1M)),NA())</f>
        <v>7.5396581344975289E-3</v>
      </c>
      <c r="K1699" s="44">
        <f>IFERROR(_xll.qlIndexFixing(Index3M,H1699,TRUE,_xll.ohTrigger(RecalcTrigger,Trigger3M)),NA())</f>
        <v>7.8793596717165737E-3</v>
      </c>
      <c r="L1699" s="44">
        <f>IFERROR(_xll.qlIndexFixing(Index6M,$H1699,TRUE,_xll.ohTrigger(RecalcTrigger,Trigger6M)),NA())</f>
        <v>7.8633898236135837E-3</v>
      </c>
      <c r="M1699" s="145">
        <f>IFERROR(_xll.qlIndexFixing(Index1Y,$H1699,TRUE,_xll.ohTrigger(RecalcTrigger,Trigger1Y)),NA())</f>
        <v>8.0732625062320002E-3</v>
      </c>
      <c r="N1699" s="144">
        <f>IFERROR(_xll.qlIndexFixing(ONIndex1M,I1699,TRUE,_xll.ohTrigger(RecalcTrigger,Trigger1M)),NA())</f>
        <v>7.5430669293918839E-3</v>
      </c>
      <c r="O1699" s="44">
        <f>IFERROR(_xll.qlIndexFixing(ONIndex3M,I1699,TRUE,_xll.ohTrigger(RecalcTrigger,Trigger3M)),NA())</f>
        <v>7.8951093013657214E-3</v>
      </c>
      <c r="P1699" s="44">
        <f>IFERROR(_xll.qlIndexFixing(ONIndex6M,I1699,TRUE,_xll.ohTrigger(RecalcTrigger,Trigger6M)),NA())</f>
        <v>7.8886524639809608E-3</v>
      </c>
      <c r="Q1699" s="145">
        <f>IFERROR(_xll.qlIndexFixing(ONIndex1Y,I1699,TRUE,_xll.ohTrigger(RecalcTrigger,Trigger1Y)),NA())</f>
        <v>8.1214183339994861E-3</v>
      </c>
    </row>
    <row r="1700" spans="2:17" x14ac:dyDescent="0.2">
      <c r="B1700" s="39" t="s">
        <v>42</v>
      </c>
      <c r="D1700" s="42">
        <f>_xll.qlCalendarAdvance(Calendar,$D1699,B1700,"f",FALSE)</f>
        <v>51658</v>
      </c>
      <c r="E1700" s="139">
        <f>_xll.qlInterestRateIndexValueDate(IndexON,D1700)</f>
        <v>51658</v>
      </c>
      <c r="F1700" s="155">
        <f>IFERROR(_xll.qlIndexFixing(IndexON,D1700,TRUE,_xll.ohTrigger(RecalcTrigger,TriggerON)),NA())</f>
        <v>7.5241540514081606E-3</v>
      </c>
      <c r="H1700" s="42">
        <f>_xll.qlCalendarAdvance(Calendar,$H1699,B1700,"f",FALSE)</f>
        <v>51658</v>
      </c>
      <c r="I1700" s="139">
        <f>_xll.qlInterestRateIndexValueDate(Index1M,$H1700)</f>
        <v>51662</v>
      </c>
      <c r="J1700" s="144">
        <f>IFERROR(_xll.qlIndexFixing(Index1M,$H1700,TRUE,_xll.ohTrigger(RecalcTrigger,Trigger1M)),NA())</f>
        <v>7.5365037287635772E-3</v>
      </c>
      <c r="K1700" s="44">
        <f>IFERROR(_xll.qlIndexFixing(Index3M,H1700,TRUE,_xll.ohTrigger(RecalcTrigger,Trigger3M)),NA())</f>
        <v>7.8756521445730188E-3</v>
      </c>
      <c r="L1700" s="44">
        <f>IFERROR(_xll.qlIndexFixing(Index6M,$H1700,TRUE,_xll.ohTrigger(RecalcTrigger,Trigger6M)),NA())</f>
        <v>7.8603094730872371E-3</v>
      </c>
      <c r="M1700" s="145">
        <f>IFERROR(_xll.qlIndexFixing(Index1Y,$H1700,TRUE,_xll.ohTrigger(RecalcTrigger,Trigger1Y)),NA())</f>
        <v>8.0701795134181919E-3</v>
      </c>
      <c r="N1700" s="144">
        <f>IFERROR(_xll.qlIndexFixing(ONIndex1M,I1700,TRUE,_xll.ohTrigger(RecalcTrigger,Trigger1M)),NA())</f>
        <v>7.5398440119389676E-3</v>
      </c>
      <c r="O1700" s="44">
        <f>IFERROR(_xll.qlIndexFixing(ONIndex3M,I1700,TRUE,_xll.ohTrigger(RecalcTrigger,Trigger3M)),NA())</f>
        <v>7.8911692006400358E-3</v>
      </c>
      <c r="P1700" s="44">
        <f>IFERROR(_xll.qlIndexFixing(ONIndex6M,I1700,TRUE,_xll.ohTrigger(RecalcTrigger,Trigger6M)),NA())</f>
        <v>7.8850873945413014E-3</v>
      </c>
      <c r="Q1700" s="145">
        <f>IFERROR(_xll.qlIndexFixing(ONIndex1Y,I1700,TRUE,_xll.ohTrigger(RecalcTrigger,Trigger1Y)),NA())</f>
        <v>8.1177845787827607E-3</v>
      </c>
    </row>
    <row r="1701" spans="2:17" x14ac:dyDescent="0.2">
      <c r="B1701" s="39" t="s">
        <v>42</v>
      </c>
      <c r="D1701" s="42">
        <f>_xll.qlCalendarAdvance(Calendar,$D1700,B1701,"f",FALSE)</f>
        <v>51665</v>
      </c>
      <c r="E1701" s="139">
        <f>_xll.qlInterestRateIndexValueDate(IndexON,D1701)</f>
        <v>51665</v>
      </c>
      <c r="F1701" s="155">
        <f>IFERROR(_xll.qlIndexFixing(IndexON,D1701,TRUE,_xll.ohTrigger(RecalcTrigger,TriggerON)),NA())</f>
        <v>7.5210550698567857E-3</v>
      </c>
      <c r="H1701" s="42">
        <f>_xll.qlCalendarAdvance(Calendar,$H1700,B1701,"f",FALSE)</f>
        <v>51665</v>
      </c>
      <c r="I1701" s="139">
        <f>_xll.qlInterestRateIndexValueDate(Index1M,$H1701)</f>
        <v>51669</v>
      </c>
      <c r="J1701" s="144">
        <f>IFERROR(_xll.qlIndexFixing(Index1M,$H1701,TRUE,_xll.ohTrigger(RecalcTrigger,Trigger1M)),NA())</f>
        <v>7.5333889450179825E-3</v>
      </c>
      <c r="K1701" s="44">
        <f>IFERROR(_xll.qlIndexFixing(Index3M,H1701,TRUE,_xll.ohTrigger(RecalcTrigger,Trigger3M)),NA())</f>
        <v>7.8719837015106542E-3</v>
      </c>
      <c r="L1701" s="44">
        <f>IFERROR(_xll.qlIndexFixing(Index6M,$H1701,TRUE,_xll.ohTrigger(RecalcTrigger,Trigger6M)),NA())</f>
        <v>7.8572562053703283E-3</v>
      </c>
      <c r="M1701" s="145">
        <f>IFERROR(_xll.qlIndexFixing(Index1Y,$H1701,TRUE,_xll.ohTrigger(RecalcTrigger,Trigger1Y)),NA())</f>
        <v>8.0671094438423165E-3</v>
      </c>
      <c r="N1701" s="144">
        <f>IFERROR(_xll.qlIndexFixing(ONIndex1M,I1701,TRUE,_xll.ohTrigger(RecalcTrigger,Trigger1M)),NA())</f>
        <v>7.5366603980864255E-3</v>
      </c>
      <c r="O1701" s="44">
        <f>IFERROR(_xll.qlIndexFixing(ONIndex3M,I1701,TRUE,_xll.ohTrigger(RecalcTrigger,Trigger3M)),NA())</f>
        <v>7.8872671089502688E-3</v>
      </c>
      <c r="P1701" s="44">
        <f>IFERROR(_xll.qlIndexFixing(ONIndex6M,I1701,TRUE,_xll.ohTrigger(RecalcTrigger,Trigger6M)),NA())</f>
        <v>7.881567241652121E-3</v>
      </c>
      <c r="Q1701" s="145">
        <f>IFERROR(_xll.qlIndexFixing(ONIndex1Y,I1701,TRUE,_xll.ohTrigger(RecalcTrigger,Trigger1Y)),NA())</f>
        <v>8.1141930096606529E-3</v>
      </c>
    </row>
    <row r="1702" spans="2:17" x14ac:dyDescent="0.2">
      <c r="B1702" s="39" t="s">
        <v>42</v>
      </c>
      <c r="D1702" s="42">
        <f>_xll.qlCalendarAdvance(Calendar,$D1701,B1702,"f",FALSE)</f>
        <v>51672</v>
      </c>
      <c r="E1702" s="139">
        <f>_xll.qlInterestRateIndexValueDate(IndexON,D1702)</f>
        <v>51672</v>
      </c>
      <c r="F1702" s="155">
        <f>IFERROR(_xll.qlIndexFixing(IndexON,D1702,TRUE,_xll.ohTrigger(RecalcTrigger,TriggerON)),NA())</f>
        <v>7.5179968155669741E-3</v>
      </c>
      <c r="H1702" s="42">
        <f>_xll.qlCalendarAdvance(Calendar,$H1701,B1702,"f",FALSE)</f>
        <v>51672</v>
      </c>
      <c r="I1702" s="139">
        <f>_xll.qlInterestRateIndexValueDate(Index1M,$H1702)</f>
        <v>51676</v>
      </c>
      <c r="J1702" s="144">
        <f>IFERROR(_xll.qlIndexFixing(Index1M,$H1702,TRUE,_xll.ohTrigger(RecalcTrigger,Trigger1M)),NA())</f>
        <v>7.5303139477185255E-3</v>
      </c>
      <c r="K1702" s="44">
        <f>IFERROR(_xll.qlIndexFixing(Index3M,H1702,TRUE,_xll.ohTrigger(RecalcTrigger,Trigger3M)),NA())</f>
        <v>7.8683545026917972E-3</v>
      </c>
      <c r="L1702" s="44">
        <f>IFERROR(_xll.qlIndexFixing(Index6M,$H1702,TRUE,_xll.ohTrigger(RecalcTrigger,Trigger6M)),NA())</f>
        <v>7.8542281669426797E-3</v>
      </c>
      <c r="M1702" s="145">
        <f>IFERROR(_xll.qlIndexFixing(Index1Y,$H1702,TRUE,_xll.ohTrigger(RecalcTrigger,Trigger1Y)),NA())</f>
        <v>8.0640514736802938E-3</v>
      </c>
      <c r="N1702" s="144">
        <f>IFERROR(_xll.qlIndexFixing(ONIndex1M,I1702,TRUE,_xll.ohTrigger(RecalcTrigger,Trigger1M)),NA())</f>
        <v>7.5335162522627286E-3</v>
      </c>
      <c r="O1702" s="44">
        <f>IFERROR(_xll.qlIndexFixing(ONIndex3M,I1702,TRUE,_xll.ohTrigger(RecalcTrigger,Trigger3M)),NA())</f>
        <v>7.8834031863284082E-3</v>
      </c>
      <c r="P1702" s="44">
        <f>IFERROR(_xll.qlIndexFixing(ONIndex6M,I1702,TRUE,_xll.ohTrigger(RecalcTrigger,Trigger6M)),NA())</f>
        <v>7.8780921766163914E-3</v>
      </c>
      <c r="Q1702" s="145">
        <f>IFERROR(_xll.qlIndexFixing(ONIndex1Y,I1702,TRUE,_xll.ohTrigger(RecalcTrigger,Trigger1Y)),NA())</f>
        <v>8.1106437849864932E-3</v>
      </c>
    </row>
    <row r="1703" spans="2:17" x14ac:dyDescent="0.2">
      <c r="B1703" s="39" t="s">
        <v>42</v>
      </c>
      <c r="D1703" s="42">
        <f>_xll.qlCalendarAdvance(Calendar,$D1702,B1703,"f",FALSE)</f>
        <v>51679</v>
      </c>
      <c r="E1703" s="139">
        <f>_xll.qlInterestRateIndexValueDate(IndexON,D1703)</f>
        <v>51679</v>
      </c>
      <c r="F1703" s="155">
        <f>IFERROR(_xll.qlIndexFixing(IndexON,D1703,TRUE,_xll.ohTrigger(RecalcTrigger,TriggerON)),NA())</f>
        <v>7.5149794556850225E-3</v>
      </c>
      <c r="H1703" s="42">
        <f>_xll.qlCalendarAdvance(Calendar,$H1702,B1703,"f",FALSE)</f>
        <v>51679</v>
      </c>
      <c r="I1703" s="139">
        <f>_xll.qlInterestRateIndexValueDate(Index1M,$H1703)</f>
        <v>51683</v>
      </c>
      <c r="J1703" s="144">
        <f>IFERROR(_xll.qlIndexFixing(Index1M,$H1703,TRUE,_xll.ohTrigger(RecalcTrigger,Trigger1M)),NA())</f>
        <v>7.5271444007595258E-3</v>
      </c>
      <c r="K1703" s="44">
        <f>IFERROR(_xll.qlIndexFixing(Index3M,H1703,TRUE,_xll.ohTrigger(RecalcTrigger,Trigger3M)),NA())</f>
        <v>7.8647647067704059E-3</v>
      </c>
      <c r="L1703" s="44">
        <f>IFERROR(_xll.qlIndexFixing(Index6M,$H1703,TRUE,_xll.ohTrigger(RecalcTrigger,Trigger6M)),NA())</f>
        <v>7.8509802815367111E-3</v>
      </c>
      <c r="M1703" s="145">
        <f>IFERROR(_xll.qlIndexFixing(Index1Y,$H1703,TRUE,_xll.ohTrigger(RecalcTrigger,Trigger1Y)),NA())</f>
        <v>8.0610047764079623E-3</v>
      </c>
      <c r="N1703" s="144">
        <f>IFERROR(_xll.qlIndexFixing(ONIndex1M,I1703,TRUE,_xll.ohTrigger(RecalcTrigger,Trigger1M)),NA())</f>
        <v>7.5304117387364755E-3</v>
      </c>
      <c r="O1703" s="44">
        <f>IFERROR(_xll.qlIndexFixing(ONIndex3M,I1703,TRUE,_xll.ohTrigger(RecalcTrigger,Trigger3M)),NA())</f>
        <v>7.8795775924067613E-3</v>
      </c>
      <c r="P1703" s="44">
        <f>IFERROR(_xll.qlIndexFixing(ONIndex6M,I1703,TRUE,_xll.ohTrigger(RecalcTrigger,Trigger6M)),NA())</f>
        <v>7.8746623708969565E-3</v>
      </c>
      <c r="Q1703" s="145">
        <f>IFERROR(_xll.qlIndexFixing(ONIndex1Y,I1703,TRUE,_xll.ohTrigger(RecalcTrigger,Trigger1Y)),NA())</f>
        <v>8.1071370631136119E-3</v>
      </c>
    </row>
    <row r="1704" spans="2:17" x14ac:dyDescent="0.2">
      <c r="B1704" s="39" t="s">
        <v>42</v>
      </c>
      <c r="D1704" s="42">
        <f>_xll.qlCalendarAdvance(Calendar,$D1703,B1704,"f",FALSE)</f>
        <v>51686</v>
      </c>
      <c r="E1704" s="139">
        <f>_xll.qlInterestRateIndexValueDate(IndexON,D1704)</f>
        <v>51686</v>
      </c>
      <c r="F1704" s="155">
        <f>IFERROR(_xll.qlIndexFixing(IndexON,D1704,TRUE,_xll.ohTrigger(RecalcTrigger,TriggerON)),NA())</f>
        <v>7.5120031576769719E-3</v>
      </c>
      <c r="H1704" s="42">
        <f>_xll.qlCalendarAdvance(Calendar,$H1703,B1704,"f",FALSE)</f>
        <v>51686</v>
      </c>
      <c r="I1704" s="139">
        <f>_xll.qlInterestRateIndexValueDate(Index1M,$H1704)</f>
        <v>51690</v>
      </c>
      <c r="J1704" s="144">
        <f>IFERROR(_xll.qlIndexFixing(Index1M,$H1704,TRUE,_xll.ohTrigger(RecalcTrigger,Trigger1M)),NA())</f>
        <v>7.5241522874385453E-3</v>
      </c>
      <c r="K1704" s="44">
        <f>IFERROR(_xll.qlIndexFixing(Index3M,H1704,TRUE,_xll.ohTrigger(RecalcTrigger,Trigger3M)),NA())</f>
        <v>7.8612137073046286E-3</v>
      </c>
      <c r="L1704" s="44">
        <f>IFERROR(_xll.qlIndexFixing(Index6M,$H1704,TRUE,_xll.ohTrigger(RecalcTrigger,Trigger6M)),NA())</f>
        <v>7.8481192339203316E-3</v>
      </c>
      <c r="M1704" s="145">
        <f>IFERROR(_xll.qlIndexFixing(Index1Y,$H1704,TRUE,_xll.ohTrigger(RecalcTrigger,Trigger1Y)),NA())</f>
        <v>8.0579685228004128E-3</v>
      </c>
      <c r="N1704" s="144">
        <f>IFERROR(_xll.qlIndexFixing(ONIndex1M,I1704,TRUE,_xll.ohTrigger(RecalcTrigger,Trigger1M)),NA())</f>
        <v>7.5273470220160732E-3</v>
      </c>
      <c r="O1704" s="44">
        <f>IFERROR(_xll.qlIndexFixing(ONIndex3M,I1704,TRUE,_xll.ohTrigger(RecalcTrigger,Trigger3M)),NA())</f>
        <v>7.8757904875370599E-3</v>
      </c>
      <c r="P1704" s="44">
        <f>IFERROR(_xll.qlIndexFixing(ONIndex6M,I1704,TRUE,_xll.ohTrigger(RecalcTrigger,Trigger6M)),NA())</f>
        <v>7.8712779959566603E-3</v>
      </c>
      <c r="Q1704" s="145">
        <f>IFERROR(_xll.qlIndexFixing(ONIndex1Y,I1704,TRUE,_xll.ohTrigger(RecalcTrigger,Trigger1Y)),NA())</f>
        <v>8.1036730022354675E-3</v>
      </c>
    </row>
    <row r="1705" spans="2:17" x14ac:dyDescent="0.2">
      <c r="B1705" s="39" t="s">
        <v>42</v>
      </c>
      <c r="D1705" s="42">
        <f>_xll.qlCalendarAdvance(Calendar,$D1704,B1705,"f",FALSE)</f>
        <v>51693</v>
      </c>
      <c r="E1705" s="139">
        <f>_xll.qlInterestRateIndexValueDate(IndexON,D1705)</f>
        <v>51693</v>
      </c>
      <c r="F1705" s="155">
        <f>IFERROR(_xll.qlIndexFixing(IndexON,D1705,TRUE,_xll.ohTrigger(RecalcTrigger,TriggerON)),NA())</f>
        <v>7.5090680885292471E-3</v>
      </c>
      <c r="H1705" s="42">
        <f>_xll.qlCalendarAdvance(Calendar,$H1704,B1705,"f",FALSE)</f>
        <v>51693</v>
      </c>
      <c r="I1705" s="139">
        <f>_xll.qlInterestRateIndexValueDate(Index1M,$H1705)</f>
        <v>51697</v>
      </c>
      <c r="J1705" s="144">
        <f>IFERROR(_xll.qlIndexFixing(Index1M,$H1705,TRUE,_xll.ohTrigger(RecalcTrigger,Trigger1M)),NA())</f>
        <v>7.5212004665785454E-3</v>
      </c>
      <c r="K1705" s="44">
        <f>IFERROR(_xll.qlIndexFixing(Index3M,H1705,TRUE,_xll.ohTrigger(RecalcTrigger,Trigger3M)),NA())</f>
        <v>7.8576988863468655E-3</v>
      </c>
      <c r="L1705" s="44">
        <f>IFERROR(_xll.qlIndexFixing(Index6M,$H1705,TRUE,_xll.ohTrigger(RecalcTrigger,Trigger6M)),NA())</f>
        <v>7.8451560920658383E-3</v>
      </c>
      <c r="M1705" s="145">
        <f>IFERROR(_xll.qlIndexFixing(Index1Y,$H1705,TRUE,_xll.ohTrigger(RecalcTrigger,Trigger1Y)),NA())</f>
        <v>8.054941880933527E-3</v>
      </c>
      <c r="N1705" s="144">
        <f>IFERROR(_xll.qlIndexFixing(ONIndex1M,I1705,TRUE,_xll.ohTrigger(RecalcTrigger,Trigger1M)),NA())</f>
        <v>7.5243222665299925E-3</v>
      </c>
      <c r="O1705" s="44">
        <f>IFERROR(_xll.qlIndexFixing(ONIndex3M,I1705,TRUE,_xll.ohTrigger(RecalcTrigger,Trigger3M)),NA())</f>
        <v>7.8720420314315476E-3</v>
      </c>
      <c r="P1705" s="44">
        <f>IFERROR(_xll.qlIndexFixing(ONIndex6M,I1705,TRUE,_xll.ohTrigger(RecalcTrigger,Trigger6M)),NA())</f>
        <v>7.8679392228586664E-3</v>
      </c>
      <c r="Q1705" s="145">
        <f>IFERROR(_xll.qlIndexFixing(ONIndex1Y,I1705,TRUE,_xll.ohTrigger(RecalcTrigger,Trigger1Y)),NA())</f>
        <v>8.1002517609451985E-3</v>
      </c>
    </row>
    <row r="1706" spans="2:17" x14ac:dyDescent="0.2">
      <c r="B1706" s="39" t="s">
        <v>42</v>
      </c>
      <c r="D1706" s="42">
        <f>_xll.qlCalendarAdvance(Calendar,$D1705,B1706,"f",FALSE)</f>
        <v>51700</v>
      </c>
      <c r="E1706" s="139">
        <f>_xll.qlInterestRateIndexValueDate(IndexON,D1706)</f>
        <v>51700</v>
      </c>
      <c r="F1706" s="155">
        <f>IFERROR(_xll.qlIndexFixing(IndexON,D1706,TRUE,_xll.ohTrigger(RecalcTrigger,TriggerON)),NA())</f>
        <v>7.5061744160276334E-3</v>
      </c>
      <c r="H1706" s="42">
        <f>_xll.qlCalendarAdvance(Calendar,$H1705,B1706,"f",FALSE)</f>
        <v>51700</v>
      </c>
      <c r="I1706" s="139">
        <f>_xll.qlInterestRateIndexValueDate(Index1M,$H1706)</f>
        <v>51704</v>
      </c>
      <c r="J1706" s="144">
        <f>IFERROR(_xll.qlIndexFixing(Index1M,$H1706,TRUE,_xll.ohTrigger(RecalcTrigger,Trigger1M)),NA())</f>
        <v>7.5182891026466751E-3</v>
      </c>
      <c r="K1706" s="44">
        <f>IFERROR(_xll.qlIndexFixing(Index3M,H1706,TRUE,_xll.ohTrigger(RecalcTrigger,Trigger3M)),NA())</f>
        <v>7.8542172916517151E-3</v>
      </c>
      <c r="L1706" s="44">
        <f>IFERROR(_xll.qlIndexFixing(Index6M,$H1706,TRUE,_xll.ohTrigger(RecalcTrigger,Trigger6M)),NA())</f>
        <v>7.8422105915870975E-3</v>
      </c>
      <c r="M1706" s="145">
        <f>IFERROR(_xll.qlIndexFixing(Index1Y,$H1706,TRUE,_xll.ohTrigger(RecalcTrigger,Trigger1Y)),NA())</f>
        <v>8.0519240161820039E-3</v>
      </c>
      <c r="N1706" s="144">
        <f>IFERROR(_xll.qlIndexFixing(ONIndex1M,I1706,TRUE,_xll.ohTrigger(RecalcTrigger,Trigger1M)),NA())</f>
        <v>7.5213376365468321E-3</v>
      </c>
      <c r="O1706" s="44">
        <f>IFERROR(_xll.qlIndexFixing(ONIndex3M,I1706,TRUE,_xll.ohTrigger(RecalcTrigger,Trigger3M)),NA())</f>
        <v>7.8683323841222119E-3</v>
      </c>
      <c r="P1706" s="44">
        <f>IFERROR(_xll.qlIndexFixing(ONIndex6M,I1706,TRUE,_xll.ohTrigger(RecalcTrigger,Trigger6M)),NA())</f>
        <v>7.8646462232256908E-3</v>
      </c>
      <c r="Q1706" s="145">
        <f>IFERROR(_xll.qlIndexFixing(ONIndex1Y,I1706,TRUE,_xll.ohTrigger(RecalcTrigger,Trigger1Y)),NA())</f>
        <v>8.0968734973563272E-3</v>
      </c>
    </row>
    <row r="1707" spans="2:17" x14ac:dyDescent="0.2">
      <c r="B1707" s="39" t="s">
        <v>42</v>
      </c>
      <c r="D1707" s="42">
        <f>_xll.qlCalendarAdvance(Calendar,$D1706,B1707,"f",FALSE)</f>
        <v>51707</v>
      </c>
      <c r="E1707" s="139">
        <f>_xll.qlInterestRateIndexValueDate(IndexON,D1707)</f>
        <v>51707</v>
      </c>
      <c r="F1707" s="155">
        <f>IFERROR(_xll.qlIndexFixing(IndexON,D1707,TRUE,_xll.ohTrigger(RecalcTrigger,TriggerON)),NA())</f>
        <v>7.5033223069986832E-3</v>
      </c>
      <c r="H1707" s="42">
        <f>_xll.qlCalendarAdvance(Calendar,$H1706,B1707,"f",FALSE)</f>
        <v>51707</v>
      </c>
      <c r="I1707" s="139">
        <f>_xll.qlInterestRateIndexValueDate(Index1M,$H1707)</f>
        <v>51711</v>
      </c>
      <c r="J1707" s="144">
        <f>IFERROR(_xll.qlIndexFixing(Index1M,$H1707,TRUE,_xll.ohTrigger(RecalcTrigger,Trigger1M)),NA())</f>
        <v>7.5154183601126631E-3</v>
      </c>
      <c r="K1707" s="44">
        <f>IFERROR(_xll.qlIndexFixing(Index3M,H1707,TRUE,_xll.ohTrigger(RecalcTrigger,Trigger3M)),NA())</f>
        <v>7.8507659614883134E-3</v>
      </c>
      <c r="L1707" s="44">
        <f>IFERROR(_xll.qlIndexFixing(Index6M,$H1707,TRUE,_xll.ohTrigger(RecalcTrigger,Trigger6M)),NA())</f>
        <v>7.83928085922821E-3</v>
      </c>
      <c r="M1707" s="145">
        <f>IFERROR(_xll.qlIndexFixing(Index1Y,$H1707,TRUE,_xll.ohTrigger(RecalcTrigger,Trigger1Y)),NA())</f>
        <v>8.048914091220459E-3</v>
      </c>
      <c r="N1707" s="144">
        <f>IFERROR(_xll.qlIndexFixing(ONIndex1M,I1707,TRUE,_xll.ohTrigger(RecalcTrigger,Trigger1M)),NA())</f>
        <v>7.5183932965749989E-3</v>
      </c>
      <c r="O1707" s="44">
        <f>IFERROR(_xll.qlIndexFixing(ONIndex3M,I1707,TRUE,_xll.ohTrigger(RecalcTrigger,Trigger3M)),NA())</f>
        <v>7.8646617054811685E-3</v>
      </c>
      <c r="P1707" s="44">
        <f>IFERROR(_xll.qlIndexFixing(ONIndex6M,I1707,TRUE,_xll.ohTrigger(RecalcTrigger,Trigger6M)),NA())</f>
        <v>7.8613991682807693E-3</v>
      </c>
      <c r="Q1707" s="145">
        <f>IFERROR(_xll.qlIndexFixing(ONIndex1Y,I1707,TRUE,_xll.ohTrigger(RecalcTrigger,Trigger1Y)),NA())</f>
        <v>8.0935383699021202E-3</v>
      </c>
    </row>
    <row r="1708" spans="2:17" x14ac:dyDescent="0.2">
      <c r="B1708" s="39" t="s">
        <v>42</v>
      </c>
      <c r="D1708" s="42">
        <f>_xll.qlCalendarAdvance(Calendar,$D1707,B1708,"f",FALSE)</f>
        <v>51714</v>
      </c>
      <c r="E1708" s="139">
        <f>_xll.qlInterestRateIndexValueDate(IndexON,D1708)</f>
        <v>51714</v>
      </c>
      <c r="F1708" s="155">
        <f>IFERROR(_xll.qlIndexFixing(IndexON,D1708,TRUE,_xll.ohTrigger(RecalcTrigger,TriggerON)),NA())</f>
        <v>7.5005119289084377E-3</v>
      </c>
      <c r="H1708" s="42">
        <f>_xll.qlCalendarAdvance(Calendar,$H1707,B1708,"f",FALSE)</f>
        <v>51714</v>
      </c>
      <c r="I1708" s="139">
        <f>_xll.qlInterestRateIndexValueDate(Index1M,$H1708)</f>
        <v>51718</v>
      </c>
      <c r="J1708" s="144">
        <f>IFERROR(_xll.qlIndexFixing(Index1M,$H1708,TRUE,_xll.ohTrigger(RecalcTrigger,Trigger1M)),NA())</f>
        <v>7.5125884034436593E-3</v>
      </c>
      <c r="K1708" s="44">
        <f>IFERROR(_xll.qlIndexFixing(Index3M,H1708,TRUE,_xll.ohTrigger(RecalcTrigger,Trigger3M)),NA())</f>
        <v>7.8473419246394768E-3</v>
      </c>
      <c r="L1708" s="44">
        <f>IFERROR(_xll.qlIndexFixing(Index6M,$H1708,TRUE,_xll.ohTrigger(RecalcTrigger,Trigger6M)),NA())</f>
        <v>7.8363650157637042E-3</v>
      </c>
      <c r="M1708" s="145">
        <f>IFERROR(_xll.qlIndexFixing(Index1Y,$H1708,TRUE,_xll.ohTrigger(RecalcTrigger,Trigger1Y)),NA())</f>
        <v>8.0459112660234144E-3</v>
      </c>
      <c r="N1708" s="144">
        <f>IFERROR(_xll.qlIndexFixing(ONIndex1M,I1708,TRUE,_xll.ohTrigger(RecalcTrigger,Trigger1M)),NA())</f>
        <v>7.5154894108830916E-3</v>
      </c>
      <c r="O1708" s="44">
        <f>IFERROR(_xll.qlIndexFixing(ONIndex3M,I1708,TRUE,_xll.ohTrigger(RecalcTrigger,Trigger3M)),NA())</f>
        <v>7.8610301557002771E-3</v>
      </c>
      <c r="P1708" s="44">
        <f>IFERROR(_xll.qlIndexFixing(ONIndex6M,I1708,TRUE,_xll.ohTrigger(RecalcTrigger,Trigger6M)),NA())</f>
        <v>7.8581982295666819E-3</v>
      </c>
      <c r="Q1708" s="145">
        <f>IFERROR(_xll.qlIndexFixing(ONIndex1Y,I1708,TRUE,_xll.ohTrigger(RecalcTrigger,Trigger1Y)),NA())</f>
        <v>8.0902465368559717E-3</v>
      </c>
    </row>
    <row r="1709" spans="2:17" x14ac:dyDescent="0.2">
      <c r="B1709" s="39" t="s">
        <v>42</v>
      </c>
      <c r="D1709" s="42">
        <f>_xll.qlCalendarAdvance(Calendar,$D1708,B1709,"f",FALSE)</f>
        <v>51721</v>
      </c>
      <c r="E1709" s="139">
        <f>_xll.qlInterestRateIndexValueDate(IndexON,D1709)</f>
        <v>51721</v>
      </c>
      <c r="F1709" s="155">
        <f>IFERROR(_xll.qlIndexFixing(IndexON,D1709,TRUE,_xll.ohTrigger(RecalcTrigger,TriggerON)),NA())</f>
        <v>7.4977434491430017E-3</v>
      </c>
      <c r="H1709" s="42">
        <f>_xll.qlCalendarAdvance(Calendar,$H1708,B1709,"f",FALSE)</f>
        <v>51721</v>
      </c>
      <c r="I1709" s="139">
        <f>_xll.qlInterestRateIndexValueDate(Index1M,$H1709)</f>
        <v>51725</v>
      </c>
      <c r="J1709" s="144">
        <f>IFERROR(_xll.qlIndexFixing(Index1M,$H1709,TRUE,_xll.ohTrigger(RecalcTrigger,Trigger1M)),NA())</f>
        <v>7.5097993971093915E-3</v>
      </c>
      <c r="K1709" s="44">
        <f>IFERROR(_xll.qlIndexFixing(Index3M,H1709,TRUE,_xll.ohTrigger(RecalcTrigger,Trigger3M)),NA())</f>
        <v>7.8439422004016966E-3</v>
      </c>
      <c r="L1709" s="44">
        <f>IFERROR(_xll.qlIndexFixing(Index6M,$H1709,TRUE,_xll.ohTrigger(RecalcTrigger,Trigger6M)),NA())</f>
        <v>7.8334611759968004E-3</v>
      </c>
      <c r="M1709" s="145">
        <f>IFERROR(_xll.qlIndexFixing(Index1Y,$H1709,TRUE,_xll.ohTrigger(RecalcTrigger,Trigger1Y)),NA())</f>
        <v>8.0429146978642178E-3</v>
      </c>
      <c r="N1709" s="144">
        <f>IFERROR(_xll.qlIndexFixing(ONIndex1M,I1709,TRUE,_xll.ohTrigger(RecalcTrigger,Trigger1M)),NA())</f>
        <v>7.5126261439795172E-3</v>
      </c>
      <c r="O1709" s="44">
        <f>IFERROR(_xll.qlIndexFixing(ONIndex3M,I1709,TRUE,_xll.ohTrigger(RecalcTrigger,Trigger3M)),NA())</f>
        <v>7.857437894411845E-3</v>
      </c>
      <c r="P1709" s="44">
        <f>IFERROR(_xll.qlIndexFixing(ONIndex6M,I1709,TRUE,_xll.ohTrigger(RecalcTrigger,Trigger6M)),NA())</f>
        <v>7.8550435782265282E-3</v>
      </c>
      <c r="Q1709" s="145">
        <f>IFERROR(_xll.qlIndexFixing(ONIndex1Y,I1709,TRUE,_xll.ohTrigger(RecalcTrigger,Trigger1Y)),NA())</f>
        <v>8.0869981566511484E-3</v>
      </c>
    </row>
    <row r="1710" spans="2:17" x14ac:dyDescent="0.2">
      <c r="B1710" s="39" t="s">
        <v>42</v>
      </c>
      <c r="D1710" s="42">
        <f>_xll.qlCalendarAdvance(Calendar,$D1709,B1710,"f",FALSE)</f>
        <v>51728</v>
      </c>
      <c r="E1710" s="139">
        <f>_xll.qlInterestRateIndexValueDate(IndexON,D1710)</f>
        <v>51728</v>
      </c>
      <c r="F1710" s="155">
        <f>IFERROR(_xll.qlIndexFixing(IndexON,D1710,TRUE,_xll.ohTrigger(RecalcTrigger,TriggerON)),NA())</f>
        <v>7.4950170349286083E-3</v>
      </c>
      <c r="H1710" s="42">
        <f>_xll.qlCalendarAdvance(Calendar,$H1709,B1710,"f",FALSE)</f>
        <v>51728</v>
      </c>
      <c r="I1710" s="139">
        <f>_xll.qlInterestRateIndexValueDate(Index1M,$H1710)</f>
        <v>51732</v>
      </c>
      <c r="J1710" s="144">
        <f>IFERROR(_xll.qlIndexFixing(Index1M,$H1710,TRUE,_xll.ohTrigger(RecalcTrigger,Trigger1M)),NA())</f>
        <v>7.5070515055821671E-3</v>
      </c>
      <c r="K1710" s="44">
        <f>IFERROR(_xll.qlIndexFixing(Index3M,H1710,TRUE,_xll.ohTrigger(RecalcTrigger,Trigger3M)),NA())</f>
        <v>7.840563798586872E-3</v>
      </c>
      <c r="L1710" s="44">
        <f>IFERROR(_xll.qlIndexFixing(Index6M,$H1710,TRUE,_xll.ohTrigger(RecalcTrigger,Trigger6M)),NA())</f>
        <v>7.8305674487602738E-3</v>
      </c>
      <c r="M1710" s="145">
        <f>IFERROR(_xll.qlIndexFixing(Index1Y,$H1710,TRUE,_xll.ohTrigger(RecalcTrigger,Trigger1Y)),NA())</f>
        <v>8.0399235413170008E-3</v>
      </c>
      <c r="N1710" s="144">
        <f>IFERROR(_xll.qlIndexFixing(ONIndex1M,I1710,TRUE,_xll.ohTrigger(RecalcTrigger,Trigger1M)),NA())</f>
        <v>7.5098036602927465E-3</v>
      </c>
      <c r="O1710" s="44">
        <f>IFERROR(_xll.qlIndexFixing(ONIndex3M,I1710,TRUE,_xll.ohTrigger(RecalcTrigger,Trigger3M)),NA())</f>
        <v>7.8538850817277961E-3</v>
      </c>
      <c r="P1710" s="44">
        <f>IFERROR(_xll.qlIndexFixing(ONIndex6M,I1710,TRUE,_xll.ohTrigger(RecalcTrigger,Trigger6M)),NA())</f>
        <v>7.8519353858030883E-3</v>
      </c>
      <c r="Q1710" s="145">
        <f>IFERROR(_xll.qlIndexFixing(ONIndex1Y,I1710,TRUE,_xll.ohTrigger(RecalcTrigger,Trigger1Y)),NA())</f>
        <v>8.0837933874811085E-3</v>
      </c>
    </row>
    <row r="1711" spans="2:17" x14ac:dyDescent="0.2">
      <c r="B1711" s="39" t="s">
        <v>42</v>
      </c>
      <c r="D1711" s="42">
        <f>_xll.qlCalendarAdvance(Calendar,$D1710,B1711,"f",FALSE)</f>
        <v>51735</v>
      </c>
      <c r="E1711" s="139">
        <f>_xll.qlInterestRateIndexValueDate(IndexON,D1711)</f>
        <v>51735</v>
      </c>
      <c r="F1711" s="155">
        <f>IFERROR(_xll.qlIndexFixing(IndexON,D1711,TRUE,_xll.ohTrigger(RecalcTrigger,TriggerON)),NA())</f>
        <v>7.4923328536513623E-3</v>
      </c>
      <c r="H1711" s="42">
        <f>_xll.qlCalendarAdvance(Calendar,$H1710,B1711,"f",FALSE)</f>
        <v>51735</v>
      </c>
      <c r="I1711" s="139">
        <f>_xll.qlInterestRateIndexValueDate(Index1M,$H1711)</f>
        <v>51739</v>
      </c>
      <c r="J1711" s="144">
        <f>IFERROR(_xll.qlIndexFixing(Index1M,$H1711,TRUE,_xll.ohTrigger(RecalcTrigger,Trigger1M)),NA())</f>
        <v>7.5043448933265556E-3</v>
      </c>
      <c r="K1711" s="44">
        <f>IFERROR(_xll.qlIndexFixing(Index3M,H1711,TRUE,_xll.ohTrigger(RecalcTrigger,Trigger3M)),NA())</f>
        <v>7.8372037195223211E-3</v>
      </c>
      <c r="L1711" s="44">
        <f>IFERROR(_xll.qlIndexFixing(Index6M,$H1711,TRUE,_xll.ohTrigger(RecalcTrigger,Trigger6M)),NA())</f>
        <v>7.8276819369160287E-3</v>
      </c>
      <c r="M1711" s="145">
        <f>IFERROR(_xll.qlIndexFixing(Index1Y,$H1711,TRUE,_xll.ohTrigger(RecalcTrigger,Trigger1Y)),NA())</f>
        <v>8.0369369482540601E-3</v>
      </c>
      <c r="N1711" s="144">
        <f>IFERROR(_xll.qlIndexFixing(ONIndex1M,I1711,TRUE,_xll.ohTrigger(RecalcTrigger,Trigger1M)),NA())</f>
        <v>7.5070221240913781E-3</v>
      </c>
      <c r="O1711" s="44">
        <f>IFERROR(_xll.qlIndexFixing(ONIndex3M,I1711,TRUE,_xll.ohTrigger(RecalcTrigger,Trigger3M)),NA())</f>
        <v>7.8503718776001818E-3</v>
      </c>
      <c r="P1711" s="44">
        <f>IFERROR(_xll.qlIndexFixing(ONIndex6M,I1711,TRUE,_xll.ohTrigger(RecalcTrigger,Trigger6M)),NA())</f>
        <v>7.8488738235993338E-3</v>
      </c>
      <c r="Q1711" s="145">
        <f>IFERROR(_xll.qlIndexFixing(ONIndex1Y,I1711,TRUE,_xll.ohTrigger(RecalcTrigger,Trigger1Y)),NA())</f>
        <v>8.0806323878590547E-3</v>
      </c>
    </row>
    <row r="1712" spans="2:17" x14ac:dyDescent="0.2">
      <c r="B1712" s="39" t="s">
        <v>42</v>
      </c>
      <c r="D1712" s="42">
        <f>_xll.qlCalendarAdvance(Calendar,$D1711,B1712,"f",FALSE)</f>
        <v>51742</v>
      </c>
      <c r="E1712" s="139">
        <f>_xll.qlInterestRateIndexValueDate(IndexON,D1712)</f>
        <v>51742</v>
      </c>
      <c r="F1712" s="155">
        <f>IFERROR(_xll.qlIndexFixing(IndexON,D1712,TRUE,_xll.ohTrigger(RecalcTrigger,TriggerON)),NA())</f>
        <v>7.4896910724575605E-3</v>
      </c>
      <c r="H1712" s="42">
        <f>_xll.qlCalendarAdvance(Calendar,$H1711,B1712,"f",FALSE)</f>
        <v>51742</v>
      </c>
      <c r="I1712" s="139">
        <f>_xll.qlInterestRateIndexValueDate(Index1M,$H1712)</f>
        <v>51746</v>
      </c>
      <c r="J1712" s="144">
        <f>IFERROR(_xll.qlIndexFixing(Index1M,$H1712,TRUE,_xll.ohTrigger(RecalcTrigger,Trigger1M)),NA())</f>
        <v>7.5017883718864198E-3</v>
      </c>
      <c r="K1712" s="44">
        <f>IFERROR(_xll.qlIndexFixing(Index3M,H1712,TRUE,_xll.ohTrigger(RecalcTrigger,Trigger3M)),NA())</f>
        <v>7.8340108105785563E-3</v>
      </c>
      <c r="L1712" s="44">
        <f>IFERROR(_xll.qlIndexFixing(Index6M,$H1712,TRUE,_xll.ohTrigger(RecalcTrigger,Trigger6M)),NA())</f>
        <v>7.825043889471384E-3</v>
      </c>
      <c r="M1712" s="145">
        <f>IFERROR(_xll.qlIndexFixing(Index1Y,$H1712,TRUE,_xll.ohTrigger(RecalcTrigger,Trigger1Y)),NA())</f>
        <v>8.0339540678486965E-3</v>
      </c>
      <c r="N1712" s="144">
        <f>IFERROR(_xll.qlIndexFixing(ONIndex1M,I1712,TRUE,_xll.ohTrigger(RecalcTrigger,Trigger1M)),NA())</f>
        <v>7.504281699803883E-3</v>
      </c>
      <c r="O1712" s="44">
        <f>IFERROR(_xll.qlIndexFixing(ONIndex3M,I1712,TRUE,_xll.ohTrigger(RecalcTrigger,Trigger3M)),NA())</f>
        <v>7.8468984419011178E-3</v>
      </c>
      <c r="P1712" s="44">
        <f>IFERROR(_xll.qlIndexFixing(ONIndex6M,I1712,TRUE,_xll.ohTrigger(RecalcTrigger,Trigger6M)),NA())</f>
        <v>7.8458590628383007E-3</v>
      </c>
      <c r="Q1712" s="145">
        <f>IFERROR(_xll.qlIndexFixing(ONIndex1Y,I1712,TRUE,_xll.ohTrigger(RecalcTrigger,Trigger1Y)),NA())</f>
        <v>8.0775153158985091E-3</v>
      </c>
    </row>
    <row r="1713" spans="2:17" x14ac:dyDescent="0.2">
      <c r="B1713" s="39" t="s">
        <v>42</v>
      </c>
      <c r="D1713" s="42">
        <f>_xll.qlCalendarAdvance(Calendar,$D1712,B1713,"f",FALSE)</f>
        <v>51749</v>
      </c>
      <c r="E1713" s="139">
        <f>_xll.qlInterestRateIndexValueDate(IndexON,D1713)</f>
        <v>51749</v>
      </c>
      <c r="F1713" s="155">
        <f>IFERROR(_xll.qlIndexFixing(IndexON,D1713,TRUE,_xll.ohTrigger(RecalcTrigger,TriggerON)),NA())</f>
        <v>7.4870918586533719E-3</v>
      </c>
      <c r="H1713" s="42">
        <f>_xll.qlCalendarAdvance(Calendar,$H1712,B1713,"f",FALSE)</f>
        <v>51749</v>
      </c>
      <c r="I1713" s="139">
        <f>_xll.qlInterestRateIndexValueDate(Index1M,$H1713)</f>
        <v>51753</v>
      </c>
      <c r="J1713" s="144">
        <f>IFERROR(_xll.qlIndexFixing(Index1M,$H1713,TRUE,_xll.ohTrigger(RecalcTrigger,Trigger1M)),NA())</f>
        <v>7.4991582666754653E-3</v>
      </c>
      <c r="K1713" s="44">
        <f>IFERROR(_xll.qlIndexFixing(Index3M,H1713,TRUE,_xll.ohTrigger(RecalcTrigger,Trigger3M)),NA())</f>
        <v>7.8306781978064385E-3</v>
      </c>
      <c r="L1713" s="44">
        <f>IFERROR(_xll.qlIndexFixing(Index6M,$H1713,TRUE,_xll.ohTrigger(RecalcTrigger,Trigger6M)),NA())</f>
        <v>7.8221695547596014E-3</v>
      </c>
      <c r="M1713" s="145">
        <f>IFERROR(_xll.qlIndexFixing(Index1Y,$H1713,TRUE,_xll.ohTrigger(RecalcTrigger,Trigger1Y)),NA())</f>
        <v>8.0309740465725962E-3</v>
      </c>
      <c r="N1713" s="144">
        <f>IFERROR(_xll.qlIndexFixing(ONIndex1M,I1713,TRUE,_xll.ohTrigger(RecalcTrigger,Trigger1M)),NA())</f>
        <v>7.501582551858732E-3</v>
      </c>
      <c r="O1713" s="44">
        <f>IFERROR(_xll.qlIndexFixing(ONIndex3M,I1713,TRUE,_xll.ohTrigger(RecalcTrigger,Trigger3M)),NA())</f>
        <v>7.8434649346625918E-3</v>
      </c>
      <c r="P1713" s="44">
        <f>IFERROR(_xll.qlIndexFixing(ONIndex6M,I1713,TRUE,_xll.ohTrigger(RecalcTrigger,Trigger6M)),NA())</f>
        <v>7.8428912750627688E-3</v>
      </c>
      <c r="Q1713" s="145">
        <f>IFERROR(_xll.qlIndexFixing(ONIndex1Y,I1713,TRUE,_xll.ohTrigger(RecalcTrigger,Trigger1Y)),NA())</f>
        <v>8.0744423301126744E-3</v>
      </c>
    </row>
    <row r="1714" spans="2:17" x14ac:dyDescent="0.2">
      <c r="B1714" s="39" t="s">
        <v>42</v>
      </c>
      <c r="D1714" s="42">
        <f>_xll.qlCalendarAdvance(Calendar,$D1713,B1714,"f",FALSE)</f>
        <v>51756</v>
      </c>
      <c r="E1714" s="139">
        <f>_xll.qlInterestRateIndexValueDate(IndexON,D1714)</f>
        <v>51756</v>
      </c>
      <c r="F1714" s="155">
        <f>IFERROR(_xll.qlIndexFixing(IndexON,D1714,TRUE,_xll.ohTrigger(RecalcTrigger,TriggerON)),NA())</f>
        <v>7.4845353797048375E-3</v>
      </c>
      <c r="H1714" s="42">
        <f>_xll.qlCalendarAdvance(Calendar,$H1713,B1714,"f",FALSE)</f>
        <v>51756</v>
      </c>
      <c r="I1714" s="139">
        <f>_xll.qlInterestRateIndexValueDate(Index1M,$H1714)</f>
        <v>51760</v>
      </c>
      <c r="J1714" s="144">
        <f>IFERROR(_xll.qlIndexFixing(Index1M,$H1714,TRUE,_xll.ohTrigger(RecalcTrigger,Trigger1M)),NA())</f>
        <v>7.4965566443099263E-3</v>
      </c>
      <c r="K1714" s="44">
        <f>IFERROR(_xll.qlIndexFixing(Index3M,H1714,TRUE,_xll.ohTrigger(RecalcTrigger,Trigger3M)),NA())</f>
        <v>7.827354950696851E-3</v>
      </c>
      <c r="L1714" s="44">
        <f>IFERROR(_xll.qlIndexFixing(Index6M,$H1714,TRUE,_xll.ohTrigger(RecalcTrigger,Trigger6M)),NA())</f>
        <v>7.8192977699399844E-3</v>
      </c>
      <c r="M1714" s="145">
        <f>IFERROR(_xll.qlIndexFixing(Index1Y,$H1714,TRUE,_xll.ohTrigger(RecalcTrigger,Trigger1Y)),NA())</f>
        <v>8.0279960281977921E-3</v>
      </c>
      <c r="N1714" s="144">
        <f>IFERROR(_xll.qlIndexFixing(ONIndex1M,I1714,TRUE,_xll.ohTrigger(RecalcTrigger,Trigger1M)),NA())</f>
        <v>7.4989248446843959E-3</v>
      </c>
      <c r="O1714" s="44">
        <f>IFERROR(_xll.qlIndexFixing(ONIndex3M,I1714,TRUE,_xll.ohTrigger(RecalcTrigger,Trigger3M)),NA())</f>
        <v>7.8400715157567191E-3</v>
      </c>
      <c r="P1714" s="44">
        <f>IFERROR(_xll.qlIndexFixing(ONIndex6M,I1714,TRUE,_xll.ohTrigger(RecalcTrigger,Trigger6M)),NA())</f>
        <v>7.8399706316556461E-3</v>
      </c>
      <c r="Q1714" s="145">
        <f>IFERROR(_xll.qlIndexFixing(ONIndex1Y,I1714,TRUE,_xll.ohTrigger(RecalcTrigger,Trigger1Y)),NA())</f>
        <v>8.071413588774945E-3</v>
      </c>
    </row>
    <row r="1715" spans="2:17" x14ac:dyDescent="0.2">
      <c r="B1715" s="39" t="s">
        <v>42</v>
      </c>
      <c r="D1715" s="42">
        <f>_xll.qlCalendarAdvance(Calendar,$D1714,B1715,"f",FALSE)</f>
        <v>51763</v>
      </c>
      <c r="E1715" s="139">
        <f>_xll.qlInterestRateIndexValueDate(IndexON,D1715)</f>
        <v>51763</v>
      </c>
      <c r="F1715" s="155">
        <f>IFERROR(_xll.qlIndexFixing(IndexON,D1715,TRUE,_xll.ohTrigger(RecalcTrigger,TriggerON)),NA())</f>
        <v>7.4820218027582541E-3</v>
      </c>
      <c r="H1715" s="42">
        <f>_xll.qlCalendarAdvance(Calendar,$H1714,B1715,"f",FALSE)</f>
        <v>51763</v>
      </c>
      <c r="I1715" s="139">
        <f>_xll.qlInterestRateIndexValueDate(Index1M,$H1715)</f>
        <v>51767</v>
      </c>
      <c r="J1715" s="144">
        <f>IFERROR(_xll.qlIndexFixing(Index1M,$H1715,TRUE,_xll.ohTrigger(RecalcTrigger,Trigger1M)),NA())</f>
        <v>7.4939733084793403E-3</v>
      </c>
      <c r="K1715" s="44">
        <f>IFERROR(_xll.qlIndexFixing(Index3M,H1715,TRUE,_xll.ohTrigger(RecalcTrigger,Trigger3M)),NA())</f>
        <v>7.8240379979307717E-3</v>
      </c>
      <c r="L1715" s="44">
        <f>IFERROR(_xll.qlIndexFixing(Index6M,$H1715,TRUE,_xll.ohTrigger(RecalcTrigger,Trigger6M)),NA())</f>
        <v>7.8164265928039409E-3</v>
      </c>
      <c r="M1715" s="145">
        <f>IFERROR(_xll.qlIndexFixing(Index1Y,$H1715,TRUE,_xll.ohTrigger(RecalcTrigger,Trigger1Y)),NA())</f>
        <v>8.0250191537955765E-3</v>
      </c>
      <c r="N1715" s="144">
        <f>IFERROR(_xll.qlIndexFixing(ONIndex1M,I1715,TRUE,_xll.ohTrigger(RecalcTrigger,Trigger1M)),NA())</f>
        <v>7.4963087425494734E-3</v>
      </c>
      <c r="O1715" s="44">
        <f>IFERROR(_xll.qlIndexFixing(ONIndex3M,I1715,TRUE,_xll.ohTrigger(RecalcTrigger,Trigger3M)),NA())</f>
        <v>7.8367183452954237E-3</v>
      </c>
      <c r="P1715" s="44">
        <f>IFERROR(_xll.qlIndexFixing(ONIndex6M,I1715,TRUE,_xll.ohTrigger(RecalcTrigger,Trigger6M)),NA())</f>
        <v>7.8370973038399683E-3</v>
      </c>
      <c r="Q1715" s="145">
        <f>IFERROR(_xll.qlIndexFixing(ONIndex1Y,I1715,TRUE,_xll.ohTrigger(RecalcTrigger,Trigger1Y)),NA())</f>
        <v>8.0684292501587151E-3</v>
      </c>
    </row>
    <row r="1716" spans="2:17" x14ac:dyDescent="0.2">
      <c r="B1716" s="39" t="s">
        <v>42</v>
      </c>
      <c r="D1716" s="42">
        <f>_xll.qlCalendarAdvance(Calendar,$D1715,B1716,"f",FALSE)</f>
        <v>51770</v>
      </c>
      <c r="E1716" s="139">
        <f>_xll.qlInterestRateIndexValueDate(IndexON,D1716)</f>
        <v>51770</v>
      </c>
      <c r="F1716" s="155">
        <f>IFERROR(_xll.qlIndexFixing(IndexON,D1716,TRUE,_xll.ohTrigger(RecalcTrigger,TriggerON)),NA())</f>
        <v>7.4795512951997267E-3</v>
      </c>
      <c r="H1716" s="42">
        <f>_xll.qlCalendarAdvance(Calendar,$H1715,B1716,"f",FALSE)</f>
        <v>51770</v>
      </c>
      <c r="I1716" s="139">
        <f>_xll.qlInterestRateIndexValueDate(Index1M,$H1716)</f>
        <v>51774</v>
      </c>
      <c r="J1716" s="144">
        <f>IFERROR(_xll.qlIndexFixing(Index1M,$H1716,TRUE,_xll.ohTrigger(RecalcTrigger,Trigger1M)),NA())</f>
        <v>7.4912919334987086E-3</v>
      </c>
      <c r="K1716" s="44">
        <f>IFERROR(_xll.qlIndexFixing(Index3M,H1716,TRUE,_xll.ohTrigger(RecalcTrigger,Trigger3M)),NA())</f>
        <v>7.8205725128826353E-3</v>
      </c>
      <c r="L1716" s="44">
        <f>IFERROR(_xll.qlIndexFixing(Index6M,$H1716,TRUE,_xll.ohTrigger(RecalcTrigger,Trigger6M)),NA())</f>
        <v>7.8135540751037534E-3</v>
      </c>
      <c r="M1716" s="145">
        <f>IFERROR(_xll.qlIndexFixing(Index1Y,$H1716,TRUE,_xll.ohTrigger(RecalcTrigger,Trigger1Y)),NA())</f>
        <v>8.0220425617371534E-3</v>
      </c>
      <c r="N1716" s="144">
        <f>IFERROR(_xll.qlIndexFixing(ONIndex1M,I1716,TRUE,_xll.ohTrigger(RecalcTrigger,Trigger1M)),NA())</f>
        <v>7.4937315567247254E-3</v>
      </c>
      <c r="O1716" s="44">
        <f>IFERROR(_xll.qlIndexFixing(ONIndex3M,I1716,TRUE,_xll.ohTrigger(RecalcTrigger,Trigger3M)),NA())</f>
        <v>7.8334029569315788E-3</v>
      </c>
      <c r="P1716" s="44">
        <f>IFERROR(_xll.qlIndexFixing(ONIndex6M,I1716,TRUE,_xll.ohTrigger(RecalcTrigger,Trigger6M)),NA())</f>
        <v>7.8342681611598408E-3</v>
      </c>
      <c r="Q1716" s="145">
        <f>IFERROR(_xll.qlIndexFixing(ONIndex1Y,I1716,TRUE,_xll.ohTrigger(RecalcTrigger,Trigger1Y)),NA())</f>
        <v>8.0654865168217071E-3</v>
      </c>
    </row>
    <row r="1717" spans="2:17" x14ac:dyDescent="0.2">
      <c r="B1717" s="39" t="s">
        <v>42</v>
      </c>
      <c r="D1717" s="42">
        <f>_xll.qlCalendarAdvance(Calendar,$D1716,B1717,"f",FALSE)</f>
        <v>51777</v>
      </c>
      <c r="E1717" s="139">
        <f>_xll.qlInterestRateIndexValueDate(IndexON,D1717)</f>
        <v>51777</v>
      </c>
      <c r="F1717" s="155">
        <f>IFERROR(_xll.qlIndexFixing(IndexON,D1717,TRUE,_xll.ohTrigger(RecalcTrigger,TriggerON)),NA())</f>
        <v>7.4772286430491164E-3</v>
      </c>
      <c r="H1717" s="42">
        <f>_xll.qlCalendarAdvance(Calendar,$H1716,B1717,"f",FALSE)</f>
        <v>51777</v>
      </c>
      <c r="I1717" s="139">
        <f>_xll.qlInterestRateIndexValueDate(Index1M,$H1717)</f>
        <v>51781</v>
      </c>
      <c r="J1717" s="144">
        <f>IFERROR(_xll.qlIndexFixing(Index1M,$H1717,TRUE,_xll.ohTrigger(RecalcTrigger,Trigger1M)),NA())</f>
        <v>7.4887159662243826E-3</v>
      </c>
      <c r="K1717" s="44">
        <f>IFERROR(_xll.qlIndexFixing(Index3M,H1717,TRUE,_xll.ohTrigger(RecalcTrigger,Trigger3M)),NA())</f>
        <v>7.8172593625016329E-3</v>
      </c>
      <c r="L1717" s="44">
        <f>IFERROR(_xll.qlIndexFixing(Index6M,$H1717,TRUE,_xll.ohTrigger(RecalcTrigger,Trigger6M)),NA())</f>
        <v>7.8105566716566112E-3</v>
      </c>
      <c r="M1717" s="145">
        <f>IFERROR(_xll.qlIndexFixing(Index1Y,$H1717,TRUE,_xll.ohTrigger(RecalcTrigger,Trigger1Y)),NA())</f>
        <v>8.0190655351327408E-3</v>
      </c>
      <c r="N1717" s="144">
        <f>IFERROR(_xll.qlIndexFixing(ONIndex1M,I1717,TRUE,_xll.ohTrigger(RecalcTrigger,Trigger1M)),NA())</f>
        <v>7.4911612727390775E-3</v>
      </c>
      <c r="O1717" s="44">
        <f>IFERROR(_xll.qlIndexFixing(ONIndex3M,I1717,TRUE,_xll.ohTrigger(RecalcTrigger,Trigger3M)),NA())</f>
        <v>7.8300958943877674E-3</v>
      </c>
      <c r="P1717" s="44">
        <f>IFERROR(_xll.qlIndexFixing(ONIndex6M,I1717,TRUE,_xll.ohTrigger(RecalcTrigger,Trigger6M)),NA())</f>
        <v>7.8314461364659138E-3</v>
      </c>
      <c r="Q1717" s="145">
        <f>IFERROR(_xll.qlIndexFixing(ONIndex1Y,I1717,TRUE,_xll.ohTrigger(RecalcTrigger,Trigger1Y)),NA())</f>
        <v>8.0625522115429504E-3</v>
      </c>
    </row>
    <row r="1718" spans="2:17" x14ac:dyDescent="0.2">
      <c r="B1718" s="39" t="s">
        <v>42</v>
      </c>
      <c r="D1718" s="42">
        <f>_xll.qlCalendarAdvance(Calendar,$D1717,B1718,"f",FALSE)</f>
        <v>51784</v>
      </c>
      <c r="E1718" s="139">
        <f>_xll.qlInterestRateIndexValueDate(IndexON,D1718)</f>
        <v>51784</v>
      </c>
      <c r="F1718" s="155">
        <f>IFERROR(_xll.qlIndexFixing(IndexON,D1718,TRUE,_xll.ohTrigger(RecalcTrigger,TriggerON)),NA())</f>
        <v>7.4750175292770393E-3</v>
      </c>
      <c r="H1718" s="42">
        <f>_xll.qlCalendarAdvance(Calendar,$H1717,B1718,"f",FALSE)</f>
        <v>51784</v>
      </c>
      <c r="I1718" s="139">
        <f>_xll.qlInterestRateIndexValueDate(Index1M,$H1718)</f>
        <v>51788</v>
      </c>
      <c r="J1718" s="144">
        <f>IFERROR(_xll.qlIndexFixing(Index1M,$H1718,TRUE,_xll.ohTrigger(RecalcTrigger,Trigger1M)),NA())</f>
        <v>7.4861378318757943E-3</v>
      </c>
      <c r="K1718" s="44">
        <f>IFERROR(_xll.qlIndexFixing(Index3M,H1718,TRUE,_xll.ohTrigger(RecalcTrigger,Trigger3M)),NA())</f>
        <v>7.8139463738773254E-3</v>
      </c>
      <c r="L1718" s="44">
        <f>IFERROR(_xll.qlIndexFixing(Index6M,$H1718,TRUE,_xll.ohTrigger(RecalcTrigger,Trigger6M)),NA())</f>
        <v>7.8077998283648748E-3</v>
      </c>
      <c r="M1718" s="145">
        <f>IFERROR(_xll.qlIndexFixing(Index1Y,$H1718,TRUE,_xll.ohTrigger(RecalcTrigger,Trigger1Y)),NA())</f>
        <v>8.0160879450505169E-3</v>
      </c>
      <c r="N1718" s="144">
        <f>IFERROR(_xll.qlIndexFixing(ONIndex1M,I1718,TRUE,_xll.ohTrigger(RecalcTrigger,Trigger1M)),NA())</f>
        <v>7.488588768449489E-3</v>
      </c>
      <c r="O1718" s="44">
        <f>IFERROR(_xll.qlIndexFixing(ONIndex3M,I1718,TRUE,_xll.ohTrigger(RecalcTrigger,Trigger3M)),NA())</f>
        <v>7.8267887705329997E-3</v>
      </c>
      <c r="P1718" s="44">
        <f>IFERROR(_xll.qlIndexFixing(ONIndex6M,I1718,TRUE,_xll.ohTrigger(RecalcTrigger,Trigger6M)),NA())</f>
        <v>7.8286206545374881E-3</v>
      </c>
      <c r="Q1718" s="145">
        <f>IFERROR(_xll.qlIndexFixing(ONIndex1Y,I1718,TRUE,_xll.ohTrigger(RecalcTrigger,Trigger1Y)),NA())</f>
        <v>8.0596168722113504E-3</v>
      </c>
    </row>
    <row r="1719" spans="2:17" x14ac:dyDescent="0.2">
      <c r="B1719" s="39" t="s">
        <v>42</v>
      </c>
      <c r="D1719" s="42">
        <f>_xll.qlCalendarAdvance(Calendar,$D1718,B1719,"f",FALSE)</f>
        <v>51791</v>
      </c>
      <c r="E1719" s="139">
        <f>_xll.qlInterestRateIndexValueDate(IndexON,D1719)</f>
        <v>51791</v>
      </c>
      <c r="F1719" s="155">
        <f>IFERROR(_xll.qlIndexFixing(IndexON,D1719,TRUE,_xll.ohTrigger(RecalcTrigger,TriggerON)),NA())</f>
        <v>7.4728011043934117E-3</v>
      </c>
      <c r="H1719" s="42">
        <f>_xll.qlCalendarAdvance(Calendar,$H1718,B1719,"f",FALSE)</f>
        <v>51791</v>
      </c>
      <c r="I1719" s="139">
        <f>_xll.qlInterestRateIndexValueDate(Index1M,$H1719)</f>
        <v>51795</v>
      </c>
      <c r="J1719" s="144">
        <f>IFERROR(_xll.qlIndexFixing(Index1M,$H1719,TRUE,_xll.ohTrigger(RecalcTrigger,Trigger1M)),NA())</f>
        <v>7.4835575595290403E-3</v>
      </c>
      <c r="K1719" s="44">
        <f>IFERROR(_xll.qlIndexFixing(Index3M,H1719,TRUE,_xll.ohTrigger(RecalcTrigger,Trigger3M)),NA())</f>
        <v>7.8106335824700427E-3</v>
      </c>
      <c r="L1719" s="44">
        <f>IFERROR(_xll.qlIndexFixing(Index6M,$H1719,TRUE,_xll.ohTrigger(RecalcTrigger,Trigger6M)),NA())</f>
        <v>7.8049178005295912E-3</v>
      </c>
      <c r="M1719" s="145">
        <f>IFERROR(_xll.qlIndexFixing(Index1Y,$H1719,TRUE,_xll.ohTrigger(RecalcTrigger,Trigger1Y)),NA())</f>
        <v>8.0131098097732806E-3</v>
      </c>
      <c r="N1719" s="144">
        <f>IFERROR(_xll.qlIndexFixing(ONIndex1M,I1719,TRUE,_xll.ohTrigger(RecalcTrigger,Trigger1M)),NA())</f>
        <v>7.4860140730326208E-3</v>
      </c>
      <c r="O1719" s="44">
        <f>IFERROR(_xll.qlIndexFixing(ONIndex3M,I1719,TRUE,_xll.ohTrigger(RecalcTrigger,Trigger3M)),NA())</f>
        <v>7.8234816209388214E-3</v>
      </c>
      <c r="P1719" s="44">
        <f>IFERROR(_xll.qlIndexFixing(ONIndex6M,I1719,TRUE,_xll.ohTrigger(RecalcTrigger,Trigger6M)),NA())</f>
        <v>7.8257917300028623E-3</v>
      </c>
      <c r="Q1719" s="145">
        <f>IFERROR(_xll.qlIndexFixing(ONIndex1Y,I1719,TRUE,_xll.ohTrigger(RecalcTrigger,Trigger1Y)),NA())</f>
        <v>8.0566805170523281E-3</v>
      </c>
    </row>
    <row r="1720" spans="2:17" x14ac:dyDescent="0.2">
      <c r="B1720" s="39" t="s">
        <v>42</v>
      </c>
      <c r="D1720" s="42">
        <f>_xll.qlCalendarAdvance(Calendar,$D1719,B1720,"f",FALSE)</f>
        <v>51798</v>
      </c>
      <c r="E1720" s="139">
        <f>_xll.qlInterestRateIndexValueDate(IndexON,D1720)</f>
        <v>51798</v>
      </c>
      <c r="F1720" s="155">
        <f>IFERROR(_xll.qlIndexFixing(IndexON,D1720,TRUE,_xll.ohTrigger(RecalcTrigger,TriggerON)),NA())</f>
        <v>7.4705793852647417E-3</v>
      </c>
      <c r="H1720" s="42">
        <f>_xll.qlCalendarAdvance(Calendar,$H1719,B1720,"f",FALSE)</f>
        <v>51798</v>
      </c>
      <c r="I1720" s="139">
        <f>_xll.qlInterestRateIndexValueDate(Index1M,$H1720)</f>
        <v>51802</v>
      </c>
      <c r="J1720" s="144">
        <f>IFERROR(_xll.qlIndexFixing(Index1M,$H1720,TRUE,_xll.ohTrigger(RecalcTrigger,Trigger1M)),NA())</f>
        <v>7.4809751782602173E-3</v>
      </c>
      <c r="K1720" s="44">
        <f>IFERROR(_xll.qlIndexFixing(Index3M,H1720,TRUE,_xll.ohTrigger(RecalcTrigger,Trigger3M)),NA())</f>
        <v>7.8073210237375101E-3</v>
      </c>
      <c r="L1720" s="44">
        <f>IFERROR(_xll.qlIndexFixing(Index6M,$H1720,TRUE,_xll.ohTrigger(RecalcTrigger,Trigger6M)),NA())</f>
        <v>7.8020325228091115E-3</v>
      </c>
      <c r="M1720" s="145">
        <f>IFERROR(_xll.qlIndexFixing(Index1Y,$H1720,TRUE,_xll.ohTrigger(RecalcTrigger,Trigger1Y)),NA())</f>
        <v>8.0101311475831733E-3</v>
      </c>
      <c r="N1720" s="144">
        <f>IFERROR(_xll.qlIndexFixing(ONIndex1M,I1720,TRUE,_xll.ohTrigger(RecalcTrigger,Trigger1M)),NA())</f>
        <v>7.483437215505262E-3</v>
      </c>
      <c r="O1720" s="44">
        <f>IFERROR(_xll.qlIndexFixing(ONIndex3M,I1720,TRUE,_xll.ohTrigger(RecalcTrigger,Trigger3M)),NA())</f>
        <v>7.8201744808570339E-3</v>
      </c>
      <c r="P1720" s="44">
        <f>IFERROR(_xll.qlIndexFixing(ONIndex6M,I1720,TRUE,_xll.ohTrigger(RecalcTrigger,Trigger6M)),NA())</f>
        <v>7.8229593778100792E-3</v>
      </c>
      <c r="Q1720" s="145">
        <f>IFERROR(_xll.qlIndexFixing(ONIndex1Y,I1720,TRUE,_xll.ohTrigger(RecalcTrigger,Trigger1Y)),NA())</f>
        <v>8.0537431642113688E-3</v>
      </c>
    </row>
    <row r="1721" spans="2:17" x14ac:dyDescent="0.2">
      <c r="B1721" s="39" t="s">
        <v>42</v>
      </c>
      <c r="D1721" s="42">
        <f>_xll.qlCalendarAdvance(Calendar,$D1720,B1721,"f",FALSE)</f>
        <v>51805</v>
      </c>
      <c r="E1721" s="139">
        <f>_xll.qlInterestRateIndexValueDate(IndexON,D1721)</f>
        <v>51805</v>
      </c>
      <c r="F1721" s="155">
        <f>IFERROR(_xll.qlIndexFixing(IndexON,D1721,TRUE,_xll.ohTrigger(RecalcTrigger,TriggerON)),NA())</f>
        <v>7.4683523882779212E-3</v>
      </c>
      <c r="H1721" s="42">
        <f>_xll.qlCalendarAdvance(Calendar,$H1720,B1721,"f",FALSE)</f>
        <v>51805</v>
      </c>
      <c r="I1721" s="139">
        <f>_xll.qlInterestRateIndexValueDate(Index1M,$H1721)</f>
        <v>51809</v>
      </c>
      <c r="J1721" s="144">
        <f>IFERROR(_xll.qlIndexFixing(Index1M,$H1721,TRUE,_xll.ohTrigger(RecalcTrigger,Trigger1M)),NA())</f>
        <v>7.4784978342972153E-3</v>
      </c>
      <c r="K1721" s="44">
        <f>IFERROR(_xll.qlIndexFixing(Index3M,H1721,TRUE,_xll.ohTrigger(RecalcTrigger,Trigger3M)),NA())</f>
        <v>7.8040087331391877E-3</v>
      </c>
      <c r="L1721" s="44">
        <f>IFERROR(_xll.qlIndexFixing(Index6M,$H1721,TRUE,_xll.ohTrigger(RecalcTrigger,Trigger6M)),NA())</f>
        <v>7.7991440100227899E-3</v>
      </c>
      <c r="M1721" s="145">
        <f>IFERROR(_xll.qlIndexFixing(Index1Y,$H1721,TRUE,_xll.ohTrigger(RecalcTrigger,Trigger1Y)),NA())</f>
        <v>8.0071519767629974E-3</v>
      </c>
      <c r="N1721" s="144">
        <f>IFERROR(_xll.qlIndexFixing(ONIndex1M,I1721,TRUE,_xll.ohTrigger(RecalcTrigger,Trigger1M)),NA())</f>
        <v>7.4808582248842015E-3</v>
      </c>
      <c r="O1721" s="44">
        <f>IFERROR(_xll.qlIndexFixing(ONIndex3M,I1721,TRUE,_xll.ohTrigger(RecalcTrigger,Trigger3M)),NA())</f>
        <v>7.8168673856193749E-3</v>
      </c>
      <c r="P1721" s="44">
        <f>IFERROR(_xll.qlIndexFixing(ONIndex6M,I1721,TRUE,_xll.ohTrigger(RecalcTrigger,Trigger6M)),NA())</f>
        <v>7.8201236125874374E-3</v>
      </c>
      <c r="Q1721" s="145">
        <f>IFERROR(_xll.qlIndexFixing(ONIndex1Y,I1721,TRUE,_xll.ohTrigger(RecalcTrigger,Trigger1Y)),NA())</f>
        <v>8.0508048316740854E-3</v>
      </c>
    </row>
    <row r="1722" spans="2:17" x14ac:dyDescent="0.2">
      <c r="B1722" s="39" t="s">
        <v>42</v>
      </c>
      <c r="D1722" s="42">
        <f>_xll.qlCalendarAdvance(Calendar,$D1721,B1722,"f",FALSE)</f>
        <v>51812</v>
      </c>
      <c r="E1722" s="139">
        <f>_xll.qlInterestRateIndexValueDate(IndexON,D1722)</f>
        <v>51812</v>
      </c>
      <c r="F1722" s="155">
        <f>IFERROR(_xll.qlIndexFixing(IndexON,D1722,TRUE,_xll.ohTrigger(RecalcTrigger,TriggerON)),NA())</f>
        <v>7.4661201299797142E-3</v>
      </c>
      <c r="H1722" s="42">
        <f>_xll.qlCalendarAdvance(Calendar,$H1721,B1722,"f",FALSE)</f>
        <v>51812</v>
      </c>
      <c r="I1722" s="139">
        <f>_xll.qlInterestRateIndexValueDate(Index1M,$H1722)</f>
        <v>51816</v>
      </c>
      <c r="J1722" s="144">
        <f>IFERROR(_xll.qlIndexFixing(Index1M,$H1722,TRUE,_xll.ohTrigger(RecalcTrigger,Trigger1M)),NA())</f>
        <v>7.4759115201343818E-3</v>
      </c>
      <c r="K1722" s="44">
        <f>IFERROR(_xll.qlIndexFixing(Index3M,H1722,TRUE,_xll.ohTrigger(RecalcTrigger,Trigger3M)),NA())</f>
        <v>7.800696746132799E-3</v>
      </c>
      <c r="L1722" s="44">
        <f>IFERROR(_xll.qlIndexFixing(Index6M,$H1722,TRUE,_xll.ohTrigger(RecalcTrigger,Trigger6M)),NA())</f>
        <v>7.7962522769891036E-3</v>
      </c>
      <c r="M1722" s="145">
        <f>IFERROR(_xll.qlIndexFixing(Index1Y,$H1722,TRUE,_xll.ohTrigger(RecalcTrigger,Trigger1Y)),NA())</f>
        <v>8.0041723155942386E-3</v>
      </c>
      <c r="N1722" s="144">
        <f>IFERROR(_xll.qlIndexFixing(ONIndex1M,I1722,TRUE,_xll.ohTrigger(RecalcTrigger,Trigger1M)),NA())</f>
        <v>7.4782771302661644E-3</v>
      </c>
      <c r="O1722" s="44">
        <f>IFERROR(_xll.qlIndexFixing(ONIndex3M,I1722,TRUE,_xll.ohTrigger(RecalcTrigger,Trigger3M)),NA())</f>
        <v>7.8135603707174539E-3</v>
      </c>
      <c r="P1722" s="44">
        <f>IFERROR(_xll.qlIndexFixing(ONIndex6M,I1722,TRUE,_xll.ohTrigger(RecalcTrigger,Trigger6M)),NA())</f>
        <v>7.8172844489632354E-3</v>
      </c>
      <c r="Q1722" s="145">
        <f>IFERROR(_xll.qlIndexFixing(ONIndex1Y,I1722,TRUE,_xll.ohTrigger(RecalcTrigger,Trigger1Y)),NA())</f>
        <v>8.0478655377458352E-3</v>
      </c>
    </row>
    <row r="1723" spans="2:17" x14ac:dyDescent="0.2">
      <c r="B1723" s="39" t="s">
        <v>42</v>
      </c>
      <c r="D1723" s="42">
        <f>_xll.qlCalendarAdvance(Calendar,$D1722,B1723,"f",FALSE)</f>
        <v>51819</v>
      </c>
      <c r="E1723" s="139">
        <f>_xll.qlInterestRateIndexValueDate(IndexON,D1723)</f>
        <v>51819</v>
      </c>
      <c r="F1723" s="155">
        <f>IFERROR(_xll.qlIndexFixing(IndexON,D1723,TRUE,_xll.ohTrigger(RecalcTrigger,TriggerON)),NA())</f>
        <v>7.4638826269968206E-3</v>
      </c>
      <c r="H1723" s="42">
        <f>_xll.qlCalendarAdvance(Calendar,$H1722,B1723,"f",FALSE)</f>
        <v>51819</v>
      </c>
      <c r="I1723" s="139">
        <f>_xll.qlInterestRateIndexValueDate(Index1M,$H1723)</f>
        <v>51823</v>
      </c>
      <c r="J1723" s="144">
        <f>IFERROR(_xll.qlIndexFixing(Index1M,$H1723,TRUE,_xll.ohTrigger(RecalcTrigger,Trigger1M)),NA())</f>
        <v>7.4733231822303736E-3</v>
      </c>
      <c r="K1723" s="44">
        <f>IFERROR(_xll.qlIndexFixing(Index3M,H1723,TRUE,_xll.ohTrigger(RecalcTrigger,Trigger3M)),NA())</f>
        <v>7.7973850981786757E-3</v>
      </c>
      <c r="L1723" s="44">
        <f>IFERROR(_xll.qlIndexFixing(Index6M,$H1723,TRUE,_xll.ohTrigger(RecalcTrigger,Trigger6M)),NA())</f>
        <v>7.7933573385287232E-3</v>
      </c>
      <c r="M1723" s="145">
        <f>IFERROR(_xll.qlIndexFixing(Index1Y,$H1723,TRUE,_xll.ohTrigger(RecalcTrigger,Trigger1Y)),NA())</f>
        <v>8.0011921823588197E-3</v>
      </c>
      <c r="N1723" s="144">
        <f>IFERROR(_xll.qlIndexFixing(ONIndex1M,I1723,TRUE,_xll.ohTrigger(RecalcTrigger,Trigger1M)),NA())</f>
        <v>7.4756939606679396E-3</v>
      </c>
      <c r="O1723" s="44">
        <f>IFERROR(_xll.qlIndexFixing(ONIndex3M,I1723,TRUE,_xll.ohTrigger(RecalcTrigger,Trigger3M)),NA())</f>
        <v>7.8102534715629446E-3</v>
      </c>
      <c r="P1723" s="44">
        <f>IFERROR(_xll.qlIndexFixing(ONIndex6M,I1723,TRUE,_xll.ohTrigger(RecalcTrigger,Trigger6M)),NA())</f>
        <v>7.814441901885516E-3</v>
      </c>
      <c r="Q1723" s="145">
        <f>IFERROR(_xll.qlIndexFixing(ONIndex1Y,I1723,TRUE,_xll.ohTrigger(RecalcTrigger,Trigger1Y)),NA())</f>
        <v>8.0449253004921673E-3</v>
      </c>
    </row>
    <row r="1724" spans="2:17" x14ac:dyDescent="0.2">
      <c r="B1724" s="39" t="s">
        <v>42</v>
      </c>
      <c r="D1724" s="42">
        <f>_xll.qlCalendarAdvance(Calendar,$D1723,B1724,"f",FALSE)</f>
        <v>51826</v>
      </c>
      <c r="E1724" s="139">
        <f>_xll.qlInterestRateIndexValueDate(IndexON,D1724)</f>
        <v>51826</v>
      </c>
      <c r="F1724" s="155">
        <f>IFERROR(_xll.qlIndexFixing(IndexON,D1724,TRUE,_xll.ohTrigger(RecalcTrigger,TriggerON)),NA())</f>
        <v>7.4616398959559405E-3</v>
      </c>
      <c r="H1724" s="42">
        <f>_xll.qlCalendarAdvance(Calendar,$H1723,B1724,"f",FALSE)</f>
        <v>51826</v>
      </c>
      <c r="I1724" s="139">
        <f>_xll.qlInterestRateIndexValueDate(Index1M,$H1724)</f>
        <v>51830</v>
      </c>
      <c r="J1724" s="144">
        <f>IFERROR(_xll.qlIndexFixing(Index1M,$H1724,TRUE,_xll.ohTrigger(RecalcTrigger,Trigger1M)),NA())</f>
        <v>7.4705174216654902E-3</v>
      </c>
      <c r="K1724" s="44">
        <f>IFERROR(_xll.qlIndexFixing(Index3M,H1724,TRUE,_xll.ohTrigger(RecalcTrigger,Trigger3M)),NA())</f>
        <v>7.7940738247328023E-3</v>
      </c>
      <c r="L1724" s="44">
        <f>IFERROR(_xll.qlIndexFixing(Index6M,$H1724,TRUE,_xll.ohTrigger(RecalcTrigger,Trigger6M)),NA())</f>
        <v>7.7904592094588084E-3</v>
      </c>
      <c r="M1724" s="145">
        <f>IFERROR(_xll.qlIndexFixing(Index1Y,$H1724,TRUE,_xll.ohTrigger(RecalcTrigger,Trigger1Y)),NA())</f>
        <v>7.9982115953382265E-3</v>
      </c>
      <c r="N1724" s="144">
        <f>IFERROR(_xll.qlIndexFixing(ONIndex1M,I1724,TRUE,_xll.ohTrigger(RecalcTrigger,Trigger1M)),NA())</f>
        <v>7.4731087451862521E-3</v>
      </c>
      <c r="O1724" s="44">
        <f>IFERROR(_xll.qlIndexFixing(ONIndex3M,I1724,TRUE,_xll.ohTrigger(RecalcTrigger,Trigger3M)),NA())</f>
        <v>7.8069467235675205E-3</v>
      </c>
      <c r="P1724" s="44">
        <f>IFERROR(_xll.qlIndexFixing(ONIndex6M,I1724,TRUE,_xll.ohTrigger(RecalcTrigger,Trigger6M)),NA())</f>
        <v>7.8115959859825779E-3</v>
      </c>
      <c r="Q1724" s="145">
        <f>IFERROR(_xll.qlIndexFixing(ONIndex1Y,I1724,TRUE,_xll.ohTrigger(RecalcTrigger,Trigger1Y)),NA())</f>
        <v>8.0419841380585666E-3</v>
      </c>
    </row>
    <row r="1725" spans="2:17" x14ac:dyDescent="0.2">
      <c r="B1725" s="39" t="s">
        <v>42</v>
      </c>
      <c r="D1725" s="42">
        <f>_xll.qlCalendarAdvance(Calendar,$D1724,B1725,"f",FALSE)</f>
        <v>51833</v>
      </c>
      <c r="E1725" s="139">
        <f>_xll.qlInterestRateIndexValueDate(IndexON,D1725)</f>
        <v>51833</v>
      </c>
      <c r="F1725" s="155">
        <f>IFERROR(_xll.qlIndexFixing(IndexON,D1725,TRUE,_xll.ohTrigger(RecalcTrigger,TriggerON)),NA())</f>
        <v>7.4593919534038378E-3</v>
      </c>
      <c r="H1725" s="42">
        <f>_xll.qlCalendarAdvance(Calendar,$H1724,B1725,"f",FALSE)</f>
        <v>51833</v>
      </c>
      <c r="I1725" s="139">
        <f>_xll.qlInterestRateIndexValueDate(Index1M,$H1725)</f>
        <v>51837</v>
      </c>
      <c r="J1725" s="144">
        <f>IFERROR(_xll.qlIndexFixing(Index1M,$H1725,TRUE,_xll.ohTrigger(RecalcTrigger,Trigger1M)),NA())</f>
        <v>7.4680326558283728E-3</v>
      </c>
      <c r="K1725" s="44">
        <f>IFERROR(_xll.qlIndexFixing(Index3M,H1725,TRUE,_xll.ohTrigger(RecalcTrigger,Trigger3M)),NA())</f>
        <v>7.7909151200722454E-3</v>
      </c>
      <c r="L1725" s="44">
        <f>IFERROR(_xll.qlIndexFixing(Index6M,$H1725,TRUE,_xll.ohTrigger(RecalcTrigger,Trigger6M)),NA())</f>
        <v>7.7875579045991522E-3</v>
      </c>
      <c r="M1725" s="145">
        <f>IFERROR(_xll.qlIndexFixing(Index1Y,$H1725,TRUE,_xll.ohTrigger(RecalcTrigger,Trigger1Y)),NA())</f>
        <v>7.995230572813726E-3</v>
      </c>
      <c r="N1725" s="144">
        <f>IFERROR(_xll.qlIndexFixing(ONIndex1M,I1725,TRUE,_xll.ohTrigger(RecalcTrigger,Trigger1M)),NA())</f>
        <v>7.4705215129178271E-3</v>
      </c>
      <c r="O1725" s="44">
        <f>IFERROR(_xll.qlIndexFixing(ONIndex3M,I1725,TRUE,_xll.ohTrigger(RecalcTrigger,Trigger3M)),NA())</f>
        <v>7.8036401619030471E-3</v>
      </c>
      <c r="P1725" s="44">
        <f>IFERROR(_xll.qlIndexFixing(ONIndex6M,I1725,TRUE,_xll.ohTrigger(RecalcTrigger,Trigger6M)),NA())</f>
        <v>7.8087467161225277E-3</v>
      </c>
      <c r="Q1725" s="145">
        <f>IFERROR(_xll.qlIndexFixing(ONIndex1Y,I1725,TRUE,_xll.ohTrigger(RecalcTrigger,Trigger1Y)),NA())</f>
        <v>8.0390420685105823E-3</v>
      </c>
    </row>
    <row r="1726" spans="2:17" x14ac:dyDescent="0.2">
      <c r="B1726" s="39" t="s">
        <v>42</v>
      </c>
      <c r="D1726" s="42">
        <f>_xll.qlCalendarAdvance(Calendar,$D1725,B1726,"f",FALSE)</f>
        <v>51840</v>
      </c>
      <c r="E1726" s="139">
        <f>_xll.qlInterestRateIndexValueDate(IndexON,D1726)</f>
        <v>51840</v>
      </c>
      <c r="F1726" s="155">
        <f>IFERROR(_xll.qlIndexFixing(IndexON,D1726,TRUE,_xll.ohTrigger(RecalcTrigger,TriggerON)),NA())</f>
        <v>7.4571388158073404E-3</v>
      </c>
      <c r="H1726" s="42">
        <f>_xll.qlCalendarAdvance(Calendar,$H1725,B1726,"f",FALSE)</f>
        <v>51840</v>
      </c>
      <c r="I1726" s="139">
        <f>_xll.qlInterestRateIndexValueDate(Index1M,$H1726)</f>
        <v>51844</v>
      </c>
      <c r="J1726" s="144">
        <f>IFERROR(_xll.qlIndexFixing(Index1M,$H1726,TRUE,_xll.ohTrigger(RecalcTrigger,Trigger1M)),NA())</f>
        <v>7.4654382316612583E-3</v>
      </c>
      <c r="K1726" s="44">
        <f>IFERROR(_xll.qlIndexFixing(Index3M,H1726,TRUE,_xll.ohTrigger(RecalcTrigger,Trigger3M)),NA())</f>
        <v>7.7876047350670073E-3</v>
      </c>
      <c r="L1726" s="44">
        <f>IFERROR(_xll.qlIndexFixing(Index6M,$H1726,TRUE,_xll.ohTrigger(RecalcTrigger,Trigger6M)),NA())</f>
        <v>7.7846534387682308E-3</v>
      </c>
      <c r="M1726" s="145">
        <f>IFERROR(_xll.qlIndexFixing(Index1Y,$H1726,TRUE,_xll.ohTrigger(RecalcTrigger,Trigger1Y)),NA())</f>
        <v>7.9922491330670243E-3</v>
      </c>
      <c r="N1726" s="144">
        <f>IFERROR(_xll.qlIndexFixing(ONIndex1M,I1726,TRUE,_xll.ohTrigger(RecalcTrigger,Trigger1M)),NA())</f>
        <v>7.4679322927995173E-3</v>
      </c>
      <c r="O1726" s="44">
        <f>IFERROR(_xll.qlIndexFixing(ONIndex3M,I1726,TRUE,_xll.ohTrigger(RecalcTrigger,Trigger3M)),NA())</f>
        <v>7.8003338221410701E-3</v>
      </c>
      <c r="P1726" s="44">
        <f>IFERROR(_xll.qlIndexFixing(ONIndex6M,I1726,TRUE,_xll.ohTrigger(RecalcTrigger,Trigger6M)),NA())</f>
        <v>7.805894106853728E-3</v>
      </c>
      <c r="Q1726" s="145">
        <f>IFERROR(_xll.qlIndexFixing(ONIndex1Y,I1726,TRUE,_xll.ohTrigger(RecalcTrigger,Trigger1Y)),NA())</f>
        <v>8.0360991100736356E-3</v>
      </c>
    </row>
    <row r="1727" spans="2:17" x14ac:dyDescent="0.2">
      <c r="B1727" s="39" t="s">
        <v>42</v>
      </c>
      <c r="D1727" s="42">
        <f>_xll.qlCalendarAdvance(Calendar,$D1726,B1727,"f",FALSE)</f>
        <v>51847</v>
      </c>
      <c r="E1727" s="139">
        <f>_xll.qlInterestRateIndexValueDate(IndexON,D1727)</f>
        <v>51847</v>
      </c>
      <c r="F1727" s="155">
        <f>IFERROR(_xll.qlIndexFixing(IndexON,D1727,TRUE,_xll.ohTrigger(RecalcTrigger,TriggerON)),NA())</f>
        <v>7.4548804997132123E-3</v>
      </c>
      <c r="H1727" s="42">
        <f>_xll.qlCalendarAdvance(Calendar,$H1726,B1727,"f",FALSE)</f>
        <v>51847</v>
      </c>
      <c r="I1727" s="139">
        <f>_xll.qlInterestRateIndexValueDate(Index1M,$H1727)</f>
        <v>51851</v>
      </c>
      <c r="J1727" s="144">
        <f>IFERROR(_xll.qlIndexFixing(Index1M,$H1727,TRUE,_xll.ohTrigger(RecalcTrigger,Trigger1M)),NA())</f>
        <v>7.4628419021099063E-3</v>
      </c>
      <c r="K1727" s="44">
        <f>IFERROR(_xll.qlIndexFixing(Index3M,H1727,TRUE,_xll.ohTrigger(RecalcTrigger,Trigger3M)),NA())</f>
        <v>7.7842948283736646E-3</v>
      </c>
      <c r="L1727" s="44">
        <f>IFERROR(_xll.qlIndexFixing(Index6M,$H1727,TRUE,_xll.ohTrigger(RecalcTrigger,Trigger6M)),NA())</f>
        <v>7.7817458267849604E-3</v>
      </c>
      <c r="M1727" s="145">
        <f>IFERROR(_xll.qlIndexFixing(Index1Y,$H1727,TRUE,_xll.ohTrigger(RecalcTrigger,Trigger1Y)),NA())</f>
        <v>7.9892672943782939E-3</v>
      </c>
      <c r="N1727" s="144">
        <f>IFERROR(_xll.qlIndexFixing(ONIndex1M,I1727,TRUE,_xll.ohTrigger(RecalcTrigger,Trigger1M)),NA())</f>
        <v>7.4653411140079839E-3</v>
      </c>
      <c r="O1727" s="44">
        <f>IFERROR(_xll.qlIndexFixing(ONIndex3M,I1727,TRUE,_xll.ohTrigger(RecalcTrigger,Trigger3M)),NA())</f>
        <v>7.797027739693263E-3</v>
      </c>
      <c r="P1727" s="44">
        <f>IFERROR(_xll.qlIndexFixing(ONIndex6M,I1727,TRUE,_xll.ohTrigger(RecalcTrigger,Trigger6M)),NA())</f>
        <v>7.8030381731242215E-3</v>
      </c>
      <c r="Q1727" s="145">
        <f>IFERROR(_xll.qlIndexFixing(ONIndex1Y,I1727,TRUE,_xll.ohTrigger(RecalcTrigger,Trigger1Y)),NA())</f>
        <v>8.0331552808132756E-3</v>
      </c>
    </row>
    <row r="1728" spans="2:17" x14ac:dyDescent="0.2">
      <c r="B1728" s="39" t="s">
        <v>42</v>
      </c>
      <c r="D1728" s="42">
        <f>_xll.qlCalendarAdvance(Calendar,$D1727,B1728,"f",FALSE)</f>
        <v>51854</v>
      </c>
      <c r="E1728" s="139">
        <f>_xll.qlInterestRateIndexValueDate(IndexON,D1728)</f>
        <v>51854</v>
      </c>
      <c r="F1728" s="155">
        <f>IFERROR(_xll.qlIndexFixing(IndexON,D1728,TRUE,_xll.ohTrigger(RecalcTrigger,TriggerON)),NA())</f>
        <v>7.4526170219080257E-3</v>
      </c>
      <c r="H1728" s="42">
        <f>_xll.qlCalendarAdvance(Calendar,$H1727,B1728,"f",FALSE)</f>
        <v>51854</v>
      </c>
      <c r="I1728" s="139">
        <f>_xll.qlInterestRateIndexValueDate(Index1M,$H1728)</f>
        <v>51858</v>
      </c>
      <c r="J1728" s="144">
        <f>IFERROR(_xll.qlIndexFixing(Index1M,$H1728,TRUE,_xll.ohTrigger(RecalcTrigger,Trigger1M)),NA())</f>
        <v>7.4602436962581484E-3</v>
      </c>
      <c r="K1728" s="44">
        <f>IFERROR(_xll.qlIndexFixing(Index3M,H1728,TRUE,_xll.ohTrigger(RecalcTrigger,Trigger3M)),NA())</f>
        <v>7.7809854354478122E-3</v>
      </c>
      <c r="L1728" s="44">
        <f>IFERROR(_xll.qlIndexFixing(Index6M,$H1728,TRUE,_xll.ohTrigger(RecalcTrigger,Trigger6M)),NA())</f>
        <v>7.7788350834682553E-3</v>
      </c>
      <c r="M1728" s="145">
        <f>IFERROR(_xll.qlIndexFixing(Index1Y,$H1728,TRUE,_xll.ohTrigger(RecalcTrigger,Trigger1Y)),NA())</f>
        <v>7.9862850750283595E-3</v>
      </c>
      <c r="N1728" s="144">
        <f>IFERROR(_xll.qlIndexFixing(ONIndex1M,I1728,TRUE,_xll.ohTrigger(RecalcTrigger,Trigger1M)),NA())</f>
        <v>7.4617907336183009E-3</v>
      </c>
      <c r="O1728" s="44">
        <f>IFERROR(_xll.qlIndexFixing(ONIndex3M,I1728,TRUE,_xll.ohTrigger(RecalcTrigger,Trigger3M)),NA())</f>
        <v>7.7924739514401153E-3</v>
      </c>
      <c r="P1728" s="44">
        <f>IFERROR(_xll.qlIndexFixing(ONIndex6M,I1728,TRUE,_xll.ohTrigger(RecalcTrigger,Trigger6M)),NA())</f>
        <v>7.7991214633410522E-3</v>
      </c>
      <c r="Q1728" s="145">
        <f>IFERROR(_xll.qlIndexFixing(ONIndex1Y,I1728,TRUE,_xll.ohTrigger(RecalcTrigger,Trigger1Y)),NA())</f>
        <v>8.0291273981725197E-3</v>
      </c>
    </row>
    <row r="1729" spans="2:17" x14ac:dyDescent="0.2">
      <c r="B1729" s="39" t="s">
        <v>42</v>
      </c>
      <c r="D1729" s="42">
        <f>_xll.qlCalendarAdvance(Calendar,$D1728,B1729,"f",FALSE)</f>
        <v>51862</v>
      </c>
      <c r="E1729" s="139">
        <f>_xll.qlInterestRateIndexValueDate(IndexON,D1729)</f>
        <v>51862</v>
      </c>
      <c r="F1729" s="155">
        <f>IFERROR(_xll.qlIndexFixing(IndexON,D1729,TRUE,_xll.ohTrigger(RecalcTrigger,TriggerON)),NA())</f>
        <v>7.4498534053990539E-3</v>
      </c>
      <c r="H1729" s="42">
        <f>_xll.qlCalendarAdvance(Calendar,$H1728,B1729,"f",FALSE)</f>
        <v>51862</v>
      </c>
      <c r="I1729" s="139">
        <f>_xll.qlInterestRateIndexValueDate(Index1M,$H1729)</f>
        <v>51866</v>
      </c>
      <c r="J1729" s="144">
        <f>IFERROR(_xll.qlIndexFixing(Index1M,$H1729,TRUE,_xll.ohTrigger(RecalcTrigger,Trigger1M)),NA())</f>
        <v>7.4572720579240354E-3</v>
      </c>
      <c r="K1729" s="44">
        <f>IFERROR(_xll.qlIndexFixing(Index3M,H1729,TRUE,_xll.ohTrigger(RecalcTrigger,Trigger3M)),NA())</f>
        <v>7.7773562214611403E-3</v>
      </c>
      <c r="L1729" s="44">
        <f>IFERROR(_xll.qlIndexFixing(Index6M,$H1729,TRUE,_xll.ohTrigger(RecalcTrigger,Trigger6M)),NA())</f>
        <v>7.775630066136705E-3</v>
      </c>
      <c r="M1729" s="145">
        <f>IFERROR(_xll.qlIndexFixing(Index1Y,$H1729,TRUE,_xll.ohTrigger(RecalcTrigger,Trigger1Y)),NA())</f>
        <v>7.9828763816775453E-3</v>
      </c>
      <c r="N1729" s="144">
        <f>IFERROR(_xll.qlIndexFixing(ONIndex1M,I1729,TRUE,_xll.ohTrigger(RecalcTrigger,Trigger1M)),NA())</f>
        <v>7.4591948115010354E-3</v>
      </c>
      <c r="O1729" s="44">
        <f>IFERROR(_xll.qlIndexFixing(ONIndex3M,I1729,TRUE,_xll.ohTrigger(RecalcTrigger,Trigger3M)),NA())</f>
        <v>7.7891684982756004E-3</v>
      </c>
      <c r="P1729" s="44">
        <f>IFERROR(_xll.qlIndexFixing(ONIndex6M,I1729,TRUE,_xll.ohTrigger(RecalcTrigger,Trigger6M)),NA())</f>
        <v>7.7962573931067425E-3</v>
      </c>
      <c r="Q1729" s="145">
        <f>IFERROR(_xll.qlIndexFixing(ONIndex1Y,I1729,TRUE,_xll.ohTrigger(RecalcTrigger,Trigger1Y)),NA())</f>
        <v>8.0261813983550923E-3</v>
      </c>
    </row>
    <row r="1730" spans="2:17" x14ac:dyDescent="0.2">
      <c r="B1730" s="39" t="s">
        <v>42</v>
      </c>
      <c r="D1730" s="42">
        <f>_xll.qlCalendarAdvance(Calendar,$D1729,B1730,"f",FALSE)</f>
        <v>51869</v>
      </c>
      <c r="E1730" s="139">
        <f>_xll.qlInterestRateIndexValueDate(IndexON,D1730)</f>
        <v>51869</v>
      </c>
      <c r="F1730" s="155">
        <f>IFERROR(_xll.qlIndexFixing(IndexON,D1730,TRUE,_xll.ohTrigger(RecalcTrigger,TriggerON)),NA())</f>
        <v>7.4475780972438343E-3</v>
      </c>
      <c r="H1730" s="42">
        <f>_xll.qlCalendarAdvance(Calendar,$H1729,B1730,"f",FALSE)</f>
        <v>51869</v>
      </c>
      <c r="I1730" s="139">
        <f>_xll.qlInterestRateIndexValueDate(Index1M,$H1730)</f>
        <v>51873</v>
      </c>
      <c r="J1730" s="144">
        <f>IFERROR(_xll.qlIndexFixing(Index1M,$H1730,TRUE,_xll.ohTrigger(RecalcTrigger,Trigger1M)),NA())</f>
        <v>7.4546699293288575E-3</v>
      </c>
      <c r="K1730" s="44">
        <f>IFERROR(_xll.qlIndexFixing(Index3M,H1730,TRUE,_xll.ohTrigger(RecalcTrigger,Trigger3M)),NA())</f>
        <v>7.7738957740931224E-3</v>
      </c>
      <c r="L1730" s="44">
        <f>IFERROR(_xll.qlIndexFixing(Index6M,$H1730,TRUE,_xll.ohTrigger(RecalcTrigger,Trigger6M)),NA())</f>
        <v>7.7727129419268917E-3</v>
      </c>
      <c r="M1730" s="145">
        <f>IFERROR(_xll.qlIndexFixing(Index1Y,$H1730,TRUE,_xll.ohTrigger(RecalcTrigger,Trigger1Y)),NA())</f>
        <v>7.9798934081817159E-3</v>
      </c>
      <c r="N1730" s="144">
        <f>IFERROR(_xll.qlIndexFixing(ONIndex1M,I1730,TRUE,_xll.ohTrigger(RecalcTrigger,Trigger1M)),NA())</f>
        <v>7.4571849817584024E-3</v>
      </c>
      <c r="O1730" s="44">
        <f>IFERROR(_xll.qlIndexFixing(ONIndex3M,I1730,TRUE,_xll.ohTrigger(RecalcTrigger,Trigger3M)),NA())</f>
        <v>7.7866392645731253E-3</v>
      </c>
      <c r="P1730" s="44">
        <f>IFERROR(_xll.qlIndexFixing(ONIndex6M,I1730,TRUE,_xll.ohTrigger(RecalcTrigger,Trigger6M)),NA())</f>
        <v>7.7940409023558033E-3</v>
      </c>
      <c r="Q1730" s="145">
        <f>IFERROR(_xll.qlIndexFixing(ONIndex1Y,I1730,TRUE,_xll.ohTrigger(RecalcTrigger,Trigger1Y)),NA())</f>
        <v>8.0238977791680099E-3</v>
      </c>
    </row>
    <row r="1731" spans="2:17" x14ac:dyDescent="0.2">
      <c r="B1731" s="39" t="s">
        <v>42</v>
      </c>
      <c r="D1731" s="42">
        <f>_xll.qlCalendarAdvance(Calendar,$D1730,B1731,"f",FALSE)</f>
        <v>51876</v>
      </c>
      <c r="E1731" s="139">
        <f>_xll.qlInterestRateIndexValueDate(IndexON,D1731)</f>
        <v>51876</v>
      </c>
      <c r="F1731" s="155">
        <f>IFERROR(_xll.qlIndexFixing(IndexON,D1731,TRUE,_xll.ohTrigger(RecalcTrigger,TriggerON)),NA())</f>
        <v>7.4452976814676219E-3</v>
      </c>
      <c r="H1731" s="42">
        <f>_xll.qlCalendarAdvance(Calendar,$H1730,B1731,"f",FALSE)</f>
        <v>51876</v>
      </c>
      <c r="I1731" s="139">
        <f>_xll.qlInterestRateIndexValueDate(Index1M,$H1731)</f>
        <v>51880</v>
      </c>
      <c r="J1731" s="144">
        <f>IFERROR(_xll.qlIndexFixing(Index1M,$H1731,TRUE,_xll.ohTrigger(RecalcTrigger,Trigger1M)),NA())</f>
        <v>7.4520660158156598E-3</v>
      </c>
      <c r="K1731" s="44">
        <f>IFERROR(_xll.qlIndexFixing(Index3M,H1731,TRUE,_xll.ohTrigger(RecalcTrigger,Trigger3M)),NA())</f>
        <v>7.7707405441440613E-3</v>
      </c>
      <c r="L1731" s="44">
        <f>IFERROR(_xll.qlIndexFixing(Index6M,$H1731,TRUE,_xll.ohTrigger(RecalcTrigger,Trigger6M)),NA())</f>
        <v>7.7697927319401398E-3</v>
      </c>
      <c r="M1731" s="145">
        <f>IFERROR(_xll.qlIndexFixing(Index1Y,$H1731,TRUE,_xll.ohTrigger(RecalcTrigger,Trigger1Y)),NA())</f>
        <v>7.9769101114772478E-3</v>
      </c>
      <c r="N1731" s="144">
        <f>IFERROR(_xll.qlIndexFixing(ONIndex1M,I1731,TRUE,_xll.ohTrigger(RecalcTrigger,Trigger1M)),NA())</f>
        <v>7.4545859978503159E-3</v>
      </c>
      <c r="O1731" s="44">
        <f>IFERROR(_xll.qlIndexFixing(ONIndex3M,I1731,TRUE,_xll.ohTrigger(RecalcTrigger,Trigger3M)),NA())</f>
        <v>7.783334624891225E-3</v>
      </c>
      <c r="P1731" s="44">
        <f>IFERROR(_xll.qlIndexFixing(ONIndex6M,I1731,TRUE,_xll.ohTrigger(RecalcTrigger,Trigger6M)),NA())</f>
        <v>7.791171352558024E-3</v>
      </c>
      <c r="Q1731" s="145">
        <f>IFERROR(_xll.qlIndexFixing(ONIndex1Y,I1731,TRUE,_xll.ohTrigger(RecalcTrigger,Trigger1Y)),NA())</f>
        <v>8.0209505354389421E-3</v>
      </c>
    </row>
    <row r="1732" spans="2:17" x14ac:dyDescent="0.2">
      <c r="B1732" s="39" t="s">
        <v>42</v>
      </c>
      <c r="D1732" s="42">
        <f>_xll.qlCalendarAdvance(Calendar,$D1731,B1732,"f",FALSE)</f>
        <v>51883</v>
      </c>
      <c r="E1732" s="139">
        <f>_xll.qlInterestRateIndexValueDate(IndexON,D1732)</f>
        <v>51883</v>
      </c>
      <c r="F1732" s="155">
        <f>IFERROR(_xll.qlIndexFixing(IndexON,D1732,TRUE,_xll.ohTrigger(RecalcTrigger,TriggerON)),NA())</f>
        <v>7.4430121746971167E-3</v>
      </c>
      <c r="H1732" s="42">
        <f>_xll.qlCalendarAdvance(Calendar,$H1731,B1732,"f",FALSE)</f>
        <v>51883</v>
      </c>
      <c r="I1732" s="139">
        <f>_xll.qlInterestRateIndexValueDate(Index1M,$H1732)</f>
        <v>51887</v>
      </c>
      <c r="J1732" s="144">
        <f>IFERROR(_xll.qlIndexFixing(Index1M,$H1732,TRUE,_xll.ohTrigger(RecalcTrigger,Trigger1M)),NA())</f>
        <v>7.4494603464579602E-3</v>
      </c>
      <c r="K1732" s="44">
        <f>IFERROR(_xll.qlIndexFixing(Index3M,H1732,TRUE,_xll.ohTrigger(RecalcTrigger,Trigger3M)),NA())</f>
        <v>7.7674336748820849E-3</v>
      </c>
      <c r="L1732" s="44">
        <f>IFERROR(_xll.qlIndexFixing(Index6M,$H1732,TRUE,_xll.ohTrigger(RecalcTrigger,Trigger6M)),NA())</f>
        <v>7.7668694509950946E-3</v>
      </c>
      <c r="M1732" s="145">
        <f>IFERROR(_xll.qlIndexFixing(Index1Y,$H1732,TRUE,_xll.ohTrigger(RecalcTrigger,Trigger1Y)),NA())</f>
        <v>7.9739265098432207E-3</v>
      </c>
      <c r="N1732" s="144">
        <f>IFERROR(_xll.qlIndexFixing(ONIndex1M,I1732,TRUE,_xll.ohTrigger(RecalcTrigger,Trigger1M)),NA())</f>
        <v>7.4519852045096258E-3</v>
      </c>
      <c r="O1732" s="44">
        <f>IFERROR(_xll.qlIndexFixing(ONIndex3M,I1732,TRUE,_xll.ohTrigger(RecalcTrigger,Trigger3M)),NA())</f>
        <v>7.7800304244579621E-3</v>
      </c>
      <c r="P1732" s="44">
        <f>IFERROR(_xll.qlIndexFixing(ONIndex6M,I1732,TRUE,_xll.ohTrigger(RecalcTrigger,Trigger6M)),NA())</f>
        <v>7.7882985541588567E-3</v>
      </c>
      <c r="Q1732" s="145">
        <f>IFERROR(_xll.qlIndexFixing(ONIndex1Y,I1732,TRUE,_xll.ohTrigger(RecalcTrigger,Trigger1Y)),NA())</f>
        <v>8.0180025141718403E-3</v>
      </c>
    </row>
    <row r="1733" spans="2:17" x14ac:dyDescent="0.2">
      <c r="B1733" s="39" t="s">
        <v>42</v>
      </c>
      <c r="D1733" s="42">
        <f>_xll.qlCalendarAdvance(Calendar,$D1732,B1733,"f",FALSE)</f>
        <v>51890</v>
      </c>
      <c r="E1733" s="139">
        <f>_xll.qlInterestRateIndexValueDate(IndexON,D1733)</f>
        <v>51890</v>
      </c>
      <c r="F1733" s="155">
        <f>IFERROR(_xll.qlIndexFixing(IndexON,D1733,TRUE,_xll.ohTrigger(RecalcTrigger,TriggerON)),NA())</f>
        <v>7.440721593425792E-3</v>
      </c>
      <c r="H1733" s="42">
        <f>_xll.qlCalendarAdvance(Calendar,$H1732,B1733,"f",FALSE)</f>
        <v>51890</v>
      </c>
      <c r="I1733" s="139">
        <f>_xll.qlInterestRateIndexValueDate(Index1M,$H1733)</f>
        <v>51894</v>
      </c>
      <c r="J1733" s="144">
        <f>IFERROR(_xll.qlIndexFixing(Index1M,$H1733,TRUE,_xll.ohTrigger(RecalcTrigger,Trigger1M)),NA())</f>
        <v>7.4468529503395903E-3</v>
      </c>
      <c r="K1733" s="44">
        <f>IFERROR(_xll.qlIndexFixing(Index3M,H1733,TRUE,_xll.ohTrigger(RecalcTrigger,Trigger3M)),NA())</f>
        <v>7.7641274991604448E-3</v>
      </c>
      <c r="L1733" s="44">
        <f>IFERROR(_xll.qlIndexFixing(Index6M,$H1733,TRUE,_xll.ohTrigger(RecalcTrigger,Trigger6M)),NA())</f>
        <v>7.7639431139081899E-3</v>
      </c>
      <c r="M1733" s="145">
        <f>IFERROR(_xll.qlIndexFixing(Index1Y,$H1733,TRUE,_xll.ohTrigger(RecalcTrigger,Trigger1Y)),NA())</f>
        <v>7.9709426215600222E-3</v>
      </c>
      <c r="N1733" s="144">
        <f>IFERROR(_xll.qlIndexFixing(ONIndex1M,I1733,TRUE,_xll.ohTrigger(RecalcTrigger,Trigger1M)),NA())</f>
        <v>7.4493826311528011E-3</v>
      </c>
      <c r="O1733" s="44">
        <f>IFERROR(_xll.qlIndexFixing(ONIndex3M,I1733,TRUE,_xll.ohTrigger(RecalcTrigger,Trigger3M)),NA())</f>
        <v>7.7767266986850103E-3</v>
      </c>
      <c r="P1733" s="44">
        <f>IFERROR(_xll.qlIndexFixing(ONIndex6M,I1733,TRUE,_xll.ohTrigger(RecalcTrigger,Trigger6M)),NA())</f>
        <v>7.7854225217066642E-3</v>
      </c>
      <c r="Q1733" s="145">
        <f>IFERROR(_xll.qlIndexFixing(ONIndex1Y,I1733,TRUE,_xll.ohTrigger(RecalcTrigger,Trigger1Y)),NA())</f>
        <v>8.0150537334322536E-3</v>
      </c>
    </row>
    <row r="1734" spans="2:17" x14ac:dyDescent="0.2">
      <c r="B1734" s="39" t="s">
        <v>42</v>
      </c>
      <c r="D1734" s="42">
        <f>_xll.qlCalendarAdvance(Calendar,$D1733,B1734,"f",FALSE)</f>
        <v>51897</v>
      </c>
      <c r="E1734" s="139">
        <f>_xll.qlInterestRateIndexValueDate(IndexON,D1734)</f>
        <v>51897</v>
      </c>
      <c r="F1734" s="155">
        <f>IFERROR(_xll.qlIndexFixing(IndexON,D1734,TRUE,_xll.ohTrigger(RecalcTrigger,TriggerON)),NA())</f>
        <v>7.4384259543336384E-3</v>
      </c>
      <c r="H1734" s="42">
        <f>_xll.qlCalendarAdvance(Calendar,$H1733,B1734,"f",FALSE)</f>
        <v>51897</v>
      </c>
      <c r="I1734" s="139">
        <f>_xll.qlInterestRateIndexValueDate(Index1M,$H1734)</f>
        <v>51901</v>
      </c>
      <c r="J1734" s="144">
        <f>IFERROR(_xll.qlIndexFixing(Index1M,$H1734,TRUE,_xll.ohTrigger(RecalcTrigger,Trigger1M)),NA())</f>
        <v>7.4445724578902396E-3</v>
      </c>
      <c r="K1734" s="44">
        <f>IFERROR(_xll.qlIndexFixing(Index3M,H1734,TRUE,_xll.ohTrigger(RecalcTrigger,Trigger3M)),NA())</f>
        <v>7.760822052433447E-3</v>
      </c>
      <c r="L1734" s="44">
        <f>IFERROR(_xll.qlIndexFixing(Index6M,$H1734,TRUE,_xll.ohTrigger(RecalcTrigger,Trigger6M)),NA())</f>
        <v>7.7610137354989532E-3</v>
      </c>
      <c r="M1734" s="145">
        <f>IFERROR(_xll.qlIndexFixing(Index1Y,$H1734,TRUE,_xll.ohTrigger(RecalcTrigger,Trigger1Y)),NA())</f>
        <v>7.9679584649062912E-3</v>
      </c>
      <c r="N1734" s="144">
        <f>IFERROR(_xll.qlIndexFixing(ONIndex1M,I1734,TRUE,_xll.ohTrigger(RecalcTrigger,Trigger1M)),NA())</f>
        <v>7.4467783064768867E-3</v>
      </c>
      <c r="O1734" s="44">
        <f>IFERROR(_xll.qlIndexFixing(ONIndex3M,I1734,TRUE,_xll.ohTrigger(RecalcTrigger,Trigger3M)),NA())</f>
        <v>7.7734234829840432E-3</v>
      </c>
      <c r="P1734" s="44">
        <f>IFERROR(_xll.qlIndexFixing(ONIndex6M,I1734,TRUE,_xll.ohTrigger(RecalcTrigger,Trigger6M)),NA())</f>
        <v>7.7825432700695529E-3</v>
      </c>
      <c r="Q1734" s="145">
        <f>IFERROR(_xll.qlIndexFixing(ONIndex1Y,I1734,TRUE,_xll.ohTrigger(RecalcTrigger,Trigger1Y)),NA())</f>
        <v>8.0121042114456031E-3</v>
      </c>
    </row>
    <row r="1735" spans="2:17" x14ac:dyDescent="0.2">
      <c r="B1735" s="39" t="s">
        <v>42</v>
      </c>
      <c r="D1735" s="42">
        <f>_xll.qlCalendarAdvance(Calendar,$D1734,B1735,"f",FALSE)</f>
        <v>51904</v>
      </c>
      <c r="E1735" s="139">
        <f>_xll.qlInterestRateIndexValueDate(IndexON,D1735)</f>
        <v>51904</v>
      </c>
      <c r="F1735" s="155">
        <f>IFERROR(_xll.qlIndexFixing(IndexON,D1735,TRUE,_xll.ohTrigger(RecalcTrigger,TriggerON)),NA())</f>
        <v>7.4361252739141293E-3</v>
      </c>
      <c r="H1735" s="42">
        <f>_xll.qlCalendarAdvance(Calendar,$H1734,B1735,"f",FALSE)</f>
        <v>51904</v>
      </c>
      <c r="I1735" s="139">
        <f>_xll.qlInterestRateIndexValueDate(Index1M,$H1735)</f>
        <v>51908</v>
      </c>
      <c r="J1735" s="144">
        <f>IFERROR(_xll.qlIndexFixing(Index1M,$H1735,TRUE,_xll.ohTrigger(RecalcTrigger,Trigger1M)),NA())</f>
        <v>7.4419622080682379E-3</v>
      </c>
      <c r="K1735" s="44">
        <f>IFERROR(_xll.qlIndexFixing(Index3M,H1735,TRUE,_xll.ohTrigger(RecalcTrigger,Trigger3M)),NA())</f>
        <v>7.7575173701571742E-3</v>
      </c>
      <c r="L1735" s="44">
        <f>IFERROR(_xll.qlIndexFixing(Index6M,$H1735,TRUE,_xll.ohTrigger(RecalcTrigger,Trigger6M)),NA())</f>
        <v>7.7580813305842614E-3</v>
      </c>
      <c r="M1735" s="145">
        <f>IFERROR(_xll.qlIndexFixing(Index1Y,$H1735,TRUE,_xll.ohTrigger(RecalcTrigger,Trigger1Y)),NA())</f>
        <v>7.9649740581613261E-3</v>
      </c>
      <c r="N1735" s="144">
        <f>IFERROR(_xll.qlIndexFixing(ONIndex1M,I1735,TRUE,_xll.ohTrigger(RecalcTrigger,Trigger1M)),NA())</f>
        <v>7.4441722597384796E-3</v>
      </c>
      <c r="O1735" s="44">
        <f>IFERROR(_xll.qlIndexFixing(ONIndex3M,I1735,TRUE,_xll.ohTrigger(RecalcTrigger,Trigger3M)),NA())</f>
        <v>7.7701208126867982E-3</v>
      </c>
      <c r="P1735" s="44">
        <f>IFERROR(_xll.qlIndexFixing(ONIndex6M,I1735,TRUE,_xll.ohTrigger(RecalcTrigger,Trigger6M)),NA())</f>
        <v>7.7796608138758216E-3</v>
      </c>
      <c r="Q1735" s="145">
        <f>IFERROR(_xll.qlIndexFixing(ONIndex1Y,I1735,TRUE,_xll.ohTrigger(RecalcTrigger,Trigger1Y)),NA())</f>
        <v>8.009153966197502E-3</v>
      </c>
    </row>
    <row r="1736" spans="2:17" x14ac:dyDescent="0.2">
      <c r="B1736" s="39" t="s">
        <v>42</v>
      </c>
      <c r="D1736" s="42">
        <f>_xll.qlCalendarAdvance(Calendar,$D1735,B1736,"f",FALSE)</f>
        <v>51911</v>
      </c>
      <c r="E1736" s="139">
        <f>_xll.qlInterestRateIndexValueDate(IndexON,D1736)</f>
        <v>51911</v>
      </c>
      <c r="F1736" s="155">
        <f>IFERROR(_xll.qlIndexFixing(IndexON,D1736,TRUE,_xll.ohTrigger(RecalcTrigger,TriggerON)),NA())</f>
        <v>7.4338195687406738E-3</v>
      </c>
      <c r="H1736" s="42">
        <f>_xll.qlCalendarAdvance(Calendar,$H1735,B1736,"f",FALSE)</f>
        <v>51911</v>
      </c>
      <c r="I1736" s="139">
        <f>_xll.qlInterestRateIndexValueDate(Index1M,$H1736)</f>
        <v>51915</v>
      </c>
      <c r="J1736" s="144">
        <f>IFERROR(_xll.qlIndexFixing(Index1M,$H1736,TRUE,_xll.ohTrigger(RecalcTrigger,Trigger1M)),NA())</f>
        <v>7.4393503125226778E-3</v>
      </c>
      <c r="K1736" s="44">
        <f>IFERROR(_xll.qlIndexFixing(Index3M,H1736,TRUE,_xll.ohTrigger(RecalcTrigger,Trigger3M)),NA())</f>
        <v>7.7542134877868207E-3</v>
      </c>
      <c r="L1736" s="44">
        <f>IFERROR(_xll.qlIndexFixing(Index6M,$H1736,TRUE,_xll.ohTrigger(RecalcTrigger,Trigger6M)),NA())</f>
        <v>7.7551459139818752E-3</v>
      </c>
      <c r="M1736" s="145">
        <f>IFERROR(_xll.qlIndexFixing(Index1Y,$H1736,TRUE,_xll.ohTrigger(RecalcTrigger,Trigger1Y)),NA())</f>
        <v>7.961989419604203E-3</v>
      </c>
      <c r="N1736" s="144">
        <f>IFERROR(_xll.qlIndexFixing(ONIndex1M,I1736,TRUE,_xll.ohTrigger(RecalcTrigger,Trigger1M)),NA())</f>
        <v>7.4415645198744329E-3</v>
      </c>
      <c r="O1736" s="44">
        <f>IFERROR(_xll.qlIndexFixing(ONIndex3M,I1736,TRUE,_xll.ohTrigger(RecalcTrigger,Trigger3M)),NA())</f>
        <v>7.7668187232848851E-3</v>
      </c>
      <c r="P1736" s="44">
        <f>IFERROR(_xll.qlIndexFixing(ONIndex6M,I1736,TRUE,_xll.ohTrigger(RecalcTrigger,Trigger6M)),NA())</f>
        <v>7.7767751680735131E-3</v>
      </c>
      <c r="Q1736" s="145">
        <f>IFERROR(_xll.qlIndexFixing(ONIndex1Y,I1736,TRUE,_xll.ohTrigger(RecalcTrigger,Trigger1Y)),NA())</f>
        <v>8.0062030159133712E-3</v>
      </c>
    </row>
    <row r="1737" spans="2:17" x14ac:dyDescent="0.2">
      <c r="B1737" s="39" t="s">
        <v>42</v>
      </c>
      <c r="D1737" s="42">
        <f>_xll.qlCalendarAdvance(Calendar,$D1736,B1737,"f",FALSE)</f>
        <v>51918</v>
      </c>
      <c r="E1737" s="139">
        <f>_xll.qlInterestRateIndexValueDate(IndexON,D1737)</f>
        <v>51918</v>
      </c>
      <c r="F1737" s="155">
        <f>IFERROR(_xll.qlIndexFixing(IndexON,D1737,TRUE,_xll.ohTrigger(RecalcTrigger,TriggerON)),NA())</f>
        <v>7.4315088553866815E-3</v>
      </c>
      <c r="H1737" s="42">
        <f>_xll.qlCalendarAdvance(Calendar,$H1736,B1737,"f",FALSE)</f>
        <v>51918</v>
      </c>
      <c r="I1737" s="139">
        <f>_xll.qlInterestRateIndexValueDate(Index1M,$H1737)</f>
        <v>51922</v>
      </c>
      <c r="J1737" s="144">
        <f>IFERROR(_xll.qlIndexFixing(Index1M,$H1737,TRUE,_xll.ohTrigger(RecalcTrigger,Trigger1M)),NA())</f>
        <v>7.4367368003303014E-3</v>
      </c>
      <c r="K1737" s="44">
        <f>IFERROR(_xll.qlIndexFixing(Index3M,H1737,TRUE,_xll.ohTrigger(RecalcTrigger,Trigger3M)),NA())</f>
        <v>7.750910440778469E-3</v>
      </c>
      <c r="L1737" s="44">
        <f>IFERROR(_xll.qlIndexFixing(Index6M,$H1737,TRUE,_xll.ohTrigger(RecalcTrigger,Trigger6M)),NA())</f>
        <v>7.7522075005095545E-3</v>
      </c>
      <c r="M1737" s="145">
        <f>IFERROR(_xll.qlIndexFixing(Index1Y,$H1737,TRUE,_xll.ohTrigger(RecalcTrigger,Trigger1Y)),NA())</f>
        <v>7.9590045675137777E-3</v>
      </c>
      <c r="N1737" s="144">
        <f>IFERROR(_xll.qlIndexFixing(ONIndex1M,I1737,TRUE,_xll.ohTrigger(RecalcTrigger,Trigger1M)),NA())</f>
        <v>7.4389551161413436E-3</v>
      </c>
      <c r="O1737" s="44">
        <f>IFERROR(_xll.qlIndexFixing(ONIndex3M,I1737,TRUE,_xll.ohTrigger(RecalcTrigger,Trigger3M)),NA())</f>
        <v>7.7635172500301053E-3</v>
      </c>
      <c r="P1737" s="44">
        <f>IFERROR(_xll.qlIndexFixing(ONIndex6M,I1737,TRUE,_xll.ohTrigger(RecalcTrigger,Trigger6M)),NA())</f>
        <v>7.7738863472109898E-3</v>
      </c>
      <c r="Q1737" s="145">
        <f>IFERROR(_xll.qlIndexFixing(ONIndex1Y,I1737,TRUE,_xll.ohTrigger(RecalcTrigger,Trigger1Y)),NA())</f>
        <v>8.0032513787386961E-3</v>
      </c>
    </row>
    <row r="1738" spans="2:17" x14ac:dyDescent="0.2">
      <c r="B1738" s="39" t="s">
        <v>42</v>
      </c>
      <c r="D1738" s="42">
        <f>_xll.qlCalendarAdvance(Calendar,$D1737,B1738,"f",FALSE)</f>
        <v>51925</v>
      </c>
      <c r="E1738" s="139">
        <f>_xll.qlInterestRateIndexValueDate(IndexON,D1738)</f>
        <v>51925</v>
      </c>
      <c r="F1738" s="155">
        <f>IFERROR(_xll.qlIndexFixing(IndexON,D1738,TRUE,_xll.ohTrigger(RecalcTrigger,TriggerON)),NA())</f>
        <v>7.4291931504255615E-3</v>
      </c>
      <c r="H1738" s="42">
        <f>_xll.qlCalendarAdvance(Calendar,$H1737,B1738,"f",FALSE)</f>
        <v>51925</v>
      </c>
      <c r="I1738" s="139">
        <f>_xll.qlInterestRateIndexValueDate(Index1M,$H1738)</f>
        <v>51929</v>
      </c>
      <c r="J1738" s="144">
        <f>IFERROR(_xll.qlIndexFixing(Index1M,$H1738,TRUE,_xll.ohTrigger(RecalcTrigger,Trigger1M)),NA())</f>
        <v>7.4333500284170994E-3</v>
      </c>
      <c r="K1738" s="44">
        <f>IFERROR(_xll.qlIndexFixing(Index3M,H1738,TRUE,_xll.ohTrigger(RecalcTrigger,Trigger3M)),NA())</f>
        <v>7.7473034914117859E-3</v>
      </c>
      <c r="L1738" s="44">
        <f>IFERROR(_xll.qlIndexFixing(Index6M,$H1738,TRUE,_xll.ohTrigger(RecalcTrigger,Trigger6M)),NA())</f>
        <v>7.7488825086921929E-3</v>
      </c>
      <c r="M1738" s="145">
        <f>IFERROR(_xll.qlIndexFixing(Index1Y,$H1738,TRUE,_xll.ohTrigger(RecalcTrigger,Trigger1Y)),NA())</f>
        <v>7.956019520167815E-3</v>
      </c>
      <c r="N1738" s="144">
        <f>IFERROR(_xll.qlIndexFixing(ONIndex1M,I1738,TRUE,_xll.ohTrigger(RecalcTrigger,Trigger1M)),NA())</f>
        <v>7.4363440773961287E-3</v>
      </c>
      <c r="O1738" s="44">
        <f>IFERROR(_xll.qlIndexFixing(ONIndex3M,I1738,TRUE,_xll.ohTrigger(RecalcTrigger,Trigger3M)),NA())</f>
        <v>7.7602164283341324E-3</v>
      </c>
      <c r="P1738" s="44">
        <f>IFERROR(_xll.qlIndexFixing(ONIndex6M,I1738,TRUE,_xll.ohTrigger(RecalcTrigger,Trigger6M)),NA())</f>
        <v>7.7709943662362946E-3</v>
      </c>
      <c r="Q1738" s="145">
        <f>IFERROR(_xll.qlIndexFixing(ONIndex1Y,I1738,TRUE,_xll.ohTrigger(RecalcTrigger,Trigger1Y)),NA())</f>
        <v>8.0002990728189616E-3</v>
      </c>
    </row>
    <row r="1739" spans="2:17" x14ac:dyDescent="0.2">
      <c r="B1739" s="39" t="s">
        <v>42</v>
      </c>
      <c r="D1739" s="42">
        <f>_xll.qlCalendarAdvance(Calendar,$D1738,B1739,"f",FALSE)</f>
        <v>51932</v>
      </c>
      <c r="E1739" s="139">
        <f>_xll.qlInterestRateIndexValueDate(IndexON,D1739)</f>
        <v>51932</v>
      </c>
      <c r="F1739" s="155">
        <f>IFERROR(_xll.qlIndexFixing(IndexON,D1739,TRUE,_xll.ohTrigger(RecalcTrigger,TriggerON)),NA())</f>
        <v>7.4268724704307232E-3</v>
      </c>
      <c r="H1739" s="42">
        <f>_xll.qlCalendarAdvance(Calendar,$H1738,B1739,"f",FALSE)</f>
        <v>51932</v>
      </c>
      <c r="I1739" s="139">
        <f>_xll.qlInterestRateIndexValueDate(Index1M,$H1739)</f>
        <v>51936</v>
      </c>
      <c r="J1739" s="144">
        <f>IFERROR(_xll.qlIndexFixing(Index1M,$H1739,TRUE,_xll.ohTrigger(RecalcTrigger,Trigger1M)),NA())</f>
        <v>7.4311739398109792E-3</v>
      </c>
      <c r="K1739" s="44">
        <f>IFERROR(_xll.qlIndexFixing(Index3M,H1739,TRUE,_xll.ohTrigger(RecalcTrigger,Trigger3M)),NA())</f>
        <v>7.7440022229132181E-3</v>
      </c>
      <c r="L1739" s="44">
        <f>IFERROR(_xll.qlIndexFixing(Index6M,$H1739,TRUE,_xll.ohTrigger(RecalcTrigger,Trigger6M)),NA())</f>
        <v>7.7459373360490372E-3</v>
      </c>
      <c r="M1739" s="145">
        <f>IFERROR(_xll.qlIndexFixing(Index1Y,$H1739,TRUE,_xll.ohTrigger(RecalcTrigger,Trigger1Y)),NA())</f>
        <v>7.9530342958451725E-3</v>
      </c>
      <c r="N1739" s="144">
        <f>IFERROR(_xll.qlIndexFixing(ONIndex1M,I1739,TRUE,_xll.ohTrigger(RecalcTrigger,Trigger1M)),NA())</f>
        <v>7.4337314328154491E-3</v>
      </c>
      <c r="O1739" s="44">
        <f>IFERROR(_xll.qlIndexFixing(ONIndex3M,I1739,TRUE,_xll.ohTrigger(RecalcTrigger,Trigger3M)),NA())</f>
        <v>7.756916293688576E-3</v>
      </c>
      <c r="P1739" s="44">
        <f>IFERROR(_xll.qlIndexFixing(ONIndex6M,I1739,TRUE,_xll.ohTrigger(RecalcTrigger,Trigger6M)),NA())</f>
        <v>7.7680992396977899E-3</v>
      </c>
      <c r="Q1739" s="145">
        <f>IFERROR(_xll.qlIndexFixing(ONIndex1Y,I1739,TRUE,_xll.ohTrigger(RecalcTrigger,Trigger1Y)),NA())</f>
        <v>7.9973461162996529E-3</v>
      </c>
    </row>
    <row r="1740" spans="2:17" x14ac:dyDescent="0.2">
      <c r="B1740" s="39" t="s">
        <v>42</v>
      </c>
      <c r="D1740" s="42">
        <f>_xll.qlCalendarAdvance(Calendar,$D1739,B1740,"f",FALSE)</f>
        <v>51939</v>
      </c>
      <c r="E1740" s="139">
        <f>_xll.qlInterestRateIndexValueDate(IndexON,D1740)</f>
        <v>51939</v>
      </c>
      <c r="F1740" s="155">
        <f>IFERROR(_xll.qlIndexFixing(IndexON,D1740,TRUE,_xll.ohTrigger(RecalcTrigger,TriggerON)),NA())</f>
        <v>7.4245468319489305E-3</v>
      </c>
      <c r="H1740" s="42">
        <f>_xll.qlCalendarAdvance(Calendar,$H1739,B1740,"f",FALSE)</f>
        <v>51939</v>
      </c>
      <c r="I1740" s="139">
        <f>_xll.qlInterestRateIndexValueDate(Index1M,$H1740)</f>
        <v>51943</v>
      </c>
      <c r="J1740" s="144">
        <f>IFERROR(_xll.qlIndexFixing(Index1M,$H1740,TRUE,_xll.ohTrigger(RecalcTrigger,Trigger1M)),NA())</f>
        <v>7.4285552704728324E-3</v>
      </c>
      <c r="K1740" s="44">
        <f>IFERROR(_xll.qlIndexFixing(Index3M,H1740,TRUE,_xll.ohTrigger(RecalcTrigger,Trigger3M)),NA())</f>
        <v>7.7407019013076492E-3</v>
      </c>
      <c r="L1740" s="44">
        <f>IFERROR(_xll.qlIndexFixing(Index6M,$H1740,TRUE,_xll.ohTrigger(RecalcTrigger,Trigger6M)),NA())</f>
        <v>7.7429892140446904E-3</v>
      </c>
      <c r="M1740" s="145">
        <f>IFERROR(_xll.qlIndexFixing(Index1Y,$H1740,TRUE,_xll.ohTrigger(RecalcTrigger,Trigger1Y)),NA())</f>
        <v>7.9500489128236148E-3</v>
      </c>
      <c r="N1740" s="144">
        <f>IFERROR(_xll.qlIndexFixing(ONIndex1M,I1740,TRUE,_xll.ohTrigger(RecalcTrigger,Trigger1M)),NA())</f>
        <v>7.4311172114160939E-3</v>
      </c>
      <c r="O1740" s="44">
        <f>IFERROR(_xll.qlIndexFixing(ONIndex3M,I1740,TRUE,_xll.ohTrigger(RecalcTrigger,Trigger3M)),NA())</f>
        <v>7.7536168813452377E-3</v>
      </c>
      <c r="P1740" s="44">
        <f>IFERROR(_xll.qlIndexFixing(ONIndex6M,I1740,TRUE,_xll.ohTrigger(RecalcTrigger,Trigger6M)),NA())</f>
        <v>7.7652009825435186E-3</v>
      </c>
      <c r="Q1740" s="145">
        <f>IFERROR(_xll.qlIndexFixing(ONIndex1Y,I1740,TRUE,_xll.ohTrigger(RecalcTrigger,Trigger1Y)),NA())</f>
        <v>7.9943925271663829E-3</v>
      </c>
    </row>
    <row r="1741" spans="2:17" x14ac:dyDescent="0.2">
      <c r="B1741" s="39" t="s">
        <v>42</v>
      </c>
      <c r="D1741" s="42">
        <f>_xll.qlCalendarAdvance(Calendar,$D1740,B1741,"f",FALSE)</f>
        <v>51946</v>
      </c>
      <c r="E1741" s="139">
        <f>_xll.qlInterestRateIndexValueDate(IndexON,D1741)</f>
        <v>51946</v>
      </c>
      <c r="F1741" s="155">
        <f>IFERROR(_xll.qlIndexFixing(IndexON,D1741,TRUE,_xll.ohTrigger(RecalcTrigger,TriggerON)),NA())</f>
        <v>7.4222162515802381E-3</v>
      </c>
      <c r="H1741" s="42">
        <f>_xll.qlCalendarAdvance(Calendar,$H1740,B1741,"f",FALSE)</f>
        <v>51946</v>
      </c>
      <c r="I1741" s="139">
        <f>_xll.qlInterestRateIndexValueDate(Index1M,$H1741)</f>
        <v>51950</v>
      </c>
      <c r="J1741" s="144">
        <f>IFERROR(_xll.qlIndexFixing(Index1M,$H1741,TRUE,_xll.ohTrigger(RecalcTrigger,Trigger1M)),NA())</f>
        <v>7.4259351069802075E-3</v>
      </c>
      <c r="K1741" s="44">
        <f>IFERROR(_xll.qlIndexFixing(Index3M,H1741,TRUE,_xll.ohTrigger(RecalcTrigger,Trigger3M)),NA())</f>
        <v>7.7374025620510654E-3</v>
      </c>
      <c r="L1741" s="44">
        <f>IFERROR(_xll.qlIndexFixing(Index6M,$H1741,TRUE,_xll.ohTrigger(RecalcTrigger,Trigger6M)),NA())</f>
        <v>7.7400381574986039E-3</v>
      </c>
      <c r="M1741" s="145">
        <f>IFERROR(_xll.qlIndexFixing(Index1Y,$H1741,TRUE,_xll.ohTrigger(RecalcTrigger,Trigger1Y)),NA())</f>
        <v>7.9470633893811201E-3</v>
      </c>
      <c r="N1741" s="144">
        <f>IFERROR(_xll.qlIndexFixing(ONIndex1M,I1741,TRUE,_xll.ohTrigger(RecalcTrigger,Trigger1M)),NA())</f>
        <v>7.4285014422148521E-3</v>
      </c>
      <c r="O1741" s="44">
        <f>IFERROR(_xll.qlIndexFixing(ONIndex3M,I1741,TRUE,_xll.ohTrigger(RecalcTrigger,Trigger3M)),NA())</f>
        <v>7.7503182269555992E-3</v>
      </c>
      <c r="P1741" s="44">
        <f>IFERROR(_xll.qlIndexFixing(ONIndex6M,I1741,TRUE,_xll.ohTrigger(RecalcTrigger,Trigger6M)),NA())</f>
        <v>7.7622996093218433E-3</v>
      </c>
      <c r="Q1741" s="145">
        <f>IFERROR(_xll.qlIndexFixing(ONIndex1Y,I1741,TRUE,_xll.ohTrigger(RecalcTrigger,Trigger1Y)),NA())</f>
        <v>7.991438323644573E-3</v>
      </c>
    </row>
    <row r="1742" spans="2:17" x14ac:dyDescent="0.2">
      <c r="B1742" s="39" t="s">
        <v>42</v>
      </c>
      <c r="D1742" s="42">
        <f>_xll.qlCalendarAdvance(Calendar,$D1741,B1742,"f",FALSE)</f>
        <v>51953</v>
      </c>
      <c r="E1742" s="139">
        <f>_xll.qlInterestRateIndexValueDate(IndexON,D1742)</f>
        <v>51953</v>
      </c>
      <c r="F1742" s="155">
        <f>IFERROR(_xll.qlIndexFixing(IndexON,D1742,TRUE,_xll.ohTrigger(RecalcTrigger,TriggerON)),NA())</f>
        <v>7.4198807458980554E-3</v>
      </c>
      <c r="H1742" s="42">
        <f>_xll.qlCalendarAdvance(Calendar,$H1741,B1742,"f",FALSE)</f>
        <v>51953</v>
      </c>
      <c r="I1742" s="139">
        <f>_xll.qlInterestRateIndexValueDate(Index1M,$H1742)</f>
        <v>51957</v>
      </c>
      <c r="J1742" s="144">
        <f>IFERROR(_xll.qlIndexFixing(Index1M,$H1742,TRUE,_xll.ohTrigger(RecalcTrigger,Trigger1M)),NA())</f>
        <v>7.4233134784117806E-3</v>
      </c>
      <c r="K1742" s="44">
        <f>IFERROR(_xll.qlIndexFixing(Index3M,H1742,TRUE,_xll.ohTrigger(RecalcTrigger,Trigger3M)),NA())</f>
        <v>7.7342566093390264E-3</v>
      </c>
      <c r="L1742" s="44">
        <f>IFERROR(_xll.qlIndexFixing(Index6M,$H1742,TRUE,_xll.ohTrigger(RecalcTrigger,Trigger6M)),NA())</f>
        <v>7.7372131474155751E-3</v>
      </c>
      <c r="M1742" s="145">
        <f>IFERROR(_xll.qlIndexFixing(Index1Y,$H1742,TRUE,_xll.ohTrigger(RecalcTrigger,Trigger1Y)),NA())</f>
        <v>7.9440777437950159E-3</v>
      </c>
      <c r="N1742" s="144">
        <f>IFERROR(_xll.qlIndexFixing(ONIndex1M,I1742,TRUE,_xll.ohTrigger(RecalcTrigger,Trigger1M)),NA())</f>
        <v>7.4254423514581447E-3</v>
      </c>
      <c r="O1742" s="44">
        <f>IFERROR(_xll.qlIndexFixing(ONIndex3M,I1742,TRUE,_xll.ohTrigger(RecalcTrigger,Trigger3M)),NA())</f>
        <v>7.7464116372798486E-3</v>
      </c>
      <c r="P1742" s="44">
        <f>IFERROR(_xll.qlIndexFixing(ONIndex6M,I1742,TRUE,_xll.ohTrigger(RecalcTrigger,Trigger6M)),NA())</f>
        <v>7.7588990802954783E-3</v>
      </c>
      <c r="Q1742" s="145">
        <f>IFERROR(_xll.qlIndexFixing(ONIndex1Y,I1742,TRUE,_xll.ohTrigger(RecalcTrigger,Trigger1Y)),NA())</f>
        <v>7.9879936422884157E-3</v>
      </c>
    </row>
    <row r="1743" spans="2:17" x14ac:dyDescent="0.2">
      <c r="B1743" s="39" t="s">
        <v>42</v>
      </c>
      <c r="D1743" s="42">
        <f>_xll.qlCalendarAdvance(Calendar,$D1742,B1743,"f",FALSE)</f>
        <v>51964</v>
      </c>
      <c r="E1743" s="139">
        <f>_xll.qlInterestRateIndexValueDate(IndexON,D1743)</f>
        <v>51964</v>
      </c>
      <c r="F1743" s="155">
        <f>IFERROR(_xll.qlIndexFixing(IndexON,D1743,TRUE,_xll.ohTrigger(RecalcTrigger,TriggerON)),NA())</f>
        <v>7.4163830448892298E-3</v>
      </c>
      <c r="H1743" s="42">
        <f>_xll.qlCalendarAdvance(Calendar,$H1742,B1743,"f",FALSE)</f>
        <v>51964</v>
      </c>
      <c r="I1743" s="139">
        <f>_xll.qlInterestRateIndexValueDate(Index1M,$H1743)</f>
        <v>51966</v>
      </c>
      <c r="J1743" s="144">
        <f>IFERROR(_xll.qlIndexFixing(Index1M,$H1743,TRUE,_xll.ohTrigger(RecalcTrigger,Trigger1M)),NA())</f>
        <v>7.4198296341307368E-3</v>
      </c>
      <c r="K1743" s="44">
        <f>IFERROR(_xll.qlIndexFixing(Index3M,H1743,TRUE,_xll.ohTrigger(RecalcTrigger,Trigger3M)),NA())</f>
        <v>7.7300174481042365E-3</v>
      </c>
      <c r="L1743" s="44">
        <f>IFERROR(_xll.qlIndexFixing(Index6M,$H1743,TRUE,_xll.ohTrigger(RecalcTrigger,Trigger6M)),NA())</f>
        <v>7.7334112531075661E-3</v>
      </c>
      <c r="M1743" s="145">
        <f>IFERROR(_xll.qlIndexFixing(Index1Y,$H1743,TRUE,_xll.ohTrigger(RecalcTrigger,Trigger1Y)),NA())</f>
        <v>7.9402389065510934E-3</v>
      </c>
      <c r="N1743" s="144">
        <f>IFERROR(_xll.qlIndexFixing(ONIndex1M,I1743,TRUE,_xll.ohTrigger(RecalcTrigger,Trigger1M)),NA())</f>
        <v>7.4217682748312086E-3</v>
      </c>
      <c r="O1743" s="44">
        <f>IFERROR(_xll.qlIndexFixing(ONIndex3M,I1743,TRUE,_xll.ohTrigger(RecalcTrigger,Trigger3M)),NA())</f>
        <v>7.7418396995554417E-3</v>
      </c>
      <c r="P1743" s="44">
        <f>IFERROR(_xll.qlIndexFixing(ONIndex6M,I1743,TRUE,_xll.ohTrigger(RecalcTrigger,Trigger6M)),NA())</f>
        <v>7.754824730525911E-3</v>
      </c>
      <c r="Q1743" s="145">
        <f>IFERROR(_xll.qlIndexFixing(ONIndex1Y,I1743,TRUE,_xll.ohTrigger(RecalcTrigger,Trigger1Y)),NA())</f>
        <v>7.9838391060693681E-3</v>
      </c>
    </row>
    <row r="1744" spans="2:17" x14ac:dyDescent="0.2">
      <c r="B1744" s="39" t="s">
        <v>42</v>
      </c>
      <c r="D1744" s="42">
        <f>_xll.qlCalendarAdvance(Calendar,$D1743,B1744,"f",FALSE)</f>
        <v>51971</v>
      </c>
      <c r="E1744" s="139">
        <f>_xll.qlInterestRateIndexValueDate(IndexON,D1744)</f>
        <v>51971</v>
      </c>
      <c r="F1744" s="155">
        <f>IFERROR(_xll.qlIndexFixing(IndexON,D1744,TRUE,_xll.ohTrigger(RecalcTrigger,TriggerON)),NA())</f>
        <v>7.4140357431762283E-3</v>
      </c>
      <c r="H1744" s="42">
        <f>_xll.qlCalendarAdvance(Calendar,$H1743,B1744,"f",FALSE)</f>
        <v>51971</v>
      </c>
      <c r="I1744" s="139">
        <f>_xll.qlInterestRateIndexValueDate(Index1M,$H1744)</f>
        <v>51973</v>
      </c>
      <c r="J1744" s="144">
        <f>IFERROR(_xll.qlIndexFixing(Index1M,$H1744,TRUE,_xll.ohTrigger(RecalcTrigger,Trigger1M)),NA())</f>
        <v>7.4172046146964155E-3</v>
      </c>
      <c r="K1744" s="44">
        <f>IFERROR(_xll.qlIndexFixing(Index3M,H1744,TRUE,_xll.ohTrigger(RecalcTrigger,Trigger3M)),NA())</f>
        <v>7.7267215717113317E-3</v>
      </c>
      <c r="L1744" s="44">
        <f>IFERROR(_xll.qlIndexFixing(Index6M,$H1744,TRUE,_xll.ohTrigger(RecalcTrigger,Trigger6M)),NA())</f>
        <v>7.7304509233041977E-3</v>
      </c>
      <c r="M1744" s="145">
        <f>IFERROR(_xll.qlIndexFixing(Index1Y,$H1744,TRUE,_xll.ohTrigger(RecalcTrigger,Trigger1Y)),NA())</f>
        <v>7.9372530504129759E-3</v>
      </c>
      <c r="N1744" s="144">
        <f>IFERROR(_xll.qlIndexFixing(ONIndex1M,I1744,TRUE,_xll.ohTrigger(RecalcTrigger,Trigger1M)),NA())</f>
        <v>7.4191472151419191E-3</v>
      </c>
      <c r="O1744" s="44">
        <f>IFERROR(_xll.qlIndexFixing(ONIndex3M,I1744,TRUE,_xll.ohTrigger(RecalcTrigger,Trigger3M)),NA())</f>
        <v>7.7385440402899519E-3</v>
      </c>
      <c r="P1744" s="44">
        <f>IFERROR(_xll.qlIndexFixing(ONIndex6M,I1744,TRUE,_xll.ohTrigger(RecalcTrigger,Trigger6M)),NA())</f>
        <v>7.7519123492297837E-3</v>
      </c>
      <c r="Q1744" s="145">
        <f>IFERROR(_xll.qlIndexFixing(ONIndex1Y,I1744,TRUE,_xll.ohTrigger(RecalcTrigger,Trigger1Y)),NA())</f>
        <v>7.9808828564242873E-3</v>
      </c>
    </row>
    <row r="1745" spans="2:17" x14ac:dyDescent="0.2">
      <c r="B1745" s="39" t="s">
        <v>42</v>
      </c>
      <c r="D1745" s="42">
        <f>_xll.qlCalendarAdvance(Calendar,$D1744,B1745,"f",FALSE)</f>
        <v>51978</v>
      </c>
      <c r="E1745" s="139">
        <f>_xll.qlInterestRateIndexValueDate(IndexON,D1745)</f>
        <v>51978</v>
      </c>
      <c r="F1745" s="155">
        <f>IFERROR(_xll.qlIndexFixing(IndexON,D1745,TRUE,_xll.ohTrigger(RecalcTrigger,TriggerON)),NA())</f>
        <v>7.4116835732773723E-3</v>
      </c>
      <c r="H1745" s="42">
        <f>_xll.qlCalendarAdvance(Calendar,$H1744,B1745,"f",FALSE)</f>
        <v>51978</v>
      </c>
      <c r="I1745" s="139">
        <f>_xll.qlInterestRateIndexValueDate(Index1M,$H1745)</f>
        <v>51980</v>
      </c>
      <c r="J1745" s="144">
        <f>IFERROR(_xll.qlIndexFixing(Index1M,$H1745,TRUE,_xll.ohTrigger(RecalcTrigger,Trigger1M)),NA())</f>
        <v>7.4145782277909578E-3</v>
      </c>
      <c r="K1745" s="44">
        <f>IFERROR(_xll.qlIndexFixing(Index3M,H1745,TRUE,_xll.ohTrigger(RecalcTrigger,Trigger3M)),NA())</f>
        <v>7.7234268270364431E-3</v>
      </c>
      <c r="L1745" s="44">
        <f>IFERROR(_xll.qlIndexFixing(Index6M,$H1745,TRUE,_xll.ohTrigger(RecalcTrigger,Trigger6M)),NA())</f>
        <v>7.7274877214441378E-3</v>
      </c>
      <c r="M1745" s="145">
        <f>IFERROR(_xll.qlIndexFixing(Index1Y,$H1745,TRUE,_xll.ohTrigger(RecalcTrigger,Trigger1Y)),NA())</f>
        <v>7.9342671321849072E-3</v>
      </c>
      <c r="N1745" s="144">
        <f>IFERROR(_xll.qlIndexFixing(ONIndex1M,I1745,TRUE,_xll.ohTrigger(RecalcTrigger,Trigger1M)),NA())</f>
        <v>7.416524740504471E-3</v>
      </c>
      <c r="O1745" s="44">
        <f>IFERROR(_xll.qlIndexFixing(ONIndex3M,I1745,TRUE,_xll.ohTrigger(RecalcTrigger,Trigger3M)),NA())</f>
        <v>7.7352493005289347E-3</v>
      </c>
      <c r="P1745" s="44">
        <f>IFERROR(_xll.qlIndexFixing(ONIndex6M,I1745,TRUE,_xll.ohTrigger(RecalcTrigger,Trigger6M)),NA())</f>
        <v>7.748996919332285E-3</v>
      </c>
      <c r="Q1745" s="145">
        <f>IFERROR(_xll.qlIndexFixing(ONIndex1Y,I1745,TRUE,_xll.ohTrigger(RecalcTrigger,Trigger1Y)),NA())</f>
        <v>7.9779260751244863E-3</v>
      </c>
    </row>
    <row r="1746" spans="2:17" x14ac:dyDescent="0.2">
      <c r="B1746" s="39" t="s">
        <v>42</v>
      </c>
      <c r="D1746" s="42">
        <f>_xll.qlCalendarAdvance(Calendar,$D1745,B1746,"f",FALSE)</f>
        <v>51985</v>
      </c>
      <c r="E1746" s="139">
        <f>_xll.qlInterestRateIndexValueDate(IndexON,D1746)</f>
        <v>51985</v>
      </c>
      <c r="F1746" s="155">
        <f>IFERROR(_xll.qlIndexFixing(IndexON,D1746,TRUE,_xll.ohTrigger(RecalcTrigger,TriggerON)),NA())</f>
        <v>7.4093265514196816E-3</v>
      </c>
      <c r="H1746" s="42">
        <f>_xll.qlCalendarAdvance(Calendar,$H1745,B1746,"f",FALSE)</f>
        <v>51985</v>
      </c>
      <c r="I1746" s="139">
        <f>_xll.qlInterestRateIndexValueDate(Index1M,$H1746)</f>
        <v>51988</v>
      </c>
      <c r="J1746" s="144">
        <f>IFERROR(_xll.qlIndexFixing(Index1M,$H1746,TRUE,_xll.ohTrigger(RecalcTrigger,Trigger1M)),NA())</f>
        <v>7.4116865471772087E-3</v>
      </c>
      <c r="K1746" s="44">
        <f>IFERROR(_xll.qlIndexFixing(Index3M,H1746,TRUE,_xll.ohTrigger(RecalcTrigger,Trigger3M)),NA())</f>
        <v>7.7192059373463037E-3</v>
      </c>
      <c r="L1746" s="44">
        <f>IFERROR(_xll.qlIndexFixing(Index6M,$H1746,TRUE,_xll.ohTrigger(RecalcTrigger,Trigger6M)),NA())</f>
        <v>7.7238374096436913E-3</v>
      </c>
      <c r="M1746" s="145">
        <f>IFERROR(_xll.qlIndexFixing(Index1Y,$H1746,TRUE,_xll.ohTrigger(RecalcTrigger,Trigger1Y)),NA())</f>
        <v>7.9306022315174876E-3</v>
      </c>
      <c r="N1746" s="144">
        <f>IFERROR(_xll.qlIndexFixing(ONIndex1M,I1746,TRUE,_xll.ohTrigger(RecalcTrigger,Trigger1M)),NA())</f>
        <v>7.4135259313035107E-3</v>
      </c>
      <c r="O1746" s="44">
        <f>IFERROR(_xll.qlIndexFixing(ONIndex3M,I1746,TRUE,_xll.ohTrigger(RecalcTrigger,Trigger3M)),NA())</f>
        <v>7.7314850550536107E-3</v>
      </c>
      <c r="P1746" s="44">
        <f>IFERROR(_xll.qlIndexFixing(ONIndex6M,I1746,TRUE,_xll.ohTrigger(RecalcTrigger,Trigger6M)),NA())</f>
        <v>7.7456612854032159E-3</v>
      </c>
      <c r="Q1746" s="145">
        <f>IFERROR(_xll.qlIndexFixing(ONIndex1Y,I1746,TRUE,_xll.ohTrigger(RecalcTrigger,Trigger1Y)),NA())</f>
        <v>7.9745462690894442E-3</v>
      </c>
    </row>
    <row r="1747" spans="2:17" x14ac:dyDescent="0.2">
      <c r="B1747" s="39" t="s">
        <v>42</v>
      </c>
      <c r="D1747" s="42">
        <f>_xll.qlCalendarAdvance(Calendar,$D1746,B1747,"f",FALSE)</f>
        <v>51992</v>
      </c>
      <c r="E1747" s="139">
        <f>_xll.qlInterestRateIndexValueDate(IndexON,D1747)</f>
        <v>51992</v>
      </c>
      <c r="F1747" s="155">
        <f>IFERROR(_xll.qlIndexFixing(IndexON,D1747,TRUE,_xll.ohTrigger(RecalcTrigger,TriggerON)),NA())</f>
        <v>7.4069646943897283E-3</v>
      </c>
      <c r="H1747" s="42">
        <f>_xll.qlCalendarAdvance(Calendar,$H1746,B1747,"f",FALSE)</f>
        <v>51992</v>
      </c>
      <c r="I1747" s="139">
        <f>_xll.qlInterestRateIndexValueDate(Index1M,$H1747)</f>
        <v>51994</v>
      </c>
      <c r="J1747" s="144">
        <f>IFERROR(_xll.qlIndexFixing(Index1M,$H1747,TRUE,_xll.ohTrigger(RecalcTrigger,Trigger1M)),NA())</f>
        <v>7.4093214678710995E-3</v>
      </c>
      <c r="K1747" s="44">
        <f>IFERROR(_xll.qlIndexFixing(Index3M,H1747,TRUE,_xll.ohTrigger(RecalcTrigger,Trigger3M)),NA())</f>
        <v>7.7166885942630868E-3</v>
      </c>
      <c r="L1747" s="44">
        <f>IFERROR(_xll.qlIndexFixing(Index6M,$H1747,TRUE,_xll.ohTrigger(RecalcTrigger,Trigger6M)),NA())</f>
        <v>7.7211616027799343E-3</v>
      </c>
      <c r="M1747" s="145">
        <f>IFERROR(_xll.qlIndexFixing(Index1Y,$H1747,TRUE,_xll.ohTrigger(RecalcTrigger,Trigger1Y)),NA())</f>
        <v>7.9282951825642781E-3</v>
      </c>
      <c r="N1747" s="144">
        <f>IFERROR(_xll.qlIndexFixing(ONIndex1M,I1747,TRUE,_xll.ohTrigger(RecalcTrigger,Trigger1M)),NA())</f>
        <v>7.4112756626121268E-3</v>
      </c>
      <c r="O1747" s="44">
        <f>IFERROR(_xll.qlIndexFixing(ONIndex3M,I1747,TRUE,_xll.ohTrigger(RecalcTrigger,Trigger3M)),NA())</f>
        <v>7.7286627212469483E-3</v>
      </c>
      <c r="P1747" s="44">
        <f>IFERROR(_xll.qlIndexFixing(ONIndex6M,I1747,TRUE,_xll.ohTrigger(RecalcTrigger,Trigger6M)),NA())</f>
        <v>7.7431569728858562E-3</v>
      </c>
      <c r="Q1747" s="145">
        <f>IFERROR(_xll.qlIndexFixing(ONIndex1Y,I1747,TRUE,_xll.ohTrigger(RecalcTrigger,Trigger1Y)),NA())</f>
        <v>7.9720109907821524E-3</v>
      </c>
    </row>
    <row r="1748" spans="2:17" x14ac:dyDescent="0.2">
      <c r="B1748" s="39" t="s">
        <v>42</v>
      </c>
      <c r="D1748" s="42">
        <f>_xll.qlCalendarAdvance(Calendar,$D1747,B1748,"f",FALSE)</f>
        <v>51999</v>
      </c>
      <c r="E1748" s="139">
        <f>_xll.qlInterestRateIndexValueDate(IndexON,D1748)</f>
        <v>51999</v>
      </c>
      <c r="F1748" s="155">
        <f>IFERROR(_xll.qlIndexFixing(IndexON,D1748,TRUE,_xll.ohTrigger(RecalcTrigger,TriggerON)),NA())</f>
        <v>7.4045980187342764E-3</v>
      </c>
      <c r="H1748" s="42">
        <f>_xll.qlCalendarAdvance(Calendar,$H1747,B1748,"f",FALSE)</f>
        <v>51999</v>
      </c>
      <c r="I1748" s="139">
        <f>_xll.qlInterestRateIndexValueDate(Index1M,$H1748)</f>
        <v>52001</v>
      </c>
      <c r="J1748" s="144">
        <f>IFERROR(_xll.qlIndexFixing(Index1M,$H1748,TRUE,_xll.ohTrigger(RecalcTrigger,Trigger1M)),NA())</f>
        <v>7.4066911530101809E-3</v>
      </c>
      <c r="K1748" s="44">
        <f>IFERROR(_xll.qlIndexFixing(Index3M,H1748,TRUE,_xll.ohTrigger(RecalcTrigger,Trigger3M)),NA())</f>
        <v>7.7133974823149019E-3</v>
      </c>
      <c r="L1748" s="44">
        <f>IFERROR(_xll.qlIndexFixing(Index6M,$H1748,TRUE,_xll.ohTrigger(RecalcTrigger,Trigger6M)),NA())</f>
        <v>7.7181890927727646E-3</v>
      </c>
      <c r="M1748" s="145">
        <f>IFERROR(_xll.qlIndexFixing(Index1Y,$H1748,TRUE,_xll.ohTrigger(RecalcTrigger,Trigger1Y)),NA())</f>
        <v>7.9253091877246155E-3</v>
      </c>
      <c r="N1748" s="144">
        <f>IFERROR(_xll.qlIndexFixing(ONIndex1M,I1748,TRUE,_xll.ohTrigger(RecalcTrigger,Trigger1M)),NA())</f>
        <v>7.4086491175506808E-3</v>
      </c>
      <c r="O1748" s="44">
        <f>IFERROR(_xll.qlIndexFixing(ONIndex3M,I1748,TRUE,_xll.ohTrigger(RecalcTrigger,Trigger3M)),NA())</f>
        <v>7.7253709524693903E-3</v>
      </c>
      <c r="P1748" s="44">
        <f>IFERROR(_xll.qlIndexFixing(ONIndex6M,I1748,TRUE,_xll.ohTrigger(RecalcTrigger,Trigger6M)),NA())</f>
        <v>7.7402324857533955E-3</v>
      </c>
      <c r="Q1748" s="145">
        <f>IFERROR(_xll.qlIndexFixing(ONIndex1Y,I1748,TRUE,_xll.ohTrigger(RecalcTrigger,Trigger1Y)),NA())</f>
        <v>7.9690527237907816E-3</v>
      </c>
    </row>
    <row r="1749" spans="2:17" x14ac:dyDescent="0.2">
      <c r="B1749" s="39" t="s">
        <v>42</v>
      </c>
      <c r="D1749" s="42">
        <f>_xll.qlCalendarAdvance(Calendar,$D1748,B1749,"f",FALSE)</f>
        <v>52006</v>
      </c>
      <c r="E1749" s="139">
        <f>_xll.qlInterestRateIndexValueDate(IndexON,D1749)</f>
        <v>52006</v>
      </c>
      <c r="F1749" s="155">
        <f>IFERROR(_xll.qlIndexFixing(IndexON,D1749,TRUE,_xll.ohTrigger(RecalcTrigger,TriggerON)),NA())</f>
        <v>7.4022265409201538E-3</v>
      </c>
      <c r="H1749" s="42">
        <f>_xll.qlCalendarAdvance(Calendar,$H1748,B1749,"f",FALSE)</f>
        <v>52006</v>
      </c>
      <c r="I1749" s="139">
        <f>_xll.qlInterestRateIndexValueDate(Index1M,$H1749)</f>
        <v>52008</v>
      </c>
      <c r="J1749" s="144">
        <f>IFERROR(_xll.qlIndexFixing(Index1M,$H1749,TRUE,_xll.ohTrigger(RecalcTrigger,Trigger1M)),NA())</f>
        <v>7.404059586990086E-3</v>
      </c>
      <c r="K1749" s="44">
        <f>IFERROR(_xll.qlIndexFixing(Index3M,H1749,TRUE,_xll.ohTrigger(RecalcTrigger,Trigger3M)),NA())</f>
        <v>7.7101076464928791E-3</v>
      </c>
      <c r="L1749" s="44">
        <f>IFERROR(_xll.qlIndexFixing(Index6M,$H1749,TRUE,_xll.ohTrigger(RecalcTrigger,Trigger6M)),NA())</f>
        <v>7.7152137730475447E-3</v>
      </c>
      <c r="M1749" s="145">
        <f>IFERROR(_xll.qlIndexFixing(Index1Y,$H1749,TRUE,_xll.ohTrigger(RecalcTrigger,Trigger1Y)),NA())</f>
        <v>7.9223232039001435E-3</v>
      </c>
      <c r="N1749" s="144">
        <f>IFERROR(_xll.qlIndexFixing(ONIndex1M,I1749,TRUE,_xll.ohTrigger(RecalcTrigger,Trigger1M)),NA())</f>
        <v>7.4060212736881681E-3</v>
      </c>
      <c r="O1749" s="44">
        <f>IFERROR(_xll.qlIndexFixing(ONIndex3M,I1749,TRUE,_xll.ohTrigger(RecalcTrigger,Trigger3M)),NA())</f>
        <v>7.7220802447630632E-3</v>
      </c>
      <c r="P1749" s="44">
        <f>IFERROR(_xll.qlIndexFixing(ONIndex6M,I1749,TRUE,_xll.ohTrigger(RecalcTrigger,Trigger6M)),NA())</f>
        <v>7.7373050092521822E-3</v>
      </c>
      <c r="Q1749" s="145">
        <f>IFERROR(_xll.qlIndexFixing(ONIndex1Y,I1749,TRUE,_xll.ohTrigger(RecalcTrigger,Trigger1Y)),NA())</f>
        <v>7.9660939978865031E-3</v>
      </c>
    </row>
    <row r="1750" spans="2:17" x14ac:dyDescent="0.2">
      <c r="B1750" s="39" t="s">
        <v>42</v>
      </c>
      <c r="D1750" s="42">
        <f>_xll.qlCalendarAdvance(Calendar,$D1749,B1750,"f",FALSE)</f>
        <v>52013</v>
      </c>
      <c r="E1750" s="139">
        <f>_xll.qlInterestRateIndexValueDate(IndexON,D1750)</f>
        <v>52013</v>
      </c>
      <c r="F1750" s="155">
        <f>IFERROR(_xll.qlIndexFixing(IndexON,D1750,TRUE,_xll.ohTrigger(RecalcTrigger,TriggerON)),NA())</f>
        <v>7.3998502776539965E-3</v>
      </c>
      <c r="H1750" s="42">
        <f>_xll.qlCalendarAdvance(Calendar,$H1749,B1750,"f",FALSE)</f>
        <v>52013</v>
      </c>
      <c r="I1750" s="139">
        <f>_xll.qlInterestRateIndexValueDate(Index1M,$H1750)</f>
        <v>52015</v>
      </c>
      <c r="J1750" s="144">
        <f>IFERROR(_xll.qlIndexFixing(Index1M,$H1750,TRUE,_xll.ohTrigger(RecalcTrigger,Trigger1M)),NA())</f>
        <v>7.4014267988800619E-3</v>
      </c>
      <c r="K1750" s="44">
        <f>IFERROR(_xll.qlIndexFixing(Index3M,H1750,TRUE,_xll.ohTrigger(RecalcTrigger,Trigger3M)),NA())</f>
        <v>7.706819122253003E-3</v>
      </c>
      <c r="L1750" s="44">
        <f>IFERROR(_xll.qlIndexFixing(Index6M,$H1750,TRUE,_xll.ohTrigger(RecalcTrigger,Trigger6M)),NA())</f>
        <v>7.7126291499164373E-3</v>
      </c>
      <c r="M1750" s="145">
        <f>IFERROR(_xll.qlIndexFixing(Index1Y,$H1750,TRUE,_xll.ohTrigger(RecalcTrigger,Trigger1Y)),NA())</f>
        <v>7.9193372493664305E-3</v>
      </c>
      <c r="N1750" s="144">
        <f>IFERROR(_xll.qlIndexFixing(ONIndex1M,I1750,TRUE,_xll.ohTrigger(RecalcTrigger,Trigger1M)),NA())</f>
        <v>7.4033921602811859E-3</v>
      </c>
      <c r="O1750" s="44">
        <f>IFERROR(_xll.qlIndexFixing(ONIndex3M,I1750,TRUE,_xll.ohTrigger(RecalcTrigger,Trigger3M)),NA())</f>
        <v>7.7187906336195766E-3</v>
      </c>
      <c r="P1750" s="44">
        <f>IFERROR(_xll.qlIndexFixing(ONIndex6M,I1750,TRUE,_xll.ohTrigger(RecalcTrigger,Trigger6M)),NA())</f>
        <v>7.7343745576907708E-3</v>
      </c>
      <c r="Q1750" s="145">
        <f>IFERROR(_xll.qlIndexFixing(ONIndex1Y,I1750,TRUE,_xll.ohTrigger(RecalcTrigger,Trigger1Y)),NA())</f>
        <v>7.9631348310549299E-3</v>
      </c>
    </row>
    <row r="1751" spans="2:17" x14ac:dyDescent="0.2">
      <c r="B1751" s="39" t="s">
        <v>42</v>
      </c>
      <c r="D1751" s="42">
        <f>_xll.qlCalendarAdvance(Calendar,$D1750,B1751,"f",FALSE)</f>
        <v>52020</v>
      </c>
      <c r="E1751" s="139">
        <f>_xll.qlInterestRateIndexValueDate(IndexON,D1751)</f>
        <v>52020</v>
      </c>
      <c r="F1751" s="155">
        <f>IFERROR(_xll.qlIndexFixing(IndexON,D1751,TRUE,_xll.ohTrigger(RecalcTrigger,TriggerON)),NA())</f>
        <v>7.3974692454825686E-3</v>
      </c>
      <c r="H1751" s="42">
        <f>_xll.qlCalendarAdvance(Calendar,$H1750,B1751,"f",FALSE)</f>
        <v>52020</v>
      </c>
      <c r="I1751" s="139">
        <f>_xll.qlInterestRateIndexValueDate(Index1M,$H1751)</f>
        <v>52022</v>
      </c>
      <c r="J1751" s="144">
        <f>IFERROR(_xll.qlIndexFixing(Index1M,$H1751,TRUE,_xll.ohTrigger(RecalcTrigger,Trigger1M)),NA())</f>
        <v>7.3987928177618456E-3</v>
      </c>
      <c r="K1751" s="44">
        <f>IFERROR(_xll.qlIndexFixing(Index3M,H1751,TRUE,_xll.ohTrigger(RecalcTrigger,Trigger3M)),NA())</f>
        <v>7.7035319450486535E-3</v>
      </c>
      <c r="L1751" s="44">
        <f>IFERROR(_xll.qlIndexFixing(Index6M,$H1751,TRUE,_xll.ohTrigger(RecalcTrigger,Trigger6M)),NA())</f>
        <v>7.7096490268876499E-3</v>
      </c>
      <c r="M1751" s="145">
        <f>IFERROR(_xll.qlIndexFixing(Index1Y,$H1751,TRUE,_xll.ohTrigger(RecalcTrigger,Trigger1Y)),NA())</f>
        <v>7.9163513423992724E-3</v>
      </c>
      <c r="N1751" s="144">
        <f>IFERROR(_xll.qlIndexFixing(ONIndex1M,I1751,TRUE,_xll.ohTrigger(RecalcTrigger,Trigger1M)),NA())</f>
        <v>7.400761806346523E-3</v>
      </c>
      <c r="O1751" s="44">
        <f>IFERROR(_xll.qlIndexFixing(ONIndex3M,I1751,TRUE,_xll.ohTrigger(RecalcTrigger,Trigger3M)),NA())</f>
        <v>7.7155021543706681E-3</v>
      </c>
      <c r="P1751" s="44">
        <f>IFERROR(_xll.qlIndexFixing(ONIndex6M,I1751,TRUE,_xll.ohTrigger(RecalcTrigger,Trigger6M)),NA())</f>
        <v>7.731441146177076E-3</v>
      </c>
      <c r="Q1751" s="145">
        <f>IFERROR(_xll.qlIndexFixing(ONIndex1Y,I1751,TRUE,_xll.ohTrigger(RecalcTrigger,Trigger1Y)),NA())</f>
        <v>7.9601752416014193E-3</v>
      </c>
    </row>
    <row r="1752" spans="2:17" x14ac:dyDescent="0.2">
      <c r="B1752" s="39" t="s">
        <v>42</v>
      </c>
      <c r="D1752" s="42">
        <f>_xll.qlCalendarAdvance(Calendar,$D1751,B1752,"f",FALSE)</f>
        <v>52027</v>
      </c>
      <c r="E1752" s="139">
        <f>_xll.qlInterestRateIndexValueDate(IndexON,D1752)</f>
        <v>52027</v>
      </c>
      <c r="F1752" s="155">
        <f>IFERROR(_xll.qlIndexFixing(IndexON,D1752,TRUE,_xll.ohTrigger(RecalcTrigger,TriggerON)),NA())</f>
        <v>7.3950834608726979E-3</v>
      </c>
      <c r="H1752" s="42">
        <f>_xll.qlCalendarAdvance(Calendar,$H1751,B1752,"f",FALSE)</f>
        <v>52027</v>
      </c>
      <c r="I1752" s="139">
        <f>_xll.qlInterestRateIndexValueDate(Index1M,$H1752)</f>
        <v>52029</v>
      </c>
      <c r="J1752" s="144">
        <f>IFERROR(_xll.qlIndexFixing(Index1M,$H1752,TRUE,_xll.ohTrigger(RecalcTrigger,Trigger1M)),NA())</f>
        <v>7.3961576727096801E-3</v>
      </c>
      <c r="K1752" s="44">
        <f>IFERROR(_xll.qlIndexFixing(Index3M,H1752,TRUE,_xll.ohTrigger(RecalcTrigger,Trigger3M)),NA())</f>
        <v>7.7002461503358167E-3</v>
      </c>
      <c r="L1752" s="44">
        <f>IFERROR(_xll.qlIndexFixing(Index6M,$H1752,TRUE,_xll.ohTrigger(RecalcTrigger,Trigger6M)),NA())</f>
        <v>7.706666135524229E-3</v>
      </c>
      <c r="M1752" s="145">
        <f>IFERROR(_xll.qlIndexFixing(Index1Y,$H1752,TRUE,_xll.ohTrigger(RecalcTrigger,Trigger1Y)),NA())</f>
        <v>7.9133655012738023E-3</v>
      </c>
      <c r="N1752" s="144">
        <f>IFERROR(_xll.qlIndexFixing(ONIndex1M,I1752,TRUE,_xll.ohTrigger(RecalcTrigger,Trigger1M)),NA())</f>
        <v>7.3981302408210325E-3</v>
      </c>
      <c r="O1752" s="44">
        <f>IFERROR(_xll.qlIndexFixing(ONIndex3M,I1752,TRUE,_xll.ohTrigger(RecalcTrigger,Trigger3M)),NA())</f>
        <v>7.7122148423480752E-3</v>
      </c>
      <c r="P1752" s="44">
        <f>IFERROR(_xll.qlIndexFixing(ONIndex6M,I1752,TRUE,_xll.ohTrigger(RecalcTrigger,Trigger6M)),NA())</f>
        <v>7.7285047892594605E-3</v>
      </c>
      <c r="Q1752" s="145">
        <f>IFERROR(_xll.qlIndexFixing(ONIndex1Y,I1752,TRUE,_xll.ohTrigger(RecalcTrigger,Trigger1Y)),NA())</f>
        <v>7.9572152475115843E-3</v>
      </c>
    </row>
    <row r="1753" spans="2:17" x14ac:dyDescent="0.2">
      <c r="B1753" s="39" t="s">
        <v>42</v>
      </c>
      <c r="D1753" s="42">
        <f>_xll.qlCalendarAdvance(Calendar,$D1752,B1753,"f",FALSE)</f>
        <v>52034</v>
      </c>
      <c r="E1753" s="139">
        <f>_xll.qlInterestRateIndexValueDate(IndexON,D1753)</f>
        <v>52034</v>
      </c>
      <c r="F1753" s="155">
        <f>IFERROR(_xll.qlIndexFixing(IndexON,D1753,TRUE,_xll.ohTrigger(RecalcTrigger,TriggerON)),NA())</f>
        <v>7.3926929404510844E-3</v>
      </c>
      <c r="H1753" s="42">
        <f>_xll.qlCalendarAdvance(Calendar,$H1752,B1753,"f",FALSE)</f>
        <v>52034</v>
      </c>
      <c r="I1753" s="139">
        <f>_xll.qlInterestRateIndexValueDate(Index1M,$H1753)</f>
        <v>52036</v>
      </c>
      <c r="J1753" s="144">
        <f>IFERROR(_xll.qlIndexFixing(Index1M,$H1753,TRUE,_xll.ohTrigger(RecalcTrigger,Trigger1M)),NA())</f>
        <v>7.3935213928028043E-3</v>
      </c>
      <c r="K1753" s="44">
        <f>IFERROR(_xll.qlIndexFixing(Index3M,H1753,TRUE,_xll.ohTrigger(RecalcTrigger,Trigger3M)),NA())</f>
        <v>7.6969617735704789E-3</v>
      </c>
      <c r="L1753" s="44">
        <f>IFERROR(_xll.qlIndexFixing(Index6M,$H1753,TRUE,_xll.ohTrigger(RecalcTrigger,Trigger6M)),NA())</f>
        <v>7.7036804906436135E-3</v>
      </c>
      <c r="M1753" s="145">
        <f>IFERROR(_xll.qlIndexFixing(Index1Y,$H1753,TRUE,_xll.ohTrigger(RecalcTrigger,Trigger1Y)),NA())</f>
        <v>7.9103797442653737E-3</v>
      </c>
      <c r="N1753" s="144">
        <f>IFERROR(_xll.qlIndexFixing(ONIndex1M,I1753,TRUE,_xll.ohTrigger(RecalcTrigger,Trigger1M)),NA())</f>
        <v>7.3954974928014394E-3</v>
      </c>
      <c r="O1753" s="44">
        <f>IFERROR(_xll.qlIndexFixing(ONIndex3M,I1753,TRUE,_xll.ohTrigger(RecalcTrigger,Trigger3M)),NA())</f>
        <v>7.7089287330434075E-3</v>
      </c>
      <c r="P1753" s="44">
        <f>IFERROR(_xll.qlIndexFixing(ONIndex6M,I1753,TRUE,_xll.ohTrigger(RecalcTrigger,Trigger6M)),NA())</f>
        <v>7.725565501806031E-3</v>
      </c>
      <c r="Q1753" s="145">
        <f>IFERROR(_xll.qlIndexFixing(ONIndex1Y,I1753,TRUE,_xll.ohTrigger(RecalcTrigger,Trigger1Y)),NA())</f>
        <v>7.9542548670108459E-3</v>
      </c>
    </row>
    <row r="1754" spans="2:17" x14ac:dyDescent="0.2">
      <c r="B1754" s="39" t="s">
        <v>42</v>
      </c>
      <c r="D1754" s="42">
        <f>_xll.qlCalendarAdvance(Calendar,$D1753,B1754,"f",FALSE)</f>
        <v>52041</v>
      </c>
      <c r="E1754" s="139">
        <f>_xll.qlInterestRateIndexValueDate(IndexON,D1754)</f>
        <v>52041</v>
      </c>
      <c r="F1754" s="155">
        <f>IFERROR(_xll.qlIndexFixing(IndexON,D1754,TRUE,_xll.ohTrigger(RecalcTrigger,TriggerON)),NA())</f>
        <v>7.3902977007644921E-3</v>
      </c>
      <c r="H1754" s="42">
        <f>_xll.qlCalendarAdvance(Calendar,$H1753,B1754,"f",FALSE)</f>
        <v>52041</v>
      </c>
      <c r="I1754" s="139">
        <f>_xll.qlInterestRateIndexValueDate(Index1M,$H1754)</f>
        <v>52043</v>
      </c>
      <c r="J1754" s="144">
        <f>IFERROR(_xll.qlIndexFixing(Index1M,$H1754,TRUE,_xll.ohTrigger(RecalcTrigger,Trigger1M)),NA())</f>
        <v>7.3908840071154613E-3</v>
      </c>
      <c r="K1754" s="44">
        <f>IFERROR(_xll.qlIndexFixing(Index3M,H1754,TRUE,_xll.ohTrigger(RecalcTrigger,Trigger3M)),NA())</f>
        <v>7.6936788502051491E-3</v>
      </c>
      <c r="L1754" s="44">
        <f>IFERROR(_xll.qlIndexFixing(Index6M,$H1754,TRUE,_xll.ohTrigger(RecalcTrigger,Trigger6M)),NA())</f>
        <v>7.7002955472994829E-3</v>
      </c>
      <c r="M1754" s="145">
        <f>IFERROR(_xll.qlIndexFixing(Index1Y,$H1754,TRUE,_xll.ohTrigger(RecalcTrigger,Trigger1Y)),NA())</f>
        <v>7.9073940896484656E-3</v>
      </c>
      <c r="N1754" s="144">
        <f>IFERROR(_xll.qlIndexFixing(ONIndex1M,I1754,TRUE,_xll.ohTrigger(RecalcTrigger,Trigger1M)),NA())</f>
        <v>7.3928635913844687E-3</v>
      </c>
      <c r="O1754" s="44">
        <f>IFERROR(_xll.qlIndexFixing(ONIndex3M,I1754,TRUE,_xll.ohTrigger(RecalcTrigger,Trigger3M)),NA())</f>
        <v>7.7056438617084666E-3</v>
      </c>
      <c r="P1754" s="44">
        <f>IFERROR(_xll.qlIndexFixing(ONIndex6M,I1754,TRUE,_xll.ohTrigger(RecalcTrigger,Trigger6M)),NA())</f>
        <v>7.7226232985250221E-3</v>
      </c>
      <c r="Q1754" s="145">
        <f>IFERROR(_xll.qlIndexFixing(ONIndex1Y,I1754,TRUE,_xll.ohTrigger(RecalcTrigger,Trigger1Y)),NA())</f>
        <v>7.9512941180848173E-3</v>
      </c>
    </row>
    <row r="1755" spans="2:17" x14ac:dyDescent="0.2">
      <c r="B1755" s="39" t="s">
        <v>42</v>
      </c>
      <c r="D1755" s="42">
        <f>_xll.qlCalendarAdvance(Calendar,$D1754,B1755,"f",FALSE)</f>
        <v>52048</v>
      </c>
      <c r="E1755" s="139">
        <f>_xll.qlInterestRateIndexValueDate(IndexON,D1755)</f>
        <v>52048</v>
      </c>
      <c r="F1755" s="155">
        <f>IFERROR(_xll.qlIndexFixing(IndexON,D1755,TRUE,_xll.ohTrigger(RecalcTrigger,TriggerON)),NA())</f>
        <v>7.3878977585195571E-3</v>
      </c>
      <c r="H1755" s="42">
        <f>_xll.qlCalendarAdvance(Calendar,$H1754,B1755,"f",FALSE)</f>
        <v>52048</v>
      </c>
      <c r="I1755" s="139">
        <f>_xll.qlInterestRateIndexValueDate(Index1M,$H1755)</f>
        <v>52050</v>
      </c>
      <c r="J1755" s="144">
        <f>IFERROR(_xll.qlIndexFixing(Index1M,$H1755,TRUE,_xll.ohTrigger(RecalcTrigger,Trigger1M)),NA())</f>
        <v>7.3882455447243922E-3</v>
      </c>
      <c r="K1755" s="44">
        <f>IFERROR(_xll.qlIndexFixing(Index3M,H1755,TRUE,_xll.ohTrigger(RecalcTrigger,Trigger3M)),NA())</f>
        <v>7.6903974156958153E-3</v>
      </c>
      <c r="L1755" s="44">
        <f>IFERROR(_xll.qlIndexFixing(Index6M,$H1755,TRUE,_xll.ohTrigger(RecalcTrigger,Trigger6M)),NA())</f>
        <v>7.6973036804531712E-3</v>
      </c>
      <c r="M1755" s="145">
        <f>IFERROR(_xll.qlIndexFixing(Index1Y,$H1755,TRUE,_xll.ohTrigger(RecalcTrigger,Trigger1Y)),NA())</f>
        <v>7.9044085556979945E-3</v>
      </c>
      <c r="N1755" s="144">
        <f>IFERROR(_xll.qlIndexFixing(ONIndex1M,I1755,TRUE,_xll.ohTrigger(RecalcTrigger,Trigger1M)),NA())</f>
        <v>7.3902285656668454E-3</v>
      </c>
      <c r="O1755" s="44">
        <f>IFERROR(_xll.qlIndexFixing(ONIndex3M,I1755,TRUE,_xll.ohTrigger(RecalcTrigger,Trigger3M)),NA())</f>
        <v>7.7023602639147981E-3</v>
      </c>
      <c r="P1755" s="44">
        <f>IFERROR(_xll.qlIndexFixing(ONIndex6M,I1755,TRUE,_xll.ohTrigger(RecalcTrigger,Trigger6M)),NA())</f>
        <v>7.7196781940447323E-3</v>
      </c>
      <c r="Q1755" s="145">
        <f>IFERROR(_xll.qlIndexFixing(ONIndex1Y,I1755,TRUE,_xll.ohTrigger(RecalcTrigger,Trigger1Y)),NA())</f>
        <v>7.9483330190388557E-3</v>
      </c>
    </row>
    <row r="1756" spans="2:17" x14ac:dyDescent="0.2">
      <c r="B1756" s="39" t="s">
        <v>42</v>
      </c>
      <c r="D1756" s="42">
        <f>_xll.qlCalendarAdvance(Calendar,$D1755,B1756,"f",FALSE)</f>
        <v>52055</v>
      </c>
      <c r="E1756" s="139">
        <f>_xll.qlInterestRateIndexValueDate(IndexON,D1756)</f>
        <v>52055</v>
      </c>
      <c r="F1756" s="155">
        <f>IFERROR(_xll.qlIndexFixing(IndexON,D1756,TRUE,_xll.ohTrigger(RecalcTrigger,TriggerON)),NA())</f>
        <v>7.3854931301031712E-3</v>
      </c>
      <c r="H1756" s="42">
        <f>_xll.qlCalendarAdvance(Calendar,$H1755,B1756,"f",FALSE)</f>
        <v>52055</v>
      </c>
      <c r="I1756" s="139">
        <f>_xll.qlInterestRateIndexValueDate(Index1M,$H1756)</f>
        <v>52057</v>
      </c>
      <c r="J1756" s="144">
        <f>IFERROR(_xll.qlIndexFixing(Index1M,$H1756,TRUE,_xll.ohTrigger(RecalcTrigger,Trigger1M)),NA())</f>
        <v>7.3856060347113339E-3</v>
      </c>
      <c r="K1756" s="44">
        <f>IFERROR(_xll.qlIndexFixing(Index3M,H1756,TRUE,_xll.ohTrigger(RecalcTrigger,Trigger3M)),NA())</f>
        <v>7.6871175054967237E-3</v>
      </c>
      <c r="L1756" s="44">
        <f>IFERROR(_xll.qlIndexFixing(Index6M,$H1756,TRUE,_xll.ohTrigger(RecalcTrigger,Trigger6M)),NA())</f>
        <v>7.6943091076170176E-3</v>
      </c>
      <c r="M1756" s="145">
        <f>IFERROR(_xll.qlIndexFixing(Index1Y,$H1756,TRUE,_xll.ohTrigger(RecalcTrigger,Trigger1Y)),NA())</f>
        <v>7.9014231606884342E-3</v>
      </c>
      <c r="N1756" s="144">
        <f>IFERROR(_xll.qlIndexFixing(ONIndex1M,I1756,TRUE,_xll.ohTrigger(RecalcTrigger,Trigger1M)),NA())</f>
        <v>7.3875924445054864E-3</v>
      </c>
      <c r="O1756" s="44">
        <f>IFERROR(_xll.qlIndexFixing(ONIndex3M,I1756,TRUE,_xll.ohTrigger(RecalcTrigger,Trigger3M)),NA())</f>
        <v>7.6990779749142035E-3</v>
      </c>
      <c r="P1756" s="44">
        <f>IFERROR(_xll.qlIndexFixing(ONIndex6M,I1756,TRUE,_xll.ohTrigger(RecalcTrigger,Trigger6M)),NA())</f>
        <v>7.7167302033132046E-3</v>
      </c>
      <c r="Q1756" s="145">
        <f>IFERROR(_xll.qlIndexFixing(ONIndex1Y,I1756,TRUE,_xll.ohTrigger(RecalcTrigger,Trigger1Y)),NA())</f>
        <v>7.945371587858574E-3</v>
      </c>
    </row>
    <row r="1757" spans="2:17" x14ac:dyDescent="0.2">
      <c r="B1757" s="39" t="s">
        <v>42</v>
      </c>
      <c r="D1757" s="42">
        <f>_xll.qlCalendarAdvance(Calendar,$D1756,B1757,"f",FALSE)</f>
        <v>52062</v>
      </c>
      <c r="E1757" s="139">
        <f>_xll.qlInterestRateIndexValueDate(IndexON,D1757)</f>
        <v>52062</v>
      </c>
      <c r="F1757" s="155">
        <f>IFERROR(_xll.qlIndexFixing(IndexON,D1757,TRUE,_xll.ohTrigger(RecalcTrigger,TriggerON)),NA())</f>
        <v>7.3830838320620984E-3</v>
      </c>
      <c r="H1757" s="42">
        <f>_xll.qlCalendarAdvance(Calendar,$H1756,B1757,"f",FALSE)</f>
        <v>52062</v>
      </c>
      <c r="I1757" s="139">
        <f>_xll.qlInterestRateIndexValueDate(Index1M,$H1757)</f>
        <v>52064</v>
      </c>
      <c r="J1757" s="144">
        <f>IFERROR(_xll.qlIndexFixing(Index1M,$H1757,TRUE,_xll.ohTrigger(RecalcTrigger,Trigger1M)),NA())</f>
        <v>7.3829655061455335E-3</v>
      </c>
      <c r="K1757" s="44">
        <f>IFERROR(_xll.qlIndexFixing(Index3M,H1757,TRUE,_xll.ohTrigger(RecalcTrigger,Trigger3M)),NA())</f>
        <v>7.6838391550621251E-3</v>
      </c>
      <c r="L1757" s="44">
        <f>IFERROR(_xll.qlIndexFixing(Index6M,$H1757,TRUE,_xll.ohTrigger(RecalcTrigger,Trigger6M)),NA())</f>
        <v>7.6913118436092781E-3</v>
      </c>
      <c r="M1757" s="145">
        <f>IFERROR(_xll.qlIndexFixing(Index1Y,$H1757,TRUE,_xll.ohTrigger(RecalcTrigger,Trigger1Y)),NA())</f>
        <v>7.8984379228938303E-3</v>
      </c>
      <c r="N1757" s="144">
        <f>IFERROR(_xll.qlIndexFixing(ONIndex1M,I1757,TRUE,_xll.ohTrigger(RecalcTrigger,Trigger1M)),NA())</f>
        <v>7.3849552572369248E-3</v>
      </c>
      <c r="O1757" s="44">
        <f>IFERROR(_xll.qlIndexFixing(ONIndex3M,I1757,TRUE,_xll.ohTrigger(RecalcTrigger,Trigger3M)),NA())</f>
        <v>7.6957970301183565E-3</v>
      </c>
      <c r="P1757" s="44">
        <f>IFERROR(_xll.qlIndexFixing(ONIndex6M,I1757,TRUE,_xll.ohTrigger(RecalcTrigger,Trigger6M)),NA())</f>
        <v>7.7137793409587374E-3</v>
      </c>
      <c r="Q1757" s="145">
        <f>IFERROR(_xll.qlIndexFixing(ONIndex1Y,I1757,TRUE,_xll.ohTrigger(RecalcTrigger,Trigger1Y)),NA())</f>
        <v>7.9424098428493295E-3</v>
      </c>
    </row>
    <row r="1758" spans="2:17" x14ac:dyDescent="0.2">
      <c r="B1758" s="39" t="s">
        <v>42</v>
      </c>
      <c r="D1758" s="42">
        <f>_xll.qlCalendarAdvance(Calendar,$D1757,B1758,"f",FALSE)</f>
        <v>52069</v>
      </c>
      <c r="E1758" s="139">
        <f>_xll.qlInterestRateIndexValueDate(IndexON,D1758)</f>
        <v>52069</v>
      </c>
      <c r="F1758" s="155">
        <f>IFERROR(_xll.qlIndexFixing(IndexON,D1758,TRUE,_xll.ohTrigger(RecalcTrigger,TriggerON)),NA())</f>
        <v>7.3806698811029747E-3</v>
      </c>
      <c r="H1758" s="42">
        <f>_xll.qlCalendarAdvance(Calendar,$H1757,B1758,"f",FALSE)</f>
        <v>52069</v>
      </c>
      <c r="I1758" s="139">
        <f>_xll.qlInterestRateIndexValueDate(Index1M,$H1758)</f>
        <v>52071</v>
      </c>
      <c r="J1758" s="144">
        <f>IFERROR(_xll.qlIndexFixing(Index1M,$H1758,TRUE,_xll.ohTrigger(RecalcTrigger,Trigger1M)),NA())</f>
        <v>7.3803239881112259E-3</v>
      </c>
      <c r="K1758" s="44">
        <f>IFERROR(_xll.qlIndexFixing(Index3M,H1758,TRUE,_xll.ohTrigger(RecalcTrigger,Trigger3M)),NA())</f>
        <v>7.6805623998471339E-3</v>
      </c>
      <c r="L1758" s="44">
        <f>IFERROR(_xll.qlIndexFixing(Index6M,$H1758,TRUE,_xll.ohTrigger(RecalcTrigger,Trigger6M)),NA())</f>
        <v>7.6883119032464869E-3</v>
      </c>
      <c r="M1758" s="145">
        <f>IFERROR(_xll.qlIndexFixing(Index1Y,$H1758,TRUE,_xll.ohTrigger(RecalcTrigger,Trigger1Y)),NA())</f>
        <v>7.8954528605884363E-3</v>
      </c>
      <c r="N1758" s="144">
        <f>IFERROR(_xll.qlIndexFixing(ONIndex1M,I1758,TRUE,_xll.ohTrigger(RecalcTrigger,Trigger1M)),NA())</f>
        <v>7.3823170327980137E-3</v>
      </c>
      <c r="O1758" s="44">
        <f>IFERROR(_xll.qlIndexFixing(ONIndex3M,I1758,TRUE,_xll.ohTrigger(RecalcTrigger,Trigger3M)),NA())</f>
        <v>7.6925174649389305E-3</v>
      </c>
      <c r="P1758" s="44">
        <f>IFERROR(_xll.qlIndexFixing(ONIndex6M,I1758,TRUE,_xll.ohTrigger(RecalcTrigger,Trigger6M)),NA())</f>
        <v>7.7108256217695015E-3</v>
      </c>
      <c r="Q1758" s="145">
        <f>IFERROR(_xll.qlIndexFixing(ONIndex1Y,I1758,TRUE,_xll.ohTrigger(RecalcTrigger,Trigger1Y)),NA())</f>
        <v>7.9394478019167991E-3</v>
      </c>
    </row>
    <row r="1759" spans="2:17" x14ac:dyDescent="0.2">
      <c r="B1759" s="39" t="s">
        <v>42</v>
      </c>
      <c r="D1759" s="42">
        <f>_xll.qlCalendarAdvance(Calendar,$D1758,B1759,"f",FALSE)</f>
        <v>52076</v>
      </c>
      <c r="E1759" s="139">
        <f>_xll.qlInterestRateIndexValueDate(IndexON,D1759)</f>
        <v>52076</v>
      </c>
      <c r="F1759" s="155">
        <f>IFERROR(_xll.qlIndexFixing(IndexON,D1759,TRUE,_xll.ohTrigger(RecalcTrigger,TriggerON)),NA())</f>
        <v>7.3782512937725642E-3</v>
      </c>
      <c r="H1759" s="42">
        <f>_xll.qlCalendarAdvance(Calendar,$H1758,B1759,"f",FALSE)</f>
        <v>52076</v>
      </c>
      <c r="I1759" s="139">
        <f>_xll.qlInterestRateIndexValueDate(Index1M,$H1759)</f>
        <v>52078</v>
      </c>
      <c r="J1759" s="144">
        <f>IFERROR(_xll.qlIndexFixing(Index1M,$H1759,TRUE,_xll.ohTrigger(RecalcTrigger,Trigger1M)),NA())</f>
        <v>7.3780212073950267E-3</v>
      </c>
      <c r="K1759" s="44">
        <f>IFERROR(_xll.qlIndexFixing(Index3M,H1759,TRUE,_xll.ohTrigger(RecalcTrigger,Trigger3M)),NA())</f>
        <v>7.6772872753059999E-3</v>
      </c>
      <c r="L1759" s="44">
        <f>IFERROR(_xll.qlIndexFixing(Index6M,$H1759,TRUE,_xll.ohTrigger(RecalcTrigger,Trigger6M)),NA())</f>
        <v>7.6857096272547436E-3</v>
      </c>
      <c r="M1759" s="145">
        <f>IFERROR(_xll.qlIndexFixing(Index1Y,$H1759,TRUE,_xll.ohTrigger(RecalcTrigger,Trigger1Y)),NA())</f>
        <v>7.8924679920460757E-3</v>
      </c>
      <c r="N1759" s="144">
        <f>IFERROR(_xll.qlIndexFixing(ONIndex1M,I1759,TRUE,_xll.ohTrigger(RecalcTrigger,Trigger1M)),NA())</f>
        <v>7.3796778002055419E-3</v>
      </c>
      <c r="O1759" s="44">
        <f>IFERROR(_xll.qlIndexFixing(ONIndex3M,I1759,TRUE,_xll.ohTrigger(RecalcTrigger,Trigger3M)),NA())</f>
        <v>7.6892393147875993E-3</v>
      </c>
      <c r="P1759" s="44">
        <f>IFERROR(_xll.qlIndexFixing(ONIndex6M,I1759,TRUE,_xll.ohTrigger(RecalcTrigger,Trigger6M)),NA())</f>
        <v>7.7078690605336675E-3</v>
      </c>
      <c r="Q1759" s="145">
        <f>IFERROR(_xll.qlIndexFixing(ONIndex1Y,I1759,TRUE,_xll.ohTrigger(RecalcTrigger,Trigger1Y)),NA())</f>
        <v>7.9364854834462761E-3</v>
      </c>
    </row>
    <row r="1760" spans="2:17" x14ac:dyDescent="0.2">
      <c r="B1760" s="39" t="s">
        <v>42</v>
      </c>
      <c r="D1760" s="42">
        <f>_xll.qlCalendarAdvance(Calendar,$D1759,B1760,"f",FALSE)</f>
        <v>52083</v>
      </c>
      <c r="E1760" s="139">
        <f>_xll.qlInterestRateIndexValueDate(IndexON,D1760)</f>
        <v>52083</v>
      </c>
      <c r="F1760" s="155">
        <f>IFERROR(_xll.qlIndexFixing(IndexON,D1760,TRUE,_xll.ohTrigger(RecalcTrigger,TriggerON)),NA())</f>
        <v>7.3758280866176307E-3</v>
      </c>
      <c r="H1760" s="42">
        <f>_xll.qlCalendarAdvance(Calendar,$H1759,B1760,"f",FALSE)</f>
        <v>52083</v>
      </c>
      <c r="I1760" s="139">
        <f>_xll.qlInterestRateIndexValueDate(Index1M,$H1760)</f>
        <v>52085</v>
      </c>
      <c r="J1760" s="144">
        <f>IFERROR(_xll.qlIndexFixing(Index1M,$H1760,TRUE,_xll.ohTrigger(RecalcTrigger,Trigger1M)),NA())</f>
        <v>7.3750380999340615E-3</v>
      </c>
      <c r="K1760" s="44">
        <f>IFERROR(_xll.qlIndexFixing(Index3M,H1760,TRUE,_xll.ohTrigger(RecalcTrigger,Trigger3M)),NA())</f>
        <v>7.674013816891233E-3</v>
      </c>
      <c r="L1760" s="44">
        <f>IFERROR(_xll.qlIndexFixing(Index6M,$H1760,TRUE,_xll.ohTrigger(RecalcTrigger,Trigger6M)),NA())</f>
        <v>7.682304052730916E-3</v>
      </c>
      <c r="M1760" s="145">
        <f>IFERROR(_xll.qlIndexFixing(Index1Y,$H1760,TRUE,_xll.ohTrigger(RecalcTrigger,Trigger1Y)),NA())</f>
        <v>7.8894833355396942E-3</v>
      </c>
      <c r="N1760" s="144">
        <f>IFERROR(_xll.qlIndexFixing(ONIndex1M,I1760,TRUE,_xll.ohTrigger(RecalcTrigger,Trigger1M)),NA())</f>
        <v>7.3770375885562345E-3</v>
      </c>
      <c r="O1760" s="44">
        <f>IFERROR(_xll.qlIndexFixing(ONIndex3M,I1760,TRUE,_xll.ohTrigger(RecalcTrigger,Trigger3M)),NA())</f>
        <v>7.6859626150760363E-3</v>
      </c>
      <c r="P1760" s="44">
        <f>IFERROR(_xll.qlIndexFixing(ONIndex6M,I1760,TRUE,_xll.ohTrigger(RecalcTrigger,Trigger6M)),NA())</f>
        <v>7.704909671799598E-3</v>
      </c>
      <c r="Q1760" s="145">
        <f>IFERROR(_xll.qlIndexFixing(ONIndex1Y,I1760,TRUE,_xll.ohTrigger(RecalcTrigger,Trigger1Y)),NA())</f>
        <v>7.9335229052635015E-3</v>
      </c>
    </row>
    <row r="1761" spans="2:17" x14ac:dyDescent="0.2">
      <c r="B1761" s="39" t="s">
        <v>42</v>
      </c>
      <c r="D1761" s="42">
        <f>_xll.qlCalendarAdvance(Calendar,$D1760,B1761,"f",FALSE)</f>
        <v>52090</v>
      </c>
      <c r="E1761" s="139">
        <f>_xll.qlInterestRateIndexValueDate(IndexON,D1761)</f>
        <v>52090</v>
      </c>
      <c r="F1761" s="155">
        <f>IFERROR(_xll.qlIndexFixing(IndexON,D1761,TRUE,_xll.ohTrigger(RecalcTrigger,TriggerON)),NA())</f>
        <v>7.3734002761050021E-3</v>
      </c>
      <c r="H1761" s="42">
        <f>_xll.qlCalendarAdvance(Calendar,$H1760,B1761,"f",FALSE)</f>
        <v>52090</v>
      </c>
      <c r="I1761" s="139">
        <f>_xll.qlInterestRateIndexValueDate(Index1M,$H1761)</f>
        <v>52092</v>
      </c>
      <c r="J1761" s="144">
        <f>IFERROR(_xll.qlIndexFixing(Index1M,$H1761,TRUE,_xll.ohTrigger(RecalcTrigger,Trigger1M)),NA())</f>
        <v>7.3723937879421886E-3</v>
      </c>
      <c r="K1761" s="44">
        <f>IFERROR(_xll.qlIndexFixing(Index3M,H1761,TRUE,_xll.ohTrigger(RecalcTrigger,Trigger3M)),NA())</f>
        <v>7.6707420600579503E-3</v>
      </c>
      <c r="L1761" s="44">
        <f>IFERROR(_xll.qlIndexFixing(Index6M,$H1761,TRUE,_xll.ohTrigger(RecalcTrigger,Trigger6M)),NA())</f>
        <v>7.6792961722129249E-3</v>
      </c>
      <c r="M1761" s="145">
        <f>IFERROR(_xll.qlIndexFixing(Index1Y,$H1761,TRUE,_xll.ohTrigger(RecalcTrigger,Trigger1Y)),NA())</f>
        <v>7.8864989093433285E-3</v>
      </c>
      <c r="N1761" s="144">
        <f>IFERROR(_xll.qlIndexFixing(ONIndex1M,I1761,TRUE,_xll.ohTrigger(RecalcTrigger,Trigger1M)),NA())</f>
        <v>7.3743964268668805E-3</v>
      </c>
      <c r="O1761" s="44">
        <f>IFERROR(_xll.qlIndexFixing(ONIndex3M,I1761,TRUE,_xll.ohTrigger(RecalcTrigger,Trigger3M)),NA())</f>
        <v>7.682687400976107E-3</v>
      </c>
      <c r="P1761" s="44">
        <f>IFERROR(_xll.qlIndexFixing(ONIndex6M,I1761,TRUE,_xll.ohTrigger(RecalcTrigger,Trigger6M)),NA())</f>
        <v>7.7019474705952717E-3</v>
      </c>
      <c r="Q1761" s="145">
        <f>IFERROR(_xll.qlIndexFixing(ONIndex1Y,I1761,TRUE,_xll.ohTrigger(RecalcTrigger,Trigger1Y)),NA())</f>
        <v>7.9305600858337044E-3</v>
      </c>
    </row>
    <row r="1762" spans="2:17" x14ac:dyDescent="0.2">
      <c r="B1762" s="39" t="s">
        <v>42</v>
      </c>
      <c r="D1762" s="42">
        <f>_xll.qlCalendarAdvance(Calendar,$D1761,B1762,"f",FALSE)</f>
        <v>52097</v>
      </c>
      <c r="E1762" s="139">
        <f>_xll.qlInterestRateIndexValueDate(IndexON,D1762)</f>
        <v>52097</v>
      </c>
      <c r="F1762" s="155">
        <f>IFERROR(_xll.qlIndexFixing(IndexON,D1762,TRUE,_xll.ohTrigger(RecalcTrigger,TriggerON)),NA())</f>
        <v>7.3709678789413147E-3</v>
      </c>
      <c r="H1762" s="42">
        <f>_xll.qlCalendarAdvance(Calendar,$H1761,B1762,"f",FALSE)</f>
        <v>52097</v>
      </c>
      <c r="I1762" s="139">
        <f>_xll.qlInterestRateIndexValueDate(Index1M,$H1762)</f>
        <v>52099</v>
      </c>
      <c r="J1762" s="144">
        <f>IFERROR(_xll.qlIndexFixing(Index1M,$H1762,TRUE,_xll.ohTrigger(RecalcTrigger,Trigger1M)),NA())</f>
        <v>7.3697486027837766E-3</v>
      </c>
      <c r="K1762" s="44">
        <f>IFERROR(_xll.qlIndexFixing(Index3M,H1762,TRUE,_xll.ohTrigger(RecalcTrigger,Trigger3M)),NA())</f>
        <v>7.6674720402612698E-3</v>
      </c>
      <c r="L1762" s="44">
        <f>IFERROR(_xll.qlIndexFixing(Index6M,$H1762,TRUE,_xll.ohTrigger(RecalcTrigger,Trigger6M)),NA())</f>
        <v>7.6762856746120387E-3</v>
      </c>
      <c r="M1762" s="145">
        <f>IFERROR(_xll.qlIndexFixing(Index1Y,$H1762,TRUE,_xll.ohTrigger(RecalcTrigger,Trigger1Y)),NA())</f>
        <v>7.8835147317299261E-3</v>
      </c>
      <c r="N1762" s="144">
        <f>IFERROR(_xll.qlIndexFixing(ONIndex1M,I1762,TRUE,_xll.ohTrigger(RecalcTrigger,Trigger1M)),NA())</f>
        <v>7.3717543442342048E-3</v>
      </c>
      <c r="O1762" s="44">
        <f>IFERROR(_xll.qlIndexFixing(ONIndex3M,I1762,TRUE,_xll.ohTrigger(RecalcTrigger,Trigger3M)),NA())</f>
        <v>7.6794137082192293E-3</v>
      </c>
      <c r="P1762" s="44">
        <f>IFERROR(_xll.qlIndexFixing(ONIndex6M,I1762,TRUE,_xll.ohTrigger(RecalcTrigger,Trigger6M)),NA())</f>
        <v>7.6989824715489874E-3</v>
      </c>
      <c r="Q1762" s="145">
        <f>IFERROR(_xll.qlIndexFixing(ONIndex1Y,I1762,TRUE,_xll.ohTrigger(RecalcTrigger,Trigger1Y)),NA())</f>
        <v>7.9275970429826259E-3</v>
      </c>
    </row>
    <row r="1763" spans="2:17" x14ac:dyDescent="0.2">
      <c r="B1763" s="39" t="s">
        <v>42</v>
      </c>
      <c r="D1763" s="42">
        <f>_xll.qlCalendarAdvance(Calendar,$D1762,B1763,"f",FALSE)</f>
        <v>52104</v>
      </c>
      <c r="E1763" s="139">
        <f>_xll.qlInterestRateIndexValueDate(IndexON,D1763)</f>
        <v>52104</v>
      </c>
      <c r="F1763" s="155">
        <f>IFERROR(_xll.qlIndexFixing(IndexON,D1763,TRUE,_xll.ohTrigger(RecalcTrigger,TriggerON)),NA())</f>
        <v>7.3685309115933961E-3</v>
      </c>
      <c r="H1763" s="42">
        <f>_xll.qlCalendarAdvance(Calendar,$H1762,B1763,"f",FALSE)</f>
        <v>52104</v>
      </c>
      <c r="I1763" s="139">
        <f>_xll.qlInterestRateIndexValueDate(Index1M,$H1763)</f>
        <v>52106</v>
      </c>
      <c r="J1763" s="144">
        <f>IFERROR(_xll.qlIndexFixing(Index1M,$H1763,TRUE,_xll.ohTrigger(RecalcTrigger,Trigger1M)),NA())</f>
        <v>7.3671025735380646E-3</v>
      </c>
      <c r="K1763" s="44">
        <f>IFERROR(_xll.qlIndexFixing(Index3M,H1763,TRUE,_xll.ohTrigger(RecalcTrigger,Trigger3M)),NA())</f>
        <v>7.6642037929528315E-3</v>
      </c>
      <c r="L1763" s="44">
        <f>IFERROR(_xll.qlIndexFixing(Index6M,$H1763,TRUE,_xll.ohTrigger(RecalcTrigger,Trigger6M)),NA())</f>
        <v>7.6736758581194787E-3</v>
      </c>
      <c r="M1763" s="145">
        <f>IFERROR(_xll.qlIndexFixing(Index1Y,$H1763,TRUE,_xll.ohTrigger(RecalcTrigger,Trigger1Y)),NA())</f>
        <v>7.8805308209724326E-3</v>
      </c>
      <c r="N1763" s="144">
        <f>IFERROR(_xll.qlIndexFixing(ONIndex1M,I1763,TRUE,_xll.ohTrigger(RecalcTrigger,Trigger1M)),NA())</f>
        <v>7.3691113696749966E-3</v>
      </c>
      <c r="O1763" s="44">
        <f>IFERROR(_xll.qlIndexFixing(ONIndex3M,I1763,TRUE,_xll.ohTrigger(RecalcTrigger,Trigger3M)),NA())</f>
        <v>7.6761415718973325E-3</v>
      </c>
      <c r="P1763" s="44">
        <f>IFERROR(_xll.qlIndexFixing(ONIndex6M,I1763,TRUE,_xll.ohTrigger(RecalcTrigger,Trigger6M)),NA())</f>
        <v>7.6960146892091075E-3</v>
      </c>
      <c r="Q1763" s="145">
        <f>IFERROR(_xll.qlIndexFixing(ONIndex1Y,I1763,TRUE,_xll.ohTrigger(RecalcTrigger,Trigger1Y)),NA())</f>
        <v>7.9246337950156231E-3</v>
      </c>
    </row>
    <row r="1764" spans="2:17" x14ac:dyDescent="0.2">
      <c r="B1764" s="39" t="s">
        <v>42</v>
      </c>
      <c r="D1764" s="42">
        <f>_xll.qlCalendarAdvance(Calendar,$D1763,B1764,"f",FALSE)</f>
        <v>52111</v>
      </c>
      <c r="E1764" s="139">
        <f>_xll.qlInterestRateIndexValueDate(IndexON,D1764)</f>
        <v>52111</v>
      </c>
      <c r="F1764" s="155">
        <f>IFERROR(_xll.qlIndexFixing(IndexON,D1764,TRUE,_xll.ohTrigger(RecalcTrigger,TriggerON)),NA())</f>
        <v>7.3660893908478187E-3</v>
      </c>
      <c r="H1764" s="42">
        <f>_xll.qlCalendarAdvance(Calendar,$H1763,B1764,"f",FALSE)</f>
        <v>52111</v>
      </c>
      <c r="I1764" s="139">
        <f>_xll.qlInterestRateIndexValueDate(Index1M,$H1764)</f>
        <v>52113</v>
      </c>
      <c r="J1764" s="144">
        <f>IFERROR(_xll.qlIndexFixing(Index1M,$H1764,TRUE,_xll.ohTrigger(RecalcTrigger,Trigger1M)),NA())</f>
        <v>7.3644557292817936E-3</v>
      </c>
      <c r="K1764" s="44">
        <f>IFERROR(_xll.qlIndexFixing(Index3M,H1764,TRUE,_xll.ohTrigger(RecalcTrigger,Trigger3M)),NA())</f>
        <v>7.6610888588670078E-3</v>
      </c>
      <c r="L1764" s="44">
        <f>IFERROR(_xll.qlIndexFixing(Index6M,$H1764,TRUE,_xll.ohTrigger(RecalcTrigger,Trigger6M)),NA())</f>
        <v>7.6709301212755697E-3</v>
      </c>
      <c r="M1764" s="145">
        <f>IFERROR(_xll.qlIndexFixing(Index1Y,$H1764,TRUE,_xll.ohTrigger(RecalcTrigger,Trigger1Y)),NA())</f>
        <v>7.8775471953433512E-3</v>
      </c>
      <c r="N1764" s="144">
        <f>IFERROR(_xll.qlIndexFixing(ONIndex1M,I1764,TRUE,_xll.ohTrigger(RecalcTrigger,Trigger1M)),NA())</f>
        <v>7.3664675323659168E-3</v>
      </c>
      <c r="O1764" s="44">
        <f>IFERROR(_xll.qlIndexFixing(ONIndex3M,I1764,TRUE,_xll.ohTrigger(RecalcTrigger,Trigger3M)),NA())</f>
        <v>7.6728710275819623E-3</v>
      </c>
      <c r="P1764" s="44">
        <f>IFERROR(_xll.qlIndexFixing(ONIndex6M,I1764,TRUE,_xll.ohTrigger(RecalcTrigger,Trigger6M)),NA())</f>
        <v>7.6930441386835469E-3</v>
      </c>
      <c r="Q1764" s="145">
        <f>IFERROR(_xll.qlIndexFixing(ONIndex1Y,I1764,TRUE,_xll.ohTrigger(RecalcTrigger,Trigger1Y)),NA())</f>
        <v>7.9216703600781813E-3</v>
      </c>
    </row>
    <row r="1765" spans="2:17" x14ac:dyDescent="0.2">
      <c r="B1765" s="39" t="s">
        <v>42</v>
      </c>
      <c r="D1765" s="42">
        <f>_xll.qlCalendarAdvance(Calendar,$D1764,B1765,"f",FALSE)</f>
        <v>52118</v>
      </c>
      <c r="E1765" s="139">
        <f>_xll.qlInterestRateIndexValueDate(IndexON,D1765)</f>
        <v>52118</v>
      </c>
      <c r="F1765" s="155">
        <f>IFERROR(_xll.qlIndexFixing(IndexON,D1765,TRUE,_xll.ohTrigger(RecalcTrigger,TriggerON)),NA())</f>
        <v>7.3636433330115381E-3</v>
      </c>
      <c r="H1765" s="42">
        <f>_xll.qlCalendarAdvance(Calendar,$H1764,B1765,"f",FALSE)</f>
        <v>52118</v>
      </c>
      <c r="I1765" s="139">
        <f>_xll.qlInterestRateIndexValueDate(Index1M,$H1765)</f>
        <v>52120</v>
      </c>
      <c r="J1765" s="144">
        <f>IFERROR(_xll.qlIndexFixing(Index1M,$H1765,TRUE,_xll.ohTrigger(RecalcTrigger,Trigger1M)),NA())</f>
        <v>7.3618080990892065E-3</v>
      </c>
      <c r="K1765" s="44">
        <f>IFERROR(_xll.qlIndexFixing(Index3M,H1765,TRUE,_xll.ohTrigger(RecalcTrigger,Trigger3M)),NA())</f>
        <v>7.6578241939259878E-3</v>
      </c>
      <c r="L1765" s="44">
        <f>IFERROR(_xll.qlIndexFixing(Index6M,$H1765,TRUE,_xll.ohTrigger(RecalcTrigger,Trigger6M)),NA())</f>
        <v>7.6679130760903946E-3</v>
      </c>
      <c r="M1765" s="145">
        <f>IFERROR(_xll.qlIndexFixing(Index1Y,$H1765,TRUE,_xll.ohTrigger(RecalcTrigger,Trigger1Y)),NA())</f>
        <v>7.8745638731151906E-3</v>
      </c>
      <c r="N1765" s="144">
        <f>IFERROR(_xll.qlIndexFixing(ONIndex1M,I1765,TRUE,_xll.ohTrigger(RecalcTrigger,Trigger1M)),NA())</f>
        <v>7.3638228611638823E-3</v>
      </c>
      <c r="O1765" s="44">
        <f>IFERROR(_xll.qlIndexFixing(ONIndex3M,I1765,TRUE,_xll.ohTrigger(RecalcTrigger,Trigger3M)),NA())</f>
        <v>7.6696021106048562E-3</v>
      </c>
      <c r="P1765" s="44">
        <f>IFERROR(_xll.qlIndexFixing(ONIndex6M,I1765,TRUE,_xll.ohTrigger(RecalcTrigger,Trigger6M)),NA())</f>
        <v>7.6900708345206681E-3</v>
      </c>
      <c r="Q1765" s="145">
        <f>IFERROR(_xll.qlIndexFixing(ONIndex1Y,I1765,TRUE,_xll.ohTrigger(RecalcTrigger,Trigger1Y)),NA())</f>
        <v>7.9187067562358493E-3</v>
      </c>
    </row>
    <row r="1766" spans="2:17" x14ac:dyDescent="0.2">
      <c r="B1766" s="39" t="s">
        <v>42</v>
      </c>
      <c r="D1766" s="42">
        <f>_xll.qlCalendarAdvance(Calendar,$D1765,B1766,"f",FALSE)</f>
        <v>52125</v>
      </c>
      <c r="E1766" s="139">
        <f>_xll.qlInterestRateIndexValueDate(IndexON,D1766)</f>
        <v>52125</v>
      </c>
      <c r="F1766" s="155">
        <f>IFERROR(_xll.qlIndexFixing(IndexON,D1766,TRUE,_xll.ohTrigger(RecalcTrigger,TriggerON)),NA())</f>
        <v>7.3611927546313183E-3</v>
      </c>
      <c r="H1766" s="42">
        <f>_xll.qlCalendarAdvance(Calendar,$H1765,B1766,"f",FALSE)</f>
        <v>52125</v>
      </c>
      <c r="I1766" s="139">
        <f>_xll.qlInterestRateIndexValueDate(Index1M,$H1766)</f>
        <v>52127</v>
      </c>
      <c r="J1766" s="144">
        <f>IFERROR(_xll.qlIndexFixing(Index1M,$H1766,TRUE,_xll.ohTrigger(RecalcTrigger,Trigger1M)),NA())</f>
        <v>7.3591597120345464E-3</v>
      </c>
      <c r="K1766" s="44">
        <f>IFERROR(_xll.qlIndexFixing(Index3M,H1766,TRUE,_xll.ohTrigger(RecalcTrigger,Trigger3M)),NA())</f>
        <v>7.6545614052326962E-3</v>
      </c>
      <c r="L1766" s="44">
        <f>IFERROR(_xll.qlIndexFixing(Index6M,$H1766,TRUE,_xll.ohTrigger(RecalcTrigger,Trigger6M)),NA())</f>
        <v>7.6648934679458729E-3</v>
      </c>
      <c r="M1766" s="145">
        <f>IFERROR(_xll.qlIndexFixing(Index1Y,$H1766,TRUE,_xll.ohTrigger(RecalcTrigger,Trigger1Y)),NA())</f>
        <v>7.8715808725602389E-3</v>
      </c>
      <c r="N1766" s="144">
        <f>IFERROR(_xll.qlIndexFixing(ONIndex1M,I1766,TRUE,_xll.ohTrigger(RecalcTrigger,Trigger1M)),NA())</f>
        <v>7.3611773853254903E-3</v>
      </c>
      <c r="O1766" s="44">
        <f>IFERROR(_xll.qlIndexFixing(ONIndex3M,I1766,TRUE,_xll.ohTrigger(RecalcTrigger,Trigger3M)),NA())</f>
        <v>7.6663348563776879E-3</v>
      </c>
      <c r="P1766" s="44">
        <f>IFERROR(_xll.qlIndexFixing(ONIndex6M,I1766,TRUE,_xll.ohTrigger(RecalcTrigger,Trigger6M)),NA())</f>
        <v>7.6870947915086418E-3</v>
      </c>
      <c r="Q1766" s="145">
        <f>IFERROR(_xll.qlIndexFixing(ONIndex1Y,I1766,TRUE,_xll.ohTrigger(RecalcTrigger,Trigger1Y)),NA())</f>
        <v>7.9157430016341124E-3</v>
      </c>
    </row>
    <row r="1767" spans="2:17" x14ac:dyDescent="0.2">
      <c r="B1767" s="39" t="s">
        <v>42</v>
      </c>
      <c r="D1767" s="42">
        <f>_xll.qlCalendarAdvance(Calendar,$D1766,B1767,"f",FALSE)</f>
        <v>52132</v>
      </c>
      <c r="E1767" s="139">
        <f>_xll.qlInterestRateIndexValueDate(IndexON,D1767)</f>
        <v>52132</v>
      </c>
      <c r="F1767" s="155">
        <f>IFERROR(_xll.qlIndexFixing(IndexON,D1767,TRUE,_xll.ohTrigger(RecalcTrigger,TriggerON)),NA())</f>
        <v>7.3587376724137954E-3</v>
      </c>
      <c r="H1767" s="42">
        <f>_xll.qlCalendarAdvance(Calendar,$H1766,B1767,"f",FALSE)</f>
        <v>52132</v>
      </c>
      <c r="I1767" s="139">
        <f>_xll.qlInterestRateIndexValueDate(Index1M,$H1767)</f>
        <v>52134</v>
      </c>
      <c r="J1767" s="144">
        <f>IFERROR(_xll.qlIndexFixing(Index1M,$H1767,TRUE,_xll.ohTrigger(RecalcTrigger,Trigger1M)),NA())</f>
        <v>7.3565105971995504E-3</v>
      </c>
      <c r="K1767" s="44">
        <f>IFERROR(_xll.qlIndexFixing(Index3M,H1767,TRUE,_xll.ohTrigger(RecalcTrigger,Trigger3M)),NA())</f>
        <v>7.6506953980640261E-3</v>
      </c>
      <c r="L1767" s="44">
        <f>IFERROR(_xll.qlIndexFixing(Index6M,$H1767,TRUE,_xll.ohTrigger(RecalcTrigger,Trigger6M)),NA())</f>
        <v>7.6618713116571131E-3</v>
      </c>
      <c r="M1767" s="145">
        <f>IFERROR(_xll.qlIndexFixing(Index1Y,$H1767,TRUE,_xll.ohTrigger(RecalcTrigger,Trigger1Y)),NA())</f>
        <v>7.868598211950564E-3</v>
      </c>
      <c r="N1767" s="144">
        <f>IFERROR(_xll.qlIndexFixing(ONIndex1M,I1767,TRUE,_xll.ohTrigger(RecalcTrigger,Trigger1M)),NA())</f>
        <v>7.3585311338675297E-3</v>
      </c>
      <c r="O1767" s="44">
        <f>IFERROR(_xll.qlIndexFixing(ONIndex3M,I1767,TRUE,_xll.ohTrigger(RecalcTrigger,Trigger3M)),NA())</f>
        <v>7.6630693003121308E-3</v>
      </c>
      <c r="P1767" s="44">
        <f>IFERROR(_xll.qlIndexFixing(ONIndex6M,I1767,TRUE,_xll.ohTrigger(RecalcTrigger,Trigger6M)),NA())</f>
        <v>7.6841160241958306E-3</v>
      </c>
      <c r="Q1767" s="145">
        <f>IFERROR(_xll.qlIndexFixing(ONIndex1Y,I1767,TRUE,_xll.ohTrigger(RecalcTrigger,Trigger1Y)),NA())</f>
        <v>7.9127791144184556E-3</v>
      </c>
    </row>
    <row r="1768" spans="2:17" x14ac:dyDescent="0.2">
      <c r="B1768" s="39" t="s">
        <v>42</v>
      </c>
      <c r="D1768" s="42">
        <f>_xll.qlCalendarAdvance(Calendar,$D1767,B1768,"f",FALSE)</f>
        <v>52139</v>
      </c>
      <c r="E1768" s="139">
        <f>_xll.qlInterestRateIndexValueDate(IndexON,D1768)</f>
        <v>52139</v>
      </c>
      <c r="F1768" s="155">
        <f>IFERROR(_xll.qlIndexFixing(IndexON,D1768,TRUE,_xll.ohTrigger(RecalcTrigger,TriggerON)),NA())</f>
        <v>7.3562781030656055E-3</v>
      </c>
      <c r="H1768" s="42">
        <f>_xll.qlCalendarAdvance(Calendar,$H1767,B1768,"f",FALSE)</f>
        <v>52139</v>
      </c>
      <c r="I1768" s="139">
        <f>_xll.qlInterestRateIndexValueDate(Index1M,$H1768)</f>
        <v>52141</v>
      </c>
      <c r="J1768" s="144">
        <f>IFERROR(_xll.qlIndexFixing(Index1M,$H1768,TRUE,_xll.ohTrigger(RecalcTrigger,Trigger1M)),NA())</f>
        <v>7.3538607836584613E-3</v>
      </c>
      <c r="K1768" s="44">
        <f>IFERROR(_xll.qlIndexFixing(Index3M,H1768,TRUE,_xll.ohTrigger(RecalcTrigger,Trigger3M)),NA())</f>
        <v>7.6478903846173389E-3</v>
      </c>
      <c r="L1768" s="44">
        <f>IFERROR(_xll.qlIndexFixing(Index6M,$H1768,TRUE,_xll.ohTrigger(RecalcTrigger,Trigger6M)),NA())</f>
        <v>7.6587110586961811E-3</v>
      </c>
      <c r="M1768" s="145">
        <f>IFERROR(_xll.qlIndexFixing(Index1Y,$H1768,TRUE,_xll.ohTrigger(RecalcTrigger,Trigger1Y)),NA())</f>
        <v>7.8656159095580169E-3</v>
      </c>
      <c r="N1768" s="144">
        <f>IFERROR(_xll.qlIndexFixing(ONIndex1M,I1768,TRUE,_xll.ohTrigger(RecalcTrigger,Trigger1M)),NA())</f>
        <v>7.3558841357268534E-3</v>
      </c>
      <c r="O1768" s="44">
        <f>IFERROR(_xll.qlIndexFixing(ONIndex3M,I1768,TRUE,_xll.ohTrigger(RecalcTrigger,Trigger3M)),NA())</f>
        <v>7.6598054776599866E-3</v>
      </c>
      <c r="P1768" s="44">
        <f>IFERROR(_xll.qlIndexFixing(ONIndex6M,I1768,TRUE,_xll.ohTrigger(RecalcTrigger,Trigger6M)),NA())</f>
        <v>7.6811345476102133E-3</v>
      </c>
      <c r="Q1768" s="145">
        <f>IFERROR(_xll.qlIndexFixing(ONIndex1Y,I1768,TRUE,_xll.ohTrigger(RecalcTrigger,Trigger1Y)),NA())</f>
        <v>7.909815112654428E-3</v>
      </c>
    </row>
    <row r="1769" spans="2:17" x14ac:dyDescent="0.2">
      <c r="B1769" s="39" t="s">
        <v>42</v>
      </c>
      <c r="D1769" s="42">
        <f>_xll.qlCalendarAdvance(Calendar,$D1768,B1769,"f",FALSE)</f>
        <v>52146</v>
      </c>
      <c r="E1769" s="139">
        <f>_xll.qlInterestRateIndexValueDate(IndexON,D1769)</f>
        <v>52146</v>
      </c>
      <c r="F1769" s="155">
        <f>IFERROR(_xll.qlIndexFixing(IndexON,D1769,TRUE,_xll.ohTrigger(RecalcTrigger,TriggerON)),NA())</f>
        <v>7.3538140629736404E-3</v>
      </c>
      <c r="H1769" s="42">
        <f>_xll.qlCalendarAdvance(Calendar,$H1768,B1769,"f",FALSE)</f>
        <v>52146</v>
      </c>
      <c r="I1769" s="139">
        <f>_xll.qlInterestRateIndexValueDate(Index1M,$H1769)</f>
        <v>52148</v>
      </c>
      <c r="J1769" s="144">
        <f>IFERROR(_xll.qlIndexFixing(Index1M,$H1769,TRUE,_xll.ohTrigger(RecalcTrigger,Trigger1M)),NA())</f>
        <v>7.3512103004880203E-3</v>
      </c>
      <c r="K1769" s="44">
        <f>IFERROR(_xll.qlIndexFixing(Index3M,H1769,TRUE,_xll.ohTrigger(RecalcTrigger,Trigger3M)),NA())</f>
        <v>7.6446335167636706E-3</v>
      </c>
      <c r="L1769" s="44">
        <f>IFERROR(_xll.qlIndexFixing(Index6M,$H1769,TRUE,_xll.ohTrigger(RecalcTrigger,Trigger6M)),NA())</f>
        <v>7.6556836115394778E-3</v>
      </c>
      <c r="M1769" s="145">
        <f>IFERROR(_xll.qlIndexFixing(Index1Y,$H1769,TRUE,_xll.ohTrigger(RecalcTrigger,Trigger1Y)),NA())</f>
        <v>7.8626339836542283E-3</v>
      </c>
      <c r="N1769" s="144">
        <f>IFERROR(_xll.qlIndexFixing(ONIndex1M,I1769,TRUE,_xll.ohTrigger(RecalcTrigger,Trigger1M)),NA())</f>
        <v>7.3532364200801226E-3</v>
      </c>
      <c r="O1769" s="44">
        <f>IFERROR(_xll.qlIndexFixing(ONIndex3M,I1769,TRUE,_xll.ohTrigger(RecalcTrigger,Trigger3M)),NA())</f>
        <v>7.6565434239128649E-3</v>
      </c>
      <c r="P1769" s="44">
        <f>IFERROR(_xll.qlIndexFixing(ONIndex6M,I1769,TRUE,_xll.ohTrigger(RecalcTrigger,Trigger6M)),NA())</f>
        <v>7.6781503764600245E-3</v>
      </c>
      <c r="Q1769" s="145">
        <f>IFERROR(_xll.qlIndexFixing(ONIndex1Y,I1769,TRUE,_xll.ohTrigger(RecalcTrigger,Trigger1Y)),NA())</f>
        <v>7.9068510145674509E-3</v>
      </c>
    </row>
    <row r="1770" spans="2:17" x14ac:dyDescent="0.2">
      <c r="B1770" s="39" t="s">
        <v>42</v>
      </c>
      <c r="D1770" s="42">
        <f>_xll.qlCalendarAdvance(Calendar,$D1769,B1770,"f",FALSE)</f>
        <v>52153</v>
      </c>
      <c r="E1770" s="139">
        <f>_xll.qlInterestRateIndexValueDate(IndexON,D1770)</f>
        <v>52153</v>
      </c>
      <c r="F1770" s="155">
        <f>IFERROR(_xll.qlIndexFixing(IndexON,D1770,TRUE,_xll.ohTrigger(RecalcTrigger,TriggerON)),NA())</f>
        <v>7.351345568604728E-3</v>
      </c>
      <c r="H1770" s="42">
        <f>_xll.qlCalendarAdvance(Calendar,$H1769,B1770,"f",FALSE)</f>
        <v>52153</v>
      </c>
      <c r="I1770" s="139">
        <f>_xll.qlInterestRateIndexValueDate(Index1M,$H1770)</f>
        <v>52155</v>
      </c>
      <c r="J1770" s="144">
        <f>IFERROR(_xll.qlIndexFixing(Index1M,$H1770,TRUE,_xll.ohTrigger(RecalcTrigger,Trigger1M)),NA())</f>
        <v>7.3485591767624703E-3</v>
      </c>
      <c r="K1770" s="44">
        <f>IFERROR(_xll.qlIndexFixing(Index3M,H1770,TRUE,_xll.ohTrigger(RecalcTrigger,Trigger3M)),NA())</f>
        <v>7.6413786695736395E-3</v>
      </c>
      <c r="L1770" s="44">
        <f>IFERROR(_xll.qlIndexFixing(Index6M,$H1770,TRUE,_xll.ohTrigger(RecalcTrigger,Trigger6M)),NA())</f>
        <v>7.6526536617152509E-3</v>
      </c>
      <c r="M1770" s="145">
        <f>IFERROR(_xll.qlIndexFixing(Index1Y,$H1770,TRUE,_xll.ohTrigger(RecalcTrigger,Trigger1Y)),NA())</f>
        <v>7.8596524525103902E-3</v>
      </c>
      <c r="N1770" s="144">
        <f>IFERROR(_xll.qlIndexFixing(ONIndex1M,I1770,TRUE,_xll.ohTrigger(RecalcTrigger,Trigger1M)),NA())</f>
        <v>7.3505880158641901E-3</v>
      </c>
      <c r="O1770" s="44">
        <f>IFERROR(_xll.qlIndexFixing(ONIndex3M,I1770,TRUE,_xll.ohTrigger(RecalcTrigger,Trigger3M)),NA())</f>
        <v>7.6532831744824392E-3</v>
      </c>
      <c r="P1770" s="44">
        <f>IFERROR(_xll.qlIndexFixing(ONIndex6M,I1770,TRUE,_xll.ohTrigger(RecalcTrigger,Trigger6M)),NA())</f>
        <v>7.6751635252936268E-3</v>
      </c>
      <c r="Q1770" s="145">
        <f>IFERROR(_xll.qlIndexFixing(ONIndex1Y,I1770,TRUE,_xll.ohTrigger(RecalcTrigger,Trigger1Y)),NA())</f>
        <v>7.9038868381431371E-3</v>
      </c>
    </row>
    <row r="1771" spans="2:17" x14ac:dyDescent="0.2">
      <c r="B1771" s="39" t="s">
        <v>42</v>
      </c>
      <c r="D1771" s="42">
        <f>_xll.qlCalendarAdvance(Calendar,$D1770,B1771,"f",FALSE)</f>
        <v>52160</v>
      </c>
      <c r="E1771" s="139">
        <f>_xll.qlInterestRateIndexValueDate(IndexON,D1771)</f>
        <v>52160</v>
      </c>
      <c r="F1771" s="155">
        <f>IFERROR(_xll.qlIndexFixing(IndexON,D1771,TRUE,_xll.ohTrigger(RecalcTrigger,TriggerON)),NA())</f>
        <v>7.3488726365855683E-3</v>
      </c>
      <c r="H1771" s="42">
        <f>_xll.qlCalendarAdvance(Calendar,$H1770,B1771,"f",FALSE)</f>
        <v>52160</v>
      </c>
      <c r="I1771" s="139">
        <f>_xll.qlInterestRateIndexValueDate(Index1M,$H1771)</f>
        <v>52162</v>
      </c>
      <c r="J1771" s="144">
        <f>IFERROR(_xll.qlIndexFixing(Index1M,$H1771,TRUE,_xll.ohTrigger(RecalcTrigger,Trigger1M)),NA())</f>
        <v>7.3459074415610504E-3</v>
      </c>
      <c r="K1771" s="44">
        <f>IFERROR(_xll.qlIndexFixing(Index3M,H1771,TRUE,_xll.ohTrigger(RecalcTrigger,Trigger3M)),NA())</f>
        <v>7.6381258784971482E-3</v>
      </c>
      <c r="L1771" s="44">
        <f>IFERROR(_xll.qlIndexFixing(Index6M,$H1771,TRUE,_xll.ohTrigger(RecalcTrigger,Trigger6M)),NA())</f>
        <v>7.6496212240375842E-3</v>
      </c>
      <c r="M1771" s="145">
        <f>IFERROR(_xll.qlIndexFixing(Index1Y,$H1771,TRUE,_xll.ohTrigger(RecalcTrigger,Trigger1Y)),NA())</f>
        <v>7.8566713343976961E-3</v>
      </c>
      <c r="N1771" s="144">
        <f>IFERROR(_xll.qlIndexFixing(ONIndex1M,I1771,TRUE,_xll.ohTrigger(RecalcTrigger,Trigger1M)),NA())</f>
        <v>7.3479389523356531E-3</v>
      </c>
      <c r="O1771" s="44">
        <f>IFERROR(_xll.qlIndexFixing(ONIndex3M,I1771,TRUE,_xll.ohTrigger(RecalcTrigger,Trigger3M)),NA())</f>
        <v>7.6500247647803832E-3</v>
      </c>
      <c r="P1771" s="44">
        <f>IFERROR(_xll.qlIndexFixing(ONIndex6M,I1771,TRUE,_xll.ohTrigger(RecalcTrigger,Trigger6M)),NA())</f>
        <v>7.6721740091389989E-3</v>
      </c>
      <c r="Q1771" s="145">
        <f>IFERROR(_xll.qlIndexFixing(ONIndex1Y,I1771,TRUE,_xll.ohTrigger(RecalcTrigger,Trigger1Y)),NA())</f>
        <v>7.9009226016868439E-3</v>
      </c>
    </row>
    <row r="1772" spans="2:17" x14ac:dyDescent="0.2">
      <c r="B1772" s="39" t="s">
        <v>42</v>
      </c>
      <c r="D1772" s="42">
        <f>_xll.qlCalendarAdvance(Calendar,$D1771,B1772,"f",FALSE)</f>
        <v>52167</v>
      </c>
      <c r="E1772" s="139">
        <f>_xll.qlInterestRateIndexValueDate(IndexON,D1772)</f>
        <v>52167</v>
      </c>
      <c r="F1772" s="155">
        <f>IFERROR(_xll.qlIndexFixing(IndexON,D1772,TRUE,_xll.ohTrigger(RecalcTrigger,TriggerON)),NA())</f>
        <v>7.3463952837027335E-3</v>
      </c>
      <c r="H1772" s="42">
        <f>_xll.qlCalendarAdvance(Calendar,$H1771,B1772,"f",FALSE)</f>
        <v>52167</v>
      </c>
      <c r="I1772" s="139">
        <f>_xll.qlInterestRateIndexValueDate(Index1M,$H1772)</f>
        <v>52169</v>
      </c>
      <c r="J1772" s="144">
        <f>IFERROR(_xll.qlIndexFixing(Index1M,$H1772,TRUE,_xll.ohTrigger(RecalcTrigger,Trigger1M)),NA())</f>
        <v>7.3435989503309795E-3</v>
      </c>
      <c r="K1772" s="44">
        <f>IFERROR(_xll.qlIndexFixing(Index3M,H1772,TRUE,_xll.ohTrigger(RecalcTrigger,Trigger3M)),NA())</f>
        <v>7.634875178989314E-3</v>
      </c>
      <c r="L1772" s="44">
        <f>IFERROR(_xll.qlIndexFixing(Index6M,$H1772,TRUE,_xll.ohTrigger(RecalcTrigger,Trigger6M)),NA())</f>
        <v>7.646586313322757E-3</v>
      </c>
      <c r="M1772" s="145">
        <f>IFERROR(_xll.qlIndexFixing(Index1Y,$H1772,TRUE,_xll.ohTrigger(RecalcTrigger,Trigger1Y)),NA())</f>
        <v>7.8536906475873379E-3</v>
      </c>
      <c r="N1772" s="144">
        <f>IFERROR(_xll.qlIndexFixing(ONIndex1M,I1772,TRUE,_xll.ohTrigger(RecalcTrigger,Trigger1M)),NA())</f>
        <v>7.3452892583514284E-3</v>
      </c>
      <c r="O1772" s="44">
        <f>IFERROR(_xll.qlIndexFixing(ONIndex3M,I1772,TRUE,_xll.ohTrigger(RecalcTrigger,Trigger3M)),NA())</f>
        <v>7.6467682300584983E-3</v>
      </c>
      <c r="P1772" s="44">
        <f>IFERROR(_xll.qlIndexFixing(ONIndex6M,I1772,TRUE,_xll.ohTrigger(RecalcTrigger,Trigger6M)),NA())</f>
        <v>7.6691818424645675E-3</v>
      </c>
      <c r="Q1772" s="145">
        <f>IFERROR(_xll.qlIndexFixing(ONIndex1Y,I1772,TRUE,_xll.ohTrigger(RecalcTrigger,Trigger1Y)),NA())</f>
        <v>7.8979583233440565E-3</v>
      </c>
    </row>
    <row r="1773" spans="2:17" x14ac:dyDescent="0.2">
      <c r="B1773" s="39" t="s">
        <v>42</v>
      </c>
      <c r="D1773" s="42">
        <f>_xll.qlCalendarAdvance(Calendar,$D1772,B1773,"f",FALSE)</f>
        <v>52174</v>
      </c>
      <c r="E1773" s="139">
        <f>_xll.qlInterestRateIndexValueDate(IndexON,D1773)</f>
        <v>52174</v>
      </c>
      <c r="F1773" s="155">
        <f>IFERROR(_xll.qlIndexFixing(IndexON,D1773,TRUE,_xll.ohTrigger(RecalcTrigger,TriggerON)),NA())</f>
        <v>7.3439135263431154E-3</v>
      </c>
      <c r="H1773" s="42">
        <f>_xll.qlCalendarAdvance(Calendar,$H1772,B1773,"f",FALSE)</f>
        <v>52174</v>
      </c>
      <c r="I1773" s="139">
        <f>_xll.qlInterestRateIndexValueDate(Index1M,$H1773)</f>
        <v>52176</v>
      </c>
      <c r="J1773" s="144">
        <f>IFERROR(_xll.qlIndexFixing(Index1M,$H1773,TRUE,_xll.ohTrigger(RecalcTrigger,Trigger1M)),NA())</f>
        <v>7.3406022530325687E-3</v>
      </c>
      <c r="K1773" s="44">
        <f>IFERROR(_xll.qlIndexFixing(Index3M,H1773,TRUE,_xll.ohTrigger(RecalcTrigger,Trigger3M)),NA())</f>
        <v>7.6316266065000419E-3</v>
      </c>
      <c r="L1773" s="44">
        <f>IFERROR(_xll.qlIndexFixing(Index6M,$H1773,TRUE,_xll.ohTrigger(RecalcTrigger,Trigger6M)),NA())</f>
        <v>7.6436856925461817E-3</v>
      </c>
      <c r="M1773" s="145">
        <f>IFERROR(_xll.qlIndexFixing(Index1Y,$H1773,TRUE,_xll.ohTrigger(RecalcTrigger,Trigger1Y)),NA())</f>
        <v>7.8507104103496313E-3</v>
      </c>
      <c r="N1773" s="144">
        <f>IFERROR(_xll.qlIndexFixing(ONIndex1M,I1773,TRUE,_xll.ohTrigger(RecalcTrigger,Trigger1M)),NA())</f>
        <v>7.3426389630881772E-3</v>
      </c>
      <c r="O1773" s="44">
        <f>IFERROR(_xll.qlIndexFixing(ONIndex3M,I1773,TRUE,_xll.ohTrigger(RecalcTrigger,Trigger3M)),NA())</f>
        <v>7.6435136058083941E-3</v>
      </c>
      <c r="P1773" s="44">
        <f>IFERROR(_xll.qlIndexFixing(ONIndex6M,I1773,TRUE,_xll.ohTrigger(RecalcTrigger,Trigger6M)),NA())</f>
        <v>7.6661870402183752E-3</v>
      </c>
      <c r="Q1773" s="145">
        <f>IFERROR(_xll.qlIndexFixing(ONIndex1Y,I1773,TRUE,_xll.ohTrigger(RecalcTrigger,Trigger1Y)),NA())</f>
        <v>7.8949940210204517E-3</v>
      </c>
    </row>
    <row r="1774" spans="2:17" x14ac:dyDescent="0.2">
      <c r="B1774" s="39" t="s">
        <v>42</v>
      </c>
      <c r="D1774" s="42">
        <f>_xll.qlCalendarAdvance(Calendar,$D1773,B1774,"f",FALSE)</f>
        <v>52181</v>
      </c>
      <c r="E1774" s="139">
        <f>_xll.qlInterestRateIndexValueDate(IndexON,D1774)</f>
        <v>52181</v>
      </c>
      <c r="F1774" s="155">
        <f>IFERROR(_xll.qlIndexFixing(IndexON,D1774,TRUE,_xll.ohTrigger(RecalcTrigger,TriggerON)),NA())</f>
        <v>7.341427381053478E-3</v>
      </c>
      <c r="H1774" s="42">
        <f>_xll.qlCalendarAdvance(Calendar,$H1773,B1774,"f",FALSE)</f>
        <v>52181</v>
      </c>
      <c r="I1774" s="139">
        <f>_xll.qlInterestRateIndexValueDate(Index1M,$H1774)</f>
        <v>52183</v>
      </c>
      <c r="J1774" s="144">
        <f>IFERROR(_xll.qlIndexFixing(Index1M,$H1774,TRUE,_xll.ohTrigger(RecalcTrigger,Trigger1M)),NA())</f>
        <v>7.3379488578589891E-3</v>
      </c>
      <c r="K1774" s="44">
        <f>IFERROR(_xll.qlIndexFixing(Index3M,H1774,TRUE,_xll.ohTrigger(RecalcTrigger,Trigger3M)),NA())</f>
        <v>7.6283801964844473E-3</v>
      </c>
      <c r="L1774" s="44">
        <f>IFERROR(_xll.qlIndexFixing(Index6M,$H1774,TRUE,_xll.ohTrigger(RecalcTrigger,Trigger6M)),NA())</f>
        <v>7.6406461140704146E-3</v>
      </c>
      <c r="M1774" s="145">
        <f>IFERROR(_xll.qlIndexFixing(Index1Y,$H1774,TRUE,_xll.ohTrigger(RecalcTrigger,Trigger1Y)),NA())</f>
        <v>7.8477306409553346E-3</v>
      </c>
      <c r="N1774" s="144">
        <f>IFERROR(_xll.qlIndexFixing(ONIndex1M,I1774,TRUE,_xll.ohTrigger(RecalcTrigger,Trigger1M)),NA())</f>
        <v>7.3399880955626884E-3</v>
      </c>
      <c r="O1774" s="44">
        <f>IFERROR(_xll.qlIndexFixing(ONIndex3M,I1774,TRUE,_xll.ohTrigger(RecalcTrigger,Trigger3M)),NA())</f>
        <v>7.6402609273618083E-3</v>
      </c>
      <c r="P1774" s="44">
        <f>IFERROR(_xll.qlIndexFixing(ONIndex6M,I1774,TRUE,_xll.ohTrigger(RecalcTrigger,Trigger6M)),NA())</f>
        <v>7.6631896171086566E-3</v>
      </c>
      <c r="Q1774" s="145">
        <f>IFERROR(_xll.qlIndexFixing(ONIndex1Y,I1774,TRUE,_xll.ohTrigger(RecalcTrigger,Trigger1Y)),NA())</f>
        <v>7.8920297130213868E-3</v>
      </c>
    </row>
    <row r="1775" spans="2:17" x14ac:dyDescent="0.2">
      <c r="B1775" s="39" t="s">
        <v>42</v>
      </c>
      <c r="D1775" s="42">
        <f>_xll.qlCalendarAdvance(Calendar,$D1774,B1775,"f",FALSE)</f>
        <v>52188</v>
      </c>
      <c r="E1775" s="139">
        <f>_xll.qlInterestRateIndexValueDate(IndexON,D1775)</f>
        <v>52188</v>
      </c>
      <c r="F1775" s="155">
        <f>IFERROR(_xll.qlIndexFixing(IndexON,D1775,TRUE,_xll.ohTrigger(RecalcTrigger,TriggerON)),NA())</f>
        <v>7.3389368645404573E-3</v>
      </c>
      <c r="H1775" s="42">
        <f>_xll.qlCalendarAdvance(Calendar,$H1774,B1775,"f",FALSE)</f>
        <v>52188</v>
      </c>
      <c r="I1775" s="139">
        <f>_xll.qlInterestRateIndexValueDate(Index1M,$H1775)</f>
        <v>52190</v>
      </c>
      <c r="J1775" s="144">
        <f>IFERROR(_xll.qlIndexFixing(Index1M,$H1775,TRUE,_xll.ohTrigger(RecalcTrigger,Trigger1M)),NA())</f>
        <v>7.3352949675115076E-3</v>
      </c>
      <c r="K1775" s="44">
        <f>IFERROR(_xll.qlIndexFixing(Index3M,H1775,TRUE,_xll.ohTrigger(RecalcTrigger,Trigger3M)),NA())</f>
        <v>7.6251359843941737E-3</v>
      </c>
      <c r="L1775" s="44">
        <f>IFERROR(_xll.qlIndexFixing(Index6M,$H1775,TRUE,_xll.ohTrigger(RecalcTrigger,Trigger6M)),NA())</f>
        <v>7.6376041059695275E-3</v>
      </c>
      <c r="M1775" s="145">
        <f>IFERROR(_xll.qlIndexFixing(Index1Y,$H1775,TRUE,_xll.ohTrigger(RecalcTrigger,Trigger1Y)),NA())</f>
        <v>7.8447513576749804E-3</v>
      </c>
      <c r="N1775" s="144">
        <f>IFERROR(_xll.qlIndexFixing(ONIndex1M,I1775,TRUE,_xll.ohTrigger(RecalcTrigger,Trigger1M)),NA())</f>
        <v>7.3373366847917509E-3</v>
      </c>
      <c r="O1775" s="44">
        <f>IFERROR(_xll.qlIndexFixing(ONIndex3M,I1775,TRUE,_xll.ohTrigger(RecalcTrigger,Trigger3M)),NA())</f>
        <v>7.6370102302103504E-3</v>
      </c>
      <c r="P1775" s="44">
        <f>IFERROR(_xll.qlIndexFixing(ONIndex6M,I1775,TRUE,_xll.ohTrigger(RecalcTrigger,Trigger6M)),NA())</f>
        <v>7.6601895878436466E-3</v>
      </c>
      <c r="Q1775" s="145">
        <f>IFERROR(_xll.qlIndexFixing(ONIndex1Y,I1775,TRUE,_xll.ohTrigger(RecalcTrigger,Trigger1Y)),NA())</f>
        <v>7.8890654174923469E-3</v>
      </c>
    </row>
    <row r="1776" spans="2:17" x14ac:dyDescent="0.2">
      <c r="B1776" s="39" t="s">
        <v>42</v>
      </c>
      <c r="D1776" s="42">
        <f>_xll.qlCalendarAdvance(Calendar,$D1775,B1776,"f",FALSE)</f>
        <v>52195</v>
      </c>
      <c r="E1776" s="139">
        <f>_xll.qlInterestRateIndexValueDate(IndexON,D1776)</f>
        <v>52195</v>
      </c>
      <c r="F1776" s="155">
        <f>IFERROR(_xll.qlIndexFixing(IndexON,D1776,TRUE,_xll.ohTrigger(RecalcTrigger,TriggerON)),NA())</f>
        <v>7.3364419931110092E-3</v>
      </c>
      <c r="H1776" s="42">
        <f>_xll.qlCalendarAdvance(Calendar,$H1775,B1776,"f",FALSE)</f>
        <v>52195</v>
      </c>
      <c r="I1776" s="139">
        <f>_xll.qlInterestRateIndexValueDate(Index1M,$H1776)</f>
        <v>52197</v>
      </c>
      <c r="J1776" s="144">
        <f>IFERROR(_xll.qlIndexFixing(Index1M,$H1776,TRUE,_xll.ohTrigger(RecalcTrigger,Trigger1M)),NA())</f>
        <v>7.3326406110693632E-3</v>
      </c>
      <c r="K1776" s="44">
        <f>IFERROR(_xll.qlIndexFixing(Index3M,H1776,TRUE,_xll.ohTrigger(RecalcTrigger,Trigger3M)),NA())</f>
        <v>7.6218940056799918E-3</v>
      </c>
      <c r="L1776" s="44">
        <f>IFERROR(_xll.qlIndexFixing(Index6M,$H1776,TRUE,_xll.ohTrigger(RecalcTrigger,Trigger6M)),NA())</f>
        <v>7.6345596830590728E-3</v>
      </c>
      <c r="M1776" s="145">
        <f>IFERROR(_xll.qlIndexFixing(Index1Y,$H1776,TRUE,_xll.ohTrigger(RecalcTrigger,Trigger1Y)),NA())</f>
        <v>7.8417725787780102E-3</v>
      </c>
      <c r="N1776" s="144">
        <f>IFERROR(_xll.qlIndexFixing(ONIndex1M,I1776,TRUE,_xll.ohTrigger(RecalcTrigger,Trigger1M)),NA())</f>
        <v>7.3346847598720899E-3</v>
      </c>
      <c r="O1776" s="44">
        <f>IFERROR(_xll.qlIndexFixing(ONIndex3M,I1776,TRUE,_xll.ohTrigger(RecalcTrigger,Trigger3M)),NA())</f>
        <v>7.633761549685758E-3</v>
      </c>
      <c r="P1776" s="44">
        <f>IFERROR(_xll.qlIndexFixing(ONIndex6M,I1776,TRUE,_xll.ohTrigger(RecalcTrigger,Trigger6M)),NA())</f>
        <v>7.6571869671315795E-3</v>
      </c>
      <c r="Q1776" s="145">
        <f>IFERROR(_xll.qlIndexFixing(ONIndex1Y,I1776,TRUE,_xll.ohTrigger(RecalcTrigger,Trigger1Y)),NA())</f>
        <v>7.886101152418945E-3</v>
      </c>
    </row>
    <row r="1777" spans="2:17" x14ac:dyDescent="0.2">
      <c r="B1777" s="39" t="s">
        <v>42</v>
      </c>
      <c r="D1777" s="42">
        <f>_xll.qlCalendarAdvance(Calendar,$D1776,B1777,"f",FALSE)</f>
        <v>52202</v>
      </c>
      <c r="E1777" s="139">
        <f>_xll.qlInterestRateIndexValueDate(IndexON,D1777)</f>
        <v>52202</v>
      </c>
      <c r="F1777" s="155">
        <f>IFERROR(_xll.qlIndexFixing(IndexON,D1777,TRUE,_xll.ohTrigger(RecalcTrigger,TriggerON)),NA())</f>
        <v>7.3339427836316418E-3</v>
      </c>
      <c r="H1777" s="42">
        <f>_xll.qlCalendarAdvance(Calendar,$H1776,B1777,"f",FALSE)</f>
        <v>52202</v>
      </c>
      <c r="I1777" s="139">
        <f>_xll.qlInterestRateIndexValueDate(Index1M,$H1777)</f>
        <v>52204</v>
      </c>
      <c r="J1777" s="144">
        <f>IFERROR(_xll.qlIndexFixing(Index1M,$H1777,TRUE,_xll.ohTrigger(RecalcTrigger,Trigger1M)),NA())</f>
        <v>7.3299858176092969E-3</v>
      </c>
      <c r="K1777" s="44">
        <f>IFERROR(_xll.qlIndexFixing(Index3M,H1777,TRUE,_xll.ohTrigger(RecalcTrigger,Trigger3M)),NA())</f>
        <v>7.618955114645054E-3</v>
      </c>
      <c r="L1777" s="44">
        <f>IFERROR(_xll.qlIndexFixing(Index6M,$H1777,TRUE,_xll.ohTrigger(RecalcTrigger,Trigger6M)),NA())</f>
        <v>7.6313751827114017E-3</v>
      </c>
      <c r="M1777" s="145">
        <f>IFERROR(_xll.qlIndexFixing(Index1Y,$H1777,TRUE,_xll.ohTrigger(RecalcTrigger,Trigger1Y)),NA())</f>
        <v>7.838794322534523E-3</v>
      </c>
      <c r="N1777" s="144">
        <f>IFERROR(_xll.qlIndexFixing(ONIndex1M,I1777,TRUE,_xll.ohTrigger(RecalcTrigger,Trigger1M)),NA())</f>
        <v>7.3320323499004303E-3</v>
      </c>
      <c r="O1777" s="44">
        <f>IFERROR(_xll.qlIndexFixing(ONIndex3M,I1777,TRUE,_xll.ohTrigger(RecalcTrigger,Trigger3M)),NA())</f>
        <v>7.6305149211997048E-3</v>
      </c>
      <c r="P1777" s="44">
        <f>IFERROR(_xll.qlIndexFixing(ONIndex6M,I1777,TRUE,_xll.ohTrigger(RecalcTrigger,Trigger6M)),NA())</f>
        <v>7.6541817697606263E-3</v>
      </c>
      <c r="Q1777" s="145">
        <f>IFERROR(_xll.qlIndexFixing(ONIndex1Y,I1777,TRUE,_xll.ohTrigger(RecalcTrigger,Trigger1Y)),NA())</f>
        <v>7.8831369361065384E-3</v>
      </c>
    </row>
    <row r="1778" spans="2:17" x14ac:dyDescent="0.2">
      <c r="B1778" s="39" t="s">
        <v>42</v>
      </c>
      <c r="D1778" s="42">
        <f>_xll.qlCalendarAdvance(Calendar,$D1777,B1778,"f",FALSE)</f>
        <v>52209</v>
      </c>
      <c r="E1778" s="139">
        <f>_xll.qlInterestRateIndexValueDate(IndexON,D1778)</f>
        <v>52209</v>
      </c>
      <c r="F1778" s="155">
        <f>IFERROR(_xll.qlIndexFixing(IndexON,D1778,TRUE,_xll.ohTrigger(RecalcTrigger,TriggerON)),NA())</f>
        <v>7.3314392524892469E-3</v>
      </c>
      <c r="H1778" s="42">
        <f>_xll.qlCalendarAdvance(Calendar,$H1777,B1778,"f",FALSE)</f>
        <v>52209</v>
      </c>
      <c r="I1778" s="139">
        <f>_xll.qlInterestRateIndexValueDate(Index1M,$H1778)</f>
        <v>52211</v>
      </c>
      <c r="J1778" s="144">
        <f>IFERROR(_xll.qlIndexFixing(Index1M,$H1778,TRUE,_xll.ohTrigger(RecalcTrigger,Trigger1M)),NA())</f>
        <v>7.3273306162030538E-3</v>
      </c>
      <c r="K1778" s="44">
        <f>IFERROR(_xll.qlIndexFixing(Index3M,H1778,TRUE,_xll.ohTrigger(RecalcTrigger,Trigger3M)),NA())</f>
        <v>7.6157175035973523E-3</v>
      </c>
      <c r="L1778" s="44">
        <f>IFERROR(_xll.qlIndexFixing(Index6M,$H1778,TRUE,_xll.ohTrigger(RecalcTrigger,Trigger6M)),NA())</f>
        <v>7.6283257448865101E-3</v>
      </c>
      <c r="M1778" s="145">
        <f>IFERROR(_xll.qlIndexFixing(Index1Y,$H1778,TRUE,_xll.ohTrigger(RecalcTrigger,Trigger1Y)),NA())</f>
        <v>7.8358166072143975E-3</v>
      </c>
      <c r="N1778" s="144">
        <f>IFERROR(_xll.qlIndexFixing(ONIndex1M,I1778,TRUE,_xll.ohTrigger(RecalcTrigger,Trigger1M)),NA())</f>
        <v>7.3293794838935611E-3</v>
      </c>
      <c r="O1778" s="44">
        <f>IFERROR(_xll.qlIndexFixing(ONIndex3M,I1778,TRUE,_xll.ohTrigger(RecalcTrigger,Trigger3M)),NA())</f>
        <v>7.6272703800839281E-3</v>
      </c>
      <c r="P1778" s="44">
        <f>IFERROR(_xll.qlIndexFixing(ONIndex6M,I1778,TRUE,_xll.ohTrigger(RecalcTrigger,Trigger6M)),NA())</f>
        <v>7.6511740104390213E-3</v>
      </c>
      <c r="Q1778" s="145">
        <f>IFERROR(_xll.qlIndexFixing(ONIndex1Y,I1778,TRUE,_xll.ohTrigger(RecalcTrigger,Trigger1Y)),NA())</f>
        <v>7.88017278654074E-3</v>
      </c>
    </row>
    <row r="1779" spans="2:17" x14ac:dyDescent="0.2">
      <c r="B1779" s="39" t="s">
        <v>42</v>
      </c>
      <c r="D1779" s="42">
        <f>_xll.qlCalendarAdvance(Calendar,$D1778,B1779,"f",FALSE)</f>
        <v>52216</v>
      </c>
      <c r="E1779" s="139">
        <f>_xll.qlInterestRateIndexValueDate(IndexON,D1779)</f>
        <v>52216</v>
      </c>
      <c r="F1779" s="155">
        <f>IFERROR(_xll.qlIndexFixing(IndexON,D1779,TRUE,_xll.ohTrigger(RecalcTrigger,TriggerON)),NA())</f>
        <v>7.3289314162305885E-3</v>
      </c>
      <c r="H1779" s="42">
        <f>_xll.qlCalendarAdvance(Calendar,$H1778,B1779,"f",FALSE)</f>
        <v>52216</v>
      </c>
      <c r="I1779" s="139">
        <f>_xll.qlInterestRateIndexValueDate(Index1M,$H1779)</f>
        <v>52218</v>
      </c>
      <c r="J1779" s="144">
        <f>IFERROR(_xll.qlIndexFixing(Index1M,$H1779,TRUE,_xll.ohTrigger(RecalcTrigger,Trigger1M)),NA())</f>
        <v>7.3246750359323709E-3</v>
      </c>
      <c r="K1779" s="44">
        <f>IFERROR(_xll.qlIndexFixing(Index3M,H1779,TRUE,_xll.ohTrigger(RecalcTrigger,Trigger3M)),NA())</f>
        <v>7.6124822270617898E-3</v>
      </c>
      <c r="L1779" s="44">
        <f>IFERROR(_xll.qlIndexFixing(Index6M,$H1779,TRUE,_xll.ohTrigger(RecalcTrigger,Trigger6M)),NA())</f>
        <v>7.6252739377283187E-3</v>
      </c>
      <c r="M1779" s="145">
        <f>IFERROR(_xll.qlIndexFixing(Index1Y,$H1779,TRUE,_xll.ohTrigger(RecalcTrigger,Trigger1Y)),NA())</f>
        <v>7.8328394510868531E-3</v>
      </c>
      <c r="N1779" s="144">
        <f>IFERROR(_xll.qlIndexFixing(ONIndex1M,I1779,TRUE,_xll.ohTrigger(RecalcTrigger,Trigger1M)),NA())</f>
        <v>7.3267261909482073E-3</v>
      </c>
      <c r="O1779" s="44">
        <f>IFERROR(_xll.qlIndexFixing(ONIndex3M,I1779,TRUE,_xll.ohTrigger(RecalcTrigger,Trigger3M)),NA())</f>
        <v>7.6240279617501017E-3</v>
      </c>
      <c r="P1779" s="44">
        <f>IFERROR(_xll.qlIndexFixing(ONIndex6M,I1779,TRUE,_xll.ohTrigger(RecalcTrigger,Trigger6M)),NA())</f>
        <v>7.6481637041148076E-3</v>
      </c>
      <c r="Q1779" s="145">
        <f>IFERROR(_xll.qlIndexFixing(ONIndex1Y,I1779,TRUE,_xll.ohTrigger(RecalcTrigger,Trigger1Y)),NA())</f>
        <v>7.8772087219469711E-3</v>
      </c>
    </row>
    <row r="1780" spans="2:17" x14ac:dyDescent="0.2">
      <c r="B1780" s="39" t="s">
        <v>42</v>
      </c>
      <c r="D1780" s="42">
        <f>_xll.qlCalendarAdvance(Calendar,$D1779,B1780,"f",FALSE)</f>
        <v>52223</v>
      </c>
      <c r="E1780" s="139">
        <f>_xll.qlInterestRateIndexValueDate(IndexON,D1780)</f>
        <v>52223</v>
      </c>
      <c r="F1780" s="155">
        <f>IFERROR(_xll.qlIndexFixing(IndexON,D1780,TRUE,_xll.ohTrigger(RecalcTrigger,TriggerON)),NA())</f>
        <v>7.3264192916422388E-3</v>
      </c>
      <c r="H1780" s="42">
        <f>_xll.qlCalendarAdvance(Calendar,$H1779,B1780,"f",FALSE)</f>
        <v>52223</v>
      </c>
      <c r="I1780" s="139">
        <f>_xll.qlInterestRateIndexValueDate(Index1M,$H1780)</f>
        <v>52229</v>
      </c>
      <c r="J1780" s="144">
        <f>IFERROR(_xll.qlIndexFixing(Index1M,$H1780,TRUE,_xll.ohTrigger(RecalcTrigger,Trigger1M)),NA())</f>
        <v>7.3206166177834072E-3</v>
      </c>
      <c r="K1780" s="44">
        <f>IFERROR(_xll.qlIndexFixing(Index3M,H1780,TRUE,_xll.ohTrigger(RecalcTrigger,Trigger3M)),NA())</f>
        <v>7.6071029618685069E-3</v>
      </c>
      <c r="L1780" s="44">
        <f>IFERROR(_xll.qlIndexFixing(Index6M,$H1780,TRUE,_xll.ohTrigger(RecalcTrigger,Trigger6M)),NA())</f>
        <v>7.620473489378281E-3</v>
      </c>
      <c r="M1780" s="145">
        <f>IFERROR(_xll.qlIndexFixing(Index1Y,$H1780,TRUE,_xll.ohTrigger(RecalcTrigger,Trigger1Y)),NA())</f>
        <v>7.8281622366254203E-3</v>
      </c>
      <c r="N1780" s="144">
        <f>IFERROR(_xll.qlIndexFixing(ONIndex1M,I1780,TRUE,_xll.ohTrigger(RecalcTrigger,Trigger1M)),NA())</f>
        <v>7.323199145012893E-3</v>
      </c>
      <c r="O1780" s="44">
        <f>IFERROR(_xll.qlIndexFixing(ONIndex3M,I1780,TRUE,_xll.ohTrigger(RecalcTrigger,Trigger3M)),NA())</f>
        <v>7.6197116384113528E-3</v>
      </c>
      <c r="P1780" s="44">
        <f>IFERROR(_xll.qlIndexFixing(ONIndex6M,I1780,TRUE,_xll.ohTrigger(RecalcTrigger,Trigger6M)),NA())</f>
        <v>7.644155389474605E-3</v>
      </c>
      <c r="Q1780" s="145">
        <f>IFERROR(_xll.qlIndexFixing(ONIndex1Y,I1780,TRUE,_xll.ohTrigger(RecalcTrigger,Trigger1Y)),NA())</f>
        <v>7.873272324578906E-3</v>
      </c>
    </row>
    <row r="1781" spans="2:17" x14ac:dyDescent="0.2">
      <c r="B1781" s="39" t="s">
        <v>42</v>
      </c>
      <c r="D1781" s="42">
        <f>_xll.qlCalendarAdvance(Calendar,$D1780,B1781,"f",FALSE)</f>
        <v>52230</v>
      </c>
      <c r="E1781" s="139">
        <f>_xll.qlInterestRateIndexValueDate(IndexON,D1781)</f>
        <v>52230</v>
      </c>
      <c r="F1781" s="155">
        <f>IFERROR(_xll.qlIndexFixing(IndexON,D1781,TRUE,_xll.ohTrigger(RecalcTrigger,TriggerON)),NA())</f>
        <v>7.3239028950311535E-3</v>
      </c>
      <c r="H1781" s="42">
        <f>_xll.qlCalendarAdvance(Calendar,$H1780,B1781,"f",FALSE)</f>
        <v>52230</v>
      </c>
      <c r="I1781" s="139">
        <f>_xll.qlInterestRateIndexValueDate(Index1M,$H1781)</f>
        <v>52233</v>
      </c>
      <c r="J1781" s="144">
        <f>IFERROR(_xll.qlIndexFixing(Index1M,$H1781,TRUE,_xll.ohTrigger(RecalcTrigger,Trigger1M)),NA())</f>
        <v>7.3190987403854418E-3</v>
      </c>
      <c r="K1781" s="44">
        <f>IFERROR(_xll.qlIndexFixing(Index3M,H1781,TRUE,_xll.ohTrigger(RecalcTrigger,Trigger3M)),NA())</f>
        <v>7.6055575175884016E-3</v>
      </c>
      <c r="L1781" s="44">
        <f>IFERROR(_xll.qlIndexFixing(Index6M,$H1781,TRUE,_xll.ohTrigger(RecalcTrigger,Trigger6M)),NA())</f>
        <v>7.6188650639634611E-3</v>
      </c>
      <c r="M1781" s="145">
        <f>IFERROR(_xll.qlIndexFixing(Index1Y,$H1781,TRUE,_xll.ohTrigger(RecalcTrigger,Trigger1Y)),NA())</f>
        <v>7.8262071648244474E-3</v>
      </c>
      <c r="N1781" s="144">
        <f>IFERROR(_xll.qlIndexFixing(ONIndex1M,I1781,TRUE,_xll.ohTrigger(RecalcTrigger,Trigger1M)),NA())</f>
        <v>7.3210392605016494E-3</v>
      </c>
      <c r="O1781" s="44">
        <f>IFERROR(_xll.qlIndexFixing(ONIndex3M,I1781,TRUE,_xll.ohTrigger(RecalcTrigger,Trigger3M)),NA())</f>
        <v>7.6170872351966068E-3</v>
      </c>
      <c r="P1781" s="44">
        <f>IFERROR(_xll.qlIndexFixing(ONIndex6M,I1781,TRUE,_xll.ohTrigger(RecalcTrigger,Trigger6M)),NA())</f>
        <v>7.6417045389920446E-3</v>
      </c>
      <c r="Q1781" s="145">
        <f>IFERROR(_xll.qlIndexFixing(ONIndex1Y,I1781,TRUE,_xll.ohTrigger(RecalcTrigger,Trigger1Y)),NA())</f>
        <v>7.8708575251784652E-3</v>
      </c>
    </row>
    <row r="1782" spans="2:17" x14ac:dyDescent="0.2">
      <c r="B1782" s="39" t="s">
        <v>42</v>
      </c>
      <c r="D1782" s="42">
        <f>_xll.qlCalendarAdvance(Calendar,$D1781,B1782,"f",FALSE)</f>
        <v>52237</v>
      </c>
      <c r="E1782" s="139">
        <f>_xll.qlInterestRateIndexValueDate(IndexON,D1782)</f>
        <v>52237</v>
      </c>
      <c r="F1782" s="155">
        <f>IFERROR(_xll.qlIndexFixing(IndexON,D1782,TRUE,_xll.ohTrigger(RecalcTrigger,TriggerON)),NA())</f>
        <v>7.3213822431839048E-3</v>
      </c>
      <c r="H1782" s="42">
        <f>_xll.qlCalendarAdvance(Calendar,$H1781,B1782,"f",FALSE)</f>
        <v>52237</v>
      </c>
      <c r="I1782" s="139">
        <f>_xll.qlInterestRateIndexValueDate(Index1M,$H1782)</f>
        <v>52239</v>
      </c>
      <c r="J1782" s="144">
        <f>IFERROR(_xll.qlIndexFixing(Index1M,$H1782,TRUE,_xll.ohTrigger(RecalcTrigger,Trigger1M)),NA())</f>
        <v>7.3167063126786114E-3</v>
      </c>
      <c r="K1782" s="44">
        <f>IFERROR(_xll.qlIndexFixing(Index3M,H1782,TRUE,_xll.ohTrigger(RecalcTrigger,Trigger3M)),NA())</f>
        <v>7.6027907590292543E-3</v>
      </c>
      <c r="L1782" s="44">
        <f>IFERROR(_xll.qlIndexFixing(Index6M,$H1782,TRUE,_xll.ohTrigger(RecalcTrigger,Trigger6M)),NA())</f>
        <v>7.6162432641881678E-3</v>
      </c>
      <c r="M1782" s="145">
        <f>IFERROR(_xll.qlIndexFixing(Index1Y,$H1782,TRUE,_xll.ohTrigger(RecalcTrigger,Trigger1Y)),NA())</f>
        <v>7.8239115205506211E-3</v>
      </c>
      <c r="N1782" s="144">
        <f>IFERROR(_xll.qlIndexFixing(ONIndex1M,I1782,TRUE,_xll.ohTrigger(RecalcTrigger,Trigger1M)),NA())</f>
        <v>7.3187640408090004E-3</v>
      </c>
      <c r="O1782" s="44">
        <f>IFERROR(_xll.qlIndexFixing(ONIndex3M,I1782,TRUE,_xll.ohTrigger(RecalcTrigger,Trigger3M)),NA())</f>
        <v>7.6143137973971875E-3</v>
      </c>
      <c r="P1782" s="44">
        <f>IFERROR(_xll.qlIndexFixing(ONIndex6M,I1782,TRUE,_xll.ohTrigger(RecalcTrigger,Trigger6M)),NA())</f>
        <v>7.6391176494894353E-3</v>
      </c>
      <c r="Q1782" s="145">
        <f>IFERROR(_xll.qlIndexFixing(ONIndex1Y,I1782,TRUE,_xll.ohTrigger(RecalcTrigger,Trigger1Y)),NA())</f>
        <v>7.8683172190530115E-3</v>
      </c>
    </row>
    <row r="1783" spans="2:17" x14ac:dyDescent="0.2">
      <c r="B1783" s="39" t="s">
        <v>42</v>
      </c>
      <c r="D1783" s="42">
        <f>_xll.qlCalendarAdvance(Calendar,$D1782,B1783,"f",FALSE)</f>
        <v>52244</v>
      </c>
      <c r="E1783" s="139">
        <f>_xll.qlInterestRateIndexValueDate(IndexON,D1783)</f>
        <v>52244</v>
      </c>
      <c r="F1783" s="155">
        <f>IFERROR(_xll.qlIndexFixing(IndexON,D1783,TRUE,_xll.ohTrigger(RecalcTrigger,TriggerON)),NA())</f>
        <v>7.3188573524074485E-3</v>
      </c>
      <c r="H1783" s="42">
        <f>_xll.qlCalendarAdvance(Calendar,$H1782,B1783,"f",FALSE)</f>
        <v>52244</v>
      </c>
      <c r="I1783" s="139">
        <f>_xll.qlInterestRateIndexValueDate(Index1M,$H1783)</f>
        <v>52246</v>
      </c>
      <c r="J1783" s="144">
        <f>IFERROR(_xll.qlIndexFixing(Index1M,$H1783,TRUE,_xll.ohTrigger(RecalcTrigger,Trigger1M)),NA())</f>
        <v>7.3140495077025913E-3</v>
      </c>
      <c r="K1783" s="44">
        <f>IFERROR(_xll.qlIndexFixing(Index3M,H1783,TRUE,_xll.ohTrigger(RecalcTrigger,Trigger3M)),NA())</f>
        <v>7.5995651750444537E-3</v>
      </c>
      <c r="L1783" s="44">
        <f>IFERROR(_xll.qlIndexFixing(Index6M,$H1783,TRUE,_xll.ohTrigger(RecalcTrigger,Trigger6M)),NA())</f>
        <v>7.6131823524073338E-3</v>
      </c>
      <c r="M1783" s="145">
        <f>IFERROR(_xll.qlIndexFixing(Index1Y,$H1783,TRUE,_xll.ohTrigger(RecalcTrigger,Trigger1Y)),NA())</f>
        <v>7.8209367838832158E-3</v>
      </c>
      <c r="N1783" s="144">
        <f>IFERROR(_xll.qlIndexFixing(ONIndex1M,I1783,TRUE,_xll.ohTrigger(RecalcTrigger,Trigger1M)),NA())</f>
        <v>7.3161093305174063E-3</v>
      </c>
      <c r="O1783" s="44">
        <f>IFERROR(_xll.qlIndexFixing(ONIndex3M,I1783,TRUE,_xll.ohTrigger(RecalcTrigger,Trigger3M)),NA())</f>
        <v>7.6110802241480258E-3</v>
      </c>
      <c r="P1783" s="44">
        <f>IFERROR(_xll.qlIndexFixing(ONIndex6M,I1783,TRUE,_xll.ohTrigger(RecalcTrigger,Trigger6M)),NA())</f>
        <v>7.6360973018374523E-3</v>
      </c>
      <c r="Q1783" s="145">
        <f>IFERROR(_xll.qlIndexFixing(ONIndex1Y,I1783,TRUE,_xll.ohTrigger(RecalcTrigger,Trigger1Y)),NA())</f>
        <v>7.8653536754824671E-3</v>
      </c>
    </row>
    <row r="1784" spans="2:17" x14ac:dyDescent="0.2">
      <c r="B1784" s="39" t="s">
        <v>42</v>
      </c>
      <c r="D1784" s="42">
        <f>_xll.qlCalendarAdvance(Calendar,$D1783,B1784,"f",FALSE)</f>
        <v>52251</v>
      </c>
      <c r="E1784" s="139">
        <f>_xll.qlInterestRateIndexValueDate(IndexON,D1784)</f>
        <v>52251</v>
      </c>
      <c r="F1784" s="155">
        <f>IFERROR(_xll.qlIndexFixing(IndexON,D1784,TRUE,_xll.ohTrigger(RecalcTrigger,TriggerON)),NA())</f>
        <v>7.3163282395682927E-3</v>
      </c>
      <c r="H1784" s="42">
        <f>_xll.qlCalendarAdvance(Calendar,$H1783,B1784,"f",FALSE)</f>
        <v>52251</v>
      </c>
      <c r="I1784" s="139">
        <f>_xll.qlInterestRateIndexValueDate(Index1M,$H1784)</f>
        <v>52253</v>
      </c>
      <c r="J1784" s="144">
        <f>IFERROR(_xll.qlIndexFixing(Index1M,$H1784,TRUE,_xll.ohTrigger(RecalcTrigger,Trigger1M)),NA())</f>
        <v>7.3113924692358445E-3</v>
      </c>
      <c r="K1784" s="44">
        <f>IFERROR(_xll.qlIndexFixing(Index3M,H1784,TRUE,_xll.ohTrigger(RecalcTrigger,Trigger3M)),NA())</f>
        <v>7.5963421028220068E-3</v>
      </c>
      <c r="L1784" s="44">
        <f>IFERROR(_xll.qlIndexFixing(Index6M,$H1784,TRUE,_xll.ohTrigger(RecalcTrigger,Trigger6M)),NA())</f>
        <v>7.610119144329866E-3</v>
      </c>
      <c r="M1784" s="145">
        <f>IFERROR(_xll.qlIndexFixing(Index1Y,$H1784,TRUE,_xll.ohTrigger(RecalcTrigger,Trigger1Y)),NA())</f>
        <v>7.8179626977520934E-3</v>
      </c>
      <c r="N1784" s="144">
        <f>IFERROR(_xll.qlIndexFixing(ONIndex1M,I1784,TRUE,_xll.ohTrigger(RecalcTrigger,Trigger1M)),NA())</f>
        <v>7.3134543385311446E-3</v>
      </c>
      <c r="O1784" s="44">
        <f>IFERROR(_xll.qlIndexFixing(ONIndex3M,I1784,TRUE,_xll.ohTrigger(RecalcTrigger,Trigger3M)),NA())</f>
        <v>7.6078489506592462E-3</v>
      </c>
      <c r="P1784" s="44">
        <f>IFERROR(_xll.qlIndexFixing(ONIndex6M,I1784,TRUE,_xll.ohTrigger(RecalcTrigger,Trigger6M)),NA())</f>
        <v>7.6330744808839057E-3</v>
      </c>
      <c r="Q1784" s="145">
        <f>IFERROR(_xll.qlIndexFixing(ONIndex1Y,I1784,TRUE,_xll.ohTrigger(RecalcTrigger,Trigger1Y)),NA())</f>
        <v>7.8623903075314416E-3</v>
      </c>
    </row>
    <row r="1785" spans="2:17" x14ac:dyDescent="0.2">
      <c r="B1785" s="39" t="s">
        <v>42</v>
      </c>
      <c r="D1785" s="42">
        <f>_xll.qlCalendarAdvance(Calendar,$D1784,B1785,"f",FALSE)</f>
        <v>52258</v>
      </c>
      <c r="E1785" s="139">
        <f>_xll.qlInterestRateIndexValueDate(IndexON,D1785)</f>
        <v>52258</v>
      </c>
      <c r="F1785" s="155">
        <f>IFERROR(_xll.qlIndexFixing(IndexON,D1785,TRUE,_xll.ohTrigger(RecalcTrigger,TriggerON)),NA())</f>
        <v>7.3137949210533293E-3</v>
      </c>
      <c r="H1785" s="42">
        <f>_xll.qlCalendarAdvance(Calendar,$H1784,B1785,"f",FALSE)</f>
        <v>52258</v>
      </c>
      <c r="I1785" s="139">
        <f>_xll.qlInterestRateIndexValueDate(Index1M,$H1785)</f>
        <v>52260</v>
      </c>
      <c r="J1785" s="144">
        <f>IFERROR(_xll.qlIndexFixing(Index1M,$H1785,TRUE,_xll.ohTrigger(RecalcTrigger,Trigger1M)),NA())</f>
        <v>7.3090821243018585E-3</v>
      </c>
      <c r="K1785" s="44">
        <f>IFERROR(_xll.qlIndexFixing(Index3M,H1785,TRUE,_xll.ohTrigger(RecalcTrigger,Trigger3M)),NA())</f>
        <v>7.5931215778126671E-3</v>
      </c>
      <c r="L1785" s="44">
        <f>IFERROR(_xll.qlIndexFixing(Index6M,$H1785,TRUE,_xll.ohTrigger(RecalcTrigger,Trigger6M)),NA())</f>
        <v>7.6070536547704331E-3</v>
      </c>
      <c r="M1785" s="145">
        <f>IFERROR(_xll.qlIndexFixing(Index1Y,$H1785,TRUE,_xll.ohTrigger(RecalcTrigger,Trigger1Y)),NA())</f>
        <v>7.8149892804256008E-3</v>
      </c>
      <c r="N1785" s="144">
        <f>IFERROR(_xll.qlIndexFixing(ONIndex1M,I1785,TRUE,_xll.ohTrigger(RecalcTrigger,Trigger1M)),NA())</f>
        <v>7.3107990939469403E-3</v>
      </c>
      <c r="O1785" s="44">
        <f>IFERROR(_xll.qlIndexFixing(ONIndex3M,I1785,TRUE,_xll.ohTrigger(RecalcTrigger,Trigger3M)),NA())</f>
        <v>7.6046200121826502E-3</v>
      </c>
      <c r="P1785" s="44">
        <f>IFERROR(_xll.qlIndexFixing(ONIndex6M,I1785,TRUE,_xll.ohTrigger(RecalcTrigger,Trigger6M)),NA())</f>
        <v>7.6300492012570942E-3</v>
      </c>
      <c r="Q1785" s="145">
        <f>IFERROR(_xll.qlIndexFixing(ONIndex1Y,I1785,TRUE,_xll.ohTrigger(RecalcTrigger,Trigger1Y)),NA())</f>
        <v>7.8594271332654841E-3</v>
      </c>
    </row>
    <row r="1786" spans="2:17" x14ac:dyDescent="0.2">
      <c r="B1786" s="39" t="s">
        <v>42</v>
      </c>
      <c r="D1786" s="42">
        <f>_xll.qlCalendarAdvance(Calendar,$D1785,B1786,"f",FALSE)</f>
        <v>52265</v>
      </c>
      <c r="E1786" s="139">
        <f>_xll.qlInterestRateIndexValueDate(IndexON,D1786)</f>
        <v>52265</v>
      </c>
      <c r="F1786" s="155">
        <f>IFERROR(_xll.qlIndexFixing(IndexON,D1786,TRUE,_xll.ohTrigger(RecalcTrigger,TriggerON)),NA())</f>
        <v>7.3112574134093222E-3</v>
      </c>
      <c r="H1786" s="42">
        <f>_xll.qlCalendarAdvance(Calendar,$H1785,B1786,"f",FALSE)</f>
        <v>52265</v>
      </c>
      <c r="I1786" s="139">
        <f>_xll.qlInterestRateIndexValueDate(Index1M,$H1786)</f>
        <v>52267</v>
      </c>
      <c r="J1786" s="144">
        <f>IFERROR(_xll.qlIndexFixing(Index1M,$H1786,TRUE,_xll.ohTrigger(RecalcTrigger,Trigger1M)),NA())</f>
        <v>7.3065405801995909E-3</v>
      </c>
      <c r="K1786" s="44">
        <f>IFERROR(_xll.qlIndexFixing(Index3M,H1786,TRUE,_xll.ohTrigger(RecalcTrigger,Trigger3M)),NA())</f>
        <v>7.590053041428518E-3</v>
      </c>
      <c r="L1786" s="44">
        <f>IFERROR(_xll.qlIndexFixing(Index6M,$H1786,TRUE,_xll.ohTrigger(RecalcTrigger,Trigger6M)),NA())</f>
        <v>7.6039858985410547E-3</v>
      </c>
      <c r="M1786" s="145">
        <f>IFERROR(_xll.qlIndexFixing(Index1Y,$H1786,TRUE,_xll.ohTrigger(RecalcTrigger,Trigger1Y)),NA())</f>
        <v>7.8120165501714229E-3</v>
      </c>
      <c r="N1786" s="144">
        <f>IFERROR(_xll.qlIndexFixing(ONIndex1M,I1786,TRUE,_xll.ohTrigger(RecalcTrigger,Trigger1M)),NA())</f>
        <v>7.3081436257815824E-3</v>
      </c>
      <c r="O1786" s="44">
        <f>IFERROR(_xll.qlIndexFixing(ONIndex3M,I1786,TRUE,_xll.ohTrigger(RecalcTrigger,Trigger3M)),NA())</f>
        <v>7.6013934442897835E-3</v>
      </c>
      <c r="P1786" s="44">
        <f>IFERROR(_xll.qlIndexFixing(ONIndex6M,I1786,TRUE,_xll.ohTrigger(RecalcTrigger,Trigger6M)),NA())</f>
        <v>7.6270214776652523E-3</v>
      </c>
      <c r="Q1786" s="145">
        <f>IFERROR(_xll.qlIndexFixing(ONIndex1Y,I1786,TRUE,_xll.ohTrigger(RecalcTrigger,Trigger1Y)),NA())</f>
        <v>7.8564641709100158E-3</v>
      </c>
    </row>
    <row r="1787" spans="2:17" x14ac:dyDescent="0.2">
      <c r="B1787" s="39" t="s">
        <v>42</v>
      </c>
      <c r="D1787" s="42">
        <f>_xll.qlCalendarAdvance(Calendar,$D1786,B1787,"f",FALSE)</f>
        <v>52272</v>
      </c>
      <c r="E1787" s="139">
        <f>_xll.qlInterestRateIndexValueDate(IndexON,D1787)</f>
        <v>52272</v>
      </c>
      <c r="F1787" s="155">
        <f>IFERROR(_xll.qlIndexFixing(IndexON,D1787,TRUE,_xll.ohTrigger(RecalcTrigger,TriggerON)),NA())</f>
        <v>7.3087157332629715E-3</v>
      </c>
      <c r="H1787" s="42">
        <f>_xll.qlCalendarAdvance(Calendar,$H1786,B1787,"f",FALSE)</f>
        <v>52272</v>
      </c>
      <c r="I1787" s="139">
        <f>_xll.qlInterestRateIndexValueDate(Index1M,$H1787)</f>
        <v>52274</v>
      </c>
      <c r="J1787" s="144">
        <f>IFERROR(_xll.qlIndexFixing(Index1M,$H1787,TRUE,_xll.ohTrigger(RecalcTrigger,Trigger1M)),NA())</f>
        <v>7.3038832642580154E-3</v>
      </c>
      <c r="K1787" s="44">
        <f>IFERROR(_xll.qlIndexFixing(Index3M,H1787,TRUE,_xll.ohTrigger(RecalcTrigger,Trigger3M)),NA())</f>
        <v>7.5868375913308748E-3</v>
      </c>
      <c r="L1787" s="44">
        <f>IFERROR(_xll.qlIndexFixing(Index6M,$H1787,TRUE,_xll.ohTrigger(RecalcTrigger,Trigger6M)),NA())</f>
        <v>7.6009158904563993E-3</v>
      </c>
      <c r="M1787" s="145">
        <f>IFERROR(_xll.qlIndexFixing(Index1Y,$H1787,TRUE,_xll.ohTrigger(RecalcTrigger,Trigger1Y)),NA())</f>
        <v>7.8090445252570317E-3</v>
      </c>
      <c r="N1787" s="144">
        <f>IFERROR(_xll.qlIndexFixing(ONIndex1M,I1787,TRUE,_xll.ohTrigger(RecalcTrigger,Trigger1M)),NA())</f>
        <v>7.3054879630518599E-3</v>
      </c>
      <c r="O1787" s="44">
        <f>IFERROR(_xll.qlIndexFixing(ONIndex3M,I1787,TRUE,_xll.ohTrigger(RecalcTrigger,Trigger3M)),NA())</f>
        <v>7.5981692823923197E-3</v>
      </c>
      <c r="P1787" s="44">
        <f>IFERROR(_xll.qlIndexFixing(ONIndex6M,I1787,TRUE,_xll.ohTrigger(RecalcTrigger,Trigger6M)),NA())</f>
        <v>7.6239913248965507E-3</v>
      </c>
      <c r="Q1787" s="145">
        <f>IFERROR(_xll.qlIndexFixing(ONIndex1Y,I1787,TRUE,_xll.ohTrigger(RecalcTrigger,Trigger1Y)),NA())</f>
        <v>7.8535014384506496E-3</v>
      </c>
    </row>
    <row r="1788" spans="2:17" x14ac:dyDescent="0.2">
      <c r="B1788" s="39" t="s">
        <v>42</v>
      </c>
      <c r="D1788" s="42">
        <f>_xll.qlCalendarAdvance(Calendar,$D1787,B1788,"f",FALSE)</f>
        <v>52279</v>
      </c>
      <c r="E1788" s="139">
        <f>_xll.qlInterestRateIndexValueDate(IndexON,D1788)</f>
        <v>52279</v>
      </c>
      <c r="F1788" s="155">
        <f>IFERROR(_xll.qlIndexFixing(IndexON,D1788,TRUE,_xll.ohTrigger(RecalcTrigger,TriggerON)),NA())</f>
        <v>7.3061698972409772E-3</v>
      </c>
      <c r="H1788" s="42">
        <f>_xll.qlCalendarAdvance(Calendar,$H1787,B1788,"f",FALSE)</f>
        <v>52279</v>
      </c>
      <c r="I1788" s="139">
        <f>_xll.qlInterestRateIndexValueDate(Index1M,$H1788)</f>
        <v>52281</v>
      </c>
      <c r="J1788" s="144">
        <f>IFERROR(_xll.qlIndexFixing(Index1M,$H1788,TRUE,_xll.ohTrigger(RecalcTrigger,Trigger1M)),NA())</f>
        <v>7.3012258227597316E-3</v>
      </c>
      <c r="K1788" s="44">
        <f>IFERROR(_xll.qlIndexFixing(Index3M,H1788,TRUE,_xll.ohTrigger(RecalcTrigger,Trigger3M)),NA())</f>
        <v>7.5836247921778647E-3</v>
      </c>
      <c r="L1788" s="44">
        <f>IFERROR(_xll.qlIndexFixing(Index6M,$H1788,TRUE,_xll.ohTrigger(RecalcTrigger,Trigger6M)),NA())</f>
        <v>7.5978436453306951E-3</v>
      </c>
      <c r="M1788" s="145">
        <f>IFERROR(_xll.qlIndexFixing(Index1Y,$H1788,TRUE,_xll.ohTrigger(RecalcTrigger,Trigger1Y)),NA())</f>
        <v>7.8060732239505545E-3</v>
      </c>
      <c r="N1788" s="144">
        <f>IFERROR(_xll.qlIndexFixing(ONIndex1M,I1788,TRUE,_xll.ohTrigger(RecalcTrigger,Trigger1M)),NA())</f>
        <v>7.3028321349344338E-3</v>
      </c>
      <c r="O1788" s="44">
        <f>IFERROR(_xll.qlIndexFixing(ONIndex3M,I1788,TRUE,_xll.ohTrigger(RecalcTrigger,Trigger3M)),NA())</f>
        <v>7.5949475616621243E-3</v>
      </c>
      <c r="P1788" s="44">
        <f>IFERROR(_xll.qlIndexFixing(ONIndex6M,I1788,TRUE,_xll.ohTrigger(RecalcTrigger,Trigger6M)),NA())</f>
        <v>7.6209587576592241E-3</v>
      </c>
      <c r="Q1788" s="145">
        <f>IFERROR(_xll.qlIndexFixing(ONIndex1Y,I1788,TRUE,_xll.ohTrigger(RecalcTrigger,Trigger1Y)),NA())</f>
        <v>7.8505389541927428E-3</v>
      </c>
    </row>
    <row r="1789" spans="2:17" x14ac:dyDescent="0.2">
      <c r="B1789" s="39" t="s">
        <v>42</v>
      </c>
      <c r="D1789" s="42">
        <f>_xll.qlCalendarAdvance(Calendar,$D1788,B1789,"f",FALSE)</f>
        <v>52286</v>
      </c>
      <c r="E1789" s="139">
        <f>_xll.qlInterestRateIndexValueDate(IndexON,D1789)</f>
        <v>52286</v>
      </c>
      <c r="F1789" s="155">
        <f>IFERROR(_xll.qlIndexFixing(IndexON,D1789,TRUE,_xll.ohTrigger(RecalcTrigger,TriggerON)),NA())</f>
        <v>7.3036199218101672E-3</v>
      </c>
      <c r="H1789" s="42">
        <f>_xll.qlCalendarAdvance(Calendar,$H1788,B1789,"f",FALSE)</f>
        <v>52286</v>
      </c>
      <c r="I1789" s="139">
        <f>_xll.qlInterestRateIndexValueDate(Index1M,$H1789)</f>
        <v>52288</v>
      </c>
      <c r="J1789" s="144">
        <f>IFERROR(_xll.qlIndexFixing(Index1M,$H1789,TRUE,_xll.ohTrigger(RecalcTrigger,Trigger1M)),NA())</f>
        <v>7.2985682847729171E-3</v>
      </c>
      <c r="K1789" s="44">
        <f>IFERROR(_xll.qlIndexFixing(Index3M,H1789,TRUE,_xll.ohTrigger(RecalcTrigger,Trigger3M)),NA())</f>
        <v>7.5804146794179843E-3</v>
      </c>
      <c r="L1789" s="44">
        <f>IFERROR(_xll.qlIndexFixing(Index6M,$H1789,TRUE,_xll.ohTrigger(RecalcTrigger,Trigger6M)),NA())</f>
        <v>7.5947691779759598E-3</v>
      </c>
      <c r="M1789" s="145">
        <f>IFERROR(_xll.qlIndexFixing(Index1Y,$H1789,TRUE,_xll.ohTrigger(RecalcTrigger,Trigger1Y)),NA())</f>
        <v>7.8031026645185835E-3</v>
      </c>
      <c r="N1789" s="144">
        <f>IFERROR(_xll.qlIndexFixing(ONIndex1M,I1789,TRUE,_xll.ohTrigger(RecalcTrigger,Trigger1M)),NA())</f>
        <v>7.3001761704460932E-3</v>
      </c>
      <c r="O1789" s="44">
        <f>IFERROR(_xll.qlIndexFixing(ONIndex3M,I1789,TRUE,_xll.ohTrigger(RecalcTrigger,Trigger3M)),NA())</f>
        <v>7.5917283176707429E-3</v>
      </c>
      <c r="P1789" s="44">
        <f>IFERROR(_xll.qlIndexFixing(ONIndex6M,I1789,TRUE,_xll.ohTrigger(RecalcTrigger,Trigger6M)),NA())</f>
        <v>7.6179237908213793E-3</v>
      </c>
      <c r="Q1789" s="145">
        <f>IFERROR(_xll.qlIndexFixing(ONIndex1Y,I1789,TRUE,_xll.ohTrigger(RecalcTrigger,Trigger1Y)),NA())</f>
        <v>7.8475767362018445E-3</v>
      </c>
    </row>
    <row r="1790" spans="2:17" x14ac:dyDescent="0.2">
      <c r="B1790" s="39" t="s">
        <v>42</v>
      </c>
      <c r="D1790" s="42">
        <f>_xll.qlCalendarAdvance(Calendar,$D1789,B1790,"f",FALSE)</f>
        <v>52293</v>
      </c>
      <c r="E1790" s="139">
        <f>_xll.qlInterestRateIndexValueDate(IndexON,D1790)</f>
        <v>52293</v>
      </c>
      <c r="F1790" s="155">
        <f>IFERROR(_xll.qlIndexFixing(IndexON,D1790,TRUE,_xll.ohTrigger(RecalcTrigger,TriggerON)),NA())</f>
        <v>7.3010658236771775E-3</v>
      </c>
      <c r="H1790" s="42">
        <f>_xll.qlCalendarAdvance(Calendar,$H1789,B1790,"f",FALSE)</f>
        <v>52293</v>
      </c>
      <c r="I1790" s="139">
        <f>_xll.qlInterestRateIndexValueDate(Index1M,$H1790)</f>
        <v>52295</v>
      </c>
      <c r="J1790" s="144">
        <f>IFERROR(_xll.qlIndexFixing(Index1M,$H1790,TRUE,_xll.ohTrigger(RecalcTrigger,Trigger1M)),NA())</f>
        <v>7.2954469634825547E-3</v>
      </c>
      <c r="K1790" s="44">
        <f>IFERROR(_xll.qlIndexFixing(Index3M,H1790,TRUE,_xll.ohTrigger(RecalcTrigger,Trigger3M)),NA())</f>
        <v>7.5767606612729636E-3</v>
      </c>
      <c r="L1790" s="44">
        <f>IFERROR(_xll.qlIndexFixing(Index6M,$H1790,TRUE,_xll.ohTrigger(RecalcTrigger,Trigger6M)),NA())</f>
        <v>7.5909893626277796E-3</v>
      </c>
      <c r="M1790" s="145">
        <f>IFERROR(_xll.qlIndexFixing(Index1Y,$H1790,TRUE,_xll.ohTrigger(RecalcTrigger,Trigger1Y)),NA())</f>
        <v>7.7997508339324928E-3</v>
      </c>
      <c r="N1790" s="144">
        <f>IFERROR(_xll.qlIndexFixing(ONIndex1M,I1790,TRUE,_xll.ohTrigger(RecalcTrigger,Trigger1M)),NA())</f>
        <v>7.297520098523691E-3</v>
      </c>
      <c r="O1790" s="44">
        <f>IFERROR(_xll.qlIndexFixing(ONIndex3M,I1790,TRUE,_xll.ohTrigger(RecalcTrigger,Trigger3M)),NA())</f>
        <v>7.588511585749913E-3</v>
      </c>
      <c r="P1790" s="44">
        <f>IFERROR(_xll.qlIndexFixing(ONIndex6M,I1790,TRUE,_xll.ohTrigger(RecalcTrigger,Trigger6M)),NA())</f>
        <v>7.6148864390113147E-3</v>
      </c>
      <c r="Q1790" s="145">
        <f>IFERROR(_xll.qlIndexFixing(ONIndex1Y,I1790,TRUE,_xll.ohTrigger(RecalcTrigger,Trigger1Y)),NA())</f>
        <v>7.8446148025435036E-3</v>
      </c>
    </row>
    <row r="1791" spans="2:17" x14ac:dyDescent="0.2">
      <c r="B1791" s="39" t="s">
        <v>42</v>
      </c>
      <c r="D1791" s="42">
        <f>_xll.qlCalendarAdvance(Calendar,$D1790,B1791,"f",FALSE)</f>
        <v>52300</v>
      </c>
      <c r="E1791" s="139">
        <f>_xll.qlInterestRateIndexValueDate(IndexON,D1791)</f>
        <v>52300</v>
      </c>
      <c r="F1791" s="155">
        <f>IFERROR(_xll.qlIndexFixing(IndexON,D1791,TRUE,_xll.ohTrigger(RecalcTrigger,TriggerON)),NA())</f>
        <v>7.298507619148964E-3</v>
      </c>
      <c r="H1791" s="42">
        <f>_xll.qlCalendarAdvance(Calendar,$H1790,B1791,"f",FALSE)</f>
        <v>52300</v>
      </c>
      <c r="I1791" s="139">
        <f>_xll.qlInterestRateIndexValueDate(Index1M,$H1791)</f>
        <v>52302</v>
      </c>
      <c r="J1791" s="144">
        <f>IFERROR(_xll.qlIndexFixing(Index1M,$H1791,TRUE,_xll.ohTrigger(RecalcTrigger,Trigger1M)),NA())</f>
        <v>7.2927891047394611E-3</v>
      </c>
      <c r="K1791" s="44">
        <f>IFERROR(_xll.qlIndexFixing(Index3M,H1791,TRUE,_xll.ohTrigger(RecalcTrigger,Trigger3M)),NA())</f>
        <v>7.5735564374102013E-3</v>
      </c>
      <c r="L1791" s="44">
        <f>IFERROR(_xll.qlIndexFixing(Index6M,$H1791,TRUE,_xll.ohTrigger(RecalcTrigger,Trigger6M)),NA())</f>
        <v>7.5879094148758874E-3</v>
      </c>
      <c r="M1791" s="145">
        <f>IFERROR(_xll.qlIndexFixing(Index1Y,$H1791,TRUE,_xll.ohTrigger(RecalcTrigger,Trigger1Y)),NA())</f>
        <v>7.7967818242231021E-3</v>
      </c>
      <c r="N1791" s="144">
        <f>IFERROR(_xll.qlIndexFixing(ONIndex1M,I1791,TRUE,_xll.ohTrigger(RecalcTrigger,Trigger1M)),NA())</f>
        <v>7.2948639483438882E-3</v>
      </c>
      <c r="O1791" s="44">
        <f>IFERROR(_xll.qlIndexFixing(ONIndex3M,I1791,TRUE,_xll.ohTrigger(RecalcTrigger,Trigger3M)),NA())</f>
        <v>7.5852974013113084E-3</v>
      </c>
      <c r="P1791" s="44">
        <f>IFERROR(_xll.qlIndexFixing(ONIndex6M,I1791,TRUE,_xll.ohTrigger(RecalcTrigger,Trigger6M)),NA())</f>
        <v>7.6118467170172011E-3</v>
      </c>
      <c r="Q1791" s="145">
        <f>IFERROR(_xll.qlIndexFixing(ONIndex1Y,I1791,TRUE,_xll.ohTrigger(RecalcTrigger,Trigger1Y)),NA())</f>
        <v>7.8416531713632054E-3</v>
      </c>
    </row>
    <row r="1792" spans="2:17" x14ac:dyDescent="0.2">
      <c r="B1792" s="39" t="s">
        <v>42</v>
      </c>
      <c r="D1792" s="42">
        <f>_xll.qlCalendarAdvance(Calendar,$D1791,B1792,"f",FALSE)</f>
        <v>52307</v>
      </c>
      <c r="E1792" s="139">
        <f>_xll.qlInterestRateIndexValueDate(IndexON,D1792)</f>
        <v>52307</v>
      </c>
      <c r="F1792" s="155">
        <f>IFERROR(_xll.qlIndexFixing(IndexON,D1792,TRUE,_xll.ohTrigger(RecalcTrigger,TriggerON)),NA())</f>
        <v>7.2959453250920348E-3</v>
      </c>
      <c r="H1792" s="42">
        <f>_xll.qlCalendarAdvance(Calendar,$H1791,B1792,"f",FALSE)</f>
        <v>52307</v>
      </c>
      <c r="I1792" s="139">
        <f>_xll.qlInterestRateIndexValueDate(Index1M,$H1792)</f>
        <v>52309</v>
      </c>
      <c r="J1792" s="144">
        <f>IFERROR(_xll.qlIndexFixing(Index1M,$H1792,TRUE,_xll.ohTrigger(RecalcTrigger,Trigger1M)),NA())</f>
        <v>7.2901312451145728E-3</v>
      </c>
      <c r="K1792" s="44">
        <f>IFERROR(_xll.qlIndexFixing(Index3M,H1792,TRUE,_xll.ohTrigger(RecalcTrigger,Trigger3M)),NA())</f>
        <v>7.5703550141437157E-3</v>
      </c>
      <c r="L1792" s="44">
        <f>IFERROR(_xll.qlIndexFixing(Index6M,$H1792,TRUE,_xll.ohTrigger(RecalcTrigger,Trigger6M)),NA())</f>
        <v>7.5848272945289886E-3</v>
      </c>
      <c r="M1792" s="145">
        <f>IFERROR(_xll.qlIndexFixing(Index1Y,$H1792,TRUE,_xll.ohTrigger(RecalcTrigger,Trigger1Y)),NA())</f>
        <v>7.7938136152275548E-3</v>
      </c>
      <c r="N1792" s="144">
        <f>IFERROR(_xll.qlIndexFixing(ONIndex1M,I1792,TRUE,_xll.ohTrigger(RecalcTrigger,Trigger1M)),NA())</f>
        <v>7.2922077490034098E-3</v>
      </c>
      <c r="O1792" s="44">
        <f>IFERROR(_xll.qlIndexFixing(ONIndex3M,I1792,TRUE,_xll.ohTrigger(RecalcTrigger,Trigger3M)),NA())</f>
        <v>7.5820857997666025E-3</v>
      </c>
      <c r="P1792" s="44">
        <f>IFERROR(_xll.qlIndexFixing(ONIndex6M,I1792,TRUE,_xll.ohTrigger(RecalcTrigger,Trigger6M)),NA())</f>
        <v>7.608804639467337E-3</v>
      </c>
      <c r="Q1792" s="145">
        <f>IFERROR(_xll.qlIndexFixing(ONIndex1Y,I1792,TRUE,_xll.ohTrigger(RecalcTrigger,Trigger1Y)),NA())</f>
        <v>7.8386918608064349E-3</v>
      </c>
    </row>
    <row r="1793" spans="2:17" x14ac:dyDescent="0.2">
      <c r="B1793" s="39" t="s">
        <v>42</v>
      </c>
      <c r="D1793" s="42">
        <f>_xll.qlCalendarAdvance(Calendar,$D1792,B1793,"f",FALSE)</f>
        <v>52314</v>
      </c>
      <c r="E1793" s="139">
        <f>_xll.qlInterestRateIndexValueDate(IndexON,D1793)</f>
        <v>52314</v>
      </c>
      <c r="F1793" s="155">
        <f>IFERROR(_xll.qlIndexFixing(IndexON,D1793,TRUE,_xll.ohTrigger(RecalcTrigger,TriggerON)),NA())</f>
        <v>7.2933789578133457E-3</v>
      </c>
      <c r="H1793" s="42">
        <f>_xll.qlCalendarAdvance(Calendar,$H1792,B1793,"f",FALSE)</f>
        <v>52314</v>
      </c>
      <c r="I1793" s="139">
        <f>_xll.qlInterestRateIndexValueDate(Index1M,$H1793)</f>
        <v>52316</v>
      </c>
      <c r="J1793" s="144">
        <f>IFERROR(_xll.qlIndexFixing(Index1M,$H1793,TRUE,_xll.ohTrigger(RecalcTrigger,Trigger1M)),NA())</f>
        <v>7.2874734136871289E-3</v>
      </c>
      <c r="K1793" s="44">
        <f>IFERROR(_xll.qlIndexFixing(Index3M,H1793,TRUE,_xll.ohTrigger(RecalcTrigger,Trigger3M)),NA())</f>
        <v>7.5671564269260165E-3</v>
      </c>
      <c r="L1793" s="44">
        <f>IFERROR(_xll.qlIndexFixing(Index6M,$H1793,TRUE,_xll.ohTrigger(RecalcTrigger,Trigger6M)),NA())</f>
        <v>7.581743016401468E-3</v>
      </c>
      <c r="M1793" s="145">
        <f>IFERROR(_xll.qlIndexFixing(Index1Y,$H1793,TRUE,_xll.ohTrigger(RecalcTrigger,Trigger1Y)),NA())</f>
        <v>7.790846225213195E-3</v>
      </c>
      <c r="N1793" s="144">
        <f>IFERROR(_xll.qlIndexFixing(ONIndex1M,I1793,TRUE,_xll.ohTrigger(RecalcTrigger,Trigger1M)),NA())</f>
        <v>7.2887926099518552E-3</v>
      </c>
      <c r="O1793" s="44">
        <f>IFERROR(_xll.qlIndexFixing(ONIndex3M,I1793,TRUE,_xll.ohTrigger(RecalcTrigger,Trigger3M)),NA())</f>
        <v>7.5779604497849817E-3</v>
      </c>
      <c r="P1793" s="44">
        <f>IFERROR(_xll.qlIndexFixing(ONIndex6M,I1793,TRUE,_xll.ohTrigger(RecalcTrigger,Trigger6M)),NA())</f>
        <v>7.6048899597669362E-3</v>
      </c>
      <c r="Q1793" s="145">
        <f>IFERROR(_xll.qlIndexFixing(ONIndex1Y,I1793,TRUE,_xll.ohTrigger(RecalcTrigger,Trigger1Y)),NA())</f>
        <v>7.8348849619302996E-3</v>
      </c>
    </row>
    <row r="1794" spans="2:17" x14ac:dyDescent="0.2">
      <c r="B1794" s="39" t="s">
        <v>42</v>
      </c>
      <c r="D1794" s="42">
        <f>_xll.qlCalendarAdvance(Calendar,$D1793,B1794,"f",FALSE)</f>
        <v>52321</v>
      </c>
      <c r="E1794" s="139">
        <f>_xll.qlInterestRateIndexValueDate(IndexON,D1794)</f>
        <v>52321</v>
      </c>
      <c r="F1794" s="155">
        <f>IFERROR(_xll.qlIndexFixing(IndexON,D1794,TRUE,_xll.ohTrigger(RecalcTrigger,TriggerON)),NA())</f>
        <v>7.2908085341794049E-3</v>
      </c>
      <c r="H1794" s="42">
        <f>_xll.qlCalendarAdvance(Calendar,$H1793,B1794,"f",FALSE)</f>
        <v>52321</v>
      </c>
      <c r="I1794" s="139">
        <f>_xll.qlInterestRateIndexValueDate(Index1M,$H1794)</f>
        <v>52323</v>
      </c>
      <c r="J1794" s="144">
        <f>IFERROR(_xll.qlIndexFixing(Index1M,$H1794,TRUE,_xll.ohTrigger(RecalcTrigger,Trigger1M)),NA())</f>
        <v>7.2848156395313723E-3</v>
      </c>
      <c r="K1794" s="44">
        <f>IFERROR(_xll.qlIndexFixing(Index3M,H1794,TRUE,_xll.ohTrigger(RecalcTrigger,Trigger3M)),NA())</f>
        <v>7.5641090128038407E-3</v>
      </c>
      <c r="L1794" s="44">
        <f>IFERROR(_xll.qlIndexFixing(Index6M,$H1794,TRUE,_xll.ohTrigger(RecalcTrigger,Trigger6M)),NA())</f>
        <v>7.5790811199375058E-3</v>
      </c>
      <c r="M1794" s="145">
        <f>IFERROR(_xll.qlIndexFixing(Index1Y,$H1794,TRUE,_xll.ohTrigger(RecalcTrigger,Trigger1Y)),NA())</f>
        <v>7.7878796724473662E-3</v>
      </c>
      <c r="N1794" s="144">
        <f>IFERROR(_xll.qlIndexFixing(ONIndex1M,I1794,TRUE,_xll.ohTrigger(RecalcTrigger,Trigger1M)),NA())</f>
        <v>7.2868953188276464E-3</v>
      </c>
      <c r="O1794" s="44">
        <f>IFERROR(_xll.qlIndexFixing(ONIndex3M,I1794,TRUE,_xll.ohTrigger(RecalcTrigger,Trigger3M)),NA())</f>
        <v>7.575670486605901E-3</v>
      </c>
      <c r="P1794" s="44">
        <f>IFERROR(_xll.qlIndexFixing(ONIndex6M,I1794,TRUE,_xll.ohTrigger(RecalcTrigger,Trigger6M)),NA())</f>
        <v>7.6027134772527205E-3</v>
      </c>
      <c r="Q1794" s="145">
        <f>IFERROR(_xll.qlIndexFixing(ONIndex1Y,I1794,TRUE,_xll.ohTrigger(RecalcTrigger,Trigger1Y)),NA())</f>
        <v>7.8327702742253535E-3</v>
      </c>
    </row>
    <row r="1795" spans="2:17" x14ac:dyDescent="0.2">
      <c r="B1795" s="39" t="s">
        <v>42</v>
      </c>
      <c r="D1795" s="42">
        <f>_xll.qlCalendarAdvance(Calendar,$D1794,B1795,"f",FALSE)</f>
        <v>52328</v>
      </c>
      <c r="E1795" s="139">
        <f>_xll.qlInterestRateIndexValueDate(IndexON,D1795)</f>
        <v>52328</v>
      </c>
      <c r="F1795" s="155">
        <f>IFERROR(_xll.qlIndexFixing(IndexON,D1795,TRUE,_xll.ohTrigger(RecalcTrigger,TriggerON)),NA())</f>
        <v>7.2882340704971682E-3</v>
      </c>
      <c r="H1795" s="42">
        <f>_xll.qlCalendarAdvance(Calendar,$H1794,B1795,"f",FALSE)</f>
        <v>52328</v>
      </c>
      <c r="I1795" s="139">
        <f>_xll.qlInterestRateIndexValueDate(Index1M,$H1795)</f>
        <v>52330</v>
      </c>
      <c r="J1795" s="144">
        <f>IFERROR(_xll.qlIndexFixing(Index1M,$H1795,TRUE,_xll.ohTrigger(RecalcTrigger,Trigger1M)),NA())</f>
        <v>7.2821579517240442E-3</v>
      </c>
      <c r="K1795" s="44">
        <f>IFERROR(_xll.qlIndexFixing(Index3M,H1795,TRUE,_xll.ohTrigger(RecalcTrigger,Trigger3M)),NA())</f>
        <v>7.5609160567109111E-3</v>
      </c>
      <c r="L1795" s="44">
        <f>IFERROR(_xll.qlIndexFixing(Index6M,$H1795,TRUE,_xll.ohTrigger(RecalcTrigger,Trigger6M)),NA())</f>
        <v>7.5759932061614608E-3</v>
      </c>
      <c r="M1795" s="145">
        <f>IFERROR(_xll.qlIndexFixing(Index1Y,$H1795,TRUE,_xll.ohTrigger(RecalcTrigger,Trigger1Y)),NA())</f>
        <v>7.7849139751969788E-3</v>
      </c>
      <c r="N1795" s="144">
        <f>IFERROR(_xll.qlIndexFixing(ONIndex1M,I1795,TRUE,_xll.ohTrigger(RecalcTrigger,Trigger1M)),NA())</f>
        <v>7.2842391461058753E-3</v>
      </c>
      <c r="O1795" s="44">
        <f>IFERROR(_xll.qlIndexFixing(ONIndex3M,I1795,TRUE,_xll.ohTrigger(RecalcTrigger,Trigger3M)),NA())</f>
        <v>7.5724668459731248E-3</v>
      </c>
      <c r="P1795" s="44">
        <f>IFERROR(_xll.qlIndexFixing(ONIndex6M,I1795,TRUE,_xll.ohTrigger(RecalcTrigger,Trigger6M)),NA())</f>
        <v>7.5996644219245013E-3</v>
      </c>
      <c r="Q1795" s="145">
        <f>IFERROR(_xll.qlIndexFixing(ONIndex1Y,I1795,TRUE,_xll.ohTrigger(RecalcTrigger,Trigger1Y)),NA())</f>
        <v>7.8298100343321408E-3</v>
      </c>
    </row>
    <row r="1796" spans="2:17" x14ac:dyDescent="0.2">
      <c r="B1796" s="39" t="s">
        <v>42</v>
      </c>
      <c r="D1796" s="42">
        <f>_xll.qlCalendarAdvance(Calendar,$D1795,B1796,"f",FALSE)</f>
        <v>52335</v>
      </c>
      <c r="E1796" s="139">
        <f>_xll.qlInterestRateIndexValueDate(IndexON,D1796)</f>
        <v>52335</v>
      </c>
      <c r="F1796" s="155">
        <f>IFERROR(_xll.qlIndexFixing(IndexON,D1796,TRUE,_xll.ohTrigger(RecalcTrigger,TriggerON)),NA())</f>
        <v>7.2856555833133996E-3</v>
      </c>
      <c r="H1796" s="42">
        <f>_xll.qlCalendarAdvance(Calendar,$H1795,B1796,"f",FALSE)</f>
        <v>52335</v>
      </c>
      <c r="I1796" s="139">
        <f>_xll.qlInterestRateIndexValueDate(Index1M,$H1796)</f>
        <v>52337</v>
      </c>
      <c r="J1796" s="144">
        <f>IFERROR(_xll.qlIndexFixing(Index1M,$H1796,TRUE,_xll.ohTrigger(RecalcTrigger,Trigger1M)),NA())</f>
        <v>7.2795003793393875E-3</v>
      </c>
      <c r="K1796" s="44">
        <f>IFERROR(_xll.qlIndexFixing(Index3M,H1796,TRUE,_xll.ohTrigger(RecalcTrigger,Trigger3M)),NA())</f>
        <v>7.5577260403956329E-3</v>
      </c>
      <c r="L1796" s="44">
        <f>IFERROR(_xll.qlIndexFixing(Index6M,$H1796,TRUE,_xll.ohTrigger(RecalcTrigger,Trigger6M)),NA())</f>
        <v>7.5729031759293351E-3</v>
      </c>
      <c r="M1796" s="145">
        <f>IFERROR(_xll.qlIndexFixing(Index1Y,$H1796,TRUE,_xll.ohTrigger(RecalcTrigger,Trigger1Y)),NA())</f>
        <v>7.7818218500852066E-3</v>
      </c>
      <c r="N1796" s="144">
        <f>IFERROR(_xll.qlIndexFixing(ONIndex1M,I1796,TRUE,_xll.ohTrigger(RecalcTrigger,Trigger1M)),NA())</f>
        <v>7.2815830403705206E-3</v>
      </c>
      <c r="O1796" s="44">
        <f>IFERROR(_xll.qlIndexFixing(ONIndex3M,I1796,TRUE,_xll.ohTrigger(RecalcTrigger,Trigger3M)),NA())</f>
        <v>7.5692659296411335E-3</v>
      </c>
      <c r="P1796" s="44">
        <f>IFERROR(_xll.qlIndexFixing(ONIndex6M,I1796,TRUE,_xll.ohTrigger(RecalcTrigger,Trigger6M)),NA())</f>
        <v>7.5966130701932144E-3</v>
      </c>
      <c r="Q1796" s="145">
        <f>IFERROR(_xll.qlIndexFixing(ONIndex1Y,I1796,TRUE,_xll.ohTrigger(RecalcTrigger,Trigger1Y)),NA())</f>
        <v>7.8268501877243324E-3</v>
      </c>
    </row>
    <row r="1797" spans="2:17" x14ac:dyDescent="0.2">
      <c r="B1797" s="39" t="s">
        <v>42</v>
      </c>
      <c r="D1797" s="42">
        <f>_xll.qlCalendarAdvance(Calendar,$D1796,B1797,"f",FALSE)</f>
        <v>52342</v>
      </c>
      <c r="E1797" s="139">
        <f>_xll.qlInterestRateIndexValueDate(IndexON,D1797)</f>
        <v>52342</v>
      </c>
      <c r="F1797" s="155">
        <f>IFERROR(_xll.qlIndexFixing(IndexON,D1797,TRUE,_xll.ohTrigger(RecalcTrigger,TriggerON)),NA())</f>
        <v>7.2830730894946072E-3</v>
      </c>
      <c r="H1797" s="42">
        <f>_xll.qlCalendarAdvance(Calendar,$H1796,B1797,"f",FALSE)</f>
        <v>52342</v>
      </c>
      <c r="I1797" s="139">
        <f>_xll.qlInterestRateIndexValueDate(Index1M,$H1797)</f>
        <v>52344</v>
      </c>
      <c r="J1797" s="144">
        <f>IFERROR(_xll.qlIndexFixing(Index1M,$H1797,TRUE,_xll.ohTrigger(RecalcTrigger,Trigger1M)),NA())</f>
        <v>7.2768429514541433E-3</v>
      </c>
      <c r="K1797" s="44">
        <f>IFERROR(_xll.qlIndexFixing(Index3M,H1797,TRUE,_xll.ohTrigger(RecalcTrigger,Trigger3M)),NA())</f>
        <v>7.5545389993065745E-3</v>
      </c>
      <c r="L1797" s="44">
        <f>IFERROR(_xll.qlIndexFixing(Index6M,$H1797,TRUE,_xll.ohTrigger(RecalcTrigger,Trigger6M)),NA())</f>
        <v>7.5698110440546333E-3</v>
      </c>
      <c r="M1797" s="145">
        <f>IFERROR(_xll.qlIndexFixing(Index1Y,$H1797,TRUE,_xll.ohTrigger(RecalcTrigger,Trigger1Y)),NA())</f>
        <v>7.7789852203099486E-3</v>
      </c>
      <c r="N1797" s="144">
        <f>IFERROR(_xll.qlIndexFixing(ONIndex1M,I1797,TRUE,_xll.ohTrigger(RecalcTrigger,Trigger1M)),NA())</f>
        <v>7.2789270307982434E-3</v>
      </c>
      <c r="O1797" s="44">
        <f>IFERROR(_xll.qlIndexFixing(ONIndex3M,I1797,TRUE,_xll.ohTrigger(RecalcTrigger,Trigger3M)),NA())</f>
        <v>7.566067773261409E-3</v>
      </c>
      <c r="P1797" s="44">
        <f>IFERROR(_xll.qlIndexFixing(ONIndex6M,I1797,TRUE,_xll.ohTrigger(RecalcTrigger,Trigger6M)),NA())</f>
        <v>7.5935594366871584E-3</v>
      </c>
      <c r="Q1797" s="145">
        <f>IFERROR(_xll.qlIndexFixing(ONIndex1Y,I1797,TRUE,_xll.ohTrigger(RecalcTrigger,Trigger1Y)),NA())</f>
        <v>7.8238907523875412E-3</v>
      </c>
    </row>
    <row r="1798" spans="2:17" x14ac:dyDescent="0.2">
      <c r="B1798" s="39" t="s">
        <v>42</v>
      </c>
      <c r="D1798" s="42">
        <f>_xll.qlCalendarAdvance(Calendar,$D1797,B1798,"f",FALSE)</f>
        <v>52349</v>
      </c>
      <c r="E1798" s="139">
        <f>_xll.qlInterestRateIndexValueDate(IndexON,D1798)</f>
        <v>52349</v>
      </c>
      <c r="F1798" s="155">
        <f>IFERROR(_xll.qlIndexFixing(IndexON,D1798,TRUE,_xll.ohTrigger(RecalcTrigger,TriggerON)),NA())</f>
        <v>7.2804866052678108E-3</v>
      </c>
      <c r="H1798" s="42">
        <f>_xll.qlCalendarAdvance(Calendar,$H1797,B1798,"f",FALSE)</f>
        <v>52349</v>
      </c>
      <c r="I1798" s="139">
        <f>_xll.qlInterestRateIndexValueDate(Index1M,$H1798)</f>
        <v>52351</v>
      </c>
      <c r="J1798" s="144">
        <f>IFERROR(_xll.qlIndexFixing(Index1M,$H1798,TRUE,_xll.ohTrigger(RecalcTrigger,Trigger1M)),NA())</f>
        <v>7.2745346056243155E-3</v>
      </c>
      <c r="K1798" s="44">
        <f>IFERROR(_xll.qlIndexFixing(Index3M,H1798,TRUE,_xll.ohTrigger(RecalcTrigger,Trigger3M)),NA())</f>
        <v>7.551207272312491E-3</v>
      </c>
      <c r="L1798" s="44">
        <f>IFERROR(_xll.qlIndexFixing(Index6M,$H1798,TRUE,_xll.ohTrigger(RecalcTrigger,Trigger6M)),NA())</f>
        <v>7.5667168253504237E-3</v>
      </c>
      <c r="M1798" s="145">
        <f>IFERROR(_xll.qlIndexFixing(Index1Y,$H1798,TRUE,_xll.ohTrigger(RecalcTrigger,Trigger1Y)),NA())</f>
        <v>7.7764040279803895E-3</v>
      </c>
      <c r="N1798" s="144">
        <f>IFERROR(_xll.qlIndexFixing(ONIndex1M,I1798,TRUE,_xll.ohTrigger(RecalcTrigger,Trigger1M)),NA())</f>
        <v>7.2758917461346329E-3</v>
      </c>
      <c r="O1798" s="44">
        <f>IFERROR(_xll.qlIndexFixing(ONIndex3M,I1798,TRUE,_xll.ohTrigger(RecalcTrigger,Trigger3M)),NA())</f>
        <v>7.5624161620080343E-3</v>
      </c>
      <c r="P1798" s="44">
        <f>IFERROR(_xll.qlIndexFixing(ONIndex6M,I1798,TRUE,_xll.ohTrigger(RecalcTrigger,Trigger6M)),NA())</f>
        <v>7.5900667949113654E-3</v>
      </c>
      <c r="Q1798" s="145">
        <f>IFERROR(_xll.qlIndexFixing(ONIndex1Y,I1798,TRUE,_xll.ohTrigger(RecalcTrigger,Trigger1Y)),NA())</f>
        <v>7.8205090673755251E-3</v>
      </c>
    </row>
    <row r="1799" spans="2:17" x14ac:dyDescent="0.2">
      <c r="B1799" s="39" t="s">
        <v>42</v>
      </c>
      <c r="D1799" s="42">
        <f>_xll.qlCalendarAdvance(Calendar,$D1798,B1799,"f",FALSE)</f>
        <v>52356</v>
      </c>
      <c r="E1799" s="139">
        <f>_xll.qlInterestRateIndexValueDate(IndexON,D1799)</f>
        <v>52356</v>
      </c>
      <c r="F1799" s="155">
        <f>IFERROR(_xll.qlIndexFixing(IndexON,D1799,TRUE,_xll.ohTrigger(RecalcTrigger,TriggerON)),NA())</f>
        <v>7.2778961474195825E-3</v>
      </c>
      <c r="H1799" s="42">
        <f>_xll.qlCalendarAdvance(Calendar,$H1798,B1799,"f",FALSE)</f>
        <v>52356</v>
      </c>
      <c r="I1799" s="139">
        <f>_xll.qlInterestRateIndexValueDate(Index1M,$H1799)</f>
        <v>52358</v>
      </c>
      <c r="J1799" s="144">
        <f>IFERROR(_xll.qlIndexFixing(Index1M,$H1799,TRUE,_xll.ohTrigger(RecalcTrigger,Trigger1M)),NA())</f>
        <v>7.2715286454838601E-3</v>
      </c>
      <c r="K1799" s="44">
        <f>IFERROR(_xll.qlIndexFixing(Index3M,H1799,TRUE,_xll.ohTrigger(RecalcTrigger,Trigger3M)),NA())</f>
        <v>7.5480264458346281E-3</v>
      </c>
      <c r="L1799" s="44">
        <f>IFERROR(_xll.qlIndexFixing(Index6M,$H1799,TRUE,_xll.ohTrigger(RecalcTrigger,Trigger6M)),NA())</f>
        <v>7.5631928638790246E-3</v>
      </c>
      <c r="M1799" s="145">
        <f>IFERROR(_xll.qlIndexFixing(Index1Y,$H1799,TRUE,_xll.ohTrigger(RecalcTrigger,Trigger1Y)),NA())</f>
        <v>7.7730601066834729E-3</v>
      </c>
      <c r="N1799" s="144">
        <f>IFERROR(_xll.qlIndexFixing(ONIndex1M,I1799,TRUE,_xll.ohTrigger(RecalcTrigger,Trigger1M)),NA())</f>
        <v>7.2736154159702693E-3</v>
      </c>
      <c r="O1799" s="44">
        <f>IFERROR(_xll.qlIndexFixing(ONIndex3M,I1799,TRUE,_xll.ohTrigger(RecalcTrigger,Trigger3M)),NA())</f>
        <v>7.5596798812060939E-3</v>
      </c>
      <c r="P1799" s="44">
        <f>IFERROR(_xll.qlIndexFixing(ONIndex6M,I1799,TRUE,_xll.ohTrigger(RecalcTrigger,Trigger6M)),NA())</f>
        <v>7.5874453836632938E-3</v>
      </c>
      <c r="Q1799" s="145">
        <f>IFERROR(_xll.qlIndexFixing(ONIndex1Y,I1799,TRUE,_xll.ohTrigger(RecalcTrigger,Trigger1Y)),NA())</f>
        <v>7.8179731879490788E-3</v>
      </c>
    </row>
    <row r="1800" spans="2:17" x14ac:dyDescent="0.2">
      <c r="B1800" s="39" t="s">
        <v>42</v>
      </c>
      <c r="D1800" s="42">
        <f>_xll.qlCalendarAdvance(Calendar,$D1799,B1800,"f",FALSE)</f>
        <v>52363</v>
      </c>
      <c r="E1800" s="139">
        <f>_xll.qlInterestRateIndexValueDate(IndexON,D1800)</f>
        <v>52363</v>
      </c>
      <c r="F1800" s="155">
        <f>IFERROR(_xll.qlIndexFixing(IndexON,D1800,TRUE,_xll.ohTrigger(RecalcTrigger,TriggerON)),NA())</f>
        <v>7.2753017324966862E-3</v>
      </c>
      <c r="H1800" s="42">
        <f>_xll.qlCalendarAdvance(Calendar,$H1799,B1800,"f",FALSE)</f>
        <v>52363</v>
      </c>
      <c r="I1800" s="139">
        <f>_xll.qlInterestRateIndexValueDate(Index1M,$H1800)</f>
        <v>52365</v>
      </c>
      <c r="J1800" s="144">
        <f>IFERROR(_xll.qlIndexFixing(Index1M,$H1800,TRUE,_xll.ohTrigger(RecalcTrigger,Trigger1M)),NA())</f>
        <v>7.2688718255498053E-3</v>
      </c>
      <c r="K1800" s="44">
        <f>IFERROR(_xll.qlIndexFixing(Index3M,H1800,TRUE,_xll.ohTrigger(RecalcTrigger,Trigger3M)),NA())</f>
        <v>7.54484870355401E-3</v>
      </c>
      <c r="L1800" s="44">
        <f>IFERROR(_xll.qlIndexFixing(Index6M,$H1800,TRUE,_xll.ohTrigger(RecalcTrigger,Trigger6M)),NA())</f>
        <v>7.5600938961015779E-3</v>
      </c>
      <c r="M1800" s="145">
        <f>IFERROR(_xll.qlIndexFixing(Index1Y,$H1800,TRUE,_xll.ohTrigger(RecalcTrigger,Trigger1Y)),NA())</f>
        <v>7.770098961008289E-3</v>
      </c>
      <c r="N1800" s="144">
        <f>IFERROR(_xll.qlIndexFixing(ONIndex1M,I1800,TRUE,_xll.ohTrigger(RecalcTrigger,Trigger1M)),NA())</f>
        <v>7.2709598689080224E-3</v>
      </c>
      <c r="O1800" s="44">
        <f>IFERROR(_xll.qlIndexFixing(ONIndex3M,I1800,TRUE,_xll.ohTrigger(RecalcTrigger,Trigger3M)),NA())</f>
        <v>7.5564902165137227E-3</v>
      </c>
      <c r="P1800" s="44">
        <f>IFERROR(_xll.qlIndexFixing(ONIndex6M,I1800,TRUE,_xll.ohTrigger(RecalcTrigger,Trigger6M)),NA())</f>
        <v>7.5843849935619545E-3</v>
      </c>
      <c r="Q1800" s="145">
        <f>IFERROR(_xll.qlIndexFixing(ONIndex1Y,I1800,TRUE,_xll.ohTrigger(RecalcTrigger,Trigger1Y)),NA())</f>
        <v>7.8150150952183139E-3</v>
      </c>
    </row>
    <row r="1801" spans="2:17" x14ac:dyDescent="0.2">
      <c r="B1801" s="39" t="s">
        <v>42</v>
      </c>
      <c r="D1801" s="42">
        <f>_xll.qlCalendarAdvance(Calendar,$D1800,B1801,"f",FALSE)</f>
        <v>52370</v>
      </c>
      <c r="E1801" s="139">
        <f>_xll.qlInterestRateIndexValueDate(IndexON,D1801)</f>
        <v>52370</v>
      </c>
      <c r="F1801" s="155">
        <f>IFERROR(_xll.qlIndexFixing(IndexON,D1801,TRUE,_xll.ohTrigger(RecalcTrigger,TriggerON)),NA())</f>
        <v>7.2727033769659499E-3</v>
      </c>
      <c r="H1801" s="42">
        <f>_xll.qlCalendarAdvance(Calendar,$H1800,B1801,"f",FALSE)</f>
        <v>52370</v>
      </c>
      <c r="I1801" s="139">
        <f>_xll.qlInterestRateIndexValueDate(Index1M,$H1801)</f>
        <v>52372</v>
      </c>
      <c r="J1801" s="144">
        <f>IFERROR(_xll.qlIndexFixing(Index1M,$H1801,TRUE,_xll.ohTrigger(RecalcTrigger,Trigger1M)),NA())</f>
        <v>7.2662152664171309E-3</v>
      </c>
      <c r="K1801" s="44">
        <f>IFERROR(_xll.qlIndexFixing(Index3M,H1801,TRUE,_xll.ohTrigger(RecalcTrigger,Trigger3M)),NA())</f>
        <v>7.5416740809205419E-3</v>
      </c>
      <c r="L1801" s="44">
        <f>IFERROR(_xll.qlIndexFixing(Index6M,$H1801,TRUE,_xll.ohTrigger(RecalcTrigger,Trigger6M)),NA())</f>
        <v>7.5569928890598902E-3</v>
      </c>
      <c r="M1801" s="145">
        <f>IFERROR(_xll.qlIndexFixing(Index1Y,$H1801,TRUE,_xll.ohTrigger(RecalcTrigger,Trigger1Y)),NA())</f>
        <v>7.7671387804460947E-3</v>
      </c>
      <c r="N1801" s="144">
        <f>IFERROR(_xll.qlIndexFixing(ONIndex1M,I1801,TRUE,_xll.ohTrigger(RecalcTrigger,Trigger1M)),NA())</f>
        <v>7.2683045340760088E-3</v>
      </c>
      <c r="O1801" s="44">
        <f>IFERROR(_xll.qlIndexFixing(ONIndex3M,I1801,TRUE,_xll.ohTrigger(RecalcTrigger,Trigger3M)),NA())</f>
        <v>7.5533034531005683E-3</v>
      </c>
      <c r="P1801" s="44">
        <f>IFERROR(_xll.qlIndexFixing(ONIndex6M,I1801,TRUE,_xll.ohTrigger(RecalcTrigger,Trigger6M)),NA())</f>
        <v>7.5813223807585928E-3</v>
      </c>
      <c r="Q1801" s="145">
        <f>IFERROR(_xll.qlIndexFixing(ONIndex1Y,I1801,TRUE,_xll.ohTrigger(RecalcTrigger,Trigger1Y)),NA())</f>
        <v>7.8120574863405068E-3</v>
      </c>
    </row>
    <row r="1802" spans="2:17" x14ac:dyDescent="0.2">
      <c r="B1802" s="39" t="s">
        <v>42</v>
      </c>
      <c r="D1802" s="42">
        <f>_xll.qlCalendarAdvance(Calendar,$D1801,B1802,"f",FALSE)</f>
        <v>52377</v>
      </c>
      <c r="E1802" s="139">
        <f>_xll.qlInterestRateIndexValueDate(IndexON,D1802)</f>
        <v>52377</v>
      </c>
      <c r="F1802" s="155">
        <f>IFERROR(_xll.qlIndexFixing(IndexON,D1802,TRUE,_xll.ohTrigger(RecalcTrigger,TriggerON)),NA())</f>
        <v>7.2701010974540736E-3</v>
      </c>
      <c r="H1802" s="42">
        <f>_xll.qlCalendarAdvance(Calendar,$H1801,B1802,"f",FALSE)</f>
        <v>52377</v>
      </c>
      <c r="I1802" s="139">
        <f>_xll.qlInterestRateIndexValueDate(Index1M,$H1802)</f>
        <v>52379</v>
      </c>
      <c r="J1802" s="144">
        <f>IFERROR(_xll.qlIndexFixing(Index1M,$H1802,TRUE,_xll.ohTrigger(RecalcTrigger,Trigger1M)),NA())</f>
        <v>7.263558997162578E-3</v>
      </c>
      <c r="K1802" s="44">
        <f>IFERROR(_xll.qlIndexFixing(Index3M,H1802,TRUE,_xll.ohTrigger(RecalcTrigger,Trigger3M)),NA())</f>
        <v>7.5385026133832581E-3</v>
      </c>
      <c r="L1802" s="44">
        <f>IFERROR(_xll.qlIndexFixing(Index6M,$H1802,TRUE,_xll.ohTrigger(RecalcTrigger,Trigger6M)),NA())</f>
        <v>7.5538898575692069E-3</v>
      </c>
      <c r="M1802" s="145">
        <f>IFERROR(_xll.qlIndexFixing(Index1Y,$H1802,TRUE,_xll.ohTrigger(RecalcTrigger,Trigger1Y)),NA())</f>
        <v>7.764179583262496E-3</v>
      </c>
      <c r="N1802" s="144">
        <f>IFERROR(_xll.qlIndexFixing(ONIndex1M,I1802,TRUE,_xll.ohTrigger(RecalcTrigger,Trigger1M)),NA())</f>
        <v>7.2656494406508898E-3</v>
      </c>
      <c r="O1802" s="44">
        <f>IFERROR(_xll.qlIndexFixing(ONIndex3M,I1802,TRUE,_xll.ohTrigger(RecalcTrigger,Trigger3M)),NA())</f>
        <v>7.5501196264582404E-3</v>
      </c>
      <c r="P1802" s="44">
        <f>IFERROR(_xll.qlIndexFixing(ONIndex6M,I1802,TRUE,_xll.ohTrigger(RecalcTrigger,Trigger6M)),NA())</f>
        <v>7.5782575598815072E-3</v>
      </c>
      <c r="Q1802" s="145">
        <f>IFERROR(_xll.qlIndexFixing(ONIndex1Y,I1802,TRUE,_xll.ohTrigger(RecalcTrigger,Trigger1Y)),NA())</f>
        <v>7.8091003793812064E-3</v>
      </c>
    </row>
    <row r="1803" spans="2:17" x14ac:dyDescent="0.2">
      <c r="B1803" s="39" t="s">
        <v>42</v>
      </c>
      <c r="D1803" s="42">
        <f>_xll.qlCalendarAdvance(Calendar,$D1802,B1803,"f",FALSE)</f>
        <v>52384</v>
      </c>
      <c r="E1803" s="139">
        <f>_xll.qlInterestRateIndexValueDate(IndexON,D1803)</f>
        <v>52384</v>
      </c>
      <c r="F1803" s="155">
        <f>IFERROR(_xll.qlIndexFixing(IndexON,D1803,TRUE,_xll.ohTrigger(RecalcTrigger,TriggerON)),NA())</f>
        <v>7.2674949105078213E-3</v>
      </c>
      <c r="H1803" s="42">
        <f>_xll.qlCalendarAdvance(Calendar,$H1802,B1803,"f",FALSE)</f>
        <v>52384</v>
      </c>
      <c r="I1803" s="139">
        <f>_xll.qlInterestRateIndexValueDate(Index1M,$H1803)</f>
        <v>52386</v>
      </c>
      <c r="J1803" s="144">
        <f>IFERROR(_xll.qlIndexFixing(Index1M,$H1803,TRUE,_xll.ohTrigger(RecalcTrigger,Trigger1M)),NA())</f>
        <v>7.2609030468603897E-3</v>
      </c>
      <c r="K1803" s="44">
        <f>IFERROR(_xll.qlIndexFixing(Index3M,H1803,TRUE,_xll.ohTrigger(RecalcTrigger,Trigger3M)),NA())</f>
        <v>7.5353343363920621E-3</v>
      </c>
      <c r="L1803" s="44">
        <f>IFERROR(_xll.qlIndexFixing(Index6M,$H1803,TRUE,_xll.ohTrigger(RecalcTrigger,Trigger6M)),NA())</f>
        <v>7.5512149478542279E-3</v>
      </c>
      <c r="M1803" s="145">
        <f>IFERROR(_xll.qlIndexFixing(Index1Y,$H1803,TRUE,_xll.ohTrigger(RecalcTrigger,Trigger1Y)),NA())</f>
        <v>7.7612213877224483E-3</v>
      </c>
      <c r="N1803" s="144">
        <f>IFERROR(_xll.qlIndexFixing(ONIndex1M,I1803,TRUE,_xll.ohTrigger(RecalcTrigger,Trigger1M)),NA())</f>
        <v>7.2629946176494542E-3</v>
      </c>
      <c r="O1803" s="44">
        <f>IFERROR(_xll.qlIndexFixing(ONIndex3M,I1803,TRUE,_xll.ohTrigger(RecalcTrigger,Trigger3M)),NA())</f>
        <v>7.5469387719184766E-3</v>
      </c>
      <c r="P1803" s="44">
        <f>IFERROR(_xll.qlIndexFixing(ONIndex6M,I1803,TRUE,_xll.ohTrigger(RecalcTrigger,Trigger6M)),NA())</f>
        <v>7.5751905459586766E-3</v>
      </c>
      <c r="Q1803" s="145">
        <f>IFERROR(_xll.qlIndexFixing(ONIndex1Y,I1803,TRUE,_xll.ohTrigger(RecalcTrigger,Trigger1Y)),NA())</f>
        <v>7.8061437924858978E-3</v>
      </c>
    </row>
    <row r="1804" spans="2:17" x14ac:dyDescent="0.2">
      <c r="B1804" s="39" t="s">
        <v>42</v>
      </c>
      <c r="D1804" s="42">
        <f>_xll.qlCalendarAdvance(Calendar,$D1803,B1804,"f",FALSE)</f>
        <v>52391</v>
      </c>
      <c r="E1804" s="139">
        <f>_xll.qlInterestRateIndexValueDate(IndexON,D1804)</f>
        <v>52391</v>
      </c>
      <c r="F1804" s="155">
        <f>IFERROR(_xll.qlIndexFixing(IndexON,D1804,TRUE,_xll.ohTrigger(RecalcTrigger,TriggerON)),NA())</f>
        <v>7.2648848327538929E-3</v>
      </c>
      <c r="H1804" s="42">
        <f>_xll.qlCalendarAdvance(Calendar,$H1803,B1804,"f",FALSE)</f>
        <v>52391</v>
      </c>
      <c r="I1804" s="139">
        <f>_xll.qlInterestRateIndexValueDate(Index1M,$H1804)</f>
        <v>52393</v>
      </c>
      <c r="J1804" s="144">
        <f>IFERROR(_xll.qlIndexFixing(Index1M,$H1804,TRUE,_xll.ohTrigger(RecalcTrigger,Trigger1M)),NA())</f>
        <v>7.2582474445873069E-3</v>
      </c>
      <c r="K1804" s="44">
        <f>IFERROR(_xll.qlIndexFixing(Index3M,H1804,TRUE,_xll.ohTrigger(RecalcTrigger,Trigger3M)),NA())</f>
        <v>7.532169285395989E-3</v>
      </c>
      <c r="L1804" s="44">
        <f>IFERROR(_xll.qlIndexFixing(Index6M,$H1804,TRUE,_xll.ohTrigger(RecalcTrigger,Trigger6M)),NA())</f>
        <v>7.5481085192513533E-3</v>
      </c>
      <c r="M1804" s="145">
        <f>IFERROR(_xll.qlIndexFixing(Index1Y,$H1804,TRUE,_xll.ohTrigger(RecalcTrigger,Trigger1Y)),NA())</f>
        <v>7.7582642120913401E-3</v>
      </c>
      <c r="N1804" s="144">
        <f>IFERROR(_xll.qlIndexFixing(ONIndex1M,I1804,TRUE,_xll.ohTrigger(RecalcTrigger,Trigger1M)),NA())</f>
        <v>7.260340094008555E-3</v>
      </c>
      <c r="O1804" s="44">
        <f>IFERROR(_xll.qlIndexFixing(ONIndex3M,I1804,TRUE,_xll.ohTrigger(RecalcTrigger,Trigger3M)),NA())</f>
        <v>7.5437609249728865E-3</v>
      </c>
      <c r="P1804" s="44">
        <f>IFERROR(_xll.qlIndexFixing(ONIndex6M,I1804,TRUE,_xll.ohTrigger(RecalcTrigger,Trigger6M)),NA())</f>
        <v>7.5721213534585274E-3</v>
      </c>
      <c r="Q1804" s="145">
        <f>IFERROR(_xll.qlIndexFixing(ONIndex1Y,I1804,TRUE,_xll.ohTrigger(RecalcTrigger,Trigger1Y)),NA())</f>
        <v>7.8031877438000663E-3</v>
      </c>
    </row>
    <row r="1805" spans="2:17" x14ac:dyDescent="0.2">
      <c r="B1805" s="39" t="s">
        <v>42</v>
      </c>
      <c r="D1805" s="42">
        <f>_xll.qlCalendarAdvance(Calendar,$D1804,B1805,"f",FALSE)</f>
        <v>52398</v>
      </c>
      <c r="E1805" s="139">
        <f>_xll.qlInterestRateIndexValueDate(IndexON,D1805)</f>
        <v>52398</v>
      </c>
      <c r="F1805" s="155">
        <f>IFERROR(_xll.qlIndexFixing(IndexON,D1805,TRUE,_xll.ohTrigger(RecalcTrigger,TriggerON)),NA())</f>
        <v>7.2622708806591163E-3</v>
      </c>
      <c r="H1805" s="42">
        <f>_xll.qlCalendarAdvance(Calendar,$H1804,B1805,"f",FALSE)</f>
        <v>52398</v>
      </c>
      <c r="I1805" s="139">
        <f>_xll.qlInterestRateIndexValueDate(Index1M,$H1805)</f>
        <v>52400</v>
      </c>
      <c r="J1805" s="144">
        <f>IFERROR(_xll.qlIndexFixing(Index1M,$H1805,TRUE,_xll.ohTrigger(RecalcTrigger,Trigger1M)),NA())</f>
        <v>7.2555922194150746E-3</v>
      </c>
      <c r="K1805" s="44">
        <f>IFERROR(_xll.qlIndexFixing(Index3M,H1805,TRUE,_xll.ohTrigger(RecalcTrigger,Trigger3M)),NA())</f>
        <v>7.5290074958432058E-3</v>
      </c>
      <c r="L1805" s="44">
        <f>IFERROR(_xll.qlIndexFixing(Index6M,$H1805,TRUE,_xll.ohTrigger(RecalcTrigger,Trigger6M)),NA())</f>
        <v>7.5450001075113267E-3</v>
      </c>
      <c r="M1805" s="145">
        <f>IFERROR(_xll.qlIndexFixing(Index1Y,$H1805,TRUE,_xll.ohTrigger(RecalcTrigger,Trigger1Y)),NA())</f>
        <v>7.7553080746341277E-3</v>
      </c>
      <c r="N1805" s="144">
        <f>IFERROR(_xll.qlIndexFixing(ONIndex1M,I1805,TRUE,_xll.ohTrigger(RecalcTrigger,Trigger1M)),NA())</f>
        <v>7.2576858989847892E-3</v>
      </c>
      <c r="O1805" s="44">
        <f>IFERROR(_xll.qlIndexFixing(ONIndex3M,I1805,TRUE,_xll.ohTrigger(RecalcTrigger,Trigger3M)),NA())</f>
        <v>7.5405861210331437E-3</v>
      </c>
      <c r="P1805" s="44">
        <f>IFERROR(_xll.qlIndexFixing(ONIndex6M,I1805,TRUE,_xll.ohTrigger(RecalcTrigger,Trigger6M)),NA())</f>
        <v>7.5690499972491665E-3</v>
      </c>
      <c r="Q1805" s="145">
        <f>IFERROR(_xll.qlIndexFixing(ONIndex1Y,I1805,TRUE,_xll.ohTrigger(RecalcTrigger,Trigger1Y)),NA())</f>
        <v>7.8002322513892608E-3</v>
      </c>
    </row>
    <row r="1806" spans="2:17" x14ac:dyDescent="0.2">
      <c r="B1806" s="39" t="s">
        <v>42</v>
      </c>
      <c r="D1806" s="42">
        <f>_xll.qlCalendarAdvance(Calendar,$D1805,B1806,"f",FALSE)</f>
        <v>52405</v>
      </c>
      <c r="E1806" s="139">
        <f>_xll.qlInterestRateIndexValueDate(IndexON,D1806)</f>
        <v>52405</v>
      </c>
      <c r="F1806" s="155">
        <f>IFERROR(_xll.qlIndexFixing(IndexON,D1806,TRUE,_xll.ohTrigger(RecalcTrigger,TriggerON)),NA())</f>
        <v>7.2596530709301277E-3</v>
      </c>
      <c r="H1806" s="42">
        <f>_xll.qlCalendarAdvance(Calendar,$H1805,B1806,"f",FALSE)</f>
        <v>52405</v>
      </c>
      <c r="I1806" s="139">
        <f>_xll.qlInterestRateIndexValueDate(Index1M,$H1806)</f>
        <v>52407</v>
      </c>
      <c r="J1806" s="144">
        <f>IFERROR(_xll.qlIndexFixing(Index1M,$H1806,TRUE,_xll.ohTrigger(RecalcTrigger,Trigger1M)),NA())</f>
        <v>7.2529374004229319E-3</v>
      </c>
      <c r="K1806" s="44">
        <f>IFERROR(_xll.qlIndexFixing(Index3M,H1806,TRUE,_xll.ohTrigger(RecalcTrigger,Trigger3M)),NA())</f>
        <v>7.525849003183616E-3</v>
      </c>
      <c r="L1806" s="44">
        <f>IFERROR(_xll.qlIndexFixing(Index6M,$H1806,TRUE,_xll.ohTrigger(RecalcTrigger,Trigger6M)),NA())</f>
        <v>7.5414577833900608E-3</v>
      </c>
      <c r="M1806" s="145">
        <f>IFERROR(_xll.qlIndexFixing(Index1Y,$H1806,TRUE,_xll.ohTrigger(RecalcTrigger,Trigger1Y)),NA())</f>
        <v>7.7523529936148949E-3</v>
      </c>
      <c r="N1806" s="144">
        <f>IFERROR(_xll.qlIndexFixing(ONIndex1M,I1806,TRUE,_xll.ohTrigger(RecalcTrigger,Trigger1M)),NA())</f>
        <v>7.2550320614350738E-3</v>
      </c>
      <c r="O1806" s="44">
        <f>IFERROR(_xll.qlIndexFixing(ONIndex3M,I1806,TRUE,_xll.ohTrigger(RecalcTrigger,Trigger3M)),NA())</f>
        <v>7.5374143951911776E-3</v>
      </c>
      <c r="P1806" s="44">
        <f>IFERROR(_xll.qlIndexFixing(ONIndex6M,I1806,TRUE,_xll.ohTrigger(RecalcTrigger,Trigger6M)),NA())</f>
        <v>7.5659764919588923E-3</v>
      </c>
      <c r="Q1806" s="145">
        <f>IFERROR(_xll.qlIndexFixing(ONIndex1Y,I1806,TRUE,_xll.ohTrigger(RecalcTrigger,Trigger1Y)),NA())</f>
        <v>7.7972773334789025E-3</v>
      </c>
    </row>
    <row r="1807" spans="2:17" x14ac:dyDescent="0.2">
      <c r="B1807" s="39" t="s">
        <v>42</v>
      </c>
      <c r="D1807" s="42">
        <f>_xll.qlCalendarAdvance(Calendar,$D1806,B1807,"f",FALSE)</f>
        <v>52412</v>
      </c>
      <c r="E1807" s="139">
        <f>_xll.qlInterestRateIndexValueDate(IndexON,D1807)</f>
        <v>52412</v>
      </c>
      <c r="F1807" s="155">
        <f>IFERROR(_xll.qlIndexFixing(IndexON,D1807,TRUE,_xll.ohTrigger(RecalcTrigger,TriggerON)),NA())</f>
        <v>7.2570314200337549E-3</v>
      </c>
      <c r="H1807" s="42">
        <f>_xll.qlCalendarAdvance(Calendar,$H1806,B1807,"f",FALSE)</f>
        <v>52412</v>
      </c>
      <c r="I1807" s="139">
        <f>_xll.qlInterestRateIndexValueDate(Index1M,$H1807)</f>
        <v>52414</v>
      </c>
      <c r="J1807" s="144">
        <f>IFERROR(_xll.qlIndexFixing(Index1M,$H1807,TRUE,_xll.ohTrigger(RecalcTrigger,Trigger1M)),NA())</f>
        <v>7.2502830166851218E-3</v>
      </c>
      <c r="K1807" s="44">
        <f>IFERROR(_xll.qlIndexFixing(Index3M,H1807,TRUE,_xll.ohTrigger(RecalcTrigger,Trigger3M)),NA())</f>
        <v>7.5226938428653847E-3</v>
      </c>
      <c r="L1807" s="44">
        <f>IFERROR(_xll.qlIndexFixing(Index6M,$H1807,TRUE,_xll.ohTrigger(RecalcTrigger,Trigger6M)),NA())</f>
        <v>7.5383448518607388E-3</v>
      </c>
      <c r="M1807" s="145">
        <f>IFERROR(_xll.qlIndexFixing(Index1Y,$H1807,TRUE,_xll.ohTrigger(RecalcTrigger,Trigger1Y)),NA())</f>
        <v>7.7493989872985973E-3</v>
      </c>
      <c r="N1807" s="144">
        <f>IFERROR(_xll.qlIndexFixing(ONIndex1M,I1807,TRUE,_xll.ohTrigger(RecalcTrigger,Trigger1M)),NA())</f>
        <v>7.252378610695942E-3</v>
      </c>
      <c r="O1807" s="44">
        <f>IFERROR(_xll.qlIndexFixing(ONIndex3M,I1807,TRUE,_xll.ohTrigger(RecalcTrigger,Trigger3M)),NA())</f>
        <v>7.534245783178406E-3</v>
      </c>
      <c r="P1807" s="44">
        <f>IFERROR(_xll.qlIndexFixing(ONIndex6M,I1807,TRUE,_xll.ohTrigger(RecalcTrigger,Trigger6M)),NA())</f>
        <v>7.5629008525357477E-3</v>
      </c>
      <c r="Q1807" s="145">
        <f>IFERROR(_xll.qlIndexFixing(ONIndex1Y,I1807,TRUE,_xll.ohTrigger(RecalcTrigger,Trigger1Y)),NA())</f>
        <v>7.7943230082144765E-3</v>
      </c>
    </row>
    <row r="1808" spans="2:17" x14ac:dyDescent="0.2">
      <c r="B1808" s="39" t="s">
        <v>42</v>
      </c>
      <c r="D1808" s="42">
        <f>_xll.qlCalendarAdvance(Calendar,$D1807,B1808,"f",FALSE)</f>
        <v>52419</v>
      </c>
      <c r="E1808" s="139">
        <f>_xll.qlInterestRateIndexValueDate(IndexON,D1808)</f>
        <v>52419</v>
      </c>
      <c r="F1808" s="155">
        <f>IFERROR(_xll.qlIndexFixing(IndexON,D1808,TRUE,_xll.ohTrigger(RecalcTrigger,TriggerON)),NA())</f>
        <v>7.2544059445167619E-3</v>
      </c>
      <c r="H1808" s="42">
        <f>_xll.qlCalendarAdvance(Calendar,$H1807,B1808,"f",FALSE)</f>
        <v>52419</v>
      </c>
      <c r="I1808" s="139">
        <f>_xll.qlInterestRateIndexValueDate(Index1M,$H1808)</f>
        <v>52421</v>
      </c>
      <c r="J1808" s="144">
        <f>IFERROR(_xll.qlIndexFixing(Index1M,$H1808,TRUE,_xll.ohTrigger(RecalcTrigger,Trigger1M)),NA())</f>
        <v>7.2476290972758872E-3</v>
      </c>
      <c r="K1808" s="44">
        <f>IFERROR(_xll.qlIndexFixing(Index3M,H1808,TRUE,_xll.ohTrigger(RecalcTrigger,Trigger3M)),NA())</f>
        <v>7.519542050337549E-3</v>
      </c>
      <c r="L1808" s="44">
        <f>IFERROR(_xll.qlIndexFixing(Index6M,$H1808,TRUE,_xll.ohTrigger(RecalcTrigger,Trigger6M)),NA())</f>
        <v>7.5352299847648713E-3</v>
      </c>
      <c r="M1808" s="145">
        <f>IFERROR(_xll.qlIndexFixing(Index1Y,$H1808,TRUE,_xll.ohTrigger(RecalcTrigger,Trigger1Y)),NA())</f>
        <v>7.7464460739491044E-3</v>
      </c>
      <c r="N1808" s="144">
        <f>IFERROR(_xll.qlIndexFixing(ONIndex1M,I1808,TRUE,_xll.ohTrigger(RecalcTrigger,Trigger1M)),NA())</f>
        <v>7.2497255755443746E-3</v>
      </c>
      <c r="O1808" s="44">
        <f>IFERROR(_xll.qlIndexFixing(ONIndex3M,I1808,TRUE,_xll.ohTrigger(RecalcTrigger,Trigger3M)),NA())</f>
        <v>7.5310803202466303E-3</v>
      </c>
      <c r="P1808" s="44">
        <f>IFERROR(_xll.qlIndexFixing(ONIndex6M,I1808,TRUE,_xll.ohTrigger(RecalcTrigger,Trigger6M)),NA())</f>
        <v>7.5598230936080313E-3</v>
      </c>
      <c r="Q1808" s="145">
        <f>IFERROR(_xll.qlIndexFixing(ONIndex1Y,I1808,TRUE,_xll.ohTrigger(RecalcTrigger,Trigger1Y)),NA())</f>
        <v>7.7913692935815959E-3</v>
      </c>
    </row>
    <row r="1809" spans="2:17" x14ac:dyDescent="0.2">
      <c r="B1809" s="39" t="s">
        <v>42</v>
      </c>
      <c r="D1809" s="42">
        <f>_xll.qlCalendarAdvance(Calendar,$D1808,B1809,"f",FALSE)</f>
        <v>52426</v>
      </c>
      <c r="E1809" s="139">
        <f>_xll.qlInterestRateIndexValueDate(IndexON,D1809)</f>
        <v>52426</v>
      </c>
      <c r="F1809" s="155">
        <f>IFERROR(_xll.qlIndexFixing(IndexON,D1809,TRUE,_xll.ohTrigger(RecalcTrigger,TriggerON)),NA())</f>
        <v>7.2517766610857848E-3</v>
      </c>
      <c r="H1809" s="42">
        <f>_xll.qlCalendarAdvance(Calendar,$H1808,B1809,"f",FALSE)</f>
        <v>52426</v>
      </c>
      <c r="I1809" s="139">
        <f>_xll.qlInterestRateIndexValueDate(Index1M,$H1809)</f>
        <v>52428</v>
      </c>
      <c r="J1809" s="144">
        <f>IFERROR(_xll.qlIndexFixing(Index1M,$H1809,TRUE,_xll.ohTrigger(RecalcTrigger,Trigger1M)),NA())</f>
        <v>7.2449756712719693E-3</v>
      </c>
      <c r="K1809" s="44">
        <f>IFERROR(_xll.qlIndexFixing(Index3M,H1809,TRUE,_xll.ohTrigger(RecalcTrigger,Trigger3M)),NA())</f>
        <v>7.5163936610482731E-3</v>
      </c>
      <c r="L1809" s="44">
        <f>IFERROR(_xll.qlIndexFixing(Index6M,$H1809,TRUE,_xll.ohTrigger(RecalcTrigger,Trigger6M)),NA())</f>
        <v>7.5321131969164137E-3</v>
      </c>
      <c r="M1809" s="145">
        <f>IFERROR(_xll.qlIndexFixing(Index1Y,$H1809,TRUE,_xll.ohTrigger(RecalcTrigger,Trigger1Y)),NA())</f>
        <v>7.7434942718305009E-3</v>
      </c>
      <c r="N1809" s="144">
        <f>IFERROR(_xll.qlIndexFixing(ONIndex1M,I1809,TRUE,_xll.ohTrigger(RecalcTrigger,Trigger1M)),NA())</f>
        <v>7.2470729851570326E-3</v>
      </c>
      <c r="O1809" s="44">
        <f>IFERROR(_xll.qlIndexFixing(ONIndex3M,I1809,TRUE,_xll.ohTrigger(RecalcTrigger,Trigger3M)),NA())</f>
        <v>7.5279180418075242E-3</v>
      </c>
      <c r="P1809" s="44">
        <f>IFERROR(_xll.qlIndexFixing(ONIndex6M,I1809,TRUE,_xll.ohTrigger(RecalcTrigger,Trigger6M)),NA())</f>
        <v>7.5567432300438497E-3</v>
      </c>
      <c r="Q1809" s="145">
        <f>IFERROR(_xll.qlIndexFixing(ONIndex1Y,I1809,TRUE,_xll.ohTrigger(RecalcTrigger,Trigger1Y)),NA())</f>
        <v>7.7884162078856178E-3</v>
      </c>
    </row>
    <row r="1810" spans="2:17" x14ac:dyDescent="0.2">
      <c r="B1810" s="39" t="s">
        <v>42</v>
      </c>
      <c r="D1810" s="42">
        <f>_xll.qlCalendarAdvance(Calendar,$D1809,B1810,"f",FALSE)</f>
        <v>52433</v>
      </c>
      <c r="E1810" s="139">
        <f>_xll.qlInterestRateIndexValueDate(IndexON,D1810)</f>
        <v>52433</v>
      </c>
      <c r="F1810" s="155">
        <f>IFERROR(_xll.qlIndexFixing(IndexON,D1810,TRUE,_xll.ohTrigger(RecalcTrigger,TriggerON)),NA())</f>
        <v>7.2491435861277154E-3</v>
      </c>
      <c r="H1810" s="42">
        <f>_xll.qlCalendarAdvance(Calendar,$H1809,B1810,"f",FALSE)</f>
        <v>52433</v>
      </c>
      <c r="I1810" s="139">
        <f>_xll.qlInterestRateIndexValueDate(Index1M,$H1810)</f>
        <v>52435</v>
      </c>
      <c r="J1810" s="144">
        <f>IFERROR(_xll.qlIndexFixing(Index1M,$H1810,TRUE,_xll.ohTrigger(RecalcTrigger,Trigger1M)),NA())</f>
        <v>7.242322767750109E-3</v>
      </c>
      <c r="K1810" s="44">
        <f>IFERROR(_xll.qlIndexFixing(Index3M,H1810,TRUE,_xll.ohTrigger(RecalcTrigger,Trigger3M)),NA())</f>
        <v>7.5132487104474614E-3</v>
      </c>
      <c r="L1810" s="44">
        <f>IFERROR(_xll.qlIndexFixing(Index6M,$H1810,TRUE,_xll.ohTrigger(RecalcTrigger,Trigger6M)),NA())</f>
        <v>7.5289945031288951E-3</v>
      </c>
      <c r="M1810" s="145">
        <f>IFERROR(_xll.qlIndexFixing(Index1Y,$H1810,TRUE,_xll.ohTrigger(RecalcTrigger,Trigger1Y)),NA())</f>
        <v>7.7405435992064396E-3</v>
      </c>
      <c r="N1810" s="144">
        <f>IFERROR(_xll.qlIndexFixing(ONIndex1M,I1810,TRUE,_xll.ohTrigger(RecalcTrigger,Trigger1M)),NA())</f>
        <v>7.2444208686306411E-3</v>
      </c>
      <c r="O1810" s="44">
        <f>IFERROR(_xll.qlIndexFixing(ONIndex3M,I1810,TRUE,_xll.ohTrigger(RecalcTrigger,Trigger3M)),NA())</f>
        <v>7.5247589831128892E-3</v>
      </c>
      <c r="P1810" s="44">
        <f>IFERROR(_xll.qlIndexFixing(ONIndex6M,I1810,TRUE,_xll.ohTrigger(RecalcTrigger,Trigger6M)),NA())</f>
        <v>7.5536612763116295E-3</v>
      </c>
      <c r="Q1810" s="145">
        <f>IFERROR(_xll.qlIndexFixing(ONIndex1Y,I1810,TRUE,_xll.ohTrigger(RecalcTrigger,Trigger1Y)),NA())</f>
        <v>7.7854637691920914E-3</v>
      </c>
    </row>
    <row r="1811" spans="2:17" x14ac:dyDescent="0.2">
      <c r="B1811" s="39" t="s">
        <v>42</v>
      </c>
      <c r="D1811" s="42">
        <f>_xll.qlCalendarAdvance(Calendar,$D1810,B1811,"f",FALSE)</f>
        <v>52440</v>
      </c>
      <c r="E1811" s="139">
        <f>_xll.qlInterestRateIndexValueDate(IndexON,D1811)</f>
        <v>52440</v>
      </c>
      <c r="F1811" s="155">
        <f>IFERROR(_xll.qlIndexFixing(IndexON,D1811,TRUE,_xll.ohTrigger(RecalcTrigger,TriggerON)),NA())</f>
        <v>7.2465067362692537E-3</v>
      </c>
      <c r="H1811" s="42">
        <f>_xll.qlCalendarAdvance(Calendar,$H1810,B1811,"f",FALSE)</f>
        <v>52440</v>
      </c>
      <c r="I1811" s="139">
        <f>_xll.qlInterestRateIndexValueDate(Index1M,$H1811)</f>
        <v>52442</v>
      </c>
      <c r="J1811" s="144">
        <f>IFERROR(_xll.qlIndexFixing(Index1M,$H1811,TRUE,_xll.ohTrigger(RecalcTrigger,Trigger1M)),NA())</f>
        <v>7.2396704157795533E-3</v>
      </c>
      <c r="K1811" s="44">
        <f>IFERROR(_xll.qlIndexFixing(Index3M,H1811,TRUE,_xll.ohTrigger(RecalcTrigger,Trigger3M)),NA())</f>
        <v>7.5101072339815427E-3</v>
      </c>
      <c r="L1811" s="44">
        <f>IFERROR(_xll.qlIndexFixing(Index6M,$H1811,TRUE,_xll.ohTrigger(RecalcTrigger,Trigger6M)),NA())</f>
        <v>7.5263088206887615E-3</v>
      </c>
      <c r="M1811" s="145">
        <f>IFERROR(_xll.qlIndexFixing(Index1Y,$H1811,TRUE,_xll.ohTrigger(RecalcTrigger,Trigger1Y)),NA())</f>
        <v>7.7379750214716971E-3</v>
      </c>
      <c r="N1811" s="144">
        <f>IFERROR(_xll.qlIndexFixing(ONIndex1M,I1811,TRUE,_xll.ohTrigger(RecalcTrigger,Trigger1M)),NA())</f>
        <v>7.2417692549020529E-3</v>
      </c>
      <c r="O1811" s="44">
        <f>IFERROR(_xll.qlIndexFixing(ONIndex3M,I1811,TRUE,_xll.ohTrigger(RecalcTrigger,Trigger3M)),NA())</f>
        <v>7.5216031798142069E-3</v>
      </c>
      <c r="P1811" s="44">
        <f>IFERROR(_xll.qlIndexFixing(ONIndex6M,I1811,TRUE,_xll.ohTrigger(RecalcTrigger,Trigger6M)),NA())</f>
        <v>7.5505772473594135E-3</v>
      </c>
      <c r="Q1811" s="145">
        <f>IFERROR(_xll.qlIndexFixing(ONIndex1Y,I1811,TRUE,_xll.ohTrigger(RecalcTrigger,Trigger1Y)),NA())</f>
        <v>7.7825119955665656E-3</v>
      </c>
    </row>
    <row r="1812" spans="2:17" x14ac:dyDescent="0.2">
      <c r="B1812" s="39" t="s">
        <v>42</v>
      </c>
      <c r="D1812" s="42">
        <f>_xll.qlCalendarAdvance(Calendar,$D1811,B1812,"f",FALSE)</f>
        <v>52447</v>
      </c>
      <c r="E1812" s="139">
        <f>_xll.qlInterestRateIndexValueDate(IndexON,D1812)</f>
        <v>52447</v>
      </c>
      <c r="F1812" s="155">
        <f>IFERROR(_xll.qlIndexFixing(IndexON,D1812,TRUE,_xll.ohTrigger(RecalcTrigger,TriggerON)),NA())</f>
        <v>7.2438661281370997E-3</v>
      </c>
      <c r="H1812" s="42">
        <f>_xll.qlCalendarAdvance(Calendar,$H1811,B1812,"f",FALSE)</f>
        <v>52447</v>
      </c>
      <c r="I1812" s="139">
        <f>_xll.qlInterestRateIndexValueDate(Index1M,$H1812)</f>
        <v>52449</v>
      </c>
      <c r="J1812" s="144">
        <f>IFERROR(_xll.qlIndexFixing(Index1M,$H1812,TRUE,_xll.ohTrigger(RecalcTrigger,Trigger1M)),NA())</f>
        <v>7.2370186444445372E-3</v>
      </c>
      <c r="K1812" s="44">
        <f>IFERROR(_xll.qlIndexFixing(Index3M,H1812,TRUE,_xll.ohTrigger(RecalcTrigger,Trigger3M)),NA())</f>
        <v>7.5069692671012895E-3</v>
      </c>
      <c r="L1812" s="44">
        <f>IFERROR(_xll.qlIndexFixing(Index6M,$H1812,TRUE,_xll.ohTrigger(RecalcTrigger,Trigger6M)),NA())</f>
        <v>7.5227514569877673E-3</v>
      </c>
      <c r="M1812" s="145">
        <f>IFERROR(_xll.qlIndexFixing(Index1Y,$H1812,TRUE,_xll.ohTrigger(RecalcTrigger,Trigger1Y)),NA())</f>
        <v>7.7346457154965458E-3</v>
      </c>
      <c r="N1812" s="144">
        <f>IFERROR(_xll.qlIndexFixing(ONIndex1M,I1812,TRUE,_xll.ohTrigger(RecalcTrigger,Trigger1M)),NA())</f>
        <v>7.2391181731479293E-3</v>
      </c>
      <c r="O1812" s="44">
        <f>IFERROR(_xll.qlIndexFixing(ONIndex3M,I1812,TRUE,_xll.ohTrigger(RecalcTrigger,Trigger3M)),NA())</f>
        <v>7.5184506670833429E-3</v>
      </c>
      <c r="P1812" s="44">
        <f>IFERROR(_xll.qlIndexFixing(ONIndex6M,I1812,TRUE,_xll.ohTrigger(RecalcTrigger,Trigger6M)),NA())</f>
        <v>7.5474911579753723E-3</v>
      </c>
      <c r="Q1812" s="145">
        <f>IFERROR(_xll.qlIndexFixing(ONIndex1Y,I1812,TRUE,_xll.ohTrigger(RecalcTrigger,Trigger1Y)),NA())</f>
        <v>7.7795609051545256E-3</v>
      </c>
    </row>
    <row r="1813" spans="2:17" x14ac:dyDescent="0.2">
      <c r="B1813" s="39" t="s">
        <v>42</v>
      </c>
      <c r="D1813" s="42">
        <f>_xll.qlCalendarAdvance(Calendar,$D1812,B1813,"f",FALSE)</f>
        <v>52454</v>
      </c>
      <c r="E1813" s="139">
        <f>_xll.qlInterestRateIndexValueDate(IndexON,D1813)</f>
        <v>52454</v>
      </c>
      <c r="F1813" s="155">
        <f>IFERROR(_xll.qlIndexFixing(IndexON,D1813,TRUE,_xll.ohTrigger(RecalcTrigger,TriggerON)),NA())</f>
        <v>7.2412217782780175E-3</v>
      </c>
      <c r="H1813" s="42">
        <f>_xll.qlCalendarAdvance(Calendar,$H1812,B1813,"f",FALSE)</f>
        <v>52454</v>
      </c>
      <c r="I1813" s="139">
        <f>_xll.qlInterestRateIndexValueDate(Index1M,$H1813)</f>
        <v>52456</v>
      </c>
      <c r="J1813" s="144">
        <f>IFERROR(_xll.qlIndexFixing(Index1M,$H1813,TRUE,_xll.ohTrigger(RecalcTrigger,Trigger1M)),NA())</f>
        <v>7.2343674828143079E-3</v>
      </c>
      <c r="K1813" s="44">
        <f>IFERROR(_xll.qlIndexFixing(Index3M,H1813,TRUE,_xll.ohTrigger(RecalcTrigger,Trigger3M)),NA())</f>
        <v>7.5038348452513923E-3</v>
      </c>
      <c r="L1813" s="44">
        <f>IFERROR(_xll.qlIndexFixing(Index6M,$H1813,TRUE,_xll.ohTrigger(RecalcTrigger,Trigger6M)),NA())</f>
        <v>7.5196271342612125E-3</v>
      </c>
      <c r="M1813" s="145">
        <f>IFERROR(_xll.qlIndexFixing(Index1Y,$H1813,TRUE,_xll.ohTrigger(RecalcTrigger,Trigger1Y)),NA())</f>
        <v>7.7316985409367133E-3</v>
      </c>
      <c r="N1813" s="144">
        <f>IFERROR(_xll.qlIndexFixing(ONIndex1M,I1813,TRUE,_xll.ohTrigger(RecalcTrigger,Trigger1M)),NA())</f>
        <v>7.2364676523850591E-3</v>
      </c>
      <c r="O1813" s="44">
        <f>IFERROR(_xll.qlIndexFixing(ONIndex3M,I1813,TRUE,_xll.ohTrigger(RecalcTrigger,Trigger3M)),NA())</f>
        <v>7.5153014803319707E-3</v>
      </c>
      <c r="P1813" s="44">
        <f>IFERROR(_xll.qlIndexFixing(ONIndex6M,I1813,TRUE,_xll.ohTrigger(RecalcTrigger,Trigger6M)),NA())</f>
        <v>7.5444030227878045E-3</v>
      </c>
      <c r="Q1813" s="145">
        <f>IFERROR(_xll.qlIndexFixing(ONIndex1Y,I1813,TRUE,_xll.ohTrigger(RecalcTrigger,Trigger1Y)),NA())</f>
        <v>7.7766105161813925E-3</v>
      </c>
    </row>
    <row r="1814" spans="2:17" x14ac:dyDescent="0.2">
      <c r="B1814" s="39" t="s">
        <v>42</v>
      </c>
      <c r="D1814" s="42">
        <f>_xll.qlCalendarAdvance(Calendar,$D1813,B1814,"f",FALSE)</f>
        <v>52461</v>
      </c>
      <c r="E1814" s="139">
        <f>_xll.qlInterestRateIndexValueDate(IndexON,D1814)</f>
        <v>52461</v>
      </c>
      <c r="F1814" s="155">
        <f>IFERROR(_xll.qlIndexFixing(IndexON,D1814,TRUE,_xll.ohTrigger(RecalcTrigger,TriggerON)),NA())</f>
        <v>7.2385737032387709E-3</v>
      </c>
      <c r="H1814" s="42">
        <f>_xll.qlCalendarAdvance(Calendar,$H1813,B1814,"f",FALSE)</f>
        <v>52461</v>
      </c>
      <c r="I1814" s="139">
        <f>_xll.qlInterestRateIndexValueDate(Index1M,$H1814)</f>
        <v>52463</v>
      </c>
      <c r="J1814" s="144">
        <f>IFERROR(_xll.qlIndexFixing(Index1M,$H1814,TRUE,_xll.ohTrigger(RecalcTrigger,Trigger1M)),NA())</f>
        <v>7.2317169599656062E-3</v>
      </c>
      <c r="K1814" s="44">
        <f>IFERROR(_xll.qlIndexFixing(Index3M,H1814,TRUE,_xll.ohTrigger(RecalcTrigger,Trigger3M)),NA())</f>
        <v>7.5007040038843628E-3</v>
      </c>
      <c r="L1814" s="44">
        <f>IFERROR(_xll.qlIndexFixing(Index6M,$H1814,TRUE,_xll.ohTrigger(RecalcTrigger,Trigger6M)),NA())</f>
        <v>7.5165009648484127E-3</v>
      </c>
      <c r="M1814" s="145">
        <f>IFERROR(_xll.qlIndexFixing(Index1Y,$H1814,TRUE,_xll.ohTrigger(RecalcTrigger,Trigger1Y)),NA())</f>
        <v>7.7287525689249421E-3</v>
      </c>
      <c r="N1814" s="144">
        <f>IFERROR(_xll.qlIndexFixing(ONIndex1M,I1814,TRUE,_xll.ohTrigger(RecalcTrigger,Trigger1M)),NA())</f>
        <v>7.2338177216302313E-3</v>
      </c>
      <c r="O1814" s="44">
        <f>IFERROR(_xll.qlIndexFixing(ONIndex3M,I1814,TRUE,_xll.ohTrigger(RecalcTrigger,Trigger3M)),NA())</f>
        <v>7.512155655131636E-3</v>
      </c>
      <c r="P1814" s="44">
        <f>IFERROR(_xll.qlIndexFixing(ONIndex6M,I1814,TRUE,_xll.ohTrigger(RecalcTrigger,Trigger6M)),NA())</f>
        <v>7.5413128566648169E-3</v>
      </c>
      <c r="Q1814" s="145">
        <f>IFERROR(_xll.qlIndexFixing(ONIndex1Y,I1814,TRUE,_xll.ohTrigger(RecalcTrigger,Trigger1Y)),NA())</f>
        <v>7.7736608467127155E-3</v>
      </c>
    </row>
    <row r="1815" spans="2:17" x14ac:dyDescent="0.2">
      <c r="B1815" s="39" t="s">
        <v>42</v>
      </c>
      <c r="D1815" s="42">
        <f>_xll.qlCalendarAdvance(Calendar,$D1814,B1815,"f",FALSE)</f>
        <v>52468</v>
      </c>
      <c r="E1815" s="139">
        <f>_xll.qlInterestRateIndexValueDate(IndexON,D1815)</f>
        <v>52468</v>
      </c>
      <c r="F1815" s="155">
        <f>IFERROR(_xll.qlIndexFixing(IndexON,D1815,TRUE,_xll.ohTrigger(RecalcTrigger,TriggerON)),NA())</f>
        <v>7.23592191964606E-3</v>
      </c>
      <c r="H1815" s="42">
        <f>_xll.qlCalendarAdvance(Calendar,$H1814,B1815,"f",FALSE)</f>
        <v>52468</v>
      </c>
      <c r="I1815" s="139">
        <f>_xll.qlInterestRateIndexValueDate(Index1M,$H1815)</f>
        <v>52470</v>
      </c>
      <c r="J1815" s="144">
        <f>IFERROR(_xll.qlIndexFixing(Index1M,$H1815,TRUE,_xll.ohTrigger(RecalcTrigger,Trigger1M)),NA())</f>
        <v>7.2290671049726751E-3</v>
      </c>
      <c r="K1815" s="44">
        <f>IFERROR(_xll.qlIndexFixing(Index3M,H1815,TRUE,_xll.ohTrigger(RecalcTrigger,Trigger3M)),NA())</f>
        <v>7.4975767784448899E-3</v>
      </c>
      <c r="L1815" s="44">
        <f>IFERROR(_xll.qlIndexFixing(Index6M,$H1815,TRUE,_xll.ohTrigger(RecalcTrigger,Trigger6M)),NA())</f>
        <v>7.5133729635620365E-3</v>
      </c>
      <c r="M1815" s="145">
        <f>IFERROR(_xll.qlIndexFixing(Index1Y,$H1815,TRUE,_xll.ohTrigger(RecalcTrigger,Trigger1Y)),NA())</f>
        <v>7.7258078177229288E-3</v>
      </c>
      <c r="N1815" s="144">
        <f>IFERROR(_xll.qlIndexFixing(ONIndex1M,I1815,TRUE,_xll.ohTrigger(RecalcTrigger,Trigger1M)),NA())</f>
        <v>7.231168409980171E-3</v>
      </c>
      <c r="O1815" s="44">
        <f>IFERROR(_xll.qlIndexFixing(ONIndex3M,I1815,TRUE,_xll.ohTrigger(RecalcTrigger,Trigger3M)),NA())</f>
        <v>7.5090132266542042E-3</v>
      </c>
      <c r="P1815" s="44">
        <f>IFERROR(_xll.qlIndexFixing(ONIndex6M,I1815,TRUE,_xll.ohTrigger(RecalcTrigger,Trigger6M)),NA())</f>
        <v>7.5382206741547719E-3</v>
      </c>
      <c r="Q1815" s="145">
        <f>IFERROR(_xll.qlIndexFixing(ONIndex1Y,I1815,TRUE,_xll.ohTrigger(RecalcTrigger,Trigger1Y)),NA())</f>
        <v>7.7707119148939796E-3</v>
      </c>
    </row>
    <row r="1816" spans="2:17" x14ac:dyDescent="0.2">
      <c r="B1816" s="39" t="s">
        <v>42</v>
      </c>
      <c r="D1816" s="42">
        <f>_xll.qlCalendarAdvance(Calendar,$D1815,B1816,"f",FALSE)</f>
        <v>52475</v>
      </c>
      <c r="E1816" s="139">
        <f>_xll.qlInterestRateIndexValueDate(IndexON,D1816)</f>
        <v>52475</v>
      </c>
      <c r="F1816" s="155">
        <f>IFERROR(_xll.qlIndexFixing(IndexON,D1816,TRUE,_xll.ohTrigger(RecalcTrigger,TriggerON)),NA())</f>
        <v>7.2332664439667127E-3</v>
      </c>
      <c r="H1816" s="42">
        <f>_xll.qlCalendarAdvance(Calendar,$H1815,B1816,"f",FALSE)</f>
        <v>52475</v>
      </c>
      <c r="I1816" s="139">
        <f>_xll.qlInterestRateIndexValueDate(Index1M,$H1816)</f>
        <v>52477</v>
      </c>
      <c r="J1816" s="144">
        <f>IFERROR(_xll.qlIndexFixing(Index1M,$H1816,TRUE,_xll.ohTrigger(RecalcTrigger,Trigger1M)),NA())</f>
        <v>7.2264179469097578E-3</v>
      </c>
      <c r="K1816" s="44">
        <f>IFERROR(_xll.qlIndexFixing(Index3M,H1816,TRUE,_xll.ohTrigger(RecalcTrigger,Trigger3M)),NA())</f>
        <v>7.4945976582176674E-3</v>
      </c>
      <c r="L1816" s="44">
        <f>IFERROR(_xll.qlIndexFixing(Index6M,$H1816,TRUE,_xll.ohTrigger(RecalcTrigger,Trigger6M)),NA())</f>
        <v>7.5108268154107389E-3</v>
      </c>
      <c r="M1816" s="145">
        <f>IFERROR(_xll.qlIndexFixing(Index1Y,$H1816,TRUE,_xll.ohTrigger(RecalcTrigger,Trigger1Y)),NA())</f>
        <v>7.7228643055938899E-3</v>
      </c>
      <c r="N1816" s="144">
        <f>IFERROR(_xll.qlIndexFixing(ONIndex1M,I1816,TRUE,_xll.ohTrigger(RecalcTrigger,Trigger1M)),NA())</f>
        <v>7.2285197465316031E-3</v>
      </c>
      <c r="O1816" s="44">
        <f>IFERROR(_xll.qlIndexFixing(ONIndex3M,I1816,TRUE,_xll.ohTrigger(RecalcTrigger,Trigger3M)),NA())</f>
        <v>7.5058742303912851E-3</v>
      </c>
      <c r="P1816" s="44">
        <f>IFERROR(_xll.qlIndexFixing(ONIndex6M,I1816,TRUE,_xll.ohTrigger(RecalcTrigger,Trigger6M)),NA())</f>
        <v>7.5351264902856485E-3</v>
      </c>
      <c r="Q1816" s="145">
        <f>IFERROR(_xll.qlIndexFixing(ONIndex1Y,I1816,TRUE,_xll.ohTrigger(RecalcTrigger,Trigger1Y)),NA())</f>
        <v>7.7677637387907339E-3</v>
      </c>
    </row>
    <row r="1817" spans="2:17" x14ac:dyDescent="0.2">
      <c r="B1817" s="39" t="s">
        <v>42</v>
      </c>
      <c r="D1817" s="42">
        <f>_xll.qlCalendarAdvance(Calendar,$D1816,B1817,"f",FALSE)</f>
        <v>52482</v>
      </c>
      <c r="E1817" s="139">
        <f>_xll.qlInterestRateIndexValueDate(IndexON,D1817)</f>
        <v>52482</v>
      </c>
      <c r="F1817" s="155">
        <f>IFERROR(_xll.qlIndexFixing(IndexON,D1817,TRUE,_xll.ohTrigger(RecalcTrigger,TriggerON)),NA())</f>
        <v>7.230607292827429E-3</v>
      </c>
      <c r="H1817" s="42">
        <f>_xll.qlCalendarAdvance(Calendar,$H1816,B1817,"f",FALSE)</f>
        <v>52482</v>
      </c>
      <c r="I1817" s="139">
        <f>_xll.qlInterestRateIndexValueDate(Index1M,$H1817)</f>
        <v>52484</v>
      </c>
      <c r="J1817" s="144">
        <f>IFERROR(_xll.qlIndexFixing(Index1M,$H1817,TRUE,_xll.ohTrigger(RecalcTrigger,Trigger1M)),NA())</f>
        <v>7.2237695148560932E-3</v>
      </c>
      <c r="K1817" s="44">
        <f>IFERROR(_xll.qlIndexFixing(Index3M,H1817,TRUE,_xll.ohTrigger(RecalcTrigger,Trigger3M)),NA())</f>
        <v>7.4914775658222309E-3</v>
      </c>
      <c r="L1817" s="44">
        <f>IFERROR(_xll.qlIndexFixing(Index6M,$H1817,TRUE,_xll.ohTrigger(RecalcTrigger,Trigger6M)),NA())</f>
        <v>7.5076959504425779E-3</v>
      </c>
      <c r="M1817" s="145">
        <f>IFERROR(_xll.qlIndexFixing(Index1Y,$H1817,TRUE,_xll.ohTrigger(RecalcTrigger,Trigger1Y)),NA())</f>
        <v>7.7199220507995223E-3</v>
      </c>
      <c r="N1817" s="144">
        <f>IFERROR(_xll.qlIndexFixing(ONIndex1M,I1817,TRUE,_xll.ohTrigger(RecalcTrigger,Trigger1M)),NA())</f>
        <v>7.2258717602213807E-3</v>
      </c>
      <c r="O1817" s="44">
        <f>IFERROR(_xll.qlIndexFixing(ONIndex3M,I1817,TRUE,_xll.ohTrigger(RecalcTrigger,Trigger3M)),NA())</f>
        <v>7.5027387017545522E-3</v>
      </c>
      <c r="P1817" s="44">
        <f>IFERROR(_xll.qlIndexFixing(ONIndex6M,I1817,TRUE,_xll.ohTrigger(RecalcTrigger,Trigger6M)),NA())</f>
        <v>7.5320303196058092E-3</v>
      </c>
      <c r="Q1817" s="145">
        <f>IFERROR(_xll.qlIndexFixing(ONIndex1Y,I1817,TRUE,_xll.ohTrigger(RecalcTrigger,Trigger1Y)),NA())</f>
        <v>7.7648163366283995E-3</v>
      </c>
    </row>
    <row r="1818" spans="2:17" x14ac:dyDescent="0.2">
      <c r="B1818" s="39" t="s">
        <v>42</v>
      </c>
      <c r="D1818" s="42">
        <f>_xll.qlCalendarAdvance(Calendar,$D1817,B1818,"f",FALSE)</f>
        <v>52489</v>
      </c>
      <c r="E1818" s="139">
        <f>_xll.qlInterestRateIndexValueDate(IndexON,D1818)</f>
        <v>52489</v>
      </c>
      <c r="F1818" s="155">
        <f>IFERROR(_xll.qlIndexFixing(IndexON,D1818,TRUE,_xll.ohTrigger(RecalcTrigger,TriggerON)),NA())</f>
        <v>7.2279444828549089E-3</v>
      </c>
      <c r="H1818" s="42">
        <f>_xll.qlCalendarAdvance(Calendar,$H1817,B1818,"f",FALSE)</f>
        <v>52489</v>
      </c>
      <c r="I1818" s="139">
        <f>_xll.qlInterestRateIndexValueDate(Index1M,$H1818)</f>
        <v>52491</v>
      </c>
      <c r="J1818" s="144">
        <f>IFERROR(_xll.qlIndexFixing(Index1M,$H1818,TRUE,_xll.ohTrigger(RecalcTrigger,Trigger1M)),NA())</f>
        <v>7.2211218378859243E-3</v>
      </c>
      <c r="K1818" s="44">
        <f>IFERROR(_xll.qlIndexFixing(Index3M,H1818,TRUE,_xll.ohTrigger(RecalcTrigger,Trigger3M)),NA())</f>
        <v>7.4883611930632614E-3</v>
      </c>
      <c r="L1818" s="44">
        <f>IFERROR(_xll.qlIndexFixing(Index6M,$H1818,TRUE,_xll.ohTrigger(RecalcTrigger,Trigger6M)),NA())</f>
        <v>7.5045632938482293E-3</v>
      </c>
      <c r="M1818" s="145">
        <f>IFERROR(_xll.qlIndexFixing(Index1Y,$H1818,TRUE,_xll.ohTrigger(RecalcTrigger,Trigger1Y)),NA())</f>
        <v>7.7169810716026079E-3</v>
      </c>
      <c r="N1818" s="144">
        <f>IFERROR(_xll.qlIndexFixing(ONIndex1M,I1818,TRUE,_xll.ohTrigger(RecalcTrigger,Trigger1M)),NA())</f>
        <v>7.2232244802261647E-3</v>
      </c>
      <c r="O1818" s="44">
        <f>IFERROR(_xll.qlIndexFixing(ONIndex3M,I1818,TRUE,_xll.ohTrigger(RecalcTrigger,Trigger3M)),NA())</f>
        <v>7.4996066760757429E-3</v>
      </c>
      <c r="P1818" s="44">
        <f>IFERROR(_xll.qlIndexFixing(ONIndex6M,I1818,TRUE,_xll.ohTrigger(RecalcTrigger,Trigger6M)),NA())</f>
        <v>7.5289321768234885E-3</v>
      </c>
      <c r="Q1818" s="145">
        <f>IFERROR(_xll.qlIndexFixing(ONIndex1Y,I1818,TRUE,_xll.ohTrigger(RecalcTrigger,Trigger1Y)),NA())</f>
        <v>7.7618697265524617E-3</v>
      </c>
    </row>
    <row r="1819" spans="2:17" x14ac:dyDescent="0.2">
      <c r="B1819" s="39" t="s">
        <v>42</v>
      </c>
      <c r="D1819" s="42">
        <f>_xll.qlCalendarAdvance(Calendar,$D1818,B1819,"f",FALSE)</f>
        <v>52496</v>
      </c>
      <c r="E1819" s="139">
        <f>_xll.qlInterestRateIndexValueDate(IndexON,D1819)</f>
        <v>52496</v>
      </c>
      <c r="F1819" s="155">
        <f>IFERROR(_xll.qlIndexFixing(IndexON,D1819,TRUE,_xll.ohTrigger(RecalcTrigger,TriggerON)),NA())</f>
        <v>7.2252780304360442E-3</v>
      </c>
      <c r="H1819" s="42">
        <f>_xll.qlCalendarAdvance(Calendar,$H1818,B1819,"f",FALSE)</f>
        <v>52496</v>
      </c>
      <c r="I1819" s="139">
        <f>_xll.qlInterestRateIndexValueDate(Index1M,$H1819)</f>
        <v>52498</v>
      </c>
      <c r="J1819" s="144">
        <f>IFERROR(_xll.qlIndexFixing(Index1M,$H1819,TRUE,_xll.ohTrigger(RecalcTrigger,Trigger1M)),NA())</f>
        <v>7.2184749450684982E-3</v>
      </c>
      <c r="K1819" s="44">
        <f>IFERROR(_xll.qlIndexFixing(Index3M,H1819,TRUE,_xll.ohTrigger(RecalcTrigger,Trigger3M)),NA())</f>
        <v>7.4852485753866905E-3</v>
      </c>
      <c r="L1819" s="44">
        <f>IFERROR(_xll.qlIndexFixing(Index6M,$H1819,TRUE,_xll.ohTrigger(RecalcTrigger,Trigger6M)),NA())</f>
        <v>7.5014288604382633E-3</v>
      </c>
      <c r="M1819" s="145">
        <f>IFERROR(_xll.qlIndexFixing(Index1Y,$H1819,TRUE,_xll.ohTrigger(RecalcTrigger,Trigger1Y)),NA())</f>
        <v>7.714041386264193E-3</v>
      </c>
      <c r="N1819" s="144">
        <f>IFERROR(_xll.qlIndexFixing(ONIndex1M,I1819,TRUE,_xll.ohTrigger(RecalcTrigger,Trigger1M)),NA())</f>
        <v>7.2205779355627442E-3</v>
      </c>
      <c r="O1819" s="44">
        <f>IFERROR(_xll.qlIndexFixing(ONIndex3M,I1819,TRUE,_xll.ohTrigger(RecalcTrigger,Trigger3M)),NA())</f>
        <v>7.496478188766531E-3</v>
      </c>
      <c r="P1819" s="44">
        <f>IFERROR(_xll.qlIndexFixing(ONIndex6M,I1819,TRUE,_xll.ohTrigger(RecalcTrigger,Trigger6M)),NA())</f>
        <v>7.5258320768067932E-3</v>
      </c>
      <c r="Q1819" s="145">
        <f>IFERROR(_xll.qlIndexFixing(ONIndex1Y,I1819,TRUE,_xll.ohTrigger(RecalcTrigger,Trigger1Y)),NA())</f>
        <v>7.7589239265485332E-3</v>
      </c>
    </row>
    <row r="1820" spans="2:17" x14ac:dyDescent="0.2">
      <c r="B1820" s="39" t="s">
        <v>42</v>
      </c>
      <c r="D1820" s="42">
        <f>_xll.qlCalendarAdvance(Calendar,$D1819,B1820,"f",FALSE)</f>
        <v>52503</v>
      </c>
      <c r="E1820" s="139">
        <f>_xll.qlInterestRateIndexValueDate(IndexON,D1820)</f>
        <v>52503</v>
      </c>
      <c r="F1820" s="155">
        <f>IFERROR(_xll.qlIndexFixing(IndexON,D1820,TRUE,_xll.ohTrigger(RecalcTrigger,TriggerON)),NA())</f>
        <v>7.2226079523574072E-3</v>
      </c>
      <c r="H1820" s="42">
        <f>_xll.qlCalendarAdvance(Calendar,$H1819,B1820,"f",FALSE)</f>
        <v>52503</v>
      </c>
      <c r="I1820" s="139">
        <f>_xll.qlInterestRateIndexValueDate(Index1M,$H1820)</f>
        <v>52505</v>
      </c>
      <c r="J1820" s="144">
        <f>IFERROR(_xll.qlIndexFixing(Index1M,$H1820,TRUE,_xll.ohTrigger(RecalcTrigger,Trigger1M)),NA())</f>
        <v>7.2158288654830538E-3</v>
      </c>
      <c r="K1820" s="44">
        <f>IFERROR(_xll.qlIndexFixing(Index3M,H1820,TRUE,_xll.ohTrigger(RecalcTrigger,Trigger3M)),NA())</f>
        <v>7.4815653910961059E-3</v>
      </c>
      <c r="L1820" s="44">
        <f>IFERROR(_xll.qlIndexFixing(Index6M,$H1820,TRUE,_xll.ohTrigger(RecalcTrigger,Trigger6M)),NA())</f>
        <v>7.4981460273581381E-3</v>
      </c>
      <c r="M1820" s="145">
        <f>IFERROR(_xll.qlIndexFixing(Index1Y,$H1820,TRUE,_xll.ohTrigger(RecalcTrigger,Trigger1Y)),NA())</f>
        <v>7.7111030130464072E-3</v>
      </c>
      <c r="N1820" s="144">
        <f>IFERROR(_xll.qlIndexFixing(ONIndex1M,I1820,TRUE,_xll.ohTrigger(RecalcTrigger,Trigger1M)),NA())</f>
        <v>7.2179321552479081E-3</v>
      </c>
      <c r="O1820" s="44">
        <f>IFERROR(_xll.qlIndexFixing(ONIndex3M,I1820,TRUE,_xll.ohTrigger(RecalcTrigger,Trigger3M)),NA())</f>
        <v>7.493353275078718E-3</v>
      </c>
      <c r="P1820" s="44">
        <f>IFERROR(_xll.qlIndexFixing(ONIndex6M,I1820,TRUE,_xll.ohTrigger(RecalcTrigger,Trigger6M)),NA())</f>
        <v>7.5227300343438941E-3</v>
      </c>
      <c r="Q1820" s="145">
        <f>IFERROR(_xll.qlIndexFixing(ONIndex1Y,I1820,TRUE,_xll.ohTrigger(RecalcTrigger,Trigger1Y)),NA())</f>
        <v>7.7559789548420355E-3</v>
      </c>
    </row>
    <row r="1821" spans="2:17" x14ac:dyDescent="0.2">
      <c r="B1821" s="39" t="s">
        <v>42</v>
      </c>
      <c r="D1821" s="42">
        <f>_xll.qlCalendarAdvance(Calendar,$D1820,B1821,"f",FALSE)</f>
        <v>52510</v>
      </c>
      <c r="E1821" s="139">
        <f>_xll.qlInterestRateIndexValueDate(IndexON,D1821)</f>
        <v>52510</v>
      </c>
      <c r="F1821" s="155">
        <f>IFERROR(_xll.qlIndexFixing(IndexON,D1821,TRUE,_xll.ohTrigger(RecalcTrigger,TriggerON)),NA())</f>
        <v>7.2199342650058895E-3</v>
      </c>
      <c r="H1821" s="42">
        <f>_xll.qlCalendarAdvance(Calendar,$H1820,B1821,"f",FALSE)</f>
        <v>52510</v>
      </c>
      <c r="I1821" s="139">
        <f>_xll.qlInterestRateIndexValueDate(Index1M,$H1821)</f>
        <v>52512</v>
      </c>
      <c r="J1821" s="144">
        <f>IFERROR(_xll.qlIndexFixing(Index1M,$H1821,TRUE,_xll.ohTrigger(RecalcTrigger,Trigger1M)),NA())</f>
        <v>7.2131836282063322E-3</v>
      </c>
      <c r="K1821" s="44">
        <f>IFERROR(_xll.qlIndexFixing(Index3M,H1821,TRUE,_xll.ohTrigger(RecalcTrigger,Trigger3M)),NA())</f>
        <v>7.4788913453814557E-3</v>
      </c>
      <c r="L1821" s="44">
        <f>IFERROR(_xll.qlIndexFixing(Index6M,$H1821,TRUE,_xll.ohTrigger(RecalcTrigger,Trigger6M)),NA())</f>
        <v>7.4950078998909644E-3</v>
      </c>
      <c r="M1821" s="145">
        <f>IFERROR(_xll.qlIndexFixing(Index1Y,$H1821,TRUE,_xll.ohTrigger(RecalcTrigger,Trigger1Y)),NA())</f>
        <v>7.708165970210513E-3</v>
      </c>
      <c r="N1821" s="144">
        <f>IFERROR(_xll.qlIndexFixing(ONIndex1M,I1821,TRUE,_xll.ohTrigger(RecalcTrigger,Trigger1M)),NA())</f>
        <v>7.2152871684583175E-3</v>
      </c>
      <c r="O1821" s="44">
        <f>IFERROR(_xll.qlIndexFixing(ONIndex3M,I1821,TRUE,_xll.ohTrigger(RecalcTrigger,Trigger3M)),NA())</f>
        <v>7.4902319707437215E-3</v>
      </c>
      <c r="P1821" s="44">
        <f>IFERROR(_xll.qlIndexFixing(ONIndex6M,I1821,TRUE,_xll.ohTrigger(RecalcTrigger,Trigger6M)),NA())</f>
        <v>7.5196260639831536E-3</v>
      </c>
      <c r="Q1821" s="145">
        <f>IFERROR(_xll.qlIndexFixing(ONIndex1Y,I1821,TRUE,_xll.ohTrigger(RecalcTrigger,Trigger1Y)),NA())</f>
        <v>7.7530348295784535E-3</v>
      </c>
    </row>
    <row r="1822" spans="2:17" x14ac:dyDescent="0.2">
      <c r="B1822" s="39" t="s">
        <v>42</v>
      </c>
      <c r="D1822" s="42">
        <f>_xll.qlCalendarAdvance(Calendar,$D1821,B1822,"f",FALSE)</f>
        <v>52517</v>
      </c>
      <c r="E1822" s="139">
        <f>_xll.qlInterestRateIndexValueDate(IndexON,D1822)</f>
        <v>52517</v>
      </c>
      <c r="F1822" s="155">
        <f>IFERROR(_xll.qlIndexFixing(IndexON,D1822,TRUE,_xll.ohTrigger(RecalcTrigger,TriggerON)),NA())</f>
        <v>7.2172569851680635E-3</v>
      </c>
      <c r="H1822" s="42">
        <f>_xll.qlCalendarAdvance(Calendar,$H1821,B1822,"f",FALSE)</f>
        <v>52517</v>
      </c>
      <c r="I1822" s="139">
        <f>_xll.qlInterestRateIndexValueDate(Index1M,$H1822)</f>
        <v>52519</v>
      </c>
      <c r="J1822" s="144">
        <f>IFERROR(_xll.qlIndexFixing(Index1M,$H1822,TRUE,_xll.ohTrigger(RecalcTrigger,Trigger1M)),NA())</f>
        <v>7.2105392623100784E-3</v>
      </c>
      <c r="K1822" s="44">
        <f>IFERROR(_xll.qlIndexFixing(Index3M,H1822,TRUE,_xll.ohTrigger(RecalcTrigger,Trigger3M)),NA())</f>
        <v>7.4757904239774542E-3</v>
      </c>
      <c r="L1822" s="44">
        <f>IFERROR(_xll.qlIndexFixing(Index6M,$H1822,TRUE,_xll.ohTrigger(RecalcTrigger,Trigger6M)),NA())</f>
        <v>7.4912798229371845E-3</v>
      </c>
      <c r="M1822" s="145">
        <f>IFERROR(_xll.qlIndexFixing(Index1Y,$H1822,TRUE,_xll.ohTrigger(RecalcTrigger,Trigger1Y)),NA())</f>
        <v>7.7052302760179893E-3</v>
      </c>
      <c r="N1822" s="144">
        <f>IFERROR(_xll.qlIndexFixing(ONIndex1M,I1822,TRUE,_xll.ohTrigger(RecalcTrigger,Trigger1M)),NA())</f>
        <v>7.2126430040508893E-3</v>
      </c>
      <c r="O1822" s="44">
        <f>IFERROR(_xll.qlIndexFixing(ONIndex3M,I1822,TRUE,_xll.ohTrigger(RecalcTrigger,Trigger3M)),NA())</f>
        <v>7.487114310853471E-3</v>
      </c>
      <c r="P1822" s="44">
        <f>IFERROR(_xll.qlIndexFixing(ONIndex6M,I1822,TRUE,_xll.ohTrigger(RecalcTrigger,Trigger6M)),NA())</f>
        <v>7.5165201807525506E-3</v>
      </c>
      <c r="Q1822" s="145">
        <f>IFERROR(_xll.qlIndexFixing(ONIndex1Y,I1822,TRUE,_xll.ohTrigger(RecalcTrigger,Trigger1Y)),NA())</f>
        <v>7.7500915689832084E-3</v>
      </c>
    </row>
    <row r="1823" spans="2:17" x14ac:dyDescent="0.2">
      <c r="B1823" s="39" t="s">
        <v>42</v>
      </c>
      <c r="D1823" s="42">
        <f>_xll.qlCalendarAdvance(Calendar,$D1822,B1823,"f",FALSE)</f>
        <v>52524</v>
      </c>
      <c r="E1823" s="139">
        <f>_xll.qlInterestRateIndexValueDate(IndexON,D1823)</f>
        <v>52524</v>
      </c>
      <c r="F1823" s="155">
        <f>IFERROR(_xll.qlIndexFixing(IndexON,D1823,TRUE,_xll.ohTrigger(RecalcTrigger,TriggerON)),NA())</f>
        <v>7.2145761290709487E-3</v>
      </c>
      <c r="H1823" s="42">
        <f>_xll.qlCalendarAdvance(Calendar,$H1822,B1823,"f",FALSE)</f>
        <v>52524</v>
      </c>
      <c r="I1823" s="139">
        <f>_xll.qlInterestRateIndexValueDate(Index1M,$H1823)</f>
        <v>52526</v>
      </c>
      <c r="J1823" s="144">
        <f>IFERROR(_xll.qlIndexFixing(Index1M,$H1823,TRUE,_xll.ohTrigger(RecalcTrigger,Trigger1M)),NA())</f>
        <v>7.2078957968735313E-3</v>
      </c>
      <c r="K1823" s="44">
        <f>IFERROR(_xll.qlIndexFixing(Index3M,H1823,TRUE,_xll.ohTrigger(RecalcTrigger,Trigger3M)),NA())</f>
        <v>7.4726934020819952E-3</v>
      </c>
      <c r="L1823" s="44">
        <f>IFERROR(_xll.qlIndexFixing(Index6M,$H1823,TRUE,_xll.ohTrigger(RecalcTrigger,Trigger6M)),NA())</f>
        <v>7.4887264657688283E-3</v>
      </c>
      <c r="M1823" s="145">
        <f>IFERROR(_xll.qlIndexFixing(Index1Y,$H1823,TRUE,_xll.ohTrigger(RecalcTrigger,Trigger1Y)),NA())</f>
        <v>7.7022959487292302E-3</v>
      </c>
      <c r="N1823" s="144">
        <f>IFERROR(_xll.qlIndexFixing(ONIndex1M,I1823,TRUE,_xll.ohTrigger(RecalcTrigger,Trigger1M)),NA())</f>
        <v>7.2099996912822206E-3</v>
      </c>
      <c r="O1823" s="44">
        <f>IFERROR(_xll.qlIndexFixing(ONIndex3M,I1823,TRUE,_xll.ohTrigger(RecalcTrigger,Trigger3M)),NA())</f>
        <v>7.4840003309795122E-3</v>
      </c>
      <c r="P1823" s="44">
        <f>IFERROR(_xll.qlIndexFixing(ONIndex6M,I1823,TRUE,_xll.ohTrigger(RecalcTrigger,Trigger6M)),NA())</f>
        <v>7.5134123991205115E-3</v>
      </c>
      <c r="Q1823" s="145">
        <f>IFERROR(_xll.qlIndexFixing(ONIndex1Y,I1823,TRUE,_xll.ohTrigger(RecalcTrigger,Trigger1Y)),NA())</f>
        <v>7.7471491908820411E-3</v>
      </c>
    </row>
    <row r="1824" spans="2:17" x14ac:dyDescent="0.2">
      <c r="B1824" s="39" t="s">
        <v>42</v>
      </c>
      <c r="D1824" s="42">
        <f>_xll.qlCalendarAdvance(Calendar,$D1823,B1824,"f",FALSE)</f>
        <v>52531</v>
      </c>
      <c r="E1824" s="139">
        <f>_xll.qlInterestRateIndexValueDate(IndexON,D1824)</f>
        <v>52531</v>
      </c>
      <c r="F1824" s="155">
        <f>IFERROR(_xll.qlIndexFixing(IndexON,D1824,TRUE,_xll.ohTrigger(RecalcTrigger,TriggerON)),NA())</f>
        <v>7.2118917135810534E-3</v>
      </c>
      <c r="H1824" s="42">
        <f>_xll.qlCalendarAdvance(Calendar,$H1823,B1824,"f",FALSE)</f>
        <v>52531</v>
      </c>
      <c r="I1824" s="139">
        <f>_xll.qlInterestRateIndexValueDate(Index1M,$H1824)</f>
        <v>52533</v>
      </c>
      <c r="J1824" s="144">
        <f>IFERROR(_xll.qlIndexFixing(Index1M,$H1824,TRUE,_xll.ohTrigger(RecalcTrigger,Trigger1M)),NA())</f>
        <v>7.2052532609659381E-3</v>
      </c>
      <c r="K1824" s="44">
        <f>IFERROR(_xll.qlIndexFixing(Index3M,H1824,TRUE,_xll.ohTrigger(RecalcTrigger,Trigger3M)),NA())</f>
        <v>7.4696003151423756E-3</v>
      </c>
      <c r="L1824" s="44">
        <f>IFERROR(_xll.qlIndexFixing(Index6M,$H1824,TRUE,_xll.ohTrigger(RecalcTrigger,Trigger6M)),NA())</f>
        <v>7.4855831887365096E-3</v>
      </c>
      <c r="M1824" s="145">
        <f>IFERROR(_xll.qlIndexFixing(Index1Y,$H1824,TRUE,_xll.ohTrigger(RecalcTrigger,Trigger1Y)),NA())</f>
        <v>7.6993630066052796E-3</v>
      </c>
      <c r="N1824" s="144">
        <f>IFERROR(_xll.qlIndexFixing(ONIndex1M,I1824,TRUE,_xll.ohTrigger(RecalcTrigger,Trigger1M)),NA())</f>
        <v>7.2073572591691004E-3</v>
      </c>
      <c r="O1824" s="44">
        <f>IFERROR(_xll.qlIndexFixing(ONIndex3M,I1824,TRUE,_xll.ohTrigger(RecalcTrigger,Trigger3M)),NA())</f>
        <v>7.4808900662937106E-3</v>
      </c>
      <c r="P1824" s="44">
        <f>IFERROR(_xll.qlIndexFixing(ONIndex6M,I1824,TRUE,_xll.ohTrigger(RecalcTrigger,Trigger6M)),NA())</f>
        <v>7.5103027340350792E-3</v>
      </c>
      <c r="Q1824" s="145">
        <f>IFERROR(_xll.qlIndexFixing(ONIndex1Y,I1824,TRUE,_xll.ohTrigger(RecalcTrigger,Trigger1Y)),NA())</f>
        <v>7.744207713660245E-3</v>
      </c>
    </row>
    <row r="1825" spans="2:17" x14ac:dyDescent="0.2">
      <c r="B1825" s="39" t="s">
        <v>42</v>
      </c>
      <c r="D1825" s="42">
        <f>_xll.qlCalendarAdvance(Calendar,$D1824,B1825,"f",FALSE)</f>
        <v>52538</v>
      </c>
      <c r="E1825" s="139">
        <f>_xll.qlInterestRateIndexValueDate(IndexON,D1825)</f>
        <v>52538</v>
      </c>
      <c r="F1825" s="155">
        <f>IFERROR(_xll.qlIndexFixing(IndexON,D1825,TRUE,_xll.ohTrigger(RecalcTrigger,TriggerON)),NA())</f>
        <v>7.2092037551652055E-3</v>
      </c>
      <c r="H1825" s="42">
        <f>_xll.qlCalendarAdvance(Calendar,$H1824,B1825,"f",FALSE)</f>
        <v>52538</v>
      </c>
      <c r="I1825" s="139">
        <f>_xll.qlInterestRateIndexValueDate(Index1M,$H1825)</f>
        <v>52540</v>
      </c>
      <c r="J1825" s="144">
        <f>IFERROR(_xll.qlIndexFixing(Index1M,$H1825,TRUE,_xll.ohTrigger(RecalcTrigger,Trigger1M)),NA())</f>
        <v>7.2026116836665377E-3</v>
      </c>
      <c r="K1825" s="44">
        <f>IFERROR(_xll.qlIndexFixing(Index3M,H1825,TRUE,_xll.ohTrigger(RecalcTrigger,Trigger3M)),NA())</f>
        <v>7.4665111986058925E-3</v>
      </c>
      <c r="L1825" s="44">
        <f>IFERROR(_xll.qlIndexFixing(Index6M,$H1825,TRUE,_xll.ohTrigger(RecalcTrigger,Trigger6M)),NA())</f>
        <v>7.4825857762775682E-3</v>
      </c>
      <c r="M1825" s="145">
        <f>IFERROR(_xll.qlIndexFixing(Index1Y,$H1825,TRUE,_xll.ohTrigger(RecalcTrigger,Trigger1Y)),NA())</f>
        <v>7.6964314679069659E-3</v>
      </c>
      <c r="N1825" s="144">
        <f>IFERROR(_xll.qlIndexFixing(ONIndex1M,I1825,TRUE,_xll.ohTrigger(RecalcTrigger,Trigger1M)),NA())</f>
        <v>7.2047157367283177E-3</v>
      </c>
      <c r="O1825" s="44">
        <f>IFERROR(_xll.qlIndexFixing(ONIndex3M,I1825,TRUE,_xll.ohTrigger(RecalcTrigger,Trigger3M)),NA())</f>
        <v>7.4777835524475478E-3</v>
      </c>
      <c r="P1825" s="44">
        <f>IFERROR(_xll.qlIndexFixing(ONIndex6M,I1825,TRUE,_xll.ohTrigger(RecalcTrigger,Trigger6M)),NA())</f>
        <v>7.5071912001245522E-3</v>
      </c>
      <c r="Q1825" s="145">
        <f>IFERROR(_xll.qlIndexFixing(ONIndex1Y,I1825,TRUE,_xll.ohTrigger(RecalcTrigger,Trigger1Y)),NA())</f>
        <v>7.741267155463305E-3</v>
      </c>
    </row>
    <row r="1826" spans="2:17" x14ac:dyDescent="0.2">
      <c r="B1826" s="39" t="s">
        <v>42</v>
      </c>
      <c r="D1826" s="42">
        <f>_xll.qlCalendarAdvance(Calendar,$D1825,B1826,"f",FALSE)</f>
        <v>52545</v>
      </c>
      <c r="E1826" s="139">
        <f>_xll.qlInterestRateIndexValueDate(IndexON,D1826)</f>
        <v>52545</v>
      </c>
      <c r="F1826" s="155">
        <f>IFERROR(_xll.qlIndexFixing(IndexON,D1826,TRUE,_xll.ohTrigger(RecalcTrigger,TriggerON)),NA())</f>
        <v>7.2065122703701689E-3</v>
      </c>
      <c r="H1826" s="42">
        <f>_xll.qlCalendarAdvance(Calendar,$H1825,B1826,"f",FALSE)</f>
        <v>52545</v>
      </c>
      <c r="I1826" s="139">
        <f>_xll.qlInterestRateIndexValueDate(Index1M,$H1826)</f>
        <v>52547</v>
      </c>
      <c r="J1826" s="144">
        <f>IFERROR(_xll.qlIndexFixing(Index1M,$H1826,TRUE,_xll.ohTrigger(RecalcTrigger,Trigger1M)),NA())</f>
        <v>7.1999710940470751E-3</v>
      </c>
      <c r="K1826" s="44">
        <f>IFERROR(_xll.qlIndexFixing(Index3M,H1826,TRUE,_xll.ohTrigger(RecalcTrigger,Trigger3M)),NA())</f>
        <v>7.4634260879189746E-3</v>
      </c>
      <c r="L1826" s="44">
        <f>IFERROR(_xll.qlIndexFixing(Index6M,$H1826,TRUE,_xll.ohTrigger(RecalcTrigger,Trigger6M)),NA())</f>
        <v>7.4794393198687418E-3</v>
      </c>
      <c r="M1826" s="145">
        <f>IFERROR(_xll.qlIndexFixing(Index1Y,$H1826,TRUE,_xll.ohTrigger(RecalcTrigger,Trigger1Y)),NA())</f>
        <v>7.6935013508944647E-3</v>
      </c>
      <c r="N1826" s="144">
        <f>IFERROR(_xll.qlIndexFixing(ONIndex1M,I1826,TRUE,_xll.ohTrigger(RecalcTrigger,Trigger1M)),NA())</f>
        <v>7.2020751529766613E-3</v>
      </c>
      <c r="O1826" s="44">
        <f>IFERROR(_xll.qlIndexFixing(ONIndex3M,I1826,TRUE,_xll.ohTrigger(RecalcTrigger,Trigger3M)),NA())</f>
        <v>7.4746808246128893E-3</v>
      </c>
      <c r="P1826" s="44">
        <f>IFERROR(_xll.qlIndexFixing(ONIndex6M,I1826,TRUE,_xll.ohTrigger(RecalcTrigger,Trigger6M)),NA())</f>
        <v>7.5040778121771012E-3</v>
      </c>
      <c r="Q1826" s="145">
        <f>IFERROR(_xll.qlIndexFixing(ONIndex1Y,I1826,TRUE,_xll.ohTrigger(RecalcTrigger,Trigger1Y)),NA())</f>
        <v>7.7383275342768343E-3</v>
      </c>
    </row>
    <row r="1827" spans="2:17" x14ac:dyDescent="0.2">
      <c r="B1827" s="39" t="s">
        <v>42</v>
      </c>
      <c r="D1827" s="42">
        <f>_xll.qlCalendarAdvance(Calendar,$D1826,B1827,"f",FALSE)</f>
        <v>52552</v>
      </c>
      <c r="E1827" s="139">
        <f>_xll.qlInterestRateIndexValueDate(IndexON,D1827)</f>
        <v>52552</v>
      </c>
      <c r="F1827" s="155">
        <f>IFERROR(_xll.qlIndexFixing(IndexON,D1827,TRUE,_xll.ohTrigger(RecalcTrigger,TriggerON)),NA())</f>
        <v>7.2038172758226438E-3</v>
      </c>
      <c r="H1827" s="42">
        <f>_xll.qlCalendarAdvance(Calendar,$H1826,B1827,"f",FALSE)</f>
        <v>52552</v>
      </c>
      <c r="I1827" s="139">
        <f>_xll.qlInterestRateIndexValueDate(Index1M,$H1827)</f>
        <v>52554</v>
      </c>
      <c r="J1827" s="144">
        <f>IFERROR(_xll.qlIndexFixing(Index1M,$H1827,TRUE,_xll.ohTrigger(RecalcTrigger,Trigger1M)),NA())</f>
        <v>7.1973315211842914E-3</v>
      </c>
      <c r="K1827" s="44">
        <f>IFERROR(_xll.qlIndexFixing(Index3M,H1827,TRUE,_xll.ohTrigger(RecalcTrigger,Trigger3M)),NA())</f>
        <v>7.4603450185297881E-3</v>
      </c>
      <c r="L1827" s="44">
        <f>IFERROR(_xll.qlIndexFixing(Index6M,$H1827,TRUE,_xll.ohTrigger(RecalcTrigger,Trigger6M)),NA())</f>
        <v>7.4762912051310557E-3</v>
      </c>
      <c r="M1827" s="145">
        <f>IFERROR(_xll.qlIndexFixing(Index1Y,$H1827,TRUE,_xll.ohTrigger(RecalcTrigger,Trigger1Y)),NA())</f>
        <v>7.6905726738275178E-3</v>
      </c>
      <c r="N1827" s="144">
        <f>IFERROR(_xll.qlIndexFixing(ONIndex1M,I1827,TRUE,_xll.ohTrigger(RecalcTrigger,Trigger1M)),NA())</f>
        <v>7.1994355370108565E-3</v>
      </c>
      <c r="O1827" s="44">
        <f>IFERROR(_xll.qlIndexFixing(ONIndex3M,I1827,TRUE,_xll.ohTrigger(RecalcTrigger,Trigger3M)),NA())</f>
        <v>7.4715819182813448E-3</v>
      </c>
      <c r="P1827" s="44">
        <f>IFERROR(_xll.qlIndexFixing(ONIndex6M,I1827,TRUE,_xll.ohTrigger(RecalcTrigger,Trigger6M)),NA())</f>
        <v>7.5009625849009609E-3</v>
      </c>
      <c r="Q1827" s="145">
        <f>IFERROR(_xll.qlIndexFixing(ONIndex1Y,I1827,TRUE,_xll.ohTrigger(RecalcTrigger,Trigger1Y)),NA())</f>
        <v>7.7353888683262539E-3</v>
      </c>
    </row>
    <row r="1828" spans="2:17" x14ac:dyDescent="0.2">
      <c r="B1828" s="39" t="s">
        <v>42</v>
      </c>
      <c r="D1828" s="42">
        <f>_xll.qlCalendarAdvance(Calendar,$D1827,B1828,"f",FALSE)</f>
        <v>52559</v>
      </c>
      <c r="E1828" s="139">
        <f>_xll.qlInterestRateIndexValueDate(IndexON,D1828)</f>
        <v>52559</v>
      </c>
      <c r="F1828" s="155">
        <f>IFERROR(_xll.qlIndexFixing(IndexON,D1828,TRUE,_xll.ohTrigger(RecalcTrigger,TriggerON)),NA())</f>
        <v>7.2011187880693939E-3</v>
      </c>
      <c r="H1828" s="42">
        <f>_xll.qlCalendarAdvance(Calendar,$H1827,B1828,"f",FALSE)</f>
        <v>52559</v>
      </c>
      <c r="I1828" s="139">
        <f>_xll.qlInterestRateIndexValueDate(Index1M,$H1828)</f>
        <v>52561</v>
      </c>
      <c r="J1828" s="144">
        <f>IFERROR(_xll.qlIndexFixing(Index1M,$H1828,TRUE,_xll.ohTrigger(RecalcTrigger,Trigger1M)),NA())</f>
        <v>7.1946929941524296E-3</v>
      </c>
      <c r="K1828" s="44">
        <f>IFERROR(_xll.qlIndexFixing(Index3M,H1828,TRUE,_xll.ohTrigger(RecalcTrigger,Trigger3M)),NA())</f>
        <v>7.4572680258830236E-3</v>
      </c>
      <c r="L1828" s="44">
        <f>IFERROR(_xll.qlIndexFixing(Index6M,$H1828,TRUE,_xll.ohTrigger(RecalcTrigger,Trigger6M)),NA())</f>
        <v>7.4731414468759598E-3</v>
      </c>
      <c r="M1828" s="145">
        <f>IFERROR(_xll.qlIndexFixing(Index1Y,$H1828,TRUE,_xll.ohTrigger(RecalcTrigger,Trigger1Y)),NA())</f>
        <v>7.6876454549665183E-3</v>
      </c>
      <c r="N1828" s="144">
        <f>IFERROR(_xll.qlIndexFixing(ONIndex1M,I1828,TRUE,_xll.ohTrigger(RecalcTrigger,Trigger1M)),NA())</f>
        <v>7.196796917847692E-3</v>
      </c>
      <c r="O1828" s="44">
        <f>IFERROR(_xll.qlIndexFixing(ONIndex3M,I1828,TRUE,_xll.ohTrigger(RecalcTrigger,Trigger3M)),NA())</f>
        <v>7.4684868687846517E-3</v>
      </c>
      <c r="P1828" s="44">
        <f>IFERROR(_xll.qlIndexFixing(ONIndex6M,I1828,TRUE,_xll.ohTrigger(RecalcTrigger,Trigger6M)),NA())</f>
        <v>7.4978455330843019E-3</v>
      </c>
      <c r="Q1828" s="145">
        <f>IFERROR(_xll.qlIndexFixing(ONIndex1Y,I1828,TRUE,_xll.ohTrigger(RecalcTrigger,Trigger1Y)),NA())</f>
        <v>7.732451175677113E-3</v>
      </c>
    </row>
    <row r="1829" spans="2:17" x14ac:dyDescent="0.2">
      <c r="B1829" s="39" t="s">
        <v>42</v>
      </c>
      <c r="D1829" s="42">
        <f>_xll.qlCalendarAdvance(Calendar,$D1828,B1829,"f",FALSE)</f>
        <v>52566</v>
      </c>
      <c r="E1829" s="139">
        <f>_xll.qlInterestRateIndexValueDate(IndexON,D1829)</f>
        <v>52566</v>
      </c>
      <c r="F1829" s="155">
        <f>IFERROR(_xll.qlIndexFixing(IndexON,D1829,TRUE,_xll.ohTrigger(RecalcTrigger,TriggerON)),NA())</f>
        <v>7.1984168236571833E-3</v>
      </c>
      <c r="H1829" s="42">
        <f>_xll.qlCalendarAdvance(Calendar,$H1828,B1829,"f",FALSE)</f>
        <v>52566</v>
      </c>
      <c r="I1829" s="139">
        <f>_xll.qlInterestRateIndexValueDate(Index1M,$H1829)</f>
        <v>52568</v>
      </c>
      <c r="J1829" s="144">
        <f>IFERROR(_xll.qlIndexFixing(Index1M,$H1829,TRUE,_xll.ohTrigger(RecalcTrigger,Trigger1M)),NA())</f>
        <v>7.1920555420282306E-3</v>
      </c>
      <c r="K1829" s="44">
        <f>IFERROR(_xll.qlIndexFixing(Index3M,H1829,TRUE,_xll.ohTrigger(RecalcTrigger,Trigger3M)),NA())</f>
        <v>7.4543367264222017E-3</v>
      </c>
      <c r="L1829" s="44">
        <f>IFERROR(_xll.qlIndexFixing(Index6M,$H1829,TRUE,_xll.ohTrigger(RecalcTrigger,Trigger6M)),NA())</f>
        <v>7.469841796303031E-3</v>
      </c>
      <c r="M1829" s="145">
        <f>IFERROR(_xll.qlIndexFixing(Index1Y,$H1829,TRUE,_xll.ohTrigger(RecalcTrigger,Trigger1Y)),NA())</f>
        <v>7.6847197125712073E-3</v>
      </c>
      <c r="N1829" s="144">
        <f>IFERROR(_xll.qlIndexFixing(ONIndex1M,I1829,TRUE,_xll.ohTrigger(RecalcTrigger,Trigger1M)),NA())</f>
        <v>7.1941593246638291E-3</v>
      </c>
      <c r="O1829" s="44">
        <f>IFERROR(_xll.qlIndexFixing(ONIndex3M,I1829,TRUE,_xll.ohTrigger(RecalcTrigger,Trigger3M)),NA())</f>
        <v>7.4653957116144198E-3</v>
      </c>
      <c r="P1829" s="44">
        <f>IFERROR(_xll.qlIndexFixing(ONIndex6M,I1829,TRUE,_xll.ohTrigger(RecalcTrigger,Trigger6M)),NA())</f>
        <v>7.4947266715152949E-3</v>
      </c>
      <c r="Q1829" s="145">
        <f>IFERROR(_xll.qlIndexFixing(ONIndex1Y,I1829,TRUE,_xll.ohTrigger(RecalcTrigger,Trigger1Y)),NA())</f>
        <v>7.7295144745548328E-3</v>
      </c>
    </row>
    <row r="1830" spans="2:17" x14ac:dyDescent="0.2">
      <c r="B1830" s="39" t="s">
        <v>42</v>
      </c>
      <c r="D1830" s="42">
        <f>_xll.qlCalendarAdvance(Calendar,$D1829,B1830,"f",FALSE)</f>
        <v>52573</v>
      </c>
      <c r="E1830" s="139">
        <f>_xll.qlInterestRateIndexValueDate(IndexON,D1830)</f>
        <v>52573</v>
      </c>
      <c r="F1830" s="155">
        <f>IFERROR(_xll.qlIndexFixing(IndexON,D1830,TRUE,_xll.ohTrigger(RecalcTrigger,TriggerON)),NA())</f>
        <v>7.1957113991327759E-3</v>
      </c>
      <c r="H1830" s="42">
        <f>_xll.qlCalendarAdvance(Calendar,$H1829,B1830,"f",FALSE)</f>
        <v>52573</v>
      </c>
      <c r="I1830" s="139">
        <f>_xll.qlInterestRateIndexValueDate(Index1M,$H1830)</f>
        <v>52575</v>
      </c>
      <c r="J1830" s="144">
        <f>IFERROR(_xll.qlIndexFixing(Index1M,$H1830,TRUE,_xll.ohTrigger(RecalcTrigger,Trigger1M)),NA())</f>
        <v>7.1894191938859375E-3</v>
      </c>
      <c r="K1830" s="44">
        <f>IFERROR(_xll.qlIndexFixing(Index3M,H1830,TRUE,_xll.ohTrigger(RecalcTrigger,Trigger3M)),NA())</f>
        <v>7.4512677541256882E-3</v>
      </c>
      <c r="L1830" s="44">
        <f>IFERROR(_xll.qlIndexFixing(Index6M,$H1830,TRUE,_xll.ohTrigger(RecalcTrigger,Trigger6M)),NA())</f>
        <v>7.466688620037366E-3</v>
      </c>
      <c r="M1830" s="145">
        <f>IFERROR(_xll.qlIndexFixing(Index1Y,$H1830,TRUE,_xll.ohTrigger(RecalcTrigger,Trigger1Y)),NA())</f>
        <v>7.681795464900892E-3</v>
      </c>
      <c r="N1830" s="144">
        <f>IFERROR(_xll.qlIndexFixing(ONIndex1M,I1830,TRUE,_xll.ohTrigger(RecalcTrigger,Trigger1M)),NA())</f>
        <v>7.1915227863961206E-3</v>
      </c>
      <c r="O1830" s="44">
        <f>IFERROR(_xll.qlIndexFixing(ONIndex3M,I1830,TRUE,_xll.ohTrigger(RecalcTrigger,Trigger3M)),NA())</f>
        <v>7.4623084820224506E-3</v>
      </c>
      <c r="P1830" s="44">
        <f>IFERROR(_xll.qlIndexFixing(ONIndex6M,I1830,TRUE,_xll.ohTrigger(RecalcTrigger,Trigger6M)),NA())</f>
        <v>7.4916060149021746E-3</v>
      </c>
      <c r="Q1830" s="145">
        <f>IFERROR(_xll.qlIndexFixing(ONIndex1Y,I1830,TRUE,_xll.ohTrigger(RecalcTrigger,Trigger1Y)),NA())</f>
        <v>7.7265787830249621E-3</v>
      </c>
    </row>
    <row r="1831" spans="2:17" x14ac:dyDescent="0.2">
      <c r="B1831" s="39" t="s">
        <v>42</v>
      </c>
      <c r="D1831" s="42">
        <f>_xll.qlCalendarAdvance(Calendar,$D1830,B1831,"f",FALSE)</f>
        <v>52580</v>
      </c>
      <c r="E1831" s="139">
        <f>_xll.qlInterestRateIndexValueDate(IndexON,D1831)</f>
        <v>52580</v>
      </c>
      <c r="F1831" s="155">
        <f>IFERROR(_xll.qlIndexFixing(IndexON,D1831,TRUE,_xll.ohTrigger(RecalcTrigger,TriggerON)),NA())</f>
        <v>7.1930025311228718E-3</v>
      </c>
      <c r="H1831" s="42">
        <f>_xll.qlCalendarAdvance(Calendar,$H1830,B1831,"f",FALSE)</f>
        <v>52580</v>
      </c>
      <c r="I1831" s="139">
        <f>_xll.qlInterestRateIndexValueDate(Index1M,$H1831)</f>
        <v>52582</v>
      </c>
      <c r="J1831" s="144">
        <f>IFERROR(_xll.qlIndexFixing(Index1M,$H1831,TRUE,_xll.ohTrigger(RecalcTrigger,Trigger1M)),NA())</f>
        <v>7.1867839787947974E-3</v>
      </c>
      <c r="K1831" s="44">
        <f>IFERROR(_xll.qlIndexFixing(Index3M,H1831,TRUE,_xll.ohTrigger(RecalcTrigger,Trigger3M)),NA())</f>
        <v>7.4482029622662703E-3</v>
      </c>
      <c r="L1831" s="44">
        <f>IFERROR(_xll.qlIndexFixing(Index6M,$H1831,TRUE,_xll.ohTrigger(RecalcTrigger,Trigger6M)),NA())</f>
        <v>7.4635338457376462E-3</v>
      </c>
      <c r="M1831" s="145">
        <f>IFERROR(_xll.qlIndexFixing(Index1Y,$H1831,TRUE,_xll.ohTrigger(RecalcTrigger,Trigger1Y)),NA())</f>
        <v>7.6788727302150974E-3</v>
      </c>
      <c r="N1831" s="144">
        <f>IFERROR(_xll.qlIndexFixing(ONIndex1M,I1831,TRUE,_xll.ohTrigger(RecalcTrigger,Trigger1M)),NA())</f>
        <v>7.1888873322212277E-3</v>
      </c>
      <c r="O1831" s="44">
        <f>IFERROR(_xll.qlIndexFixing(ONIndex3M,I1831,TRUE,_xll.ohTrigger(RecalcTrigger,Trigger3M)),NA())</f>
        <v>7.4592252155003536E-3</v>
      </c>
      <c r="P1831" s="44">
        <f>IFERROR(_xll.qlIndexFixing(ONIndex6M,I1831,TRUE,_xll.ohTrigger(RecalcTrigger,Trigger6M)),NA())</f>
        <v>7.4884835779531755E-3</v>
      </c>
      <c r="Q1831" s="145">
        <f>IFERROR(_xll.qlIndexFixing(ONIndex1Y,I1831,TRUE,_xll.ohTrigger(RecalcTrigger,Trigger1Y)),NA())</f>
        <v>7.7236441191530503E-3</v>
      </c>
    </row>
    <row r="1832" spans="2:17" x14ac:dyDescent="0.2">
      <c r="B1832" s="39" t="s">
        <v>42</v>
      </c>
      <c r="D1832" s="42">
        <f>_xll.qlCalendarAdvance(Calendar,$D1831,B1832,"f",FALSE)</f>
        <v>52587</v>
      </c>
      <c r="E1832" s="139">
        <f>_xll.qlInterestRateIndexValueDate(IndexON,D1832)</f>
        <v>52587</v>
      </c>
      <c r="F1832" s="155">
        <f>IFERROR(_xll.qlIndexFixing(IndexON,D1832,TRUE,_xll.ohTrigger(RecalcTrigger,TriggerON)),NA())</f>
        <v>7.1902902360942988E-3</v>
      </c>
      <c r="H1832" s="42">
        <f>_xll.qlCalendarAdvance(Calendar,$H1831,B1832,"f",FALSE)</f>
        <v>52587</v>
      </c>
      <c r="I1832" s="139">
        <f>_xll.qlInterestRateIndexValueDate(Index1M,$H1832)</f>
        <v>52589</v>
      </c>
      <c r="J1832" s="144">
        <f>IFERROR(_xll.qlIndexFixing(Index1M,$H1832,TRUE,_xll.ohTrigger(RecalcTrigger,Trigger1M)),NA())</f>
        <v>7.1841499258365471E-3</v>
      </c>
      <c r="K1832" s="44">
        <f>IFERROR(_xll.qlIndexFixing(Index3M,H1832,TRUE,_xll.ohTrigger(RecalcTrigger,Trigger3M)),NA())</f>
        <v>7.4451423862916359E-3</v>
      </c>
      <c r="L1832" s="44">
        <f>IFERROR(_xll.qlIndexFixing(Index6M,$H1832,TRUE,_xll.ohTrigger(RecalcTrigger,Trigger6M)),NA())</f>
        <v>7.460377488213446E-3</v>
      </c>
      <c r="M1832" s="145">
        <f>IFERROR(_xll.qlIndexFixing(Index1Y,$H1832,TRUE,_xll.ohTrigger(RecalcTrigger,Trigger1Y)),NA())</f>
        <v>7.6758255115532579E-3</v>
      </c>
      <c r="N1832" s="144">
        <f>IFERROR(_xll.qlIndexFixing(ONIndex1M,I1832,TRUE,_xll.ohTrigger(RecalcTrigger,Trigger1M)),NA())</f>
        <v>7.1858767490784459E-3</v>
      </c>
      <c r="O1832" s="44">
        <f>IFERROR(_xll.qlIndexFixing(ONIndex3M,I1832,TRUE,_xll.ohTrigger(RecalcTrigger,Trigger3M)),NA())</f>
        <v>7.4557063805169577E-3</v>
      </c>
      <c r="P1832" s="44">
        <f>IFERROR(_xll.qlIndexFixing(ONIndex6M,I1832,TRUE,_xll.ohTrigger(RecalcTrigger,Trigger6M)),NA())</f>
        <v>7.4849129176257634E-3</v>
      </c>
      <c r="Q1832" s="145">
        <f>IFERROR(_xll.qlIndexFixing(ONIndex1Y,I1832,TRUE,_xll.ohTrigger(RecalcTrigger,Trigger1Y)),NA())</f>
        <v>7.7202914993712568E-3</v>
      </c>
    </row>
    <row r="1833" spans="2:17" x14ac:dyDescent="0.2">
      <c r="B1833" s="39" t="s">
        <v>42</v>
      </c>
      <c r="D1833" s="42">
        <f>_xll.qlCalendarAdvance(Calendar,$D1832,B1833,"f",FALSE)</f>
        <v>52594</v>
      </c>
      <c r="E1833" s="139">
        <f>_xll.qlInterestRateIndexValueDate(IndexON,D1833)</f>
        <v>52594</v>
      </c>
      <c r="F1833" s="155">
        <f>IFERROR(_xll.qlIndexFixing(IndexON,D1833,TRUE,_xll.ohTrigger(RecalcTrigger,TriggerON)),NA())</f>
        <v>7.1875745308336292E-3</v>
      </c>
      <c r="H1833" s="42">
        <f>_xll.qlCalendarAdvance(Calendar,$H1832,B1833,"f",FALSE)</f>
        <v>52594</v>
      </c>
      <c r="I1833" s="139">
        <f>_xll.qlInterestRateIndexValueDate(Index1M,$H1833)</f>
        <v>52596</v>
      </c>
      <c r="J1833" s="144">
        <f>IFERROR(_xll.qlIndexFixing(Index1M,$H1833,TRUE,_xll.ohTrigger(RecalcTrigger,Trigger1M)),NA())</f>
        <v>7.1818660819944861E-3</v>
      </c>
      <c r="K1833" s="44">
        <f>IFERROR(_xll.qlIndexFixing(Index3M,H1833,TRUE,_xll.ohTrigger(RecalcTrigger,Trigger3M)),NA())</f>
        <v>7.4420860616459614E-3</v>
      </c>
      <c r="L1833" s="44">
        <f>IFERROR(_xll.qlIndexFixing(Index6M,$H1833,TRUE,_xll.ohTrigger(RecalcTrigger,Trigger6M)),NA())</f>
        <v>7.4573685211899677E-3</v>
      </c>
      <c r="M1833" s="145">
        <f>IFERROR(_xll.qlIndexFixing(Index1Y,$H1833,TRUE,_xll.ohTrigger(RecalcTrigger,Trigger1Y)),NA())</f>
        <v>7.6734097637044156E-3</v>
      </c>
      <c r="N1833" s="144">
        <f>IFERROR(_xll.qlIndexFixing(ONIndex1M,I1833,TRUE,_xll.ohTrigger(RecalcTrigger,Trigger1M)),NA())</f>
        <v>7.1832437156071904E-3</v>
      </c>
      <c r="O1833" s="44">
        <f>IFERROR(_xll.qlIndexFixing(ONIndex3M,I1833,TRUE,_xll.ohTrigger(RecalcTrigger,Trigger3M)),NA())</f>
        <v>7.4526317253464924E-3</v>
      </c>
      <c r="P1833" s="44">
        <f>IFERROR(_xll.qlIndexFixing(ONIndex6M,I1833,TRUE,_xll.ohTrigger(RecalcTrigger,Trigger6M)),NA())</f>
        <v>7.4817867152887629E-3</v>
      </c>
      <c r="Q1833" s="145">
        <f>IFERROR(_xll.qlIndexFixing(ONIndex1Y,I1833,TRUE,_xll.ohTrigger(RecalcTrigger,Trigger1Y)),NA())</f>
        <v>7.7173590988088847E-3</v>
      </c>
    </row>
    <row r="1834" spans="2:17" x14ac:dyDescent="0.2">
      <c r="B1834" s="39" t="s">
        <v>42</v>
      </c>
      <c r="D1834" s="42">
        <f>_xll.qlCalendarAdvance(Calendar,$D1833,B1834,"f",FALSE)</f>
        <v>52601</v>
      </c>
      <c r="E1834" s="139">
        <f>_xll.qlInterestRateIndexValueDate(IndexON,D1834)</f>
        <v>52601</v>
      </c>
      <c r="F1834" s="155">
        <f>IFERROR(_xll.qlIndexFixing(IndexON,D1834,TRUE,_xll.ohTrigger(RecalcTrigger,TriggerON)),NA())</f>
        <v>7.1848554315678825E-3</v>
      </c>
      <c r="H1834" s="42">
        <f>_xll.qlCalendarAdvance(Calendar,$H1833,B1834,"f",FALSE)</f>
        <v>52601</v>
      </c>
      <c r="I1834" s="139">
        <f>_xll.qlInterestRateIndexValueDate(Index1M,$H1834)</f>
        <v>52603</v>
      </c>
      <c r="J1834" s="144">
        <f>IFERROR(_xll.qlIndexFixing(Index1M,$H1834,TRUE,_xll.ohTrigger(RecalcTrigger,Trigger1M)),NA())</f>
        <v>7.1788854226081944E-3</v>
      </c>
      <c r="K1834" s="44">
        <f>IFERROR(_xll.qlIndexFixing(Index3M,H1834,TRUE,_xll.ohTrigger(RecalcTrigger,Trigger3M)),NA())</f>
        <v>7.4390340237769342E-3</v>
      </c>
      <c r="L1834" s="44">
        <f>IFERROR(_xll.qlIndexFixing(Index6M,$H1834,TRUE,_xll.ohTrigger(RecalcTrigger,Trigger6M)),NA())</f>
        <v>7.4542092128414084E-3</v>
      </c>
      <c r="M1834" s="145">
        <f>IFERROR(_xll.qlIndexFixing(Index1Y,$H1834,TRUE,_xll.ohTrigger(RecalcTrigger,Trigger1Y)),NA())</f>
        <v>7.6701137866535618E-3</v>
      </c>
      <c r="N1834" s="144">
        <f>IFERROR(_xll.qlIndexFixing(ONIndex1M,I1834,TRUE,_xll.ohTrigger(RecalcTrigger,Trigger1M)),NA())</f>
        <v>7.1809877641815234E-3</v>
      </c>
      <c r="O1834" s="44">
        <f>IFERROR(_xll.qlIndexFixing(ONIndex3M,I1834,TRUE,_xll.ohTrigger(RecalcTrigger,Trigger3M)),NA())</f>
        <v>7.4499995480703518E-3</v>
      </c>
      <c r="P1834" s="44">
        <f>IFERROR(_xll.qlIndexFixing(ONIndex6M,I1834,TRUE,_xll.ohTrigger(RecalcTrigger,Trigger6M)),NA())</f>
        <v>7.4791057328127408E-3</v>
      </c>
      <c r="Q1834" s="145">
        <f>IFERROR(_xll.qlIndexFixing(ONIndex1Y,I1834,TRUE,_xll.ohTrigger(RecalcTrigger,Trigger1Y)),NA())</f>
        <v>7.7148464753395984E-3</v>
      </c>
    </row>
    <row r="1835" spans="2:17" x14ac:dyDescent="0.2">
      <c r="B1835" s="39" t="s">
        <v>42</v>
      </c>
      <c r="D1835" s="42">
        <f>_xll.qlCalendarAdvance(Calendar,$D1834,B1835,"f",FALSE)</f>
        <v>52608</v>
      </c>
      <c r="E1835" s="139">
        <f>_xll.qlInterestRateIndexValueDate(IndexON,D1835)</f>
        <v>52608</v>
      </c>
      <c r="F1835" s="155">
        <f>IFERROR(_xll.qlIndexFixing(IndexON,D1835,TRUE,_xll.ohTrigger(RecalcTrigger,TriggerON)),NA())</f>
        <v>7.1821329552435031E-3</v>
      </c>
      <c r="H1835" s="42">
        <f>_xll.qlCalendarAdvance(Calendar,$H1834,B1835,"f",FALSE)</f>
        <v>52608</v>
      </c>
      <c r="I1835" s="139">
        <f>_xll.qlInterestRateIndexValueDate(Index1M,$H1835)</f>
        <v>52610</v>
      </c>
      <c r="J1835" s="144">
        <f>IFERROR(_xll.qlIndexFixing(Index1M,$H1835,TRUE,_xll.ohTrigger(RecalcTrigger,Trigger1M)),NA())</f>
        <v>7.176255030486578E-3</v>
      </c>
      <c r="K1835" s="44">
        <f>IFERROR(_xll.qlIndexFixing(Index3M,H1835,TRUE,_xll.ohTrigger(RecalcTrigger,Trigger3M)),NA())</f>
        <v>7.4359863081278517E-3</v>
      </c>
      <c r="L1835" s="44">
        <f>IFERROR(_xll.qlIndexFixing(Index6M,$H1835,TRUE,_xll.ohTrigger(RecalcTrigger,Trigger6M)),NA())</f>
        <v>7.4510483646454797E-3</v>
      </c>
      <c r="M1835" s="145">
        <f>IFERROR(_xll.qlIndexFixing(Index1Y,$H1835,TRUE,_xll.ohTrigger(RecalcTrigger,Trigger1Y)),NA())</f>
        <v>7.6671972864937061E-3</v>
      </c>
      <c r="N1835" s="144">
        <f>IFERROR(_xll.qlIndexFixing(ONIndex1M,I1835,TRUE,_xll.ohTrigger(RecalcTrigger,Trigger1M)),NA())</f>
        <v>7.1783569366257183E-3</v>
      </c>
      <c r="O1835" s="44">
        <f>IFERROR(_xll.qlIndexFixing(ONIndex3M,I1835,TRUE,_xll.ohTrigger(RecalcTrigger,Trigger3M)),NA())</f>
        <v>7.4469324877046716E-3</v>
      </c>
      <c r="P1835" s="44">
        <f>IFERROR(_xll.qlIndexFixing(ONIndex6M,I1835,TRUE,_xll.ohTrigger(RecalcTrigger,Trigger6M)),NA())</f>
        <v>7.4759763221621256E-3</v>
      </c>
      <c r="Q1835" s="145">
        <f>IFERROR(_xll.qlIndexFixing(ONIndex1Y,I1835,TRUE,_xll.ohTrigger(RecalcTrigger,Trigger1Y)),NA())</f>
        <v>7.7119161037941808E-3</v>
      </c>
    </row>
    <row r="1836" spans="2:17" x14ac:dyDescent="0.2">
      <c r="B1836" s="39" t="s">
        <v>42</v>
      </c>
      <c r="D1836" s="42">
        <f>_xll.qlCalendarAdvance(Calendar,$D1835,B1836,"f",FALSE)</f>
        <v>52615</v>
      </c>
      <c r="E1836" s="139">
        <f>_xll.qlInterestRateIndexValueDate(IndexON,D1836)</f>
        <v>52615</v>
      </c>
      <c r="F1836" s="155">
        <f>IFERROR(_xll.qlIndexFixing(IndexON,D1836,TRUE,_xll.ohTrigger(RecalcTrigger,TriggerON)),NA())</f>
        <v>7.1794071181674468E-3</v>
      </c>
      <c r="H1836" s="42">
        <f>_xll.qlCalendarAdvance(Calendar,$H1835,B1836,"f",FALSE)</f>
        <v>52615</v>
      </c>
      <c r="I1836" s="139">
        <f>_xll.qlInterestRateIndexValueDate(Index1M,$H1836)</f>
        <v>52617</v>
      </c>
      <c r="J1836" s="144">
        <f>IFERROR(_xll.qlIndexFixing(Index1M,$H1836,TRUE,_xll.ohTrigger(RecalcTrigger,Trigger1M)),NA())</f>
        <v>7.1736259167948235E-3</v>
      </c>
      <c r="K1836" s="44">
        <f>IFERROR(_xll.qlIndexFixing(Index3M,H1836,TRUE,_xll.ohTrigger(RecalcTrigger,Trigger3M)),NA())</f>
        <v>7.432942950143768E-3</v>
      </c>
      <c r="L1836" s="44">
        <f>IFERROR(_xll.qlIndexFixing(Index6M,$H1836,TRUE,_xll.ohTrigger(RecalcTrigger,Trigger6M)),NA())</f>
        <v>7.4478859914118714E-3</v>
      </c>
      <c r="M1836" s="145">
        <f>IFERROR(_xll.qlIndexFixing(Index1Y,$H1836,TRUE,_xll.ohTrigger(RecalcTrigger,Trigger1Y)),NA())</f>
        <v>7.6642823906120823E-3</v>
      </c>
      <c r="N1836" s="144">
        <f>IFERROR(_xll.qlIndexFixing(ONIndex1M,I1836,TRUE,_xll.ohTrigger(RecalcTrigger,Trigger1M)),NA())</f>
        <v>7.1757273383266096E-3</v>
      </c>
      <c r="O1836" s="44">
        <f>IFERROR(_xll.qlIndexFixing(ONIndex3M,I1836,TRUE,_xll.ohTrigger(RecalcTrigger,Trigger3M)),NA())</f>
        <v>7.4438695672274235E-3</v>
      </c>
      <c r="P1836" s="44">
        <f>IFERROR(_xll.qlIndexFixing(ONIndex6M,I1836,TRUE,_xll.ohTrigger(RecalcTrigger,Trigger6M)),NA())</f>
        <v>7.4728452048766769E-3</v>
      </c>
      <c r="Q1836" s="145">
        <f>IFERROR(_xll.qlIndexFixing(ONIndex1Y,I1836,TRUE,_xll.ohTrigger(RecalcTrigger,Trigger1Y)),NA())</f>
        <v>7.7089868505542114E-3</v>
      </c>
    </row>
    <row r="1837" spans="2:17" x14ac:dyDescent="0.2">
      <c r="B1837" s="39" t="s">
        <v>42</v>
      </c>
      <c r="D1837" s="42">
        <f>_xll.qlCalendarAdvance(Calendar,$D1836,B1837,"f",FALSE)</f>
        <v>52622</v>
      </c>
      <c r="E1837" s="139">
        <f>_xll.qlInterestRateIndexValueDate(IndexON,D1837)</f>
        <v>52622</v>
      </c>
      <c r="F1837" s="155">
        <f>IFERROR(_xll.qlIndexFixing(IndexON,D1837,TRUE,_xll.ohTrigger(RecalcTrigger,TriggerON)),NA())</f>
        <v>7.1766779368864775E-3</v>
      </c>
      <c r="H1837" s="42">
        <f>_xll.qlCalendarAdvance(Calendar,$H1836,B1837,"f",FALSE)</f>
        <v>52622</v>
      </c>
      <c r="I1837" s="139">
        <f>_xll.qlInterestRateIndexValueDate(Index1M,$H1837)</f>
        <v>52624</v>
      </c>
      <c r="J1837" s="144">
        <f>IFERROR(_xll.qlIndexFixing(Index1M,$H1837,TRUE,_xll.ohTrigger(RecalcTrigger,Trigger1M)),NA())</f>
        <v>7.1709981106071741E-3</v>
      </c>
      <c r="K1837" s="44">
        <f>IFERROR(_xll.qlIndexFixing(Index3M,H1837,TRUE,_xll.ohTrigger(RecalcTrigger,Trigger3M)),NA())</f>
        <v>7.4299039852714919E-3</v>
      </c>
      <c r="L1837" s="44">
        <f>IFERROR(_xll.qlIndexFixing(Index6M,$H1837,TRUE,_xll.ohTrigger(RecalcTrigger,Trigger6M)),NA())</f>
        <v>7.444722107950716E-3</v>
      </c>
      <c r="M1837" s="145">
        <f>IFERROR(_xll.qlIndexFixing(Index1Y,$H1837,TRUE,_xll.ohTrigger(RecalcTrigger,Trigger1Y)),NA())</f>
        <v>7.6613691172658259E-3</v>
      </c>
      <c r="N1837" s="144">
        <f>IFERROR(_xll.qlIndexFixing(ONIndex1M,I1837,TRUE,_xll.ohTrigger(RecalcTrigger,Trigger1M)),NA())</f>
        <v>7.1730989983809224E-3</v>
      </c>
      <c r="O1837" s="44">
        <f>IFERROR(_xll.qlIndexFixing(ONIndex3M,I1837,TRUE,_xll.ohTrigger(RecalcTrigger,Trigger3M)),NA())</f>
        <v>7.4408108222101532E-3</v>
      </c>
      <c r="P1837" s="44">
        <f>IFERROR(_xll.qlIndexFixing(ONIndex6M,I1837,TRUE,_xll.ohTrigger(RecalcTrigger,Trigger6M)),NA())</f>
        <v>7.4697123957445655E-3</v>
      </c>
      <c r="Q1837" s="145">
        <f>IFERROR(_xll.qlIndexFixing(ONIndex1Y,I1837,TRUE,_xll.ohTrigger(RecalcTrigger,Trigger1Y)),NA())</f>
        <v>7.7060587338451114E-3</v>
      </c>
    </row>
    <row r="1838" spans="2:17" x14ac:dyDescent="0.2">
      <c r="B1838" s="39" t="s">
        <v>42</v>
      </c>
      <c r="D1838" s="42">
        <f>_xll.qlCalendarAdvance(Calendar,$D1837,B1838,"f",FALSE)</f>
        <v>52629</v>
      </c>
      <c r="E1838" s="139">
        <f>_xll.qlInterestRateIndexValueDate(IndexON,D1838)</f>
        <v>52629</v>
      </c>
      <c r="F1838" s="155">
        <f>IFERROR(_xll.qlIndexFixing(IndexON,D1838,TRUE,_xll.ohTrigger(RecalcTrigger,TriggerON)),NA())</f>
        <v>7.1739454281871673E-3</v>
      </c>
      <c r="H1838" s="42">
        <f>_xll.qlCalendarAdvance(Calendar,$H1837,B1838,"f",FALSE)</f>
        <v>52629</v>
      </c>
      <c r="I1838" s="139">
        <f>_xll.qlInterestRateIndexValueDate(Index1M,$H1838)</f>
        <v>52631</v>
      </c>
      <c r="J1838" s="144">
        <f>IFERROR(_xll.qlIndexFixing(Index1M,$H1838,TRUE,_xll.ohTrigger(RecalcTrigger,Trigger1M)),NA())</f>
        <v>7.1687200401559297E-3</v>
      </c>
      <c r="K1838" s="44">
        <f>IFERROR(_xll.qlIndexFixing(Index3M,H1838,TRUE,_xll.ohTrigger(RecalcTrigger,Trigger3M)),NA())</f>
        <v>7.4270088027095227E-3</v>
      </c>
      <c r="L1838" s="44">
        <f>IFERROR(_xll.qlIndexFixing(Index6M,$H1838,TRUE,_xll.ohTrigger(RecalcTrigger,Trigger6M)),NA())</f>
        <v>7.4415567290708265E-3</v>
      </c>
      <c r="M1838" s="145">
        <f>IFERROR(_xll.qlIndexFixing(Index1Y,$H1838,TRUE,_xll.ohTrigger(RecalcTrigger,Trigger1Y)),NA())</f>
        <v>7.6584574847131572E-3</v>
      </c>
      <c r="N1838" s="144">
        <f>IFERROR(_xll.qlIndexFixing(ONIndex1M,I1838,TRUE,_xll.ohTrigger(RecalcTrigger,Trigger1M)),NA())</f>
        <v>7.1704719459653177E-3</v>
      </c>
      <c r="O1838" s="44">
        <f>IFERROR(_xll.qlIndexFixing(ONIndex3M,I1838,TRUE,_xll.ohTrigger(RecalcTrigger,Trigger3M)),NA())</f>
        <v>7.4377562878247261E-3</v>
      </c>
      <c r="P1838" s="44">
        <f>IFERROR(_xll.qlIndexFixing(ONIndex6M,I1838,TRUE,_xll.ohTrigger(RecalcTrigger,Trigger6M)),NA())</f>
        <v>7.4665779097138341E-3</v>
      </c>
      <c r="Q1838" s="145">
        <f>IFERROR(_xll.qlIndexFixing(ONIndex1Y,I1838,TRUE,_xll.ohTrigger(RecalcTrigger,Trigger1Y)),NA())</f>
        <v>7.7031317717324299E-3</v>
      </c>
    </row>
    <row r="1839" spans="2:17" x14ac:dyDescent="0.2">
      <c r="B1839" s="39" t="s">
        <v>42</v>
      </c>
      <c r="D1839" s="42">
        <f>_xll.qlCalendarAdvance(Calendar,$D1838,B1839,"f",FALSE)</f>
        <v>52636</v>
      </c>
      <c r="E1839" s="139">
        <f>_xll.qlInterestRateIndexValueDate(IndexON,D1839)</f>
        <v>52636</v>
      </c>
      <c r="F1839" s="155">
        <f>IFERROR(_xll.qlIndexFixing(IndexON,D1839,TRUE,_xll.ohTrigger(RecalcTrigger,TriggerON)),NA())</f>
        <v>7.1712096085363441E-3</v>
      </c>
      <c r="H1839" s="42">
        <f>_xll.qlCalendarAdvance(Calendar,$H1838,B1839,"f",FALSE)</f>
        <v>52636</v>
      </c>
      <c r="I1839" s="139">
        <f>_xll.qlInterestRateIndexValueDate(Index1M,$H1839)</f>
        <v>52638</v>
      </c>
      <c r="J1839" s="144">
        <f>IFERROR(_xll.qlIndexFixing(Index1M,$H1839,TRUE,_xll.ohTrigger(RecalcTrigger,Trigger1M)),NA())</f>
        <v>7.1660947933470239E-3</v>
      </c>
      <c r="K1839" s="44">
        <f>IFERROR(_xll.qlIndexFixing(Index3M,H1839,TRUE,_xll.ohTrigger(RecalcTrigger,Trigger3M)),NA())</f>
        <v>7.4239784673526543E-3</v>
      </c>
      <c r="L1839" s="44">
        <f>IFERROR(_xll.qlIndexFixing(Index6M,$H1839,TRUE,_xll.ohTrigger(RecalcTrigger,Trigger6M)),NA())</f>
        <v>7.438389869582774E-3</v>
      </c>
      <c r="M1839" s="145">
        <f>IFERROR(_xll.qlIndexFixing(Index1Y,$H1839,TRUE,_xll.ohTrigger(RecalcTrigger,Trigger1Y)),NA())</f>
        <v>7.6555475112118623E-3</v>
      </c>
      <c r="N1839" s="144">
        <f>IFERROR(_xll.qlIndexFixing(ONIndex1M,I1839,TRUE,_xll.ohTrigger(RecalcTrigger,Trigger1M)),NA())</f>
        <v>7.1678462099367124E-3</v>
      </c>
      <c r="O1839" s="44">
        <f>IFERROR(_xll.qlIndexFixing(ONIndex3M,I1839,TRUE,_xll.ohTrigger(RecalcTrigger,Trigger3M)),NA())</f>
        <v>7.4347059997226239E-3</v>
      </c>
      <c r="P1839" s="44">
        <f>IFERROR(_xll.qlIndexFixing(ONIndex6M,I1839,TRUE,_xll.ohTrigger(RecalcTrigger,Trigger6M)),NA())</f>
        <v>7.4634417611729731E-3</v>
      </c>
      <c r="Q1839" s="145">
        <f>IFERROR(_xll.qlIndexFixing(ONIndex1Y,I1839,TRUE,_xll.ohTrigger(RecalcTrigger,Trigger1Y)),NA())</f>
        <v>7.7002059825215241E-3</v>
      </c>
    </row>
    <row r="1840" spans="2:17" x14ac:dyDescent="0.2">
      <c r="B1840" s="39" t="s">
        <v>42</v>
      </c>
      <c r="D1840" s="42">
        <f>_xll.qlCalendarAdvance(Calendar,$D1839,B1840,"f",FALSE)</f>
        <v>52643</v>
      </c>
      <c r="E1840" s="139">
        <f>_xll.qlInterestRateIndexValueDate(IndexON,D1840)</f>
        <v>52643</v>
      </c>
      <c r="F1840" s="155">
        <f>IFERROR(_xll.qlIndexFixing(IndexON,D1840,TRUE,_xll.ohTrigger(RecalcTrigger,TriggerON)),NA())</f>
        <v>7.1684704943208999E-3</v>
      </c>
      <c r="H1840" s="42">
        <f>_xll.qlCalendarAdvance(Calendar,$H1839,B1840,"f",FALSE)</f>
        <v>52643</v>
      </c>
      <c r="I1840" s="139">
        <f>_xll.qlInterestRateIndexValueDate(Index1M,$H1840)</f>
        <v>52645</v>
      </c>
      <c r="J1840" s="144">
        <f>IFERROR(_xll.qlIndexFixing(Index1M,$H1840,TRUE,_xll.ohTrigger(RecalcTrigger,Trigger1M)),NA())</f>
        <v>7.1634709348951334E-3</v>
      </c>
      <c r="K1840" s="44">
        <f>IFERROR(_xll.qlIndexFixing(Index3M,H1840,TRUE,_xll.ohTrigger(RecalcTrigger,Trigger3M)),NA())</f>
        <v>7.4209526287916106E-3</v>
      </c>
      <c r="L1840" s="44">
        <f>IFERROR(_xll.qlIndexFixing(Index6M,$H1840,TRUE,_xll.ohTrigger(RecalcTrigger,Trigger6M)),NA())</f>
        <v>7.435221544294492E-3</v>
      </c>
      <c r="M1840" s="145">
        <f>IFERROR(_xll.qlIndexFixing(Index1Y,$H1840,TRUE,_xll.ohTrigger(RecalcTrigger,Trigger1Y)),NA())</f>
        <v>7.652639215019295E-3</v>
      </c>
      <c r="N1840" s="144">
        <f>IFERROR(_xll.qlIndexFixing(ONIndex1M,I1840,TRUE,_xll.ohTrigger(RecalcTrigger,Trigger1M)),NA())</f>
        <v>7.1652218194717676E-3</v>
      </c>
      <c r="O1840" s="44">
        <f>IFERROR(_xll.qlIndexFixing(ONIndex3M,I1840,TRUE,_xll.ohTrigger(RecalcTrigger,Trigger3M)),NA())</f>
        <v>7.4316599930757121E-3</v>
      </c>
      <c r="P1840" s="44">
        <f>IFERROR(_xll.qlIndexFixing(ONIndex6M,I1840,TRUE,_xll.ohTrigger(RecalcTrigger,Trigger6M)),NA())</f>
        <v>7.4603039651499614E-3</v>
      </c>
      <c r="Q1840" s="145">
        <f>IFERROR(_xll.qlIndexFixing(ONIndex1Y,I1840,TRUE,_xll.ohTrigger(RecalcTrigger,Trigger1Y)),NA())</f>
        <v>7.6972813841180709E-3</v>
      </c>
    </row>
    <row r="1841" spans="2:17" x14ac:dyDescent="0.2">
      <c r="B1841" s="39" t="s">
        <v>42</v>
      </c>
      <c r="D1841" s="42">
        <f>_xll.qlCalendarAdvance(Calendar,$D1840,B1841,"f",FALSE)</f>
        <v>52650</v>
      </c>
      <c r="E1841" s="139">
        <f>_xll.qlInterestRateIndexValueDate(IndexON,D1841)</f>
        <v>52650</v>
      </c>
      <c r="F1841" s="155">
        <f>IFERROR(_xll.qlIndexFixing(IndexON,D1841,TRUE,_xll.ohTrigger(RecalcTrigger,TriggerON)),NA())</f>
        <v>7.1657281024872788E-3</v>
      </c>
      <c r="H1841" s="42">
        <f>_xll.qlCalendarAdvance(Calendar,$H1840,B1841,"f",FALSE)</f>
        <v>52650</v>
      </c>
      <c r="I1841" s="139">
        <f>_xll.qlInterestRateIndexValueDate(Index1M,$H1841)</f>
        <v>52652</v>
      </c>
      <c r="J1841" s="144">
        <f>IFERROR(_xll.qlIndexFixing(Index1M,$H1841,TRUE,_xll.ohTrigger(RecalcTrigger,Trigger1M)),NA())</f>
        <v>7.1608484938721758E-3</v>
      </c>
      <c r="K1841" s="44">
        <f>IFERROR(_xll.qlIndexFixing(Index3M,H1841,TRUE,_xll.ohTrigger(RecalcTrigger,Trigger3M)),NA())</f>
        <v>7.4179313224709276E-3</v>
      </c>
      <c r="L1841" s="44">
        <f>IFERROR(_xll.qlIndexFixing(Index6M,$H1841,TRUE,_xll.ohTrigger(RecalcTrigger,Trigger6M)),NA())</f>
        <v>7.4320517680161137E-3</v>
      </c>
      <c r="M1841" s="145">
        <f>IFERROR(_xll.qlIndexFixing(Index1Y,$H1841,TRUE,_xll.ohTrigger(RecalcTrigger,Trigger1Y)),NA())</f>
        <v>7.6497326143925891E-3</v>
      </c>
      <c r="N1841" s="144">
        <f>IFERROR(_xll.qlIndexFixing(ONIndex1M,I1841,TRUE,_xll.ohTrigger(RecalcTrigger,Trigger1M)),NA())</f>
        <v>7.1625988035872723E-3</v>
      </c>
      <c r="O1841" s="44">
        <f>IFERROR(_xll.qlIndexFixing(ONIndex3M,I1841,TRUE,_xll.ohTrigger(RecalcTrigger,Trigger3M)),NA())</f>
        <v>7.4286183034555364E-3</v>
      </c>
      <c r="P1841" s="44">
        <f>IFERROR(_xll.qlIndexFixing(ONIndex6M,I1841,TRUE,_xll.ohTrigger(RecalcTrigger,Trigger6M)),NA())</f>
        <v>7.4571645362730976E-3</v>
      </c>
      <c r="Q1841" s="145">
        <f>IFERROR(_xll.qlIndexFixing(ONIndex1Y,I1841,TRUE,_xll.ohTrigger(RecalcTrigger,Trigger1Y)),NA())</f>
        <v>7.6943579947474916E-3</v>
      </c>
    </row>
    <row r="1842" spans="2:17" x14ac:dyDescent="0.2">
      <c r="B1842" s="39" t="s">
        <v>42</v>
      </c>
      <c r="D1842" s="42">
        <f>_xll.qlCalendarAdvance(Calendar,$D1841,B1842,"f",FALSE)</f>
        <v>52657</v>
      </c>
      <c r="E1842" s="139">
        <f>_xll.qlInterestRateIndexValueDate(IndexON,D1842)</f>
        <v>52657</v>
      </c>
      <c r="F1842" s="155">
        <f>IFERROR(_xll.qlIndexFixing(IndexON,D1842,TRUE,_xll.ohTrigger(RecalcTrigger,TriggerON)),NA())</f>
        <v>7.1629824491825644E-3</v>
      </c>
      <c r="H1842" s="42">
        <f>_xll.qlCalendarAdvance(Calendar,$H1841,B1842,"f",FALSE)</f>
        <v>52657</v>
      </c>
      <c r="I1842" s="139">
        <f>_xll.qlInterestRateIndexValueDate(Index1M,$H1842)</f>
        <v>52659</v>
      </c>
      <c r="J1842" s="144">
        <f>IFERROR(_xll.qlIndexFixing(Index1M,$H1842,TRUE,_xll.ohTrigger(RecalcTrigger,Trigger1M)),NA())</f>
        <v>7.157879709824011E-3</v>
      </c>
      <c r="K1842" s="44">
        <f>IFERROR(_xll.qlIndexFixing(Index3M,H1842,TRUE,_xll.ohTrigger(RecalcTrigger,Trigger3M)),NA())</f>
        <v>7.4146380367886037E-3</v>
      </c>
      <c r="L1842" s="44">
        <f>IFERROR(_xll.qlIndexFixing(Index6M,$H1842,TRUE,_xll.ohTrigger(RecalcTrigger,Trigger6M)),NA())</f>
        <v>7.4282786049169897E-3</v>
      </c>
      <c r="M1842" s="145">
        <f>IFERROR(_xll.qlIndexFixing(Index1Y,$H1842,TRUE,_xll.ohTrigger(RecalcTrigger,Trigger1Y)),NA())</f>
        <v>7.6472037992893734E-3</v>
      </c>
      <c r="N1842" s="144">
        <f>IFERROR(_xll.qlIndexFixing(ONIndex1M,I1842,TRUE,_xll.ohTrigger(RecalcTrigger,Trigger1M)),NA())</f>
        <v>7.1599771913799515E-3</v>
      </c>
      <c r="O1842" s="44">
        <f>IFERROR(_xll.qlIndexFixing(ONIndex3M,I1842,TRUE,_xll.ohTrigger(RecalcTrigger,Trigger3M)),NA())</f>
        <v>7.4255809661138983E-3</v>
      </c>
      <c r="P1842" s="44">
        <f>IFERROR(_xll.qlIndexFixing(ONIndex6M,I1842,TRUE,_xll.ohTrigger(RecalcTrigger,Trigger6M)),NA())</f>
        <v>7.4540234893305524E-3</v>
      </c>
      <c r="Q1842" s="145">
        <f>IFERROR(_xll.qlIndexFixing(ONIndex1Y,I1842,TRUE,_xll.ohTrigger(RecalcTrigger,Trigger1Y)),NA())</f>
        <v>7.6914358325552712E-3</v>
      </c>
    </row>
    <row r="1843" spans="2:17" x14ac:dyDescent="0.2">
      <c r="B1843" s="39" t="s">
        <v>42</v>
      </c>
      <c r="D1843" s="42">
        <f>_xll.qlCalendarAdvance(Calendar,$D1842,B1843,"f",FALSE)</f>
        <v>52664</v>
      </c>
      <c r="E1843" s="139">
        <f>_xll.qlInterestRateIndexValueDate(IndexON,D1843)</f>
        <v>52664</v>
      </c>
      <c r="F1843" s="155">
        <f>IFERROR(_xll.qlIndexFixing(IndexON,D1843,TRUE,_xll.ohTrigger(RecalcTrigger,TriggerON)),NA())</f>
        <v>7.1602335512732651E-3</v>
      </c>
      <c r="H1843" s="42">
        <f>_xll.qlCalendarAdvance(Calendar,$H1842,B1843,"f",FALSE)</f>
        <v>52664</v>
      </c>
      <c r="I1843" s="139">
        <f>_xll.qlInterestRateIndexValueDate(Index1M,$H1843)</f>
        <v>52666</v>
      </c>
      <c r="J1843" s="144">
        <f>IFERROR(_xll.qlIndexFixing(Index1M,$H1843,TRUE,_xll.ohTrigger(RecalcTrigger,Trigger1M)),NA())</f>
        <v>7.1552603592225927E-3</v>
      </c>
      <c r="K1843" s="44">
        <f>IFERROR(_xll.qlIndexFixing(Index3M,H1843,TRUE,_xll.ohTrigger(RecalcTrigger,Trigger3M)),NA())</f>
        <v>7.4116264488269853E-3</v>
      </c>
      <c r="L1843" s="44">
        <f>IFERROR(_xll.qlIndexFixing(Index6M,$H1843,TRUE,_xll.ohTrigger(RecalcTrigger,Trigger6M)),NA())</f>
        <v>7.4251053248868479E-3</v>
      </c>
      <c r="M1843" s="145">
        <f>IFERROR(_xll.qlIndexFixing(Index1Y,$H1843,TRUE,_xll.ohTrigger(RecalcTrigger,Trigger1Y)),NA())</f>
        <v>7.6443004219912316E-3</v>
      </c>
      <c r="N1843" s="144">
        <f>IFERROR(_xll.qlIndexFixing(ONIndex1M,I1843,TRUE,_xll.ohTrigger(RecalcTrigger,Trigger1M)),NA())</f>
        <v>7.1573570118665941E-3</v>
      </c>
      <c r="O1843" s="44">
        <f>IFERROR(_xll.qlIndexFixing(ONIndex3M,I1843,TRUE,_xll.ohTrigger(RecalcTrigger,Trigger3M)),NA())</f>
        <v>7.4225480164624713E-3</v>
      </c>
      <c r="P1843" s="44">
        <f>IFERROR(_xll.qlIndexFixing(ONIndex6M,I1843,TRUE,_xll.ohTrigger(RecalcTrigger,Trigger6M)),NA())</f>
        <v>7.4508808390305603E-3</v>
      </c>
      <c r="Q1843" s="145">
        <f>IFERROR(_xll.qlIndexFixing(ONIndex1Y,I1843,TRUE,_xll.ohTrigger(RecalcTrigger,Trigger1Y)),NA())</f>
        <v>7.6885149156868948E-3</v>
      </c>
    </row>
    <row r="1844" spans="2:17" x14ac:dyDescent="0.2">
      <c r="B1844" s="39" t="s">
        <v>42</v>
      </c>
      <c r="D1844" s="42">
        <f>_xll.qlCalendarAdvance(Calendar,$D1843,B1844,"f",FALSE)</f>
        <v>52671</v>
      </c>
      <c r="E1844" s="139">
        <f>_xll.qlInterestRateIndexValueDate(IndexON,D1844)</f>
        <v>52671</v>
      </c>
      <c r="F1844" s="155">
        <f>IFERROR(_xll.qlIndexFixing(IndexON,D1844,TRUE,_xll.ohTrigger(RecalcTrigger,TriggerON)),NA())</f>
        <v>7.1574814253061447E-3</v>
      </c>
      <c r="H1844" s="42">
        <f>_xll.qlCalendarAdvance(Calendar,$H1843,B1844,"f",FALSE)</f>
        <v>52671</v>
      </c>
      <c r="I1844" s="139">
        <f>_xll.qlInterestRateIndexValueDate(Index1M,$H1844)</f>
        <v>52673</v>
      </c>
      <c r="J1844" s="144">
        <f>IFERROR(_xll.qlIndexFixing(Index1M,$H1844,TRUE,_xll.ohTrigger(RecalcTrigger,Trigger1M)),NA())</f>
        <v>7.1525267125642378E-3</v>
      </c>
      <c r="K1844" s="44">
        <f>IFERROR(_xll.qlIndexFixing(Index3M,H1844,TRUE,_xll.ohTrigger(RecalcTrigger,Trigger3M)),NA())</f>
        <v>7.4086195047436921E-3</v>
      </c>
      <c r="L1844" s="44">
        <f>IFERROR(_xll.qlIndexFixing(Index6M,$H1844,TRUE,_xll.ohTrigger(RecalcTrigger,Trigger6M)),NA())</f>
        <v>7.4219306425203939E-3</v>
      </c>
      <c r="M1844" s="145">
        <f>IFERROR(_xll.qlIndexFixing(Index1Y,$H1844,TRUE,_xll.ohTrigger(RecalcTrigger,Trigger1Y)),NA())</f>
        <v>7.6413987909370066E-3</v>
      </c>
      <c r="N1844" s="144">
        <f>IFERROR(_xll.qlIndexFixing(ONIndex1M,I1844,TRUE,_xll.ohTrigger(RecalcTrigger,Trigger1M)),NA())</f>
        <v>7.1547382941439253E-3</v>
      </c>
      <c r="O1844" s="44">
        <f>IFERROR(_xll.qlIndexFixing(ONIndex3M,I1844,TRUE,_xll.ohTrigger(RecalcTrigger,Trigger3M)),NA())</f>
        <v>7.4195194899129291E-3</v>
      </c>
      <c r="P1844" s="44">
        <f>IFERROR(_xll.qlIndexFixing(ONIndex6M,I1844,TRUE,_xll.ohTrigger(RecalcTrigger,Trigger6M)),NA())</f>
        <v>7.4477366001612921E-3</v>
      </c>
      <c r="Q1844" s="145">
        <f>IFERROR(_xll.qlIndexFixing(ONIndex1Y,I1844,TRUE,_xll.ohTrigger(RecalcTrigger,Trigger1Y)),NA())</f>
        <v>7.6855952622079116E-3</v>
      </c>
    </row>
    <row r="1845" spans="2:17" x14ac:dyDescent="0.2">
      <c r="B1845" s="39" t="s">
        <v>42</v>
      </c>
      <c r="D1845" s="42">
        <f>_xll.qlCalendarAdvance(Calendar,$D1844,B1845,"f",FALSE)</f>
        <v>52678</v>
      </c>
      <c r="E1845" s="139">
        <f>_xll.qlInterestRateIndexValueDate(IndexON,D1845)</f>
        <v>52678</v>
      </c>
      <c r="F1845" s="155">
        <f>IFERROR(_xll.qlIndexFixing(IndexON,D1845,TRUE,_xll.ohTrigger(RecalcTrigger,TriggerON)),NA())</f>
        <v>7.1547260875881591E-3</v>
      </c>
      <c r="H1845" s="42">
        <f>_xll.qlCalendarAdvance(Calendar,$H1844,B1845,"f",FALSE)</f>
        <v>52678</v>
      </c>
      <c r="I1845" s="139">
        <f>_xll.qlInterestRateIndexValueDate(Index1M,$H1845)</f>
        <v>52680</v>
      </c>
      <c r="J1845" s="144">
        <f>IFERROR(_xll.qlIndexFixing(Index1M,$H1845,TRUE,_xll.ohTrigger(RecalcTrigger,Trigger1M)),NA())</f>
        <v>7.1500262201604214E-3</v>
      </c>
      <c r="K1845" s="44">
        <f>IFERROR(_xll.qlIndexFixing(Index3M,H1845,TRUE,_xll.ohTrigger(RecalcTrigger,Trigger3M)),NA())</f>
        <v>7.4056172399825457E-3</v>
      </c>
      <c r="L1845" s="44">
        <f>IFERROR(_xll.qlIndexFixing(Index6M,$H1845,TRUE,_xll.ohTrigger(RecalcTrigger,Trigger6M)),NA())</f>
        <v>7.418754572628577E-3</v>
      </c>
      <c r="M1845" s="145">
        <f>IFERROR(_xll.qlIndexFixing(Index1Y,$H1845,TRUE,_xll.ohTrigger(RecalcTrigger,Trigger1Y)),NA())</f>
        <v>7.638498924381904E-3</v>
      </c>
      <c r="N1845" s="144">
        <f>IFERROR(_xll.qlIndexFixing(ONIndex1M,I1845,TRUE,_xll.ohTrigger(RecalcTrigger,Trigger1M)),NA())</f>
        <v>7.1521210672287339E-3</v>
      </c>
      <c r="O1845" s="44">
        <f>IFERROR(_xll.qlIndexFixing(ONIndex3M,I1845,TRUE,_xll.ohTrigger(RecalcTrigger,Trigger3M)),NA())</f>
        <v>7.4164954218769452E-3</v>
      </c>
      <c r="P1845" s="44">
        <f>IFERROR(_xll.qlIndexFixing(ONIndex6M,I1845,TRUE,_xll.ohTrigger(RecalcTrigger,Trigger6M)),NA())</f>
        <v>7.4445907874309825E-3</v>
      </c>
      <c r="Q1845" s="145">
        <f>IFERROR(_xll.qlIndexFixing(ONIndex1Y,I1845,TRUE,_xll.ohTrigger(RecalcTrigger,Trigger1Y)),NA())</f>
        <v>7.6826768903437426E-3</v>
      </c>
    </row>
    <row r="1846" spans="2:17" x14ac:dyDescent="0.2">
      <c r="B1846" s="39" t="s">
        <v>42</v>
      </c>
      <c r="D1846" s="42">
        <f>_xll.qlCalendarAdvance(Calendar,$D1845,B1846,"f",FALSE)</f>
        <v>52685</v>
      </c>
      <c r="E1846" s="139">
        <f>_xll.qlInterestRateIndexValueDate(IndexON,D1846)</f>
        <v>52685</v>
      </c>
      <c r="F1846" s="155">
        <f>IFERROR(_xll.qlIndexFixing(IndexON,D1846,TRUE,_xll.ohTrigger(RecalcTrigger,TriggerON)),NA())</f>
        <v>7.1519675549858164E-3</v>
      </c>
      <c r="H1846" s="42">
        <f>_xll.qlCalendarAdvance(Calendar,$H1845,B1846,"f",FALSE)</f>
        <v>52685</v>
      </c>
      <c r="I1846" s="139">
        <f>_xll.qlInterestRateIndexValueDate(Index1M,$H1846)</f>
        <v>52687</v>
      </c>
      <c r="J1846" s="144">
        <f>IFERROR(_xll.qlIndexFixing(Index1M,$H1846,TRUE,_xll.ohTrigger(RecalcTrigger,Trigger1M)),NA())</f>
        <v>7.1477585677443192E-3</v>
      </c>
      <c r="K1846" s="44">
        <f>IFERROR(_xll.qlIndexFixing(Index3M,H1846,TRUE,_xll.ohTrigger(RecalcTrigger,Trigger3M)),NA())</f>
        <v>7.4027568398229663E-3</v>
      </c>
      <c r="L1846" s="44">
        <f>IFERROR(_xll.qlIndexFixing(Index6M,$H1846,TRUE,_xll.ohTrigger(RecalcTrigger,Trigger6M)),NA())</f>
        <v>7.4160305379331465E-3</v>
      </c>
      <c r="M1846" s="145">
        <f>IFERROR(_xll.qlIndexFixing(Index1Y,$H1846,TRUE,_xll.ohTrigger(RecalcTrigger,Trigger1Y)),NA())</f>
        <v>7.6356008405813469E-3</v>
      </c>
      <c r="N1846" s="144">
        <f>IFERROR(_xll.qlIndexFixing(ONIndex1M,I1846,TRUE,_xll.ohTrigger(RecalcTrigger,Trigger1M)),NA())</f>
        <v>7.149505360217745E-3</v>
      </c>
      <c r="O1846" s="44">
        <f>IFERROR(_xll.qlIndexFixing(ONIndex3M,I1846,TRUE,_xll.ohTrigger(RecalcTrigger,Trigger3M)),NA())</f>
        <v>7.4134758476862572E-3</v>
      </c>
      <c r="P1846" s="44">
        <f>IFERROR(_xll.qlIndexFixing(ONIndex6M,I1846,TRUE,_xll.ohTrigger(RecalcTrigger,Trigger6M)),NA())</f>
        <v>7.4414434155478659E-3</v>
      </c>
      <c r="Q1846" s="145">
        <f>IFERROR(_xll.qlIndexFixing(ONIndex1Y,I1846,TRUE,_xll.ohTrigger(RecalcTrigger,Trigger1Y)),NA())</f>
        <v>7.6797598181599369E-3</v>
      </c>
    </row>
    <row r="1847" spans="2:17" x14ac:dyDescent="0.2">
      <c r="B1847" s="39" t="s">
        <v>42</v>
      </c>
      <c r="D1847" s="42">
        <f>_xll.qlCalendarAdvance(Calendar,$D1846,B1847,"f",FALSE)</f>
        <v>52692</v>
      </c>
      <c r="E1847" s="139">
        <f>_xll.qlInterestRateIndexValueDate(IndexON,D1847)</f>
        <v>52692</v>
      </c>
      <c r="F1847" s="155">
        <f>IFERROR(_xll.qlIndexFixing(IndexON,D1847,TRUE,_xll.ohTrigger(RecalcTrigger,TriggerON)),NA())</f>
        <v>7.1492058439659445E-3</v>
      </c>
      <c r="H1847" s="42">
        <f>_xll.qlCalendarAdvance(Calendar,$H1846,B1847,"f",FALSE)</f>
        <v>52692</v>
      </c>
      <c r="I1847" s="139">
        <f>_xll.qlInterestRateIndexValueDate(Index1M,$H1847)</f>
        <v>52694</v>
      </c>
      <c r="J1847" s="144">
        <f>IFERROR(_xll.qlIndexFixing(Index1M,$H1847,TRUE,_xll.ohTrigger(RecalcTrigger,Trigger1M)),NA())</f>
        <v>7.1447983577949126E-3</v>
      </c>
      <c r="K1847" s="44">
        <f>IFERROR(_xll.qlIndexFixing(Index3M,H1847,TRUE,_xll.ohTrigger(RecalcTrigger,Trigger3M)),NA())</f>
        <v>7.3997637555256335E-3</v>
      </c>
      <c r="L1847" s="44">
        <f>IFERROR(_xll.qlIndexFixing(Index6M,$H1847,TRUE,_xll.ohTrigger(RecalcTrigger,Trigger6M)),NA())</f>
        <v>7.4128522092325923E-3</v>
      </c>
      <c r="M1847" s="145">
        <f>IFERROR(_xll.qlIndexFixing(Index1Y,$H1847,TRUE,_xll.ohTrigger(RecalcTrigger,Trigger1Y)),NA())</f>
        <v>7.6322046801876146E-3</v>
      </c>
      <c r="N1847" s="144">
        <f>IFERROR(_xll.qlIndexFixing(ONIndex1M,I1847,TRUE,_xll.ohTrigger(RecalcTrigger,Trigger1M)),NA())</f>
        <v>7.1468912021277475E-3</v>
      </c>
      <c r="O1847" s="44">
        <f>IFERROR(_xll.qlIndexFixing(ONIndex3M,I1847,TRUE,_xll.ohTrigger(RecalcTrigger,Trigger3M)),NA())</f>
        <v>7.4104608028324748E-3</v>
      </c>
      <c r="P1847" s="44">
        <f>IFERROR(_xll.qlIndexFixing(ONIndex6M,I1847,TRUE,_xll.ohTrigger(RecalcTrigger,Trigger6M)),NA())</f>
        <v>7.4382944994599853E-3</v>
      </c>
      <c r="Q1847" s="145">
        <f>IFERROR(_xll.qlIndexFixing(ONIndex1Y,I1847,TRUE,_xll.ohTrigger(RecalcTrigger,Trigger1Y)),NA())</f>
        <v>7.6768440638019797E-3</v>
      </c>
    </row>
    <row r="1848" spans="2:17" x14ac:dyDescent="0.2">
      <c r="B1848" s="39" t="s">
        <v>42</v>
      </c>
      <c r="D1848" s="42">
        <f>_xll.qlCalendarAdvance(Calendar,$D1847,B1848,"f",FALSE)</f>
        <v>52699</v>
      </c>
      <c r="E1848" s="139">
        <f>_xll.qlInterestRateIndexValueDate(IndexON,D1848)</f>
        <v>52699</v>
      </c>
      <c r="F1848" s="155">
        <f>IFERROR(_xll.qlIndexFixing(IndexON,D1848,TRUE,_xll.ohTrigger(RecalcTrigger,TriggerON)),NA())</f>
        <v>7.1464409710753074E-3</v>
      </c>
      <c r="H1848" s="42">
        <f>_xll.qlCalendarAdvance(Calendar,$H1847,B1848,"f",FALSE)</f>
        <v>52699</v>
      </c>
      <c r="I1848" s="139">
        <f>_xll.qlInterestRateIndexValueDate(Index1M,$H1848)</f>
        <v>52701</v>
      </c>
      <c r="J1848" s="144">
        <f>IFERROR(_xll.qlIndexFixing(Index1M,$H1848,TRUE,_xll.ohTrigger(RecalcTrigger,Trigger1M)),NA())</f>
        <v>7.1421868530574528E-3</v>
      </c>
      <c r="K1848" s="44">
        <f>IFERROR(_xll.qlIndexFixing(Index3M,H1848,TRUE,_xll.ohTrigger(RecalcTrigger,Trigger3M)),NA())</f>
        <v>7.396775454230428E-3</v>
      </c>
      <c r="L1848" s="44">
        <f>IFERROR(_xll.qlIndexFixing(Index6M,$H1848,TRUE,_xll.ohTrigger(RecalcTrigger,Trigger6M)),NA())</f>
        <v>7.4096725342624944E-3</v>
      </c>
      <c r="M1848" s="145">
        <f>IFERROR(_xll.qlIndexFixing(Index1Y,$H1848,TRUE,_xll.ohTrigger(RecalcTrigger,Trigger1Y)),NA())</f>
        <v>7.629810094263602E-3</v>
      </c>
      <c r="N1848" s="144">
        <f>IFERROR(_xll.qlIndexFixing(ONIndex1M,I1848,TRUE,_xll.ohTrigger(RecalcTrigger,Trigger1M)),NA())</f>
        <v>7.1435324644397724E-3</v>
      </c>
      <c r="O1848" s="44">
        <f>IFERROR(_xll.qlIndexFixing(ONIndex3M,I1848,TRUE,_xll.ohTrigger(RecalcTrigger,Trigger3M)),NA())</f>
        <v>7.4065910288112491E-3</v>
      </c>
      <c r="P1848" s="44">
        <f>IFERROR(_xll.qlIndexFixing(ONIndex6M,I1848,TRUE,_xll.ohTrigger(RecalcTrigger,Trigger6M)),NA())</f>
        <v>7.4342436474061913E-3</v>
      </c>
      <c r="Q1848" s="145">
        <f>IFERROR(_xll.qlIndexFixing(ONIndex1Y,I1848,TRUE,_xll.ohTrigger(RecalcTrigger,Trigger1Y)),NA())</f>
        <v>7.6730972022609478E-3</v>
      </c>
    </row>
    <row r="1849" spans="2:17" x14ac:dyDescent="0.2">
      <c r="B1849" s="39" t="s">
        <v>42</v>
      </c>
      <c r="D1849" s="42">
        <f>_xll.qlCalendarAdvance(Calendar,$D1848,B1849,"f",FALSE)</f>
        <v>52706</v>
      </c>
      <c r="E1849" s="139">
        <f>_xll.qlInterestRateIndexValueDate(IndexON,D1849)</f>
        <v>52706</v>
      </c>
      <c r="F1849" s="155">
        <f>IFERROR(_xll.qlIndexFixing(IndexON,D1849,TRUE,_xll.ohTrigger(RecalcTrigger,TriggerON)),NA())</f>
        <v>7.143672952780733E-3</v>
      </c>
      <c r="H1849" s="42">
        <f>_xll.qlCalendarAdvance(Calendar,$H1848,B1849,"f",FALSE)</f>
        <v>52706</v>
      </c>
      <c r="I1849" s="139">
        <f>_xll.qlInterestRateIndexValueDate(Index1M,$H1849)</f>
        <v>52708</v>
      </c>
      <c r="J1849" s="144">
        <f>IFERROR(_xll.qlIndexFixing(Index1M,$H1849,TRUE,_xll.ohTrigger(RecalcTrigger,Trigger1M)),NA())</f>
        <v>7.1395770047175122E-3</v>
      </c>
      <c r="K1849" s="44">
        <f>IFERROR(_xll.qlIndexFixing(Index3M,H1849,TRUE,_xll.ohTrigger(RecalcTrigger,Trigger3M)),NA())</f>
        <v>7.3937919713815232E-3</v>
      </c>
      <c r="L1849" s="44">
        <f>IFERROR(_xll.qlIndexFixing(Index6M,$H1849,TRUE,_xll.ohTrigger(RecalcTrigger,Trigger6M)),NA())</f>
        <v>7.4064915278315539E-3</v>
      </c>
      <c r="M1849" s="145">
        <f>IFERROR(_xll.qlIndexFixing(Index1Y,$H1849,TRUE,_xll.ohTrigger(RecalcTrigger,Trigger1Y)),NA())</f>
        <v>7.6269174682557289E-3</v>
      </c>
      <c r="N1849" s="144">
        <f>IFERROR(_xll.qlIndexFixing(ONIndex1M,I1849,TRUE,_xll.ohTrigger(RecalcTrigger,Trigger1M)),NA())</f>
        <v>7.1416676489377551E-3</v>
      </c>
      <c r="O1849" s="44">
        <f>IFERROR(_xll.qlIndexFixing(ONIndex3M,I1849,TRUE,_xll.ohTrigger(RecalcTrigger,Trigger3M)),NA())</f>
        <v>7.4044444424625766E-3</v>
      </c>
      <c r="P1849" s="44">
        <f>IFERROR(_xll.qlIndexFixing(ONIndex6M,I1849,TRUE,_xll.ohTrigger(RecalcTrigger,Trigger6M)),NA())</f>
        <v>7.4319920930232541E-3</v>
      </c>
      <c r="Q1849" s="145">
        <f>IFERROR(_xll.qlIndexFixing(ONIndex1Y,I1849,TRUE,_xll.ohTrigger(RecalcTrigger,Trigger1Y)),NA())</f>
        <v>7.671016580985679E-3</v>
      </c>
    </row>
    <row r="1850" spans="2:17" x14ac:dyDescent="0.2">
      <c r="B1850" s="39" t="s">
        <v>42</v>
      </c>
      <c r="D1850" s="42">
        <f>_xll.qlCalendarAdvance(Calendar,$D1849,B1850,"f",FALSE)</f>
        <v>52713</v>
      </c>
      <c r="E1850" s="139">
        <f>_xll.qlInterestRateIndexValueDate(IndexON,D1850)</f>
        <v>52713</v>
      </c>
      <c r="F1850" s="155">
        <f>IFERROR(_xll.qlIndexFixing(IndexON,D1850,TRUE,_xll.ohTrigger(RecalcTrigger,TriggerON)),NA())</f>
        <v>7.1409018059487295E-3</v>
      </c>
      <c r="H1850" s="42">
        <f>_xll.qlCalendarAdvance(Calendar,$H1849,B1850,"f",FALSE)</f>
        <v>52713</v>
      </c>
      <c r="I1850" s="139">
        <f>_xll.qlInterestRateIndexValueDate(Index1M,$H1850)</f>
        <v>52715</v>
      </c>
      <c r="J1850" s="144">
        <f>IFERROR(_xll.qlIndexFixing(Index1M,$H1850,TRUE,_xll.ohTrigger(RecalcTrigger,Trigger1M)),NA())</f>
        <v>7.1369688418468358E-3</v>
      </c>
      <c r="K1850" s="44">
        <f>IFERROR(_xll.qlIndexFixing(Index3M,H1850,TRUE,_xll.ohTrigger(RecalcTrigger,Trigger3M)),NA())</f>
        <v>7.390813342422216E-3</v>
      </c>
      <c r="L1850" s="44">
        <f>IFERROR(_xll.qlIndexFixing(Index6M,$H1850,TRUE,_xll.ohTrigger(RecalcTrigger,Trigger6M)),NA())</f>
        <v>7.403309204748033E-3</v>
      </c>
      <c r="M1850" s="145">
        <f>IFERROR(_xll.qlIndexFixing(Index1Y,$H1850,TRUE,_xll.ohTrigger(RecalcTrigger,Trigger1Y)),NA())</f>
        <v>7.6240266980210358E-3</v>
      </c>
      <c r="N1850" s="144">
        <f>IFERROR(_xll.qlIndexFixing(ONIndex1M,I1850,TRUE,_xll.ohTrigger(RecalcTrigger,Trigger1M)),NA())</f>
        <v>7.1390583120312101E-3</v>
      </c>
      <c r="O1850" s="44">
        <f>IFERROR(_xll.qlIndexFixing(ONIndex3M,I1850,TRUE,_xll.ohTrigger(RecalcTrigger,Trigger3M)),NA())</f>
        <v>7.401443197689872E-3</v>
      </c>
      <c r="P1850" s="44">
        <f>IFERROR(_xll.qlIndexFixing(ONIndex6M,I1850,TRUE,_xll.ohTrigger(RecalcTrigger,Trigger6M)),NA())</f>
        <v>7.428838632330681E-3</v>
      </c>
      <c r="Q1850" s="145">
        <f>IFERROR(_xll.qlIndexFixing(ONIndex1Y,I1850,TRUE,_xll.ohTrigger(RecalcTrigger,Trigger1Y)),NA())</f>
        <v>7.6681048888183057E-3</v>
      </c>
    </row>
    <row r="1851" spans="2:17" x14ac:dyDescent="0.2">
      <c r="B1851" s="39" t="s">
        <v>42</v>
      </c>
      <c r="D1851" s="42">
        <f>_xll.qlCalendarAdvance(Calendar,$D1850,B1851,"f",FALSE)</f>
        <v>52720</v>
      </c>
      <c r="E1851" s="139">
        <f>_xll.qlInterestRateIndexValueDate(IndexON,D1851)</f>
        <v>52720</v>
      </c>
      <c r="F1851" s="155">
        <f>IFERROR(_xll.qlIndexFixing(IndexON,D1851,TRUE,_xll.ohTrigger(RecalcTrigger,TriggerON)),NA())</f>
        <v>7.1381275468862526E-3</v>
      </c>
      <c r="H1851" s="42">
        <f>_xll.qlCalendarAdvance(Calendar,$H1850,B1851,"f",FALSE)</f>
        <v>52720</v>
      </c>
      <c r="I1851" s="139">
        <f>_xll.qlInterestRateIndexValueDate(Index1M,$H1851)</f>
        <v>52722</v>
      </c>
      <c r="J1851" s="144">
        <f>IFERROR(_xll.qlIndexFixing(Index1M,$H1851,TRUE,_xll.ohTrigger(RecalcTrigger,Trigger1M)),NA())</f>
        <v>7.1343623935221645E-3</v>
      </c>
      <c r="K1851" s="44">
        <f>IFERROR(_xll.qlIndexFixing(Index3M,H1851,TRUE,_xll.ohTrigger(RecalcTrigger,Trigger3M)),NA())</f>
        <v>7.3877039020903874E-3</v>
      </c>
      <c r="L1851" s="44">
        <f>IFERROR(_xll.qlIndexFixing(Index6M,$H1851,TRUE,_xll.ohTrigger(RecalcTrigger,Trigger6M)),NA())</f>
        <v>7.3996698446009814E-3</v>
      </c>
      <c r="M1851" s="145">
        <f>IFERROR(_xll.qlIndexFixing(Index1Y,$H1851,TRUE,_xll.ohTrigger(RecalcTrigger,Trigger1Y)),NA())</f>
        <v>7.6211378018134117E-3</v>
      </c>
      <c r="N1851" s="144">
        <f>IFERROR(_xll.qlIndexFixing(ONIndex1M,I1851,TRUE,_xll.ohTrigger(RecalcTrigger,Trigger1M)),NA())</f>
        <v>7.1364506402726846E-3</v>
      </c>
      <c r="O1851" s="44">
        <f>IFERROR(_xll.qlIndexFixing(ONIndex3M,I1851,TRUE,_xll.ohTrigger(RecalcTrigger,Trigger3M)),NA())</f>
        <v>7.3984466238208313E-3</v>
      </c>
      <c r="P1851" s="44">
        <f>IFERROR(_xll.qlIndexFixing(ONIndex6M,I1851,TRUE,_xll.ohTrigger(RecalcTrigger,Trigger6M)),NA())</f>
        <v>7.4256836861863462E-3</v>
      </c>
      <c r="Q1851" s="145">
        <f>IFERROR(_xll.qlIndexFixing(ONIndex1Y,I1851,TRUE,_xll.ohTrigger(RecalcTrigger,Trigger1Y)),NA())</f>
        <v>7.6651945870587213E-3</v>
      </c>
    </row>
    <row r="1852" spans="2:17" x14ac:dyDescent="0.2">
      <c r="B1852" s="39" t="s">
        <v>42</v>
      </c>
      <c r="D1852" s="42">
        <f>_xll.qlCalendarAdvance(Calendar,$D1851,B1852,"f",FALSE)</f>
        <v>52727</v>
      </c>
      <c r="E1852" s="139">
        <f>_xll.qlInterestRateIndexValueDate(IndexON,D1852)</f>
        <v>52727</v>
      </c>
      <c r="F1852" s="155">
        <f>IFERROR(_xll.qlIndexFixing(IndexON,D1852,TRUE,_xll.ohTrigger(RecalcTrigger,TriggerON)),NA())</f>
        <v>7.1353501921400664E-3</v>
      </c>
      <c r="H1852" s="42">
        <f>_xll.qlCalendarAdvance(Calendar,$H1851,B1852,"f",FALSE)</f>
        <v>52727</v>
      </c>
      <c r="I1852" s="139">
        <f>_xll.qlInterestRateIndexValueDate(Index1M,$H1852)</f>
        <v>52729</v>
      </c>
      <c r="J1852" s="144">
        <f>IFERROR(_xll.qlIndexFixing(Index1M,$H1852,TRUE,_xll.ohTrigger(RecalcTrigger,Trigger1M)),NA())</f>
        <v>7.1317576888152434E-3</v>
      </c>
      <c r="K1852" s="44">
        <f>IFERROR(_xll.qlIndexFixing(Index3M,H1852,TRUE,_xll.ohTrigger(RecalcTrigger,Trigger3M)),NA())</f>
        <v>7.3847353850390856E-3</v>
      </c>
      <c r="L1852" s="44">
        <f>IFERROR(_xll.qlIndexFixing(Index6M,$H1852,TRUE,_xll.ohTrigger(RecalcTrigger,Trigger6M)),NA())</f>
        <v>7.3964844767089449E-3</v>
      </c>
      <c r="M1852" s="145">
        <f>IFERROR(_xll.qlIndexFixing(Index1Y,$H1852,TRUE,_xll.ohTrigger(RecalcTrigger,Trigger1Y)),NA())</f>
        <v>7.6182507978876267E-3</v>
      </c>
      <c r="N1852" s="144">
        <f>IFERROR(_xll.qlIndexFixing(ONIndex1M,I1852,TRUE,_xll.ohTrigger(RecalcTrigger,Trigger1M)),NA())</f>
        <v>7.1338446627589036E-3</v>
      </c>
      <c r="O1852" s="44">
        <f>IFERROR(_xll.qlIndexFixing(ONIndex3M,I1852,TRUE,_xll.ohTrigger(RecalcTrigger,Trigger3M)),NA())</f>
        <v>7.3954547561871919E-3</v>
      </c>
      <c r="P1852" s="44">
        <f>IFERROR(_xll.qlIndexFixing(ONIndex6M,I1852,TRUE,_xll.ohTrigger(RecalcTrigger,Trigger6M)),NA())</f>
        <v>7.4225272695382927E-3</v>
      </c>
      <c r="Q1852" s="145">
        <f>IFERROR(_xll.qlIndexFixing(ONIndex1Y,I1852,TRUE,_xll.ohTrigger(RecalcTrigger,Trigger1Y)),NA())</f>
        <v>7.6622856937724748E-3</v>
      </c>
    </row>
    <row r="1853" spans="2:17" x14ac:dyDescent="0.2">
      <c r="B1853" s="39" t="s">
        <v>42</v>
      </c>
      <c r="D1853" s="42">
        <f>_xll.qlCalendarAdvance(Calendar,$D1852,B1853,"f",FALSE)</f>
        <v>52734</v>
      </c>
      <c r="E1853" s="139">
        <f>_xll.qlInterestRateIndexValueDate(IndexON,D1853)</f>
        <v>52734</v>
      </c>
      <c r="F1853" s="155">
        <f>IFERROR(_xll.qlIndexFixing(IndexON,D1853,TRUE,_xll.ohTrigger(RecalcTrigger,TriggerON)),NA())</f>
        <v>7.1325697584967429E-3</v>
      </c>
      <c r="H1853" s="42">
        <f>_xll.qlCalendarAdvance(Calendar,$H1852,B1853,"f",FALSE)</f>
        <v>52734</v>
      </c>
      <c r="I1853" s="139">
        <f>_xll.qlInterestRateIndexValueDate(Index1M,$H1853)</f>
        <v>52736</v>
      </c>
      <c r="J1853" s="144">
        <f>IFERROR(_xll.qlIndexFixing(Index1M,$H1853,TRUE,_xll.ohTrigger(RecalcTrigger,Trigger1M)),NA())</f>
        <v>7.1291547568003155E-3</v>
      </c>
      <c r="K1853" s="44">
        <f>IFERROR(_xll.qlIndexFixing(Index3M,H1853,TRUE,_xll.ohTrigger(RecalcTrigger,Trigger3M)),NA())</f>
        <v>7.381771830866587E-3</v>
      </c>
      <c r="L1853" s="44">
        <f>IFERROR(_xll.qlIndexFixing(Index6M,$H1853,TRUE,_xll.ohTrigger(RecalcTrigger,Trigger6M)),NA())</f>
        <v>7.3932978397696757E-3</v>
      </c>
      <c r="M1853" s="145">
        <f>IFERROR(_xll.qlIndexFixing(Index1Y,$H1853,TRUE,_xll.ohTrigger(RecalcTrigger,Trigger1Y)),NA())</f>
        <v>7.6153657044969146E-3</v>
      </c>
      <c r="N1853" s="144">
        <f>IFERROR(_xll.qlIndexFixing(ONIndex1M,I1853,TRUE,_xll.ohTrigger(RecalcTrigger,Trigger1M)),NA())</f>
        <v>7.13124040842672E-3</v>
      </c>
      <c r="O1853" s="44">
        <f>IFERROR(_xll.qlIndexFixing(ONIndex3M,I1853,TRUE,_xll.ohTrigger(RecalcTrigger,Trigger3M)),NA())</f>
        <v>7.3924676301206915E-3</v>
      </c>
      <c r="P1853" s="44">
        <f>IFERROR(_xll.qlIndexFixing(ONIndex6M,I1853,TRUE,_xll.ohTrigger(RecalcTrigger,Trigger6M)),NA())</f>
        <v>7.4193693970148189E-3</v>
      </c>
      <c r="Q1853" s="145">
        <f>IFERROR(_xll.qlIndexFixing(ONIndex1Y,I1853,TRUE,_xll.ohTrigger(RecalcTrigger,Trigger1Y)),NA())</f>
        <v>7.6593782270251154E-3</v>
      </c>
    </row>
    <row r="1854" spans="2:17" x14ac:dyDescent="0.2">
      <c r="B1854" s="39" t="s">
        <v>42</v>
      </c>
      <c r="D1854" s="42">
        <f>_xll.qlCalendarAdvance(Calendar,$D1853,B1854,"f",FALSE)</f>
        <v>52741</v>
      </c>
      <c r="E1854" s="139">
        <f>_xll.qlInterestRateIndexValueDate(IndexON,D1854)</f>
        <v>52741</v>
      </c>
      <c r="F1854" s="155">
        <f>IFERROR(_xll.qlIndexFixing(IndexON,D1854,TRUE,_xll.ohTrigger(RecalcTrigger,TriggerON)),NA())</f>
        <v>7.129786262263238E-3</v>
      </c>
      <c r="H1854" s="42">
        <f>_xll.qlCalendarAdvance(Calendar,$H1853,B1854,"f",FALSE)</f>
        <v>52741</v>
      </c>
      <c r="I1854" s="139">
        <f>_xll.qlInterestRateIndexValueDate(Index1M,$H1854)</f>
        <v>52743</v>
      </c>
      <c r="J1854" s="144">
        <f>IFERROR(_xll.qlIndexFixing(Index1M,$H1854,TRUE,_xll.ohTrigger(RecalcTrigger,Trigger1M)),NA())</f>
        <v>7.1265536265516238E-3</v>
      </c>
      <c r="K1854" s="44">
        <f>IFERROR(_xll.qlIndexFixing(Index3M,H1854,TRUE,_xll.ohTrigger(RecalcTrigger,Trigger3M)),NA())</f>
        <v>7.378813275016714E-3</v>
      </c>
      <c r="L1854" s="44">
        <f>IFERROR(_xll.qlIndexFixing(Index6M,$H1854,TRUE,_xll.ohTrigger(RecalcTrigger,Trigger6M)),NA())</f>
        <v>7.3901099485924023E-3</v>
      </c>
      <c r="M1854" s="145">
        <f>IFERROR(_xll.qlIndexFixing(Index1Y,$H1854,TRUE,_xll.ohTrigger(RecalcTrigger,Trigger1Y)),NA())</f>
        <v>7.6124825398949467E-3</v>
      </c>
      <c r="N1854" s="144">
        <f>IFERROR(_xll.qlIndexFixing(ONIndex1M,I1854,TRUE,_xll.ohTrigger(RecalcTrigger,Trigger1M)),NA())</f>
        <v>7.128637906532731E-3</v>
      </c>
      <c r="O1854" s="44">
        <f>IFERROR(_xll.qlIndexFixing(ONIndex3M,I1854,TRUE,_xll.ohTrigger(RecalcTrigger,Trigger3M)),NA())</f>
        <v>7.3894852811129397E-3</v>
      </c>
      <c r="P1854" s="44">
        <f>IFERROR(_xll.qlIndexFixing(ONIndex6M,I1854,TRUE,_xll.ohTrigger(RecalcTrigger,Trigger6M)),NA())</f>
        <v>7.4162100832442235E-3</v>
      </c>
      <c r="Q1854" s="145">
        <f>IFERROR(_xll.qlIndexFixing(ONIndex1Y,I1854,TRUE,_xll.ohTrigger(RecalcTrigger,Trigger1Y)),NA())</f>
        <v>7.6564722050420642E-3</v>
      </c>
    </row>
    <row r="1855" spans="2:17" x14ac:dyDescent="0.2">
      <c r="B1855" s="39" t="s">
        <v>42</v>
      </c>
      <c r="D1855" s="42">
        <f>_xll.qlCalendarAdvance(Calendar,$D1854,B1855,"f",FALSE)</f>
        <v>52748</v>
      </c>
      <c r="E1855" s="139">
        <f>_xll.qlInterestRateIndexValueDate(IndexON,D1855)</f>
        <v>52748</v>
      </c>
      <c r="F1855" s="155">
        <f>IFERROR(_xll.qlIndexFixing(IndexON,D1855,TRUE,_xll.ohTrigger(RecalcTrigger,TriggerON)),NA())</f>
        <v>7.1269997203060598E-3</v>
      </c>
      <c r="H1855" s="42">
        <f>_xll.qlCalendarAdvance(Calendar,$H1854,B1855,"f",FALSE)</f>
        <v>52748</v>
      </c>
      <c r="I1855" s="139">
        <f>_xll.qlInterestRateIndexValueDate(Index1M,$H1855)</f>
        <v>52750</v>
      </c>
      <c r="J1855" s="144">
        <f>IFERROR(_xll.qlIndexFixing(Index1M,$H1855,TRUE,_xll.ohTrigger(RecalcTrigger,Trigger1M)),NA())</f>
        <v>7.1239543271459094E-3</v>
      </c>
      <c r="K1855" s="44">
        <f>IFERROR(_xll.qlIndexFixing(Index3M,H1855,TRUE,_xll.ohTrigger(RecalcTrigger,Trigger3M)),NA())</f>
        <v>7.3758597529350253E-3</v>
      </c>
      <c r="L1855" s="44">
        <f>IFERROR(_xll.qlIndexFixing(Index6M,$H1855,TRUE,_xll.ohTrigger(RecalcTrigger,Trigger6M)),NA())</f>
        <v>7.387378357849324E-3</v>
      </c>
      <c r="M1855" s="145">
        <f>IFERROR(_xll.qlIndexFixing(Index1Y,$H1855,TRUE,_xll.ohTrigger(RecalcTrigger,Trigger1Y)),NA())</f>
        <v>7.6096013223349588E-3</v>
      </c>
      <c r="N1855" s="144">
        <f>IFERROR(_xll.qlIndexFixing(ONIndex1M,I1855,TRUE,_xll.ohTrigger(RecalcTrigger,Trigger1M)),NA())</f>
        <v>7.1260371860137894E-3</v>
      </c>
      <c r="O1855" s="44">
        <f>IFERROR(_xll.qlIndexFixing(ONIndex3M,I1855,TRUE,_xll.ohTrigger(RecalcTrigger,Trigger3M)),NA())</f>
        <v>7.3865077444157379E-3</v>
      </c>
      <c r="P1855" s="44">
        <f>IFERROR(_xll.qlIndexFixing(ONIndex6M,I1855,TRUE,_xll.ohTrigger(RecalcTrigger,Trigger6M)),NA())</f>
        <v>7.4130493432544853E-3</v>
      </c>
      <c r="Q1855" s="145">
        <f>IFERROR(_xll.qlIndexFixing(ONIndex1Y,I1855,TRUE,_xll.ohTrigger(RecalcTrigger,Trigger1Y)),NA())</f>
        <v>7.6535676458888702E-3</v>
      </c>
    </row>
    <row r="1856" spans="2:17" x14ac:dyDescent="0.2">
      <c r="B1856" s="39" t="s">
        <v>42</v>
      </c>
      <c r="D1856" s="42">
        <f>_xll.qlCalendarAdvance(Calendar,$D1855,B1856,"f",FALSE)</f>
        <v>52755</v>
      </c>
      <c r="E1856" s="139">
        <f>_xll.qlInterestRateIndexValueDate(IndexON,D1856)</f>
        <v>52755</v>
      </c>
      <c r="F1856" s="155">
        <f>IFERROR(_xll.qlIndexFixing(IndexON,D1856,TRUE,_xll.ohTrigger(RecalcTrigger,TriggerON)),NA())</f>
        <v>7.1242101489321641E-3</v>
      </c>
      <c r="H1856" s="42">
        <f>_xll.qlCalendarAdvance(Calendar,$H1855,B1856,"f",FALSE)</f>
        <v>52755</v>
      </c>
      <c r="I1856" s="139">
        <f>_xll.qlInterestRateIndexValueDate(Index1M,$H1856)</f>
        <v>52757</v>
      </c>
      <c r="J1856" s="144">
        <f>IFERROR(_xll.qlIndexFixing(Index1M,$H1856,TRUE,_xll.ohTrigger(RecalcTrigger,Trigger1M)),NA())</f>
        <v>7.1213568876549171E-3</v>
      </c>
      <c r="K1856" s="44">
        <f>IFERROR(_xll.qlIndexFixing(Index3M,H1856,TRUE,_xll.ohTrigger(RecalcTrigger,Trigger3M)),NA())</f>
        <v>7.3729113000670816E-3</v>
      </c>
      <c r="L1856" s="44">
        <f>IFERROR(_xll.qlIndexFixing(Index6M,$H1856,TRUE,_xll.ohTrigger(RecalcTrigger,Trigger6M)),NA())</f>
        <v>7.3841884458317325E-3</v>
      </c>
      <c r="M1856" s="145">
        <f>IFERROR(_xll.qlIndexFixing(Index1Y,$H1856,TRUE,_xll.ohTrigger(RecalcTrigger,Trigger1Y)),NA())</f>
        <v>7.6067220700704041E-3</v>
      </c>
      <c r="N1856" s="144">
        <f>IFERROR(_xll.qlIndexFixing(ONIndex1M,I1856,TRUE,_xll.ohTrigger(RecalcTrigger,Trigger1M)),NA())</f>
        <v>7.1234382760465564E-3</v>
      </c>
      <c r="O1856" s="44">
        <f>IFERROR(_xll.qlIndexFixing(ONIndex3M,I1856,TRUE,_xll.ohTrigger(RecalcTrigger,Trigger3M)),NA())</f>
        <v>7.3835350555206958E-3</v>
      </c>
      <c r="P1856" s="44">
        <f>IFERROR(_xll.qlIndexFixing(ONIndex6M,I1856,TRUE,_xll.ohTrigger(RecalcTrigger,Trigger6M)),NA())</f>
        <v>7.4098871915939668E-3</v>
      </c>
      <c r="Q1856" s="145">
        <f>IFERROR(_xll.qlIndexFixing(ONIndex1Y,I1856,TRUE,_xll.ohTrigger(RecalcTrigger,Trigger1Y)),NA())</f>
        <v>7.6506645677110185E-3</v>
      </c>
    </row>
    <row r="1857" spans="2:17" x14ac:dyDescent="0.2">
      <c r="B1857" s="39" t="s">
        <v>42</v>
      </c>
      <c r="D1857" s="42">
        <f>_xll.qlCalendarAdvance(Calendar,$D1856,B1857,"f",FALSE)</f>
        <v>52762</v>
      </c>
      <c r="E1857" s="139">
        <f>_xll.qlInterestRateIndexValueDate(IndexON,D1857)</f>
        <v>52762</v>
      </c>
      <c r="F1857" s="155">
        <f>IFERROR(_xll.qlIndexFixing(IndexON,D1857,TRUE,_xll.ohTrigger(RecalcTrigger,TriggerON)),NA())</f>
        <v>7.1214175647682509E-3</v>
      </c>
      <c r="H1857" s="42">
        <f>_xll.qlCalendarAdvance(Calendar,$H1856,B1857,"f",FALSE)</f>
        <v>52762</v>
      </c>
      <c r="I1857" s="139">
        <f>_xll.qlInterestRateIndexValueDate(Index1M,$H1857)</f>
        <v>52764</v>
      </c>
      <c r="J1857" s="144">
        <f>IFERROR(_xll.qlIndexFixing(Index1M,$H1857,TRUE,_xll.ohTrigger(RecalcTrigger,Trigger1M)),NA())</f>
        <v>7.1187613371553882E-3</v>
      </c>
      <c r="K1857" s="44">
        <f>IFERROR(_xll.qlIndexFixing(Index3M,H1857,TRUE,_xll.ohTrigger(RecalcTrigger,Trigger3M)),NA())</f>
        <v>7.3699679518523598E-3</v>
      </c>
      <c r="L1857" s="44">
        <f>IFERROR(_xll.qlIndexFixing(Index6M,$H1857,TRUE,_xll.ohTrigger(RecalcTrigger,Trigger6M)),NA())</f>
        <v>7.3809973208211564E-3</v>
      </c>
      <c r="M1857" s="145">
        <f>IFERROR(_xll.qlIndexFixing(Index1Y,$H1857,TRUE,_xll.ohTrigger(RecalcTrigger,Trigger1Y)),NA())</f>
        <v>7.6038448013538611E-3</v>
      </c>
      <c r="N1857" s="144">
        <f>IFERROR(_xll.qlIndexFixing(ONIndex1M,I1857,TRUE,_xll.ohTrigger(RecalcTrigger,Trigger1M)),NA())</f>
        <v>7.1208412054879489E-3</v>
      </c>
      <c r="O1857" s="44">
        <f>IFERROR(_xll.qlIndexFixing(ONIndex3M,I1857,TRUE,_xll.ohTrigger(RecalcTrigger,Trigger3M)),NA())</f>
        <v>7.3805672497595509E-3</v>
      </c>
      <c r="P1857" s="44">
        <f>IFERROR(_xll.qlIndexFixing(ONIndex6M,I1857,TRUE,_xll.ohTrigger(RecalcTrigger,Trigger6M)),NA())</f>
        <v>7.4067236430508387E-3</v>
      </c>
      <c r="Q1857" s="145">
        <f>IFERROR(_xll.qlIndexFixing(ONIndex1Y,I1857,TRUE,_xll.ohTrigger(RecalcTrigger,Trigger1Y)),NA())</f>
        <v>7.6477629887339305E-3</v>
      </c>
    </row>
    <row r="1858" spans="2:17" x14ac:dyDescent="0.2">
      <c r="B1858" s="39" t="s">
        <v>42</v>
      </c>
      <c r="D1858" s="42">
        <f>_xll.qlCalendarAdvance(Calendar,$D1857,B1858,"f",FALSE)</f>
        <v>52769</v>
      </c>
      <c r="E1858" s="139">
        <f>_xll.qlInterestRateIndexValueDate(IndexON,D1858)</f>
        <v>52769</v>
      </c>
      <c r="F1858" s="155">
        <f>IFERROR(_xll.qlIndexFixing(IndexON,D1858,TRUE,_xll.ohTrigger(RecalcTrigger,TriggerON)),NA())</f>
        <v>7.1186219845209564E-3</v>
      </c>
      <c r="H1858" s="42">
        <f>_xll.qlCalendarAdvance(Calendar,$H1857,B1858,"f",FALSE)</f>
        <v>52769</v>
      </c>
      <c r="I1858" s="139">
        <f>_xll.qlInterestRateIndexValueDate(Index1M,$H1858)</f>
        <v>52771</v>
      </c>
      <c r="J1858" s="144">
        <f>IFERROR(_xll.qlIndexFixing(Index1M,$H1858,TRUE,_xll.ohTrigger(RecalcTrigger,Trigger1M)),NA())</f>
        <v>7.1161677047165695E-3</v>
      </c>
      <c r="K1858" s="44">
        <f>IFERROR(_xll.qlIndexFixing(Index3M,H1858,TRUE,_xll.ohTrigger(RecalcTrigger,Trigger3M)),NA())</f>
        <v>7.3670297437381568E-3</v>
      </c>
      <c r="L1858" s="44">
        <f>IFERROR(_xll.qlIndexFixing(Index6M,$H1858,TRUE,_xll.ohTrigger(RecalcTrigger,Trigger6M)),NA())</f>
        <v>7.3778049976249852E-3</v>
      </c>
      <c r="M1858" s="145">
        <f>IFERROR(_xll.qlIndexFixing(Index1Y,$H1858,TRUE,_xll.ohTrigger(RecalcTrigger,Trigger1Y)),NA())</f>
        <v>7.6009695344387814E-3</v>
      </c>
      <c r="N1858" s="144">
        <f>IFERROR(_xll.qlIndexFixing(ONIndex1M,I1858,TRUE,_xll.ohTrigger(RecalcTrigger,Trigger1M)),NA())</f>
        <v>7.1182460035146278E-3</v>
      </c>
      <c r="O1858" s="44">
        <f>IFERROR(_xll.qlIndexFixing(ONIndex3M,I1858,TRUE,_xll.ohTrigger(RecalcTrigger,Trigger3M)),NA())</f>
        <v>7.3776043626239129E-3</v>
      </c>
      <c r="P1858" s="44">
        <f>IFERROR(_xll.qlIndexFixing(ONIndex6M,I1858,TRUE,_xll.ohTrigger(RecalcTrigger,Trigger6M)),NA())</f>
        <v>7.4035587123333357E-3</v>
      </c>
      <c r="Q1858" s="145">
        <f>IFERROR(_xll.qlIndexFixing(ONIndex1Y,I1858,TRUE,_xll.ohTrigger(RecalcTrigger,Trigger1Y)),NA())</f>
        <v>7.644862927023155E-3</v>
      </c>
    </row>
    <row r="1859" spans="2:17" x14ac:dyDescent="0.2">
      <c r="B1859" s="39" t="s">
        <v>42</v>
      </c>
      <c r="D1859" s="42">
        <f>_xll.qlCalendarAdvance(Calendar,$D1858,B1859,"f",FALSE)</f>
        <v>52776</v>
      </c>
      <c r="E1859" s="139">
        <f>_xll.qlInterestRateIndexValueDate(IndexON,D1859)</f>
        <v>52776</v>
      </c>
      <c r="F1859" s="155">
        <f>IFERROR(_xll.qlIndexFixing(IndexON,D1859,TRUE,_xll.ohTrigger(RecalcTrigger,TriggerON)),NA())</f>
        <v>7.1158234246571084E-3</v>
      </c>
      <c r="H1859" s="42">
        <f>_xll.qlCalendarAdvance(Calendar,$H1858,B1859,"f",FALSE)</f>
        <v>52776</v>
      </c>
      <c r="I1859" s="139">
        <f>_xll.qlInterestRateIndexValueDate(Index1M,$H1859)</f>
        <v>52778</v>
      </c>
      <c r="J1859" s="144">
        <f>IFERROR(_xll.qlIndexFixing(Index1M,$H1859,TRUE,_xll.ohTrigger(RecalcTrigger,Trigger1M)),NA())</f>
        <v>7.1139200787403694E-3</v>
      </c>
      <c r="K1859" s="44">
        <f>IFERROR(_xll.qlIndexFixing(Index3M,H1859,TRUE,_xll.ohTrigger(RecalcTrigger,Trigger3M)),NA())</f>
        <v>7.364096711169164E-3</v>
      </c>
      <c r="L1859" s="44">
        <f>IFERROR(_xll.qlIndexFixing(Index6M,$H1859,TRUE,_xll.ohTrigger(RecalcTrigger,Trigger6M)),NA())</f>
        <v>7.3746114910523573E-3</v>
      </c>
      <c r="M1859" s="145">
        <f>IFERROR(_xll.qlIndexFixing(Index1Y,$H1859,TRUE,_xll.ohTrigger(RecalcTrigger,Trigger1Y)),NA())</f>
        <v>7.5980962875770866E-3</v>
      </c>
      <c r="N1859" s="144">
        <f>IFERROR(_xll.qlIndexFixing(ONIndex1M,I1859,TRUE,_xll.ohTrigger(RecalcTrigger,Trigger1M)),NA())</f>
        <v>7.1156526991433822E-3</v>
      </c>
      <c r="O1859" s="44">
        <f>IFERROR(_xll.qlIndexFixing(ONIndex3M,I1859,TRUE,_xll.ohTrigger(RecalcTrigger,Trigger3M)),NA())</f>
        <v>7.3746464292856473E-3</v>
      </c>
      <c r="P1859" s="44">
        <f>IFERROR(_xll.qlIndexFixing(ONIndex6M,I1859,TRUE,_xll.ohTrigger(RecalcTrigger,Trigger6M)),NA())</f>
        <v>7.4003924143095645E-3</v>
      </c>
      <c r="Q1859" s="145">
        <f>IFERROR(_xll.qlIndexFixing(ONIndex1Y,I1859,TRUE,_xll.ohTrigger(RecalcTrigger,Trigger1Y)),NA())</f>
        <v>7.6419644006442411E-3</v>
      </c>
    </row>
    <row r="1860" spans="2:17" x14ac:dyDescent="0.2">
      <c r="B1860" s="39" t="s">
        <v>42</v>
      </c>
      <c r="D1860" s="42">
        <f>_xll.qlCalendarAdvance(Calendar,$D1859,B1860,"f",FALSE)</f>
        <v>52783</v>
      </c>
      <c r="E1860" s="139">
        <f>_xll.qlInterestRateIndexValueDate(IndexON,D1860)</f>
        <v>52783</v>
      </c>
      <c r="F1860" s="155">
        <f>IFERROR(_xll.qlIndexFixing(IndexON,D1860,TRUE,_xll.ohTrigger(RecalcTrigger,TriggerON)),NA())</f>
        <v>7.1130219017234708E-3</v>
      </c>
      <c r="H1860" s="42">
        <f>_xll.qlCalendarAdvance(Calendar,$H1859,B1860,"f",FALSE)</f>
        <v>52783</v>
      </c>
      <c r="I1860" s="139">
        <f>_xll.qlInterestRateIndexValueDate(Index1M,$H1860)</f>
        <v>52785</v>
      </c>
      <c r="J1860" s="144">
        <f>IFERROR(_xll.qlIndexFixing(Index1M,$H1860,TRUE,_xll.ohTrigger(RecalcTrigger,Trigger1M)),NA())</f>
        <v>7.1109863103230309E-3</v>
      </c>
      <c r="K1860" s="44">
        <f>IFERROR(_xll.qlIndexFixing(Index3M,H1860,TRUE,_xll.ohTrigger(RecalcTrigger,Trigger3M)),NA())</f>
        <v>7.3611688895865958E-3</v>
      </c>
      <c r="L1860" s="44">
        <f>IFERROR(_xll.qlIndexFixing(Index6M,$H1860,TRUE,_xll.ohTrigger(RecalcTrigger,Trigger6M)),NA())</f>
        <v>7.3709570918561104E-3</v>
      </c>
      <c r="M1860" s="145">
        <f>IFERROR(_xll.qlIndexFixing(Index1Y,$H1860,TRUE,_xll.ohTrigger(RecalcTrigger,Trigger1Y)),NA())</f>
        <v>7.5952250790213543E-3</v>
      </c>
      <c r="N1860" s="144">
        <f>IFERROR(_xll.qlIndexFixing(ONIndex1M,I1860,TRUE,_xll.ohTrigger(RecalcTrigger,Trigger1M)),NA())</f>
        <v>7.1130613215508731E-3</v>
      </c>
      <c r="O1860" s="44">
        <f>IFERROR(_xll.qlIndexFixing(ONIndex3M,I1860,TRUE,_xll.ohTrigger(RecalcTrigger,Trigger3M)),NA())</f>
        <v>7.3716934853962357E-3</v>
      </c>
      <c r="P1860" s="44">
        <f>IFERROR(_xll.qlIndexFixing(ONIndex6M,I1860,TRUE,_xll.ohTrigger(RecalcTrigger,Trigger6M)),NA())</f>
        <v>7.3972247636078237E-3</v>
      </c>
      <c r="Q1860" s="145">
        <f>IFERROR(_xll.qlIndexFixing(ONIndex1Y,I1860,TRUE,_xll.ohTrigger(RecalcTrigger,Trigger1Y)),NA())</f>
        <v>7.639067427742674E-3</v>
      </c>
    </row>
    <row r="1861" spans="2:17" x14ac:dyDescent="0.2">
      <c r="B1861" s="39" t="s">
        <v>42</v>
      </c>
      <c r="D1861" s="42">
        <f>_xll.qlCalendarAdvance(Calendar,$D1860,B1861,"f",FALSE)</f>
        <v>52790</v>
      </c>
      <c r="E1861" s="139">
        <f>_xll.qlInterestRateIndexValueDate(IndexON,D1861)</f>
        <v>52790</v>
      </c>
      <c r="F1861" s="155">
        <f>IFERROR(_xll.qlIndexFixing(IndexON,D1861,TRUE,_xll.ohTrigger(RecalcTrigger,TriggerON)),NA())</f>
        <v>7.1102174322668077E-3</v>
      </c>
      <c r="H1861" s="42">
        <f>_xll.qlCalendarAdvance(Calendar,$H1860,B1861,"f",FALSE)</f>
        <v>52790</v>
      </c>
      <c r="I1861" s="139">
        <f>_xll.qlInterestRateIndexValueDate(Index1M,$H1861)</f>
        <v>52792</v>
      </c>
      <c r="J1861" s="144">
        <f>IFERROR(_xll.qlIndexFixing(Index1M,$H1861,TRUE,_xll.ohTrigger(RecalcTrigger,Trigger1M)),NA())</f>
        <v>7.108398606519295E-3</v>
      </c>
      <c r="K1861" s="44">
        <f>IFERROR(_xll.qlIndexFixing(Index3M,H1861,TRUE,_xll.ohTrigger(RecalcTrigger,Trigger3M)),NA())</f>
        <v>7.3582463144342743E-3</v>
      </c>
      <c r="L1861" s="44">
        <f>IFERROR(_xll.qlIndexFixing(Index6M,$H1861,TRUE,_xll.ohTrigger(RecalcTrigger,Trigger6M)),NA())</f>
        <v>7.3677608356712259E-3</v>
      </c>
      <c r="M1861" s="145">
        <f>IFERROR(_xll.qlIndexFixing(Index1Y,$H1861,TRUE,_xll.ohTrigger(RecalcTrigger,Trigger1Y)),NA())</f>
        <v>7.5923559270241626E-3</v>
      </c>
      <c r="N1861" s="144">
        <f>IFERROR(_xll.qlIndexFixing(ONIndex1M,I1861,TRUE,_xll.ohTrigger(RecalcTrigger,Trigger1M)),NA())</f>
        <v>7.1104718995940175E-3</v>
      </c>
      <c r="O1861" s="44">
        <f>IFERROR(_xll.qlIndexFixing(ONIndex3M,I1861,TRUE,_xll.ohTrigger(RecalcTrigger,Trigger3M)),NA())</f>
        <v>7.3687455662874157E-3</v>
      </c>
      <c r="P1861" s="44">
        <f>IFERROR(_xll.qlIndexFixing(ONIndex6M,I1861,TRUE,_xll.ohTrigger(RecalcTrigger,Trigger6M)),NA())</f>
        <v>7.3940557749363478E-3</v>
      </c>
      <c r="Q1861" s="145">
        <f>IFERROR(_xll.qlIndexFixing(ONIndex1Y,I1861,TRUE,_xll.ohTrigger(RecalcTrigger,Trigger1Y)),NA())</f>
        <v>7.6361720265438748E-3</v>
      </c>
    </row>
    <row r="1862" spans="2:17" x14ac:dyDescent="0.2">
      <c r="B1862" s="39" t="s">
        <v>42</v>
      </c>
      <c r="D1862" s="42">
        <f>_xll.qlCalendarAdvance(Calendar,$D1861,B1862,"f",FALSE)</f>
        <v>52797</v>
      </c>
      <c r="E1862" s="139">
        <f>_xll.qlInterestRateIndexValueDate(IndexON,D1862)</f>
        <v>52797</v>
      </c>
      <c r="F1862" s="155">
        <f>IFERROR(_xll.qlIndexFixing(IndexON,D1862,TRUE,_xll.ohTrigger(RecalcTrigger,TriggerON)),NA())</f>
        <v>7.1074100329937551E-3</v>
      </c>
      <c r="H1862" s="42">
        <f>_xll.qlCalendarAdvance(Calendar,$H1861,B1862,"f",FALSE)</f>
        <v>52797</v>
      </c>
      <c r="I1862" s="139">
        <f>_xll.qlInterestRateIndexValueDate(Index1M,$H1862)</f>
        <v>52799</v>
      </c>
      <c r="J1862" s="144">
        <f>IFERROR(_xll.qlIndexFixing(Index1M,$H1862,TRUE,_xll.ohTrigger(RecalcTrigger,Trigger1M)),NA())</f>
        <v>7.1058129370732415E-3</v>
      </c>
      <c r="K1862" s="44">
        <f>IFERROR(_xll.qlIndexFixing(Index3M,H1862,TRUE,_xll.ohTrigger(RecalcTrigger,Trigger3M)),NA())</f>
        <v>7.3553290211568903E-3</v>
      </c>
      <c r="L1862" s="44">
        <f>IFERROR(_xll.qlIndexFixing(Index6M,$H1862,TRUE,_xll.ohTrigger(RecalcTrigger,Trigger6M)),NA())</f>
        <v>7.3645634437204521E-3</v>
      </c>
      <c r="M1862" s="145">
        <f>IFERROR(_xll.qlIndexFixing(Index1Y,$H1862,TRUE,_xll.ohTrigger(RecalcTrigger,Trigger1Y)),NA())</f>
        <v>7.5894888498367731E-3</v>
      </c>
      <c r="N1862" s="144">
        <f>IFERROR(_xll.qlIndexFixing(ONIndex1M,I1862,TRUE,_xll.ohTrigger(RecalcTrigger,Trigger1M)),NA())</f>
        <v>7.1078844625294124E-3</v>
      </c>
      <c r="O1862" s="44">
        <f>IFERROR(_xll.qlIndexFixing(ONIndex3M,I1862,TRUE,_xll.ohTrigger(RecalcTrigger,Trigger3M)),NA())</f>
        <v>7.3658027072109888E-3</v>
      </c>
      <c r="P1862" s="44">
        <f>IFERROR(_xll.qlIndexFixing(ONIndex6M,I1862,TRUE,_xll.ohTrigger(RecalcTrigger,Trigger6M)),NA())</f>
        <v>7.3908854633231158E-3</v>
      </c>
      <c r="Q1862" s="145">
        <f>IFERROR(_xll.qlIndexFixing(ONIndex1Y,I1862,TRUE,_xll.ohTrigger(RecalcTrigger,Trigger1Y)),NA())</f>
        <v>7.6332782151133927E-3</v>
      </c>
    </row>
    <row r="1863" spans="2:17" x14ac:dyDescent="0.2">
      <c r="B1863" s="39" t="s">
        <v>42</v>
      </c>
      <c r="D1863" s="42">
        <f>_xll.qlCalendarAdvance(Calendar,$D1862,B1863,"f",FALSE)</f>
        <v>52804</v>
      </c>
      <c r="E1863" s="139">
        <f>_xll.qlInterestRateIndexValueDate(IndexON,D1863)</f>
        <v>52804</v>
      </c>
      <c r="F1863" s="155">
        <f>IFERROR(_xll.qlIndexFixing(IndexON,D1863,TRUE,_xll.ohTrigger(RecalcTrigger,TriggerON)),NA())</f>
        <v>7.1045997202112687E-3</v>
      </c>
      <c r="H1863" s="42">
        <f>_xll.qlCalendarAdvance(Calendar,$H1862,B1863,"f",FALSE)</f>
        <v>52804</v>
      </c>
      <c r="I1863" s="139">
        <f>_xll.qlInterestRateIndexValueDate(Index1M,$H1863)</f>
        <v>52806</v>
      </c>
      <c r="J1863" s="144">
        <f>IFERROR(_xll.qlIndexFixing(Index1M,$H1863,TRUE,_xll.ohTrigger(RecalcTrigger,Trigger1M)),NA())</f>
        <v>7.1032293310641093E-3</v>
      </c>
      <c r="K1863" s="44">
        <f>IFERROR(_xll.qlIndexFixing(Index3M,H1863,TRUE,_xll.ohTrigger(RecalcTrigger,Trigger3M)),NA())</f>
        <v>7.3524170451982661E-3</v>
      </c>
      <c r="L1863" s="44">
        <f>IFERROR(_xll.qlIndexFixing(Index6M,$H1863,TRUE,_xll.ohTrigger(RecalcTrigger,Trigger6M)),NA())</f>
        <v>7.3613649308125872E-3</v>
      </c>
      <c r="M1863" s="145">
        <f>IFERROR(_xll.qlIndexFixing(Index1Y,$H1863,TRUE,_xll.ohTrigger(RecalcTrigger,Trigger1Y)),NA())</f>
        <v>7.5866238657115465E-3</v>
      </c>
      <c r="N1863" s="144">
        <f>IFERROR(_xll.qlIndexFixing(ONIndex1M,I1863,TRUE,_xll.ohTrigger(RecalcTrigger,Trigger1M)),NA())</f>
        <v>7.1052990392939108E-3</v>
      </c>
      <c r="O1863" s="44">
        <f>IFERROR(_xll.qlIndexFixing(ONIndex3M,I1863,TRUE,_xll.ohTrigger(RecalcTrigger,Trigger3M)),NA())</f>
        <v>7.3628649435786286E-3</v>
      </c>
      <c r="P1863" s="44">
        <f>IFERROR(_xll.qlIndexFixing(ONIndex6M,I1863,TRUE,_xll.ohTrigger(RecalcTrigger,Trigger6M)),NA())</f>
        <v>7.387713843076682E-3</v>
      </c>
      <c r="Q1863" s="145">
        <f>IFERROR(_xll.qlIndexFixing(ONIndex1Y,I1863,TRUE,_xll.ohTrigger(RecalcTrigger,Trigger1Y)),NA())</f>
        <v>7.6303860116766486E-3</v>
      </c>
    </row>
    <row r="1864" spans="2:17" x14ac:dyDescent="0.2">
      <c r="B1864" s="39" t="s">
        <v>42</v>
      </c>
      <c r="D1864" s="42">
        <f>_xll.qlCalendarAdvance(Calendar,$D1863,B1864,"f",FALSE)</f>
        <v>52811</v>
      </c>
      <c r="E1864" s="139">
        <f>_xll.qlInterestRateIndexValueDate(IndexON,D1864)</f>
        <v>52811</v>
      </c>
      <c r="F1864" s="155">
        <f>IFERROR(_xll.qlIndexFixing(IndexON,D1864,TRUE,_xll.ohTrigger(RecalcTrigger,TriggerON)),NA())</f>
        <v>7.1017865107059208E-3</v>
      </c>
      <c r="H1864" s="42">
        <f>_xll.qlCalendarAdvance(Calendar,$H1863,B1864,"f",FALSE)</f>
        <v>52811</v>
      </c>
      <c r="I1864" s="139">
        <f>_xll.qlInterestRateIndexValueDate(Index1M,$H1864)</f>
        <v>52813</v>
      </c>
      <c r="J1864" s="144">
        <f>IFERROR(_xll.qlIndexFixing(Index1M,$H1864,TRUE,_xll.ohTrigger(RecalcTrigger,Trigger1M)),NA())</f>
        <v>7.1006478175561494E-3</v>
      </c>
      <c r="K1864" s="44">
        <f>IFERROR(_xll.qlIndexFixing(Index3M,H1864,TRUE,_xll.ohTrigger(RecalcTrigger,Trigger3M)),NA())</f>
        <v>7.3495104219996159E-3</v>
      </c>
      <c r="L1864" s="44">
        <f>IFERROR(_xll.qlIndexFixing(Index6M,$H1864,TRUE,_xll.ohTrigger(RecalcTrigger,Trigger6M)),NA())</f>
        <v>7.3581653117560011E-3</v>
      </c>
      <c r="M1864" s="145">
        <f>IFERROR(_xll.qlIndexFixing(Index1Y,$H1864,TRUE,_xll.ohTrigger(RecalcTrigger,Trigger1Y)),NA())</f>
        <v>7.5837609928997452E-3</v>
      </c>
      <c r="N1864" s="144">
        <f>IFERROR(_xll.qlIndexFixing(ONIndex1M,I1864,TRUE,_xll.ohTrigger(RecalcTrigger,Trigger1M)),NA())</f>
        <v>7.1027156589842377E-3</v>
      </c>
      <c r="O1864" s="44">
        <f>IFERROR(_xll.qlIndexFixing(ONIndex3M,I1864,TRUE,_xll.ohTrigger(RecalcTrigger,Trigger3M)),NA())</f>
        <v>7.3599323108819448E-3</v>
      </c>
      <c r="P1864" s="44">
        <f>IFERROR(_xll.qlIndexFixing(ONIndex6M,I1864,TRUE,_xll.ohTrigger(RecalcTrigger,Trigger6M)),NA())</f>
        <v>7.3845409293848974E-3</v>
      </c>
      <c r="Q1864" s="145">
        <f>IFERROR(_xll.qlIndexFixing(ONIndex1Y,I1864,TRUE,_xll.ohTrigger(RecalcTrigger,Trigger1Y)),NA())</f>
        <v>7.6274954342192558E-3</v>
      </c>
    </row>
    <row r="1865" spans="2:17" x14ac:dyDescent="0.2">
      <c r="B1865" s="39" t="s">
        <v>42</v>
      </c>
      <c r="D1865" s="42">
        <f>_xll.qlCalendarAdvance(Calendar,$D1864,B1865,"f",FALSE)</f>
        <v>52818</v>
      </c>
      <c r="E1865" s="139">
        <f>_xll.qlInterestRateIndexValueDate(IndexON,D1865)</f>
        <v>52818</v>
      </c>
      <c r="F1865" s="155">
        <f>IFERROR(_xll.qlIndexFixing(IndexON,D1865,TRUE,_xll.ohTrigger(RecalcTrigger,TriggerON)),NA())</f>
        <v>7.0989704211843474E-3</v>
      </c>
      <c r="H1865" s="42">
        <f>_xll.qlCalendarAdvance(Calendar,$H1864,B1865,"f",FALSE)</f>
        <v>52818</v>
      </c>
      <c r="I1865" s="139">
        <f>_xll.qlInterestRateIndexValueDate(Index1M,$H1865)</f>
        <v>52820</v>
      </c>
      <c r="J1865" s="144">
        <f>IFERROR(_xll.qlIndexFixing(Index1M,$H1865,TRUE,_xll.ohTrigger(RecalcTrigger,Trigger1M)),NA())</f>
        <v>7.0980684256335969E-3</v>
      </c>
      <c r="K1865" s="44">
        <f>IFERROR(_xll.qlIndexFixing(Index3M,H1865,TRUE,_xll.ohTrigger(RecalcTrigger,Trigger3M)),NA())</f>
        <v>7.3466091870056302E-3</v>
      </c>
      <c r="L1865" s="44">
        <f>IFERROR(_xll.qlIndexFixing(Index6M,$H1865,TRUE,_xll.ohTrigger(RecalcTrigger,Trigger6M)),NA())</f>
        <v>7.3549646013586342E-3</v>
      </c>
      <c r="M1865" s="145">
        <f>IFERROR(_xll.qlIndexFixing(Index1Y,$H1865,TRUE,_xll.ohTrigger(RecalcTrigger,Trigger1Y)),NA())</f>
        <v>7.5809002496528511E-3</v>
      </c>
      <c r="N1865" s="144">
        <f>IFERROR(_xll.qlIndexFixing(ONIndex1M,I1865,TRUE,_xll.ohTrigger(RecalcTrigger,Trigger1M)),NA())</f>
        <v>7.1001343506171821E-3</v>
      </c>
      <c r="O1865" s="44">
        <f>IFERROR(_xll.qlIndexFixing(ONIndex3M,I1865,TRUE,_xll.ohTrigger(RecalcTrigger,Trigger3M)),NA())</f>
        <v>7.3570048445326108E-3</v>
      </c>
      <c r="P1865" s="44">
        <f>IFERROR(_xll.qlIndexFixing(ONIndex6M,I1865,TRUE,_xll.ohTrigger(RecalcTrigger,Trigger6M)),NA())</f>
        <v>7.3813667366362523E-3</v>
      </c>
      <c r="Q1865" s="145">
        <f>IFERROR(_xll.qlIndexFixing(ONIndex1Y,I1865,TRUE,_xll.ohTrigger(RecalcTrigger,Trigger1Y)),NA())</f>
        <v>7.6246065008866992E-3</v>
      </c>
    </row>
    <row r="1866" spans="2:17" x14ac:dyDescent="0.2">
      <c r="B1866" s="39" t="s">
        <v>42</v>
      </c>
      <c r="D1866" s="42">
        <f>_xll.qlCalendarAdvance(Calendar,$D1865,B1866,"f",FALSE)</f>
        <v>52825</v>
      </c>
      <c r="E1866" s="139">
        <f>_xll.qlInterestRateIndexValueDate(IndexON,D1866)</f>
        <v>52825</v>
      </c>
      <c r="F1866" s="155">
        <f>IFERROR(_xll.qlIndexFixing(IndexON,D1866,TRUE,_xll.ohTrigger(RecalcTrigger,TriggerON)),NA())</f>
        <v>7.0961514678735682E-3</v>
      </c>
      <c r="H1866" s="42">
        <f>_xll.qlCalendarAdvance(Calendar,$H1865,B1866,"f",FALSE)</f>
        <v>52825</v>
      </c>
      <c r="I1866" s="139">
        <f>_xll.qlInterestRateIndexValueDate(Index1M,$H1866)</f>
        <v>52827</v>
      </c>
      <c r="J1866" s="144">
        <f>IFERROR(_xll.qlIndexFixing(Index1M,$H1866,TRUE,_xll.ohTrigger(RecalcTrigger,Trigger1M)),NA())</f>
        <v>7.0954911843607027E-3</v>
      </c>
      <c r="K1866" s="44">
        <f>IFERROR(_xll.qlIndexFixing(Index3M,H1866,TRUE,_xll.ohTrigger(RecalcTrigger,Trigger3M)),NA())</f>
        <v>7.3437133756610005E-3</v>
      </c>
      <c r="L1866" s="44">
        <f>IFERROR(_xll.qlIndexFixing(Index6M,$H1866,TRUE,_xll.ohTrigger(RecalcTrigger,Trigger6M)),NA())</f>
        <v>7.3517628144292848E-3</v>
      </c>
      <c r="M1866" s="145">
        <f>IFERROR(_xll.qlIndexFixing(Index1Y,$H1866,TRUE,_xll.ohTrigger(RecalcTrigger,Trigger1Y)),NA())</f>
        <v>7.5780416542221294E-3</v>
      </c>
      <c r="N1866" s="144">
        <f>IFERROR(_xll.qlIndexFixing(ONIndex1M,I1866,TRUE,_xll.ohTrigger(RecalcTrigger,Trigger1M)),NA())</f>
        <v>7.097555143289469E-3</v>
      </c>
      <c r="O1866" s="44">
        <f>IFERROR(_xll.qlIndexFixing(ONIndex3M,I1866,TRUE,_xll.ohTrigger(RecalcTrigger,Trigger3M)),NA())</f>
        <v>7.3540825798623644E-3</v>
      </c>
      <c r="P1866" s="44">
        <f>IFERROR(_xll.qlIndexFixing(ONIndex6M,I1866,TRUE,_xll.ohTrigger(RecalcTrigger,Trigger6M)),NA())</f>
        <v>7.3781912798587257E-3</v>
      </c>
      <c r="Q1866" s="145">
        <f>IFERROR(_xll.qlIndexFixing(ONIndex1Y,I1866,TRUE,_xll.ohTrigger(RecalcTrigger,Trigger1Y)),NA())</f>
        <v>7.621719229824464E-3</v>
      </c>
    </row>
    <row r="1867" spans="2:17" x14ac:dyDescent="0.2">
      <c r="B1867" s="39" t="s">
        <v>42</v>
      </c>
      <c r="D1867" s="42">
        <f>_xll.qlCalendarAdvance(Calendar,$D1866,B1867,"f",FALSE)</f>
        <v>52832</v>
      </c>
      <c r="E1867" s="139">
        <f>_xll.qlInterestRateIndexValueDate(IndexON,D1867)</f>
        <v>52832</v>
      </c>
      <c r="F1867" s="155">
        <f>IFERROR(_xll.qlIndexFixing(IndexON,D1867,TRUE,_xll.ohTrigger(RecalcTrigger,TriggerON)),NA())</f>
        <v>7.0933296674002833E-3</v>
      </c>
      <c r="H1867" s="42">
        <f>_xll.qlCalendarAdvance(Calendar,$H1866,B1867,"f",FALSE)</f>
        <v>52832</v>
      </c>
      <c r="I1867" s="139">
        <f>_xll.qlInterestRateIndexValueDate(Index1M,$H1867)</f>
        <v>52834</v>
      </c>
      <c r="J1867" s="144">
        <f>IFERROR(_xll.qlIndexFixing(Index1M,$H1867,TRUE,_xll.ohTrigger(RecalcTrigger,Trigger1M)),NA())</f>
        <v>7.0929161228217019E-3</v>
      </c>
      <c r="K1867" s="44">
        <f>IFERROR(_xll.qlIndexFixing(Index3M,H1867,TRUE,_xll.ohTrigger(RecalcTrigger,Trigger3M)),NA())</f>
        <v>7.340823023406942E-3</v>
      </c>
      <c r="L1867" s="44">
        <f>IFERROR(_xll.qlIndexFixing(Index6M,$H1867,TRUE,_xll.ohTrigger(RecalcTrigger,Trigger6M)),NA())</f>
        <v>7.3485599657758943E-3</v>
      </c>
      <c r="M1867" s="145">
        <f>IFERROR(_xll.qlIndexFixing(Index1Y,$H1867,TRUE,_xll.ohTrigger(RecalcTrigger,Trigger1Y)),NA())</f>
        <v>7.5751852248584044E-3</v>
      </c>
      <c r="N1867" s="144">
        <f>IFERROR(_xll.qlIndexFixing(ONIndex1M,I1867,TRUE,_xll.ohTrigger(RecalcTrigger,Trigger1M)),NA())</f>
        <v>7.0949780660178874E-3</v>
      </c>
      <c r="O1867" s="44">
        <f>IFERROR(_xll.qlIndexFixing(ONIndex3M,I1867,TRUE,_xll.ohTrigger(RecalcTrigger,Trigger3M)),NA())</f>
        <v>7.3511655521230068E-3</v>
      </c>
      <c r="P1867" s="44">
        <f>IFERROR(_xll.qlIndexFixing(ONIndex6M,I1867,TRUE,_xll.ohTrigger(RecalcTrigger,Trigger6M)),NA())</f>
        <v>7.3750145736806161E-3</v>
      </c>
      <c r="Q1867" s="145">
        <f>IFERROR(_xll.qlIndexFixing(ONIndex1Y,I1867,TRUE,_xll.ohTrigger(RecalcTrigger,Trigger1Y)),NA())</f>
        <v>7.6188336392579714E-3</v>
      </c>
    </row>
    <row r="1868" spans="2:17" x14ac:dyDescent="0.2">
      <c r="B1868" s="39" t="s">
        <v>42</v>
      </c>
      <c r="D1868" s="42">
        <f>_xll.qlCalendarAdvance(Calendar,$D1867,B1868,"f",FALSE)</f>
        <v>52839</v>
      </c>
      <c r="E1868" s="139">
        <f>_xll.qlInterestRateIndexValueDate(IndexON,D1868)</f>
        <v>52839</v>
      </c>
      <c r="F1868" s="155">
        <f>IFERROR(_xll.qlIndexFixing(IndexON,D1868,TRUE,_xll.ohTrigger(RecalcTrigger,TriggerON)),NA())</f>
        <v>7.0905050365510647E-3</v>
      </c>
      <c r="H1868" s="42">
        <f>_xll.qlCalendarAdvance(Calendar,$H1867,B1868,"f",FALSE)</f>
        <v>52839</v>
      </c>
      <c r="I1868" s="139">
        <f>_xll.qlInterestRateIndexValueDate(Index1M,$H1868)</f>
        <v>52841</v>
      </c>
      <c r="J1868" s="144">
        <f>IFERROR(_xll.qlIndexFixing(Index1M,$H1868,TRUE,_xll.ohTrigger(RecalcTrigger,Trigger1M)),NA())</f>
        <v>7.0903432700808455E-3</v>
      </c>
      <c r="K1868" s="44">
        <f>IFERROR(_xll.qlIndexFixing(Index3M,H1868,TRUE,_xll.ohTrigger(RecalcTrigger,Trigger3M)),NA())</f>
        <v>7.3380684420179931E-3</v>
      </c>
      <c r="L1868" s="44">
        <f>IFERROR(_xll.qlIndexFixing(Index6M,$H1868,TRUE,_xll.ohTrigger(RecalcTrigger,Trigger6M)),NA())</f>
        <v>7.3461277516134339E-3</v>
      </c>
      <c r="M1868" s="145">
        <f>IFERROR(_xll.qlIndexFixing(Index1Y,$H1868,TRUE,_xll.ohTrigger(RecalcTrigger,Trigger1Y)),NA())</f>
        <v>7.5723309798127209E-3</v>
      </c>
      <c r="N1868" s="144">
        <f>IFERROR(_xll.qlIndexFixing(ONIndex1M,I1868,TRUE,_xll.ohTrigger(RecalcTrigger,Trigger1M)),NA())</f>
        <v>7.0924031479790983E-3</v>
      </c>
      <c r="O1868" s="44">
        <f>IFERROR(_xll.qlIndexFixing(ONIndex3M,I1868,TRUE,_xll.ohTrigger(RecalcTrigger,Trigger3M)),NA())</f>
        <v>7.34825379696602E-3</v>
      </c>
      <c r="P1868" s="44">
        <f>IFERROR(_xll.qlIndexFixing(ONIndex6M,I1868,TRUE,_xll.ohTrigger(RecalcTrigger,Trigger6M)),NA())</f>
        <v>7.371836632650286E-3</v>
      </c>
      <c r="Q1868" s="145">
        <f>IFERROR(_xll.qlIndexFixing(ONIndex1Y,I1868,TRUE,_xll.ohTrigger(RecalcTrigger,Trigger1Y)),NA())</f>
        <v>7.6159497472527704E-3</v>
      </c>
    </row>
    <row r="1869" spans="2:17" x14ac:dyDescent="0.2">
      <c r="B1869" s="39" t="s">
        <v>42</v>
      </c>
      <c r="D1869" s="42">
        <f>_xll.qlCalendarAdvance(Calendar,$D1868,B1869,"f",FALSE)</f>
        <v>52846</v>
      </c>
      <c r="E1869" s="139">
        <f>_xll.qlInterestRateIndexValueDate(IndexON,D1869)</f>
        <v>52846</v>
      </c>
      <c r="F1869" s="155">
        <f>IFERROR(_xll.qlIndexFixing(IndexON,D1869,TRUE,_xll.ohTrigger(RecalcTrigger,TriggerON)),NA())</f>
        <v>7.0876775917927404E-3</v>
      </c>
      <c r="H1869" s="42">
        <f>_xll.qlCalendarAdvance(Calendar,$H1868,B1869,"f",FALSE)</f>
        <v>52846</v>
      </c>
      <c r="I1869" s="139">
        <f>_xll.qlInterestRateIndexValueDate(Index1M,$H1869)</f>
        <v>52848</v>
      </c>
      <c r="J1869" s="144">
        <f>IFERROR(_xll.qlIndexFixing(Index1M,$H1869,TRUE,_xll.ohTrigger(RecalcTrigger,Trigger1M)),NA())</f>
        <v>7.0877726552173725E-3</v>
      </c>
      <c r="K1869" s="44">
        <f>IFERROR(_xll.qlIndexFixing(Index3M,H1869,TRUE,_xll.ohTrigger(RecalcTrigger,Trigger3M)),NA())</f>
        <v>7.335188771217277E-3</v>
      </c>
      <c r="L1869" s="44">
        <f>IFERROR(_xll.qlIndexFixing(Index6M,$H1869,TRUE,_xll.ohTrigger(RecalcTrigger,Trigger6M)),NA())</f>
        <v>7.3429234940178235E-3</v>
      </c>
      <c r="M1869" s="145">
        <f>IFERROR(_xll.qlIndexFixing(Index1Y,$H1869,TRUE,_xll.ohTrigger(RecalcTrigger,Trigger1Y)),NA())</f>
        <v>7.5694789373356849E-3</v>
      </c>
      <c r="N1869" s="144">
        <f>IFERROR(_xll.qlIndexFixing(ONIndex1M,I1869,TRUE,_xll.ohTrigger(RecalcTrigger,Trigger1M)),NA())</f>
        <v>7.0898304181099547E-3</v>
      </c>
      <c r="O1869" s="44">
        <f>IFERROR(_xll.qlIndexFixing(ONIndex3M,I1869,TRUE,_xll.ohTrigger(RecalcTrigger,Trigger3M)),NA())</f>
        <v>7.3453473495632693E-3</v>
      </c>
      <c r="P1869" s="44">
        <f>IFERROR(_xll.qlIndexFixing(ONIndex6M,I1869,TRUE,_xll.ohTrigger(RecalcTrigger,Trigger6M)),NA())</f>
        <v>7.3686574719555864E-3</v>
      </c>
      <c r="Q1869" s="145">
        <f>IFERROR(_xll.qlIndexFixing(ONIndex1Y,I1869,TRUE,_xll.ohTrigger(RecalcTrigger,Trigger1Y)),NA())</f>
        <v>7.6130675719543461E-3</v>
      </c>
    </row>
    <row r="1870" spans="2:17" x14ac:dyDescent="0.2">
      <c r="B1870" s="39" t="s">
        <v>42</v>
      </c>
      <c r="D1870" s="42">
        <f>_xll.qlCalendarAdvance(Calendar,$D1869,B1870,"f",FALSE)</f>
        <v>52853</v>
      </c>
      <c r="E1870" s="139">
        <f>_xll.qlInterestRateIndexValueDate(IndexON,D1870)</f>
        <v>52853</v>
      </c>
      <c r="F1870" s="155">
        <f>IFERROR(_xll.qlIndexFixing(IndexON,D1870,TRUE,_xll.ohTrigger(RecalcTrigger,TriggerON)),NA())</f>
        <v>7.0848473495921382E-3</v>
      </c>
      <c r="H1870" s="42">
        <f>_xll.qlCalendarAdvance(Calendar,$H1869,B1870,"f",FALSE)</f>
        <v>52853</v>
      </c>
      <c r="I1870" s="139">
        <f>_xll.qlInterestRateIndexValueDate(Index1M,$H1870)</f>
        <v>52855</v>
      </c>
      <c r="J1870" s="144">
        <f>IFERROR(_xll.qlIndexFixing(Index1M,$H1870,TRUE,_xll.ohTrigger(RecalcTrigger,Trigger1M)),NA())</f>
        <v>7.085204307303028E-3</v>
      </c>
      <c r="K1870" s="44">
        <f>IFERROR(_xll.qlIndexFixing(Index3M,H1870,TRUE,_xll.ohTrigger(RecalcTrigger,Trigger3M)),NA())</f>
        <v>7.3323146631685777E-3</v>
      </c>
      <c r="L1870" s="44">
        <f>IFERROR(_xll.qlIndexFixing(Index6M,$H1870,TRUE,_xll.ohTrigger(RecalcTrigger,Trigger6M)),NA())</f>
        <v>7.339718213796251E-3</v>
      </c>
      <c r="M1870" s="145">
        <f>IFERROR(_xll.qlIndexFixing(Index1Y,$H1870,TRUE,_xll.ohTrigger(RecalcTrigger,Trigger1Y)),NA())</f>
        <v>7.5666291156772474E-3</v>
      </c>
      <c r="N1870" s="144">
        <f>IFERROR(_xll.qlIndexFixing(ONIndex1M,I1870,TRUE,_xll.ohTrigger(RecalcTrigger,Trigger1M)),NA())</f>
        <v>7.0872599055071817E-3</v>
      </c>
      <c r="O1870" s="44">
        <f>IFERROR(_xll.qlIndexFixing(ONIndex3M,I1870,TRUE,_xll.ohTrigger(RecalcTrigger,Trigger3M)),NA())</f>
        <v>7.3424462454063644E-3</v>
      </c>
      <c r="P1870" s="44">
        <f>IFERROR(_xll.qlIndexFixing(ONIndex6M,I1870,TRUE,_xll.ohTrigger(RecalcTrigger,Trigger6M)),NA())</f>
        <v>7.3654771060649438E-3</v>
      </c>
      <c r="Q1870" s="145">
        <f>IFERROR(_xll.qlIndexFixing(ONIndex1Y,I1870,TRUE,_xll.ohTrigger(RecalcTrigger,Trigger1Y)),NA())</f>
        <v>7.6101871315081837E-3</v>
      </c>
    </row>
    <row r="1871" spans="2:17" x14ac:dyDescent="0.2">
      <c r="B1871" s="39" t="s">
        <v>42</v>
      </c>
      <c r="D1871" s="42">
        <f>_xll.qlCalendarAdvance(Calendar,$D1870,B1871,"f",FALSE)</f>
        <v>52860</v>
      </c>
      <c r="E1871" s="139">
        <f>_xll.qlInterestRateIndexValueDate(IndexON,D1871)</f>
        <v>52860</v>
      </c>
      <c r="F1871" s="155">
        <f>IFERROR(_xll.qlIndexFixing(IndexON,D1871,TRUE,_xll.ohTrigger(RecalcTrigger,TriggerON)),NA())</f>
        <v>7.0820143265759583E-3</v>
      </c>
      <c r="H1871" s="42">
        <f>_xll.qlCalendarAdvance(Calendar,$H1870,B1871,"f",FALSE)</f>
        <v>52860</v>
      </c>
      <c r="I1871" s="139">
        <f>_xll.qlInterestRateIndexValueDate(Index1M,$H1871)</f>
        <v>52862</v>
      </c>
      <c r="J1871" s="144">
        <f>IFERROR(_xll.qlIndexFixing(Index1M,$H1871,TRUE,_xll.ohTrigger(RecalcTrigger,Trigger1M)),NA())</f>
        <v>7.0826382554120548E-3</v>
      </c>
      <c r="K1871" s="44">
        <f>IFERROR(_xll.qlIndexFixing(Index3M,H1871,TRUE,_xll.ohTrigger(RecalcTrigger,Trigger3M)),NA())</f>
        <v>7.3294461533143142E-3</v>
      </c>
      <c r="L1871" s="44">
        <f>IFERROR(_xll.qlIndexFixing(Index6M,$H1871,TRUE,_xll.ohTrigger(RecalcTrigger,Trigger6M)),NA())</f>
        <v>7.336511925753228E-3</v>
      </c>
      <c r="M1871" s="145">
        <f>IFERROR(_xll.qlIndexFixing(Index1Y,$H1871,TRUE,_xll.ohTrigger(RecalcTrigger,Trigger1Y)),NA())</f>
        <v>7.5637815330882319E-3</v>
      </c>
      <c r="N1871" s="144">
        <f>IFERROR(_xll.qlIndexFixing(ONIndex1M,I1871,TRUE,_xll.ohTrigger(RecalcTrigger,Trigger1M)),NA())</f>
        <v>7.0846916391875681E-3</v>
      </c>
      <c r="O1871" s="44">
        <f>IFERROR(_xll.qlIndexFixing(ONIndex3M,I1871,TRUE,_xll.ohTrigger(RecalcTrigger,Trigger3M)),NA())</f>
        <v>7.3395505199069788E-3</v>
      </c>
      <c r="P1871" s="44">
        <f>IFERROR(_xll.qlIndexFixing(ONIndex6M,I1871,TRUE,_xll.ohTrigger(RecalcTrigger,Trigger6M)),NA())</f>
        <v>7.3622955496865927E-3</v>
      </c>
      <c r="Q1871" s="145">
        <f>IFERROR(_xll.qlIndexFixing(ONIndex1Y,I1871,TRUE,_xll.ohTrigger(RecalcTrigger,Trigger1Y)),NA())</f>
        <v>7.6073084439798322E-3</v>
      </c>
    </row>
    <row r="1872" spans="2:17" x14ac:dyDescent="0.2">
      <c r="B1872" s="39" t="s">
        <v>42</v>
      </c>
      <c r="D1872" s="42">
        <f>_xll.qlCalendarAdvance(Calendar,$D1871,B1872,"f",FALSE)</f>
        <v>52867</v>
      </c>
      <c r="E1872" s="139">
        <f>_xll.qlInterestRateIndexValueDate(IndexON,D1872)</f>
        <v>52867</v>
      </c>
      <c r="F1872" s="155">
        <f>IFERROR(_xll.qlIndexFixing(IndexON,D1872,TRUE,_xll.ohTrigger(RecalcTrigger,TriggerON)),NA())</f>
        <v>7.0791785392909645E-3</v>
      </c>
      <c r="H1872" s="42">
        <f>_xll.qlCalendarAdvance(Calendar,$H1871,B1872,"f",FALSE)</f>
        <v>52867</v>
      </c>
      <c r="I1872" s="139">
        <f>_xll.qlInterestRateIndexValueDate(Index1M,$H1872)</f>
        <v>52869</v>
      </c>
      <c r="J1872" s="144">
        <f>IFERROR(_xll.qlIndexFixing(Index1M,$H1872,TRUE,_xll.ohTrigger(RecalcTrigger,Trigger1M)),NA())</f>
        <v>7.0800745286186961E-3</v>
      </c>
      <c r="K1872" s="44">
        <f>IFERROR(_xll.qlIndexFixing(Index3M,H1872,TRUE,_xll.ohTrigger(RecalcTrigger,Trigger3M)),NA())</f>
        <v>7.3265832770969047E-3</v>
      </c>
      <c r="L1872" s="44">
        <f>IFERROR(_xll.qlIndexFixing(Index6M,$H1872,TRUE,_xll.ohTrigger(RecalcTrigger,Trigger6M)),NA())</f>
        <v>7.3333046446967982E-3</v>
      </c>
      <c r="M1872" s="145">
        <f>IFERROR(_xll.qlIndexFixing(Index1Y,$H1872,TRUE,_xll.ohTrigger(RecalcTrigger,Trigger1Y)),NA())</f>
        <v>7.5609362078181514E-3</v>
      </c>
      <c r="N1872" s="144">
        <f>IFERROR(_xll.qlIndexFixing(ONIndex1M,I1872,TRUE,_xll.ohTrigger(RecalcTrigger,Trigger1M)),NA())</f>
        <v>7.082125648247839E-3</v>
      </c>
      <c r="O1872" s="44">
        <f>IFERROR(_xll.qlIndexFixing(ONIndex3M,I1872,TRUE,_xll.ohTrigger(RecalcTrigger,Trigger3M)),NA())</f>
        <v>7.3366602084767862E-3</v>
      </c>
      <c r="P1872" s="44">
        <f>IFERROR(_xll.qlIndexFixing(ONIndex6M,I1872,TRUE,_xll.ohTrigger(RecalcTrigger,Trigger6M)),NA())</f>
        <v>7.35911281768864E-3</v>
      </c>
      <c r="Q1872" s="145">
        <f>IFERROR(_xll.qlIndexFixing(ONIndex1Y,I1872,TRUE,_xll.ohTrigger(RecalcTrigger,Trigger1Y)),NA())</f>
        <v>7.6044315275147767E-3</v>
      </c>
    </row>
    <row r="1873" spans="2:17" x14ac:dyDescent="0.2">
      <c r="B1873" s="39" t="s">
        <v>42</v>
      </c>
      <c r="D1873" s="42">
        <f>_xll.qlCalendarAdvance(Calendar,$D1872,B1873,"f",FALSE)</f>
        <v>52874</v>
      </c>
      <c r="E1873" s="139">
        <f>_xll.qlInterestRateIndexValueDate(IndexON,D1873)</f>
        <v>52874</v>
      </c>
      <c r="F1873" s="155">
        <f>IFERROR(_xll.qlIndexFixing(IndexON,D1873,TRUE,_xll.ohTrigger(RecalcTrigger,TriggerON)),NA())</f>
        <v>7.076340004523729E-3</v>
      </c>
      <c r="H1873" s="42">
        <f>_xll.qlCalendarAdvance(Calendar,$H1872,B1873,"f",FALSE)</f>
        <v>52874</v>
      </c>
      <c r="I1873" s="139">
        <f>_xll.qlInterestRateIndexValueDate(Index1M,$H1873)</f>
        <v>52876</v>
      </c>
      <c r="J1873" s="144">
        <f>IFERROR(_xll.qlIndexFixing(Index1M,$H1873,TRUE,_xll.ohTrigger(RecalcTrigger,Trigger1M)),NA())</f>
        <v>7.0775131559946969E-3</v>
      </c>
      <c r="K1873" s="44">
        <f>IFERROR(_xll.qlIndexFixing(Index3M,H1873,TRUE,_xll.ohTrigger(RecalcTrigger,Trigger3M)),NA())</f>
        <v>7.3235975355995008E-3</v>
      </c>
      <c r="L1873" s="44">
        <f>IFERROR(_xll.qlIndexFixing(Index6M,$H1873,TRUE,_xll.ohTrigger(RecalcTrigger,Trigger6M)),NA())</f>
        <v>7.3299414181417057E-3</v>
      </c>
      <c r="M1873" s="145">
        <f>IFERROR(_xll.qlIndexFixing(Index1Y,$H1873,TRUE,_xll.ohTrigger(RecalcTrigger,Trigger1Y)),NA())</f>
        <v>7.5580931581173934E-3</v>
      </c>
      <c r="N1873" s="144">
        <f>IFERROR(_xll.qlIndexFixing(ONIndex1M,I1873,TRUE,_xll.ohTrigger(RecalcTrigger,Trigger1M)),NA())</f>
        <v>7.0795619617047834E-3</v>
      </c>
      <c r="O1873" s="44">
        <f>IFERROR(_xll.qlIndexFixing(ONIndex3M,I1873,TRUE,_xll.ohTrigger(RecalcTrigger,Trigger3M)),NA())</f>
        <v>7.333775346287652E-3</v>
      </c>
      <c r="P1873" s="44">
        <f>IFERROR(_xll.qlIndexFixing(ONIndex6M,I1873,TRUE,_xll.ohTrigger(RecalcTrigger,Trigger6M)),NA())</f>
        <v>7.3559289246993842E-3</v>
      </c>
      <c r="Q1873" s="145">
        <f>IFERROR(_xll.qlIndexFixing(ONIndex1Y,I1873,TRUE,_xll.ohTrigger(RecalcTrigger,Trigger1Y)),NA())</f>
        <v>7.6015564002585023E-3</v>
      </c>
    </row>
    <row r="1874" spans="2:17" x14ac:dyDescent="0.2">
      <c r="B1874" s="39" t="s">
        <v>42</v>
      </c>
      <c r="D1874" s="42">
        <f>_xll.qlCalendarAdvance(Calendar,$D1873,B1874,"f",FALSE)</f>
        <v>52881</v>
      </c>
      <c r="E1874" s="139">
        <f>_xll.qlInterestRateIndexValueDate(IndexON,D1874)</f>
        <v>52881</v>
      </c>
      <c r="F1874" s="155">
        <f>IFERROR(_xll.qlIndexFixing(IndexON,D1874,TRUE,_xll.ohTrigger(RecalcTrigger,TriggerON)),NA())</f>
        <v>7.0734987385012715E-3</v>
      </c>
      <c r="H1874" s="42">
        <f>_xll.qlCalendarAdvance(Calendar,$H1873,B1874,"f",FALSE)</f>
        <v>52881</v>
      </c>
      <c r="I1874" s="139">
        <f>_xll.qlInterestRateIndexValueDate(Index1M,$H1874)</f>
        <v>52883</v>
      </c>
      <c r="J1874" s="144">
        <f>IFERROR(_xll.qlIndexFixing(Index1M,$H1874,TRUE,_xll.ohTrigger(RecalcTrigger,Trigger1M)),NA())</f>
        <v>7.0749541666167981E-3</v>
      </c>
      <c r="K1874" s="44">
        <f>IFERROR(_xll.qlIndexFixing(Index3M,H1874,TRUE,_xll.ohTrigger(RecalcTrigger,Trigger3M)),NA())</f>
        <v>7.320746389383858E-3</v>
      </c>
      <c r="L1874" s="44">
        <f>IFERROR(_xll.qlIndexFixing(Index6M,$H1874,TRUE,_xll.ohTrigger(RecalcTrigger,Trigger6M)),NA())</f>
        <v>7.3267320665857663E-3</v>
      </c>
      <c r="M1874" s="145">
        <f>IFERROR(_xll.qlIndexFixing(Index1Y,$H1874,TRUE,_xll.ohTrigger(RecalcTrigger,Trigger1Y)),NA())</f>
        <v>7.5552524022350302E-3</v>
      </c>
      <c r="N1874" s="144">
        <f>IFERROR(_xll.qlIndexFixing(ONIndex1M,I1874,TRUE,_xll.ohTrigger(RecalcTrigger,Trigger1M)),NA())</f>
        <v>7.0770006088149984E-3</v>
      </c>
      <c r="O1874" s="44">
        <f>IFERROR(_xll.qlIndexFixing(ONIndex3M,I1874,TRUE,_xll.ohTrigger(RecalcTrigger,Trigger3M)),NA())</f>
        <v>7.330895968991058E-3</v>
      </c>
      <c r="P1874" s="44">
        <f>IFERROR(_xll.qlIndexFixing(ONIndex6M,I1874,TRUE,_xll.ohTrigger(RecalcTrigger,Trigger6M)),NA())</f>
        <v>7.352743885506996E-3</v>
      </c>
      <c r="Q1874" s="145">
        <f>IFERROR(_xll.qlIndexFixing(ONIndex1Y,I1874,TRUE,_xll.ohTrigger(RecalcTrigger,Trigger1Y)),NA())</f>
        <v>7.5986830803564942E-3</v>
      </c>
    </row>
    <row r="1875" spans="2:17" x14ac:dyDescent="0.2">
      <c r="B1875" s="39" t="s">
        <v>42</v>
      </c>
      <c r="D1875" s="42">
        <f>_xll.qlCalendarAdvance(Calendar,$D1874,B1875,"f",FALSE)</f>
        <v>52888</v>
      </c>
      <c r="E1875" s="139">
        <f>_xll.qlInterestRateIndexValueDate(IndexON,D1875)</f>
        <v>52888</v>
      </c>
      <c r="F1875" s="155">
        <f>IFERROR(_xll.qlIndexFixing(IndexON,D1875,TRUE,_xll.ohTrigger(RecalcTrigger,TriggerON)),NA())</f>
        <v>7.0706547580101642E-3</v>
      </c>
      <c r="H1875" s="42">
        <f>_xll.qlCalendarAdvance(Calendar,$H1874,B1875,"f",FALSE)</f>
        <v>52888</v>
      </c>
      <c r="I1875" s="139">
        <f>_xll.qlInterestRateIndexValueDate(Index1M,$H1875)</f>
        <v>52890</v>
      </c>
      <c r="J1875" s="144">
        <f>IFERROR(_xll.qlIndexFixing(Index1M,$H1875,TRUE,_xll.ohTrigger(RecalcTrigger,Trigger1M)),NA())</f>
        <v>7.0723975895567448E-3</v>
      </c>
      <c r="K1875" s="44">
        <f>IFERROR(_xll.qlIndexFixing(Index3M,H1875,TRUE,_xll.ohTrigger(RecalcTrigger,Trigger3M)),NA())</f>
        <v>7.3179009858024089E-3</v>
      </c>
      <c r="L1875" s="44">
        <f>IFERROR(_xll.qlIndexFixing(Index6M,$H1875,TRUE,_xll.ohTrigger(RecalcTrigger,Trigger6M)),NA())</f>
        <v>7.3235217674998609E-3</v>
      </c>
      <c r="M1875" s="145">
        <f>IFERROR(_xll.qlIndexFixing(Index1Y,$H1875,TRUE,_xll.ohTrigger(RecalcTrigger,Trigger1Y)),NA())</f>
        <v>7.5524139584207933E-3</v>
      </c>
      <c r="N1875" s="144">
        <f>IFERROR(_xll.qlIndexFixing(ONIndex1M,I1875,TRUE,_xll.ohTrigger(RecalcTrigger,Trigger1M)),NA())</f>
        <v>7.0744416183554648E-3</v>
      </c>
      <c r="O1875" s="44">
        <f>IFERROR(_xll.qlIndexFixing(ONIndex3M,I1875,TRUE,_xll.ohTrigger(RecalcTrigger,Trigger3M)),NA())</f>
        <v>7.3280221117588695E-3</v>
      </c>
      <c r="P1875" s="44">
        <f>IFERROR(_xll.qlIndexFixing(ONIndex6M,I1875,TRUE,_xll.ohTrigger(RecalcTrigger,Trigger6M)),NA())</f>
        <v>7.3495577149795821E-3</v>
      </c>
      <c r="Q1875" s="145">
        <f>IFERROR(_xll.qlIndexFixing(ONIndex1Y,I1875,TRUE,_xll.ohTrigger(RecalcTrigger,Trigger1Y)),NA())</f>
        <v>7.5958115858743014E-3</v>
      </c>
    </row>
    <row r="1876" spans="2:17" x14ac:dyDescent="0.2">
      <c r="B1876" s="39" t="s">
        <v>42</v>
      </c>
      <c r="D1876" s="42">
        <f>_xll.qlCalendarAdvance(Calendar,$D1875,B1876,"f",FALSE)</f>
        <v>52895</v>
      </c>
      <c r="E1876" s="139">
        <f>_xll.qlInterestRateIndexValueDate(IndexON,D1876)</f>
        <v>52895</v>
      </c>
      <c r="F1876" s="155">
        <f>IFERROR(_xll.qlIndexFixing(IndexON,D1876,TRUE,_xll.ohTrigger(RecalcTrigger,TriggerON)),NA())</f>
        <v>7.0678080794372988E-3</v>
      </c>
      <c r="H1876" s="42">
        <f>_xll.qlCalendarAdvance(Calendar,$H1875,B1876,"f",FALSE)</f>
        <v>52895</v>
      </c>
      <c r="I1876" s="139">
        <f>_xll.qlInterestRateIndexValueDate(Index1M,$H1876)</f>
        <v>52897</v>
      </c>
      <c r="J1876" s="144">
        <f>IFERROR(_xll.qlIndexFixing(Index1M,$H1876,TRUE,_xll.ohTrigger(RecalcTrigger,Trigger1M)),NA())</f>
        <v>7.069843453886282E-3</v>
      </c>
      <c r="K1876" s="44">
        <f>IFERROR(_xll.qlIndexFixing(Index3M,H1876,TRUE,_xll.ohTrigger(RecalcTrigger,Trigger3M)),NA())</f>
        <v>7.3150613602946321E-3</v>
      </c>
      <c r="L1876" s="44">
        <f>IFERROR(_xll.qlIndexFixing(Index6M,$H1876,TRUE,_xll.ohTrigger(RecalcTrigger,Trigger6M)),NA())</f>
        <v>7.3203105356897278E-3</v>
      </c>
      <c r="M1876" s="145">
        <f>IFERROR(_xll.qlIndexFixing(Index1Y,$H1876,TRUE,_xll.ohTrigger(RecalcTrigger,Trigger1Y)),NA())</f>
        <v>7.549577844923756E-3</v>
      </c>
      <c r="N1876" s="144">
        <f>IFERROR(_xll.qlIndexFixing(ONIndex1M,I1876,TRUE,_xll.ohTrigger(RecalcTrigger,Trigger1M)),NA())</f>
        <v>7.0718850195028438E-3</v>
      </c>
      <c r="O1876" s="44">
        <f>IFERROR(_xll.qlIndexFixing(ONIndex3M,I1876,TRUE,_xll.ohTrigger(RecalcTrigger,Trigger3M)),NA())</f>
        <v>7.3251538101626323E-3</v>
      </c>
      <c r="P1876" s="44">
        <f>IFERROR(_xll.qlIndexFixing(ONIndex6M,I1876,TRUE,_xll.ohTrigger(RecalcTrigger,Trigger6M)),NA())</f>
        <v>7.3463704277454411E-3</v>
      </c>
      <c r="Q1876" s="145">
        <f>IFERROR(_xll.qlIndexFixing(ONIndex1Y,I1876,TRUE,_xll.ohTrigger(RecalcTrigger,Trigger1Y)),NA())</f>
        <v>7.5929419351172811E-3</v>
      </c>
    </row>
    <row r="1877" spans="2:17" x14ac:dyDescent="0.2">
      <c r="B1877" s="39" t="s">
        <v>42</v>
      </c>
      <c r="D1877" s="42">
        <f>_xll.qlCalendarAdvance(Calendar,$D1876,B1877,"f",FALSE)</f>
        <v>52902</v>
      </c>
      <c r="E1877" s="139">
        <f>_xll.qlInterestRateIndexValueDate(IndexON,D1877)</f>
        <v>52902</v>
      </c>
      <c r="F1877" s="155">
        <f>IFERROR(_xll.qlIndexFixing(IndexON,D1877,TRUE,_xll.ohTrigger(RecalcTrigger,TriggerON)),NA())</f>
        <v>7.0649587196491836E-3</v>
      </c>
      <c r="H1877" s="42">
        <f>_xll.qlCalendarAdvance(Calendar,$H1876,B1877,"f",FALSE)</f>
        <v>52902</v>
      </c>
      <c r="I1877" s="139">
        <f>_xll.qlInterestRateIndexValueDate(Index1M,$H1877)</f>
        <v>52904</v>
      </c>
      <c r="J1877" s="144">
        <f>IFERROR(_xll.qlIndexFixing(Index1M,$H1877,TRUE,_xll.ohTrigger(RecalcTrigger,Trigger1M)),NA())</f>
        <v>7.0672917886821507E-3</v>
      </c>
      <c r="K1877" s="44">
        <f>IFERROR(_xll.qlIndexFixing(Index3M,H1877,TRUE,_xll.ohTrigger(RecalcTrigger,Trigger3M)),NA())</f>
        <v>7.3122275483069555E-3</v>
      </c>
      <c r="L1877" s="44">
        <f>IFERROR(_xll.qlIndexFixing(Index6M,$H1877,TRUE,_xll.ohTrigger(RecalcTrigger,Trigger6M)),NA())</f>
        <v>7.3172538624036885E-3</v>
      </c>
      <c r="M1877" s="145">
        <f>IFERROR(_xll.qlIndexFixing(Index1Y,$H1877,TRUE,_xll.ohTrigger(RecalcTrigger,Trigger1Y)),NA())</f>
        <v>7.5467440799932102E-3</v>
      </c>
      <c r="N1877" s="144">
        <f>IFERROR(_xll.qlIndexFixing(ONIndex1M,I1877,TRUE,_xll.ohTrigger(RecalcTrigger,Trigger1M)),NA())</f>
        <v>7.0693308412739242E-3</v>
      </c>
      <c r="O1877" s="44">
        <f>IFERROR(_xll.qlIndexFixing(ONIndex3M,I1877,TRUE,_xll.ohTrigger(RecalcTrigger,Trigger3M)),NA())</f>
        <v>7.322291099534084E-3</v>
      </c>
      <c r="P1877" s="44">
        <f>IFERROR(_xll.qlIndexFixing(ONIndex6M,I1877,TRUE,_xll.ohTrigger(RecalcTrigger,Trigger6M)),NA())</f>
        <v>7.3431820385927438E-3</v>
      </c>
      <c r="Q1877" s="145">
        <f>IFERROR(_xll.qlIndexFixing(ONIndex1Y,I1877,TRUE,_xll.ohTrigger(RecalcTrigger,Trigger1Y)),NA())</f>
        <v>7.5900741459911103E-3</v>
      </c>
    </row>
    <row r="1878" spans="2:17" x14ac:dyDescent="0.2">
      <c r="B1878" s="39" t="s">
        <v>42</v>
      </c>
      <c r="D1878" s="42">
        <f>_xll.qlCalendarAdvance(Calendar,$D1877,B1878,"f",FALSE)</f>
        <v>52909</v>
      </c>
      <c r="E1878" s="139">
        <f>_xll.qlInterestRateIndexValueDate(IndexON,D1878)</f>
        <v>52909</v>
      </c>
      <c r="F1878" s="155">
        <f>IFERROR(_xll.qlIndexFixing(IndexON,D1878,TRUE,_xll.ohTrigger(RecalcTrigger,TriggerON)),NA())</f>
        <v>7.0621066949527744E-3</v>
      </c>
      <c r="H1878" s="42">
        <f>_xll.qlCalendarAdvance(Calendar,$H1877,B1878,"f",FALSE)</f>
        <v>52909</v>
      </c>
      <c r="I1878" s="139">
        <f>_xll.qlInterestRateIndexValueDate(Index1M,$H1878)</f>
        <v>52911</v>
      </c>
      <c r="J1878" s="144">
        <f>IFERROR(_xll.qlIndexFixing(Index1M,$H1878,TRUE,_xll.ohTrigger(RecalcTrigger,Trigger1M)),NA())</f>
        <v>7.0647426230135979E-3</v>
      </c>
      <c r="K1878" s="44">
        <f>IFERROR(_xll.qlIndexFixing(Index3M,H1878,TRUE,_xll.ohTrigger(RecalcTrigger,Trigger3M)),NA())</f>
        <v>7.3093995852779878E-3</v>
      </c>
      <c r="L1878" s="44">
        <f>IFERROR(_xll.qlIndexFixing(Index6M,$H1878,TRUE,_xll.ohTrigger(RecalcTrigger,Trigger6M)),NA())</f>
        <v>7.3140409341831969E-3</v>
      </c>
      <c r="M1878" s="145">
        <f>IFERROR(_xll.qlIndexFixing(Index1Y,$H1878,TRUE,_xll.ohTrigger(RecalcTrigger,Trigger1Y)),NA())</f>
        <v>7.5439126818777928E-3</v>
      </c>
      <c r="N1878" s="144">
        <f>IFERROR(_xll.qlIndexFixing(ONIndex1M,I1878,TRUE,_xll.ohTrigger(RecalcTrigger,Trigger1M)),NA())</f>
        <v>7.0667791128453672E-3</v>
      </c>
      <c r="O1878" s="44">
        <f>IFERROR(_xll.qlIndexFixing(ONIndex3M,I1878,TRUE,_xll.ohTrigger(RecalcTrigger,Trigger3M)),NA())</f>
        <v>7.319434015204962E-3</v>
      </c>
      <c r="P1878" s="44">
        <f>IFERROR(_xll.qlIndexFixing(ONIndex6M,I1878,TRUE,_xll.ohTrigger(RecalcTrigger,Trigger6M)),NA())</f>
        <v>7.3399925621497886E-3</v>
      </c>
      <c r="Q1878" s="145">
        <f>IFERROR(_xll.qlIndexFixing(ONIndex1Y,I1878,TRUE,_xll.ohTrigger(RecalcTrigger,Trigger1Y)),NA())</f>
        <v>7.5872082368011462E-3</v>
      </c>
    </row>
    <row r="1879" spans="2:17" x14ac:dyDescent="0.2">
      <c r="B1879" s="39" t="s">
        <v>42</v>
      </c>
      <c r="D1879" s="42">
        <f>_xll.qlCalendarAdvance(Calendar,$D1878,B1879,"f",FALSE)</f>
        <v>52916</v>
      </c>
      <c r="E1879" s="139">
        <f>_xll.qlInterestRateIndexValueDate(IndexON,D1879)</f>
        <v>52916</v>
      </c>
      <c r="F1879" s="155">
        <f>IFERROR(_xll.qlIndexFixing(IndexON,D1879,TRUE,_xll.ohTrigger(RecalcTrigger,TriggerON)),NA())</f>
        <v>7.0592520220547073E-3</v>
      </c>
      <c r="H1879" s="42">
        <f>_xll.qlCalendarAdvance(Calendar,$H1878,B1879,"f",FALSE)</f>
        <v>52916</v>
      </c>
      <c r="I1879" s="139">
        <f>_xll.qlInterestRateIndexValueDate(Index1M,$H1879)</f>
        <v>52918</v>
      </c>
      <c r="J1879" s="144">
        <f>IFERROR(_xll.qlIndexFixing(Index1M,$H1879,TRUE,_xll.ohTrigger(RecalcTrigger,Trigger1M)),NA())</f>
        <v>7.0621959859598626E-3</v>
      </c>
      <c r="K1879" s="44">
        <f>IFERROR(_xll.qlIndexFixing(Index3M,H1879,TRUE,_xll.ohTrigger(RecalcTrigger,Trigger3M)),NA())</f>
        <v>7.3065775066532878E-3</v>
      </c>
      <c r="L1879" s="44">
        <f>IFERROR(_xll.qlIndexFixing(Index6M,$H1879,TRUE,_xll.ohTrigger(RecalcTrigger,Trigger6M)),NA())</f>
        <v>7.3108271165888269E-3</v>
      </c>
      <c r="M1879" s="145">
        <f>IFERROR(_xll.qlIndexFixing(Index1Y,$H1879,TRUE,_xll.ohTrigger(RecalcTrigger,Trigger1Y)),NA())</f>
        <v>7.5410836688263559E-3</v>
      </c>
      <c r="N1879" s="144">
        <f>IFERROR(_xll.qlIndexFixing(ONIndex1M,I1879,TRUE,_xll.ohTrigger(RecalcTrigger,Trigger1M)),NA())</f>
        <v>7.0642298631540257E-3</v>
      </c>
      <c r="O1879" s="44">
        <f>IFERROR(_xll.qlIndexFixing(ONIndex3M,I1879,TRUE,_xll.ohTrigger(RecalcTrigger,Trigger3M)),NA())</f>
        <v>7.3165825926668759E-3</v>
      </c>
      <c r="P1879" s="44">
        <f>IFERROR(_xll.qlIndexFixing(ONIndex6M,I1879,TRUE,_xll.ohTrigger(RecalcTrigger,Trigger6M)),NA())</f>
        <v>7.3368020133646183E-3</v>
      </c>
      <c r="Q1879" s="145">
        <f>IFERROR(_xll.qlIndexFixing(ONIndex1Y,I1879,TRUE,_xll.ohTrigger(RecalcTrigger,Trigger1Y)),NA())</f>
        <v>7.5843442256129379E-3</v>
      </c>
    </row>
    <row r="1880" spans="2:17" x14ac:dyDescent="0.2">
      <c r="B1880" s="39" t="s">
        <v>42</v>
      </c>
      <c r="D1880" s="42">
        <f>_xll.qlCalendarAdvance(Calendar,$D1879,B1880,"f",FALSE)</f>
        <v>52923</v>
      </c>
      <c r="E1880" s="139">
        <f>_xll.qlInterestRateIndexValueDate(IndexON,D1880)</f>
        <v>52923</v>
      </c>
      <c r="F1880" s="155">
        <f>IFERROR(_xll.qlIndexFixing(IndexON,D1880,TRUE,_xll.ohTrigger(RecalcTrigger,TriggerON)),NA())</f>
        <v>7.056394717341874E-3</v>
      </c>
      <c r="H1880" s="42">
        <f>_xll.qlCalendarAdvance(Calendar,$H1879,B1880,"f",FALSE)</f>
        <v>52923</v>
      </c>
      <c r="I1880" s="139">
        <f>_xll.qlInterestRateIndexValueDate(Index1M,$H1880)</f>
        <v>52925</v>
      </c>
      <c r="J1880" s="144">
        <f>IFERROR(_xll.qlIndexFixing(Index1M,$H1880,TRUE,_xll.ohTrigger(RecalcTrigger,Trigger1M)),NA())</f>
        <v>7.0595396311500351E-3</v>
      </c>
      <c r="K1880" s="44">
        <f>IFERROR(_xll.qlIndexFixing(Index3M,H1880,TRUE,_xll.ohTrigger(RecalcTrigger,Trigger3M)),NA())</f>
        <v>7.3037613478723331E-3</v>
      </c>
      <c r="L1880" s="44">
        <f>IFERROR(_xll.qlIndexFixing(Index6M,$H1880,TRUE,_xll.ohTrigger(RecalcTrigger,Trigger6M)),NA())</f>
        <v>7.3076124244250895E-3</v>
      </c>
      <c r="M1880" s="145">
        <f>IFERROR(_xll.qlIndexFixing(Index1Y,$H1880,TRUE,_xll.ohTrigger(RecalcTrigger,Trigger1Y)),NA())</f>
        <v>7.5382570590873188E-3</v>
      </c>
      <c r="N1880" s="144">
        <f>IFERROR(_xll.qlIndexFixing(ONIndex1M,I1880,TRUE,_xll.ohTrigger(RecalcTrigger,Trigger1M)),NA())</f>
        <v>7.0616831213765607E-3</v>
      </c>
      <c r="O1880" s="44">
        <f>IFERROR(_xll.qlIndexFixing(ONIndex3M,I1880,TRUE,_xll.ohTrigger(RecalcTrigger,Trigger3M)),NA())</f>
        <v>7.3137368672515635E-3</v>
      </c>
      <c r="P1880" s="44">
        <f>IFERROR(_xll.qlIndexFixing(ONIndex6M,I1880,TRUE,_xll.ohTrigger(RecalcTrigger,Trigger6M)),NA())</f>
        <v>7.3336104070254038E-3</v>
      </c>
      <c r="Q1880" s="145">
        <f>IFERROR(_xll.qlIndexFixing(ONIndex1Y,I1880,TRUE,_xll.ohTrigger(RecalcTrigger,Trigger1Y)),NA())</f>
        <v>7.5814821305719704E-3</v>
      </c>
    </row>
    <row r="1881" spans="2:17" x14ac:dyDescent="0.2">
      <c r="B1881" s="39" t="s">
        <v>42</v>
      </c>
      <c r="D1881" s="42">
        <f>_xll.qlCalendarAdvance(Calendar,$D1880,B1881,"f",FALSE)</f>
        <v>52930</v>
      </c>
      <c r="E1881" s="139">
        <f>_xll.qlInterestRateIndexValueDate(IndexON,D1881)</f>
        <v>52930</v>
      </c>
      <c r="F1881" s="155">
        <f>IFERROR(_xll.qlIndexFixing(IndexON,D1881,TRUE,_xll.ohTrigger(RecalcTrigger,TriggerON)),NA())</f>
        <v>7.0535347975209106E-3</v>
      </c>
      <c r="H1881" s="42">
        <f>_xll.qlCalendarAdvance(Calendar,$H1880,B1881,"f",FALSE)</f>
        <v>52930</v>
      </c>
      <c r="I1881" s="139">
        <f>_xll.qlInterestRateIndexValueDate(Index1M,$H1881)</f>
        <v>52932</v>
      </c>
      <c r="J1881" s="144">
        <f>IFERROR(_xll.qlIndexFixing(Index1M,$H1881,TRUE,_xll.ohTrigger(RecalcTrigger,Trigger1M)),NA())</f>
        <v>7.0571104139813268E-3</v>
      </c>
      <c r="K1881" s="44">
        <f>IFERROR(_xll.qlIndexFixing(Index3M,H1881,TRUE,_xll.ohTrigger(RecalcTrigger,Trigger3M)),NA())</f>
        <v>7.3012023954506233E-3</v>
      </c>
      <c r="L1881" s="44">
        <f>IFERROR(_xll.qlIndexFixing(Index6M,$H1881,TRUE,_xll.ohTrigger(RecalcTrigger,Trigger6M)),NA())</f>
        <v>7.3042409039883738E-3</v>
      </c>
      <c r="M1881" s="145">
        <f>IFERROR(_xll.qlIndexFixing(Index1Y,$H1881,TRUE,_xll.ohTrigger(RecalcTrigger,Trigger1Y)),NA())</f>
        <v>7.535432870908877E-3</v>
      </c>
      <c r="N1881" s="144">
        <f>IFERROR(_xll.qlIndexFixing(ONIndex1M,I1881,TRUE,_xll.ohTrigger(RecalcTrigger,Trigger1M)),NA())</f>
        <v>7.0591389164498253E-3</v>
      </c>
      <c r="O1881" s="44">
        <f>IFERROR(_xll.qlIndexFixing(ONIndex3M,I1881,TRUE,_xll.ohTrigger(RecalcTrigger,Trigger3M)),NA())</f>
        <v>7.3108968742907621E-3</v>
      </c>
      <c r="P1881" s="44">
        <f>IFERROR(_xll.qlIndexFixing(ONIndex6M,I1881,TRUE,_xll.ohTrigger(RecalcTrigger,Trigger6M)),NA())</f>
        <v>7.3304177575206353E-3</v>
      </c>
      <c r="Q1881" s="145">
        <f>IFERROR(_xll.qlIndexFixing(ONIndex1Y,I1881,TRUE,_xll.ohTrigger(RecalcTrigger,Trigger1Y)),NA())</f>
        <v>7.5786219697437929E-3</v>
      </c>
    </row>
    <row r="1882" spans="2:17" x14ac:dyDescent="0.2">
      <c r="B1882" s="39" t="s">
        <v>42</v>
      </c>
      <c r="D1882" s="42">
        <f>_xll.qlCalendarAdvance(Calendar,$D1881,B1882,"f",FALSE)</f>
        <v>52937</v>
      </c>
      <c r="E1882" s="139">
        <f>_xll.qlInterestRateIndexValueDate(IndexON,D1882)</f>
        <v>52937</v>
      </c>
      <c r="F1882" s="155">
        <f>IFERROR(_xll.qlIndexFixing(IndexON,D1882,TRUE,_xll.ohTrigger(RecalcTrigger,TriggerON)),NA())</f>
        <v>7.0506722793783894E-3</v>
      </c>
      <c r="H1882" s="42">
        <f>_xll.qlCalendarAdvance(Calendar,$H1881,B1882,"f",FALSE)</f>
        <v>52937</v>
      </c>
      <c r="I1882" s="139">
        <f>_xll.qlInterestRateIndexValueDate(Index1M,$H1882)</f>
        <v>52939</v>
      </c>
      <c r="J1882" s="144">
        <f>IFERROR(_xll.qlIndexFixing(Index1M,$H1882,TRUE,_xll.ohTrigger(RecalcTrigger,Trigger1M)),NA())</f>
        <v>7.0545715372025142E-3</v>
      </c>
      <c r="K1882" s="44">
        <f>IFERROR(_xll.qlIndexFixing(Index3M,H1882,TRUE,_xll.ohTrigger(RecalcTrigger,Trigger3M)),NA())</f>
        <v>7.2983974273768126E-3</v>
      </c>
      <c r="L1882" s="44">
        <f>IFERROR(_xll.qlIndexFixing(Index6M,$H1882,TRUE,_xll.ohTrigger(RecalcTrigger,Trigger6M)),NA())</f>
        <v>7.3010243867569092E-3</v>
      </c>
      <c r="M1882" s="145">
        <f>IFERROR(_xll.qlIndexFixing(Index1Y,$H1882,TRUE,_xll.ohTrigger(RecalcTrigger,Trigger1Y)),NA())</f>
        <v>7.5326111225392286E-3</v>
      </c>
      <c r="N1882" s="144">
        <f>IFERROR(_xll.qlIndexFixing(ONIndex1M,I1882,TRUE,_xll.ohTrigger(RecalcTrigger,Trigger1M)),NA())</f>
        <v>7.0565972773906083E-3</v>
      </c>
      <c r="O1882" s="44">
        <f>IFERROR(_xll.qlIndexFixing(ONIndex3M,I1882,TRUE,_xll.ohTrigger(RecalcTrigger,Trigger3M)),NA())</f>
        <v>7.3080626492760814E-3</v>
      </c>
      <c r="P1882" s="44">
        <f>IFERROR(_xll.qlIndexFixing(ONIndex6M,I1882,TRUE,_xll.ohTrigger(RecalcTrigger,Trigger6M)),NA())</f>
        <v>7.3272240798782917E-3</v>
      </c>
      <c r="Q1882" s="145">
        <f>IFERROR(_xll.qlIndexFixing(ONIndex1Y,I1882,TRUE,_xll.ohTrigger(RecalcTrigger,Trigger1Y)),NA())</f>
        <v>7.5757637612738904E-3</v>
      </c>
    </row>
    <row r="1883" spans="2:17" x14ac:dyDescent="0.2">
      <c r="B1883" s="39" t="s">
        <v>42</v>
      </c>
      <c r="D1883" s="42">
        <f>_xll.qlCalendarAdvance(Calendar,$D1882,B1883,"f",FALSE)</f>
        <v>52944</v>
      </c>
      <c r="E1883" s="139">
        <f>_xll.qlInterestRateIndexValueDate(IndexON,D1883)</f>
        <v>52944</v>
      </c>
      <c r="F1883" s="155">
        <f>IFERROR(_xll.qlIndexFixing(IndexON,D1883,TRUE,_xll.ohTrigger(RecalcTrigger,TriggerON)),NA())</f>
        <v>7.0478071789814578E-3</v>
      </c>
      <c r="H1883" s="42">
        <f>_xll.qlCalendarAdvance(Calendar,$H1882,B1883,"f",FALSE)</f>
        <v>52944</v>
      </c>
      <c r="I1883" s="139">
        <f>_xll.qlInterestRateIndexValueDate(Index1M,$H1883)</f>
        <v>52946</v>
      </c>
      <c r="J1883" s="144">
        <f>IFERROR(_xll.qlIndexFixing(Index1M,$H1883,TRUE,_xll.ohTrigger(RecalcTrigger,Trigger1M)),NA())</f>
        <v>7.0520353053304952E-3</v>
      </c>
      <c r="K1883" s="44">
        <f>IFERROR(_xll.qlIndexFixing(Index3M,H1883,TRUE,_xll.ohTrigger(RecalcTrigger,Trigger3M)),NA())</f>
        <v>7.2955984801232887E-3</v>
      </c>
      <c r="L1883" s="44">
        <f>IFERROR(_xll.qlIndexFixing(Index6M,$H1883,TRUE,_xll.ohTrigger(RecalcTrigger,Trigger6M)),NA())</f>
        <v>7.2978070404409508E-3</v>
      </c>
      <c r="M1883" s="145">
        <f>IFERROR(_xll.qlIndexFixing(Index1Y,$H1883,TRUE,_xll.ohTrigger(RecalcTrigger,Trigger1Y)),NA())</f>
        <v>7.5297918322261327E-3</v>
      </c>
      <c r="N1883" s="144">
        <f>IFERROR(_xll.qlIndexFixing(ONIndex1M,I1883,TRUE,_xll.ohTrigger(RecalcTrigger,Trigger1M)),NA())</f>
        <v>7.0540582334555069E-3</v>
      </c>
      <c r="O1883" s="44">
        <f>IFERROR(_xll.qlIndexFixing(ONIndex3M,I1883,TRUE,_xll.ohTrigger(RecalcTrigger,Trigger3M)),NA())</f>
        <v>7.305234227539259E-3</v>
      </c>
      <c r="P1883" s="44">
        <f>IFERROR(_xll.qlIndexFixing(ONIndex6M,I1883,TRUE,_xll.ohTrigger(RecalcTrigger,Trigger6M)),NA())</f>
        <v>7.3240293888066077E-3</v>
      </c>
      <c r="Q1883" s="145">
        <f>IFERROR(_xll.qlIndexFixing(ONIndex1Y,I1883,TRUE,_xll.ohTrigger(RecalcTrigger,Trigger1Y)),NA())</f>
        <v>7.5729075233876841E-3</v>
      </c>
    </row>
    <row r="1884" spans="2:17" x14ac:dyDescent="0.2">
      <c r="B1884" s="39" t="s">
        <v>42</v>
      </c>
      <c r="D1884" s="42">
        <f>_xll.qlCalendarAdvance(Calendar,$D1883,B1884,"f",FALSE)</f>
        <v>52951</v>
      </c>
      <c r="E1884" s="139">
        <f>_xll.qlInterestRateIndexValueDate(IndexON,D1884)</f>
        <v>52951</v>
      </c>
      <c r="F1884" s="155">
        <f>IFERROR(_xll.qlIndexFixing(IndexON,D1884,TRUE,_xll.ohTrigger(RecalcTrigger,TriggerON)),NA())</f>
        <v>7.0449395132765602E-3</v>
      </c>
      <c r="H1884" s="42">
        <f>_xll.qlCalendarAdvance(Calendar,$H1883,B1884,"f",FALSE)</f>
        <v>52951</v>
      </c>
      <c r="I1884" s="139">
        <f>_xll.qlInterestRateIndexValueDate(Index1M,$H1884)</f>
        <v>52953</v>
      </c>
      <c r="J1884" s="144">
        <f>IFERROR(_xll.qlIndexFixing(Index1M,$H1884,TRUE,_xll.ohTrigger(RecalcTrigger,Trigger1M)),NA())</f>
        <v>7.0495017474370147E-3</v>
      </c>
      <c r="K1884" s="44">
        <f>IFERROR(_xll.qlIndexFixing(Index3M,H1884,TRUE,_xll.ohTrigger(RecalcTrigger,Trigger3M)),NA())</f>
        <v>7.2928055891292587E-3</v>
      </c>
      <c r="L1884" s="44">
        <f>IFERROR(_xll.qlIndexFixing(Index6M,$H1884,TRUE,_xll.ohTrigger(RecalcTrigger,Trigger6M)),NA())</f>
        <v>7.2945888798457998E-3</v>
      </c>
      <c r="M1884" s="145">
        <f>IFERROR(_xll.qlIndexFixing(Index1Y,$H1884,TRUE,_xll.ohTrigger(RecalcTrigger,Trigger1Y)),NA())</f>
        <v>7.5269750182175681E-3</v>
      </c>
      <c r="N1884" s="144">
        <f>IFERROR(_xll.qlIndexFixing(ONIndex1M,I1884,TRUE,_xll.ohTrigger(RecalcTrigger,Trigger1M)),NA())</f>
        <v>7.0511596836553281E-3</v>
      </c>
      <c r="O1884" s="44">
        <f>IFERROR(_xll.qlIndexFixing(ONIndex3M,I1884,TRUE,_xll.ohTrigger(RecalcTrigger,Trigger3M)),NA())</f>
        <v>7.3020088968966945E-3</v>
      </c>
      <c r="P1884" s="44">
        <f>IFERROR(_xll.qlIndexFixing(ONIndex6M,I1884,TRUE,_xll.ohTrigger(RecalcTrigger,Trigger6M)),NA())</f>
        <v>7.3203770913021771E-3</v>
      </c>
      <c r="Q1884" s="145">
        <f>IFERROR(_xll.qlIndexFixing(ONIndex1Y,I1884,TRUE,_xll.ohTrigger(RecalcTrigger,Trigger1Y)),NA())</f>
        <v>7.5696456876261919E-3</v>
      </c>
    </row>
    <row r="1885" spans="2:17" x14ac:dyDescent="0.2">
      <c r="B1885" s="39" t="s">
        <v>42</v>
      </c>
      <c r="D1885" s="42">
        <f>_xll.qlCalendarAdvance(Calendar,$D1884,B1885,"f",FALSE)</f>
        <v>52958</v>
      </c>
      <c r="E1885" s="139">
        <f>_xll.qlInterestRateIndexValueDate(IndexON,D1885)</f>
        <v>52958</v>
      </c>
      <c r="F1885" s="155">
        <f>IFERROR(_xll.qlIndexFixing(IndexON,D1885,TRUE,_xll.ohTrigger(RecalcTrigger,TriggerON)),NA())</f>
        <v>7.0420692986505884E-3</v>
      </c>
      <c r="H1885" s="42">
        <f>_xll.qlCalendarAdvance(Calendar,$H1884,B1885,"f",FALSE)</f>
        <v>52958</v>
      </c>
      <c r="I1885" s="139">
        <f>_xll.qlInterestRateIndexValueDate(Index1M,$H1885)</f>
        <v>52960</v>
      </c>
      <c r="J1885" s="144">
        <f>IFERROR(_xll.qlIndexFixing(Index1M,$H1885,TRUE,_xll.ohTrigger(RecalcTrigger,Trigger1M)),NA())</f>
        <v>7.0469708925963159E-3</v>
      </c>
      <c r="K1885" s="44">
        <f>IFERROR(_xll.qlIndexFixing(Index3M,H1885,TRUE,_xll.ohTrigger(RecalcTrigger,Trigger3M)),NA())</f>
        <v>7.2900187898365942E-3</v>
      </c>
      <c r="L1885" s="44">
        <f>IFERROR(_xll.qlIndexFixing(Index6M,$H1885,TRUE,_xll.ohTrigger(RecalcTrigger,Trigger6M)),NA())</f>
        <v>7.2913699197771934E-3</v>
      </c>
      <c r="M1885" s="145">
        <f>IFERROR(_xll.qlIndexFixing(Index1Y,$H1885,TRUE,_xll.ohTrigger(RecalcTrigger,Trigger1Y)),NA())</f>
        <v>7.5241606987608567E-3</v>
      </c>
      <c r="N1885" s="144">
        <f>IFERROR(_xll.qlIndexFixing(ONIndex1M,I1885,TRUE,_xll.ohTrigger(RecalcTrigger,Trigger1M)),NA())</f>
        <v>7.0489880467050625E-3</v>
      </c>
      <c r="O1885" s="44">
        <f>IFERROR(_xll.qlIndexFixing(ONIndex3M,I1885,TRUE,_xll.ohTrigger(RecalcTrigger,Trigger3M)),NA())</f>
        <v>7.2995949354659473E-3</v>
      </c>
      <c r="P1885" s="44">
        <f>IFERROR(_xll.qlIndexFixing(ONIndex6M,I1885,TRUE,_xll.ohTrigger(RecalcTrigger,Trigger6M)),NA())</f>
        <v>7.3176370252880929E-3</v>
      </c>
      <c r="Q1885" s="145">
        <f>IFERROR(_xll.qlIndexFixing(ONIndex1Y,I1885,TRUE,_xll.ohTrigger(RecalcTrigger,Trigger1Y)),NA())</f>
        <v>7.5672010317084926E-3</v>
      </c>
    </row>
    <row r="1886" spans="2:17" x14ac:dyDescent="0.2">
      <c r="B1886" s="39" t="s">
        <v>42</v>
      </c>
      <c r="D1886" s="42">
        <f>_xll.qlCalendarAdvance(Calendar,$D1885,B1886,"f",FALSE)</f>
        <v>52965</v>
      </c>
      <c r="E1886" s="139">
        <f>_xll.qlInterestRateIndexValueDate(IndexON,D1886)</f>
        <v>52965</v>
      </c>
      <c r="F1886" s="155">
        <f>IFERROR(_xll.qlIndexFixing(IndexON,D1886,TRUE,_xll.ohTrigger(RecalcTrigger,TriggerON)),NA())</f>
        <v>7.0391965518901145E-3</v>
      </c>
      <c r="H1886" s="42">
        <f>_xll.qlCalendarAdvance(Calendar,$H1885,B1886,"f",FALSE)</f>
        <v>52965</v>
      </c>
      <c r="I1886" s="139">
        <f>_xll.qlInterestRateIndexValueDate(Index1M,$H1886)</f>
        <v>52967</v>
      </c>
      <c r="J1886" s="144">
        <f>IFERROR(_xll.qlIndexFixing(Index1M,$H1886,TRUE,_xll.ohTrigger(RecalcTrigger,Trigger1M)),NA())</f>
        <v>7.0444427698801437E-3</v>
      </c>
      <c r="K1886" s="44">
        <f>IFERROR(_xll.qlIndexFixing(Index3M,H1886,TRUE,_xll.ohTrigger(RecalcTrigger,Trigger3M)),NA())</f>
        <v>7.287238117687167E-3</v>
      </c>
      <c r="L1886" s="44">
        <f>IFERROR(_xll.qlIndexFixing(Index6M,$H1886,TRUE,_xll.ohTrigger(RecalcTrigger,Trigger6M)),NA())</f>
        <v>7.2883067345783292E-3</v>
      </c>
      <c r="M1886" s="145">
        <f>IFERROR(_xll.qlIndexFixing(Index1Y,$H1886,TRUE,_xll.ohTrigger(RecalcTrigger,Trigger1Y)),NA())</f>
        <v>7.5213488921035384E-3</v>
      </c>
      <c r="N1886" s="144">
        <f>IFERROR(_xll.qlIndexFixing(ONIndex1M,I1886,TRUE,_xll.ohTrigger(RecalcTrigger,Trigger1M)),NA())</f>
        <v>7.0464569620831696E-3</v>
      </c>
      <c r="O1886" s="44">
        <f>IFERROR(_xll.qlIndexFixing(ONIndex3M,I1886,TRUE,_xll.ohTrigger(RecalcTrigger,Trigger3M)),NA())</f>
        <v>7.2967841358728691E-3</v>
      </c>
      <c r="P1886" s="44">
        <f>IFERROR(_xll.qlIndexFixing(ONIndex6M,I1886,TRUE,_xll.ohTrigger(RecalcTrigger,Trigger6M)),NA())</f>
        <v>7.3144393824176035E-3</v>
      </c>
      <c r="Q1886" s="145">
        <f>IFERROR(_xll.qlIndexFixing(ONIndex1Y,I1886,TRUE,_xll.ohTrigger(RecalcTrigger,Trigger1Y)),NA())</f>
        <v>7.5643508140466054E-3</v>
      </c>
    </row>
    <row r="1887" spans="2:17" x14ac:dyDescent="0.2">
      <c r="B1887" s="39" t="s">
        <v>42</v>
      </c>
      <c r="D1887" s="42">
        <f>_xll.qlCalendarAdvance(Calendar,$D1886,B1887,"f",FALSE)</f>
        <v>52972</v>
      </c>
      <c r="E1887" s="139">
        <f>_xll.qlInterestRateIndexValueDate(IndexON,D1887)</f>
        <v>52972</v>
      </c>
      <c r="F1887" s="155">
        <f>IFERROR(_xll.qlIndexFixing(IndexON,D1887,TRUE,_xll.ohTrigger(RecalcTrigger,TriggerON)),NA())</f>
        <v>7.0363212893020943E-3</v>
      </c>
      <c r="H1887" s="42">
        <f>_xll.qlCalendarAdvance(Calendar,$H1886,B1887,"f",FALSE)</f>
        <v>52972</v>
      </c>
      <c r="I1887" s="139">
        <f>_xll.qlInterestRateIndexValueDate(Index1M,$H1887)</f>
        <v>52974</v>
      </c>
      <c r="J1887" s="144">
        <f>IFERROR(_xll.qlIndexFixing(Index1M,$H1887,TRUE,_xll.ohTrigger(RecalcTrigger,Trigger1M)),NA())</f>
        <v>7.0419174083652392E-3</v>
      </c>
      <c r="K1887" s="44">
        <f>IFERROR(_xll.qlIndexFixing(Index3M,H1887,TRUE,_xll.ohTrigger(RecalcTrigger,Trigger3M)),NA())</f>
        <v>7.2844636081184078E-3</v>
      </c>
      <c r="L1887" s="44">
        <f>IFERROR(_xll.qlIndexFixing(Index6M,$H1887,TRUE,_xll.ohTrigger(RecalcTrigger,Trigger6M)),NA())</f>
        <v>7.2850863349721174E-3</v>
      </c>
      <c r="M1887" s="145">
        <f>IFERROR(_xll.qlIndexFixing(Index1Y,$H1887,TRUE,_xll.ohTrigger(RecalcTrigger,Trigger1Y)),NA())</f>
        <v>7.5185396164927157E-3</v>
      </c>
      <c r="N1887" s="144">
        <f>IFERROR(_xll.qlIndexFixing(ONIndex1M,I1887,TRUE,_xll.ohTrigger(RecalcTrigger,Trigger1M)),NA())</f>
        <v>7.0439285887324843E-3</v>
      </c>
      <c r="O1887" s="44">
        <f>IFERROR(_xll.qlIndexFixing(ONIndex3M,I1887,TRUE,_xll.ohTrigger(RecalcTrigger,Trigger3M)),NA())</f>
        <v>7.2939792812043436E-3</v>
      </c>
      <c r="P1887" s="44">
        <f>IFERROR(_xll.qlIndexFixing(ONIndex6M,I1887,TRUE,_xll.ohTrigger(RecalcTrigger,Trigger6M)),NA())</f>
        <v>7.3112407849507122E-3</v>
      </c>
      <c r="Q1887" s="145">
        <f>IFERROR(_xll.qlIndexFixing(ONIndex1Y,I1887,TRUE,_xll.ohTrigger(RecalcTrigger,Trigger1Y)),NA())</f>
        <v>7.5615026395503548E-3</v>
      </c>
    </row>
    <row r="1888" spans="2:17" x14ac:dyDescent="0.2">
      <c r="B1888" s="39" t="s">
        <v>42</v>
      </c>
      <c r="D1888" s="42">
        <f>_xll.qlCalendarAdvance(Calendar,$D1887,B1888,"f",FALSE)</f>
        <v>52979</v>
      </c>
      <c r="E1888" s="139">
        <f>_xll.qlInterestRateIndexValueDate(IndexON,D1888)</f>
        <v>52979</v>
      </c>
      <c r="F1888" s="155">
        <f>IFERROR(_xll.qlIndexFixing(IndexON,D1888,TRUE,_xll.ohTrigger(RecalcTrigger,TriggerON)),NA())</f>
        <v>7.0334435275931639E-3</v>
      </c>
      <c r="H1888" s="42">
        <f>_xll.qlCalendarAdvance(Calendar,$H1887,B1888,"f",FALSE)</f>
        <v>52979</v>
      </c>
      <c r="I1888" s="139">
        <f>_xll.qlInterestRateIndexValueDate(Index1M,$H1888)</f>
        <v>52981</v>
      </c>
      <c r="J1888" s="144">
        <f>IFERROR(_xll.qlIndexFixing(Index1M,$H1888,TRUE,_xll.ohTrigger(RecalcTrigger,Trigger1M)),NA())</f>
        <v>7.0393948371208492E-3</v>
      </c>
      <c r="K1888" s="44">
        <f>IFERROR(_xll.qlIndexFixing(Index3M,H1888,TRUE,_xll.ohTrigger(RecalcTrigger,Trigger3M)),NA())</f>
        <v>7.2816952965721882E-3</v>
      </c>
      <c r="L1888" s="44">
        <f>IFERROR(_xll.qlIndexFixing(Index6M,$H1888,TRUE,_xll.ohTrigger(RecalcTrigger,Trigger6M)),NA())</f>
        <v>7.2818651792361617E-3</v>
      </c>
      <c r="M1888" s="145">
        <f>IFERROR(_xll.qlIndexFixing(Index1Y,$H1888,TRUE,_xll.ohTrigger(RecalcTrigger,Trigger1Y)),NA())</f>
        <v>7.5157328901750533E-3</v>
      </c>
      <c r="N1888" s="144">
        <f>IFERROR(_xll.qlIndexFixing(ONIndex1M,I1888,TRUE,_xll.ohTrigger(RecalcTrigger,Trigger1M)),NA())</f>
        <v>7.0414029555898594E-3</v>
      </c>
      <c r="O1888" s="44">
        <f>IFERROR(_xll.qlIndexFixing(ONIndex3M,I1888,TRUE,_xll.ohTrigger(RecalcTrigger,Trigger3M)),NA())</f>
        <v>7.2911804067121722E-3</v>
      </c>
      <c r="P1888" s="44">
        <f>IFERROR(_xll.qlIndexFixing(ONIndex6M,I1888,TRUE,_xll.ohTrigger(RecalcTrigger,Trigger6M)),NA())</f>
        <v>7.3080412478354617E-3</v>
      </c>
      <c r="Q1888" s="145">
        <f>IFERROR(_xll.qlIndexFixing(ONIndex1Y,I1888,TRUE,_xll.ohTrigger(RecalcTrigger,Trigger1Y)),NA())</f>
        <v>7.5586565261254179E-3</v>
      </c>
    </row>
    <row r="1889" spans="2:17" x14ac:dyDescent="0.2">
      <c r="B1889" s="39" t="s">
        <v>42</v>
      </c>
      <c r="D1889" s="42">
        <f>_xll.qlCalendarAdvance(Calendar,$D1888,B1889,"f",FALSE)</f>
        <v>52986</v>
      </c>
      <c r="E1889" s="139">
        <f>_xll.qlInterestRateIndexValueDate(IndexON,D1889)</f>
        <v>52986</v>
      </c>
      <c r="F1889" s="155">
        <f>IFERROR(_xll.qlIndexFixing(IndexON,D1889,TRUE,_xll.ohTrigger(RecalcTrigger,TriggerON)),NA())</f>
        <v>7.0305632833100873E-3</v>
      </c>
      <c r="H1889" s="42">
        <f>_xll.qlCalendarAdvance(Calendar,$H1888,B1889,"f",FALSE)</f>
        <v>52986</v>
      </c>
      <c r="I1889" s="139">
        <f>_xll.qlInterestRateIndexValueDate(Index1M,$H1889)</f>
        <v>52988</v>
      </c>
      <c r="J1889" s="144">
        <f>IFERROR(_xll.qlIndexFixing(Index1M,$H1889,TRUE,_xll.ohTrigger(RecalcTrigger,Trigger1M)),NA())</f>
        <v>7.036875085221217E-3</v>
      </c>
      <c r="K1889" s="44">
        <f>IFERROR(_xll.qlIndexFixing(Index3M,H1889,TRUE,_xll.ohTrigger(RecalcTrigger,Trigger3M)),NA())</f>
        <v>7.2789332184903799E-3</v>
      </c>
      <c r="L1889" s="44">
        <f>IFERROR(_xll.qlIndexFixing(Index6M,$H1889,TRUE,_xll.ohTrigger(RecalcTrigger,Trigger6M)),NA())</f>
        <v>7.2786432821749722E-3</v>
      </c>
      <c r="M1889" s="145">
        <f>IFERROR(_xll.qlIndexFixing(Index1Y,$H1889,TRUE,_xll.ohTrigger(RecalcTrigger,Trigger1Y)),NA())</f>
        <v>7.5129287313976528E-3</v>
      </c>
      <c r="N1889" s="144">
        <f>IFERROR(_xll.qlIndexFixing(ONIndex1M,I1889,TRUE,_xll.ohTrigger(RecalcTrigger,Trigger1M)),NA())</f>
        <v>7.0388800919118921E-3</v>
      </c>
      <c r="O1889" s="44">
        <f>IFERROR(_xll.qlIndexFixing(ONIndex3M,I1889,TRUE,_xll.ohTrigger(RecalcTrigger,Trigger3M)),NA())</f>
        <v>7.2883875478879645E-3</v>
      </c>
      <c r="P1889" s="44">
        <f>IFERROR(_xll.qlIndexFixing(ONIndex6M,I1889,TRUE,_xll.ohTrigger(RecalcTrigger,Trigger6M)),NA())</f>
        <v>7.3048407857800868E-3</v>
      </c>
      <c r="Q1889" s="145">
        <f>IFERROR(_xll.qlIndexFixing(ONIndex1Y,I1889,TRUE,_xll.ohTrigger(RecalcTrigger,Trigger1Y)),NA())</f>
        <v>7.5558124920771519E-3</v>
      </c>
    </row>
    <row r="1890" spans="2:17" x14ac:dyDescent="0.2">
      <c r="B1890" s="39" t="s">
        <v>42</v>
      </c>
      <c r="D1890" s="42">
        <f>_xll.qlCalendarAdvance(Calendar,$D1889,B1890,"f",FALSE)</f>
        <v>52993</v>
      </c>
      <c r="E1890" s="139">
        <f>_xll.qlInterestRateIndexValueDate(IndexON,D1890)</f>
        <v>52993</v>
      </c>
      <c r="F1890" s="155">
        <f>IFERROR(_xll.qlIndexFixing(IndexON,D1890,TRUE,_xll.ohTrigger(RecalcTrigger,TriggerON)),NA())</f>
        <v>7.0276805729996283E-3</v>
      </c>
      <c r="H1890" s="42">
        <f>_xll.qlCalendarAdvance(Calendar,$H1889,B1890,"f",FALSE)</f>
        <v>52993</v>
      </c>
      <c r="I1890" s="139">
        <f>_xll.qlInterestRateIndexValueDate(Index1M,$H1890)</f>
        <v>52995</v>
      </c>
      <c r="J1890" s="144">
        <f>IFERROR(_xll.qlIndexFixing(Index1M,$H1890,TRUE,_xll.ohTrigger(RecalcTrigger,Trigger1M)),NA())</f>
        <v>7.0348015264722263E-3</v>
      </c>
      <c r="K1890" s="44">
        <f>IFERROR(_xll.qlIndexFixing(Index3M,H1890,TRUE,_xll.ohTrigger(RecalcTrigger,Trigger3M)),NA())</f>
        <v>7.2762995947353668E-3</v>
      </c>
      <c r="L1890" s="44">
        <f>IFERROR(_xll.qlIndexFixing(Index6M,$H1890,TRUE,_xll.ohTrigger(RecalcTrigger,Trigger6M)),NA())</f>
        <v>7.2754206585921768E-3</v>
      </c>
      <c r="M1890" s="145">
        <f>IFERROR(_xll.qlIndexFixing(Index1Y,$H1890,TRUE,_xll.ohTrigger(RecalcTrigger,Trigger1Y)),NA())</f>
        <v>7.5101271584071799E-3</v>
      </c>
      <c r="N1890" s="144">
        <f>IFERROR(_xll.qlIndexFixing(ONIndex1M,I1890,TRUE,_xll.ohTrigger(RecalcTrigger,Trigger1M)),NA())</f>
        <v>7.0363600266354354E-3</v>
      </c>
      <c r="O1890" s="44">
        <f>IFERROR(_xll.qlIndexFixing(ONIndex3M,I1890,TRUE,_xll.ohTrigger(RecalcTrigger,Trigger3M)),NA())</f>
        <v>7.2856007400634581E-3</v>
      </c>
      <c r="P1890" s="44">
        <f>IFERROR(_xll.qlIndexFixing(ONIndex6M,I1890,TRUE,_xll.ohTrigger(RecalcTrigger,Trigger6M)),NA())</f>
        <v>7.301639413492822E-3</v>
      </c>
      <c r="Q1890" s="145">
        <f>IFERROR(_xll.qlIndexFixing(ONIndex1Y,I1890,TRUE,_xll.ohTrigger(RecalcTrigger,Trigger1Y)),NA())</f>
        <v>7.5529705555510418E-3</v>
      </c>
    </row>
    <row r="1891" spans="2:17" x14ac:dyDescent="0.2">
      <c r="B1891" s="39" t="s">
        <v>42</v>
      </c>
      <c r="D1891" s="42">
        <f>_xll.qlCalendarAdvance(Calendar,$D1890,B1891,"f",FALSE)</f>
        <v>53000</v>
      </c>
      <c r="E1891" s="139">
        <f>_xll.qlInterestRateIndexValueDate(IndexON,D1891)</f>
        <v>53000</v>
      </c>
      <c r="F1891" s="155">
        <f>IFERROR(_xll.qlIndexFixing(IndexON,D1891,TRUE,_xll.ohTrigger(RecalcTrigger,TriggerON)),NA())</f>
        <v>7.0247954132085511E-3</v>
      </c>
      <c r="H1891" s="42">
        <f>_xll.qlCalendarAdvance(Calendar,$H1890,B1891,"f",FALSE)</f>
        <v>53000</v>
      </c>
      <c r="I1891" s="139">
        <f>_xll.qlInterestRateIndexValueDate(Index1M,$H1891)</f>
        <v>53002</v>
      </c>
      <c r="J1891" s="144">
        <f>IFERROR(_xll.qlIndexFixing(Index1M,$H1891,TRUE,_xll.ohTrigger(RecalcTrigger,Trigger1M)),NA())</f>
        <v>7.0322868659210081E-3</v>
      </c>
      <c r="K1891" s="44">
        <f>IFERROR(_xll.qlIndexFixing(Index3M,H1891,TRUE,_xll.ohTrigger(RecalcTrigger,Trigger3M)),NA())</f>
        <v>7.2735496885386816E-3</v>
      </c>
      <c r="L1891" s="44">
        <f>IFERROR(_xll.qlIndexFixing(Index6M,$H1891,TRUE,_xll.ohTrigger(RecalcTrigger,Trigger6M)),NA())</f>
        <v>7.2721973232936134E-3</v>
      </c>
      <c r="M1891" s="145">
        <f>IFERROR(_xll.qlIndexFixing(Index1Y,$H1891,TRUE,_xll.ohTrigger(RecalcTrigger,Trigger1Y)),NA())</f>
        <v>7.5073281894498609E-3</v>
      </c>
      <c r="N1891" s="144">
        <f>IFERROR(_xll.qlIndexFixing(ONIndex1M,I1891,TRUE,_xll.ohTrigger(RecalcTrigger,Trigger1M)),NA())</f>
        <v>7.0338427887772781E-3</v>
      </c>
      <c r="O1891" s="44">
        <f>IFERROR(_xll.qlIndexFixing(ONIndex3M,I1891,TRUE,_xll.ohTrigger(RecalcTrigger,Trigger3M)),NA())</f>
        <v>7.2828200187302627E-3</v>
      </c>
      <c r="P1891" s="44">
        <f>IFERROR(_xll.qlIndexFixing(ONIndex6M,I1891,TRUE,_xll.ohTrigger(RecalcTrigger,Trigger6M)),NA())</f>
        <v>7.298437145761838E-3</v>
      </c>
      <c r="Q1891" s="145">
        <f>IFERROR(_xll.qlIndexFixing(ONIndex1Y,I1891,TRUE,_xll.ohTrigger(RecalcTrigger,Trigger1Y)),NA())</f>
        <v>7.5501307344527646E-3</v>
      </c>
    </row>
    <row r="1892" spans="2:17" x14ac:dyDescent="0.2">
      <c r="B1892" s="39" t="s">
        <v>42</v>
      </c>
      <c r="D1892" s="42">
        <f>_xll.qlCalendarAdvance(Calendar,$D1891,B1892,"f",FALSE)</f>
        <v>53007</v>
      </c>
      <c r="E1892" s="139">
        <f>_xll.qlInterestRateIndexValueDate(IndexON,D1892)</f>
        <v>53007</v>
      </c>
      <c r="F1892" s="155">
        <f>IFERROR(_xll.qlIndexFixing(IndexON,D1892,TRUE,_xll.ohTrigger(RecalcTrigger,TriggerON)),NA())</f>
        <v>7.0219078206434915E-3</v>
      </c>
      <c r="H1892" s="42">
        <f>_xll.qlCalendarAdvance(Calendar,$H1891,B1892,"f",FALSE)</f>
        <v>53007</v>
      </c>
      <c r="I1892" s="139">
        <f>_xll.qlInterestRateIndexValueDate(Index1M,$H1892)</f>
        <v>53009</v>
      </c>
      <c r="J1892" s="144">
        <f>IFERROR(_xll.qlIndexFixing(Index1M,$H1892,TRUE,_xll.ohTrigger(RecalcTrigger,Trigger1M)),NA())</f>
        <v>7.0297751033288058E-3</v>
      </c>
      <c r="K1892" s="44">
        <f>IFERROR(_xll.qlIndexFixing(Index3M,H1892,TRUE,_xll.ohTrigger(RecalcTrigger,Trigger3M)),NA())</f>
        <v>7.2708061194463203E-3</v>
      </c>
      <c r="L1892" s="44">
        <f>IFERROR(_xll.qlIndexFixing(Index6M,$H1892,TRUE,_xll.ohTrigger(RecalcTrigger,Trigger6M)),NA())</f>
        <v>7.2689732910820246E-3</v>
      </c>
      <c r="M1892" s="145">
        <f>IFERROR(_xll.qlIndexFixing(Index1Y,$H1892,TRUE,_xll.ohTrigger(RecalcTrigger,Trigger1Y)),NA())</f>
        <v>7.5045318427719209E-3</v>
      </c>
      <c r="N1892" s="144">
        <f>IFERROR(_xll.qlIndexFixing(ONIndex1M,I1892,TRUE,_xll.ohTrigger(RecalcTrigger,Trigger1M)),NA())</f>
        <v>7.0313284074341453E-3</v>
      </c>
      <c r="O1892" s="44">
        <f>IFERROR(_xll.qlIndexFixing(ONIndex3M,I1892,TRUE,_xll.ohTrigger(RecalcTrigger,Trigger3M)),NA())</f>
        <v>7.2800454190602437E-3</v>
      </c>
      <c r="P1892" s="44">
        <f>IFERROR(_xll.qlIndexFixing(ONIndex6M,I1892,TRUE,_xll.ohTrigger(RecalcTrigger,Trigger6M)),NA())</f>
        <v>7.2952339972154334E-3</v>
      </c>
      <c r="Q1892" s="145">
        <f>IFERROR(_xll.qlIndexFixing(ONIndex1Y,I1892,TRUE,_xll.ohTrigger(RecalcTrigger,Trigger1Y)),NA())</f>
        <v>7.5472930471676136E-3</v>
      </c>
    </row>
    <row r="1893" spans="2:17" x14ac:dyDescent="0.2">
      <c r="B1893" s="39" t="s">
        <v>42</v>
      </c>
      <c r="D1893" s="42">
        <f>_xll.qlCalendarAdvance(Calendar,$D1892,B1893,"f",FALSE)</f>
        <v>53014</v>
      </c>
      <c r="E1893" s="139">
        <f>_xll.qlInterestRateIndexValueDate(IndexON,D1893)</f>
        <v>53014</v>
      </c>
      <c r="F1893" s="155">
        <f>IFERROR(_xll.qlIndexFixing(IndexON,D1893,TRUE,_xll.ohTrigger(RecalcTrigger,TriggerON)),NA())</f>
        <v>7.0190178116913415E-3</v>
      </c>
      <c r="H1893" s="42">
        <f>_xll.qlCalendarAdvance(Calendar,$H1892,B1893,"f",FALSE)</f>
        <v>53014</v>
      </c>
      <c r="I1893" s="139">
        <f>_xll.qlInterestRateIndexValueDate(Index1M,$H1893)</f>
        <v>53016</v>
      </c>
      <c r="J1893" s="144">
        <f>IFERROR(_xll.qlIndexFixing(Index1M,$H1893,TRUE,_xll.ohTrigger(RecalcTrigger,Trigger1M)),NA())</f>
        <v>7.0272662677723597E-3</v>
      </c>
      <c r="K1893" s="44">
        <f>IFERROR(_xll.qlIndexFixing(Index3M,H1893,TRUE,_xll.ohTrigger(RecalcTrigger,Trigger3M)),NA())</f>
        <v>7.2680689228960043E-3</v>
      </c>
      <c r="L1893" s="44">
        <f>IFERROR(_xll.qlIndexFixing(Index6M,$H1893,TRUE,_xll.ohTrigger(RecalcTrigger,Trigger6M)),NA())</f>
        <v>7.2657485767623643E-3</v>
      </c>
      <c r="M1893" s="145">
        <f>IFERROR(_xll.qlIndexFixing(Index1Y,$H1893,TRUE,_xll.ohTrigger(RecalcTrigger,Trigger1Y)),NA())</f>
        <v>7.50173813661915E-3</v>
      </c>
      <c r="N1893" s="144">
        <f>IFERROR(_xll.qlIndexFixing(ONIndex1M,I1893,TRUE,_xll.ohTrigger(RecalcTrigger,Trigger1M)),NA())</f>
        <v>7.0288169117027621E-3</v>
      </c>
      <c r="O1893" s="44">
        <f>IFERROR(_xll.qlIndexFixing(ONIndex3M,I1893,TRUE,_xll.ohTrigger(RecalcTrigger,Trigger3M)),NA())</f>
        <v>7.2772769766249468E-3</v>
      </c>
      <c r="P1893" s="44">
        <f>IFERROR(_xll.qlIndexFixing(ONIndex6M,I1893,TRUE,_xll.ohTrigger(RecalcTrigger,Trigger6M)),NA())</f>
        <v>7.292029982721715E-3</v>
      </c>
      <c r="Q1893" s="145">
        <f>IFERROR(_xll.qlIndexFixing(ONIndex1Y,I1893,TRUE,_xll.ohTrigger(RecalcTrigger,Trigger1Y)),NA())</f>
        <v>7.5444575116012658E-3</v>
      </c>
    </row>
    <row r="1894" spans="2:17" x14ac:dyDescent="0.2">
      <c r="B1894" s="39" t="s">
        <v>42</v>
      </c>
      <c r="D1894" s="42">
        <f>_xll.qlCalendarAdvance(Calendar,$D1893,B1894,"f",FALSE)</f>
        <v>53021</v>
      </c>
      <c r="E1894" s="139">
        <f>_xll.qlInterestRateIndexValueDate(IndexON,D1894)</f>
        <v>53021</v>
      </c>
      <c r="F1894" s="155">
        <f>IFERROR(_xll.qlIndexFixing(IndexON,D1894,TRUE,_xll.ohTrigger(RecalcTrigger,TriggerON)),NA())</f>
        <v>7.0161254030587372E-3</v>
      </c>
      <c r="H1894" s="42">
        <f>_xll.qlCalendarAdvance(Calendar,$H1893,B1894,"f",FALSE)</f>
        <v>53021</v>
      </c>
      <c r="I1894" s="139">
        <f>_xll.qlInterestRateIndexValueDate(Index1M,$H1894)</f>
        <v>53023</v>
      </c>
      <c r="J1894" s="144">
        <f>IFERROR(_xll.qlIndexFixing(Index1M,$H1894,TRUE,_xll.ohTrigger(RecalcTrigger,Trigger1M)),NA())</f>
        <v>7.0243196334729419E-3</v>
      </c>
      <c r="K1894" s="44">
        <f>IFERROR(_xll.qlIndexFixing(Index3M,H1894,TRUE,_xll.ohTrigger(RecalcTrigger,Trigger3M)),NA())</f>
        <v>7.2649765560359068E-3</v>
      </c>
      <c r="L1894" s="44">
        <f>IFERROR(_xll.qlIndexFixing(Index6M,$H1894,TRUE,_xll.ohTrigger(RecalcTrigger,Trigger6M)),NA())</f>
        <v>7.2617358268492549E-3</v>
      </c>
      <c r="M1894" s="145">
        <f>IFERROR(_xll.qlIndexFixing(Index1Y,$H1894,TRUE,_xll.ohTrigger(RecalcTrigger,Trigger1Y)),NA())</f>
        <v>7.4989470892379926E-3</v>
      </c>
      <c r="N1894" s="144">
        <f>IFERROR(_xll.qlIndexFixing(ONIndex1M,I1894,TRUE,_xll.ohTrigger(RecalcTrigger,Trigger1M)),NA())</f>
        <v>7.0263083305999174E-3</v>
      </c>
      <c r="O1894" s="44">
        <f>IFERROR(_xll.qlIndexFixing(ONIndex3M,I1894,TRUE,_xll.ohTrigger(RecalcTrigger,Trigger3M)),NA())</f>
        <v>7.2745147266761734E-3</v>
      </c>
      <c r="P1894" s="44">
        <f>IFERROR(_xll.qlIndexFixing(ONIndex6M,I1894,TRUE,_xll.ohTrigger(RecalcTrigger,Trigger6M)),NA())</f>
        <v>7.2888251169889173E-3</v>
      </c>
      <c r="Q1894" s="145">
        <f>IFERROR(_xll.qlIndexFixing(ONIndex1Y,I1894,TRUE,_xll.ohTrigger(RecalcTrigger,Trigger1Y)),NA())</f>
        <v>7.5416241460590783E-3</v>
      </c>
    </row>
    <row r="1895" spans="2:17" x14ac:dyDescent="0.2">
      <c r="B1895" s="39" t="s">
        <v>42</v>
      </c>
      <c r="D1895" s="42">
        <f>_xll.qlCalendarAdvance(Calendar,$D1894,B1895,"f",FALSE)</f>
        <v>53028</v>
      </c>
      <c r="E1895" s="139">
        <f>_xll.qlInterestRateIndexValueDate(IndexON,D1895)</f>
        <v>53028</v>
      </c>
      <c r="F1895" s="155">
        <f>IFERROR(_xll.qlIndexFixing(IndexON,D1895,TRUE,_xll.ohTrigger(RecalcTrigger,TriggerON)),NA())</f>
        <v>7.0132306112125065E-3</v>
      </c>
      <c r="H1895" s="42">
        <f>_xll.qlCalendarAdvance(Calendar,$H1894,B1895,"f",FALSE)</f>
        <v>53028</v>
      </c>
      <c r="I1895" s="139">
        <f>_xll.qlInterestRateIndexValueDate(Index1M,$H1895)</f>
        <v>53030</v>
      </c>
      <c r="J1895" s="144">
        <f>IFERROR(_xll.qlIndexFixing(Index1M,$H1895,TRUE,_xll.ohTrigger(RecalcTrigger,Trigger1M)),NA())</f>
        <v>7.0217074234634295E-3</v>
      </c>
      <c r="K1895" s="44">
        <f>IFERROR(_xll.qlIndexFixing(Index3M,H1895,TRUE,_xll.ohTrigger(RecalcTrigger,Trigger3M)),NA())</f>
        <v>7.2622534479282056E-3</v>
      </c>
      <c r="L1895" s="44">
        <f>IFERROR(_xll.qlIndexFixing(Index6M,$H1895,TRUE,_xll.ohTrigger(RecalcTrigger,Trigger6M)),NA())</f>
        <v>7.25850926164628E-3</v>
      </c>
      <c r="M1895" s="145">
        <f>IFERROR(_xll.qlIndexFixing(Index1Y,$H1895,TRUE,_xll.ohTrigger(RecalcTrigger,Trigger1Y)),NA())</f>
        <v>7.4961587188737992E-3</v>
      </c>
      <c r="N1895" s="144">
        <f>IFERROR(_xll.qlIndexFixing(ONIndex1M,I1895,TRUE,_xll.ohTrigger(RecalcTrigger,Trigger1M)),NA())</f>
        <v>7.0238026932223363E-3</v>
      </c>
      <c r="O1895" s="44">
        <f>IFERROR(_xll.qlIndexFixing(ONIndex3M,I1895,TRUE,_xll.ohTrigger(RecalcTrigger,Trigger3M)),NA())</f>
        <v>7.2717587048654053E-3</v>
      </c>
      <c r="P1895" s="44">
        <f>IFERROR(_xll.qlIndexFixing(ONIndex6M,I1895,TRUE,_xll.ohTrigger(RecalcTrigger,Trigger6M)),NA())</f>
        <v>7.2856194148052111E-3</v>
      </c>
      <c r="Q1895" s="145">
        <f>IFERROR(_xll.qlIndexFixing(ONIndex1Y,I1895,TRUE,_xll.ohTrigger(RecalcTrigger,Trigger1Y)),NA())</f>
        <v>7.5387929686066002E-3</v>
      </c>
    </row>
    <row r="1896" spans="2:17" x14ac:dyDescent="0.2">
      <c r="B1896" s="39" t="s">
        <v>42</v>
      </c>
      <c r="D1896" s="42">
        <f>_xll.qlCalendarAdvance(Calendar,$D1895,B1896,"f",FALSE)</f>
        <v>53035</v>
      </c>
      <c r="E1896" s="139">
        <f>_xll.qlInterestRateIndexValueDate(IndexON,D1896)</f>
        <v>53035</v>
      </c>
      <c r="F1896" s="155">
        <f>IFERROR(_xll.qlIndexFixing(IndexON,D1896,TRUE,_xll.ohTrigger(RecalcTrigger,TriggerON)),NA())</f>
        <v>7.0103334527793493E-3</v>
      </c>
      <c r="H1896" s="42">
        <f>_xll.qlCalendarAdvance(Calendar,$H1895,B1896,"f",FALSE)</f>
        <v>53035</v>
      </c>
      <c r="I1896" s="139">
        <f>_xll.qlInterestRateIndexValueDate(Index1M,$H1896)</f>
        <v>53037</v>
      </c>
      <c r="J1896" s="144">
        <f>IFERROR(_xll.qlIndexFixing(Index1M,$H1896,TRUE,_xll.ohTrigger(RecalcTrigger,Trigger1M)),NA())</f>
        <v>7.0193182057559644E-3</v>
      </c>
      <c r="K1896" s="44">
        <f>IFERROR(_xll.qlIndexFixing(Index3M,H1896,TRUE,_xll.ohTrigger(RecalcTrigger,Trigger3M)),NA())</f>
        <v>7.2595368267297754E-3</v>
      </c>
      <c r="L1896" s="44">
        <f>IFERROR(_xll.qlIndexFixing(Index6M,$H1896,TRUE,_xll.ohTrigger(RecalcTrigger,Trigger6M)),NA())</f>
        <v>7.2552820641147066E-3</v>
      </c>
      <c r="M1896" s="145">
        <f>IFERROR(_xll.qlIndexFixing(Index1Y,$H1896,TRUE,_xll.ohTrigger(RecalcTrigger,Trigger1Y)),NA())</f>
        <v>7.4933730437721406E-3</v>
      </c>
      <c r="N1896" s="144">
        <f>IFERROR(_xll.qlIndexFixing(ONIndex1M,I1896,TRUE,_xll.ohTrigger(RecalcTrigger,Trigger1M)),NA())</f>
        <v>7.0213000285868077E-3</v>
      </c>
      <c r="O1896" s="44">
        <f>IFERROR(_xll.qlIndexFixing(ONIndex3M,I1896,TRUE,_xll.ohTrigger(RecalcTrigger,Trigger3M)),NA())</f>
        <v>7.269008946364508E-3</v>
      </c>
      <c r="P1896" s="44">
        <f>IFERROR(_xll.qlIndexFixing(ONIndex6M,I1896,TRUE,_xll.ohTrigger(RecalcTrigger,Trigger6M)),NA())</f>
        <v>7.282412890878831E-3</v>
      </c>
      <c r="Q1896" s="145">
        <f>IFERROR(_xll.qlIndexFixing(ONIndex1Y,I1896,TRUE,_xll.ohTrigger(RecalcTrigger,Trigger1Y)),NA())</f>
        <v>7.5359639973093806E-3</v>
      </c>
    </row>
    <row r="1897" spans="2:17" x14ac:dyDescent="0.2">
      <c r="B1897" s="39" t="s">
        <v>42</v>
      </c>
      <c r="D1897" s="42">
        <f>_xll.qlCalendarAdvance(Calendar,$D1896,B1897,"f",FALSE)</f>
        <v>53042</v>
      </c>
      <c r="E1897" s="139">
        <f>_xll.qlInterestRateIndexValueDate(IndexON,D1897)</f>
        <v>53042</v>
      </c>
      <c r="F1897" s="155">
        <f>IFERROR(_xll.qlIndexFixing(IndexON,D1897,TRUE,_xll.ohTrigger(RecalcTrigger,TriggerON)),NA())</f>
        <v>7.0074339443060296E-3</v>
      </c>
      <c r="H1897" s="42">
        <f>_xll.qlCalendarAdvance(Calendar,$H1896,B1897,"f",FALSE)</f>
        <v>53042</v>
      </c>
      <c r="I1897" s="139">
        <f>_xll.qlInterestRateIndexValueDate(Index1M,$H1897)</f>
        <v>53044</v>
      </c>
      <c r="J1897" s="144">
        <f>IFERROR(_xll.qlIndexFixing(Index1M,$H1897,TRUE,_xll.ohTrigger(RecalcTrigger,Trigger1M)),NA())</f>
        <v>7.0168220552546678E-3</v>
      </c>
      <c r="K1897" s="44">
        <f>IFERROR(_xll.qlIndexFixing(Index3M,H1897,TRUE,_xll.ohTrigger(RecalcTrigger,Trigger3M)),NA())</f>
        <v>7.2568267278818313E-3</v>
      </c>
      <c r="L1897" s="44">
        <f>IFERROR(_xll.qlIndexFixing(Index6M,$H1897,TRUE,_xll.ohTrigger(RecalcTrigger,Trigger6M)),NA())</f>
        <v>7.2520542490590364E-3</v>
      </c>
      <c r="M1897" s="145">
        <f>IFERROR(_xll.qlIndexFixing(Index1Y,$H1897,TRUE,_xll.ohTrigger(RecalcTrigger,Trigger1Y)),NA())</f>
        <v>7.4901131383955334E-3</v>
      </c>
      <c r="N1897" s="144">
        <f>IFERROR(_xll.qlIndexFixing(ONIndex1M,I1897,TRUE,_xll.ohTrigger(RecalcTrigger,Trigger1M)),NA())</f>
        <v>7.0188003657900566E-3</v>
      </c>
      <c r="O1897" s="44">
        <f>IFERROR(_xll.qlIndexFixing(ONIndex3M,I1897,TRUE,_xll.ohTrigger(RecalcTrigger,Trigger3M)),NA())</f>
        <v>7.266265486505219E-3</v>
      </c>
      <c r="P1897" s="44">
        <f>IFERROR(_xll.qlIndexFixing(ONIndex6M,I1897,TRUE,_xll.ohTrigger(RecalcTrigger,Trigger6M)),NA())</f>
        <v>7.2792055599180117E-3</v>
      </c>
      <c r="Q1897" s="145">
        <f>IFERROR(_xll.qlIndexFixing(ONIndex1Y,I1897,TRUE,_xll.ohTrigger(RecalcTrigger,Trigger1Y)),NA())</f>
        <v>7.5331372503928407E-3</v>
      </c>
    </row>
    <row r="1898" spans="2:17" x14ac:dyDescent="0.2">
      <c r="B1898" s="39" t="s">
        <v>42</v>
      </c>
      <c r="D1898" s="42">
        <f>_xll.qlCalendarAdvance(Calendar,$D1897,B1898,"f",FALSE)</f>
        <v>53049</v>
      </c>
      <c r="E1898" s="139">
        <f>_xll.qlInterestRateIndexValueDate(IndexON,D1898)</f>
        <v>53049</v>
      </c>
      <c r="F1898" s="155">
        <f>IFERROR(_xll.qlIndexFixing(IndexON,D1898,TRUE,_xll.ohTrigger(RecalcTrigger,TriggerON)),NA())</f>
        <v>7.0045321023393115E-3</v>
      </c>
      <c r="H1898" s="42">
        <f>_xll.qlCalendarAdvance(Calendar,$H1897,B1898,"f",FALSE)</f>
        <v>53049</v>
      </c>
      <c r="I1898" s="139">
        <f>_xll.qlInterestRateIndexValueDate(Index1M,$H1898)</f>
        <v>53051</v>
      </c>
      <c r="J1898" s="144">
        <f>IFERROR(_xll.qlIndexFixing(Index1M,$H1898,TRUE,_xll.ohTrigger(RecalcTrigger,Trigger1M)),NA())</f>
        <v>7.0146574832316662E-3</v>
      </c>
      <c r="K1898" s="44">
        <f>IFERROR(_xll.qlIndexFixing(Index3M,H1898,TRUE,_xll.ohTrigger(RecalcTrigger,Trigger3M)),NA())</f>
        <v>7.2541231868229819E-3</v>
      </c>
      <c r="L1898" s="44">
        <f>IFERROR(_xll.qlIndexFixing(Index6M,$H1898,TRUE,_xll.ohTrigger(RecalcTrigger,Trigger6M)),NA())</f>
        <v>7.2492995425256753E-3</v>
      </c>
      <c r="M1898" s="145">
        <f>IFERROR(_xll.qlIndexFixing(Index1Y,$H1898,TRUE,_xll.ohTrigger(RecalcTrigger,Trigger1Y)),NA())</f>
        <v>7.4878098523371676E-3</v>
      </c>
      <c r="N1898" s="144">
        <f>IFERROR(_xll.qlIndexFixing(ONIndex1M,I1898,TRUE,_xll.ohTrigger(RecalcTrigger,Trigger1M)),NA())</f>
        <v>7.016303733768936E-3</v>
      </c>
      <c r="O1898" s="44">
        <f>IFERROR(_xll.qlIndexFixing(ONIndex3M,I1898,TRUE,_xll.ohTrigger(RecalcTrigger,Trigger3M)),NA())</f>
        <v>7.2635283607791479E-3</v>
      </c>
      <c r="P1898" s="44">
        <f>IFERROR(_xll.qlIndexFixing(ONIndex6M,I1898,TRUE,_xll.ohTrigger(RecalcTrigger,Trigger6M)),NA())</f>
        <v>7.2759974367908598E-3</v>
      </c>
      <c r="Q1898" s="145">
        <f>IFERROR(_xll.qlIndexFixing(ONIndex1Y,I1898,TRUE,_xll.ohTrigger(RecalcTrigger,Trigger1Y)),NA())</f>
        <v>7.5303127459225294E-3</v>
      </c>
    </row>
    <row r="1899" spans="2:17" x14ac:dyDescent="0.2">
      <c r="B1899" s="39" t="s">
        <v>42</v>
      </c>
      <c r="D1899" s="42">
        <f>_xll.qlCalendarAdvance(Calendar,$D1898,B1899,"f",FALSE)</f>
        <v>53056</v>
      </c>
      <c r="E1899" s="139">
        <f>_xll.qlInterestRateIndexValueDate(IndexON,D1899)</f>
        <v>53056</v>
      </c>
      <c r="F1899" s="155">
        <f>IFERROR(_xll.qlIndexFixing(IndexON,D1899,TRUE,_xll.ohTrigger(RecalcTrigger,TriggerON)),NA())</f>
        <v>7.0016279435058948E-3</v>
      </c>
      <c r="H1899" s="42">
        <f>_xll.qlCalendarAdvance(Calendar,$H1898,B1899,"f",FALSE)</f>
        <v>53056</v>
      </c>
      <c r="I1899" s="139">
        <f>_xll.qlInterestRateIndexValueDate(Index1M,$H1899)</f>
        <v>53058</v>
      </c>
      <c r="J1899" s="144">
        <f>IFERROR(_xll.qlIndexFixing(Index1M,$H1899,TRUE,_xll.ohTrigger(RecalcTrigger,Trigger1M)),NA())</f>
        <v>7.011839026337674E-3</v>
      </c>
      <c r="K1899" s="44">
        <f>IFERROR(_xll.qlIndexFixing(Index3M,H1899,TRUE,_xll.ohTrigger(RecalcTrigger,Trigger3M)),NA())</f>
        <v>7.2515446374081518E-3</v>
      </c>
      <c r="L1899" s="44">
        <f>IFERROR(_xll.qlIndexFixing(Index6M,$H1899,TRUE,_xll.ohTrigger(RecalcTrigger,Trigger6M)),NA())</f>
        <v>7.2460708422904191E-3</v>
      </c>
      <c r="M1899" s="145">
        <f>IFERROR(_xll.qlIndexFixing(Index1Y,$H1899,TRUE,_xll.ohTrigger(RecalcTrigger,Trigger1Y)),NA())</f>
        <v>7.4850323724936791E-3</v>
      </c>
      <c r="N1899" s="144">
        <f>IFERROR(_xll.qlIndexFixing(ONIndex1M,I1899,TRUE,_xll.ohTrigger(RecalcTrigger,Trigger1M)),NA())</f>
        <v>7.0130982786675844E-3</v>
      </c>
      <c r="O1899" s="44">
        <f>IFERROR(_xll.qlIndexFixing(ONIndex3M,I1899,TRUE,_xll.ohTrigger(RecalcTrigger,Trigger3M)),NA())</f>
        <v>7.2600185634463799E-3</v>
      </c>
      <c r="P1899" s="44">
        <f>IFERROR(_xll.qlIndexFixing(ONIndex6M,I1899,TRUE,_xll.ohTrigger(RecalcTrigger,Trigger6M)),NA())</f>
        <v>7.2718715666653111E-3</v>
      </c>
      <c r="Q1899" s="145">
        <f>IFERROR(_xll.qlIndexFixing(ONIndex1Y,I1899,TRUE,_xll.ohTrigger(RecalcTrigger,Trigger1Y)),NA())</f>
        <v>7.5266845644872404E-3</v>
      </c>
    </row>
    <row r="1900" spans="2:17" x14ac:dyDescent="0.2">
      <c r="B1900" s="39" t="s">
        <v>42</v>
      </c>
      <c r="D1900" s="42">
        <f>_xll.qlCalendarAdvance(Calendar,$D1899,B1900,"f",FALSE)</f>
        <v>53063</v>
      </c>
      <c r="E1900" s="139">
        <f>_xll.qlInterestRateIndexValueDate(IndexON,D1900)</f>
        <v>53063</v>
      </c>
      <c r="F1900" s="155">
        <f>IFERROR(_xll.qlIndexFixing(IndexON,D1900,TRUE,_xll.ohTrigger(RecalcTrigger,TriggerON)),NA())</f>
        <v>6.9987214843525436E-3</v>
      </c>
      <c r="H1900" s="42">
        <f>_xll.qlCalendarAdvance(Calendar,$H1899,B1900,"f",FALSE)</f>
        <v>53063</v>
      </c>
      <c r="I1900" s="139">
        <f>_xll.qlInterestRateIndexValueDate(Index1M,$H1900)</f>
        <v>53065</v>
      </c>
      <c r="J1900" s="144">
        <f>IFERROR(_xll.qlIndexFixing(Index1M,$H1900,TRUE,_xll.ohTrigger(RecalcTrigger,Trigger1M)),NA())</f>
        <v>7.0093522060679647E-3</v>
      </c>
      <c r="K1900" s="44">
        <f>IFERROR(_xll.qlIndexFixing(Index3M,H1900,TRUE,_xll.ohTrigger(RecalcTrigger,Trigger3M)),NA())</f>
        <v>7.248853892226321E-3</v>
      </c>
      <c r="L1900" s="44">
        <f>IFERROR(_xll.qlIndexFixing(Index6M,$H1900,TRUE,_xll.ohTrigger(RecalcTrigger,Trigger6M)),NA())</f>
        <v>7.2428415657227376E-3</v>
      </c>
      <c r="M1900" s="145">
        <f>IFERROR(_xll.qlIndexFixing(Index1Y,$H1900,TRUE,_xll.ohTrigger(RecalcTrigger,Trigger1Y)),NA())</f>
        <v>7.4822576608930304E-3</v>
      </c>
      <c r="N1900" s="144">
        <f>IFERROR(_xll.qlIndexFixing(ONIndex1M,I1900,TRUE,_xll.ohTrigger(RecalcTrigger,Trigger1M)),NA())</f>
        <v>7.0113196786802945E-3</v>
      </c>
      <c r="O1900" s="44">
        <f>IFERROR(_xll.qlIndexFixing(ONIndex3M,I1900,TRUE,_xll.ohTrigger(RecalcTrigger,Trigger3M)),NA())</f>
        <v>7.2580732533733539E-3</v>
      </c>
      <c r="P1900" s="44">
        <f>IFERROR(_xll.qlIndexFixing(ONIndex6M,I1900,TRUE,_xll.ohTrigger(RecalcTrigger,Trigger6M)),NA())</f>
        <v>7.2695788727106248E-3</v>
      </c>
      <c r="Q1900" s="145">
        <f>IFERROR(_xll.qlIndexFixing(ONIndex1Y,I1900,TRUE,_xll.ohTrigger(RecalcTrigger,Trigger1Y)),NA())</f>
        <v>7.5246705369824696E-3</v>
      </c>
    </row>
    <row r="1901" spans="2:17" x14ac:dyDescent="0.2">
      <c r="B1901" s="39" t="s">
        <v>42</v>
      </c>
      <c r="D1901" s="42">
        <f>_xll.qlCalendarAdvance(Calendar,$D1900,B1901,"f",FALSE)</f>
        <v>53070</v>
      </c>
      <c r="E1901" s="139">
        <f>_xll.qlInterestRateIndexValueDate(IndexON,D1901)</f>
        <v>53070</v>
      </c>
      <c r="F1901" s="155">
        <f>IFERROR(_xll.qlIndexFixing(IndexON,D1901,TRUE,_xll.ohTrigger(RecalcTrigger,TriggerON)),NA())</f>
        <v>6.9958127413460858E-3</v>
      </c>
      <c r="H1901" s="42">
        <f>_xll.qlCalendarAdvance(Calendar,$H1900,B1901,"f",FALSE)</f>
        <v>53070</v>
      </c>
      <c r="I1901" s="139">
        <f>_xll.qlInterestRateIndexValueDate(Index1M,$H1901)</f>
        <v>53072</v>
      </c>
      <c r="J1901" s="144">
        <f>IFERROR(_xll.qlIndexFixing(Index1M,$H1901,TRUE,_xll.ohTrigger(RecalcTrigger,Trigger1M)),NA())</f>
        <v>7.0068685540214393E-3</v>
      </c>
      <c r="K1901" s="44">
        <f>IFERROR(_xll.qlIndexFixing(Index3M,H1901,TRUE,_xll.ohTrigger(RecalcTrigger,Trigger3M)),NA())</f>
        <v>7.2461698084710655E-3</v>
      </c>
      <c r="L1901" s="44">
        <f>IFERROR(_xll.qlIndexFixing(Index6M,$H1901,TRUE,_xll.ohTrigger(RecalcTrigger,Trigger6M)),NA())</f>
        <v>7.239611727625217E-3</v>
      </c>
      <c r="M1901" s="145">
        <f>IFERROR(_xll.qlIndexFixing(Index1Y,$H1901,TRUE,_xll.ohTrigger(RecalcTrigger,Trigger1Y)),NA())</f>
        <v>7.4794857357794783E-3</v>
      </c>
      <c r="N1901" s="144">
        <f>IFERROR(_xll.qlIndexFixing(ONIndex1M,I1901,TRUE,_xll.ohTrigger(RecalcTrigger,Trigger1M)),NA())</f>
        <v>7.0088323137262876E-3</v>
      </c>
      <c r="O1901" s="44">
        <f>IFERROR(_xll.qlIndexFixing(ONIndex3M,I1901,TRUE,_xll.ohTrigger(RecalcTrigger,Trigger3M)),NA())</f>
        <v>7.2553553424370421E-3</v>
      </c>
      <c r="P1901" s="44">
        <f>IFERROR(_xll.qlIndexFixing(ONIndex6M,I1901,TRUE,_xll.ohTrigger(RecalcTrigger,Trigger6M)),NA())</f>
        <v>7.266368461333883E-3</v>
      </c>
      <c r="Q1901" s="145">
        <f>IFERROR(_xll.qlIndexFixing(ONIndex1Y,I1901,TRUE,_xll.ohTrigger(RecalcTrigger,Trigger1Y)),NA())</f>
        <v>7.5218528688036912E-3</v>
      </c>
    </row>
    <row r="1902" spans="2:17" x14ac:dyDescent="0.2">
      <c r="B1902" s="39" t="s">
        <v>42</v>
      </c>
      <c r="D1902" s="42">
        <f>_xll.qlCalendarAdvance(Calendar,$D1901,B1902,"f",FALSE)</f>
        <v>53077</v>
      </c>
      <c r="E1902" s="139">
        <f>_xll.qlInterestRateIndexValueDate(IndexON,D1902)</f>
        <v>53077</v>
      </c>
      <c r="F1902" s="155">
        <f>IFERROR(_xll.qlIndexFixing(IndexON,D1902,TRUE,_xll.ohTrigger(RecalcTrigger,TriggerON)),NA())</f>
        <v>6.9929017311931574E-3</v>
      </c>
      <c r="H1902" s="42">
        <f>_xll.qlCalendarAdvance(Calendar,$H1901,B1902,"f",FALSE)</f>
        <v>53077</v>
      </c>
      <c r="I1902" s="139">
        <f>_xll.qlInterestRateIndexValueDate(Index1M,$H1902)</f>
        <v>53079</v>
      </c>
      <c r="J1902" s="144">
        <f>IFERROR(_xll.qlIndexFixing(Index1M,$H1902,TRUE,_xll.ohTrigger(RecalcTrigger,Trigger1M)),NA())</f>
        <v>7.0043880992673446E-3</v>
      </c>
      <c r="K1902" s="44">
        <f>IFERROR(_xll.qlIndexFixing(Index3M,H1902,TRUE,_xll.ohTrigger(RecalcTrigger,Trigger3M)),NA())</f>
        <v>7.2434924215821674E-3</v>
      </c>
      <c r="L1902" s="44">
        <f>IFERROR(_xll.qlIndexFixing(Index6M,$H1902,TRUE,_xll.ohTrigger(RecalcTrigger,Trigger6M)),NA())</f>
        <v>7.2363813428030646E-3</v>
      </c>
      <c r="M1902" s="145">
        <f>IFERROR(_xll.qlIndexFixing(Index1Y,$H1902,TRUE,_xll.ohTrigger(RecalcTrigger,Trigger1Y)),NA())</f>
        <v>7.476716615397715E-3</v>
      </c>
      <c r="N1902" s="144">
        <f>IFERROR(_xll.qlIndexFixing(ONIndex1M,I1902,TRUE,_xll.ohTrigger(RecalcTrigger,Trigger1M)),NA())</f>
        <v>7.005993466169258E-3</v>
      </c>
      <c r="O1902" s="44">
        <f>IFERROR(_xll.qlIndexFixing(ONIndex3M,I1902,TRUE,_xll.ohTrigger(RecalcTrigger,Trigger3M)),NA())</f>
        <v>7.2522570899025141E-3</v>
      </c>
      <c r="P1902" s="44">
        <f>IFERROR(_xll.qlIndexFixing(ONIndex6M,I1902,TRUE,_xll.ohTrigger(RecalcTrigger,Trigger6M)),NA())</f>
        <v>7.2626985226609264E-3</v>
      </c>
      <c r="Q1902" s="145">
        <f>IFERROR(_xll.qlIndexFixing(ONIndex1Y,I1902,TRUE,_xll.ohTrigger(RecalcTrigger,Trigger1Y)),NA())</f>
        <v>7.518635512342442E-3</v>
      </c>
    </row>
    <row r="1903" spans="2:17" x14ac:dyDescent="0.2">
      <c r="B1903" s="39" t="s">
        <v>42</v>
      </c>
      <c r="D1903" s="42">
        <f>_xll.qlCalendarAdvance(Calendar,$D1902,B1903,"f",FALSE)</f>
        <v>53084</v>
      </c>
      <c r="E1903" s="139">
        <f>_xll.qlInterestRateIndexValueDate(IndexON,D1903)</f>
        <v>53084</v>
      </c>
      <c r="F1903" s="155">
        <f>IFERROR(_xll.qlIndexFixing(IndexON,D1903,TRUE,_xll.ohTrigger(RecalcTrigger,TriggerON)),NA())</f>
        <v>6.9899884704405224E-3</v>
      </c>
      <c r="H1903" s="42">
        <f>_xll.qlCalendarAdvance(Calendar,$H1902,B1903,"f",FALSE)</f>
        <v>53084</v>
      </c>
      <c r="I1903" s="139">
        <f>_xll.qlInterestRateIndexValueDate(Index1M,$H1903)</f>
        <v>53086</v>
      </c>
      <c r="J1903" s="144">
        <f>IFERROR(_xll.qlIndexFixing(Index1M,$H1903,TRUE,_xll.ohTrigger(RecalcTrigger,Trigger1M)),NA())</f>
        <v>7.0019108708849198E-3</v>
      </c>
      <c r="K1903" s="44">
        <f>IFERROR(_xll.qlIndexFixing(Index3M,H1903,TRUE,_xll.ohTrigger(RecalcTrigger,Trigger3M)),NA())</f>
        <v>7.2407050888137611E-3</v>
      </c>
      <c r="L1903" s="44">
        <f>IFERROR(_xll.qlIndexFixing(Index6M,$H1903,TRUE,_xll.ohTrigger(RecalcTrigger,Trigger6M)),NA())</f>
        <v>7.2326752198033223E-3</v>
      </c>
      <c r="M1903" s="145">
        <f>IFERROR(_xll.qlIndexFixing(Index1Y,$H1903,TRUE,_xll.ohTrigger(RecalcTrigger,Trigger1Y)),NA())</f>
        <v>7.4739503179915593E-3</v>
      </c>
      <c r="N1903" s="144">
        <f>IFERROR(_xll.qlIndexFixing(ONIndex1M,I1903,TRUE,_xll.ohTrigger(RecalcTrigger,Trigger1M)),NA())</f>
        <v>7.0038670540828463E-3</v>
      </c>
      <c r="O1903" s="44">
        <f>IFERROR(_xll.qlIndexFixing(ONIndex3M,I1903,TRUE,_xll.ohTrigger(RecalcTrigger,Trigger3M)),NA())</f>
        <v>7.2499389829161487E-3</v>
      </c>
      <c r="P1903" s="44">
        <f>IFERROR(_xll.qlIndexFixing(ONIndex6M,I1903,TRUE,_xll.ohTrigger(RecalcTrigger,Trigger6M)),NA())</f>
        <v>7.2599454534483243E-3</v>
      </c>
      <c r="Q1903" s="145">
        <f>IFERROR(_xll.qlIndexFixing(ONIndex1Y,I1903,TRUE,_xll.ohTrigger(RecalcTrigger,Trigger1Y)),NA())</f>
        <v>7.5162244954363189E-3</v>
      </c>
    </row>
    <row r="1904" spans="2:17" x14ac:dyDescent="0.2">
      <c r="B1904" s="39" t="s">
        <v>42</v>
      </c>
      <c r="D1904" s="42">
        <f>_xll.qlCalendarAdvance(Calendar,$D1903,B1904,"f",FALSE)</f>
        <v>53091</v>
      </c>
      <c r="E1904" s="139">
        <f>_xll.qlInterestRateIndexValueDate(IndexON,D1904)</f>
        <v>53091</v>
      </c>
      <c r="F1904" s="155">
        <f>IFERROR(_xll.qlIndexFixing(IndexON,D1904,TRUE,_xll.ohTrigger(RecalcTrigger,TriggerON)),NA())</f>
        <v>6.9870729756349448E-3</v>
      </c>
      <c r="H1904" s="42">
        <f>_xll.qlCalendarAdvance(Calendar,$H1903,B1904,"f",FALSE)</f>
        <v>53091</v>
      </c>
      <c r="I1904" s="139">
        <f>_xll.qlInterestRateIndexValueDate(Index1M,$H1904)</f>
        <v>53093</v>
      </c>
      <c r="J1904" s="144">
        <f>IFERROR(_xll.qlIndexFixing(Index1M,$H1904,TRUE,_xll.ohTrigger(RecalcTrigger,Trigger1M)),NA())</f>
        <v>6.9994368979434118E-3</v>
      </c>
      <c r="K1904" s="44">
        <f>IFERROR(_xll.qlIndexFixing(Index3M,H1904,TRUE,_xll.ohTrigger(RecalcTrigger,Trigger3M)),NA())</f>
        <v>7.2380416387515202E-3</v>
      </c>
      <c r="L1904" s="44">
        <f>IFERROR(_xll.qlIndexFixing(Index6M,$H1904,TRUE,_xll.ohTrigger(RecalcTrigger,Trigger6M)),NA())</f>
        <v>7.2294434966187777E-3</v>
      </c>
      <c r="M1904" s="145">
        <f>IFERROR(_xll.qlIndexFixing(Index1Y,$H1904,TRUE,_xll.ohTrigger(RecalcTrigger,Trigger1Y)),NA())</f>
        <v>7.4711868618052646E-3</v>
      </c>
      <c r="N1904" s="144">
        <f>IFERROR(_xll.qlIndexFixing(ONIndex1M,I1904,TRUE,_xll.ohTrigger(RecalcTrigger,Trigger1M)),NA())</f>
        <v>7.0013892175069259E-3</v>
      </c>
      <c r="O1904" s="44">
        <f>IFERROR(_xll.qlIndexFixing(ONIndex3M,I1904,TRUE,_xll.ohTrigger(RecalcTrigger,Trigger3M)),NA())</f>
        <v>7.2472406052348504E-3</v>
      </c>
      <c r="P1904" s="44">
        <f>IFERROR(_xll.qlIndexFixing(ONIndex6M,I1904,TRUE,_xll.ohTrigger(RecalcTrigger,Trigger6M)),NA())</f>
        <v>7.2567328865158487E-3</v>
      </c>
      <c r="Q1904" s="145">
        <f>IFERROR(_xll.qlIndexFixing(ONIndex1Y,I1904,TRUE,_xll.ohTrigger(RecalcTrigger,Trigger1Y)),NA())</f>
        <v>7.5134138266186312E-3</v>
      </c>
    </row>
    <row r="1905" spans="2:17" x14ac:dyDescent="0.2">
      <c r="B1905" s="39" t="s">
        <v>42</v>
      </c>
      <c r="D1905" s="42">
        <f>_xll.qlCalendarAdvance(Calendar,$D1904,B1905,"f",FALSE)</f>
        <v>53098</v>
      </c>
      <c r="E1905" s="139">
        <f>_xll.qlInterestRateIndexValueDate(IndexON,D1905)</f>
        <v>53098</v>
      </c>
      <c r="F1905" s="155">
        <f>IFERROR(_xll.qlIndexFixing(IndexON,D1905,TRUE,_xll.ohTrigger(RecalcTrigger,TriggerON)),NA())</f>
        <v>6.9841552633231885E-3</v>
      </c>
      <c r="H1905" s="42">
        <f>_xll.qlCalendarAdvance(Calendar,$H1904,B1905,"f",FALSE)</f>
        <v>53098</v>
      </c>
      <c r="I1905" s="139">
        <f>_xll.qlInterestRateIndexValueDate(Index1M,$H1905)</f>
        <v>53100</v>
      </c>
      <c r="J1905" s="144">
        <f>IFERROR(_xll.qlIndexFixing(Index1M,$H1905,TRUE,_xll.ohTrigger(RecalcTrigger,Trigger1M)),NA())</f>
        <v>6.9969662095145657E-3</v>
      </c>
      <c r="K1905" s="44">
        <f>IFERROR(_xll.qlIndexFixing(Index3M,H1905,TRUE,_xll.ohTrigger(RecalcTrigger,Trigger3M)),NA())</f>
        <v>7.2353849945642739E-3</v>
      </c>
      <c r="L1905" s="44">
        <f>IFERROR(_xll.qlIndexFixing(Index6M,$H1905,TRUE,_xll.ohTrigger(RecalcTrigger,Trigger6M)),NA())</f>
        <v>7.2262112743487301E-3</v>
      </c>
      <c r="M1905" s="145">
        <f>IFERROR(_xll.qlIndexFixing(Index1Y,$H1905,TRUE,_xll.ohTrigger(RecalcTrigger,Trigger1Y)),NA())</f>
        <v>7.4684262650826505E-3</v>
      </c>
      <c r="N1905" s="144">
        <f>IFERROR(_xll.qlIndexFixing(ONIndex1M,I1905,TRUE,_xll.ohTrigger(RecalcTrigger,Trigger1M)),NA())</f>
        <v>6.9989146153037751E-3</v>
      </c>
      <c r="O1905" s="44">
        <f>IFERROR(_xll.qlIndexFixing(ONIndex3M,I1905,TRUE,_xll.ohTrigger(RecalcTrigger,Trigger3M)),NA())</f>
        <v>7.244548809328677E-3</v>
      </c>
      <c r="P1905" s="44">
        <f>IFERROR(_xll.qlIndexFixing(ONIndex6M,I1905,TRUE,_xll.ohTrigger(RecalcTrigger,Trigger6M)),NA())</f>
        <v>7.2535196306144911E-3</v>
      </c>
      <c r="Q1905" s="145">
        <f>IFERROR(_xll.qlIndexFixing(ONIndex1Y,I1905,TRUE,_xll.ohTrigger(RecalcTrigger,Trigger1Y)),NA())</f>
        <v>7.5106055272655681E-3</v>
      </c>
    </row>
    <row r="1906" spans="2:17" x14ac:dyDescent="0.2">
      <c r="B1906" s="39" t="s">
        <v>42</v>
      </c>
      <c r="D1906" s="42">
        <f>_xll.qlCalendarAdvance(Calendar,$D1905,B1906,"f",FALSE)</f>
        <v>53105</v>
      </c>
      <c r="E1906" s="139">
        <f>_xll.qlInterestRateIndexValueDate(IndexON,D1906)</f>
        <v>53105</v>
      </c>
      <c r="F1906" s="155">
        <f>IFERROR(_xll.qlIndexFixing(IndexON,D1906,TRUE,_xll.ohTrigger(RecalcTrigger,TriggerON)),NA())</f>
        <v>6.9812353501319535E-3</v>
      </c>
      <c r="H1906" s="42">
        <f>_xll.qlCalendarAdvance(Calendar,$H1905,B1906,"f",FALSE)</f>
        <v>53105</v>
      </c>
      <c r="I1906" s="139">
        <f>_xll.qlInterestRateIndexValueDate(Index1M,$H1906)</f>
        <v>53107</v>
      </c>
      <c r="J1906" s="144">
        <f>IFERROR(_xll.qlIndexFixing(Index1M,$H1906,TRUE,_xll.ohTrigger(RecalcTrigger,Trigger1M)),NA())</f>
        <v>6.9944988346751225E-3</v>
      </c>
      <c r="K1906" s="44">
        <f>IFERROR(_xll.qlIndexFixing(Index3M,H1906,TRUE,_xll.ohTrigger(RecalcTrigger,Trigger3M)),NA())</f>
        <v>7.2327351916923674E-3</v>
      </c>
      <c r="L1906" s="44">
        <f>IFERROR(_xll.qlIndexFixing(Index6M,$H1906,TRUE,_xll.ohTrigger(RecalcTrigger,Trigger6M)),NA())</f>
        <v>7.2229785677981086E-3</v>
      </c>
      <c r="M1906" s="145">
        <f>IFERROR(_xll.qlIndexFixing(Index1Y,$H1906,TRUE,_xll.ohTrigger(RecalcTrigger,Trigger1Y)),NA())</f>
        <v>7.4656685460675323E-3</v>
      </c>
      <c r="N1906" s="144">
        <f>IFERROR(_xll.qlIndexFixing(ONIndex1M,I1906,TRUE,_xll.ohTrigger(RecalcTrigger,Trigger1M)),NA())</f>
        <v>6.9964432764102469E-3</v>
      </c>
      <c r="O1906" s="44">
        <f>IFERROR(_xll.qlIndexFixing(ONIndex3M,I1906,TRUE,_xll.ohTrigger(RecalcTrigger,Trigger3M)),NA())</f>
        <v>7.2418636306892381E-3</v>
      </c>
      <c r="P1906" s="44">
        <f>IFERROR(_xll.qlIndexFixing(ONIndex6M,I1906,TRUE,_xll.ohTrigger(RecalcTrigger,Trigger6M)),NA())</f>
        <v>7.2503057004524862E-3</v>
      </c>
      <c r="Q1906" s="145">
        <f>IFERROR(_xll.qlIndexFixing(ONIndex1Y,I1906,TRUE,_xll.ohTrigger(RecalcTrigger,Trigger1Y)),NA())</f>
        <v>7.5077996153627424E-3</v>
      </c>
    </row>
    <row r="1907" spans="2:17" x14ac:dyDescent="0.2">
      <c r="B1907" s="39" t="s">
        <v>42</v>
      </c>
      <c r="D1907" s="42">
        <f>_xll.qlCalendarAdvance(Calendar,$D1906,B1907,"f",FALSE)</f>
        <v>53112</v>
      </c>
      <c r="E1907" s="139">
        <f>_xll.qlInterestRateIndexValueDate(IndexON,D1907)</f>
        <v>53112</v>
      </c>
      <c r="F1907" s="155">
        <f>IFERROR(_xll.qlIndexFixing(IndexON,D1907,TRUE,_xll.ohTrigger(RecalcTrigger,TriggerON)),NA())</f>
        <v>6.9783132524481317E-3</v>
      </c>
      <c r="H1907" s="42">
        <f>_xll.qlCalendarAdvance(Calendar,$H1906,B1907,"f",FALSE)</f>
        <v>53112</v>
      </c>
      <c r="I1907" s="139">
        <f>_xll.qlInterestRateIndexValueDate(Index1M,$H1907)</f>
        <v>53114</v>
      </c>
      <c r="J1907" s="144">
        <f>IFERROR(_xll.qlIndexFixing(Index1M,$H1907,TRUE,_xll.ohTrigger(RecalcTrigger,Trigger1M)),NA())</f>
        <v>6.9920348024943291E-3</v>
      </c>
      <c r="K1907" s="44">
        <f>IFERROR(_xll.qlIndexFixing(Index3M,H1907,TRUE,_xll.ohTrigger(RecalcTrigger,Trigger3M)),NA())</f>
        <v>7.2300922655761483E-3</v>
      </c>
      <c r="L1907" s="44">
        <f>IFERROR(_xll.qlIndexFixing(Index6M,$H1907,TRUE,_xll.ohTrigger(RecalcTrigger,Trigger6M)),NA())</f>
        <v>7.2202217359395053E-3</v>
      </c>
      <c r="M1907" s="145">
        <f>IFERROR(_xll.qlIndexFixing(Index1Y,$H1907,TRUE,_xll.ohTrigger(RecalcTrigger,Trigger1Y)),NA())</f>
        <v>7.4629137230030722E-3</v>
      </c>
      <c r="N1907" s="144">
        <f>IFERROR(_xll.qlIndexFixing(ONIndex1M,I1907,TRUE,_xll.ohTrigger(RecalcTrigger,Trigger1M)),NA())</f>
        <v>6.9939752298431301E-3</v>
      </c>
      <c r="O1907" s="44">
        <f>IFERROR(_xll.qlIndexFixing(ONIndex3M,I1907,TRUE,_xll.ohTrigger(RecalcTrigger,Trigger3M)),NA())</f>
        <v>7.2391851047282074E-3</v>
      </c>
      <c r="P1907" s="44">
        <f>IFERROR(_xll.qlIndexFixing(ONIndex6M,I1907,TRUE,_xll.ohTrigger(RecalcTrigger,Trigger6M)),NA())</f>
        <v>7.2470911107380687E-3</v>
      </c>
      <c r="Q1907" s="145">
        <f>IFERROR(_xll.qlIndexFixing(ONIndex1Y,I1907,TRUE,_xll.ohTrigger(RecalcTrigger,Trigger1Y)),NA())</f>
        <v>7.5049961090556394E-3</v>
      </c>
    </row>
    <row r="1908" spans="2:17" x14ac:dyDescent="0.2">
      <c r="B1908" s="39" t="s">
        <v>42</v>
      </c>
      <c r="D1908" s="42">
        <f>_xll.qlCalendarAdvance(Calendar,$D1907,B1908,"f",FALSE)</f>
        <v>53119</v>
      </c>
      <c r="E1908" s="139">
        <f>_xll.qlInterestRateIndexValueDate(IndexON,D1908)</f>
        <v>53119</v>
      </c>
      <c r="F1908" s="155">
        <f>IFERROR(_xll.qlIndexFixing(IndexON,D1908,TRUE,_xll.ohTrigger(RecalcTrigger,TriggerON)),NA())</f>
        <v>6.9753889870582952E-3</v>
      </c>
      <c r="H1908" s="42">
        <f>_xll.qlCalendarAdvance(Calendar,$H1907,B1908,"f",FALSE)</f>
        <v>53119</v>
      </c>
      <c r="I1908" s="139">
        <f>_xll.qlInterestRateIndexValueDate(Index1M,$H1908)</f>
        <v>53121</v>
      </c>
      <c r="J1908" s="144">
        <f>IFERROR(_xll.qlIndexFixing(Index1M,$H1908,TRUE,_xll.ohTrigger(RecalcTrigger,Trigger1M)),NA())</f>
        <v>6.9895741420464286E-3</v>
      </c>
      <c r="K1908" s="44">
        <f>IFERROR(_xll.qlIndexFixing(Index3M,H1908,TRUE,_xll.ohTrigger(RecalcTrigger,Trigger3M)),NA())</f>
        <v>7.2274562516550928E-3</v>
      </c>
      <c r="L1908" s="44">
        <f>IFERROR(_xll.qlIndexFixing(Index6M,$H1908,TRUE,_xll.ohTrigger(RecalcTrigger,Trigger6M)),NA())</f>
        <v>7.2169883816408835E-3</v>
      </c>
      <c r="M1908" s="145">
        <f>IFERROR(_xll.qlIndexFixing(Index1Y,$H1908,TRUE,_xll.ohTrigger(RecalcTrigger,Trigger1Y)),NA())</f>
        <v>7.4601618141328678E-3</v>
      </c>
      <c r="N1908" s="144">
        <f>IFERROR(_xll.qlIndexFixing(ONIndex1M,I1908,TRUE,_xll.ohTrigger(RecalcTrigger,Trigger1M)),NA())</f>
        <v>6.991510504779086E-3</v>
      </c>
      <c r="O1908" s="44">
        <f>IFERROR(_xll.qlIndexFixing(ONIndex3M,I1908,TRUE,_xll.ohTrigger(RecalcTrigger,Trigger3M)),NA())</f>
        <v>7.2365132667773224E-3</v>
      </c>
      <c r="P1908" s="44">
        <f>IFERROR(_xll.qlIndexFixing(ONIndex6M,I1908,TRUE,_xll.ohTrigger(RecalcTrigger,Trigger6M)),NA())</f>
        <v>7.243875876179473E-3</v>
      </c>
      <c r="Q1908" s="145">
        <f>IFERROR(_xll.qlIndexFixing(ONIndex1Y,I1908,TRUE,_xll.ohTrigger(RecalcTrigger,Trigger1Y)),NA())</f>
        <v>7.5021950265696802E-3</v>
      </c>
    </row>
    <row r="1909" spans="2:17" x14ac:dyDescent="0.2">
      <c r="B1909" s="39" t="s">
        <v>42</v>
      </c>
      <c r="D1909" s="42">
        <f>_xll.qlCalendarAdvance(Calendar,$D1908,B1909,"f",FALSE)</f>
        <v>53126</v>
      </c>
      <c r="E1909" s="139">
        <f>_xll.qlInterestRateIndexValueDate(IndexON,D1909)</f>
        <v>53126</v>
      </c>
      <c r="F1909" s="155">
        <f>IFERROR(_xll.qlIndexFixing(IndexON,D1909,TRUE,_xll.ohTrigger(RecalcTrigger,TriggerON)),NA())</f>
        <v>6.972462570429272E-3</v>
      </c>
      <c r="H1909" s="42">
        <f>_xll.qlCalendarAdvance(Calendar,$H1908,B1909,"f",FALSE)</f>
        <v>53126</v>
      </c>
      <c r="I1909" s="139">
        <f>_xll.qlInterestRateIndexValueDate(Index1M,$H1909)</f>
        <v>53128</v>
      </c>
      <c r="J1909" s="144">
        <f>IFERROR(_xll.qlIndexFixing(Index1M,$H1909,TRUE,_xll.ohTrigger(RecalcTrigger,Trigger1M)),NA())</f>
        <v>6.987116882403166E-3</v>
      </c>
      <c r="K1909" s="44">
        <f>IFERROR(_xll.qlIndexFixing(Index3M,H1909,TRUE,_xll.ohTrigger(RecalcTrigger,Trigger3M)),NA())</f>
        <v>7.2248271853686784E-3</v>
      </c>
      <c r="L1909" s="44">
        <f>IFERROR(_xll.qlIndexFixing(Index6M,$H1909,TRUE,_xll.ohTrigger(RecalcTrigger,Trigger6M)),NA())</f>
        <v>7.2137545842414063E-3</v>
      </c>
      <c r="M1909" s="145">
        <f>IFERROR(_xll.qlIndexFixing(Index1Y,$H1909,TRUE,_xll.ohTrigger(RecalcTrigger,Trigger1Y)),NA())</f>
        <v>7.4574128377000786E-3</v>
      </c>
      <c r="N1909" s="144">
        <f>IFERROR(_xll.qlIndexFixing(ONIndex1M,I1909,TRUE,_xll.ohTrigger(RecalcTrigger,Trigger1M)),NA())</f>
        <v>6.9890491302349034E-3</v>
      </c>
      <c r="O1909" s="44">
        <f>IFERROR(_xll.qlIndexFixing(ONIndex3M,I1909,TRUE,_xll.ohTrigger(RecalcTrigger,Trigger3M)),NA())</f>
        <v>7.2338481521683207E-3</v>
      </c>
      <c r="P1909" s="44">
        <f>IFERROR(_xll.qlIndexFixing(ONIndex6M,I1909,TRUE,_xll.ohTrigger(RecalcTrigger,Trigger6M)),NA())</f>
        <v>7.2406600117247422E-3</v>
      </c>
      <c r="Q1909" s="145">
        <f>IFERROR(_xll.qlIndexFixing(ONIndex1Y,I1909,TRUE,_xll.ohTrigger(RecalcTrigger,Trigger1Y)),NA())</f>
        <v>7.4993963860503499E-3</v>
      </c>
    </row>
    <row r="1910" spans="2:17" x14ac:dyDescent="0.2">
      <c r="B1910" s="39" t="s">
        <v>42</v>
      </c>
      <c r="D1910" s="42">
        <f>_xll.qlCalendarAdvance(Calendar,$D1909,B1910,"f",FALSE)</f>
        <v>53133</v>
      </c>
      <c r="E1910" s="139">
        <f>_xll.qlInterestRateIndexValueDate(IndexON,D1910)</f>
        <v>53133</v>
      </c>
      <c r="F1910" s="155">
        <f>IFERROR(_xll.qlIndexFixing(IndexON,D1910,TRUE,_xll.ohTrigger(RecalcTrigger,TriggerON)),NA())</f>
        <v>6.9695340191877619E-3</v>
      </c>
      <c r="H1910" s="42">
        <f>_xll.qlCalendarAdvance(Calendar,$H1909,B1910,"f",FALSE)</f>
        <v>53133</v>
      </c>
      <c r="I1910" s="139">
        <f>_xll.qlInterestRateIndexValueDate(Index1M,$H1910)</f>
        <v>53135</v>
      </c>
      <c r="J1910" s="144">
        <f>IFERROR(_xll.qlIndexFixing(Index1M,$H1910,TRUE,_xll.ohTrigger(RecalcTrigger,Trigger1M)),NA())</f>
        <v>6.9846630526412823E-3</v>
      </c>
      <c r="K1910" s="44">
        <f>IFERROR(_xll.qlIndexFixing(Index3M,H1910,TRUE,_xll.ohTrigger(RecalcTrigger,Trigger3M)),NA())</f>
        <v>7.2222051021589902E-3</v>
      </c>
      <c r="L1910" s="44">
        <f>IFERROR(_xll.qlIndexFixing(Index6M,$H1910,TRUE,_xll.ohTrigger(RecalcTrigger,Trigger6M)),NA())</f>
        <v>7.2105203585440944E-3</v>
      </c>
      <c r="M1910" s="145">
        <f>IFERROR(_xll.qlIndexFixing(Index1Y,$H1910,TRUE,_xll.ohTrigger(RecalcTrigger,Trigger1Y)),NA())</f>
        <v>7.454666811947429E-3</v>
      </c>
      <c r="N1910" s="144">
        <f>IFERROR(_xll.qlIndexFixing(ONIndex1M,I1910,TRUE,_xll.ohTrigger(RecalcTrigger,Trigger1M)),NA())</f>
        <v>6.9865911351474352E-3</v>
      </c>
      <c r="O1910" s="44">
        <f>IFERROR(_xll.qlIndexFixing(ONIndex3M,I1910,TRUE,_xll.ohTrigger(RecalcTrigger,Trigger3M)),NA())</f>
        <v>7.2311897964727478E-3</v>
      </c>
      <c r="P1910" s="44">
        <f>IFERROR(_xll.qlIndexFixing(ONIndex6M,I1910,TRUE,_xll.ohTrigger(RecalcTrigger,Trigger6M)),NA())</f>
        <v>7.2374435318423025E-3</v>
      </c>
      <c r="Q1910" s="145">
        <f>IFERROR(_xll.qlIndexFixing(ONIndex1Y,I1910,TRUE,_xll.ohTrigger(RecalcTrigger,Trigger1Y)),NA())</f>
        <v>7.4966002055631975E-3</v>
      </c>
    </row>
    <row r="1911" spans="2:17" x14ac:dyDescent="0.2">
      <c r="B1911" s="39" t="s">
        <v>42</v>
      </c>
      <c r="D1911" s="42">
        <f>_xll.qlCalendarAdvance(Calendar,$D1910,B1911,"f",FALSE)</f>
        <v>53140</v>
      </c>
      <c r="E1911" s="139">
        <f>_xll.qlInterestRateIndexValueDate(IndexON,D1911)</f>
        <v>53140</v>
      </c>
      <c r="F1911" s="155">
        <f>IFERROR(_xll.qlIndexFixing(IndexON,D1911,TRUE,_xll.ohTrigger(RecalcTrigger,TriggerON)),NA())</f>
        <v>6.9666033498805291E-3</v>
      </c>
      <c r="H1911" s="42">
        <f>_xll.qlCalendarAdvance(Calendar,$H1910,B1911,"f",FALSE)</f>
        <v>53140</v>
      </c>
      <c r="I1911" s="139">
        <f>_xll.qlInterestRateIndexValueDate(Index1M,$H1911)</f>
        <v>53142</v>
      </c>
      <c r="J1911" s="144">
        <f>IFERROR(_xll.qlIndexFixing(Index1M,$H1911,TRUE,_xll.ohTrigger(RecalcTrigger,Trigger1M)),NA())</f>
        <v>6.9822126818275265E-3</v>
      </c>
      <c r="K1911" s="44">
        <f>IFERROR(_xll.qlIndexFixing(Index3M,H1911,TRUE,_xll.ohTrigger(RecalcTrigger,Trigger3M)),NA())</f>
        <v>7.2195900374646361E-3</v>
      </c>
      <c r="L1911" s="44">
        <f>IFERROR(_xll.qlIndexFixing(Index6M,$H1911,TRUE,_xll.ohTrigger(RecalcTrigger,Trigger6M)),NA())</f>
        <v>7.207285719351534E-3</v>
      </c>
      <c r="M1911" s="145">
        <f>IFERROR(_xll.qlIndexFixing(Index1Y,$H1911,TRUE,_xll.ohTrigger(RecalcTrigger,Trigger1Y)),NA())</f>
        <v>7.4519237551180784E-3</v>
      </c>
      <c r="N1911" s="144">
        <f>IFERROR(_xll.qlIndexFixing(ONIndex1M,I1911,TRUE,_xll.ohTrigger(RecalcTrigger,Trigger1M)),NA())</f>
        <v>6.9841365487732787E-3</v>
      </c>
      <c r="O1911" s="44">
        <f>IFERROR(_xll.qlIndexFixing(ONIndex3M,I1911,TRUE,_xll.ohTrigger(RecalcTrigger,Trigger3M)),NA())</f>
        <v>7.2285382348624694E-3</v>
      </c>
      <c r="P1911" s="44">
        <f>IFERROR(_xll.qlIndexFixing(ONIndex6M,I1911,TRUE,_xll.ohTrigger(RecalcTrigger,Trigger6M)),NA())</f>
        <v>7.2342264515601329E-3</v>
      </c>
      <c r="Q1911" s="145">
        <f>IFERROR(_xll.qlIndexFixing(ONIndex1Y,I1911,TRUE,_xll.ohTrigger(RecalcTrigger,Trigger1Y)),NA())</f>
        <v>7.4938065031737722E-3</v>
      </c>
    </row>
    <row r="1912" spans="2:17" x14ac:dyDescent="0.2">
      <c r="B1912" s="39" t="s">
        <v>42</v>
      </c>
      <c r="D1912" s="42">
        <f>_xll.qlCalendarAdvance(Calendar,$D1911,B1912,"f",FALSE)</f>
        <v>53147</v>
      </c>
      <c r="E1912" s="139">
        <f>_xll.qlInterestRateIndexValueDate(IndexON,D1912)</f>
        <v>53147</v>
      </c>
      <c r="F1912" s="155">
        <f>IFERROR(_xll.qlIndexFixing(IndexON,D1912,TRUE,_xll.ohTrigger(RecalcTrigger,TriggerON)),NA())</f>
        <v>6.9636705788944653E-3</v>
      </c>
      <c r="H1912" s="42">
        <f>_xll.qlCalendarAdvance(Calendar,$H1911,B1912,"f",FALSE)</f>
        <v>53147</v>
      </c>
      <c r="I1912" s="139">
        <f>_xll.qlInterestRateIndexValueDate(Index1M,$H1912)</f>
        <v>53149</v>
      </c>
      <c r="J1912" s="144">
        <f>IFERROR(_xll.qlIndexFixing(Index1M,$H1912,TRUE,_xll.ohTrigger(RecalcTrigger,Trigger1M)),NA())</f>
        <v>6.9797657990386397E-3</v>
      </c>
      <c r="K1912" s="44">
        <f>IFERROR(_xll.qlIndexFixing(Index3M,H1912,TRUE,_xll.ohTrigger(RecalcTrigger,Trigger3M)),NA())</f>
        <v>7.2169820267268311E-3</v>
      </c>
      <c r="L1912" s="44">
        <f>IFERROR(_xll.qlIndexFixing(Index6M,$H1912,TRUE,_xll.ohTrigger(RecalcTrigger,Trigger6M)),NA())</f>
        <v>7.2035729876217926E-3</v>
      </c>
      <c r="M1912" s="145">
        <f>IFERROR(_xll.qlIndexFixing(Index1Y,$H1912,TRUE,_xll.ohTrigger(RecalcTrigger,Trigger1Y)),NA())</f>
        <v>7.4491836854545298E-3</v>
      </c>
      <c r="N1912" s="144">
        <f>IFERROR(_xll.qlIndexFixing(ONIndex1M,I1912,TRUE,_xll.ohTrigger(RecalcTrigger,Trigger1M)),NA())</f>
        <v>6.9816853999693507E-3</v>
      </c>
      <c r="O1912" s="44">
        <f>IFERROR(_xll.qlIndexFixing(ONIndex3M,I1912,TRUE,_xll.ohTrigger(RecalcTrigger,Trigger3M)),NA())</f>
        <v>7.225893502909031E-3</v>
      </c>
      <c r="P1912" s="44">
        <f>IFERROR(_xll.qlIndexFixing(ONIndex6M,I1912,TRUE,_xll.ohTrigger(RecalcTrigger,Trigger6M)),NA())</f>
        <v>7.2310087854265959E-3</v>
      </c>
      <c r="Q1912" s="145">
        <f>IFERROR(_xll.qlIndexFixing(ONIndex1Y,I1912,TRUE,_xll.ohTrigger(RecalcTrigger,Trigger1Y)),NA())</f>
        <v>7.4910152971874311E-3</v>
      </c>
    </row>
    <row r="1913" spans="2:17" x14ac:dyDescent="0.2">
      <c r="B1913" s="39" t="s">
        <v>42</v>
      </c>
      <c r="D1913" s="42">
        <f>_xll.qlCalendarAdvance(Calendar,$D1912,B1913,"f",FALSE)</f>
        <v>53154</v>
      </c>
      <c r="E1913" s="139">
        <f>_xll.qlInterestRateIndexValueDate(IndexON,D1913)</f>
        <v>53154</v>
      </c>
      <c r="F1913" s="155">
        <f>IFERROR(_xll.qlIndexFixing(IndexON,D1913,TRUE,_xll.ohTrigger(RecalcTrigger,TriggerON)),NA())</f>
        <v>6.9607357230960787E-3</v>
      </c>
      <c r="H1913" s="42">
        <f>_xll.qlCalendarAdvance(Calendar,$H1912,B1913,"f",FALSE)</f>
        <v>53154</v>
      </c>
      <c r="I1913" s="139">
        <f>_xll.qlInterestRateIndexValueDate(Index1M,$H1913)</f>
        <v>53156</v>
      </c>
      <c r="J1913" s="144">
        <f>IFERROR(_xll.qlIndexFixing(Index1M,$H1913,TRUE,_xll.ohTrigger(RecalcTrigger,Trigger1M)),NA())</f>
        <v>6.9773224333463668E-3</v>
      </c>
      <c r="K1913" s="44">
        <f>IFERROR(_xll.qlIndexFixing(Index3M,H1913,TRUE,_xll.ohTrigger(RecalcTrigger,Trigger3M)),NA())</f>
        <v>7.2143811053841846E-3</v>
      </c>
      <c r="L1913" s="44">
        <f>IFERROR(_xll.qlIndexFixing(Index6M,$H1913,TRUE,_xll.ohTrigger(RecalcTrigger,Trigger6M)),NA())</f>
        <v>7.2003373056177397E-3</v>
      </c>
      <c r="M1913" s="145">
        <f>IFERROR(_xll.qlIndexFixing(Index1Y,$H1913,TRUE,_xll.ohTrigger(RecalcTrigger,Trigger1Y)),NA())</f>
        <v>7.4464466211988491E-3</v>
      </c>
      <c r="N1913" s="144">
        <f>IFERROR(_xll.qlIndexFixing(ONIndex1M,I1913,TRUE,_xll.ohTrigger(RecalcTrigger,Trigger1M)),NA())</f>
        <v>6.9792377179922482E-3</v>
      </c>
      <c r="O1913" s="44">
        <f>IFERROR(_xll.qlIndexFixing(ONIndex3M,I1913,TRUE,_xll.ohTrigger(RecalcTrigger,Trigger3M)),NA())</f>
        <v>7.2232556358642341E-3</v>
      </c>
      <c r="P1913" s="44">
        <f>IFERROR(_xll.qlIndexFixing(ONIndex6M,I1913,TRUE,_xll.ohTrigger(RecalcTrigger,Trigger6M)),NA())</f>
        <v>7.2277905483097982E-3</v>
      </c>
      <c r="Q1913" s="145">
        <f>IFERROR(_xll.qlIndexFixing(ONIndex1Y,I1913,TRUE,_xll.ohTrigger(RecalcTrigger,Trigger1Y)),NA())</f>
        <v>7.4882266055897873E-3</v>
      </c>
    </row>
    <row r="1914" spans="2:17" x14ac:dyDescent="0.2">
      <c r="B1914" s="39" t="s">
        <v>42</v>
      </c>
      <c r="D1914" s="42">
        <f>_xll.qlCalendarAdvance(Calendar,$D1913,B1914,"f",FALSE)</f>
        <v>53161</v>
      </c>
      <c r="E1914" s="139">
        <f>_xll.qlInterestRateIndexValueDate(IndexON,D1914)</f>
        <v>53161</v>
      </c>
      <c r="F1914" s="155">
        <f>IFERROR(_xll.qlIndexFixing(IndexON,D1914,TRUE,_xll.ohTrigger(RecalcTrigger,TriggerON)),NA())</f>
        <v>6.9577987989521972E-3</v>
      </c>
      <c r="H1914" s="42">
        <f>_xll.qlCalendarAdvance(Calendar,$H1913,B1914,"f",FALSE)</f>
        <v>53161</v>
      </c>
      <c r="I1914" s="139">
        <f>_xll.qlInterestRateIndexValueDate(Index1M,$H1914)</f>
        <v>53163</v>
      </c>
      <c r="J1914" s="144">
        <f>IFERROR(_xll.qlIndexFixing(Index1M,$H1914,TRUE,_xll.ohTrigger(RecalcTrigger,Trigger1M)),NA())</f>
        <v>6.9748826138224529E-3</v>
      </c>
      <c r="K1914" s="44">
        <f>IFERROR(_xll.qlIndexFixing(Index3M,H1914,TRUE,_xll.ohTrigger(RecalcTrigger,Trigger3M)),NA())</f>
        <v>7.211787308877041E-3</v>
      </c>
      <c r="L1914" s="44">
        <f>IFERROR(_xll.qlIndexFixing(Index6M,$H1914,TRUE,_xll.ohTrigger(RecalcTrigger,Trigger6M)),NA())</f>
        <v>7.1971012577639708E-3</v>
      </c>
      <c r="M1914" s="145">
        <f>IFERROR(_xll.qlIndexFixing(Index1Y,$H1914,TRUE,_xll.ohTrigger(RecalcTrigger,Trigger1Y)),NA())</f>
        <v>7.4437125805939773E-3</v>
      </c>
      <c r="N1914" s="144">
        <f>IFERROR(_xll.qlIndexFixing(ONIndex1M,I1914,TRUE,_xll.ohTrigger(RecalcTrigger,Trigger1M)),NA())</f>
        <v>6.9767935317788243E-3</v>
      </c>
      <c r="O1914" s="44">
        <f>IFERROR(_xll.qlIndexFixing(ONIndex3M,I1914,TRUE,_xll.ohTrigger(RecalcTrigger,Trigger3M)),NA())</f>
        <v>7.2206246691397524E-3</v>
      </c>
      <c r="P1914" s="44">
        <f>IFERROR(_xll.qlIndexFixing(ONIndex6M,I1914,TRUE,_xll.ohTrigger(RecalcTrigger,Trigger6M)),NA())</f>
        <v>7.2245717548380384E-3</v>
      </c>
      <c r="Q1914" s="145">
        <f>IFERROR(_xll.qlIndexFixing(ONIndex1Y,I1914,TRUE,_xll.ohTrigger(RecalcTrigger,Trigger1Y)),NA())</f>
        <v>7.4854404466062618E-3</v>
      </c>
    </row>
    <row r="1915" spans="2:17" x14ac:dyDescent="0.2">
      <c r="B1915" s="39" t="s">
        <v>42</v>
      </c>
      <c r="D1915" s="42">
        <f>_xll.qlCalendarAdvance(Calendar,$D1914,B1915,"f",FALSE)</f>
        <v>53168</v>
      </c>
      <c r="E1915" s="139">
        <f>_xll.qlInterestRateIndexValueDate(IndexON,D1915)</f>
        <v>53168</v>
      </c>
      <c r="F1915" s="155">
        <f>IFERROR(_xll.qlIndexFixing(IndexON,D1915,TRUE,_xll.ohTrigger(RecalcTrigger,TriggerON)),NA())</f>
        <v>6.9548598228497127E-3</v>
      </c>
      <c r="H1915" s="42">
        <f>_xll.qlCalendarAdvance(Calendar,$H1914,B1915,"f",FALSE)</f>
        <v>53168</v>
      </c>
      <c r="I1915" s="139">
        <f>_xll.qlInterestRateIndexValueDate(Index1M,$H1915)</f>
        <v>53170</v>
      </c>
      <c r="J1915" s="144">
        <f>IFERROR(_xll.qlIndexFixing(Index1M,$H1915,TRUE,_xll.ohTrigger(RecalcTrigger,Trigger1M)),NA())</f>
        <v>6.9724463695411409E-3</v>
      </c>
      <c r="K1915" s="44">
        <f>IFERROR(_xll.qlIndexFixing(Index3M,H1915,TRUE,_xll.ohTrigger(RecalcTrigger,Trigger3M)),NA())</f>
        <v>7.2092006726448797E-3</v>
      </c>
      <c r="L1915" s="44">
        <f>IFERROR(_xll.qlIndexFixing(Index6M,$H1915,TRUE,_xll.ohTrigger(RecalcTrigger,Trigger6M)),NA())</f>
        <v>7.1938648588641277E-3</v>
      </c>
      <c r="M1915" s="145">
        <f>IFERROR(_xll.qlIndexFixing(Index1Y,$H1915,TRUE,_xll.ohTrigger(RecalcTrigger,Trigger1Y)),NA())</f>
        <v>7.4409815818813237E-3</v>
      </c>
      <c r="N1915" s="144">
        <f>IFERROR(_xll.qlIndexFixing(ONIndex1M,I1915,TRUE,_xll.ohTrigger(RecalcTrigger,Trigger1M)),NA())</f>
        <v>6.97435287050574E-3</v>
      </c>
      <c r="O1915" s="44">
        <f>IFERROR(_xll.qlIndexFixing(ONIndex3M,I1915,TRUE,_xll.ohTrigger(RecalcTrigger,Trigger3M)),NA())</f>
        <v>7.2180006383071316E-3</v>
      </c>
      <c r="P1915" s="44">
        <f>IFERROR(_xll.qlIndexFixing(ONIndex6M,I1915,TRUE,_xll.ohTrigger(RecalcTrigger,Trigger6M)),NA())</f>
        <v>7.2213524198794232E-3</v>
      </c>
      <c r="Q1915" s="145">
        <f>IFERROR(_xll.qlIndexFixing(ONIndex1Y,I1915,TRUE,_xll.ohTrigger(RecalcTrigger,Trigger1Y)),NA())</f>
        <v>7.4826568382224679E-3</v>
      </c>
    </row>
    <row r="1916" spans="2:17" x14ac:dyDescent="0.2">
      <c r="B1916" s="39" t="s">
        <v>42</v>
      </c>
      <c r="D1916" s="42">
        <f>_xll.qlCalendarAdvance(Calendar,$D1915,B1916,"f",FALSE)</f>
        <v>53175</v>
      </c>
      <c r="E1916" s="139">
        <f>_xll.qlInterestRateIndexValueDate(IndexON,D1916)</f>
        <v>53175</v>
      </c>
      <c r="F1916" s="155">
        <f>IFERROR(_xll.qlIndexFixing(IndexON,D1916,TRUE,_xll.ohTrigger(RecalcTrigger,TriggerON)),NA())</f>
        <v>6.9519188116551334E-3</v>
      </c>
      <c r="H1916" s="42">
        <f>_xll.qlCalendarAdvance(Calendar,$H1915,B1916,"f",FALSE)</f>
        <v>53175</v>
      </c>
      <c r="I1916" s="139">
        <f>_xll.qlInterestRateIndexValueDate(Index1M,$H1916)</f>
        <v>53177</v>
      </c>
      <c r="J1916" s="144">
        <f>IFERROR(_xll.qlIndexFixing(Index1M,$H1916,TRUE,_xll.ohTrigger(RecalcTrigger,Trigger1M)),NA())</f>
        <v>6.970013729574176E-3</v>
      </c>
      <c r="K1916" s="44">
        <f>IFERROR(_xll.qlIndexFixing(Index3M,H1916,TRUE,_xll.ohTrigger(RecalcTrigger,Trigger3M)),NA())</f>
        <v>7.2066212321289158E-3</v>
      </c>
      <c r="L1916" s="44">
        <f>IFERROR(_xll.qlIndexFixing(Index6M,$H1916,TRUE,_xll.ohTrigger(RecalcTrigger,Trigger6M)),NA())</f>
        <v>7.190628123721423E-3</v>
      </c>
      <c r="M1916" s="145">
        <f>IFERROR(_xll.qlIndexFixing(Index1Y,$H1916,TRUE,_xll.ohTrigger(RecalcTrigger,Trigger1Y)),NA())</f>
        <v>7.4382536433033912E-3</v>
      </c>
      <c r="N1916" s="144">
        <f>IFERROR(_xll.qlIndexFixing(ONIndex1M,I1916,TRUE,_xll.ohTrigger(RecalcTrigger,Trigger1M)),NA())</f>
        <v>6.9719157630299122E-3</v>
      </c>
      <c r="O1916" s="44">
        <f>IFERROR(_xll.qlIndexFixing(ONIndex3M,I1916,TRUE,_xll.ohTrigger(RecalcTrigger,Trigger3M)),NA())</f>
        <v>7.215383578538237E-3</v>
      </c>
      <c r="P1916" s="44">
        <f>IFERROR(_xll.qlIndexFixing(ONIndex6M,I1916,TRUE,_xll.ohTrigger(RecalcTrigger,Trigger6M)),NA())</f>
        <v>7.2181325580622513E-3</v>
      </c>
      <c r="Q1916" s="145">
        <f>IFERROR(_xll.qlIndexFixing(ONIndex1Y,I1916,TRUE,_xll.ohTrigger(RecalcTrigger,Trigger1Y)),NA())</f>
        <v>7.4798757987437625E-3</v>
      </c>
    </row>
    <row r="1917" spans="2:17" x14ac:dyDescent="0.2">
      <c r="B1917" s="39" t="s">
        <v>42</v>
      </c>
      <c r="D1917" s="42">
        <f>_xll.qlCalendarAdvance(Calendar,$D1916,B1917,"f",FALSE)</f>
        <v>53182</v>
      </c>
      <c r="E1917" s="139">
        <f>_xll.qlInterestRateIndexValueDate(IndexON,D1917)</f>
        <v>53182</v>
      </c>
      <c r="F1917" s="155">
        <f>IFERROR(_xll.qlIndexFixing(IndexON,D1917,TRUE,_xll.ohTrigger(RecalcTrigger,TriggerON)),NA())</f>
        <v>6.948975781675415E-3</v>
      </c>
      <c r="H1917" s="42">
        <f>_xll.qlCalendarAdvance(Calendar,$H1916,B1917,"f",FALSE)</f>
        <v>53182</v>
      </c>
      <c r="I1917" s="139">
        <f>_xll.qlInterestRateIndexValueDate(Index1M,$H1917)</f>
        <v>53184</v>
      </c>
      <c r="J1917" s="144">
        <f>IFERROR(_xll.qlIndexFixing(Index1M,$H1917,TRUE,_xll.ohTrigger(RecalcTrigger,Trigger1M)),NA())</f>
        <v>6.967584722995801E-3</v>
      </c>
      <c r="K1917" s="44">
        <f>IFERROR(_xll.qlIndexFixing(Index3M,H1917,TRUE,_xll.ohTrigger(RecalcTrigger,Trigger3M)),NA())</f>
        <v>7.2040490227668879E-3</v>
      </c>
      <c r="L1917" s="44">
        <f>IFERROR(_xll.qlIndexFixing(Index6M,$H1917,TRUE,_xll.ohTrigger(RecalcTrigger,Trigger6M)),NA())</f>
        <v>7.1873910671394993E-3</v>
      </c>
      <c r="M1917" s="145">
        <f>IFERROR(_xll.qlIndexFixing(Index1Y,$H1917,TRUE,_xll.ohTrigger(RecalcTrigger,Trigger1Y)),NA())</f>
        <v>7.4355287831015873E-3</v>
      </c>
      <c r="N1917" s="144">
        <f>IFERROR(_xll.qlIndexFixing(ONIndex1M,I1917,TRUE,_xll.ohTrigger(RecalcTrigger,Trigger1M)),NA())</f>
        <v>6.969482238528002E-3</v>
      </c>
      <c r="O1917" s="44">
        <f>IFERROR(_xll.qlIndexFixing(ONIndex3M,I1917,TRUE,_xll.ohTrigger(RecalcTrigger,Trigger3M)),NA())</f>
        <v>7.2127735252447422E-3</v>
      </c>
      <c r="P1917" s="44">
        <f>IFERROR(_xll.qlIndexFixing(ONIndex6M,I1917,TRUE,_xll.ohTrigger(RecalcTrigger,Trigger6M)),NA())</f>
        <v>7.2149121842546293E-3</v>
      </c>
      <c r="Q1917" s="145">
        <f>IFERROR(_xll.qlIndexFixing(ONIndex1Y,I1917,TRUE,_xll.ohTrigger(RecalcTrigger,Trigger1Y)),NA())</f>
        <v>7.4770973462356949E-3</v>
      </c>
    </row>
    <row r="1918" spans="2:17" x14ac:dyDescent="0.2">
      <c r="B1918" s="39" t="s">
        <v>42</v>
      </c>
      <c r="D1918" s="42">
        <f>_xll.qlCalendarAdvance(Calendar,$D1917,B1918,"f",FALSE)</f>
        <v>53189</v>
      </c>
      <c r="E1918" s="139">
        <f>_xll.qlInterestRateIndexValueDate(IndexON,D1918)</f>
        <v>53189</v>
      </c>
      <c r="F1918" s="155">
        <f>IFERROR(_xll.qlIndexFixing(IndexON,D1918,TRUE,_xll.ohTrigger(RecalcTrigger,TriggerON)),NA())</f>
        <v>6.9460307496171936E-3</v>
      </c>
      <c r="H1918" s="42">
        <f>_xll.qlCalendarAdvance(Calendar,$H1917,B1918,"f",FALSE)</f>
        <v>53189</v>
      </c>
      <c r="I1918" s="139">
        <f>_xll.qlInterestRateIndexValueDate(Index1M,$H1918)</f>
        <v>53191</v>
      </c>
      <c r="J1918" s="144">
        <f>IFERROR(_xll.qlIndexFixing(Index1M,$H1918,TRUE,_xll.ohTrigger(RecalcTrigger,Trigger1M)),NA())</f>
        <v>6.965159378875263E-3</v>
      </c>
      <c r="K1918" s="44">
        <f>IFERROR(_xll.qlIndexFixing(Index3M,H1918,TRUE,_xll.ohTrigger(RecalcTrigger,Trigger3M)),NA())</f>
        <v>7.2014840800000111E-3</v>
      </c>
      <c r="L1918" s="44">
        <f>IFERROR(_xll.qlIndexFixing(Index6M,$H1918,TRUE,_xll.ohTrigger(RecalcTrigger,Trigger6M)),NA())</f>
        <v>7.1841537039211388E-3</v>
      </c>
      <c r="M1918" s="145">
        <f>IFERROR(_xll.qlIndexFixing(Index1Y,$H1918,TRUE,_xll.ohTrigger(RecalcTrigger,Trigger1Y)),NA())</f>
        <v>7.43280701951754E-3</v>
      </c>
      <c r="N1918" s="144">
        <f>IFERROR(_xll.qlIndexFixing(ONIndex1M,I1918,TRUE,_xll.ohTrigger(RecalcTrigger,Trigger1M)),NA())</f>
        <v>6.9670523260167982E-3</v>
      </c>
      <c r="O1918" s="44">
        <f>IFERROR(_xll.qlIndexFixing(ONIndex3M,I1918,TRUE,_xll.ohTrigger(RecalcTrigger,Trigger3M)),NA())</f>
        <v>7.2101705139981931E-3</v>
      </c>
      <c r="P1918" s="44">
        <f>IFERROR(_xll.qlIndexFixing(ONIndex6M,I1918,TRUE,_xll.ohTrigger(RecalcTrigger,Trigger6M)),NA())</f>
        <v>7.211691313244728E-3</v>
      </c>
      <c r="Q1918" s="145">
        <f>IFERROR(_xll.qlIndexFixing(ONIndex1Y,I1918,TRUE,_xll.ohTrigger(RecalcTrigger,Trigger1Y)),NA())</f>
        <v>7.474321498763814E-3</v>
      </c>
    </row>
    <row r="1919" spans="2:17" x14ac:dyDescent="0.2">
      <c r="B1919" s="39" t="s">
        <v>42</v>
      </c>
      <c r="D1919" s="42">
        <f>_xll.qlCalendarAdvance(Calendar,$D1918,B1919,"f",FALSE)</f>
        <v>53196</v>
      </c>
      <c r="E1919" s="139">
        <f>_xll.qlInterestRateIndexValueDate(IndexON,D1919)</f>
        <v>53196</v>
      </c>
      <c r="F1919" s="155">
        <f>IFERROR(_xll.qlIndexFixing(IndexON,D1919,TRUE,_xll.ohTrigger(RecalcTrigger,TriggerON)),NA())</f>
        <v>6.9430837320272332E-3</v>
      </c>
      <c r="H1919" s="42">
        <f>_xll.qlCalendarAdvance(Calendar,$H1918,B1919,"f",FALSE)</f>
        <v>53196</v>
      </c>
      <c r="I1919" s="139">
        <f>_xll.qlInterestRateIndexValueDate(Index1M,$H1919)</f>
        <v>53198</v>
      </c>
      <c r="J1919" s="144">
        <f>IFERROR(_xll.qlIndexFixing(Index1M,$H1919,TRUE,_xll.ohTrigger(RecalcTrigger,Trigger1M)),NA())</f>
        <v>6.9627377262868051E-3</v>
      </c>
      <c r="K1919" s="44">
        <f>IFERROR(_xll.qlIndexFixing(Index3M,H1919,TRUE,_xll.ohTrigger(RecalcTrigger,Trigger3M)),NA())</f>
        <v>7.1989264392668959E-3</v>
      </c>
      <c r="L1919" s="44">
        <f>IFERROR(_xll.qlIndexFixing(Index6M,$H1919,TRUE,_xll.ohTrigger(RecalcTrigger,Trigger6M)),NA())</f>
        <v>7.1809160488699843E-3</v>
      </c>
      <c r="M1919" s="145">
        <f>IFERROR(_xll.qlIndexFixing(Index1Y,$H1919,TRUE,_xll.ohTrigger(RecalcTrigger,Trigger1Y)),NA())</f>
        <v>7.4300883707928778E-3</v>
      </c>
      <c r="N1919" s="144">
        <f>IFERROR(_xll.qlIndexFixing(ONIndex1M,I1919,TRUE,_xll.ohTrigger(RecalcTrigger,Trigger1M)),NA())</f>
        <v>6.9646260545930261E-3</v>
      </c>
      <c r="O1919" s="44">
        <f>IFERROR(_xll.qlIndexFixing(ONIndex3M,I1919,TRUE,_xll.ohTrigger(RecalcTrigger,Trigger3M)),NA())</f>
        <v>7.2075745798905189E-3</v>
      </c>
      <c r="P1919" s="44">
        <f>IFERROR(_xll.qlIndexFixing(ONIndex6M,I1919,TRUE,_xll.ohTrigger(RecalcTrigger,Trigger6M)),NA())</f>
        <v>7.2084699595009738E-3</v>
      </c>
      <c r="Q1919" s="145">
        <f>IFERROR(_xll.qlIndexFixing(ONIndex1Y,I1919,TRUE,_xll.ohTrigger(RecalcTrigger,Trigger1Y)),NA())</f>
        <v>7.4715482745535411E-3</v>
      </c>
    </row>
    <row r="1920" spans="2:17" x14ac:dyDescent="0.2">
      <c r="B1920" s="39" t="s">
        <v>42</v>
      </c>
      <c r="D1920" s="42">
        <f>_xll.qlCalendarAdvance(Calendar,$D1919,B1920,"f",FALSE)</f>
        <v>53203</v>
      </c>
      <c r="E1920" s="139">
        <f>_xll.qlInterestRateIndexValueDate(IndexON,D1920)</f>
        <v>53203</v>
      </c>
      <c r="F1920" s="155">
        <f>IFERROR(_xll.qlIndexFixing(IndexON,D1920,TRUE,_xll.ohTrigger(RecalcTrigger,TriggerON)),NA())</f>
        <v>6.9401347454522977E-3</v>
      </c>
      <c r="H1920" s="42">
        <f>_xll.qlCalendarAdvance(Calendar,$H1919,B1920,"f",FALSE)</f>
        <v>53203</v>
      </c>
      <c r="I1920" s="139">
        <f>_xll.qlInterestRateIndexValueDate(Index1M,$H1920)</f>
        <v>53205</v>
      </c>
      <c r="J1920" s="144">
        <f>IFERROR(_xll.qlIndexFixing(Index1M,$H1920,TRUE,_xll.ohTrigger(RecalcTrigger,Trigger1M)),NA())</f>
        <v>6.9606351824471682E-3</v>
      </c>
      <c r="K1920" s="44">
        <f>IFERROR(_xll.qlIndexFixing(Index3M,H1920,TRUE,_xll.ohTrigger(RecalcTrigger,Trigger3M)),NA())</f>
        <v>7.1964850231530054E-3</v>
      </c>
      <c r="L1920" s="44">
        <f>IFERROR(_xll.qlIndexFixing(Index6M,$H1920,TRUE,_xll.ohTrigger(RecalcTrigger,Trigger6M)),NA())</f>
        <v>7.1784775447269042E-3</v>
      </c>
      <c r="M1920" s="145">
        <f>IFERROR(_xll.qlIndexFixing(Index1Y,$H1920,TRUE,_xll.ohTrigger(RecalcTrigger,Trigger1Y)),NA())</f>
        <v>7.427372855168788E-3</v>
      </c>
      <c r="N1920" s="144">
        <f>IFERROR(_xll.qlIndexFixing(ONIndex1M,I1920,TRUE,_xll.ohTrigger(RecalcTrigger,Trigger1M)),NA())</f>
        <v>6.9622034533534105E-3</v>
      </c>
      <c r="O1920" s="44">
        <f>IFERROR(_xll.qlIndexFixing(ONIndex3M,I1920,TRUE,_xll.ohTrigger(RecalcTrigger,Trigger3M)),NA())</f>
        <v>7.2049857585732013E-3</v>
      </c>
      <c r="P1920" s="44">
        <f>IFERROR(_xll.qlIndexFixing(ONIndex6M,I1920,TRUE,_xll.ohTrigger(RecalcTrigger,Trigger6M)),NA())</f>
        <v>7.2052481381312816E-3</v>
      </c>
      <c r="Q1920" s="145">
        <f>IFERROR(_xll.qlIndexFixing(ONIndex1Y,I1920,TRUE,_xll.ohTrigger(RecalcTrigger,Trigger1Y)),NA())</f>
        <v>7.4687776916704252E-3</v>
      </c>
    </row>
    <row r="1921" spans="2:17" x14ac:dyDescent="0.2">
      <c r="B1921" s="39" t="s">
        <v>42</v>
      </c>
      <c r="D1921" s="42">
        <f>_xll.qlCalendarAdvance(Calendar,$D1920,B1921,"f",FALSE)</f>
        <v>53210</v>
      </c>
      <c r="E1921" s="139">
        <f>_xll.qlInterestRateIndexValueDate(IndexON,D1921)</f>
        <v>53210</v>
      </c>
      <c r="F1921" s="155">
        <f>IFERROR(_xll.qlIndexFixing(IndexON,D1921,TRUE,_xll.ohTrigger(RecalcTrigger,TriggerON)),NA())</f>
        <v>6.9371838065190872E-3</v>
      </c>
      <c r="H1921" s="42">
        <f>_xll.qlCalendarAdvance(Calendar,$H1920,B1921,"f",FALSE)</f>
        <v>53210</v>
      </c>
      <c r="I1921" s="139">
        <f>_xll.qlInterestRateIndexValueDate(Index1M,$H1921)</f>
        <v>53212</v>
      </c>
      <c r="J1921" s="144">
        <f>IFERROR(_xll.qlIndexFixing(Index1M,$H1921,TRUE,_xll.ohTrigger(RecalcTrigger,Trigger1M)),NA())</f>
        <v>6.9579056119981053E-3</v>
      </c>
      <c r="K1921" s="44">
        <f>IFERROR(_xll.qlIndexFixing(Index3M,H1921,TRUE,_xll.ohTrigger(RecalcTrigger,Trigger3M)),NA())</f>
        <v>7.1939416102678672E-3</v>
      </c>
      <c r="L1921" s="44">
        <f>IFERROR(_xll.qlIndexFixing(Index6M,$H1921,TRUE,_xll.ohTrigger(RecalcTrigger,Trigger6M)),NA())</f>
        <v>7.1752397414497019E-3</v>
      </c>
      <c r="M1921" s="145">
        <f>IFERROR(_xll.qlIndexFixing(Index1Y,$H1921,TRUE,_xll.ohTrigger(RecalcTrigger,Trigger1Y)),NA())</f>
        <v>7.4246604908858047E-3</v>
      </c>
      <c r="N1921" s="144">
        <f>IFERROR(_xll.qlIndexFixing(ONIndex1M,I1921,TRUE,_xll.ohTrigger(RecalcTrigger,Trigger1M)),NA())</f>
        <v>6.9597845513147405E-3</v>
      </c>
      <c r="O1921" s="44">
        <f>IFERROR(_xll.qlIndexFixing(ONIndex3M,I1921,TRUE,_xll.ohTrigger(RecalcTrigger,Trigger3M)),NA())</f>
        <v>7.202404085377978E-3</v>
      </c>
      <c r="P1921" s="44">
        <f>IFERROR(_xll.qlIndexFixing(ONIndex6M,I1921,TRUE,_xll.ohTrigger(RecalcTrigger,Trigger6M)),NA())</f>
        <v>7.2020258636040779E-3</v>
      </c>
      <c r="Q1921" s="145">
        <f>IFERROR(_xll.qlIndexFixing(ONIndex1Y,I1921,TRUE,_xll.ohTrigger(RecalcTrigger,Trigger1Y)),NA())</f>
        <v>7.4660097682599513E-3</v>
      </c>
    </row>
    <row r="1922" spans="2:17" x14ac:dyDescent="0.2">
      <c r="B1922" s="39" t="s">
        <v>42</v>
      </c>
      <c r="D1922" s="42">
        <f>_xll.qlCalendarAdvance(Calendar,$D1921,B1922,"f",FALSE)</f>
        <v>53217</v>
      </c>
      <c r="E1922" s="139">
        <f>_xll.qlInterestRateIndexValueDate(IndexON,D1922)</f>
        <v>53217</v>
      </c>
      <c r="F1922" s="155">
        <f>IFERROR(_xll.qlIndexFixing(IndexON,D1922,TRUE,_xll.ohTrigger(RecalcTrigger,TriggerON)),NA())</f>
        <v>6.9342309316944295E-3</v>
      </c>
      <c r="H1922" s="42">
        <f>_xll.qlCalendarAdvance(Calendar,$H1921,B1922,"f",FALSE)</f>
        <v>53217</v>
      </c>
      <c r="I1922" s="139">
        <f>_xll.qlInterestRateIndexValueDate(Index1M,$H1922)</f>
        <v>53219</v>
      </c>
      <c r="J1922" s="144">
        <f>IFERROR(_xll.qlIndexFixing(Index1M,$H1922,TRUE,_xll.ohTrigger(RecalcTrigger,Trigger1M)),NA())</f>
        <v>6.9554952084413535E-3</v>
      </c>
      <c r="K1922" s="44">
        <f>IFERROR(_xll.qlIndexFixing(Index3M,H1922,TRUE,_xll.ohTrigger(RecalcTrigger,Trigger3M)),NA())</f>
        <v>7.1914056030377193E-3</v>
      </c>
      <c r="L1922" s="44">
        <f>IFERROR(_xll.qlIndexFixing(Index6M,$H1922,TRUE,_xll.ohTrigger(RecalcTrigger,Trigger6M)),NA())</f>
        <v>7.1720016853413738E-3</v>
      </c>
      <c r="M1922" s="145">
        <f>IFERROR(_xll.qlIndexFixing(Index1Y,$H1922,TRUE,_xll.ohTrigger(RecalcTrigger,Trigger1Y)),NA())</f>
        <v>7.4219512961855548E-3</v>
      </c>
      <c r="N1922" s="144">
        <f>IFERROR(_xll.qlIndexFixing(ONIndex1M,I1922,TRUE,_xll.ohTrigger(RecalcTrigger,Trigger1M)),NA())</f>
        <v>6.957369377413869E-3</v>
      </c>
      <c r="O1922" s="44">
        <f>IFERROR(_xll.qlIndexFixing(ONIndex3M,I1922,TRUE,_xll.ohTrigger(RecalcTrigger,Trigger3M)),NA())</f>
        <v>7.1998295955566505E-3</v>
      </c>
      <c r="P1922" s="44">
        <f>IFERROR(_xll.qlIndexFixing(ONIndex6M,I1922,TRUE,_xll.ohTrigger(RecalcTrigger,Trigger6M)),NA())</f>
        <v>7.1988031507075334E-3</v>
      </c>
      <c r="Q1922" s="145">
        <f>IFERROR(_xll.qlIndexFixing(ONIndex1Y,I1922,TRUE,_xll.ohTrigger(RecalcTrigger,Trigger1Y)),NA())</f>
        <v>7.4632445225475408E-3</v>
      </c>
    </row>
    <row r="1923" spans="2:17" x14ac:dyDescent="0.2">
      <c r="B1923" s="39" t="s">
        <v>42</v>
      </c>
      <c r="D1923" s="42">
        <f>_xll.qlCalendarAdvance(Calendar,$D1922,B1923,"f",FALSE)</f>
        <v>53224</v>
      </c>
      <c r="E1923" s="139">
        <f>_xll.qlInterestRateIndexValueDate(IndexON,D1923)</f>
        <v>53224</v>
      </c>
      <c r="F1923" s="155">
        <f>IFERROR(_xll.qlIndexFixing(IndexON,D1923,TRUE,_xll.ohTrigger(RecalcTrigger,TriggerON)),NA())</f>
        <v>6.9312761375250886E-3</v>
      </c>
      <c r="H1923" s="42">
        <f>_xll.qlCalendarAdvance(Calendar,$H1922,B1923,"f",FALSE)</f>
        <v>53224</v>
      </c>
      <c r="I1923" s="139">
        <f>_xll.qlInterestRateIndexValueDate(Index1M,$H1923)</f>
        <v>53226</v>
      </c>
      <c r="J1923" s="144">
        <f>IFERROR(_xll.qlIndexFixing(Index1M,$H1923,TRUE,_xll.ohTrigger(RecalcTrigger,Trigger1M)),NA())</f>
        <v>6.9530886127086577E-3</v>
      </c>
      <c r="K1923" s="44">
        <f>IFERROR(_xll.qlIndexFixing(Index3M,H1923,TRUE,_xll.ohTrigger(RecalcTrigger,Trigger3M)),NA())</f>
        <v>7.1888770369032233E-3</v>
      </c>
      <c r="L1923" s="44">
        <f>IFERROR(_xll.qlIndexFixing(Index6M,$H1923,TRUE,_xll.ohTrigger(RecalcTrigger,Trigger6M)),NA())</f>
        <v>7.1687633912037802E-3</v>
      </c>
      <c r="M1923" s="145">
        <f>IFERROR(_xll.qlIndexFixing(Index1Y,$H1923,TRUE,_xll.ohTrigger(RecalcTrigger,Trigger1Y)),NA())</f>
        <v>7.4192452893083512E-3</v>
      </c>
      <c r="N1923" s="144">
        <f>IFERROR(_xll.qlIndexFixing(ONIndex1M,I1923,TRUE,_xll.ohTrigger(RecalcTrigger,Trigger1M)),NA())</f>
        <v>6.954957960907393E-3</v>
      </c>
      <c r="O1923" s="44">
        <f>IFERROR(_xll.qlIndexFixing(ONIndex3M,I1923,TRUE,_xll.ohTrigger(RecalcTrigger,Trigger3M)),NA())</f>
        <v>7.1972623246807643E-3</v>
      </c>
      <c r="P1923" s="44">
        <f>IFERROR(_xll.qlIndexFixing(ONIndex6M,I1923,TRUE,_xll.ohTrigger(RecalcTrigger,Trigger6M)),NA())</f>
        <v>7.1955800143097548E-3</v>
      </c>
      <c r="Q1923" s="145">
        <f>IFERROR(_xll.qlIndexFixing(ONIndex1Y,I1923,TRUE,_xll.ohTrigger(RecalcTrigger,Trigger1Y)),NA())</f>
        <v>7.4604819724388705E-3</v>
      </c>
    </row>
    <row r="1924" spans="2:17" x14ac:dyDescent="0.2">
      <c r="B1924" s="39" t="s">
        <v>42</v>
      </c>
      <c r="D1924" s="42">
        <f>_xll.qlCalendarAdvance(Calendar,$D1923,B1924,"f",FALSE)</f>
        <v>53231</v>
      </c>
      <c r="E1924" s="139">
        <f>_xll.qlInterestRateIndexValueDate(IndexON,D1924)</f>
        <v>53231</v>
      </c>
      <c r="F1924" s="155">
        <f>IFERROR(_xll.qlIndexFixing(IndexON,D1924,TRUE,_xll.ohTrigger(RecalcTrigger,TriggerON)),NA())</f>
        <v>6.9283194407976367E-3</v>
      </c>
      <c r="H1924" s="42">
        <f>_xll.qlCalendarAdvance(Calendar,$H1923,B1924,"f",FALSE)</f>
        <v>53231</v>
      </c>
      <c r="I1924" s="139">
        <f>_xll.qlInterestRateIndexValueDate(Index1M,$H1924)</f>
        <v>53233</v>
      </c>
      <c r="J1924" s="144">
        <f>IFERROR(_xll.qlIndexFixing(Index1M,$H1924,TRUE,_xll.ohTrigger(RecalcTrigger,Trigger1M)),NA())</f>
        <v>6.9506858538667671E-3</v>
      </c>
      <c r="K1924" s="44">
        <f>IFERROR(_xll.qlIndexFixing(Index3M,H1924,TRUE,_xll.ohTrigger(RecalcTrigger,Trigger3M)),NA())</f>
        <v>7.1863559473006478E-3</v>
      </c>
      <c r="L1924" s="44">
        <f>IFERROR(_xll.qlIndexFixing(Index6M,$H1924,TRUE,_xll.ohTrigger(RecalcTrigger,Trigger6M)),NA())</f>
        <v>7.1655248738374585E-3</v>
      </c>
      <c r="M1924" s="145">
        <f>IFERROR(_xll.qlIndexFixing(Index1Y,$H1924,TRUE,_xll.ohTrigger(RecalcTrigger,Trigger1Y)),NA())</f>
        <v>7.4165424884947272E-3</v>
      </c>
      <c r="N1924" s="144">
        <f>IFERROR(_xll.qlIndexFixing(ONIndex1M,I1924,TRUE,_xll.ohTrigger(RecalcTrigger,Trigger1M)),NA())</f>
        <v>6.9525503307321657E-3</v>
      </c>
      <c r="O1924" s="44">
        <f>IFERROR(_xll.qlIndexFixing(ONIndex3M,I1924,TRUE,_xll.ohTrigger(RecalcTrigger,Trigger3M)),NA())</f>
        <v>7.1947023080021211E-3</v>
      </c>
      <c r="P1924" s="44">
        <f>IFERROR(_xll.qlIndexFixing(ONIndex6M,I1924,TRUE,_xll.ohTrigger(RecalcTrigger,Trigger6M)),NA())</f>
        <v>7.1923564691189767E-3</v>
      </c>
      <c r="Q1924" s="145">
        <f>IFERROR(_xll.qlIndexFixing(ONIndex1Y,I1924,TRUE,_xll.ohTrigger(RecalcTrigger,Trigger1Y)),NA())</f>
        <v>7.4577221363192336E-3</v>
      </c>
    </row>
    <row r="1925" spans="2:17" x14ac:dyDescent="0.2">
      <c r="B1925" s="39" t="s">
        <v>42</v>
      </c>
      <c r="D1925" s="42">
        <f>_xll.qlCalendarAdvance(Calendar,$D1924,B1925,"f",FALSE)</f>
        <v>53238</v>
      </c>
      <c r="E1925" s="139">
        <f>_xll.qlInterestRateIndexValueDate(IndexON,D1925)</f>
        <v>53238</v>
      </c>
      <c r="F1925" s="155">
        <f>IFERROR(_xll.qlIndexFixing(IndexON,D1925,TRUE,_xll.ohTrigger(RecalcTrigger,TriggerON)),NA())</f>
        <v>6.9253608578190295E-3</v>
      </c>
      <c r="H1925" s="42">
        <f>_xll.qlCalendarAdvance(Calendar,$H1924,B1925,"f",FALSE)</f>
        <v>53238</v>
      </c>
      <c r="I1925" s="139">
        <f>_xll.qlInterestRateIndexValueDate(Index1M,$H1925)</f>
        <v>53240</v>
      </c>
      <c r="J1925" s="144">
        <f>IFERROR(_xll.qlIndexFixing(Index1M,$H1925,TRUE,_xll.ohTrigger(RecalcTrigger,Trigger1M)),NA())</f>
        <v>6.9482869609974185E-3</v>
      </c>
      <c r="K1925" s="44">
        <f>IFERROR(_xll.qlIndexFixing(Index3M,H1925,TRUE,_xll.ohTrigger(RecalcTrigger,Trigger3M)),NA())</f>
        <v>7.1837359222009347E-3</v>
      </c>
      <c r="L1925" s="44">
        <f>IFERROR(_xll.qlIndexFixing(Index6M,$H1925,TRUE,_xll.ohTrigger(RecalcTrigger,Trigger6M)),NA())</f>
        <v>7.1621259000445737E-3</v>
      </c>
      <c r="M1925" s="145">
        <f>IFERROR(_xll.qlIndexFixing(Index1Y,$H1925,TRUE,_xll.ohTrigger(RecalcTrigger,Trigger1Y)),NA())</f>
        <v>7.4138428838485971E-3</v>
      </c>
      <c r="N1925" s="144">
        <f>IFERROR(_xll.qlIndexFixing(ONIndex1M,I1925,TRUE,_xll.ohTrigger(RecalcTrigger,Trigger1M)),NA())</f>
        <v>6.9501465160648479E-3</v>
      </c>
      <c r="O1925" s="44">
        <f>IFERROR(_xll.qlIndexFixing(ONIndex3M,I1925,TRUE,_xll.ohTrigger(RecalcTrigger,Trigger3M)),NA())</f>
        <v>7.1921495810123304E-3</v>
      </c>
      <c r="P1925" s="44">
        <f>IFERROR(_xll.qlIndexFixing(ONIndex6M,I1925,TRUE,_xll.ohTrigger(RecalcTrigger,Trigger6M)),NA())</f>
        <v>7.1891325298434339E-3</v>
      </c>
      <c r="Q1925" s="145">
        <f>IFERROR(_xll.qlIndexFixing(ONIndex1Y,I1925,TRUE,_xll.ohTrigger(RecalcTrigger,Trigger1Y)),NA())</f>
        <v>7.4549650321742433E-3</v>
      </c>
    </row>
    <row r="1926" spans="2:17" x14ac:dyDescent="0.2">
      <c r="B1926" s="39" t="s">
        <v>42</v>
      </c>
      <c r="D1926" s="42">
        <f>_xll.qlCalendarAdvance(Calendar,$D1925,B1926,"f",FALSE)</f>
        <v>53245</v>
      </c>
      <c r="E1926" s="139">
        <f>_xll.qlInterestRateIndexValueDate(IndexON,D1926)</f>
        <v>53245</v>
      </c>
      <c r="F1926" s="155">
        <f>IFERROR(_xll.qlIndexFixing(IndexON,D1926,TRUE,_xll.ohTrigger(RecalcTrigger,TriggerON)),NA())</f>
        <v>6.9224004052959032E-3</v>
      </c>
      <c r="H1926" s="42">
        <f>_xll.qlCalendarAdvance(Calendar,$H1925,B1926,"f",FALSE)</f>
        <v>53245</v>
      </c>
      <c r="I1926" s="139">
        <f>_xll.qlInterestRateIndexValueDate(Index1M,$H1926)</f>
        <v>53247</v>
      </c>
      <c r="J1926" s="144">
        <f>IFERROR(_xll.qlIndexFixing(Index1M,$H1926,TRUE,_xll.ohTrigger(RecalcTrigger,Trigger1M)),NA())</f>
        <v>6.945891963164863E-3</v>
      </c>
      <c r="K1926" s="44">
        <f>IFERROR(_xll.qlIndexFixing(Index3M,H1926,TRUE,_xll.ohTrigger(RecalcTrigger,Trigger3M)),NA())</f>
        <v>7.1812303880121157E-3</v>
      </c>
      <c r="L1926" s="44">
        <f>IFERROR(_xll.qlIndexFixing(Index6M,$H1926,TRUE,_xll.ohTrigger(RecalcTrigger,Trigger6M)),NA())</f>
        <v>7.1588869076212912E-3</v>
      </c>
      <c r="M1926" s="145">
        <f>IFERROR(_xll.qlIndexFixing(Index1Y,$H1926,TRUE,_xll.ohTrigger(RecalcTrigger,Trigger1Y)),NA())</f>
        <v>7.4111463527824339E-3</v>
      </c>
      <c r="N1926" s="144">
        <f>IFERROR(_xll.qlIndexFixing(ONIndex1M,I1926,TRUE,_xll.ohTrigger(RecalcTrigger,Trigger1M)),NA())</f>
        <v>6.9477465458422927E-3</v>
      </c>
      <c r="O1926" s="44">
        <f>IFERROR(_xll.qlIndexFixing(ONIndex3M,I1926,TRUE,_xll.ohTrigger(RecalcTrigger,Trigger3M)),NA())</f>
        <v>7.1896041790431298E-3</v>
      </c>
      <c r="P1926" s="44">
        <f>IFERROR(_xll.qlIndexFixing(ONIndex6M,I1926,TRUE,_xll.ohTrigger(RecalcTrigger,Trigger6M)),NA())</f>
        <v>7.1859082111913608E-3</v>
      </c>
      <c r="Q1926" s="145">
        <f>IFERROR(_xll.qlIndexFixing(ONIndex1Y,I1926,TRUE,_xll.ohTrigger(RecalcTrigger,Trigger1Y)),NA())</f>
        <v>7.4522106781493846E-3</v>
      </c>
    </row>
    <row r="1927" spans="2:17" x14ac:dyDescent="0.2">
      <c r="B1927" s="39" t="s">
        <v>42</v>
      </c>
      <c r="D1927" s="42">
        <f>_xll.qlCalendarAdvance(Calendar,$D1926,B1927,"f",FALSE)</f>
        <v>53252</v>
      </c>
      <c r="E1927" s="139">
        <f>_xll.qlInterestRateIndexValueDate(IndexON,D1927)</f>
        <v>53252</v>
      </c>
      <c r="F1927" s="155">
        <f>IFERROR(_xll.qlIndexFixing(IndexON,D1927,TRUE,_xll.ohTrigger(RecalcTrigger,TriggerON)),NA())</f>
        <v>6.9194380997750216E-3</v>
      </c>
      <c r="H1927" s="42">
        <f>_xll.qlCalendarAdvance(Calendar,$H1926,B1927,"f",FALSE)</f>
        <v>53252</v>
      </c>
      <c r="I1927" s="139">
        <f>_xll.qlInterestRateIndexValueDate(Index1M,$H1927)</f>
        <v>53254</v>
      </c>
      <c r="J1927" s="144">
        <f>IFERROR(_xll.qlIndexFixing(Index1M,$H1927,TRUE,_xll.ohTrigger(RecalcTrigger,Trigger1M)),NA())</f>
        <v>6.9435008894458417E-3</v>
      </c>
      <c r="K1927" s="44">
        <f>IFERROR(_xll.qlIndexFixing(Index3M,H1927,TRUE,_xll.ohTrigger(RecalcTrigger,Trigger3M)),NA())</f>
        <v>7.1787324393728759E-3</v>
      </c>
      <c r="L1927" s="44">
        <f>IFERROR(_xll.qlIndexFixing(Index6M,$H1927,TRUE,_xll.ohTrigger(RecalcTrigger,Trigger6M)),NA())</f>
        <v>7.1556477374540356E-3</v>
      </c>
      <c r="M1927" s="145">
        <f>IFERROR(_xll.qlIndexFixing(Index1Y,$H1927,TRUE,_xll.ohTrigger(RecalcTrigger,Trigger1Y)),NA())</f>
        <v>7.4084527441781048E-3</v>
      </c>
      <c r="N1927" s="144">
        <f>IFERROR(_xll.qlIndexFixing(ONIndex1M,I1927,TRUE,_xll.ohTrigger(RecalcTrigger,Trigger1M)),NA())</f>
        <v>6.945350449081289E-3</v>
      </c>
      <c r="O1927" s="44">
        <f>IFERROR(_xll.qlIndexFixing(ONIndex3M,I1927,TRUE,_xll.ohTrigger(RecalcTrigger,Trigger3M)),NA())</f>
        <v>7.1870661375061928E-3</v>
      </c>
      <c r="P1927" s="44">
        <f>IFERROR(_xll.qlIndexFixing(ONIndex6M,I1927,TRUE,_xll.ohTrigger(RecalcTrigger,Trigger6M)),NA())</f>
        <v>7.1826835280308643E-3</v>
      </c>
      <c r="Q1927" s="145">
        <f>IFERROR(_xll.qlIndexFixing(ONIndex1Y,I1927,TRUE,_xll.ohTrigger(RecalcTrigger,Trigger1Y)),NA())</f>
        <v>7.4494590923901427E-3</v>
      </c>
    </row>
    <row r="1928" spans="2:17" x14ac:dyDescent="0.2">
      <c r="B1928" s="39" t="s">
        <v>42</v>
      </c>
      <c r="D1928" s="42">
        <f>_xll.qlCalendarAdvance(Calendar,$D1927,B1928,"f",FALSE)</f>
        <v>53259</v>
      </c>
      <c r="E1928" s="139">
        <f>_xll.qlInterestRateIndexValueDate(IndexON,D1928)</f>
        <v>53259</v>
      </c>
      <c r="F1928" s="155">
        <f>IFERROR(_xll.qlIndexFixing(IndexON,D1928,TRUE,_xll.ohTrigger(RecalcTrigger,TriggerON)),NA())</f>
        <v>6.9164739579630208E-3</v>
      </c>
      <c r="H1928" s="42">
        <f>_xll.qlCalendarAdvance(Calendar,$H1927,B1928,"f",FALSE)</f>
        <v>53259</v>
      </c>
      <c r="I1928" s="139">
        <f>_xll.qlInterestRateIndexValueDate(Index1M,$H1928)</f>
        <v>53261</v>
      </c>
      <c r="J1928" s="144">
        <f>IFERROR(_xll.qlIndexFixing(Index1M,$H1928,TRUE,_xll.ohTrigger(RecalcTrigger,Trigger1M)),NA())</f>
        <v>6.9411137689071034E-3</v>
      </c>
      <c r="K1928" s="44">
        <f>IFERROR(_xll.qlIndexFixing(Index3M,H1928,TRUE,_xll.ohTrigger(RecalcTrigger,Trigger3M)),NA())</f>
        <v>7.1762421117226938E-3</v>
      </c>
      <c r="L1928" s="44">
        <f>IFERROR(_xll.qlIndexFixing(Index6M,$H1928,TRUE,_xll.ohTrigger(RecalcTrigger,Trigger6M)),NA())</f>
        <v>7.1524084043450321E-3</v>
      </c>
      <c r="M1928" s="145">
        <f>IFERROR(_xll.qlIndexFixing(Index1Y,$H1928,TRUE,_xll.ohTrigger(RecalcTrigger,Trigger1Y)),NA())</f>
        <v>7.4057619064884506E-3</v>
      </c>
      <c r="N1928" s="144">
        <f>IFERROR(_xll.qlIndexFixing(ONIndex1M,I1928,TRUE,_xll.ohTrigger(RecalcTrigger,Trigger1M)),NA())</f>
        <v>6.9429582549584978E-3</v>
      </c>
      <c r="O1928" s="44">
        <f>IFERROR(_xll.qlIndexFixing(ONIndex3M,I1928,TRUE,_xll.ohTrigger(RecalcTrigger,Trigger3M)),NA())</f>
        <v>7.1845354917332571E-3</v>
      </c>
      <c r="P1928" s="44">
        <f>IFERROR(_xll.qlIndexFixing(ONIndex6M,I1928,TRUE,_xll.ohTrigger(RecalcTrigger,Trigger6M)),NA())</f>
        <v>7.1794584949902429E-3</v>
      </c>
      <c r="Q1928" s="145">
        <f>IFERROR(_xll.qlIndexFixing(ONIndex1Y,I1928,TRUE,_xll.ohTrigger(RecalcTrigger,Trigger1Y)),NA())</f>
        <v>7.4467102929620665E-3</v>
      </c>
    </row>
    <row r="1929" spans="2:17" x14ac:dyDescent="0.2">
      <c r="B1929" s="39" t="s">
        <v>42</v>
      </c>
      <c r="D1929" s="42">
        <f>_xll.qlCalendarAdvance(Calendar,$D1928,B1929,"f",FALSE)</f>
        <v>53266</v>
      </c>
      <c r="E1929" s="139">
        <f>_xll.qlInterestRateIndexValueDate(IndexON,D1929)</f>
        <v>53266</v>
      </c>
      <c r="F1929" s="155">
        <f>IFERROR(_xll.qlIndexFixing(IndexON,D1929,TRUE,_xll.ohTrigger(RecalcTrigger,TriggerON)),NA())</f>
        <v>6.9135079960869206E-3</v>
      </c>
      <c r="H1929" s="42">
        <f>_xll.qlCalendarAdvance(Calendar,$H1928,B1929,"f",FALSE)</f>
        <v>53266</v>
      </c>
      <c r="I1929" s="139">
        <f>_xll.qlInterestRateIndexValueDate(Index1M,$H1929)</f>
        <v>53268</v>
      </c>
      <c r="J1929" s="144">
        <f>IFERROR(_xll.qlIndexFixing(Index1M,$H1929,TRUE,_xll.ohTrigger(RecalcTrigger,Trigger1M)),NA())</f>
        <v>6.9387306306303853E-3</v>
      </c>
      <c r="K1929" s="44">
        <f>IFERROR(_xll.qlIndexFixing(Index3M,H1929,TRUE,_xll.ohTrigger(RecalcTrigger,Trigger3M)),NA())</f>
        <v>7.1737594404984398E-3</v>
      </c>
      <c r="L1929" s="44">
        <f>IFERROR(_xll.qlIndexFixing(Index6M,$H1929,TRUE,_xll.ohTrigger(RecalcTrigger,Trigger6M)),NA())</f>
        <v>7.149329456609602E-3</v>
      </c>
      <c r="M1929" s="145">
        <f>IFERROR(_xll.qlIndexFixing(Index1Y,$H1929,TRUE,_xll.ohTrigger(RecalcTrigger,Trigger1Y)),NA())</f>
        <v>7.4030736877359737E-3</v>
      </c>
      <c r="N1929" s="144">
        <f>IFERROR(_xll.qlIndexFixing(ONIndex1M,I1929,TRUE,_xll.ohTrigger(RecalcTrigger,Trigger1M)),NA())</f>
        <v>6.9405699924907083E-3</v>
      </c>
      <c r="O1929" s="44">
        <f>IFERROR(_xll.qlIndexFixing(ONIndex3M,I1929,TRUE,_xll.ohTrigger(RecalcTrigger,Trigger3M)),NA())</f>
        <v>7.1820122771359962E-3</v>
      </c>
      <c r="P1929" s="44">
        <f>IFERROR(_xll.qlIndexFixing(ONIndex6M,I1929,TRUE,_xll.ohTrigger(RecalcTrigger,Trigger6M)),NA())</f>
        <v>7.1762331269376034E-3</v>
      </c>
      <c r="Q1929" s="145">
        <f>IFERROR(_xll.qlIndexFixing(ONIndex1Y,I1929,TRUE,_xll.ohTrigger(RecalcTrigger,Trigger1Y)),NA())</f>
        <v>7.4439642981705134E-3</v>
      </c>
    </row>
    <row r="1930" spans="2:17" x14ac:dyDescent="0.2">
      <c r="B1930" s="39" t="s">
        <v>42</v>
      </c>
      <c r="D1930" s="42">
        <f>_xll.qlCalendarAdvance(Calendar,$D1929,B1930,"f",FALSE)</f>
        <v>53273</v>
      </c>
      <c r="E1930" s="139">
        <f>_xll.qlInterestRateIndexValueDate(IndexON,D1930)</f>
        <v>53273</v>
      </c>
      <c r="F1930" s="155">
        <f>IFERROR(_xll.qlIndexFixing(IndexON,D1930,TRUE,_xll.ohTrigger(RecalcTrigger,TriggerON)),NA())</f>
        <v>6.9105402309332931E-3</v>
      </c>
      <c r="H1930" s="42">
        <f>_xll.qlCalendarAdvance(Calendar,$H1929,B1930,"f",FALSE)</f>
        <v>53273</v>
      </c>
      <c r="I1930" s="139">
        <f>_xll.qlInterestRateIndexValueDate(Index1M,$H1930)</f>
        <v>53275</v>
      </c>
      <c r="J1930" s="144">
        <f>IFERROR(_xll.qlIndexFixing(Index1M,$H1930,TRUE,_xll.ohTrigger(RecalcTrigger,Trigger1M)),NA())</f>
        <v>6.9363515036799384E-3</v>
      </c>
      <c r="K1930" s="44">
        <f>IFERROR(_xll.qlIndexFixing(Index3M,H1930,TRUE,_xll.ohTrigger(RecalcTrigger,Trigger3M)),NA())</f>
        <v>7.1712844611421973E-3</v>
      </c>
      <c r="L1930" s="44">
        <f>IFERROR(_xll.qlIndexFixing(Index6M,$H1930,TRUE,_xll.ohTrigger(RecalcTrigger,Trigger6M)),NA())</f>
        <v>7.1460899106896838E-3</v>
      </c>
      <c r="M1930" s="145">
        <f>IFERROR(_xll.qlIndexFixing(Index1Y,$H1930,TRUE,_xll.ohTrigger(RecalcTrigger,Trigger1Y)),NA())</f>
        <v>7.400387935514367E-3</v>
      </c>
      <c r="N1930" s="144">
        <f>IFERROR(_xll.qlIndexFixing(ONIndex1M,I1930,TRUE,_xll.ohTrigger(RecalcTrigger,Trigger1M)),NA())</f>
        <v>6.9381856907746453E-3</v>
      </c>
      <c r="O1930" s="44">
        <f>IFERROR(_xll.qlIndexFixing(ONIndex3M,I1930,TRUE,_xll.ohTrigger(RecalcTrigger,Trigger3M)),NA())</f>
        <v>7.1794965292060198E-3</v>
      </c>
      <c r="P1930" s="44">
        <f>IFERROR(_xll.qlIndexFixing(ONIndex6M,I1930,TRUE,_xll.ohTrigger(RecalcTrigger,Trigger6M)),NA())</f>
        <v>7.1730074385012443E-3</v>
      </c>
      <c r="Q1930" s="145">
        <f>IFERROR(_xll.qlIndexFixing(ONIndex1Y,I1930,TRUE,_xll.ohTrigger(RecalcTrigger,Trigger1Y)),NA())</f>
        <v>7.4412211260010963E-3</v>
      </c>
    </row>
    <row r="1931" spans="2:17" x14ac:dyDescent="0.2">
      <c r="B1931" s="39" t="s">
        <v>42</v>
      </c>
      <c r="D1931" s="42">
        <f>_xll.qlCalendarAdvance(Calendar,$D1930,B1931,"f",FALSE)</f>
        <v>53280</v>
      </c>
      <c r="E1931" s="139">
        <f>_xll.qlInterestRateIndexValueDate(IndexON,D1931)</f>
        <v>53280</v>
      </c>
      <c r="F1931" s="155">
        <f>IFERROR(_xll.qlIndexFixing(IndexON,D1931,TRUE,_xll.ohTrigger(RecalcTrigger,TriggerON)),NA())</f>
        <v>6.9075706791288383E-3</v>
      </c>
      <c r="H1931" s="42">
        <f>_xll.qlCalendarAdvance(Calendar,$H1930,B1931,"f",FALSE)</f>
        <v>53280</v>
      </c>
      <c r="I1931" s="139">
        <f>_xll.qlInterestRateIndexValueDate(Index1M,$H1931)</f>
        <v>53282</v>
      </c>
      <c r="J1931" s="144">
        <f>IFERROR(_xll.qlIndexFixing(Index1M,$H1931,TRUE,_xll.ohTrigger(RecalcTrigger,Trigger1M)),NA())</f>
        <v>6.9339764171300056E-3</v>
      </c>
      <c r="K1931" s="44">
        <f>IFERROR(_xll.qlIndexFixing(Index3M,H1931,TRUE,_xll.ohTrigger(RecalcTrigger,Trigger3M)),NA())</f>
        <v>7.1688172090917067E-3</v>
      </c>
      <c r="L1931" s="44">
        <f>IFERROR(_xll.qlIndexFixing(Index6M,$H1931,TRUE,_xll.ohTrigger(RecalcTrigger,Trigger6M)),NA())</f>
        <v>7.1428502451470017E-3</v>
      </c>
      <c r="M1931" s="145">
        <f>IFERROR(_xll.qlIndexFixing(Index1Y,$H1931,TRUE,_xll.ohTrigger(RecalcTrigger,Trigger1Y)),NA())</f>
        <v>7.39770449698764E-3</v>
      </c>
      <c r="N1931" s="144">
        <f>IFERROR(_xll.qlIndexFixing(ONIndex1M,I1931,TRUE,_xll.ohTrigger(RecalcTrigger,Trigger1M)),NA())</f>
        <v>6.9358053787471619E-3</v>
      </c>
      <c r="O1931" s="44">
        <f>IFERROR(_xll.qlIndexFixing(ONIndex3M,I1931,TRUE,_xll.ohTrigger(RecalcTrigger,Trigger3M)),NA())</f>
        <v>7.1769882831951293E-3</v>
      </c>
      <c r="P1931" s="44">
        <f>IFERROR(_xll.qlIndexFixing(ONIndex6M,I1931,TRUE,_xll.ohTrigger(RecalcTrigger,Trigger6M)),NA())</f>
        <v>7.1697814445492725E-3</v>
      </c>
      <c r="Q1931" s="145">
        <f>IFERROR(_xll.qlIndexFixing(ONIndex1Y,I1931,TRUE,_xll.ohTrigger(RecalcTrigger,Trigger1Y)),NA())</f>
        <v>7.4384807945193643E-3</v>
      </c>
    </row>
    <row r="1932" spans="2:17" x14ac:dyDescent="0.2">
      <c r="B1932" s="39" t="s">
        <v>42</v>
      </c>
      <c r="D1932" s="42">
        <f>_xll.qlCalendarAdvance(Calendar,$D1931,B1932,"f",FALSE)</f>
        <v>53287</v>
      </c>
      <c r="E1932" s="139">
        <f>_xll.qlInterestRateIndexValueDate(IndexON,D1932)</f>
        <v>53287</v>
      </c>
      <c r="F1932" s="155">
        <f>IFERROR(_xll.qlIndexFixing(IndexON,D1932,TRUE,_xll.ohTrigger(RecalcTrigger,TriggerON)),NA())</f>
        <v>6.9045993571403841E-3</v>
      </c>
      <c r="H1932" s="42">
        <f>_xll.qlCalendarAdvance(Calendar,$H1931,B1932,"f",FALSE)</f>
        <v>53287</v>
      </c>
      <c r="I1932" s="139">
        <f>_xll.qlInterestRateIndexValueDate(Index1M,$H1932)</f>
        <v>53289</v>
      </c>
      <c r="J1932" s="144">
        <f>IFERROR(_xll.qlIndexFixing(Index1M,$H1932,TRUE,_xll.ohTrigger(RecalcTrigger,Trigger1M)),NA())</f>
        <v>6.9314009032945692E-3</v>
      </c>
      <c r="K1932" s="44">
        <f>IFERROR(_xll.qlIndexFixing(Index3M,H1932,TRUE,_xll.ohTrigger(RecalcTrigger,Trigger3M)),NA())</f>
        <v>7.1663577197855774E-3</v>
      </c>
      <c r="L1932" s="44">
        <f>IFERROR(_xll.qlIndexFixing(Index6M,$H1932,TRUE,_xll.ohTrigger(RecalcTrigger,Trigger6M)),NA())</f>
        <v>7.1396104747812085E-3</v>
      </c>
      <c r="M1932" s="145">
        <f>IFERROR(_xll.qlIndexFixing(Index1Y,$H1932,TRUE,_xll.ohTrigger(RecalcTrigger,Trigger1Y)),NA())</f>
        <v>7.3950232188896795E-3</v>
      </c>
      <c r="N1932" s="144">
        <f>IFERROR(_xll.qlIndexFixing(ONIndex1M,I1932,TRUE,_xll.ohTrigger(RecalcTrigger,Trigger1M)),NA())</f>
        <v>6.933429085584919E-3</v>
      </c>
      <c r="O1932" s="44">
        <f>IFERROR(_xll.qlIndexFixing(ONIndex3M,I1932,TRUE,_xll.ohTrigger(RecalcTrigger,Trigger3M)),NA())</f>
        <v>7.1744875745949344E-3</v>
      </c>
      <c r="P1932" s="44">
        <f>IFERROR(_xll.qlIndexFixing(ONIndex6M,I1932,TRUE,_xll.ohTrigger(RecalcTrigger,Trigger6M)),NA())</f>
        <v>7.1665551595501142E-3</v>
      </c>
      <c r="Q1932" s="145">
        <f>IFERROR(_xll.qlIndexFixing(ONIndex1Y,I1932,TRUE,_xll.ohTrigger(RecalcTrigger,Trigger1Y)),NA())</f>
        <v>7.4357433221106106E-3</v>
      </c>
    </row>
    <row r="1933" spans="2:17" x14ac:dyDescent="0.2">
      <c r="B1933" s="39" t="s">
        <v>42</v>
      </c>
      <c r="D1933" s="42">
        <f>_xll.qlCalendarAdvance(Calendar,$D1932,B1933,"f",FALSE)</f>
        <v>53294</v>
      </c>
      <c r="E1933" s="139">
        <f>_xll.qlInterestRateIndexValueDate(IndexON,D1933)</f>
        <v>53294</v>
      </c>
      <c r="F1933" s="155">
        <f>IFERROR(_xll.qlIndexFixing(IndexON,D1933,TRUE,_xll.ohTrigger(RecalcTrigger,TriggerON)),NA())</f>
        <v>6.9016262815946305E-3</v>
      </c>
      <c r="H1933" s="42">
        <f>_xll.qlCalendarAdvance(Calendar,$H1932,B1933,"f",FALSE)</f>
        <v>53294</v>
      </c>
      <c r="I1933" s="139">
        <f>_xll.qlInterestRateIndexValueDate(Index1M,$H1933)</f>
        <v>53296</v>
      </c>
      <c r="J1933" s="144">
        <f>IFERROR(_xll.qlIndexFixing(Index1M,$H1933,TRUE,_xll.ohTrigger(RecalcTrigger,Trigger1M)),NA())</f>
        <v>6.9295446465193417E-3</v>
      </c>
      <c r="K1933" s="44">
        <f>IFERROR(_xll.qlIndexFixing(Index3M,H1933,TRUE,_xll.ohTrigger(RecalcTrigger,Trigger3M)),NA())</f>
        <v>7.1641108839539669E-3</v>
      </c>
      <c r="L1933" s="44">
        <f>IFERROR(_xll.qlIndexFixing(Index6M,$H1933,TRUE,_xll.ohTrigger(RecalcTrigger,Trigger6M)),NA())</f>
        <v>7.1362098127002952E-3</v>
      </c>
      <c r="M1933" s="145">
        <f>IFERROR(_xll.qlIndexFixing(Index1Y,$H1933,TRUE,_xll.ohTrigger(RecalcTrigger,Trigger1Y)),NA())</f>
        <v>7.3923439475255676E-3</v>
      </c>
      <c r="N1933" s="144">
        <f>IFERROR(_xll.qlIndexFixing(ONIndex1M,I1933,TRUE,_xll.ohTrigger(RecalcTrigger,Trigger1M)),NA())</f>
        <v>6.9310568402247696E-3</v>
      </c>
      <c r="O1933" s="44">
        <f>IFERROR(_xll.qlIndexFixing(ONIndex3M,I1933,TRUE,_xll.ohTrigger(RecalcTrigger,Trigger3M)),NA())</f>
        <v>7.1719944387371726E-3</v>
      </c>
      <c r="P1933" s="44">
        <f>IFERROR(_xll.qlIndexFixing(ONIndex6M,I1933,TRUE,_xll.ohTrigger(RecalcTrigger,Trigger6M)),NA())</f>
        <v>7.1633285986916206E-3</v>
      </c>
      <c r="Q1933" s="145">
        <f>IFERROR(_xll.qlIndexFixing(ONIndex1Y,I1933,TRUE,_xll.ohTrigger(RecalcTrigger,Trigger1Y)),NA())</f>
        <v>7.4330087266805123E-3</v>
      </c>
    </row>
    <row r="1934" spans="2:17" x14ac:dyDescent="0.2">
      <c r="B1934" s="39" t="s">
        <v>42</v>
      </c>
      <c r="D1934" s="42">
        <f>_xll.qlCalendarAdvance(Calendar,$D1933,B1934,"f",FALSE)</f>
        <v>53301</v>
      </c>
      <c r="E1934" s="139">
        <f>_xll.qlInterestRateIndexValueDate(IndexON,D1934)</f>
        <v>53301</v>
      </c>
      <c r="F1934" s="155">
        <f>IFERROR(_xll.qlIndexFixing(IndexON,D1934,TRUE,_xll.ohTrigger(RecalcTrigger,TriggerON)),NA())</f>
        <v>6.8986514688784695E-3</v>
      </c>
      <c r="H1934" s="42">
        <f>_xll.qlCalendarAdvance(Calendar,$H1933,B1934,"f",FALSE)</f>
        <v>53301</v>
      </c>
      <c r="I1934" s="139">
        <f>_xll.qlInterestRateIndexValueDate(Index1M,$H1934)</f>
        <v>53303</v>
      </c>
      <c r="J1934" s="144">
        <f>IFERROR(_xll.qlIndexFixing(Index1M,$H1934,TRUE,_xll.ohTrigger(RecalcTrigger,Trigger1M)),NA())</f>
        <v>6.9268756906157303E-3</v>
      </c>
      <c r="K1934" s="44">
        <f>IFERROR(_xll.qlIndexFixing(Index3M,H1934,TRUE,_xll.ohTrigger(RecalcTrigger,Trigger3M)),NA())</f>
        <v>7.161665991428201E-3</v>
      </c>
      <c r="L1934" s="44">
        <f>IFERROR(_xll.qlIndexFixing(Index6M,$H1934,TRUE,_xll.ohTrigger(RecalcTrigger,Trigger6M)),NA())</f>
        <v>7.1329698127559132E-3</v>
      </c>
      <c r="M1934" s="145">
        <f>IFERROR(_xll.qlIndexFixing(Index1Y,$H1934,TRUE,_xll.ohTrigger(RecalcTrigger,Trigger1Y)),NA())</f>
        <v>7.3896665287706987E-3</v>
      </c>
      <c r="N1934" s="144">
        <f>IFERROR(_xll.qlIndexFixing(ONIndex1M,I1934,TRUE,_xll.ohTrigger(RecalcTrigger,Trigger1M)),NA())</f>
        <v>6.9286886719233109E-3</v>
      </c>
      <c r="O1934" s="44">
        <f>IFERROR(_xll.qlIndexFixing(ONIndex3M,I1934,TRUE,_xll.ohTrigger(RecalcTrigger,Trigger3M)),NA())</f>
        <v>7.1695089110335175E-3</v>
      </c>
      <c r="P1934" s="44">
        <f>IFERROR(_xll.qlIndexFixing(ONIndex6M,I1934,TRUE,_xll.ohTrigger(RecalcTrigger,Trigger6M)),NA())</f>
        <v>7.1601017764422181E-3</v>
      </c>
      <c r="Q1934" s="145">
        <f>IFERROR(_xll.qlIndexFixing(ONIndex1Y,I1934,TRUE,_xll.ohTrigger(RecalcTrigger,Trigger1Y)),NA())</f>
        <v>7.4302770263745543E-3</v>
      </c>
    </row>
    <row r="1935" spans="2:17" x14ac:dyDescent="0.2">
      <c r="B1935" s="39" t="s">
        <v>42</v>
      </c>
      <c r="D1935" s="42">
        <f>_xll.qlCalendarAdvance(Calendar,$D1934,B1935,"f",FALSE)</f>
        <v>53308</v>
      </c>
      <c r="E1935" s="139">
        <f>_xll.qlInterestRateIndexValueDate(IndexON,D1935)</f>
        <v>53308</v>
      </c>
      <c r="F1935" s="155">
        <f>IFERROR(_xll.qlIndexFixing(IndexON,D1935,TRUE,_xll.ohTrigger(RecalcTrigger,TriggerON)),NA())</f>
        <v>6.8956749359383451E-3</v>
      </c>
      <c r="H1935" s="42">
        <f>_xll.qlCalendarAdvance(Calendar,$H1934,B1935,"f",FALSE)</f>
        <v>53308</v>
      </c>
      <c r="I1935" s="139">
        <f>_xll.qlInterestRateIndexValueDate(Index1M,$H1935)</f>
        <v>53310</v>
      </c>
      <c r="J1935" s="144">
        <f>IFERROR(_xll.qlIndexFixing(Index1M,$H1935,TRUE,_xll.ohTrigger(RecalcTrigger,Trigger1M)),NA())</f>
        <v>6.9245170563927982E-3</v>
      </c>
      <c r="K1935" s="44">
        <f>IFERROR(_xll.qlIndexFixing(Index3M,H1935,TRUE,_xll.ohTrigger(RecalcTrigger,Trigger3M)),NA())</f>
        <v>7.1592289625570515E-3</v>
      </c>
      <c r="L1935" s="44">
        <f>IFERROR(_xll.qlIndexFixing(Index6M,$H1935,TRUE,_xll.ohTrigger(RecalcTrigger,Trigger6M)),NA())</f>
        <v>7.1297297534739417E-3</v>
      </c>
      <c r="M1935" s="145">
        <f>IFERROR(_xll.qlIndexFixing(Index1Y,$H1935,TRUE,_xll.ohTrigger(RecalcTrigger,Trigger1Y)),NA())</f>
        <v>7.3869908080705683E-3</v>
      </c>
      <c r="N1935" s="144">
        <f>IFERROR(_xll.qlIndexFixing(ONIndex1M,I1935,TRUE,_xll.ohTrigger(RecalcTrigger,Trigger1M)),NA())</f>
        <v>6.9263246095374598E-3</v>
      </c>
      <c r="O1935" s="44">
        <f>IFERROR(_xll.qlIndexFixing(ONIndex3M,I1935,TRUE,_xll.ohTrigger(RecalcTrigger,Trigger3M)),NA())</f>
        <v>7.1670310268157067E-3</v>
      </c>
      <c r="P1935" s="44">
        <f>IFERROR(_xll.qlIndexFixing(ONIndex6M,I1935,TRUE,_xll.ohTrigger(RecalcTrigger,Trigger6M)),NA())</f>
        <v>7.1568747075101413E-3</v>
      </c>
      <c r="Q1935" s="145">
        <f>IFERROR(_xll.qlIndexFixing(ONIndex1Y,I1935,TRUE,_xll.ohTrigger(RecalcTrigger,Trigger1Y)),NA())</f>
        <v>7.4275482394980941E-3</v>
      </c>
    </row>
    <row r="1936" spans="2:17" x14ac:dyDescent="0.2">
      <c r="B1936" s="39" t="s">
        <v>42</v>
      </c>
      <c r="D1936" s="42">
        <f>_xll.qlCalendarAdvance(Calendar,$D1935,B1936,"f",FALSE)</f>
        <v>53315</v>
      </c>
      <c r="E1936" s="139">
        <f>_xll.qlInterestRateIndexValueDate(IndexON,D1936)</f>
        <v>53315</v>
      </c>
      <c r="F1936" s="155">
        <f>IFERROR(_xll.qlIndexFixing(IndexON,D1936,TRUE,_xll.ohTrigger(RecalcTrigger,TriggerON)),NA())</f>
        <v>6.8926966989213412E-3</v>
      </c>
      <c r="H1936" s="42">
        <f>_xll.qlCalendarAdvance(Calendar,$H1935,B1936,"f",FALSE)</f>
        <v>53315</v>
      </c>
      <c r="I1936" s="139">
        <f>_xll.qlInterestRateIndexValueDate(Index1M,$H1936)</f>
        <v>53317</v>
      </c>
      <c r="J1936" s="144">
        <f>IFERROR(_xll.qlIndexFixing(Index1M,$H1936,TRUE,_xll.ohTrigger(RecalcTrigger,Trigger1M)),NA())</f>
        <v>6.9221626079365994E-3</v>
      </c>
      <c r="K1936" s="44">
        <f>IFERROR(_xll.qlIndexFixing(Index3M,H1936,TRUE,_xll.ohTrigger(RecalcTrigger,Trigger3M)),NA())</f>
        <v>7.156799832777061E-3</v>
      </c>
      <c r="L1936" s="44">
        <f>IFERROR(_xll.qlIndexFixing(Index6M,$H1936,TRUE,_xll.ohTrigger(RecalcTrigger,Trigger6M)),NA())</f>
        <v>7.1264896496544099E-3</v>
      </c>
      <c r="M1936" s="145">
        <f>IFERROR(_xll.qlIndexFixing(Index1Y,$H1936,TRUE,_xll.ohTrigger(RecalcTrigger,Trigger1Y)),NA())</f>
        <v>7.384316630441424E-3</v>
      </c>
      <c r="N1936" s="144">
        <f>IFERROR(_xll.qlIndexFixing(ONIndex1M,I1936,TRUE,_xll.ohTrigger(RecalcTrigger,Trigger1M)),NA())</f>
        <v>6.9232911809091746E-3</v>
      </c>
      <c r="O1936" s="44">
        <f>IFERROR(_xll.qlIndexFixing(ONIndex3M,I1936,TRUE,_xll.ohTrigger(RecalcTrigger,Trigger3M)),NA())</f>
        <v>7.1638564640430502E-3</v>
      </c>
      <c r="P1936" s="44">
        <f>IFERROR(_xll.qlIndexFixing(ONIndex6M,I1936,TRUE,_xll.ohTrigger(RecalcTrigger,Trigger6M)),NA())</f>
        <v>7.152725280228367E-3</v>
      </c>
      <c r="Q1936" s="145">
        <f>IFERROR(_xll.qlIndexFixing(ONIndex1Y,I1936,TRUE,_xll.ohTrigger(RecalcTrigger,Trigger1Y)),NA())</f>
        <v>7.4240441090722697E-3</v>
      </c>
    </row>
    <row r="1937" spans="2:17" x14ac:dyDescent="0.2">
      <c r="B1937" s="39" t="s">
        <v>42</v>
      </c>
      <c r="D1937" s="42">
        <f>_xll.qlCalendarAdvance(Calendar,$D1936,B1937,"f",FALSE)</f>
        <v>53323</v>
      </c>
      <c r="E1937" s="139">
        <f>_xll.qlInterestRateIndexValueDate(IndexON,D1937)</f>
        <v>53323</v>
      </c>
      <c r="F1937" s="155">
        <f>IFERROR(_xll.qlIndexFixing(IndexON,D1937,TRUE,_xll.ohTrigger(RecalcTrigger,TriggerON)),NA())</f>
        <v>6.8892909343709618E-3</v>
      </c>
      <c r="H1937" s="42">
        <f>_xll.qlCalendarAdvance(Calendar,$H1936,B1937,"f",FALSE)</f>
        <v>53323</v>
      </c>
      <c r="I1937" s="139">
        <f>_xll.qlInterestRateIndexValueDate(Index1M,$H1937)</f>
        <v>53325</v>
      </c>
      <c r="J1937" s="144">
        <f>IFERROR(_xll.qlIndexFixing(Index1M,$H1937,TRUE,_xll.ohTrigger(RecalcTrigger,Trigger1M)),NA())</f>
        <v>6.9193760212751055E-3</v>
      </c>
      <c r="K1937" s="44">
        <f>IFERROR(_xll.qlIndexFixing(Index3M,H1937,TRUE,_xll.ohTrigger(RecalcTrigger,Trigger3M)),NA())</f>
        <v>7.1539331116184362E-3</v>
      </c>
      <c r="L1937" s="44">
        <f>IFERROR(_xll.qlIndexFixing(Index6M,$H1937,TRUE,_xll.ohTrigger(RecalcTrigger,Trigger6M)),NA())</f>
        <v>7.1227866383115762E-3</v>
      </c>
      <c r="M1937" s="145">
        <f>IFERROR(_xll.qlIndexFixing(Index1Y,$H1937,TRUE,_xll.ohTrigger(RecalcTrigger,Trigger1Y)),NA())</f>
        <v>7.3810338779787769E-3</v>
      </c>
      <c r="N1937" s="144">
        <f>IFERROR(_xll.qlIndexFixing(ONIndex1M,I1937,TRUE,_xll.ohTrigger(RecalcTrigger,Trigger1M)),NA())</f>
        <v>6.9209366128486494E-3</v>
      </c>
      <c r="O1937" s="44">
        <f>IFERROR(_xll.qlIndexFixing(ONIndex3M,I1937,TRUE,_xll.ohTrigger(RecalcTrigger,Trigger3M)),NA())</f>
        <v>7.1613961836636264E-3</v>
      </c>
      <c r="P1937" s="44">
        <f>IFERROR(_xll.qlIndexFixing(ONIndex6M,I1937,TRUE,_xll.ohTrigger(RecalcTrigger,Trigger6M)),NA())</f>
        <v>7.1494977031427709E-3</v>
      </c>
      <c r="Q1937" s="145">
        <f>IFERROR(_xll.qlIndexFixing(ONIndex1Y,I1937,TRUE,_xll.ohTrigger(RecalcTrigger,Trigger1Y)),NA())</f>
        <v>7.4213220492147514E-3</v>
      </c>
    </row>
    <row r="1938" spans="2:17" x14ac:dyDescent="0.2">
      <c r="B1938" s="39" t="s">
        <v>42</v>
      </c>
      <c r="D1938" s="42">
        <f>_xll.qlCalendarAdvance(Calendar,$D1937,B1938,"f",FALSE)</f>
        <v>53330</v>
      </c>
      <c r="E1938" s="139">
        <f>_xll.qlInterestRateIndexValueDate(IndexON,D1938)</f>
        <v>53330</v>
      </c>
      <c r="F1938" s="155">
        <f>IFERROR(_xll.qlIndexFixing(IndexON,D1938,TRUE,_xll.ohTrigger(RecalcTrigger,TriggerON)),NA())</f>
        <v>6.8863091020698874E-3</v>
      </c>
      <c r="H1938" s="42">
        <f>_xll.qlCalendarAdvance(Calendar,$H1937,B1938,"f",FALSE)</f>
        <v>53330</v>
      </c>
      <c r="I1938" s="139">
        <f>_xll.qlInterestRateIndexValueDate(Index1M,$H1938)</f>
        <v>53332</v>
      </c>
      <c r="J1938" s="144">
        <f>IFERROR(_xll.qlIndexFixing(Index1M,$H1938,TRUE,_xll.ohTrigger(RecalcTrigger,Trigger1M)),NA())</f>
        <v>6.917232305139044E-3</v>
      </c>
      <c r="K1938" s="44">
        <f>IFERROR(_xll.qlIndexFixing(Index3M,H1938,TRUE,_xll.ohTrigger(RecalcTrigger,Trigger3M)),NA())</f>
        <v>7.1516213184459332E-3</v>
      </c>
      <c r="L1938" s="44">
        <f>IFERROR(_xll.qlIndexFixing(Index6M,$H1938,TRUE,_xll.ohTrigger(RecalcTrigger,Trigger6M)),NA())</f>
        <v>7.1197076098824981E-3</v>
      </c>
      <c r="M1938" s="145">
        <f>IFERROR(_xll.qlIndexFixing(Index1Y,$H1938,TRUE,_xll.ohTrigger(RecalcTrigger,Trigger1Y)),NA())</f>
        <v>7.3783623070912113E-3</v>
      </c>
      <c r="N1938" s="144">
        <f>IFERROR(_xll.qlIndexFixing(ONIndex1M,I1938,TRUE,_xll.ohTrigger(RecalcTrigger,Trigger1M)),NA())</f>
        <v>6.918921754488494E-3</v>
      </c>
      <c r="O1938" s="44">
        <f>IFERROR(_xll.qlIndexFixing(ONIndex3M,I1938,TRUE,_xll.ohTrigger(RecalcTrigger,Trigger3M)),NA())</f>
        <v>7.1592935467190699E-3</v>
      </c>
      <c r="P1938" s="44">
        <f>IFERROR(_xll.qlIndexFixing(ONIndex6M,I1938,TRUE,_xll.ohTrigger(RecalcTrigger,Trigger6M)),NA())</f>
        <v>7.1467310501560632E-3</v>
      </c>
      <c r="Q1938" s="145">
        <f>IFERROR(_xll.qlIndexFixing(ONIndex1Y,I1938,TRUE,_xll.ohTrigger(RecalcTrigger,Trigger1Y)),NA())</f>
        <v>7.4189912205646635E-3</v>
      </c>
    </row>
    <row r="1939" spans="2:17" x14ac:dyDescent="0.2">
      <c r="B1939" s="39" t="s">
        <v>42</v>
      </c>
      <c r="D1939" s="42">
        <f>_xll.qlCalendarAdvance(Calendar,$D1938,B1939,"f",FALSE)</f>
        <v>53337</v>
      </c>
      <c r="E1939" s="139">
        <f>_xll.qlInterestRateIndexValueDate(IndexON,D1939)</f>
        <v>53337</v>
      </c>
      <c r="F1939" s="155">
        <f>IFERROR(_xll.qlIndexFixing(IndexON,D1939,TRUE,_xll.ohTrigger(RecalcTrigger,TriggerON)),NA())</f>
        <v>6.8833256178901792E-3</v>
      </c>
      <c r="H1939" s="42">
        <f>_xll.qlCalendarAdvance(Calendar,$H1938,B1939,"f",FALSE)</f>
        <v>53337</v>
      </c>
      <c r="I1939" s="139">
        <f>_xll.qlInterestRateIndexValueDate(Index1M,$H1939)</f>
        <v>53339</v>
      </c>
      <c r="J1939" s="144">
        <f>IFERROR(_xll.qlIndexFixing(Index1M,$H1939,TRUE,_xll.ohTrigger(RecalcTrigger,Trigger1M)),NA())</f>
        <v>6.9148909381368294E-3</v>
      </c>
      <c r="K1939" s="44">
        <f>IFERROR(_xll.qlIndexFixing(Index3M,H1939,TRUE,_xll.ohTrigger(RecalcTrigger,Trigger3M)),NA())</f>
        <v>7.1492172450859925E-3</v>
      </c>
      <c r="L1939" s="44">
        <f>IFERROR(_xll.qlIndexFixing(Index6M,$H1939,TRUE,_xll.ohTrigger(RecalcTrigger,Trigger6M)),NA())</f>
        <v>7.1164675211914481E-3</v>
      </c>
      <c r="M1939" s="145">
        <f>IFERROR(_xll.qlIndexFixing(Index1Y,$H1939,TRUE,_xll.ohTrigger(RecalcTrigger,Trigger1Y)),NA())</f>
        <v>7.3756917556249239E-3</v>
      </c>
      <c r="N1939" s="144">
        <f>IFERROR(_xll.qlIndexFixing(ONIndex1M,I1939,TRUE,_xll.ohTrigger(RecalcTrigger,Trigger1M)),NA())</f>
        <v>6.9165750122479608E-3</v>
      </c>
      <c r="O1939" s="44">
        <f>IFERROR(_xll.qlIndexFixing(ONIndex3M,I1939,TRUE,_xll.ohTrigger(RecalcTrigger,Trigger3M)),NA())</f>
        <v>7.1568477055894419E-3</v>
      </c>
      <c r="P1939" s="44">
        <f>IFERROR(_xll.qlIndexFixing(ONIndex6M,I1939,TRUE,_xll.ohTrigger(RecalcTrigger,Trigger6M)),NA())</f>
        <v>7.1435031167155216E-3</v>
      </c>
      <c r="Q1939" s="145">
        <f>IFERROR(_xll.qlIndexFixing(ONIndex1Y,I1939,TRUE,_xll.ohTrigger(RecalcTrigger,Trigger1Y)),NA())</f>
        <v>7.4162746961992099E-3</v>
      </c>
    </row>
    <row r="1940" spans="2:17" x14ac:dyDescent="0.2">
      <c r="B1940" s="39" t="s">
        <v>42</v>
      </c>
      <c r="D1940" s="42">
        <f>_xll.qlCalendarAdvance(Calendar,$D1939,B1940,"f",FALSE)</f>
        <v>53344</v>
      </c>
      <c r="E1940" s="139">
        <f>_xll.qlInterestRateIndexValueDate(IndexON,D1940)</f>
        <v>53344</v>
      </c>
      <c r="F1940" s="155">
        <f>IFERROR(_xll.qlIndexFixing(IndexON,D1940,TRUE,_xll.ohTrigger(RecalcTrigger,TriggerON)),NA())</f>
        <v>6.880340498458537E-3</v>
      </c>
      <c r="H1940" s="42">
        <f>_xll.qlCalendarAdvance(Calendar,$H1939,B1940,"f",FALSE)</f>
        <v>53344</v>
      </c>
      <c r="I1940" s="139">
        <f>_xll.qlInterestRateIndexValueDate(Index1M,$H1940)</f>
        <v>53346</v>
      </c>
      <c r="J1940" s="144">
        <f>IFERROR(_xll.qlIndexFixing(Index1M,$H1940,TRUE,_xll.ohTrigger(RecalcTrigger,Trigger1M)),NA())</f>
        <v>6.9125538751652954E-3</v>
      </c>
      <c r="K1940" s="44">
        <f>IFERROR(_xll.qlIndexFixing(Index3M,H1940,TRUE,_xll.ohTrigger(RecalcTrigger,Trigger3M)),NA())</f>
        <v>7.1468212176295509E-3</v>
      </c>
      <c r="L1940" s="44">
        <f>IFERROR(_xll.qlIndexFixing(Index6M,$H1940,TRUE,_xll.ohTrigger(RecalcTrigger,Trigger6M)),NA())</f>
        <v>7.1132274481912729E-3</v>
      </c>
      <c r="M1940" s="145">
        <f>IFERROR(_xll.qlIndexFixing(Index1Y,$H1940,TRUE,_xll.ohTrigger(RecalcTrigger,Trigger1Y)),NA())</f>
        <v>7.373022067641872E-3</v>
      </c>
      <c r="N1940" s="144">
        <f>IFERROR(_xll.qlIndexFixing(ONIndex1M,I1940,TRUE,_xll.ohTrigger(RecalcTrigger,Trigger1M)),NA())</f>
        <v>6.9142325254034631E-3</v>
      </c>
      <c r="O1940" s="44">
        <f>IFERROR(_xll.qlIndexFixing(ONIndex3M,I1940,TRUE,_xll.ohTrigger(RecalcTrigger,Trigger3M)),NA())</f>
        <v>7.1544096900399978E-3</v>
      </c>
      <c r="P1940" s="44">
        <f>IFERROR(_xll.qlIndexFixing(ONIndex6M,I1940,TRUE,_xll.ohTrigger(RecalcTrigger,Trigger6M)),NA())</f>
        <v>7.1402750126114967E-3</v>
      </c>
      <c r="Q1940" s="145">
        <f>IFERROR(_xll.qlIndexFixing(ONIndex1Y,I1940,TRUE,_xll.ohTrigger(RecalcTrigger,Trigger1Y)),NA())</f>
        <v>7.4135611783887612E-3</v>
      </c>
    </row>
    <row r="1941" spans="2:17" x14ac:dyDescent="0.2">
      <c r="B1941" s="39" t="s">
        <v>42</v>
      </c>
      <c r="D1941" s="42">
        <f>_xll.qlCalendarAdvance(Calendar,$D1940,B1941,"f",FALSE)</f>
        <v>53351</v>
      </c>
      <c r="E1941" s="139">
        <f>_xll.qlInterestRateIndexValueDate(IndexON,D1941)</f>
        <v>53351</v>
      </c>
      <c r="F1941" s="155">
        <f>IFERROR(_xll.qlIndexFixing(IndexON,D1941,TRUE,_xll.ohTrigger(RecalcTrigger,TriggerON)),NA())</f>
        <v>6.877353760321725E-3</v>
      </c>
      <c r="H1941" s="42">
        <f>_xll.qlCalendarAdvance(Calendar,$H1940,B1941,"f",FALSE)</f>
        <v>53351</v>
      </c>
      <c r="I1941" s="139">
        <f>_xll.qlInterestRateIndexValueDate(Index1M,$H1941)</f>
        <v>53353</v>
      </c>
      <c r="J1941" s="144">
        <f>IFERROR(_xll.qlIndexFixing(Index1M,$H1941,TRUE,_xll.ohTrigger(RecalcTrigger,Trigger1M)),NA())</f>
        <v>6.9102211452979597E-3</v>
      </c>
      <c r="K1941" s="44">
        <f>IFERROR(_xll.qlIndexFixing(Index3M,H1941,TRUE,_xll.ohTrigger(RecalcTrigger,Trigger3M)),NA())</f>
        <v>7.1444332715158154E-3</v>
      </c>
      <c r="L1941" s="44">
        <f>IFERROR(_xll.qlIndexFixing(Index6M,$H1941,TRUE,_xll.ohTrigger(RecalcTrigger,Trigger6M)),NA())</f>
        <v>7.1099874056820668E-3</v>
      </c>
      <c r="M1941" s="145">
        <f>IFERROR(_xll.qlIndexFixing(Index1Y,$H1941,TRUE,_xll.ohTrigger(RecalcTrigger,Trigger1Y)),NA())</f>
        <v>7.3703530867766723E-3</v>
      </c>
      <c r="N1941" s="144">
        <f>IFERROR(_xll.qlIndexFixing(ONIndex1M,I1941,TRUE,_xll.ohTrigger(RecalcTrigger,Trigger1M)),NA())</f>
        <v>6.9118943231316621E-3</v>
      </c>
      <c r="O1941" s="44">
        <f>IFERROR(_xll.qlIndexFixing(ONIndex3M,I1941,TRUE,_xll.ohTrigger(RecalcTrigger,Trigger3M)),NA())</f>
        <v>7.1519795354824112E-3</v>
      </c>
      <c r="P1941" s="44">
        <f>IFERROR(_xll.qlIndexFixing(ONIndex6M,I1941,TRUE,_xll.ohTrigger(RecalcTrigger,Trigger6M)),NA())</f>
        <v>7.1370467523923509E-3</v>
      </c>
      <c r="Q1941" s="145">
        <f>IFERROR(_xll.qlIndexFixing(ONIndex1Y,I1941,TRUE,_xll.ohTrigger(RecalcTrigger,Trigger1Y)),NA())</f>
        <v>7.4108506851988665E-3</v>
      </c>
    </row>
    <row r="1942" spans="2:17" x14ac:dyDescent="0.2">
      <c r="B1942" s="39" t="s">
        <v>42</v>
      </c>
      <c r="D1942" s="42">
        <f>_xll.qlCalendarAdvance(Calendar,$D1941,B1942,"f",FALSE)</f>
        <v>53358</v>
      </c>
      <c r="E1942" s="139">
        <f>_xll.qlInterestRateIndexValueDate(IndexON,D1942)</f>
        <v>53358</v>
      </c>
      <c r="F1942" s="155">
        <f>IFERROR(_xll.qlIndexFixing(IndexON,D1942,TRUE,_xll.ohTrigger(RecalcTrigger,TriggerON)),NA())</f>
        <v>6.874365420106443E-3</v>
      </c>
      <c r="H1942" s="42">
        <f>_xll.qlCalendarAdvance(Calendar,$H1941,B1942,"f",FALSE)</f>
        <v>53358</v>
      </c>
      <c r="I1942" s="139">
        <f>_xll.qlInterestRateIndexValueDate(Index1M,$H1942)</f>
        <v>53360</v>
      </c>
      <c r="J1942" s="144">
        <f>IFERROR(_xll.qlIndexFixing(Index1M,$H1942,TRUE,_xll.ohTrigger(RecalcTrigger,Trigger1M)),NA())</f>
        <v>6.9081918704158186E-3</v>
      </c>
      <c r="K1942" s="44">
        <f>IFERROR(_xll.qlIndexFixing(Index3M,H1942,TRUE,_xll.ohTrigger(RecalcTrigger,Trigger3M)),NA())</f>
        <v>7.1421511133235834E-3</v>
      </c>
      <c r="L1942" s="44">
        <f>IFERROR(_xll.qlIndexFixing(Index6M,$H1942,TRUE,_xll.ohTrigger(RecalcTrigger,Trigger6M)),NA())</f>
        <v>7.1067474084612735E-3</v>
      </c>
      <c r="M1942" s="145">
        <f>IFERROR(_xll.qlIndexFixing(Index1Y,$H1942,TRUE,_xll.ohTrigger(RecalcTrigger,Trigger1Y)),NA())</f>
        <v>7.3676846562370337E-3</v>
      </c>
      <c r="N1942" s="144">
        <f>IFERROR(_xll.qlIndexFixing(ONIndex1M,I1942,TRUE,_xll.ohTrigger(RecalcTrigger,Trigger1M)),NA())</f>
        <v>6.9095604342894745E-3</v>
      </c>
      <c r="O1942" s="44">
        <f>IFERROR(_xll.qlIndexFixing(ONIndex3M,I1942,TRUE,_xll.ohTrigger(RecalcTrigger,Trigger3M)),NA())</f>
        <v>7.1495572771684834E-3</v>
      </c>
      <c r="P1942" s="44">
        <f>IFERROR(_xll.qlIndexFixing(ONIndex6M,I1942,TRUE,_xll.ohTrigger(RecalcTrigger,Trigger6M)),NA())</f>
        <v>7.133818351006127E-3</v>
      </c>
      <c r="Q1942" s="145">
        <f>IFERROR(_xll.qlIndexFixing(ONIndex1Y,I1942,TRUE,_xll.ohTrigger(RecalcTrigger,Trigger1Y)),NA())</f>
        <v>7.408143234934883E-3</v>
      </c>
    </row>
    <row r="1943" spans="2:17" x14ac:dyDescent="0.2">
      <c r="B1943" s="39" t="s">
        <v>42</v>
      </c>
      <c r="D1943" s="42">
        <f>_xll.qlCalendarAdvance(Calendar,$D1942,B1943,"f",FALSE)</f>
        <v>53365</v>
      </c>
      <c r="E1943" s="139">
        <f>_xll.qlInterestRateIndexValueDate(IndexON,D1943)</f>
        <v>53365</v>
      </c>
      <c r="F1943" s="155">
        <f>IFERROR(_xll.qlIndexFixing(IndexON,D1943,TRUE,_xll.ohTrigger(RecalcTrigger,TriggerON)),NA())</f>
        <v>6.8713754943594552E-3</v>
      </c>
      <c r="H1943" s="42">
        <f>_xll.qlCalendarAdvance(Calendar,$H1942,B1943,"f",FALSE)</f>
        <v>53365</v>
      </c>
      <c r="I1943" s="139">
        <f>_xll.qlInterestRateIndexValueDate(Index1M,$H1943)</f>
        <v>53367</v>
      </c>
      <c r="J1943" s="144">
        <f>IFERROR(_xll.qlIndexFixing(Index1M,$H1943,TRUE,_xll.ohTrigger(RecalcTrigger,Trigger1M)),NA())</f>
        <v>6.9058670799385501E-3</v>
      </c>
      <c r="K1943" s="44">
        <f>IFERROR(_xll.qlIndexFixing(Index3M,H1943,TRUE,_xll.ohTrigger(RecalcTrigger,Trigger3M)),NA())</f>
        <v>7.1397788943468243E-3</v>
      </c>
      <c r="L1943" s="44">
        <f>IFERROR(_xll.qlIndexFixing(Index6M,$H1943,TRUE,_xll.ohTrigger(RecalcTrigger,Trigger6M)),NA())</f>
        <v>7.1035074713307568E-3</v>
      </c>
      <c r="M1943" s="145">
        <f>IFERROR(_xll.qlIndexFixing(Index1Y,$H1943,TRUE,_xll.ohTrigger(RecalcTrigger,Trigger1Y)),NA())</f>
        <v>7.3650166188031071E-3</v>
      </c>
      <c r="N1943" s="144">
        <f>IFERROR(_xll.qlIndexFixing(ONIndex1M,I1943,TRUE,_xll.ohTrigger(RecalcTrigger,Trigger1M)),NA())</f>
        <v>6.9072308881334976E-3</v>
      </c>
      <c r="O1943" s="44">
        <f>IFERROR(_xll.qlIndexFixing(ONIndex3M,I1943,TRUE,_xll.ohTrigger(RecalcTrigger,Trigger3M)),NA())</f>
        <v>7.1471429505098882E-3</v>
      </c>
      <c r="P1943" s="44">
        <f>IFERROR(_xll.qlIndexFixing(ONIndex6M,I1943,TRUE,_xll.ohTrigger(RecalcTrigger,Trigger6M)),NA())</f>
        <v>7.1305898230011877E-3</v>
      </c>
      <c r="Q1943" s="145">
        <f>IFERROR(_xll.qlIndexFixing(ONIndex1Y,I1943,TRUE,_xll.ohTrigger(RecalcTrigger,Trigger1Y)),NA())</f>
        <v>7.4054388455024878E-3</v>
      </c>
    </row>
    <row r="1944" spans="2:17" x14ac:dyDescent="0.2">
      <c r="B1944" s="39" t="s">
        <v>42</v>
      </c>
      <c r="D1944" s="42">
        <f>_xll.qlCalendarAdvance(Calendar,$D1943,B1944,"f",FALSE)</f>
        <v>53372</v>
      </c>
      <c r="E1944" s="139">
        <f>_xll.qlInterestRateIndexValueDate(IndexON,D1944)</f>
        <v>53372</v>
      </c>
      <c r="F1944" s="155">
        <f>IFERROR(_xll.qlIndexFixing(IndexON,D1944,TRUE,_xll.ohTrigger(RecalcTrigger,TriggerON)),NA())</f>
        <v>6.8683839995475893E-3</v>
      </c>
      <c r="H1944" s="42">
        <f>_xll.qlCalendarAdvance(Calendar,$H1943,B1944,"f",FALSE)</f>
        <v>53372</v>
      </c>
      <c r="I1944" s="139">
        <f>_xll.qlInterestRateIndexValueDate(Index1M,$H1944)</f>
        <v>53374</v>
      </c>
      <c r="J1944" s="144">
        <f>IFERROR(_xll.qlIndexFixing(Index1M,$H1944,TRUE,_xll.ohTrigger(RecalcTrigger,Trigger1M)),NA())</f>
        <v>6.9035467032506148E-3</v>
      </c>
      <c r="K1944" s="44">
        <f>IFERROR(_xll.qlIndexFixing(Index3M,H1944,TRUE,_xll.ohTrigger(RecalcTrigger,Trigger3M)),NA())</f>
        <v>7.1374148603140231E-3</v>
      </c>
      <c r="L1944" s="44">
        <f>IFERROR(_xll.qlIndexFixing(Index6M,$H1944,TRUE,_xll.ohTrigger(RecalcTrigger,Trigger6M)),NA())</f>
        <v>7.1002676090879593E-3</v>
      </c>
      <c r="M1944" s="145">
        <f>IFERROR(_xll.qlIndexFixing(Index1Y,$H1944,TRUE,_xll.ohTrigger(RecalcTrigger,Trigger1Y)),NA())</f>
        <v>7.3623488168283535E-3</v>
      </c>
      <c r="N1944" s="144">
        <f>IFERROR(_xll.qlIndexFixing(ONIndex1M,I1944,TRUE,_xll.ohTrigger(RecalcTrigger,Trigger1M)),NA())</f>
        <v>6.9049057136005842E-3</v>
      </c>
      <c r="O1944" s="44">
        <f>IFERROR(_xll.qlIndexFixing(ONIndex3M,I1944,TRUE,_xll.ohTrigger(RecalcTrigger,Trigger3M)),NA())</f>
        <v>7.1447365909182992E-3</v>
      </c>
      <c r="P1944" s="44">
        <f>IFERROR(_xll.qlIndexFixing(ONIndex6M,I1944,TRUE,_xll.ohTrigger(RecalcTrigger,Trigger6M)),NA())</f>
        <v>7.1273611833255757E-3</v>
      </c>
      <c r="Q1944" s="145">
        <f>IFERROR(_xll.qlIndexFixing(ONIndex1Y,I1944,TRUE,_xll.ohTrigger(RecalcTrigger,Trigger1Y)),NA())</f>
        <v>7.4027375352070379E-3</v>
      </c>
    </row>
    <row r="1945" spans="2:17" x14ac:dyDescent="0.2">
      <c r="B1945" s="39" t="s">
        <v>42</v>
      </c>
      <c r="D1945" s="42">
        <f>_xll.qlCalendarAdvance(Calendar,$D1944,B1945,"f",FALSE)</f>
        <v>53379</v>
      </c>
      <c r="E1945" s="139">
        <f>_xll.qlInterestRateIndexValueDate(IndexON,D1945)</f>
        <v>53379</v>
      </c>
      <c r="F1945" s="155">
        <f>IFERROR(_xll.qlIndexFixing(IndexON,D1945,TRUE,_xll.ohTrigger(RecalcTrigger,TriggerON)),NA())</f>
        <v>6.8653909523774814E-3</v>
      </c>
      <c r="H1945" s="42">
        <f>_xll.qlCalendarAdvance(Calendar,$H1944,B1945,"f",FALSE)</f>
        <v>53379</v>
      </c>
      <c r="I1945" s="139">
        <f>_xll.qlInterestRateIndexValueDate(Index1M,$H1945)</f>
        <v>53381</v>
      </c>
      <c r="J1945" s="144">
        <f>IFERROR(_xll.qlIndexFixing(Index1M,$H1945,TRUE,_xll.ohTrigger(RecalcTrigger,Trigger1M)),NA())</f>
        <v>6.9008353116001286E-3</v>
      </c>
      <c r="K1945" s="44">
        <f>IFERROR(_xll.qlIndexFixing(Index3M,H1945,TRUE,_xll.ohTrigger(RecalcTrigger,Trigger3M)),NA())</f>
        <v>7.1350590466646973E-3</v>
      </c>
      <c r="L1945" s="44">
        <f>IFERROR(_xll.qlIndexFixing(Index6M,$H1945,TRUE,_xll.ohTrigger(RecalcTrigger,Trigger6M)),NA())</f>
        <v>7.0970278365316527E-3</v>
      </c>
      <c r="M1945" s="145">
        <f>IFERROR(_xll.qlIndexFixing(Index1Y,$H1945,TRUE,_xll.ohTrigger(RecalcTrigger,Trigger1Y)),NA())</f>
        <v>7.3596810922386732E-3</v>
      </c>
      <c r="N1945" s="144">
        <f>IFERROR(_xll.qlIndexFixing(ONIndex1M,I1945,TRUE,_xll.ohTrigger(RecalcTrigger,Trigger1M)),NA())</f>
        <v>6.9025849398673955E-3</v>
      </c>
      <c r="O1945" s="44">
        <f>IFERROR(_xll.qlIndexFixing(ONIndex3M,I1945,TRUE,_xll.ohTrigger(RecalcTrigger,Trigger3M)),NA())</f>
        <v>7.1423382338853258E-3</v>
      </c>
      <c r="P1945" s="44">
        <f>IFERROR(_xll.qlIndexFixing(ONIndex6M,I1945,TRUE,_xll.ohTrigger(RecalcTrigger,Trigger6M)),NA())</f>
        <v>7.1241324466075895E-3</v>
      </c>
      <c r="Q1945" s="145">
        <f>IFERROR(_xll.qlIndexFixing(ONIndex1Y,I1945,TRUE,_xll.ohTrigger(RecalcTrigger,Trigger1Y)),NA())</f>
        <v>7.4000393220341465E-3</v>
      </c>
    </row>
    <row r="1946" spans="2:17" x14ac:dyDescent="0.2">
      <c r="B1946" s="39" t="s">
        <v>42</v>
      </c>
      <c r="D1946" s="42">
        <f>_xll.qlCalendarAdvance(Calendar,$D1945,B1946,"f",FALSE)</f>
        <v>53386</v>
      </c>
      <c r="E1946" s="139">
        <f>_xll.qlInterestRateIndexValueDate(IndexON,D1946)</f>
        <v>53386</v>
      </c>
      <c r="F1946" s="155">
        <f>IFERROR(_xll.qlIndexFixing(IndexON,D1946,TRUE,_xll.ohTrigger(RecalcTrigger,TriggerON)),NA())</f>
        <v>6.8623963693958956E-3</v>
      </c>
      <c r="H1946" s="42">
        <f>_xll.qlCalendarAdvance(Calendar,$H1945,B1946,"f",FALSE)</f>
        <v>53386</v>
      </c>
      <c r="I1946" s="139">
        <f>_xll.qlInterestRateIndexValueDate(Index1M,$H1946)</f>
        <v>53388</v>
      </c>
      <c r="J1946" s="144">
        <f>IFERROR(_xll.qlIndexFixing(Index1M,$H1946,TRUE,_xll.ohTrigger(RecalcTrigger,Trigger1M)),NA())</f>
        <v>6.8986235099813362E-3</v>
      </c>
      <c r="K1946" s="44">
        <f>IFERROR(_xll.qlIndexFixing(Index3M,H1946,TRUE,_xll.ohTrigger(RecalcTrigger,Trigger3M)),NA())</f>
        <v>7.1322345673546662E-3</v>
      </c>
      <c r="L1946" s="44">
        <f>IFERROR(_xll.qlIndexFixing(Index6M,$H1946,TRUE,_xll.ohTrigger(RecalcTrigger,Trigger6M)),NA())</f>
        <v>7.0931418859567002E-3</v>
      </c>
      <c r="M1946" s="145">
        <f>IFERROR(_xll.qlIndexFixing(Index1Y,$H1946,TRUE,_xll.ohTrigger(RecalcTrigger,Trigger1Y)),NA())</f>
        <v>7.3570132865334974E-3</v>
      </c>
      <c r="N1946" s="144">
        <f>IFERROR(_xll.qlIndexFixing(ONIndex1M,I1946,TRUE,_xll.ohTrigger(RecalcTrigger,Trigger1M)),NA())</f>
        <v>6.9002685958707843E-3</v>
      </c>
      <c r="O1946" s="44">
        <f>IFERROR(_xll.qlIndexFixing(ONIndex3M,I1946,TRUE,_xll.ohTrigger(RecalcTrigger,Trigger3M)),NA())</f>
        <v>7.1399479147427058E-3</v>
      </c>
      <c r="P1946" s="44">
        <f>IFERROR(_xll.qlIndexFixing(ONIndex6M,I1946,TRUE,_xll.ohTrigger(RecalcTrigger,Trigger6M)),NA())</f>
        <v>7.1209036275554638E-3</v>
      </c>
      <c r="Q1946" s="145">
        <f>IFERROR(_xll.qlIndexFixing(ONIndex1Y,I1946,TRUE,_xll.ohTrigger(RecalcTrigger,Trigger1Y)),NA())</f>
        <v>7.3973442242891707E-3</v>
      </c>
    </row>
    <row r="1947" spans="2:17" x14ac:dyDescent="0.2">
      <c r="B1947" s="39" t="s">
        <v>42</v>
      </c>
      <c r="D1947" s="42">
        <f>_xll.qlCalendarAdvance(Calendar,$D1946,B1947,"f",FALSE)</f>
        <v>53393</v>
      </c>
      <c r="E1947" s="139">
        <f>_xll.qlInterestRateIndexValueDate(IndexON,D1947)</f>
        <v>53393</v>
      </c>
      <c r="F1947" s="155">
        <f>IFERROR(_xll.qlIndexFixing(IndexON,D1947,TRUE,_xll.ohTrigger(RecalcTrigger,TriggerON)),NA())</f>
        <v>6.8594002671495957E-3</v>
      </c>
      <c r="H1947" s="42">
        <f>_xll.qlCalendarAdvance(Calendar,$H1946,B1947,"f",FALSE)</f>
        <v>53393</v>
      </c>
      <c r="I1947" s="139">
        <f>_xll.qlInterestRateIndexValueDate(Index1M,$H1947)</f>
        <v>53395</v>
      </c>
      <c r="J1947" s="144">
        <f>IFERROR(_xll.qlIndexFixing(Index1M,$H1947,TRUE,_xll.ohTrigger(RecalcTrigger,Trigger1M)),NA())</f>
        <v>6.8963173892263334E-3</v>
      </c>
      <c r="K1947" s="44">
        <f>IFERROR(_xll.qlIndexFixing(Index3M,H1947,TRUE,_xll.ohTrigger(RecalcTrigger,Trigger3M)),NA())</f>
        <v>7.1298980669223851E-3</v>
      </c>
      <c r="L1947" s="44">
        <f>IFERROR(_xll.qlIndexFixing(Index6M,$H1947,TRUE,_xll.ohTrigger(RecalcTrigger,Trigger6M)),NA())</f>
        <v>7.0899021375943607E-3</v>
      </c>
      <c r="M1947" s="145">
        <f>IFERROR(_xll.qlIndexFixing(Index1Y,$H1947,TRUE,_xll.ohTrigger(RecalcTrigger,Trigger1Y)),NA())</f>
        <v>7.354345240784042E-3</v>
      </c>
      <c r="N1947" s="144">
        <f>IFERROR(_xll.qlIndexFixing(ONIndex1M,I1947,TRUE,_xll.ohTrigger(RecalcTrigger,Trigger1M)),NA())</f>
        <v>6.8979567107074757E-3</v>
      </c>
      <c r="O1947" s="44">
        <f>IFERROR(_xll.qlIndexFixing(ONIndex3M,I1947,TRUE,_xll.ohTrigger(RecalcTrigger,Trigger3M)),NA())</f>
        <v>7.1375656688221767E-3</v>
      </c>
      <c r="P1947" s="44">
        <f>IFERROR(_xll.qlIndexFixing(ONIndex6M,I1947,TRUE,_xll.ohTrigger(RecalcTrigger,Trigger6M)),NA())</f>
        <v>7.1176747410373054E-3</v>
      </c>
      <c r="Q1947" s="145">
        <f>IFERROR(_xll.qlIndexFixing(ONIndex1Y,I1947,TRUE,_xll.ohTrigger(RecalcTrigger,Trigger1Y)),NA())</f>
        <v>7.3946522600376596E-3</v>
      </c>
    </row>
    <row r="1948" spans="2:17" x14ac:dyDescent="0.2">
      <c r="B1948" s="39" t="s">
        <v>42</v>
      </c>
      <c r="D1948" s="42">
        <f>_xll.qlCalendarAdvance(Calendar,$D1947,B1948,"f",FALSE)</f>
        <v>53400</v>
      </c>
      <c r="E1948" s="139">
        <f>_xll.qlInterestRateIndexValueDate(IndexON,D1948)</f>
        <v>53400</v>
      </c>
      <c r="F1948" s="155">
        <f>IFERROR(_xll.qlIndexFixing(IndexON,D1948,TRUE,_xll.ohTrigger(RecalcTrigger,TriggerON)),NA())</f>
        <v>6.8564026621054097E-3</v>
      </c>
      <c r="H1948" s="42">
        <f>_xll.qlCalendarAdvance(Calendar,$H1947,B1948,"f",FALSE)</f>
        <v>53400</v>
      </c>
      <c r="I1948" s="139">
        <f>_xll.qlInterestRateIndexValueDate(Index1M,$H1948)</f>
        <v>53402</v>
      </c>
      <c r="J1948" s="144">
        <f>IFERROR(_xll.qlIndexFixing(Index1M,$H1948,TRUE,_xll.ohTrigger(RecalcTrigger,Trigger1M)),NA())</f>
        <v>6.8940158050746813E-3</v>
      </c>
      <c r="K1948" s="44">
        <f>IFERROR(_xll.qlIndexFixing(Index3M,H1948,TRUE,_xll.ohTrigger(RecalcTrigger,Trigger3M)),NA())</f>
        <v>7.1275699067385968E-3</v>
      </c>
      <c r="L1948" s="44">
        <f>IFERROR(_xll.qlIndexFixing(Index6M,$H1948,TRUE,_xll.ohTrigger(RecalcTrigger,Trigger6M)),NA())</f>
        <v>7.0866625276717679E-3</v>
      </c>
      <c r="M1948" s="145">
        <f>IFERROR(_xll.qlIndexFixing(Index1Y,$H1948,TRUE,_xll.ohTrigger(RecalcTrigger,Trigger1Y)),NA())</f>
        <v>7.3516767956348372E-3</v>
      </c>
      <c r="N1948" s="144">
        <f>IFERROR(_xll.qlIndexFixing(ONIndex1M,I1948,TRUE,_xll.ohTrigger(RecalcTrigger,Trigger1M)),NA())</f>
        <v>6.8956493133942587E-3</v>
      </c>
      <c r="O1948" s="44">
        <f>IFERROR(_xll.qlIndexFixing(ONIndex3M,I1948,TRUE,_xll.ohTrigger(RecalcTrigger,Trigger3M)),NA())</f>
        <v>7.135191531535412E-3</v>
      </c>
      <c r="P1948" s="44">
        <f>IFERROR(_xll.qlIndexFixing(ONIndex6M,I1948,TRUE,_xll.ohTrigger(RecalcTrigger,Trigger6M)),NA())</f>
        <v>7.1144458016814127E-3</v>
      </c>
      <c r="Q1948" s="145">
        <f>IFERROR(_xll.qlIndexFixing(ONIndex1Y,I1948,TRUE,_xll.ohTrigger(RecalcTrigger,Trigger1Y)),NA())</f>
        <v>7.3919634473451623E-3</v>
      </c>
    </row>
    <row r="1949" spans="2:17" x14ac:dyDescent="0.2">
      <c r="B1949" s="39" t="s">
        <v>42</v>
      </c>
      <c r="D1949" s="42">
        <f>_xll.qlCalendarAdvance(Calendar,$D1948,B1949,"f",FALSE)</f>
        <v>53407</v>
      </c>
      <c r="E1949" s="139">
        <f>_xll.qlInterestRateIndexValueDate(IndexON,D1949)</f>
        <v>53407</v>
      </c>
      <c r="F1949" s="155">
        <f>IFERROR(_xll.qlIndexFixing(IndexON,D1949,TRUE,_xll.ohTrigger(RecalcTrigger,TriggerON)),NA())</f>
        <v>6.8534035709699737E-3</v>
      </c>
      <c r="H1949" s="42">
        <f>_xll.qlCalendarAdvance(Calendar,$H1948,B1949,"f",FALSE)</f>
        <v>53407</v>
      </c>
      <c r="I1949" s="139">
        <f>_xll.qlInterestRateIndexValueDate(Index1M,$H1949)</f>
        <v>53413</v>
      </c>
      <c r="J1949" s="144">
        <f>IFERROR(_xll.qlIndexFixing(Index1M,$H1949,TRUE,_xll.ohTrigger(RecalcTrigger,Trigger1M)),NA())</f>
        <v>6.8904082656874631E-3</v>
      </c>
      <c r="K1949" s="44">
        <f>IFERROR(_xll.qlIndexFixing(Index3M,H1949,TRUE,_xll.ohTrigger(RecalcTrigger,Trigger3M)),NA())</f>
        <v>7.1241149396586564E-3</v>
      </c>
      <c r="L1949" s="44">
        <f>IFERROR(_xll.qlIndexFixing(Index6M,$H1949,TRUE,_xll.ohTrigger(RecalcTrigger,Trigger6M)),NA())</f>
        <v>7.0817337807029049E-3</v>
      </c>
      <c r="M1949" s="145">
        <f>IFERROR(_xll.qlIndexFixing(Index1Y,$H1949,TRUE,_xll.ohTrigger(RecalcTrigger,Trigger1Y)),NA())</f>
        <v>7.3477150275557844E-3</v>
      </c>
      <c r="N1949" s="144">
        <f>IFERROR(_xll.qlIndexFixing(ONIndex1M,I1949,TRUE,_xll.ohTrigger(RecalcTrigger,Trigger1M)),NA())</f>
        <v>6.8926893009990664E-3</v>
      </c>
      <c r="O1949" s="44">
        <f>IFERROR(_xll.qlIndexFixing(ONIndex3M,I1949,TRUE,_xll.ohTrigger(RecalcTrigger,Trigger3M)),NA())</f>
        <v>7.1321510410360389E-3</v>
      </c>
      <c r="P1949" s="44">
        <f>IFERROR(_xll.qlIndexFixing(ONIndex6M,I1949,TRUE,_xll.ohTrigger(RecalcTrigger,Trigger6M)),NA())</f>
        <v>7.1102942545753223E-3</v>
      </c>
      <c r="Q1949" s="145">
        <f>IFERROR(_xll.qlIndexFixing(ONIndex1Y,I1949,TRUE,_xll.ohTrigger(RecalcTrigger,Trigger1Y)),NA())</f>
        <v>7.3885110625671047E-3</v>
      </c>
    </row>
    <row r="1950" spans="2:17" x14ac:dyDescent="0.2">
      <c r="B1950" s="39" t="s">
        <v>42</v>
      </c>
      <c r="D1950" s="42">
        <f>_xll.qlCalendarAdvance(Calendar,$D1949,B1950,"f",FALSE)</f>
        <v>53414</v>
      </c>
      <c r="E1950" s="139">
        <f>_xll.qlInterestRateIndexValueDate(IndexON,D1950)</f>
        <v>53414</v>
      </c>
      <c r="F1950" s="155">
        <f>IFERROR(_xll.qlIndexFixing(IndexON,D1950,TRUE,_xll.ohTrigger(RecalcTrigger,TriggerON)),NA())</f>
        <v>6.8504030102900515E-3</v>
      </c>
      <c r="H1950" s="42">
        <f>_xll.qlCalendarAdvance(Calendar,$H1949,B1950,"f",FALSE)</f>
        <v>53414</v>
      </c>
      <c r="I1950" s="139">
        <f>_xll.qlInterestRateIndexValueDate(Index1M,$H1950)</f>
        <v>53416</v>
      </c>
      <c r="J1950" s="144">
        <f>IFERROR(_xll.qlIndexFixing(Index1M,$H1950,TRUE,_xll.ohTrigger(RecalcTrigger,Trigger1M)),NA())</f>
        <v>6.8894263628626086E-3</v>
      </c>
      <c r="K1950" s="44">
        <f>IFERROR(_xll.qlIndexFixing(Index3M,H1950,TRUE,_xll.ohTrigger(RecalcTrigger,Trigger3M)),NA())</f>
        <v>7.1232180562437238E-3</v>
      </c>
      <c r="L1950" s="44">
        <f>IFERROR(_xll.qlIndexFixing(Index6M,$H1950,TRUE,_xll.ohTrigger(RecalcTrigger,Trigger6M)),NA())</f>
        <v>7.0806690828006825E-3</v>
      </c>
      <c r="M1950" s="145">
        <f>IFERROR(_xll.qlIndexFixing(Index1Y,$H1950,TRUE,_xll.ohTrigger(RecalcTrigger,Trigger1Y)),NA())</f>
        <v>7.3466873998357749E-3</v>
      </c>
      <c r="N1950" s="144">
        <f>IFERROR(_xll.qlIndexFixing(ONIndex1M,I1950,TRUE,_xll.ohTrigger(RecalcTrigger,Trigger1M)),NA())</f>
        <v>6.8910480987849354E-3</v>
      </c>
      <c r="O1950" s="44">
        <f>IFERROR(_xll.qlIndexFixing(ONIndex3M,I1950,TRUE,_xll.ohTrigger(RecalcTrigger,Trigger3M)),NA())</f>
        <v>7.1304677245898063E-3</v>
      </c>
      <c r="P1950" s="44">
        <f>IFERROR(_xll.qlIndexFixing(ONIndex6M,I1950,TRUE,_xll.ohTrigger(RecalcTrigger,Trigger6M)),NA())</f>
        <v>7.1079878237689798E-3</v>
      </c>
      <c r="Q1950" s="145">
        <f>IFERROR(_xll.qlIndexFixing(ONIndex1Y,I1950,TRUE,_xll.ohTrigger(RecalcTrigger,Trigger1Y)),NA())</f>
        <v>7.3865953492990855E-3</v>
      </c>
    </row>
    <row r="1951" spans="2:17" x14ac:dyDescent="0.2">
      <c r="B1951" s="39" t="s">
        <v>42</v>
      </c>
      <c r="D1951" s="42">
        <f>_xll.qlCalendarAdvance(Calendar,$D1950,B1951,"f",FALSE)</f>
        <v>53421</v>
      </c>
      <c r="E1951" s="139">
        <f>_xll.qlInterestRateIndexValueDate(IndexON,D1951)</f>
        <v>53421</v>
      </c>
      <c r="F1951" s="155">
        <f>IFERROR(_xll.qlIndexFixing(IndexON,D1951,TRUE,_xll.ohTrigger(RecalcTrigger,TriggerON)),NA())</f>
        <v>6.8474009965324711E-3</v>
      </c>
      <c r="H1951" s="42">
        <f>_xll.qlCalendarAdvance(Calendar,$H1950,B1951,"f",FALSE)</f>
        <v>53421</v>
      </c>
      <c r="I1951" s="139">
        <f>_xll.qlInterestRateIndexValueDate(Index1M,$H1951)</f>
        <v>53423</v>
      </c>
      <c r="J1951" s="144">
        <f>IFERROR(_xll.qlIndexFixing(Index1M,$H1951,TRUE,_xll.ohTrigger(RecalcTrigger,Trigger1M)),NA())</f>
        <v>6.8871385629466451E-3</v>
      </c>
      <c r="K1951" s="44">
        <f>IFERROR(_xll.qlIndexFixing(Index3M,H1951,TRUE,_xll.ohTrigger(RecalcTrigger,Trigger3M)),NA())</f>
        <v>7.1209134364116087E-3</v>
      </c>
      <c r="L1951" s="44">
        <f>IFERROR(_xll.qlIndexFixing(Index6M,$H1951,TRUE,_xll.ohTrigger(RecalcTrigger,Trigger6M)),NA())</f>
        <v>7.0769446452879975E-3</v>
      </c>
      <c r="M1951" s="145">
        <f>IFERROR(_xll.qlIndexFixing(Index1Y,$H1951,TRUE,_xll.ohTrigger(RecalcTrigger,Trigger1Y)),NA())</f>
        <v>7.3436674638308426E-3</v>
      </c>
      <c r="N1951" s="144">
        <f>IFERROR(_xll.qlIndexFixing(ONIndex1M,I1951,TRUE,_xll.ohTrigger(RecalcTrigger,Trigger1M)),NA())</f>
        <v>6.8887543395224071E-3</v>
      </c>
      <c r="O1951" s="44">
        <f>IFERROR(_xll.qlIndexFixing(ONIndex3M,I1951,TRUE,_xll.ohTrigger(RecalcTrigger,Trigger3M)),NA())</f>
        <v>7.1281181255944404E-3</v>
      </c>
      <c r="P1951" s="44">
        <f>IFERROR(_xll.qlIndexFixing(ONIndex6M,I1951,TRUE,_xll.ohTrigger(RecalcTrigger,Trigger6M)),NA())</f>
        <v>7.1047588146289087E-3</v>
      </c>
      <c r="Q1951" s="145">
        <f>IFERROR(_xll.qlIndexFixing(ONIndex1Y,I1951,TRUE,_xll.ohTrigger(RecalcTrigger,Trigger1Y)),NA())</f>
        <v>7.383916100076604E-3</v>
      </c>
    </row>
    <row r="1952" spans="2:17" x14ac:dyDescent="0.2">
      <c r="B1952" s="39" t="s">
        <v>42</v>
      </c>
      <c r="D1952" s="42">
        <f>_xll.qlCalendarAdvance(Calendar,$D1951,B1952,"f",FALSE)</f>
        <v>53428</v>
      </c>
      <c r="E1952" s="139">
        <f>_xll.qlInterestRateIndexValueDate(IndexON,D1952)</f>
        <v>53428</v>
      </c>
      <c r="F1952" s="155">
        <f>IFERROR(_xll.qlIndexFixing(IndexON,D1952,TRUE,_xll.ohTrigger(RecalcTrigger,TriggerON)),NA())</f>
        <v>6.8443975463239326E-3</v>
      </c>
      <c r="H1952" s="42">
        <f>_xll.qlCalendarAdvance(Calendar,$H1951,B1952,"f",FALSE)</f>
        <v>53428</v>
      </c>
      <c r="I1952" s="139">
        <f>_xll.qlInterestRateIndexValueDate(Index1M,$H1952)</f>
        <v>53430</v>
      </c>
      <c r="J1952" s="144">
        <f>IFERROR(_xll.qlIndexFixing(Index1M,$H1952,TRUE,_xll.ohTrigger(RecalcTrigger,Trigger1M)),NA())</f>
        <v>6.8848554159177894E-3</v>
      </c>
      <c r="K1952" s="44">
        <f>IFERROR(_xll.qlIndexFixing(Index3M,H1952,TRUE,_xll.ohTrigger(RecalcTrigger,Trigger3M)),NA())</f>
        <v>7.1186172904454991E-3</v>
      </c>
      <c r="L1952" s="44">
        <f>IFERROR(_xll.qlIndexFixing(Index6M,$H1952,TRUE,_xll.ohTrigger(RecalcTrigger,Trigger6M)),NA())</f>
        <v>7.0737056147471356E-3</v>
      </c>
      <c r="M1952" s="145">
        <f>IFERROR(_xll.qlIndexFixing(Index1Y,$H1952,TRUE,_xll.ohTrigger(RecalcTrigger,Trigger1Y)),NA())</f>
        <v>7.3408787420338288E-3</v>
      </c>
      <c r="N1952" s="144">
        <f>IFERROR(_xll.qlIndexFixing(ONIndex1M,I1952,TRUE,_xll.ohTrigger(RecalcTrigger,Trigger1M)),NA())</f>
        <v>6.8864651844169344E-3</v>
      </c>
      <c r="O1952" s="44">
        <f>IFERROR(_xll.qlIndexFixing(ONIndex3M,I1952,TRUE,_xll.ohTrigger(RecalcTrigger,Trigger3M)),NA())</f>
        <v>7.1257767768795333E-3</v>
      </c>
      <c r="P1952" s="44">
        <f>IFERROR(_xll.qlIndexFixing(ONIndex6M,I1952,TRUE,_xll.ohTrigger(RecalcTrigger,Trigger6M)),NA())</f>
        <v>7.1015298116439141E-3</v>
      </c>
      <c r="Q1952" s="145">
        <f>IFERROR(_xll.qlIndexFixing(ONIndex1Y,I1952,TRUE,_xll.ohTrigger(RecalcTrigger,Trigger1Y)),NA())</f>
        <v>7.3812400750750129E-3</v>
      </c>
    </row>
    <row r="1953" spans="2:17" x14ac:dyDescent="0.2">
      <c r="B1953" s="39" t="s">
        <v>42</v>
      </c>
      <c r="D1953" s="42">
        <f>_xll.qlCalendarAdvance(Calendar,$D1952,B1953,"f",FALSE)</f>
        <v>53435</v>
      </c>
      <c r="E1953" s="139">
        <f>_xll.qlInterestRateIndexValueDate(IndexON,D1953)</f>
        <v>53435</v>
      </c>
      <c r="F1953" s="155">
        <f>IFERROR(_xll.qlIndexFixing(IndexON,D1953,TRUE,_xll.ohTrigger(RecalcTrigger,TriggerON)),NA())</f>
        <v>6.841392676371072E-3</v>
      </c>
      <c r="H1953" s="42">
        <f>_xll.qlCalendarAdvance(Calendar,$H1952,B1953,"f",FALSE)</f>
        <v>53435</v>
      </c>
      <c r="I1953" s="139">
        <f>_xll.qlInterestRateIndexValueDate(Index1M,$H1953)</f>
        <v>53437</v>
      </c>
      <c r="J1953" s="144">
        <f>IFERROR(_xll.qlIndexFixing(Index1M,$H1953,TRUE,_xll.ohTrigger(RecalcTrigger,Trigger1M)),NA())</f>
        <v>6.882576950852138E-3</v>
      </c>
      <c r="K1953" s="44">
        <f>IFERROR(_xll.qlIndexFixing(Index3M,H1953,TRUE,_xll.ohTrigger(RecalcTrigger,Trigger3M)),NA())</f>
        <v>7.1163296537825405E-3</v>
      </c>
      <c r="L1953" s="44">
        <f>IFERROR(_xll.qlIndexFixing(Index6M,$H1953,TRUE,_xll.ohTrigger(RecalcTrigger,Trigger6M)),NA())</f>
        <v>7.0704666401088002E-3</v>
      </c>
      <c r="M1953" s="145">
        <f>IFERROR(_xll.qlIndexFixing(Index1Y,$H1953,TRUE,_xll.ohTrigger(RecalcTrigger,Trigger1Y)),NA())</f>
        <v>7.3383229715621532E-3</v>
      </c>
      <c r="N1953" s="144">
        <f>IFERROR(_xll.qlIndexFixing(ONIndex1M,I1953,TRUE,_xll.ohTrigger(RecalcTrigger,Trigger1M)),NA())</f>
        <v>6.8841806624053703E-3</v>
      </c>
      <c r="O1953" s="44">
        <f>IFERROR(_xll.qlIndexFixing(ONIndex3M,I1953,TRUE,_xll.ohTrigger(RecalcTrigger,Trigger3M)),NA())</f>
        <v>7.1234437136968864E-3</v>
      </c>
      <c r="P1953" s="44">
        <f>IFERROR(_xll.qlIndexFixing(ONIndex6M,I1953,TRUE,_xll.ohTrigger(RecalcTrigger,Trigger6M)),NA())</f>
        <v>7.0983008296821026E-3</v>
      </c>
      <c r="Q1953" s="145">
        <f>IFERROR(_xll.qlIndexFixing(ONIndex1Y,I1953,TRUE,_xll.ohTrigger(RecalcTrigger,Trigger1Y)),NA())</f>
        <v>7.3785672923598611E-3</v>
      </c>
    </row>
    <row r="1954" spans="2:17" x14ac:dyDescent="0.2">
      <c r="B1954" s="39" t="s">
        <v>42</v>
      </c>
      <c r="D1954" s="42">
        <f>_xll.qlCalendarAdvance(Calendar,$D1953,B1954,"f",FALSE)</f>
        <v>53442</v>
      </c>
      <c r="E1954" s="139">
        <f>_xll.qlInterestRateIndexValueDate(IndexON,D1954)</f>
        <v>53442</v>
      </c>
      <c r="F1954" s="155">
        <f>IFERROR(_xll.qlIndexFixing(IndexON,D1954,TRUE,_xll.ohTrigger(RecalcTrigger,TriggerON)),NA())</f>
        <v>6.838386403060781E-3</v>
      </c>
      <c r="H1954" s="42">
        <f>_xll.qlCalendarAdvance(Calendar,$H1953,B1954,"f",FALSE)</f>
        <v>53442</v>
      </c>
      <c r="I1954" s="139">
        <f>_xll.qlInterestRateIndexValueDate(Index1M,$H1954)</f>
        <v>53444</v>
      </c>
      <c r="J1954" s="144">
        <f>IFERROR(_xll.qlIndexFixing(Index1M,$H1954,TRUE,_xll.ohTrigger(RecalcTrigger,Trigger1M)),NA())</f>
        <v>6.8803031968180514E-3</v>
      </c>
      <c r="K1954" s="44">
        <f>IFERROR(_xll.qlIndexFixing(Index3M,H1954,TRUE,_xll.ohTrigger(RecalcTrigger,Trigger3M)),NA())</f>
        <v>7.1140505618598826E-3</v>
      </c>
      <c r="L1954" s="44">
        <f>IFERROR(_xll.qlIndexFixing(Index6M,$H1954,TRUE,_xll.ohTrigger(RecalcTrigger,Trigger6M)),NA())</f>
        <v>7.0672276714427683E-3</v>
      </c>
      <c r="M1954" s="145">
        <f>IFERROR(_xll.qlIndexFixing(Index1Y,$H1954,TRUE,_xll.ohTrigger(RecalcTrigger,Trigger1Y)),NA())</f>
        <v>7.335648759635157E-3</v>
      </c>
      <c r="N1954" s="144">
        <f>IFERROR(_xll.qlIndexFixing(ONIndex1M,I1954,TRUE,_xll.ohTrigger(RecalcTrigger,Trigger1M)),NA())</f>
        <v>6.8815754908069238E-3</v>
      </c>
      <c r="O1954" s="44">
        <f>IFERROR(_xll.qlIndexFixing(ONIndex3M,I1954,TRUE,_xll.ohTrigger(RecalcTrigger,Trigger3M)),NA())</f>
        <v>7.1207875468104476E-3</v>
      </c>
      <c r="P1954" s="44">
        <f>IFERROR(_xll.qlIndexFixing(ONIndex6M,I1954,TRUE,_xll.ohTrigger(RecalcTrigger,Trigger6M)),NA())</f>
        <v>7.0946106090730154E-3</v>
      </c>
      <c r="Q1954" s="145">
        <f>IFERROR(_xll.qlIndexFixing(ONIndex1Y,I1954,TRUE,_xll.ohTrigger(RecalcTrigger,Trigger1Y)),NA())</f>
        <v>7.3755166767597302E-3</v>
      </c>
    </row>
    <row r="1955" spans="2:17" x14ac:dyDescent="0.2">
      <c r="B1955" s="39" t="s">
        <v>42</v>
      </c>
      <c r="D1955" s="42">
        <f>_xll.qlCalendarAdvance(Calendar,$D1954,B1955,"f",FALSE)</f>
        <v>53449</v>
      </c>
      <c r="E1955" s="139">
        <f>_xll.qlInterestRateIndexValueDate(IndexON,D1955)</f>
        <v>53449</v>
      </c>
      <c r="F1955" s="155">
        <f>IFERROR(_xll.qlIndexFixing(IndexON,D1955,TRUE,_xll.ohTrigger(RecalcTrigger,TriggerON)),NA())</f>
        <v>6.8353787429398238E-3</v>
      </c>
      <c r="H1955" s="42">
        <f>_xll.qlCalendarAdvance(Calendar,$H1954,B1955,"f",FALSE)</f>
        <v>53449</v>
      </c>
      <c r="I1955" s="139">
        <f>_xll.qlInterestRateIndexValueDate(Index1M,$H1955)</f>
        <v>53451</v>
      </c>
      <c r="J1955" s="144">
        <f>IFERROR(_xll.qlIndexFixing(Index1M,$H1955,TRUE,_xll.ohTrigger(RecalcTrigger,Trigger1M)),NA())</f>
        <v>6.8780341828838893E-3</v>
      </c>
      <c r="K1955" s="44">
        <f>IFERROR(_xll.qlIndexFixing(Index3M,H1955,TRUE,_xll.ohTrigger(RecalcTrigger,Trigger3M)),NA())</f>
        <v>7.1115092893238802E-3</v>
      </c>
      <c r="L1955" s="44">
        <f>IFERROR(_xll.qlIndexFixing(Index6M,$H1955,TRUE,_xll.ohTrigger(RecalcTrigger,Trigger6M)),NA())</f>
        <v>7.0639886586537611E-3</v>
      </c>
      <c r="M1955" s="145">
        <f>IFERROR(_xll.qlIndexFixing(Index1Y,$H1955,TRUE,_xll.ohTrigger(RecalcTrigger,Trigger1Y)),NA())</f>
        <v>7.332973020861719E-3</v>
      </c>
      <c r="N1955" s="144">
        <f>IFERROR(_xll.qlIndexFixing(ONIndex1M,I1955,TRUE,_xll.ohTrigger(RecalcTrigger,Trigger1M)),NA())</f>
        <v>6.8796256343706119E-3</v>
      </c>
      <c r="O1955" s="44">
        <f>IFERROR(_xll.qlIndexFixing(ONIndex3M,I1955,TRUE,_xll.ohTrigger(RecalcTrigger,Trigger3M)),NA())</f>
        <v>7.1188025857349402E-3</v>
      </c>
      <c r="P1955" s="44">
        <f>IFERROR(_xll.qlIndexFixing(ONIndex6M,I1955,TRUE,_xll.ohTrigger(RecalcTrigger,Trigger6M)),NA())</f>
        <v>7.0918429875010958E-3</v>
      </c>
      <c r="Q1955" s="145">
        <f>IFERROR(_xll.qlIndexFixing(ONIndex1Y,I1955,TRUE,_xll.ohTrigger(RecalcTrigger,Trigger1Y)),NA())</f>
        <v>7.3732315260510717E-3</v>
      </c>
    </row>
    <row r="1956" spans="2:17" x14ac:dyDescent="0.2">
      <c r="B1956" s="39" t="s">
        <v>42</v>
      </c>
      <c r="D1956" s="42">
        <f>_xll.qlCalendarAdvance(Calendar,$D1955,B1956,"f",FALSE)</f>
        <v>53456</v>
      </c>
      <c r="E1956" s="139">
        <f>_xll.qlInterestRateIndexValueDate(IndexON,D1956)</f>
        <v>53456</v>
      </c>
      <c r="F1956" s="155">
        <f>IFERROR(_xll.qlIndexFixing(IndexON,D1956,TRUE,_xll.ohTrigger(RecalcTrigger,TriggerON)),NA())</f>
        <v>6.8323697127148364E-3</v>
      </c>
      <c r="H1956" s="42">
        <f>_xll.qlCalendarAdvance(Calendar,$H1955,B1956,"f",FALSE)</f>
        <v>53456</v>
      </c>
      <c r="I1956" s="139">
        <f>_xll.qlInterestRateIndexValueDate(Index1M,$H1956)</f>
        <v>53458</v>
      </c>
      <c r="J1956" s="144">
        <f>IFERROR(_xll.qlIndexFixing(Index1M,$H1956,TRUE,_xll.ohTrigger(RecalcTrigger,Trigger1M)),NA())</f>
        <v>6.8757699381257502E-3</v>
      </c>
      <c r="K1956" s="44">
        <f>IFERROR(_xll.qlIndexFixing(Index3M,H1956,TRUE,_xll.ohTrigger(RecalcTrigger,Trigger3M)),NA())</f>
        <v>7.1092491269457757E-3</v>
      </c>
      <c r="L1956" s="44">
        <f>IFERROR(_xll.qlIndexFixing(Index6M,$H1956,TRUE,_xll.ohTrigger(RecalcTrigger,Trigger6M)),NA())</f>
        <v>7.0607495514831706E-3</v>
      </c>
      <c r="M1956" s="145">
        <f>IFERROR(_xll.qlIndexFixing(Index1Y,$H1956,TRUE,_xll.ohTrigger(RecalcTrigger,Trigger1Y)),NA())</f>
        <v>7.3302955924698081E-3</v>
      </c>
      <c r="N1956" s="144">
        <f>IFERROR(_xll.qlIndexFixing(ONIndex1M,I1956,TRUE,_xll.ohTrigger(RecalcTrigger,Trigger1M)),NA())</f>
        <v>6.8773551863010596E-3</v>
      </c>
      <c r="O1956" s="44">
        <f>IFERROR(_xll.qlIndexFixing(ONIndex3M,I1956,TRUE,_xll.ohTrigger(RecalcTrigger,Trigger3M)),NA())</f>
        <v>7.1164945916990519E-3</v>
      </c>
      <c r="P1956" s="44">
        <f>IFERROR(_xll.qlIndexFixing(ONIndex6M,I1956,TRUE,_xll.ohTrigger(RecalcTrigger,Trigger6M)),NA())</f>
        <v>7.0886141569381778E-3</v>
      </c>
      <c r="Q1956" s="145">
        <f>IFERROR(_xll.qlIndexFixing(ONIndex1Y,I1956,TRUE,_xll.ohTrigger(RecalcTrigger,Trigger1Y)),NA())</f>
        <v>7.3705685788283404E-3</v>
      </c>
    </row>
    <row r="1957" spans="2:17" x14ac:dyDescent="0.2">
      <c r="B1957" s="39" t="s">
        <v>42</v>
      </c>
      <c r="D1957" s="42">
        <f>_xll.qlCalendarAdvance(Calendar,$D1956,B1957,"f",FALSE)</f>
        <v>53463</v>
      </c>
      <c r="E1957" s="139">
        <f>_xll.qlInterestRateIndexValueDate(IndexON,D1957)</f>
        <v>53463</v>
      </c>
      <c r="F1957" s="155">
        <f>IFERROR(_xll.qlIndexFixing(IndexON,D1957,TRUE,_xll.ohTrigger(RecalcTrigger,TriggerON)),NA())</f>
        <v>6.8293593288526466E-3</v>
      </c>
      <c r="H1957" s="42">
        <f>_xll.qlCalendarAdvance(Calendar,$H1956,B1957,"f",FALSE)</f>
        <v>53463</v>
      </c>
      <c r="I1957" s="139">
        <f>_xll.qlInterestRateIndexValueDate(Index1M,$H1957)</f>
        <v>53465</v>
      </c>
      <c r="J1957" s="144">
        <f>IFERROR(_xll.qlIndexFixing(Index1M,$H1957,TRUE,_xll.ohTrigger(RecalcTrigger,Trigger1M)),NA())</f>
        <v>6.8735104916119935E-3</v>
      </c>
      <c r="K1957" s="44">
        <f>IFERROR(_xll.qlIndexFixing(Index3M,H1957,TRUE,_xll.ohTrigger(RecalcTrigger,Trigger3M)),NA())</f>
        <v>7.1069976237712381E-3</v>
      </c>
      <c r="L1957" s="44">
        <f>IFERROR(_xll.qlIndexFixing(Index6M,$H1957,TRUE,_xll.ohTrigger(RecalcTrigger,Trigger6M)),NA())</f>
        <v>7.0575102995077627E-3</v>
      </c>
      <c r="M1957" s="145">
        <f>IFERROR(_xll.qlIndexFixing(Index1Y,$H1957,TRUE,_xll.ohTrigger(RecalcTrigger,Trigger1Y)),NA())</f>
        <v>7.3276163112598351E-3</v>
      </c>
      <c r="N1957" s="144">
        <f>IFERROR(_xll.qlIndexFixing(ONIndex1M,I1957,TRUE,_xll.ohTrigger(RecalcTrigger,Trigger1M)),NA())</f>
        <v>6.8750894876323798E-3</v>
      </c>
      <c r="O1957" s="44">
        <f>IFERROR(_xll.qlIndexFixing(ONIndex3M,I1957,TRUE,_xll.ohTrigger(RecalcTrigger,Trigger3M)),NA())</f>
        <v>7.1141950248421182E-3</v>
      </c>
      <c r="P1957" s="44">
        <f>IFERROR(_xll.qlIndexFixing(ONIndex6M,I1957,TRUE,_xll.ohTrigger(RecalcTrigger,Trigger6M)),NA())</f>
        <v>7.0853854061514454E-3</v>
      </c>
      <c r="Q1957" s="145">
        <f>IFERROR(_xll.qlIndexFixing(ONIndex1Y,I1957,TRUE,_xll.ohTrigger(RecalcTrigger,Trigger1Y)),NA())</f>
        <v>7.3679089463141167E-3</v>
      </c>
    </row>
    <row r="1958" spans="2:17" x14ac:dyDescent="0.2">
      <c r="B1958" s="39" t="s">
        <v>42</v>
      </c>
      <c r="D1958" s="42">
        <f>_xll.qlCalendarAdvance(Calendar,$D1957,B1958,"f",FALSE)</f>
        <v>53470</v>
      </c>
      <c r="E1958" s="139">
        <f>_xll.qlInterestRateIndexValueDate(IndexON,D1958)</f>
        <v>53470</v>
      </c>
      <c r="F1958" s="155">
        <f>IFERROR(_xll.qlIndexFixing(IndexON,D1958,TRUE,_xll.ohTrigger(RecalcTrigger,TriggerON)),NA())</f>
        <v>6.8263476079799545E-3</v>
      </c>
      <c r="H1958" s="42">
        <f>_xll.qlCalendarAdvance(Calendar,$H1957,B1958,"f",FALSE)</f>
        <v>53470</v>
      </c>
      <c r="I1958" s="139">
        <f>_xll.qlInterestRateIndexValueDate(Index1M,$H1958)</f>
        <v>53472</v>
      </c>
      <c r="J1958" s="144">
        <f>IFERROR(_xll.qlIndexFixing(Index1M,$H1958,TRUE,_xll.ohTrigger(RecalcTrigger,Trigger1M)),NA())</f>
        <v>6.8712558724161365E-3</v>
      </c>
      <c r="K1958" s="44">
        <f>IFERROR(_xll.qlIndexFixing(Index3M,H1958,TRUE,_xll.ohTrigger(RecalcTrigger,Trigger3M)),NA())</f>
        <v>7.1047548152374518E-3</v>
      </c>
      <c r="L1958" s="44">
        <f>IFERROR(_xll.qlIndexFixing(Index6M,$H1958,TRUE,_xll.ohTrigger(RecalcTrigger,Trigger6M)),NA())</f>
        <v>7.0542708521409763E-3</v>
      </c>
      <c r="M1958" s="145">
        <f>IFERROR(_xll.qlIndexFixing(Index1Y,$H1958,TRUE,_xll.ohTrigger(RecalcTrigger,Trigger1Y)),NA())</f>
        <v>7.3249350136059569E-3</v>
      </c>
      <c r="N1958" s="144">
        <f>IFERROR(_xll.qlIndexFixing(ONIndex1M,I1958,TRUE,_xll.ohTrigger(RecalcTrigger,Trigger1M)),NA())</f>
        <v>6.8728285674612977E-3</v>
      </c>
      <c r="O1958" s="44">
        <f>IFERROR(_xll.qlIndexFixing(ONIndex3M,I1958,TRUE,_xll.ohTrigger(RecalcTrigger,Trigger3M)),NA())</f>
        <v>7.1119039204159407E-3</v>
      </c>
      <c r="P1958" s="44">
        <f>IFERROR(_xll.qlIndexFixing(ONIndex6M,I1958,TRUE,_xll.ohTrigger(RecalcTrigger,Trigger6M)),NA())</f>
        <v>7.0821567501688776E-3</v>
      </c>
      <c r="Q1958" s="145">
        <f>IFERROR(_xll.qlIndexFixing(ONIndex1Y,I1958,TRUE,_xll.ohTrigger(RecalcTrigger,Trigger1Y)),NA())</f>
        <v>7.365252646813758E-3</v>
      </c>
    </row>
    <row r="1959" spans="2:17" x14ac:dyDescent="0.2">
      <c r="B1959" s="39" t="s">
        <v>42</v>
      </c>
      <c r="D1959" s="42">
        <f>_xll.qlCalendarAdvance(Calendar,$D1958,B1959,"f",FALSE)</f>
        <v>53477</v>
      </c>
      <c r="E1959" s="139">
        <f>_xll.qlInterestRateIndexValueDate(IndexON,D1959)</f>
        <v>53477</v>
      </c>
      <c r="F1959" s="155">
        <f>IFERROR(_xll.qlIndexFixing(IndexON,D1959,TRUE,_xll.ohTrigger(RecalcTrigger,TriggerON)),NA())</f>
        <v>6.8233345667234602E-3</v>
      </c>
      <c r="H1959" s="42">
        <f>_xll.qlCalendarAdvance(Calendar,$H1958,B1959,"f",FALSE)</f>
        <v>53477</v>
      </c>
      <c r="I1959" s="139">
        <f>_xll.qlInterestRateIndexValueDate(Index1M,$H1959)</f>
        <v>53479</v>
      </c>
      <c r="J1959" s="144">
        <f>IFERROR(_xll.qlIndexFixing(Index1M,$H1959,TRUE,_xll.ohTrigger(RecalcTrigger,Trigger1M)),NA())</f>
        <v>6.8690061096065404E-3</v>
      </c>
      <c r="K1959" s="44">
        <f>IFERROR(_xll.qlIndexFixing(Index3M,H1959,TRUE,_xll.ohTrigger(RecalcTrigger,Trigger3M)),NA())</f>
        <v>7.1025207367850047E-3</v>
      </c>
      <c r="L1959" s="44">
        <f>IFERROR(_xll.qlIndexFixing(Index6M,$H1959,TRUE,_xll.ohTrigger(RecalcTrigger,Trigger6M)),NA())</f>
        <v>7.0510311586329203E-3</v>
      </c>
      <c r="M1959" s="145">
        <f>IFERROR(_xll.qlIndexFixing(Index1Y,$H1959,TRUE,_xll.ohTrigger(RecalcTrigger,Trigger1Y)),NA())</f>
        <v>7.322251535454116E-3</v>
      </c>
      <c r="N1959" s="144">
        <f>IFERROR(_xll.qlIndexFixing(ONIndex1M,I1959,TRUE,_xll.ohTrigger(RecalcTrigger,Trigger1M)),NA())</f>
        <v>6.8705724548046021E-3</v>
      </c>
      <c r="O1959" s="44">
        <f>IFERROR(_xll.qlIndexFixing(ONIndex3M,I1959,TRUE,_xll.ohTrigger(RecalcTrigger,Trigger3M)),NA())</f>
        <v>7.109621314072001E-3</v>
      </c>
      <c r="P1959" s="44">
        <f>IFERROR(_xll.qlIndexFixing(ONIndex6M,I1959,TRUE,_xll.ohTrigger(RecalcTrigger,Trigger6M)),NA())</f>
        <v>7.0789282035388368E-3</v>
      </c>
      <c r="Q1959" s="145">
        <f>IFERROR(_xll.qlIndexFixing(ONIndex1Y,I1959,TRUE,_xll.ohTrigger(RecalcTrigger,Trigger1Y)),NA())</f>
        <v>7.3625996982329411E-3</v>
      </c>
    </row>
    <row r="1960" spans="2:17" x14ac:dyDescent="0.2">
      <c r="B1960" s="39" t="s">
        <v>42</v>
      </c>
      <c r="D1960" s="42">
        <f>_xll.qlCalendarAdvance(Calendar,$D1959,B1960,"f",FALSE)</f>
        <v>53484</v>
      </c>
      <c r="E1960" s="139">
        <f>_xll.qlInterestRateIndexValueDate(IndexON,D1960)</f>
        <v>53484</v>
      </c>
      <c r="F1960" s="155">
        <f>IFERROR(_xll.qlIndexFixing(IndexON,D1960,TRUE,_xll.ohTrigger(RecalcTrigger,TriggerON)),NA())</f>
        <v>6.8203202215499914E-3</v>
      </c>
      <c r="H1960" s="42">
        <f>_xll.qlCalendarAdvance(Calendar,$H1959,B1960,"f",FALSE)</f>
        <v>53484</v>
      </c>
      <c r="I1960" s="139">
        <f>_xll.qlInterestRateIndexValueDate(Index1M,$H1960)</f>
        <v>53486</v>
      </c>
      <c r="J1960" s="144">
        <f>IFERROR(_xll.qlIndexFixing(Index1M,$H1960,TRUE,_xll.ohTrigger(RecalcTrigger,Trigger1M)),NA())</f>
        <v>6.8667612322593019E-3</v>
      </c>
      <c r="K1960" s="44">
        <f>IFERROR(_xll.qlIndexFixing(Index3M,H1960,TRUE,_xll.ohTrigger(RecalcTrigger,Trigger3M)),NA())</f>
        <v>7.1002954238519314E-3</v>
      </c>
      <c r="L1960" s="44">
        <f>IFERROR(_xll.qlIndexFixing(Index6M,$H1960,TRUE,_xll.ohTrigger(RecalcTrigger,Trigger6M)),NA())</f>
        <v>7.047791168068647E-3</v>
      </c>
      <c r="M1960" s="145">
        <f>IFERROR(_xll.qlIndexFixing(Index1Y,$H1960,TRUE,_xll.ohTrigger(RecalcTrigger,Trigger1Y)),NA())</f>
        <v>7.3195657123244391E-3</v>
      </c>
      <c r="N1960" s="144">
        <f>IFERROR(_xll.qlIndexFixing(ONIndex1M,I1960,TRUE,_xll.ohTrigger(RecalcTrigger,Trigger1M)),NA())</f>
        <v>6.8683211787590182E-3</v>
      </c>
      <c r="O1960" s="44">
        <f>IFERROR(_xll.qlIndexFixing(ONIndex3M,I1960,TRUE,_xll.ohTrigger(RecalcTrigger,Trigger3M)),NA())</f>
        <v>7.1073472409821647E-3</v>
      </c>
      <c r="P1960" s="44">
        <f>IFERROR(_xll.qlIndexFixing(ONIndex6M,I1960,TRUE,_xll.ohTrigger(RecalcTrigger,Trigger6M)),NA())</f>
        <v>7.0756997812093658E-3</v>
      </c>
      <c r="Q1960" s="145">
        <f>IFERROR(_xll.qlIndexFixing(ONIndex1Y,I1960,TRUE,_xll.ohTrigger(RecalcTrigger,Trigger1Y)),NA())</f>
        <v>7.3599501188770233E-3</v>
      </c>
    </row>
    <row r="1961" spans="2:17" x14ac:dyDescent="0.2">
      <c r="B1961" s="39" t="s">
        <v>42</v>
      </c>
      <c r="D1961" s="42">
        <f>_xll.qlCalendarAdvance(Calendar,$D1960,B1961,"f",FALSE)</f>
        <v>53491</v>
      </c>
      <c r="E1961" s="139">
        <f>_xll.qlInterestRateIndexValueDate(IndexON,D1961)</f>
        <v>53491</v>
      </c>
      <c r="F1961" s="155">
        <f>IFERROR(_xll.qlIndexFixing(IndexON,D1961,TRUE,_xll.ohTrigger(RecalcTrigger,TriggerON)),NA())</f>
        <v>6.8173045889263761E-3</v>
      </c>
      <c r="H1961" s="42">
        <f>_xll.qlCalendarAdvance(Calendar,$H1960,B1961,"f",FALSE)</f>
        <v>53491</v>
      </c>
      <c r="I1961" s="139">
        <f>_xll.qlInterestRateIndexValueDate(Index1M,$H1961)</f>
        <v>53493</v>
      </c>
      <c r="J1961" s="144">
        <f>IFERROR(_xll.qlIndexFixing(Index1M,$H1961,TRUE,_xll.ohTrigger(RecalcTrigger,Trigger1M)),NA())</f>
        <v>6.8645212694427816E-3</v>
      </c>
      <c r="K1961" s="44">
        <f>IFERROR(_xll.qlIndexFixing(Index3M,H1961,TRUE,_xll.ohTrigger(RecalcTrigger,Trigger3M)),NA())</f>
        <v>7.0980789118788197E-3</v>
      </c>
      <c r="L1961" s="44">
        <f>IFERROR(_xll.qlIndexFixing(Index6M,$H1961,TRUE,_xll.ohTrigger(RecalcTrigger,Trigger6M)),NA())</f>
        <v>7.0445508293698793E-3</v>
      </c>
      <c r="M1961" s="145">
        <f>IFERROR(_xll.qlIndexFixing(Index1Y,$H1961,TRUE,_xll.ohTrigger(RecalcTrigger,Trigger1Y)),NA())</f>
        <v>7.3168773793090575E-3</v>
      </c>
      <c r="N1961" s="144">
        <f>IFERROR(_xll.qlIndexFixing(ONIndex1M,I1961,TRUE,_xll.ohTrigger(RecalcTrigger,Trigger1M)),NA())</f>
        <v>6.8660747683413348E-3</v>
      </c>
      <c r="O1961" s="44">
        <f>IFERROR(_xll.qlIndexFixing(ONIndex3M,I1961,TRUE,_xll.ohTrigger(RecalcTrigger,Trigger3M)),NA())</f>
        <v>7.1050817365581054E-3</v>
      </c>
      <c r="P1961" s="44">
        <f>IFERROR(_xll.qlIndexFixing(ONIndex6M,I1961,TRUE,_xll.ohTrigger(RecalcTrigger,Trigger6M)),NA())</f>
        <v>7.0724714978087633E-3</v>
      </c>
      <c r="Q1961" s="145">
        <f>IFERROR(_xll.qlIndexFixing(ONIndex1Y,I1961,TRUE,_xll.ohTrigger(RecalcTrigger,Trigger1Y)),NA())</f>
        <v>7.3573039268115537E-3</v>
      </c>
    </row>
    <row r="1962" spans="2:17" x14ac:dyDescent="0.2">
      <c r="B1962" s="39" t="s">
        <v>42</v>
      </c>
      <c r="D1962" s="42">
        <f>_xll.qlCalendarAdvance(Calendar,$D1961,B1962,"f",FALSE)</f>
        <v>53498</v>
      </c>
      <c r="E1962" s="139">
        <f>_xll.qlInterestRateIndexValueDate(IndexON,D1962)</f>
        <v>53498</v>
      </c>
      <c r="F1962" s="155">
        <f>IFERROR(_xll.qlIndexFixing(IndexON,D1962,TRUE,_xll.ohTrigger(RecalcTrigger,TriggerON)),NA())</f>
        <v>6.8142876856391865E-3</v>
      </c>
      <c r="H1962" s="42">
        <f>_xll.qlCalendarAdvance(Calendar,$H1961,B1962,"f",FALSE)</f>
        <v>53498</v>
      </c>
      <c r="I1962" s="139">
        <f>_xll.qlInterestRateIndexValueDate(Index1M,$H1962)</f>
        <v>53500</v>
      </c>
      <c r="J1962" s="144">
        <f>IFERROR(_xll.qlIndexFixing(Index1M,$H1962,TRUE,_xll.ohTrigger(RecalcTrigger,Trigger1M)),NA())</f>
        <v>6.8622862502253391E-3</v>
      </c>
      <c r="K1962" s="44">
        <f>IFERROR(_xll.qlIndexFixing(Index3M,H1962,TRUE,_xll.ohTrigger(RecalcTrigger,Trigger3M)),NA())</f>
        <v>7.0958712363020033E-3</v>
      </c>
      <c r="L1962" s="44">
        <f>IFERROR(_xll.qlIndexFixing(Index6M,$H1962,TRUE,_xll.ohTrigger(RecalcTrigger,Trigger6M)),NA())</f>
        <v>7.041310091294147E-3</v>
      </c>
      <c r="M1962" s="145">
        <f>IFERROR(_xll.qlIndexFixing(Index1Y,$H1962,TRUE,_xll.ohTrigger(RecalcTrigger,Trigger1Y)),NA())</f>
        <v>7.3141863710734119E-3</v>
      </c>
      <c r="N1962" s="144">
        <f>IFERROR(_xll.qlIndexFixing(ONIndex1M,I1962,TRUE,_xll.ohTrigger(RecalcTrigger,Trigger1M)),NA())</f>
        <v>6.863833252568341E-3</v>
      </c>
      <c r="O1962" s="44">
        <f>IFERROR(_xll.qlIndexFixing(ONIndex3M,I1962,TRUE,_xll.ohTrigger(RecalcTrigger,Trigger3M)),NA())</f>
        <v>7.1028248363713686E-3</v>
      </c>
      <c r="P1962" s="44">
        <f>IFERROR(_xll.qlIndexFixing(ONIndex6M,I1962,TRUE,_xll.ohTrigger(RecalcTrigger,Trigger6M)),NA())</f>
        <v>7.0692433679653277E-3</v>
      </c>
      <c r="Q1962" s="145">
        <f>IFERROR(_xll.qlIndexFixing(ONIndex1Y,I1962,TRUE,_xll.ohTrigger(RecalcTrigger,Trigger1Y)),NA())</f>
        <v>7.3546611401820172E-3</v>
      </c>
    </row>
    <row r="1963" spans="2:17" x14ac:dyDescent="0.2">
      <c r="B1963" s="39" t="s">
        <v>42</v>
      </c>
      <c r="D1963" s="42">
        <f>_xll.qlCalendarAdvance(Calendar,$D1962,B1963,"f",FALSE)</f>
        <v>53505</v>
      </c>
      <c r="E1963" s="139">
        <f>_xll.qlInterestRateIndexValueDate(IndexON,D1963)</f>
        <v>53505</v>
      </c>
      <c r="F1963" s="155">
        <f>IFERROR(_xll.qlIndexFixing(IndexON,D1963,TRUE,_xll.ohTrigger(RecalcTrigger,TriggerON)),NA())</f>
        <v>6.8112695281552504E-3</v>
      </c>
      <c r="H1963" s="42">
        <f>_xll.qlCalendarAdvance(Calendar,$H1962,B1963,"f",FALSE)</f>
        <v>53505</v>
      </c>
      <c r="I1963" s="139">
        <f>_xll.qlInterestRateIndexValueDate(Index1M,$H1963)</f>
        <v>53507</v>
      </c>
      <c r="J1963" s="144">
        <f>IFERROR(_xll.qlIndexFixing(Index1M,$H1963,TRUE,_xll.ohTrigger(RecalcTrigger,Trigger1M)),NA())</f>
        <v>6.859962719883983E-3</v>
      </c>
      <c r="K1963" s="44">
        <f>IFERROR(_xll.qlIndexFixing(Index3M,H1963,TRUE,_xll.ohTrigger(RecalcTrigger,Trigger3M)),NA())</f>
        <v>7.0939290951121461E-3</v>
      </c>
      <c r="L1963" s="44">
        <f>IFERROR(_xll.qlIndexFixing(Index6M,$H1963,TRUE,_xll.ohTrigger(RecalcTrigger,Trigger6M)),NA())</f>
        <v>7.0380689024360857E-3</v>
      </c>
      <c r="M1963" s="145">
        <f>IFERROR(_xll.qlIndexFixing(Index1Y,$H1963,TRUE,_xll.ohTrigger(RecalcTrigger,Trigger1Y)),NA())</f>
        <v>7.3118548695811107E-3</v>
      </c>
      <c r="N1963" s="144">
        <f>IFERROR(_xll.qlIndexFixing(ONIndex1M,I1963,TRUE,_xll.ohTrigger(RecalcTrigger,Trigger1M)),NA())</f>
        <v>6.8615966606166978E-3</v>
      </c>
      <c r="O1963" s="44">
        <f>IFERROR(_xll.qlIndexFixing(ONIndex3M,I1963,TRUE,_xll.ohTrigger(RecalcTrigger,Trigger3M)),NA())</f>
        <v>7.100576575673756E-3</v>
      </c>
      <c r="P1963" s="44">
        <f>IFERROR(_xll.qlIndexFixing(ONIndex6M,I1963,TRUE,_xll.ohTrigger(RecalcTrigger,Trigger6M)),NA())</f>
        <v>7.066015406707038E-3</v>
      </c>
      <c r="Q1963" s="145">
        <f>IFERROR(_xll.qlIndexFixing(ONIndex1Y,I1963,TRUE,_xll.ohTrigger(RecalcTrigger,Trigger1Y)),NA())</f>
        <v>7.3520217770539631E-3</v>
      </c>
    </row>
    <row r="1964" spans="2:17" x14ac:dyDescent="0.2">
      <c r="B1964" s="39" t="s">
        <v>42</v>
      </c>
      <c r="D1964" s="42">
        <f>_xll.qlCalendarAdvance(Calendar,$D1963,B1964,"f",FALSE)</f>
        <v>53512</v>
      </c>
      <c r="E1964" s="139">
        <f>_xll.qlInterestRateIndexValueDate(IndexON,D1964)</f>
        <v>53512</v>
      </c>
      <c r="F1964" s="155">
        <f>IFERROR(_xll.qlIndexFixing(IndexON,D1964,TRUE,_xll.ohTrigger(RecalcTrigger,TriggerON)),NA())</f>
        <v>6.8082501330213319E-3</v>
      </c>
      <c r="H1964" s="42">
        <f>_xll.qlCalendarAdvance(Calendar,$H1963,B1964,"f",FALSE)</f>
        <v>53512</v>
      </c>
      <c r="I1964" s="139">
        <f>_xll.qlInterestRateIndexValueDate(Index1M,$H1964)</f>
        <v>53514</v>
      </c>
      <c r="J1964" s="144">
        <f>IFERROR(_xll.qlIndexFixing(Index1M,$H1964,TRUE,_xll.ohTrigger(RecalcTrigger,Trigger1M)),NA())</f>
        <v>6.8578311588869184E-3</v>
      </c>
      <c r="K1964" s="44">
        <f>IFERROR(_xll.qlIndexFixing(Index3M,H1964,TRUE,_xll.ohTrigger(RecalcTrigger,Trigger3M)),NA())</f>
        <v>7.0914819721728251E-3</v>
      </c>
      <c r="L1964" s="44">
        <f>IFERROR(_xll.qlIndexFixing(Index6M,$H1964,TRUE,_xll.ohTrigger(RecalcTrigger,Trigger6M)),NA())</f>
        <v>7.0348272112252695E-3</v>
      </c>
      <c r="M1964" s="145">
        <f>IFERROR(_xll.qlIndexFixing(Index1Y,$H1964,TRUE,_xll.ohTrigger(RecalcTrigger,Trigger1Y)),NA())</f>
        <v>7.3087956654685673E-3</v>
      </c>
      <c r="N1964" s="144">
        <f>IFERROR(_xll.qlIndexFixing(ONIndex1M,I1964,TRUE,_xll.ohTrigger(RecalcTrigger,Trigger1M)),NA())</f>
        <v>6.8593650214232582E-3</v>
      </c>
      <c r="O1964" s="44">
        <f>IFERROR(_xll.qlIndexFixing(ONIndex3M,I1964,TRUE,_xll.ohTrigger(RecalcTrigger,Trigger3M)),NA())</f>
        <v>7.0983369897170689E-3</v>
      </c>
      <c r="P1964" s="44">
        <f>IFERROR(_xll.qlIndexFixing(ONIndex6M,I1964,TRUE,_xll.ohTrigger(RecalcTrigger,Trigger6M)),NA())</f>
        <v>7.0627876285023206E-3</v>
      </c>
      <c r="Q1964" s="145">
        <f>IFERROR(_xll.qlIndexFixing(ONIndex1Y,I1964,TRUE,_xll.ohTrigger(RecalcTrigger,Trigger1Y)),NA())</f>
        <v>7.3493858556528124E-3</v>
      </c>
    </row>
    <row r="1965" spans="2:17" x14ac:dyDescent="0.2">
      <c r="B1965" s="39" t="s">
        <v>42</v>
      </c>
      <c r="D1965" s="42">
        <f>_xll.qlCalendarAdvance(Calendar,$D1964,B1965,"f",FALSE)</f>
        <v>53519</v>
      </c>
      <c r="E1965" s="139">
        <f>_xll.qlInterestRateIndexValueDate(IndexON,D1965)</f>
        <v>53519</v>
      </c>
      <c r="F1965" s="155">
        <f>IFERROR(_xll.qlIndexFixing(IndexON,D1965,TRUE,_xll.ohTrigger(RecalcTrigger,TriggerON)),NA())</f>
        <v>6.8052295168641308E-3</v>
      </c>
      <c r="H1965" s="42">
        <f>_xll.qlCalendarAdvance(Calendar,$H1964,B1965,"f",FALSE)</f>
        <v>53519</v>
      </c>
      <c r="I1965" s="139">
        <f>_xll.qlInterestRateIndexValueDate(Index1M,$H1965)</f>
        <v>53521</v>
      </c>
      <c r="J1965" s="144">
        <f>IFERROR(_xll.qlIndexFixing(Index1M,$H1965,TRUE,_xll.ohTrigger(RecalcTrigger,Trigger1M)),NA())</f>
        <v>6.8556111449052399E-3</v>
      </c>
      <c r="K1965" s="44">
        <f>IFERROR(_xll.qlIndexFixing(Index3M,H1965,TRUE,_xll.ohTrigger(RecalcTrigger,Trigger3M)),NA())</f>
        <v>7.0892988100034826E-3</v>
      </c>
      <c r="L1965" s="44">
        <f>IFERROR(_xll.qlIndexFixing(Index6M,$H1965,TRUE,_xll.ohTrigger(RecalcTrigger,Trigger6M)),NA())</f>
        <v>7.0315849659283794E-3</v>
      </c>
      <c r="M1965" s="145">
        <f>IFERROR(_xll.qlIndexFixing(Index1Y,$H1965,TRUE,_xll.ohTrigger(RecalcTrigger,Trigger1Y)),NA())</f>
        <v>7.306095635295066E-3</v>
      </c>
      <c r="N1965" s="144">
        <f>IFERROR(_xll.qlIndexFixing(ONIndex1M,I1965,TRUE,_xll.ohTrigger(RecalcTrigger,Trigger1M)),NA())</f>
        <v>6.8571383641646833E-3</v>
      </c>
      <c r="O1965" s="44">
        <f>IFERROR(_xll.qlIndexFixing(ONIndex3M,I1965,TRUE,_xll.ohTrigger(RecalcTrigger,Trigger3M)),NA())</f>
        <v>7.0961061140728532E-3</v>
      </c>
      <c r="P1965" s="44">
        <f>IFERROR(_xll.qlIndexFixing(ONIndex6M,I1965,TRUE,_xll.ohTrigger(RecalcTrigger,Trigger6M)),NA())</f>
        <v>7.0595600482992182E-3</v>
      </c>
      <c r="Q1965" s="145">
        <f>IFERROR(_xll.qlIndexFixing(ONIndex1Y,I1965,TRUE,_xll.ohTrigger(RecalcTrigger,Trigger1Y)),NA())</f>
        <v>7.3467533941240504E-3</v>
      </c>
    </row>
    <row r="1966" spans="2:17" x14ac:dyDescent="0.2">
      <c r="B1966" s="39" t="s">
        <v>42</v>
      </c>
      <c r="D1966" s="42">
        <f>_xll.qlCalendarAdvance(Calendar,$D1965,B1966,"f",FALSE)</f>
        <v>53526</v>
      </c>
      <c r="E1966" s="139">
        <f>_xll.qlInterestRateIndexValueDate(IndexON,D1966)</f>
        <v>53526</v>
      </c>
      <c r="F1966" s="155">
        <f>IFERROR(_xll.qlIndexFixing(IndexON,D1966,TRUE,_xll.ohTrigger(RecalcTrigger,TriggerON)),NA())</f>
        <v>6.8022076962304112E-3</v>
      </c>
      <c r="H1966" s="42">
        <f>_xll.qlCalendarAdvance(Calendar,$H1965,B1966,"f",FALSE)</f>
        <v>53526</v>
      </c>
      <c r="I1966" s="139">
        <f>_xll.qlInterestRateIndexValueDate(Index1M,$H1966)</f>
        <v>53528</v>
      </c>
      <c r="J1966" s="144">
        <f>IFERROR(_xll.qlIndexFixing(Index1M,$H1966,TRUE,_xll.ohTrigger(RecalcTrigger,Trigger1M)),NA())</f>
        <v>6.8533961908115535E-3</v>
      </c>
      <c r="K1966" s="44">
        <f>IFERROR(_xll.qlIndexFixing(Index3M,H1966,TRUE,_xll.ohTrigger(RecalcTrigger,Trigger3M)),NA())</f>
        <v>7.0871218010593031E-3</v>
      </c>
      <c r="L1966" s="44">
        <f>IFERROR(_xll.qlIndexFixing(Index6M,$H1966,TRUE,_xll.ohTrigger(RecalcTrigger,Trigger6M)),NA())</f>
        <v>7.0283421146474694E-3</v>
      </c>
      <c r="M1966" s="145">
        <f>IFERROR(_xll.qlIndexFixing(Index1Y,$H1966,TRUE,_xll.ohTrigger(RecalcTrigger,Trigger1Y)),NA())</f>
        <v>7.3033922642931339E-3</v>
      </c>
      <c r="N1966" s="144">
        <f>IFERROR(_xll.qlIndexFixing(ONIndex1M,I1966,TRUE,_xll.ohTrigger(RecalcTrigger,Trigger1M)),NA())</f>
        <v>6.8549167177778259E-3</v>
      </c>
      <c r="O1966" s="44">
        <f>IFERROR(_xll.qlIndexFixing(ONIndex3M,I1966,TRUE,_xll.ohTrigger(RecalcTrigger,Trigger3M)),NA())</f>
        <v>7.0938839840728463E-3</v>
      </c>
      <c r="P1966" s="44">
        <f>IFERROR(_xll.qlIndexFixing(ONIndex6M,I1966,TRUE,_xll.ohTrigger(RecalcTrigger,Trigger6M)),NA())</f>
        <v>7.0563326808059657E-3</v>
      </c>
      <c r="Q1966" s="145">
        <f>IFERROR(_xll.qlIndexFixing(ONIndex1Y,I1966,TRUE,_xll.ohTrigger(RecalcTrigger,Trigger1Y)),NA())</f>
        <v>7.3441244104532899E-3</v>
      </c>
    </row>
    <row r="1967" spans="2:17" x14ac:dyDescent="0.2">
      <c r="B1967" s="39" t="s">
        <v>42</v>
      </c>
      <c r="D1967" s="42">
        <f>_xll.qlCalendarAdvance(Calendar,$D1966,B1967,"f",FALSE)</f>
        <v>53533</v>
      </c>
      <c r="E1967" s="139">
        <f>_xll.qlInterestRateIndexValueDate(IndexON,D1967)</f>
        <v>53533</v>
      </c>
      <c r="F1967" s="155">
        <f>IFERROR(_xll.qlIndexFixing(IndexON,D1967,TRUE,_xll.ohTrigger(RecalcTrigger,TriggerON)),NA())</f>
        <v>6.7991846876669371E-3</v>
      </c>
      <c r="H1967" s="42">
        <f>_xll.qlCalendarAdvance(Calendar,$H1966,B1967,"f",FALSE)</f>
        <v>53533</v>
      </c>
      <c r="I1967" s="139">
        <f>_xll.qlInterestRateIndexValueDate(Index1M,$H1967)</f>
        <v>53535</v>
      </c>
      <c r="J1967" s="144">
        <f>IFERROR(_xll.qlIndexFixing(Index1M,$H1967,TRUE,_xll.ohTrigger(RecalcTrigger,Trigger1M)),NA())</f>
        <v>6.8511863256742207E-3</v>
      </c>
      <c r="K1967" s="44">
        <f>IFERROR(_xll.qlIndexFixing(Index3M,H1967,TRUE,_xll.ohTrigger(RecalcTrigger,Trigger3M)),NA())</f>
        <v>7.084949812598728E-3</v>
      </c>
      <c r="L1967" s="44">
        <f>IFERROR(_xll.qlIndexFixing(Index6M,$H1967,TRUE,_xll.ohTrigger(RecalcTrigger,Trigger6M)),NA())</f>
        <v>7.0250986053212649E-3</v>
      </c>
      <c r="M1967" s="145">
        <f>IFERROR(_xll.qlIndexFixing(Index1Y,$H1967,TRUE,_xll.ohTrigger(RecalcTrigger,Trigger1Y)),NA())</f>
        <v>7.3006853849934611E-3</v>
      </c>
      <c r="N1967" s="144">
        <f>IFERROR(_xll.qlIndexFixing(ONIndex1M,I1967,TRUE,_xll.ohTrigger(RecalcTrigger,Trigger1M)),NA())</f>
        <v>6.852700111359411E-3</v>
      </c>
      <c r="O1967" s="44">
        <f>IFERROR(_xll.qlIndexFixing(ONIndex3M,I1967,TRUE,_xll.ohTrigger(RecalcTrigger,Trigger3M)),NA())</f>
        <v>7.0916706352086578E-3</v>
      </c>
      <c r="P1967" s="44">
        <f>IFERROR(_xll.qlIndexFixing(ONIndex6M,I1967,TRUE,_xll.ohTrigger(RecalcTrigger,Trigger6M)),NA())</f>
        <v>7.0531055405709253E-3</v>
      </c>
      <c r="Q1967" s="145">
        <f>IFERROR(_xll.qlIndexFixing(ONIndex1Y,I1967,TRUE,_xll.ohTrigger(RecalcTrigger,Trigger1Y)),NA())</f>
        <v>7.3414989228659522E-3</v>
      </c>
    </row>
    <row r="1968" spans="2:17" x14ac:dyDescent="0.2">
      <c r="B1968" s="39" t="s">
        <v>42</v>
      </c>
      <c r="D1968" s="42">
        <f>_xll.qlCalendarAdvance(Calendar,$D1967,B1968,"f",FALSE)</f>
        <v>53540</v>
      </c>
      <c r="E1968" s="139">
        <f>_xll.qlInterestRateIndexValueDate(IndexON,D1968)</f>
        <v>53540</v>
      </c>
      <c r="F1968" s="155">
        <f>IFERROR(_xll.qlIndexFixing(IndexON,D1968,TRUE,_xll.ohTrigger(RecalcTrigger,TriggerON)),NA())</f>
        <v>6.7961605076405363E-3</v>
      </c>
      <c r="H1968" s="42">
        <f>_xll.qlCalendarAdvance(Calendar,$H1967,B1968,"f",FALSE)</f>
        <v>53540</v>
      </c>
      <c r="I1968" s="139">
        <f>_xll.qlInterestRateIndexValueDate(Index1M,$H1968)</f>
        <v>53542</v>
      </c>
      <c r="J1968" s="144">
        <f>IFERROR(_xll.qlIndexFixing(Index1M,$H1968,TRUE,_xll.ohTrigger(RecalcTrigger,Trigger1M)),NA())</f>
        <v>6.8489815785693371E-3</v>
      </c>
      <c r="K1968" s="44">
        <f>IFERROR(_xll.qlIndexFixing(Index3M,H1968,TRUE,_xll.ohTrigger(RecalcTrigger,Trigger3M)),NA())</f>
        <v>7.0827817089200102E-3</v>
      </c>
      <c r="L1968" s="44">
        <f>IFERROR(_xll.qlIndexFixing(Index6M,$H1968,TRUE,_xll.ohTrigger(RecalcTrigger,Trigger6M)),NA())</f>
        <v>7.0218543857234359E-3</v>
      </c>
      <c r="M1968" s="145">
        <f>IFERROR(_xll.qlIndexFixing(Index1Y,$H1968,TRUE,_xll.ohTrigger(RecalcTrigger,Trigger1Y)),NA())</f>
        <v>7.2979748294991816E-3</v>
      </c>
      <c r="N1968" s="144">
        <f>IFERROR(_xll.qlIndexFixing(ONIndex1M,I1968,TRUE,_xll.ohTrigger(RecalcTrigger,Trigger1M)),NA())</f>
        <v>6.8504885740061638E-3</v>
      </c>
      <c r="O1968" s="44">
        <f>IFERROR(_xll.qlIndexFixing(ONIndex3M,I1968,TRUE,_xll.ohTrigger(RecalcTrigger,Trigger3M)),NA())</f>
        <v>7.0894661027320893E-3</v>
      </c>
      <c r="P1968" s="44">
        <f>IFERROR(_xll.qlIndexFixing(ONIndex6M,I1968,TRUE,_xll.ohTrigger(RecalcTrigger,Trigger6M)),NA())</f>
        <v>7.04987864254214E-3</v>
      </c>
      <c r="Q1968" s="145">
        <f>IFERROR(_xll.qlIndexFixing(ONIndex1Y,I1968,TRUE,_xll.ohTrigger(RecalcTrigger,Trigger1Y)),NA())</f>
        <v>7.3388769495075223E-3</v>
      </c>
    </row>
    <row r="1969" spans="2:17" x14ac:dyDescent="0.2">
      <c r="B1969" s="39" t="s">
        <v>42</v>
      </c>
      <c r="D1969" s="42">
        <f>_xll.qlCalendarAdvance(Calendar,$D1968,B1969,"f",FALSE)</f>
        <v>53547</v>
      </c>
      <c r="E1969" s="139">
        <f>_xll.qlInterestRateIndexValueDate(IndexON,D1969)</f>
        <v>53547</v>
      </c>
      <c r="F1969" s="155">
        <f>IFERROR(_xll.qlIndexFixing(IndexON,D1969,TRUE,_xll.ohTrigger(RecalcTrigger,TriggerON)),NA())</f>
        <v>6.7931351729377809E-3</v>
      </c>
      <c r="H1969" s="42">
        <f>_xll.qlCalendarAdvance(Calendar,$H1968,B1969,"f",FALSE)</f>
        <v>53547</v>
      </c>
      <c r="I1969" s="139">
        <f>_xll.qlInterestRateIndexValueDate(Index1M,$H1969)</f>
        <v>53549</v>
      </c>
      <c r="J1969" s="144">
        <f>IFERROR(_xll.qlIndexFixing(Index1M,$H1969,TRUE,_xll.ohTrigger(RecalcTrigger,Trigger1M)),NA())</f>
        <v>6.8467819785626854E-3</v>
      </c>
      <c r="K1969" s="44">
        <f>IFERROR(_xll.qlIndexFixing(Index3M,H1969,TRUE,_xll.ohTrigger(RecalcTrigger,Trigger3M)),NA())</f>
        <v>7.0806163513595184E-3</v>
      </c>
      <c r="L1969" s="44">
        <f>IFERROR(_xll.qlIndexFixing(Index6M,$H1969,TRUE,_xll.ohTrigger(RecalcTrigger,Trigger6M)),NA())</f>
        <v>7.0186094034664819E-3</v>
      </c>
      <c r="M1969" s="145">
        <f>IFERROR(_xll.qlIndexFixing(Index1Y,$H1969,TRUE,_xll.ohTrigger(RecalcTrigger,Trigger1Y)),NA())</f>
        <v>7.2952604294869551E-3</v>
      </c>
      <c r="N1969" s="144">
        <f>IFERROR(_xll.qlIndexFixing(ONIndex1M,I1969,TRUE,_xll.ohTrigger(RecalcTrigger,Trigger1M)),NA())</f>
        <v>6.8482821348148093E-3</v>
      </c>
      <c r="O1969" s="44">
        <f>IFERROR(_xll.qlIndexFixing(ONIndex3M,I1969,TRUE,_xll.ohTrigger(RecalcTrigger,Trigger3M)),NA())</f>
        <v>7.0872704221347504E-3</v>
      </c>
      <c r="P1969" s="44">
        <f>IFERROR(_xll.qlIndexFixing(ONIndex6M,I1969,TRUE,_xll.ohTrigger(RecalcTrigger,Trigger6M)),NA())</f>
        <v>7.0466520015077805E-3</v>
      </c>
      <c r="Q1969" s="145">
        <f>IFERROR(_xll.qlIndexFixing(ONIndex1Y,I1969,TRUE,_xll.ohTrigger(RecalcTrigger,Trigger1Y)),NA())</f>
        <v>7.3362585084435494E-3</v>
      </c>
    </row>
    <row r="1970" spans="2:17" x14ac:dyDescent="0.2">
      <c r="B1970" s="39" t="s">
        <v>42</v>
      </c>
      <c r="D1970" s="42">
        <f>_xll.qlCalendarAdvance(Calendar,$D1969,B1970,"f",FALSE)</f>
        <v>53554</v>
      </c>
      <c r="E1970" s="139">
        <f>_xll.qlInterestRateIndexValueDate(IndexON,D1970)</f>
        <v>53554</v>
      </c>
      <c r="F1970" s="155">
        <f>IFERROR(_xll.qlIndexFixing(IndexON,D1970,TRUE,_xll.ohTrigger(RecalcTrigger,TriggerON)),NA())</f>
        <v>6.7901087000254989E-3</v>
      </c>
      <c r="H1970" s="42">
        <f>_xll.qlCalendarAdvance(Calendar,$H1969,B1970,"f",FALSE)</f>
        <v>53554</v>
      </c>
      <c r="I1970" s="139">
        <f>_xll.qlInterestRateIndexValueDate(Index1M,$H1970)</f>
        <v>53556</v>
      </c>
      <c r="J1970" s="144">
        <f>IFERROR(_xll.qlIndexFixing(Index1M,$H1970,TRUE,_xll.ohTrigger(RecalcTrigger,Trigger1M)),NA())</f>
        <v>6.844587554727782E-3</v>
      </c>
      <c r="K1970" s="44">
        <f>IFERROR(_xll.qlIndexFixing(Index3M,H1970,TRUE,_xll.ohTrigger(RecalcTrigger,Trigger3M)),NA())</f>
        <v>7.0784525982934363E-3</v>
      </c>
      <c r="L1970" s="44">
        <f>IFERROR(_xll.qlIndexFixing(Index6M,$H1970,TRUE,_xll.ohTrigger(RecalcTrigger,Trigger6M)),NA())</f>
        <v>7.0153636059956852E-3</v>
      </c>
      <c r="M1970" s="145">
        <f>IFERROR(_xll.qlIndexFixing(Index1Y,$H1970,TRUE,_xll.ohTrigger(RecalcTrigger,Trigger1Y)),NA())</f>
        <v>7.2925420162065369E-3</v>
      </c>
      <c r="N1970" s="144">
        <f>IFERROR(_xll.qlIndexFixing(ONIndex1M,I1970,TRUE,_xll.ohTrigger(RecalcTrigger,Trigger1M)),NA())</f>
        <v>6.8460808227222003E-3</v>
      </c>
      <c r="O1970" s="44">
        <f>IFERROR(_xll.qlIndexFixing(ONIndex3M,I1970,TRUE,_xll.ohTrigger(RecalcTrigger,Trigger3M)),NA())</f>
        <v>7.0850836285885066E-3</v>
      </c>
      <c r="P1970" s="44">
        <f>IFERROR(_xll.qlIndexFixing(ONIndex6M,I1970,TRUE,_xll.ohTrigger(RecalcTrigger,Trigger6M)),NA())</f>
        <v>7.0434256320961453E-3</v>
      </c>
      <c r="Q1970" s="145">
        <f>IFERROR(_xll.qlIndexFixing(ONIndex1Y,I1970,TRUE,_xll.ohTrigger(RecalcTrigger,Trigger1Y)),NA())</f>
        <v>7.3336436178195186E-3</v>
      </c>
    </row>
    <row r="1971" spans="2:17" x14ac:dyDescent="0.2">
      <c r="B1971" s="39" t="s">
        <v>42</v>
      </c>
      <c r="D1971" s="42">
        <f>_xll.qlCalendarAdvance(Calendar,$D1970,B1971,"f",FALSE)</f>
        <v>53561</v>
      </c>
      <c r="E1971" s="139">
        <f>_xll.qlInterestRateIndexValueDate(IndexON,D1971)</f>
        <v>53561</v>
      </c>
      <c r="F1971" s="155">
        <f>IFERROR(_xll.qlIndexFixing(IndexON,D1971,TRUE,_xll.ohTrigger(RecalcTrigger,TriggerON)),NA())</f>
        <v>6.7870811054504543E-3</v>
      </c>
      <c r="H1971" s="42">
        <f>_xll.qlCalendarAdvance(Calendar,$H1970,B1971,"f",FALSE)</f>
        <v>53561</v>
      </c>
      <c r="I1971" s="139">
        <f>_xll.qlInterestRateIndexValueDate(Index1M,$H1971)</f>
        <v>53563</v>
      </c>
      <c r="J1971" s="144">
        <f>IFERROR(_xll.qlIndexFixing(Index1M,$H1971,TRUE,_xll.ohTrigger(RecalcTrigger,Trigger1M)),NA())</f>
        <v>6.8423983361355677E-3</v>
      </c>
      <c r="K1971" s="44">
        <f>IFERROR(_xll.qlIndexFixing(Index3M,H1971,TRUE,_xll.ohTrigger(RecalcTrigger,Trigger3M)),NA())</f>
        <v>7.0762893051360617E-3</v>
      </c>
      <c r="L1971" s="44">
        <f>IFERROR(_xll.qlIndexFixing(Index6M,$H1971,TRUE,_xll.ohTrigger(RecalcTrigger,Trigger6M)),NA())</f>
        <v>7.0121169405947285E-3</v>
      </c>
      <c r="M1971" s="145">
        <f>IFERROR(_xll.qlIndexFixing(Index1Y,$H1971,TRUE,_xll.ohTrigger(RecalcTrigger,Trigger1Y)),NA())</f>
        <v>7.2898194204807755E-3</v>
      </c>
      <c r="N1971" s="144">
        <f>IFERROR(_xll.qlIndexFixing(ONIndex1M,I1971,TRUE,_xll.ohTrigger(RecalcTrigger,Trigger1M)),NA())</f>
        <v>6.8438846668250619E-3</v>
      </c>
      <c r="O1971" s="44">
        <f>IFERROR(_xll.qlIndexFixing(ONIndex3M,I1971,TRUE,_xll.ohTrigger(RecalcTrigger,Trigger3M)),NA())</f>
        <v>7.0829057579047117E-3</v>
      </c>
      <c r="P1971" s="44">
        <f>IFERROR(_xll.qlIndexFixing(ONIndex6M,I1971,TRUE,_xll.ohTrigger(RecalcTrigger,Trigger6M)),NA())</f>
        <v>7.040199549015469E-3</v>
      </c>
      <c r="Q1971" s="145">
        <f>IFERROR(_xll.qlIndexFixing(ONIndex1Y,I1971,TRUE,_xll.ohTrigger(RecalcTrigger,Trigger1Y)),NA())</f>
        <v>7.331032295940787E-3</v>
      </c>
    </row>
    <row r="1972" spans="2:17" x14ac:dyDescent="0.2">
      <c r="B1972" s="39" t="s">
        <v>42</v>
      </c>
      <c r="D1972" s="42">
        <f>_xll.qlCalendarAdvance(Calendar,$D1971,B1972,"f",FALSE)</f>
        <v>53568</v>
      </c>
      <c r="E1972" s="139">
        <f>_xll.qlInterestRateIndexValueDate(IndexON,D1972)</f>
        <v>53568</v>
      </c>
      <c r="F1972" s="155">
        <f>IFERROR(_xll.qlIndexFixing(IndexON,D1972,TRUE,_xll.ohTrigger(RecalcTrigger,TriggerON)),NA())</f>
        <v>6.7840524057594109E-3</v>
      </c>
      <c r="H1972" s="42">
        <f>_xll.qlCalendarAdvance(Calendar,$H1971,B1972,"f",FALSE)</f>
        <v>53568</v>
      </c>
      <c r="I1972" s="139">
        <f>_xll.qlInterestRateIndexValueDate(Index1M,$H1972)</f>
        <v>53570</v>
      </c>
      <c r="J1972" s="144">
        <f>IFERROR(_xll.qlIndexFixing(Index1M,$H1972,TRUE,_xll.ohTrigger(RecalcTrigger,Trigger1M)),NA())</f>
        <v>6.840486178345857E-3</v>
      </c>
      <c r="K1972" s="44">
        <f>IFERROR(_xll.qlIndexFixing(Index3M,H1972,TRUE,_xll.ohTrigger(RecalcTrigger,Trigger3M)),NA())</f>
        <v>7.0743821045339021E-3</v>
      </c>
      <c r="L1972" s="44">
        <f>IFERROR(_xll.qlIndexFixing(Index6M,$H1972,TRUE,_xll.ohTrigger(RecalcTrigger,Trigger6M)),NA())</f>
        <v>7.0095260817403743E-3</v>
      </c>
      <c r="M1972" s="145">
        <f>IFERROR(_xll.qlIndexFixing(Index1Y,$H1972,TRUE,_xll.ohTrigger(RecalcTrigger,Trigger1Y)),NA())</f>
        <v>7.2874658533975643E-3</v>
      </c>
      <c r="N1972" s="144">
        <f>IFERROR(_xll.qlIndexFixing(ONIndex1M,I1972,TRUE,_xll.ohTrigger(RecalcTrigger,Trigger1M)),NA())</f>
        <v>6.8416936962201191E-3</v>
      </c>
      <c r="O1972" s="44">
        <f>IFERROR(_xll.qlIndexFixing(ONIndex3M,I1972,TRUE,_xll.ohTrigger(RecalcTrigger,Trigger3M)),NA())</f>
        <v>7.0807368450154229E-3</v>
      </c>
      <c r="P1972" s="44">
        <f>IFERROR(_xll.qlIndexFixing(ONIndex6M,I1972,TRUE,_xll.ohTrigger(RecalcTrigger,Trigger6M)),NA())</f>
        <v>7.0369737672137944E-3</v>
      </c>
      <c r="Q1972" s="145">
        <f>IFERROR(_xll.qlIndexFixing(ONIndex1Y,I1972,TRUE,_xll.ohTrigger(RecalcTrigger,Trigger1Y)),NA())</f>
        <v>7.3284245607130316E-3</v>
      </c>
    </row>
    <row r="1973" spans="2:17" x14ac:dyDescent="0.2">
      <c r="B1973" s="39" t="s">
        <v>42</v>
      </c>
      <c r="D1973" s="42">
        <f>_xll.qlCalendarAdvance(Calendar,$D1972,B1973,"f",FALSE)</f>
        <v>53575</v>
      </c>
      <c r="E1973" s="139">
        <f>_xll.qlInterestRateIndexValueDate(IndexON,D1973)</f>
        <v>53575</v>
      </c>
      <c r="F1973" s="155">
        <f>IFERROR(_xll.qlIndexFixing(IndexON,D1973,TRUE,_xll.ohTrigger(RecalcTrigger,TriggerON)),NA())</f>
        <v>6.7810226175790689E-3</v>
      </c>
      <c r="H1973" s="42">
        <f>_xll.qlCalendarAdvance(Calendar,$H1972,B1973,"f",FALSE)</f>
        <v>53575</v>
      </c>
      <c r="I1973" s="139">
        <f>_xll.qlInterestRateIndexValueDate(Index1M,$H1973)</f>
        <v>53577</v>
      </c>
      <c r="J1973" s="144">
        <f>IFERROR(_xll.qlIndexFixing(Index1M,$H1973,TRUE,_xll.ohTrigger(RecalcTrigger,Trigger1M)),NA())</f>
        <v>6.8380343112083332E-3</v>
      </c>
      <c r="K1973" s="44">
        <f>IFERROR(_xll.qlIndexFixing(Index3M,H1973,TRUE,_xll.ohTrigger(RecalcTrigger,Trigger3M)),NA())</f>
        <v>7.0722175630876013E-3</v>
      </c>
      <c r="L1973" s="44">
        <f>IFERROR(_xll.qlIndexFixing(Index6M,$H1973,TRUE,_xll.ohTrigger(RecalcTrigger,Trigger6M)),NA())</f>
        <v>7.0062781026145006E-3</v>
      </c>
      <c r="M1973" s="145">
        <f>IFERROR(_xll.qlIndexFixing(Index1Y,$H1973,TRUE,_xll.ohTrigger(RecalcTrigger,Trigger1Y)),NA())</f>
        <v>7.2843610028483384E-3</v>
      </c>
      <c r="N1973" s="144">
        <f>IFERROR(_xll.qlIndexFixing(ONIndex1M,I1973,TRUE,_xll.ohTrigger(RecalcTrigger,Trigger1M)),NA())</f>
        <v>6.839507940004097E-3</v>
      </c>
      <c r="O1973" s="44">
        <f>IFERROR(_xll.qlIndexFixing(ONIndex3M,I1973,TRUE,_xll.ohTrigger(RecalcTrigger,Trigger3M)),NA())</f>
        <v>7.078576925572122E-3</v>
      </c>
      <c r="P1973" s="44">
        <f>IFERROR(_xll.qlIndexFixing(ONIndex6M,I1973,TRUE,_xll.ohTrigger(RecalcTrigger,Trigger6M)),NA())</f>
        <v>7.0337483012394841E-3</v>
      </c>
      <c r="Q1973" s="145">
        <f>IFERROR(_xll.qlIndexFixing(ONIndex1Y,I1973,TRUE,_xll.ohTrigger(RecalcTrigger,Trigger1Y)),NA())</f>
        <v>7.3258204302817376E-3</v>
      </c>
    </row>
    <row r="1974" spans="2:17" x14ac:dyDescent="0.2">
      <c r="B1974" s="39" t="s">
        <v>42</v>
      </c>
      <c r="D1974" s="42">
        <f>_xll.qlCalendarAdvance(Calendar,$D1973,B1974,"f",FALSE)</f>
        <v>53582</v>
      </c>
      <c r="E1974" s="139">
        <f>_xll.qlInterestRateIndexValueDate(IndexON,D1974)</f>
        <v>53582</v>
      </c>
      <c r="F1974" s="155">
        <f>IFERROR(_xll.qlIndexFixing(IndexON,D1974,TRUE,_xll.ohTrigger(RecalcTrigger,TriggerON)),NA())</f>
        <v>6.7779917575361281E-3</v>
      </c>
      <c r="H1974" s="42">
        <f>_xll.qlCalendarAdvance(Calendar,$H1973,B1974,"f",FALSE)</f>
        <v>53582</v>
      </c>
      <c r="I1974" s="139">
        <f>_xll.qlInterestRateIndexValueDate(Index1M,$H1974)</f>
        <v>53584</v>
      </c>
      <c r="J1974" s="144">
        <f>IFERROR(_xll.qlIndexFixing(Index1M,$H1974,TRUE,_xll.ohTrigger(RecalcTrigger,Trigger1M)),NA())</f>
        <v>6.8358557144163326E-3</v>
      </c>
      <c r="K1974" s="44">
        <f>IFERROR(_xll.qlIndexFixing(Index3M,H1974,TRUE,_xll.ohTrigger(RecalcTrigger,Trigger3M)),NA())</f>
        <v>7.0700501453135525E-3</v>
      </c>
      <c r="L1974" s="44">
        <f>IFERROR(_xll.qlIndexFixing(Index6M,$H1974,TRUE,_xll.ohTrigger(RecalcTrigger,Trigger6M)),NA())</f>
        <v>7.0030290976400488E-3</v>
      </c>
      <c r="M1974" s="145">
        <f>IFERROR(_xll.qlIndexFixing(Index1Y,$H1974,TRUE,_xll.ohTrigger(RecalcTrigger,Trigger1Y)),NA())</f>
        <v>7.2816248404530444E-3</v>
      </c>
      <c r="N1974" s="144">
        <f>IFERROR(_xll.qlIndexFixing(ONIndex1M,I1974,TRUE,_xll.ohTrigger(RecalcTrigger,Trigger1M)),NA())</f>
        <v>6.8373274270339124E-3</v>
      </c>
      <c r="O1974" s="44">
        <f>IFERROR(_xll.qlIndexFixing(ONIndex3M,I1974,TRUE,_xll.ohTrigger(RecalcTrigger,Trigger3M)),NA())</f>
        <v>7.0764260349065466E-3</v>
      </c>
      <c r="P1974" s="44">
        <f>IFERROR(_xll.qlIndexFixing(ONIndex6M,I1974,TRUE,_xll.ohTrigger(RecalcTrigger,Trigger6M)),NA())</f>
        <v>7.0305231658807088E-3</v>
      </c>
      <c r="Q1974" s="145">
        <f>IFERROR(_xll.qlIndexFixing(ONIndex1Y,I1974,TRUE,_xll.ohTrigger(RecalcTrigger,Trigger1Y)),NA())</f>
        <v>7.3232199230321982E-3</v>
      </c>
    </row>
    <row r="1975" spans="2:17" x14ac:dyDescent="0.2">
      <c r="B1975" s="39" t="s">
        <v>42</v>
      </c>
      <c r="D1975" s="42">
        <f>_xll.qlCalendarAdvance(Calendar,$D1974,B1975,"f",FALSE)</f>
        <v>53589</v>
      </c>
      <c r="E1975" s="139">
        <f>_xll.qlInterestRateIndexValueDate(IndexON,D1975)</f>
        <v>53589</v>
      </c>
      <c r="F1975" s="155">
        <f>IFERROR(_xll.qlIndexFixing(IndexON,D1975,TRUE,_xll.ohTrigger(RecalcTrigger,TriggerON)),NA())</f>
        <v>6.7749598420174806E-3</v>
      </c>
      <c r="H1975" s="42">
        <f>_xll.qlCalendarAdvance(Calendar,$H1974,B1975,"f",FALSE)</f>
        <v>53589</v>
      </c>
      <c r="I1975" s="139">
        <f>_xll.qlInterestRateIndexValueDate(Index1M,$H1975)</f>
        <v>53591</v>
      </c>
      <c r="J1975" s="144">
        <f>IFERROR(_xll.qlIndexFixing(Index1M,$H1975,TRUE,_xll.ohTrigger(RecalcTrigger,Trigger1M)),NA())</f>
        <v>6.8336758279823901E-3</v>
      </c>
      <c r="K1975" s="44">
        <f>IFERROR(_xll.qlIndexFixing(Index3M,H1975,TRUE,_xll.ohTrigger(RecalcTrigger,Trigger3M)),NA())</f>
        <v>7.0678786568730625E-3</v>
      </c>
      <c r="L1975" s="44">
        <f>IFERROR(_xll.qlIndexFixing(Index6M,$H1975,TRUE,_xll.ohTrigger(RecalcTrigger,Trigger6M)),NA())</f>
        <v>6.9997790120369724E-3</v>
      </c>
      <c r="M1975" s="145">
        <f>IFERROR(_xll.qlIndexFixing(Index1Y,$H1975,TRUE,_xll.ohTrigger(RecalcTrigger,Trigger1Y)),NA())</f>
        <v>7.278883814633646E-3</v>
      </c>
      <c r="N1975" s="144">
        <f>IFERROR(_xll.qlIndexFixing(ONIndex1M,I1975,TRUE,_xll.ohTrigger(RecalcTrigger,Trigger1M)),NA())</f>
        <v>6.8351521866460985E-3</v>
      </c>
      <c r="O1975" s="44">
        <f>IFERROR(_xll.qlIndexFixing(ONIndex3M,I1975,TRUE,_xll.ohTrigger(RecalcTrigger,Trigger3M)),NA())</f>
        <v>7.0742842084303703E-3</v>
      </c>
      <c r="P1975" s="44">
        <f>IFERROR(_xll.qlIndexFixing(ONIndex6M,I1975,TRUE,_xll.ohTrigger(RecalcTrigger,Trigger6M)),NA())</f>
        <v>7.0272983760055752E-3</v>
      </c>
      <c r="Q1975" s="145">
        <f>IFERROR(_xll.qlIndexFixing(ONIndex1Y,I1975,TRUE,_xll.ohTrigger(RecalcTrigger,Trigger1Y)),NA())</f>
        <v>7.3206230566302821E-3</v>
      </c>
    </row>
    <row r="1976" spans="2:17" x14ac:dyDescent="0.2">
      <c r="B1976" s="39" t="s">
        <v>42</v>
      </c>
      <c r="D1976" s="42">
        <f>_xll.qlCalendarAdvance(Calendar,$D1975,B1976,"f",FALSE)</f>
        <v>53596</v>
      </c>
      <c r="E1976" s="139">
        <f>_xll.qlInterestRateIndexValueDate(IndexON,D1976)</f>
        <v>53596</v>
      </c>
      <c r="F1976" s="155">
        <f>IFERROR(_xll.qlIndexFixing(IndexON,D1976,TRUE,_xll.ohTrigger(RecalcTrigger,TriggerON)),NA())</f>
        <v>6.7719268877297623E-3</v>
      </c>
      <c r="H1976" s="42">
        <f>_xll.qlCalendarAdvance(Calendar,$H1975,B1976,"f",FALSE)</f>
        <v>53596</v>
      </c>
      <c r="I1976" s="139">
        <f>_xll.qlInterestRateIndexValueDate(Index1M,$H1976)</f>
        <v>53598</v>
      </c>
      <c r="J1976" s="144">
        <f>IFERROR(_xll.qlIndexFixing(Index1M,$H1976,TRUE,_xll.ohTrigger(RecalcTrigger,Trigger1M)),NA())</f>
        <v>6.8313083526120016E-3</v>
      </c>
      <c r="K1976" s="44">
        <f>IFERROR(_xll.qlIndexFixing(Index3M,H1976,TRUE,_xll.ohTrigger(RecalcTrigger,Trigger3M)),NA())</f>
        <v>7.0654394702127973E-3</v>
      </c>
      <c r="L1976" s="44">
        <f>IFERROR(_xll.qlIndexFixing(Index6M,$H1976,TRUE,_xll.ohTrigger(RecalcTrigger,Trigger6M)),NA())</f>
        <v>6.9963630513401433E-3</v>
      </c>
      <c r="M1976" s="145">
        <f>IFERROR(_xll.qlIndexFixing(Index1Y,$H1976,TRUE,_xll.ohTrigger(RecalcTrigger,Trigger1Y)),NA())</f>
        <v>7.2761377540793296E-3</v>
      </c>
      <c r="N1976" s="144">
        <f>IFERROR(_xll.qlIndexFixing(ONIndex1M,I1976,TRUE,_xll.ohTrigger(RecalcTrigger,Trigger1M)),NA())</f>
        <v>6.8329797543320581E-3</v>
      </c>
      <c r="O1976" s="44">
        <f>IFERROR(_xll.qlIndexFixing(ONIndex3M,I1976,TRUE,_xll.ohTrigger(RecalcTrigger,Trigger3M)),NA())</f>
        <v>7.0721482549362946E-3</v>
      </c>
      <c r="P1976" s="44">
        <f>IFERROR(_xll.qlIndexFixing(ONIndex6M,I1976,TRUE,_xll.ohTrigger(RecalcTrigger,Trigger6M)),NA())</f>
        <v>7.0240735950033439E-3</v>
      </c>
      <c r="Q1976" s="145">
        <f>IFERROR(_xll.qlIndexFixing(ONIndex1Y,I1976,TRUE,_xll.ohTrigger(RecalcTrigger,Trigger1Y)),NA())</f>
        <v>7.3180280369911088E-3</v>
      </c>
    </row>
    <row r="1977" spans="2:17" x14ac:dyDescent="0.2">
      <c r="B1977" s="39" t="s">
        <v>42</v>
      </c>
      <c r="D1977" s="42">
        <f>_xll.qlCalendarAdvance(Calendar,$D1976,B1977,"f",FALSE)</f>
        <v>53603</v>
      </c>
      <c r="E1977" s="139">
        <f>_xll.qlInterestRateIndexValueDate(IndexON,D1977)</f>
        <v>53603</v>
      </c>
      <c r="F1977" s="155">
        <f>IFERROR(_xll.qlIndexFixing(IndexON,D1977,TRUE,_xll.ohTrigger(RecalcTrigger,TriggerON)),NA())</f>
        <v>6.769517263949254E-3</v>
      </c>
      <c r="H1977" s="42">
        <f>_xll.qlCalendarAdvance(Calendar,$H1976,B1977,"f",FALSE)</f>
        <v>53603</v>
      </c>
      <c r="I1977" s="139">
        <f>_xll.qlInterestRateIndexValueDate(Index1M,$H1977)</f>
        <v>53605</v>
      </c>
      <c r="J1977" s="144">
        <f>IFERROR(_xll.qlIndexFixing(Index1M,$H1977,TRUE,_xll.ohTrigger(RecalcTrigger,Trigger1M)),NA())</f>
        <v>6.8293018125228835E-3</v>
      </c>
      <c r="K1977" s="44">
        <f>IFERROR(_xll.qlIndexFixing(Index3M,H1977,TRUE,_xll.ohTrigger(RecalcTrigger,Trigger3M)),NA())</f>
        <v>7.0632549277688363E-3</v>
      </c>
      <c r="L1977" s="44">
        <f>IFERROR(_xll.qlIndexFixing(Index6M,$H1977,TRUE,_xll.ohTrigger(RecalcTrigger,Trigger6M)),NA())</f>
        <v>6.9931105059225299E-3</v>
      </c>
      <c r="M1977" s="145">
        <f>IFERROR(_xll.qlIndexFixing(Index1Y,$H1977,TRUE,_xll.ohTrigger(RecalcTrigger,Trigger1Y)),NA())</f>
        <v>7.2733865150310861E-3</v>
      </c>
      <c r="N1977" s="144">
        <f>IFERROR(_xll.qlIndexFixing(ONIndex1M,I1977,TRUE,_xll.ohTrigger(RecalcTrigger,Trigger1M)),NA())</f>
        <v>6.8308013983564564E-3</v>
      </c>
      <c r="O1977" s="44">
        <f>IFERROR(_xll.qlIndexFixing(ONIndex3M,I1977,TRUE,_xll.ohTrigger(RecalcTrigger,Trigger3M)),NA())</f>
        <v>7.0700068729045995E-3</v>
      </c>
      <c r="P1977" s="44">
        <f>IFERROR(_xll.qlIndexFixing(ONIndex6M,I1977,TRUE,_xll.ohTrigger(RecalcTrigger,Trigger6M)),NA())</f>
        <v>7.0208476033695177E-3</v>
      </c>
      <c r="Q1977" s="145">
        <f>IFERROR(_xll.qlIndexFixing(ONIndex1Y,I1977,TRUE,_xll.ohTrigger(RecalcTrigger,Trigger1Y)),NA())</f>
        <v>7.3154285127152718E-3</v>
      </c>
    </row>
    <row r="1978" spans="2:17" x14ac:dyDescent="0.2">
      <c r="B1978" s="39" t="s">
        <v>42</v>
      </c>
      <c r="D1978" s="42">
        <f>_xll.qlCalendarAdvance(Calendar,$D1977,B1978,"f",FALSE)</f>
        <v>53610</v>
      </c>
      <c r="E1978" s="139">
        <f>_xll.qlInterestRateIndexValueDate(IndexON,D1978)</f>
        <v>53610</v>
      </c>
      <c r="F1978" s="155">
        <f>IFERROR(_xll.qlIndexFixing(IndexON,D1978,TRUE,_xll.ohTrigger(RecalcTrigger,TriggerON)),NA())</f>
        <v>6.7672721272327152E-3</v>
      </c>
      <c r="H1978" s="42">
        <f>_xll.qlCalendarAdvance(Calendar,$H1977,B1978,"f",FALSE)</f>
        <v>53610</v>
      </c>
      <c r="I1978" s="139">
        <f>_xll.qlInterestRateIndexValueDate(Index1M,$H1978)</f>
        <v>53612</v>
      </c>
      <c r="J1978" s="144">
        <f>IFERROR(_xll.qlIndexFixing(Index1M,$H1978,TRUE,_xll.ohTrigger(RecalcTrigger,Trigger1M)),NA())</f>
        <v>6.82710497068154E-3</v>
      </c>
      <c r="K1978" s="44">
        <f>IFERROR(_xll.qlIndexFixing(Index3M,H1978,TRUE,_xll.ohTrigger(RecalcTrigger,Trigger3M)),NA())</f>
        <v>7.0610639114566257E-3</v>
      </c>
      <c r="L1978" s="44">
        <f>IFERROR(_xll.qlIndexFixing(Index6M,$H1978,TRUE,_xll.ohTrigger(RecalcTrigger,Trigger6M)),NA())</f>
        <v>6.989196513558513E-3</v>
      </c>
      <c r="M1978" s="145">
        <f>IFERROR(_xll.qlIndexFixing(Index1Y,$H1978,TRUE,_xll.ohTrigger(RecalcTrigger,Trigger1Y)),NA())</f>
        <v>7.2706300653705182E-3</v>
      </c>
      <c r="N1978" s="144">
        <f>IFERROR(_xll.qlIndexFixing(ONIndex1M,I1978,TRUE,_xll.ohTrigger(RecalcTrigger,Trigger1M)),NA())</f>
        <v>6.8286163411013234E-3</v>
      </c>
      <c r="O1978" s="44">
        <f>IFERROR(_xll.qlIndexFixing(ONIndex3M,I1978,TRUE,_xll.ohTrigger(RecalcTrigger,Trigger3M)),NA())</f>
        <v>7.0678590539419162E-3</v>
      </c>
      <c r="P1978" s="44">
        <f>IFERROR(_xll.qlIndexFixing(ONIndex6M,I1978,TRUE,_xll.ohTrigger(RecalcTrigger,Trigger6M)),NA())</f>
        <v>7.0176203025429373E-3</v>
      </c>
      <c r="Q1978" s="145">
        <f>IFERROR(_xll.qlIndexFixing(ONIndex1Y,I1978,TRUE,_xll.ohTrigger(RecalcTrigger,Trigger1Y)),NA())</f>
        <v>7.3128239154574004E-3</v>
      </c>
    </row>
    <row r="1979" spans="2:17" x14ac:dyDescent="0.2">
      <c r="B1979" s="39" t="s">
        <v>42</v>
      </c>
      <c r="D1979" s="42">
        <f>_xll.qlCalendarAdvance(Calendar,$D1978,B1979,"f",FALSE)</f>
        <v>53617</v>
      </c>
      <c r="E1979" s="139">
        <f>_xll.qlInterestRateIndexValueDate(IndexON,D1979)</f>
        <v>53617</v>
      </c>
      <c r="F1979" s="155">
        <f>IFERROR(_xll.qlIndexFixing(IndexON,D1979,TRUE,_xll.ohTrigger(RecalcTrigger,TriggerON)),NA())</f>
        <v>6.7650206190528195E-3</v>
      </c>
      <c r="H1979" s="42">
        <f>_xll.qlCalendarAdvance(Calendar,$H1978,B1979,"f",FALSE)</f>
        <v>53617</v>
      </c>
      <c r="I1979" s="139">
        <f>_xll.qlInterestRateIndexValueDate(Index1M,$H1979)</f>
        <v>53619</v>
      </c>
      <c r="J1979" s="144">
        <f>IFERROR(_xll.qlIndexFixing(Index1M,$H1979,TRUE,_xll.ohTrigger(RecalcTrigger,Trigger1M)),NA())</f>
        <v>6.8249014199203255E-3</v>
      </c>
      <c r="K1979" s="44">
        <f>IFERROR(_xll.qlIndexFixing(Index3M,H1979,TRUE,_xll.ohTrigger(RecalcTrigger,Trigger3M)),NA())</f>
        <v>7.0588664169434611E-3</v>
      </c>
      <c r="L1979" s="44">
        <f>IFERROR(_xll.qlIndexFixing(Index6M,$H1979,TRUE,_xll.ohTrigger(RecalcTrigger,Trigger6M)),NA())</f>
        <v>6.9866018871862553E-3</v>
      </c>
      <c r="M1979" s="145">
        <f>IFERROR(_xll.qlIndexFixing(Index1Y,$H1979,TRUE,_xll.ohTrigger(RecalcTrigger,Trigger1Y)),NA())</f>
        <v>7.2678684009226573E-3</v>
      </c>
      <c r="N1979" s="144">
        <f>IFERROR(_xll.qlIndexFixing(ONIndex1M,I1979,TRUE,_xll.ohTrigger(RecalcTrigger,Trigger1M)),NA())</f>
        <v>6.8264245808080659E-3</v>
      </c>
      <c r="O1979" s="44">
        <f>IFERROR(_xll.qlIndexFixing(ONIndex3M,I1979,TRUE,_xll.ohTrigger(RecalcTrigger,Trigger3M)),NA())</f>
        <v>7.0657047935718253E-3</v>
      </c>
      <c r="P1979" s="44">
        <f>IFERROR(_xll.qlIndexFixing(ONIndex6M,I1979,TRUE,_xll.ohTrigger(RecalcTrigger,Trigger6M)),NA())</f>
        <v>7.0143917025156099E-3</v>
      </c>
      <c r="Q1979" s="145">
        <f>IFERROR(_xll.qlIndexFixing(ONIndex1Y,I1979,TRUE,_xll.ohTrigger(RecalcTrigger,Trigger1Y)),NA())</f>
        <v>7.3102142412206916E-3</v>
      </c>
    </row>
    <row r="1980" spans="2:17" x14ac:dyDescent="0.2">
      <c r="B1980" s="39" t="s">
        <v>42</v>
      </c>
      <c r="D1980" s="42">
        <f>_xll.qlCalendarAdvance(Calendar,$D1979,B1980,"f",FALSE)</f>
        <v>53624</v>
      </c>
      <c r="E1980" s="139">
        <f>_xll.qlInterestRateIndexValueDate(IndexON,D1980)</f>
        <v>53624</v>
      </c>
      <c r="F1980" s="155">
        <f>IFERROR(_xll.qlIndexFixing(IndexON,D1980,TRUE,_xll.ohTrigger(RecalcTrigger,TriggerON)),NA())</f>
        <v>6.7627627384503342E-3</v>
      </c>
      <c r="H1980" s="42">
        <f>_xll.qlCalendarAdvance(Calendar,$H1979,B1980,"f",FALSE)</f>
        <v>53624</v>
      </c>
      <c r="I1980" s="139">
        <f>_xll.qlInterestRateIndexValueDate(Index1M,$H1980)</f>
        <v>53626</v>
      </c>
      <c r="J1980" s="144">
        <f>IFERROR(_xll.qlIndexFixing(Index1M,$H1980,TRUE,_xll.ohTrigger(RecalcTrigger,Trigger1M)),NA())</f>
        <v>6.8226911586069978E-3</v>
      </c>
      <c r="K1980" s="44">
        <f>IFERROR(_xll.qlIndexFixing(Index3M,H1980,TRUE,_xll.ohTrigger(RecalcTrigger,Trigger3M)),NA())</f>
        <v>7.0566624398974874E-3</v>
      </c>
      <c r="L1980" s="44">
        <f>IFERROR(_xll.qlIndexFixing(Index6M,$H1980,TRUE,_xll.ohTrigger(RecalcTrigger,Trigger6M)),NA())</f>
        <v>6.9833458347972254E-3</v>
      </c>
      <c r="M1980" s="145">
        <f>IFERROR(_xll.qlIndexFixing(Index1Y,$H1980,TRUE,_xll.ohTrigger(RecalcTrigger,Trigger1Y)),NA())</f>
        <v>7.26510151751362E-3</v>
      </c>
      <c r="N1980" s="144">
        <f>IFERROR(_xll.qlIndexFixing(ONIndex1M,I1980,TRUE,_xll.ohTrigger(RecalcTrigger,Trigger1M)),NA())</f>
        <v>6.8242261161177709E-3</v>
      </c>
      <c r="O1980" s="44">
        <f>IFERROR(_xll.qlIndexFixing(ONIndex3M,I1980,TRUE,_xll.ohTrigger(RecalcTrigger,Trigger3M)),NA())</f>
        <v>7.063544087557716E-3</v>
      </c>
      <c r="P1980" s="44">
        <f>IFERROR(_xll.qlIndexFixing(ONIndex6M,I1980,TRUE,_xll.ohTrigger(RecalcTrigger,Trigger6M)),NA())</f>
        <v>7.0111618141588394E-3</v>
      </c>
      <c r="Q1980" s="145">
        <f>IFERROR(_xll.qlIndexFixing(ONIndex1Y,I1980,TRUE,_xll.ohTrigger(RecalcTrigger,Trigger1Y)),NA())</f>
        <v>7.3075994856885984E-3</v>
      </c>
    </row>
    <row r="1981" spans="2:17" x14ac:dyDescent="0.2">
      <c r="B1981" s="39" t="s">
        <v>42</v>
      </c>
      <c r="D1981" s="42">
        <f>_xll.qlCalendarAdvance(Calendar,$D1980,B1981,"f",FALSE)</f>
        <v>53631</v>
      </c>
      <c r="E1981" s="139">
        <f>_xll.qlInterestRateIndexValueDate(IndexON,D1981)</f>
        <v>53631</v>
      </c>
      <c r="F1981" s="155">
        <f>IFERROR(_xll.qlIndexFixing(IndexON,D1981,TRUE,_xll.ohTrigger(RecalcTrigger,TriggerON)),NA())</f>
        <v>6.7604984842262184E-3</v>
      </c>
      <c r="H1981" s="42">
        <f>_xll.qlCalendarAdvance(Calendar,$H1980,B1981,"f",FALSE)</f>
        <v>53631</v>
      </c>
      <c r="I1981" s="139">
        <f>_xll.qlInterestRateIndexValueDate(Index1M,$H1981)</f>
        <v>53633</v>
      </c>
      <c r="J1981" s="144">
        <f>IFERROR(_xll.qlIndexFixing(Index1M,$H1981,TRUE,_xll.ohTrigger(RecalcTrigger,Trigger1M)),NA())</f>
        <v>6.8204741851015764E-3</v>
      </c>
      <c r="K1981" s="44">
        <f>IFERROR(_xll.qlIndexFixing(Index3M,H1981,TRUE,_xll.ohTrigger(RecalcTrigger,Trigger3M)),NA())</f>
        <v>7.0544519759877019E-3</v>
      </c>
      <c r="L1981" s="44">
        <f>IFERROR(_xll.qlIndexFixing(Index6M,$H1981,TRUE,_xll.ohTrigger(RecalcTrigger,Trigger6M)),NA())</f>
        <v>6.9802540888413891E-3</v>
      </c>
      <c r="M1981" s="145">
        <f>IFERROR(_xll.qlIndexFixing(Index1Y,$H1981,TRUE,_xll.ohTrigger(RecalcTrigger,Trigger1Y)),NA())</f>
        <v>7.2623294109693069E-3</v>
      </c>
      <c r="N1981" s="144">
        <f>IFERROR(_xll.qlIndexFixing(ONIndex1M,I1981,TRUE,_xll.ohTrigger(RecalcTrigger,Trigger1M)),NA())</f>
        <v>6.8220209451119729E-3</v>
      </c>
      <c r="O1981" s="44">
        <f>IFERROR(_xll.qlIndexFixing(ONIndex3M,I1981,TRUE,_xll.ohTrigger(RecalcTrigger,Trigger3M)),NA())</f>
        <v>7.061376931583041E-3</v>
      </c>
      <c r="P1981" s="44">
        <f>IFERROR(_xll.qlIndexFixing(ONIndex6M,I1981,TRUE,_xll.ohTrigger(RecalcTrigger,Trigger6M)),NA())</f>
        <v>7.007930647464633E-3</v>
      </c>
      <c r="Q1981" s="145">
        <f>IFERROR(_xll.qlIndexFixing(ONIndex1Y,I1981,TRUE,_xll.ohTrigger(RecalcTrigger,Trigger1Y)),NA())</f>
        <v>7.3049796447044457E-3</v>
      </c>
    </row>
    <row r="1982" spans="2:17" x14ac:dyDescent="0.2">
      <c r="B1982" s="39" t="s">
        <v>42</v>
      </c>
      <c r="D1982" s="42">
        <f>_xll.qlCalendarAdvance(Calendar,$D1981,B1982,"f",FALSE)</f>
        <v>53638</v>
      </c>
      <c r="E1982" s="139">
        <f>_xll.qlInterestRateIndexValueDate(IndexON,D1982)</f>
        <v>53638</v>
      </c>
      <c r="F1982" s="155">
        <f>IFERROR(_xll.qlIndexFixing(IndexON,D1982,TRUE,_xll.ohTrigger(RecalcTrigger,TriggerON)),NA())</f>
        <v>6.7582278556610476E-3</v>
      </c>
      <c r="H1982" s="42">
        <f>_xll.qlCalendarAdvance(Calendar,$H1981,B1982,"f",FALSE)</f>
        <v>53638</v>
      </c>
      <c r="I1982" s="139">
        <f>_xll.qlInterestRateIndexValueDate(Index1M,$H1982)</f>
        <v>53640</v>
      </c>
      <c r="J1982" s="144">
        <f>IFERROR(_xll.qlIndexFixing(Index1M,$H1982,TRUE,_xll.ohTrigger(RecalcTrigger,Trigger1M)),NA())</f>
        <v>6.8182504977692421E-3</v>
      </c>
      <c r="K1982" s="44">
        <f>IFERROR(_xll.qlIndexFixing(Index3M,H1982,TRUE,_xll.ohTrigger(RecalcTrigger,Trigger3M)),NA())</f>
        <v>7.0522350208822504E-3</v>
      </c>
      <c r="L1982" s="44">
        <f>IFERROR(_xll.qlIndexFixing(Index6M,$H1982,TRUE,_xll.ohTrigger(RecalcTrigger,Trigger6M)),NA())</f>
        <v>6.9769958915276717E-3</v>
      </c>
      <c r="M1982" s="145">
        <f>IFERROR(_xll.qlIndexFixing(Index1Y,$H1982,TRUE,_xll.ohTrigger(RecalcTrigger,Trigger1Y)),NA())</f>
        <v>7.2595520771160538E-3</v>
      </c>
      <c r="N1982" s="144">
        <f>IFERROR(_xll.qlIndexFixing(ONIndex1M,I1982,TRUE,_xll.ohTrigger(RecalcTrigger,Trigger1M)),NA())</f>
        <v>6.8198090662718869E-3</v>
      </c>
      <c r="O1982" s="44">
        <f>IFERROR(_xll.qlIndexFixing(ONIndex3M,I1982,TRUE,_xll.ohTrigger(RecalcTrigger,Trigger3M)),NA())</f>
        <v>7.0592033212513172E-3</v>
      </c>
      <c r="P1982" s="44">
        <f>IFERROR(_xll.qlIndexFixing(ONIndex6M,I1982,TRUE,_xll.ohTrigger(RecalcTrigger,Trigger6M)),NA())</f>
        <v>7.0046982131444224E-3</v>
      </c>
      <c r="Q1982" s="145">
        <f>IFERROR(_xll.qlIndexFixing(ONIndex1Y,I1982,TRUE,_xll.ohTrigger(RecalcTrigger,Trigger1Y)),NA())</f>
        <v>7.3023547140316225E-3</v>
      </c>
    </row>
    <row r="1983" spans="2:17" x14ac:dyDescent="0.2">
      <c r="B1983" s="39" t="s">
        <v>42</v>
      </c>
      <c r="D1983" s="42">
        <f>_xll.qlCalendarAdvance(Calendar,$D1982,B1983,"f",FALSE)</f>
        <v>53645</v>
      </c>
      <c r="E1983" s="139">
        <f>_xll.qlInterestRateIndexValueDate(IndexON,D1983)</f>
        <v>53645</v>
      </c>
      <c r="F1983" s="155">
        <f>IFERROR(_xll.qlIndexFixing(IndexON,D1983,TRUE,_xll.ohTrigger(RecalcTrigger,TriggerON)),NA())</f>
        <v>6.7559508513959088E-3</v>
      </c>
      <c r="H1983" s="42">
        <f>_xll.qlCalendarAdvance(Calendar,$H1982,B1983,"f",FALSE)</f>
        <v>53645</v>
      </c>
      <c r="I1983" s="139">
        <f>_xll.qlInterestRateIndexValueDate(Index1M,$H1983)</f>
        <v>53647</v>
      </c>
      <c r="J1983" s="144">
        <f>IFERROR(_xll.qlIndexFixing(Index1M,$H1983,TRUE,_xll.ohTrigger(RecalcTrigger,Trigger1M)),NA())</f>
        <v>6.8160200949674366E-3</v>
      </c>
      <c r="K1983" s="44">
        <f>IFERROR(_xll.qlIndexFixing(Index3M,H1983,TRUE,_xll.ohTrigger(RecalcTrigger,Trigger3M)),NA())</f>
        <v>7.0500115702518303E-3</v>
      </c>
      <c r="L1983" s="44">
        <f>IFERROR(_xll.qlIndexFixing(Index6M,$H1983,TRUE,_xll.ohTrigger(RecalcTrigger,Trigger6M)),NA())</f>
        <v>6.9737365663281037E-3</v>
      </c>
      <c r="M1983" s="145">
        <f>IFERROR(_xll.qlIndexFixing(Index1Y,$H1983,TRUE,_xll.ohTrigger(RecalcTrigger,Trigger1Y)),NA())</f>
        <v>7.2567695117797607E-3</v>
      </c>
      <c r="N1983" s="144">
        <f>IFERROR(_xll.qlIndexFixing(ONIndex1M,I1983,TRUE,_xll.ohTrigger(RecalcTrigger,Trigger1M)),NA())</f>
        <v>6.8175904779987917E-3</v>
      </c>
      <c r="O1983" s="44">
        <f>IFERROR(_xll.qlIndexFixing(ONIndex3M,I1983,TRUE,_xll.ohTrigger(RecalcTrigger,Trigger3M)),NA())</f>
        <v>7.0570232523259335E-3</v>
      </c>
      <c r="P1983" s="44">
        <f>IFERROR(_xll.qlIndexFixing(ONIndex6M,I1983,TRUE,_xll.ohTrigger(RecalcTrigger,Trigger6M)),NA())</f>
        <v>7.0014645215099591E-3</v>
      </c>
      <c r="Q1983" s="145">
        <f>IFERROR(_xll.qlIndexFixing(ONIndex1Y,I1983,TRUE,_xll.ohTrigger(RecalcTrigger,Trigger1Y)),NA())</f>
        <v>7.2997246895134538E-3</v>
      </c>
    </row>
    <row r="1984" spans="2:17" x14ac:dyDescent="0.2">
      <c r="B1984" s="39" t="s">
        <v>42</v>
      </c>
      <c r="D1984" s="42">
        <f>_xll.qlCalendarAdvance(Calendar,$D1983,B1984,"f",FALSE)</f>
        <v>53652</v>
      </c>
      <c r="E1984" s="139">
        <f>_xll.qlInterestRateIndexValueDate(IndexON,D1984)</f>
        <v>53652</v>
      </c>
      <c r="F1984" s="155">
        <f>IFERROR(_xll.qlIndexFixing(IndexON,D1984,TRUE,_xll.ohTrigger(RecalcTrigger,TriggerON)),NA())</f>
        <v>6.7536674707113775E-3</v>
      </c>
      <c r="H1984" s="42">
        <f>_xll.qlCalendarAdvance(Calendar,$H1983,B1984,"f",FALSE)</f>
        <v>53652</v>
      </c>
      <c r="I1984" s="139">
        <f>_xll.qlInterestRateIndexValueDate(Index1M,$H1984)</f>
        <v>53654</v>
      </c>
      <c r="J1984" s="144">
        <f>IFERROR(_xll.qlIndexFixing(Index1M,$H1984,TRUE,_xll.ohTrigger(RecalcTrigger,Trigger1M)),NA())</f>
        <v>6.813782975061339E-3</v>
      </c>
      <c r="K1984" s="44">
        <f>IFERROR(_xll.qlIndexFixing(Index3M,H1984,TRUE,_xll.ohTrigger(RecalcTrigger,Trigger3M)),NA())</f>
        <v>7.0477816197628863E-3</v>
      </c>
      <c r="L1984" s="44">
        <f>IFERROR(_xll.qlIndexFixing(Index6M,$H1984,TRUE,_xll.ohTrigger(RecalcTrigger,Trigger6M)),NA())</f>
        <v>6.9704761237076836E-3</v>
      </c>
      <c r="M1984" s="145">
        <f>IFERROR(_xll.qlIndexFixing(Index1Y,$H1984,TRUE,_xll.ohTrigger(RecalcTrigger,Trigger1Y)),NA())</f>
        <v>7.2539817107871996E-3</v>
      </c>
      <c r="N1984" s="144">
        <f>IFERROR(_xll.qlIndexFixing(ONIndex1M,I1984,TRUE,_xll.ohTrigger(RecalcTrigger,Trigger1M)),NA())</f>
        <v>6.8153651785340941E-3</v>
      </c>
      <c r="O1984" s="44">
        <f>IFERROR(_xll.qlIndexFixing(ONIndex3M,I1984,TRUE,_xll.ohTrigger(RecalcTrigger,Trigger3M)),NA())</f>
        <v>7.0548367202505347E-3</v>
      </c>
      <c r="P1984" s="44">
        <f>IFERROR(_xll.qlIndexFixing(ONIndex6M,I1984,TRUE,_xll.ohTrigger(RecalcTrigger,Trigger6M)),NA())</f>
        <v>6.9982295831128027E-3</v>
      </c>
      <c r="Q1984" s="145">
        <f>IFERROR(_xll.qlIndexFixing(ONIndex1Y,I1984,TRUE,_xll.ohTrigger(RecalcTrigger,Trigger1Y)),NA())</f>
        <v>7.2970895669932645E-3</v>
      </c>
    </row>
    <row r="1985" spans="2:17" x14ac:dyDescent="0.2">
      <c r="B1985" s="39" t="s">
        <v>42</v>
      </c>
      <c r="D1985" s="42">
        <f>_xll.qlCalendarAdvance(Calendar,$D1984,B1985,"f",FALSE)</f>
        <v>53659</v>
      </c>
      <c r="E1985" s="139">
        <f>_xll.qlInterestRateIndexValueDate(IndexON,D1985)</f>
        <v>53659</v>
      </c>
      <c r="F1985" s="155">
        <f>IFERROR(_xll.qlIndexFixing(IndexON,D1985,TRUE,_xll.ohTrigger(RecalcTrigger,TriggerON)),NA())</f>
        <v>6.751377712568285E-3</v>
      </c>
      <c r="H1985" s="42">
        <f>_xll.qlCalendarAdvance(Calendar,$H1984,B1985,"f",FALSE)</f>
        <v>53659</v>
      </c>
      <c r="I1985" s="139">
        <f>_xll.qlInterestRateIndexValueDate(Index1M,$H1985)</f>
        <v>53661</v>
      </c>
      <c r="J1985" s="144">
        <f>IFERROR(_xll.qlIndexFixing(Index1M,$H1985,TRUE,_xll.ohTrigger(RecalcTrigger,Trigger1M)),NA())</f>
        <v>6.8115391364187072E-3</v>
      </c>
      <c r="K1985" s="44">
        <f>IFERROR(_xll.qlIndexFixing(Index3M,H1985,TRUE,_xll.ohTrigger(RecalcTrigger,Trigger3M)),NA())</f>
        <v>7.0459132391320622E-3</v>
      </c>
      <c r="L1985" s="44">
        <f>IFERROR(_xll.qlIndexFixing(Index6M,$H1985,TRUE,_xll.ohTrigger(RecalcTrigger,Trigger6M)),NA())</f>
        <v>6.9670485612432506E-3</v>
      </c>
      <c r="M1985" s="145">
        <f>IFERROR(_xll.qlIndexFixing(Index1Y,$H1985,TRUE,_xll.ohTrigger(RecalcTrigger,Trigger1Y)),NA())</f>
        <v>7.2515788354417868E-3</v>
      </c>
      <c r="N1985" s="144">
        <f>IFERROR(_xll.qlIndexFixing(ONIndex1M,I1985,TRUE,_xll.ohTrigger(RecalcTrigger,Trigger1M)),NA())</f>
        <v>6.8131331663590089E-3</v>
      </c>
      <c r="O1985" s="44">
        <f>IFERROR(_xll.qlIndexFixing(ONIndex3M,I1985,TRUE,_xll.ohTrigger(RecalcTrigger,Trigger3M)),NA())</f>
        <v>7.0526437209483817E-3</v>
      </c>
      <c r="P1985" s="44">
        <f>IFERROR(_xll.qlIndexFixing(ONIndex6M,I1985,TRUE,_xll.ohTrigger(RecalcTrigger,Trigger6M)),NA())</f>
        <v>6.9949934081847687E-3</v>
      </c>
      <c r="Q1985" s="145">
        <f>IFERROR(_xll.qlIndexFixing(ONIndex1Y,I1985,TRUE,_xll.ohTrigger(RecalcTrigger,Trigger1Y)),NA())</f>
        <v>7.2944493423143797E-3</v>
      </c>
    </row>
    <row r="1986" spans="2:17" x14ac:dyDescent="0.2">
      <c r="B1986" s="39" t="s">
        <v>42</v>
      </c>
      <c r="D1986" s="42">
        <f>_xll.qlCalendarAdvance(Calendar,$D1985,B1986,"f",FALSE)</f>
        <v>53666</v>
      </c>
      <c r="E1986" s="139">
        <f>_xll.qlInterestRateIndexValueDate(IndexON,D1986)</f>
        <v>53666</v>
      </c>
      <c r="F1986" s="155">
        <f>IFERROR(_xll.qlIndexFixing(IndexON,D1986,TRUE,_xll.ohTrigger(RecalcTrigger,TriggerON)),NA())</f>
        <v>6.7490815756876543E-3</v>
      </c>
      <c r="H1986" s="42">
        <f>_xll.qlCalendarAdvance(Calendar,$H1985,B1986,"f",FALSE)</f>
        <v>53666</v>
      </c>
      <c r="I1986" s="139">
        <f>_xll.qlInterestRateIndexValueDate(Index1M,$H1986)</f>
        <v>53668</v>
      </c>
      <c r="J1986" s="144">
        <f>IFERROR(_xll.qlIndexFixing(Index1M,$H1986,TRUE,_xll.ohTrigger(RecalcTrigger,Trigger1M)),NA())</f>
        <v>6.8092885773969828E-3</v>
      </c>
      <c r="K1986" s="44">
        <f>IFERROR(_xll.qlIndexFixing(Index3M,H1986,TRUE,_xll.ohTrigger(RecalcTrigger,Trigger3M)),NA())</f>
        <v>7.043672313930216E-3</v>
      </c>
      <c r="L1986" s="44">
        <f>IFERROR(_xll.qlIndexFixing(Index6M,$H1986,TRUE,_xll.ohTrigger(RecalcTrigger,Trigger6M)),NA())</f>
        <v>6.9637857774642702E-3</v>
      </c>
      <c r="M1986" s="145">
        <f>IFERROR(_xll.qlIndexFixing(Index1Y,$H1986,TRUE,_xll.ohTrigger(RecalcTrigger,Trigger1Y)),NA())</f>
        <v>7.2483903851390521E-3</v>
      </c>
      <c r="N1986" s="144">
        <f>IFERROR(_xll.qlIndexFixing(ONIndex1M,I1986,TRUE,_xll.ohTrigger(RecalcTrigger,Trigger1M)),NA())</f>
        <v>6.8108944396350068E-3</v>
      </c>
      <c r="O1986" s="44">
        <f>IFERROR(_xll.qlIndexFixing(ONIndex3M,I1986,TRUE,_xll.ohTrigger(RecalcTrigger,Trigger3M)),NA())</f>
        <v>7.0504442500229914E-3</v>
      </c>
      <c r="P1986" s="44">
        <f>IFERROR(_xll.qlIndexFixing(ONIndex6M,I1986,TRUE,_xll.ohTrigger(RecalcTrigger,Trigger6M)),NA())</f>
        <v>6.9917560071974805E-3</v>
      </c>
      <c r="Q1986" s="145">
        <f>IFERROR(_xll.qlIndexFixing(ONIndex1Y,I1986,TRUE,_xll.ohTrigger(RecalcTrigger,Trigger1Y)),NA())</f>
        <v>7.2918040111602522E-3</v>
      </c>
    </row>
    <row r="1987" spans="2:17" x14ac:dyDescent="0.2">
      <c r="B1987" s="39" t="s">
        <v>42</v>
      </c>
      <c r="D1987" s="42">
        <f>_xll.qlCalendarAdvance(Calendar,$D1986,B1987,"f",FALSE)</f>
        <v>53673</v>
      </c>
      <c r="E1987" s="139">
        <f>_xll.qlInterestRateIndexValueDate(IndexON,D1987)</f>
        <v>53673</v>
      </c>
      <c r="F1987" s="155">
        <f>IFERROR(_xll.qlIndexFixing(IndexON,D1987,TRUE,_xll.ohTrigger(RecalcTrigger,TriggerON)),NA())</f>
        <v>6.7467790593500609E-3</v>
      </c>
      <c r="H1987" s="42">
        <f>_xll.qlCalendarAdvance(Calendar,$H1986,B1987,"f",FALSE)</f>
        <v>53673</v>
      </c>
      <c r="I1987" s="139">
        <f>_xll.qlInterestRateIndexValueDate(Index1M,$H1987)</f>
        <v>53675</v>
      </c>
      <c r="J1987" s="144">
        <f>IFERROR(_xll.qlIndexFixing(Index1M,$H1987,TRUE,_xll.ohTrigger(RecalcTrigger,Trigger1M)),NA())</f>
        <v>6.8070312963587664E-3</v>
      </c>
      <c r="K1987" s="44">
        <f>IFERROR(_xll.qlIndexFixing(Index3M,H1987,TRUE,_xll.ohTrigger(RecalcTrigger,Trigger3M)),NA())</f>
        <v>7.0414248775687582E-3</v>
      </c>
      <c r="L1987" s="44">
        <f>IFERROR(_xll.qlIndexFixing(Index6M,$H1987,TRUE,_xll.ohTrigger(RecalcTrigger,Trigger6M)),NA())</f>
        <v>6.9605219084136359E-3</v>
      </c>
      <c r="M1987" s="145">
        <f>IFERROR(_xll.qlIndexFixing(Index1Y,$H1987,TRUE,_xll.ohTrigger(RecalcTrigger,Trigger1Y)),NA())</f>
        <v>7.2455868521370086E-3</v>
      </c>
      <c r="N1987" s="144">
        <f>IFERROR(_xll.qlIndexFixing(ONIndex1M,I1987,TRUE,_xll.ohTrigger(RecalcTrigger,Trigger1M)),NA())</f>
        <v>6.8086489970031749E-3</v>
      </c>
      <c r="O1987" s="44">
        <f>IFERROR(_xll.qlIndexFixing(ONIndex3M,I1987,TRUE,_xll.ohTrigger(RecalcTrigger,Trigger3M)),NA())</f>
        <v>7.0482383030778806E-3</v>
      </c>
      <c r="P1987" s="44">
        <f>IFERROR(_xll.qlIndexFixing(ONIndex6M,I1987,TRUE,_xll.ohTrigger(RecalcTrigger,Trigger6M)),NA())</f>
        <v>6.9885173907024978E-3</v>
      </c>
      <c r="Q1987" s="145">
        <f>IFERROR(_xll.qlIndexFixing(ONIndex1Y,I1987,TRUE,_xll.ohTrigger(RecalcTrigger,Trigger1Y)),NA())</f>
        <v>7.2891535694541432E-3</v>
      </c>
    </row>
    <row r="1988" spans="2:17" x14ac:dyDescent="0.2">
      <c r="B1988" s="39" t="s">
        <v>42</v>
      </c>
      <c r="D1988" s="42">
        <f>_xll.qlCalendarAdvance(Calendar,$D1987,B1988,"f",FALSE)</f>
        <v>53680</v>
      </c>
      <c r="E1988" s="139">
        <f>_xll.qlInterestRateIndexValueDate(IndexON,D1988)</f>
        <v>53680</v>
      </c>
      <c r="F1988" s="155">
        <f>IFERROR(_xll.qlIndexFixing(IndexON,D1988,TRUE,_xll.ohTrigger(RecalcTrigger,TriggerON)),NA())</f>
        <v>6.7444701625163361E-3</v>
      </c>
      <c r="H1988" s="42">
        <f>_xll.qlCalendarAdvance(Calendar,$H1987,B1988,"f",FALSE)</f>
        <v>53680</v>
      </c>
      <c r="I1988" s="139">
        <f>_xll.qlInterestRateIndexValueDate(Index1M,$H1988)</f>
        <v>53682</v>
      </c>
      <c r="J1988" s="144">
        <f>IFERROR(_xll.qlIndexFixing(Index1M,$H1988,TRUE,_xll.ohTrigger(RecalcTrigger,Trigger1M)),NA())</f>
        <v>6.8047672916718158E-3</v>
      </c>
      <c r="K1988" s="44">
        <f>IFERROR(_xll.qlIndexFixing(Index3M,H1988,TRUE,_xll.ohTrigger(RecalcTrigger,Trigger3M)),NA())</f>
        <v>7.0391709257160429E-3</v>
      </c>
      <c r="L1988" s="44">
        <f>IFERROR(_xll.qlIndexFixing(Index6M,$H1988,TRUE,_xll.ohTrigger(RecalcTrigger,Trigger6M)),NA())</f>
        <v>6.9572569645550671E-3</v>
      </c>
      <c r="M1988" s="145">
        <f>IFERROR(_xll.qlIndexFixing(Index1Y,$H1988,TRUE,_xll.ohTrigger(RecalcTrigger,Trigger1Y)),NA())</f>
        <v>7.2427780667853473E-3</v>
      </c>
      <c r="N1988" s="144">
        <f>IFERROR(_xll.qlIndexFixing(ONIndex1M,I1988,TRUE,_xll.ohTrigger(RecalcTrigger,Trigger1M)),NA())</f>
        <v>6.8057521281783551E-3</v>
      </c>
      <c r="O1988" s="44">
        <f>IFERROR(_xll.qlIndexFixing(ONIndex3M,I1988,TRUE,_xll.ohTrigger(RecalcTrigger,Trigger3M)),NA())</f>
        <v>7.0453925627145253E-3</v>
      </c>
      <c r="P1988" s="44">
        <f>IFERROR(_xll.qlIndexFixing(ONIndex6M,I1988,TRUE,_xll.ohTrigger(RecalcTrigger,Trigger6M)),NA())</f>
        <v>6.9843516858014709E-3</v>
      </c>
      <c r="Q1988" s="145">
        <f>IFERROR(_xll.qlIndexFixing(ONIndex1Y,I1988,TRUE,_xll.ohTrigger(RecalcTrigger,Trigger1Y)),NA())</f>
        <v>7.2857383426327971E-3</v>
      </c>
    </row>
    <row r="1989" spans="2:17" x14ac:dyDescent="0.2">
      <c r="B1989" s="39" t="s">
        <v>42</v>
      </c>
      <c r="D1989" s="42">
        <f>_xll.qlCalendarAdvance(Calendar,$D1988,B1989,"f",FALSE)</f>
        <v>53688</v>
      </c>
      <c r="E1989" s="139">
        <f>_xll.qlInterestRateIndexValueDate(IndexON,D1989)</f>
        <v>53688</v>
      </c>
      <c r="F1989" s="155">
        <f>IFERROR(_xll.qlIndexFixing(IndexON,D1989,TRUE,_xll.ohTrigger(RecalcTrigger,TriggerON)),NA())</f>
        <v>6.7418236089000771E-3</v>
      </c>
      <c r="H1989" s="42">
        <f>_xll.qlCalendarAdvance(Calendar,$H1988,B1989,"f",FALSE)</f>
        <v>53688</v>
      </c>
      <c r="I1989" s="139">
        <f>_xll.qlInterestRateIndexValueDate(Index1M,$H1989)</f>
        <v>53692</v>
      </c>
      <c r="J1989" s="144">
        <f>IFERROR(_xll.qlIndexFixing(Index1M,$H1989,TRUE,_xll.ohTrigger(RecalcTrigger,Trigger1M)),NA())</f>
        <v>6.801521332531632E-3</v>
      </c>
      <c r="K1989" s="44">
        <f>IFERROR(_xll.qlIndexFixing(Index3M,H1989,TRUE,_xll.ohTrigger(RecalcTrigger,Trigger3M)),NA())</f>
        <v>7.0361279398992423E-3</v>
      </c>
      <c r="L1989" s="44">
        <f>IFERROR(_xll.qlIndexFixing(Index6M,$H1989,TRUE,_xll.ohTrigger(RecalcTrigger,Trigger6M)),NA())</f>
        <v>6.9530907218066235E-3</v>
      </c>
      <c r="M1989" s="145">
        <f>IFERROR(_xll.qlIndexFixing(Index1Y,$H1989,TRUE,_xll.ohTrigger(RecalcTrigger,Trigger1Y)),NA())</f>
        <v>7.2390203952389818E-3</v>
      </c>
      <c r="N1989" s="144">
        <f>IFERROR(_xll.qlIndexFixing(ONIndex1M,I1989,TRUE,_xll.ohTrigger(RecalcTrigger,Trigger1M)),NA())</f>
        <v>6.8034913283909759E-3</v>
      </c>
      <c r="O1989" s="44">
        <f>IFERROR(_xll.qlIndexFixing(ONIndex3M,I1989,TRUE,_xll.ohTrigger(RecalcTrigger,Trigger3M)),NA())</f>
        <v>7.0431717971430885E-3</v>
      </c>
      <c r="P1989" s="44">
        <f>IFERROR(_xll.qlIndexFixing(ONIndex6M,I1989,TRUE,_xll.ohTrigger(RecalcTrigger,Trigger6M)),NA())</f>
        <v>6.9811103298178523E-3</v>
      </c>
      <c r="Q1989" s="145">
        <f>IFERROR(_xll.qlIndexFixing(ONIndex1Y,I1989,TRUE,_xll.ohTrigger(RecalcTrigger,Trigger1Y)),NA())</f>
        <v>7.283076203803418E-3</v>
      </c>
    </row>
    <row r="1990" spans="2:17" x14ac:dyDescent="0.2">
      <c r="B1990" s="39" t="s">
        <v>42</v>
      </c>
      <c r="D1990" s="42">
        <f>_xll.qlCalendarAdvance(Calendar,$D1989,B1990,"f",FALSE)</f>
        <v>53695</v>
      </c>
      <c r="E1990" s="139">
        <f>_xll.qlInterestRateIndexValueDate(IndexON,D1990)</f>
        <v>53695</v>
      </c>
      <c r="F1990" s="155">
        <f>IFERROR(_xll.qlIndexFixing(IndexON,D1990,TRUE,_xll.ohTrigger(RecalcTrigger,TriggerON)),NA())</f>
        <v>6.7395010360460361E-3</v>
      </c>
      <c r="H1990" s="42">
        <f>_xll.qlCalendarAdvance(Calendar,$H1989,B1990,"f",FALSE)</f>
        <v>53695</v>
      </c>
      <c r="I1990" s="139">
        <f>_xll.qlInterestRateIndexValueDate(Index1M,$H1990)</f>
        <v>53699</v>
      </c>
      <c r="J1990" s="144">
        <f>IFERROR(_xll.qlIndexFixing(Index1M,$H1990,TRUE,_xll.ohTrigger(RecalcTrigger,Trigger1M)),NA())</f>
        <v>6.7992409921557506E-3</v>
      </c>
      <c r="K1990" s="44">
        <f>IFERROR(_xll.qlIndexFixing(Index3M,H1990,TRUE,_xll.ohTrigger(RecalcTrigger,Trigger3M)),NA())</f>
        <v>7.0335751758836751E-3</v>
      </c>
      <c r="L1990" s="44">
        <f>IFERROR(_xll.qlIndexFixing(Index6M,$H1990,TRUE,_xll.ohTrigger(RecalcTrigger,Trigger6M)),NA())</f>
        <v>6.9493234047890064E-3</v>
      </c>
      <c r="M1990" s="145">
        <f>IFERROR(_xll.qlIndexFixing(Index1Y,$H1990,TRUE,_xll.ohTrigger(RecalcTrigger,Trigger1Y)),NA())</f>
        <v>7.2361997070844817E-3</v>
      </c>
      <c r="N1990" s="144">
        <f>IFERROR(_xll.qlIndexFixing(ONIndex1M,I1990,TRUE,_xll.ohTrigger(RecalcTrigger,Trigger1M)),NA())</f>
        <v>6.8015481502925468E-3</v>
      </c>
      <c r="O1990" s="44">
        <f>IFERROR(_xll.qlIndexFixing(ONIndex3M,I1990,TRUE,_xll.ohTrigger(RecalcTrigger,Trigger3M)),NA())</f>
        <v>7.0412631182481533E-3</v>
      </c>
      <c r="P1990" s="44">
        <f>IFERROR(_xll.qlIndexFixing(ONIndex6M,I1990,TRUE,_xll.ohTrigger(RecalcTrigger,Trigger6M)),NA())</f>
        <v>6.9783310841842194E-3</v>
      </c>
      <c r="Q1990" s="145">
        <f>IFERROR(_xll.qlIndexFixing(ONIndex1Y,I1990,TRUE,_xll.ohTrigger(RecalcTrigger,Trigger1Y)),NA())</f>
        <v>7.2807902921834255E-3</v>
      </c>
    </row>
    <row r="1991" spans="2:17" x14ac:dyDescent="0.2">
      <c r="B1991" s="39" t="s">
        <v>42</v>
      </c>
      <c r="D1991" s="42">
        <f>_xll.qlCalendarAdvance(Calendar,$D1990,B1991,"f",FALSE)</f>
        <v>53702</v>
      </c>
      <c r="E1991" s="139">
        <f>_xll.qlInterestRateIndexValueDate(IndexON,D1991)</f>
        <v>53702</v>
      </c>
      <c r="F1991" s="155">
        <f>IFERROR(_xll.qlIndexFixing(IndexON,D1991,TRUE,_xll.ohTrigger(RecalcTrigger,TriggerON)),NA())</f>
        <v>6.7371720794184853E-3</v>
      </c>
      <c r="H1991" s="42">
        <f>_xll.qlCalendarAdvance(Calendar,$H1990,B1991,"f",FALSE)</f>
        <v>53702</v>
      </c>
      <c r="I1991" s="139">
        <f>_xll.qlInterestRateIndexValueDate(Index1M,$H1991)</f>
        <v>53706</v>
      </c>
      <c r="J1991" s="144">
        <f>IFERROR(_xll.qlIndexFixing(Index1M,$H1991,TRUE,_xll.ohTrigger(RecalcTrigger,Trigger1M)),NA())</f>
        <v>6.7969539225175603E-3</v>
      </c>
      <c r="K1991" s="44">
        <f>IFERROR(_xll.qlIndexFixing(Index3M,H1991,TRUE,_xll.ohTrigger(RecalcTrigger,Trigger3M)),NA())</f>
        <v>7.0312030643938511E-3</v>
      </c>
      <c r="L1991" s="44">
        <f>IFERROR(_xll.qlIndexFixing(Index6M,$H1991,TRUE,_xll.ohTrigger(RecalcTrigger,Trigger6M)),NA())</f>
        <v>6.946054855320561E-3</v>
      </c>
      <c r="M1991" s="145">
        <f>IFERROR(_xll.qlIndexFixing(Index1Y,$H1991,TRUE,_xll.ohTrigger(RecalcTrigger,Trigger1Y)),NA())</f>
        <v>7.2333737530368364E-3</v>
      </c>
      <c r="N1991" s="144">
        <f>IFERROR(_xll.qlIndexFixing(ONIndex1M,I1991,TRUE,_xll.ohTrigger(RecalcTrigger,Trigger1M)),NA())</f>
        <v>6.799274866571281E-3</v>
      </c>
      <c r="O1991" s="44">
        <f>IFERROR(_xll.qlIndexFixing(ONIndex3M,I1991,TRUE,_xll.ohTrigger(RecalcTrigger,Trigger3M)),NA())</f>
        <v>7.0390302959211226E-3</v>
      </c>
      <c r="P1991" s="44">
        <f>IFERROR(_xll.qlIndexFixing(ONIndex6M,I1991,TRUE,_xll.ohTrigger(RecalcTrigger,Trigger6M)),NA())</f>
        <v>6.9750875425889092E-3</v>
      </c>
      <c r="Q1991" s="145">
        <f>IFERROR(_xll.qlIndexFixing(ONIndex1Y,I1991,TRUE,_xll.ohTrigger(RecalcTrigger,Trigger1Y)),NA())</f>
        <v>7.2781186335291181E-3</v>
      </c>
    </row>
    <row r="1992" spans="2:17" x14ac:dyDescent="0.2">
      <c r="B1992" s="39" t="s">
        <v>42</v>
      </c>
      <c r="D1992" s="42">
        <f>_xll.qlCalendarAdvance(Calendar,$D1991,B1992,"f",FALSE)</f>
        <v>53709</v>
      </c>
      <c r="E1992" s="139">
        <f>_xll.qlInterestRateIndexValueDate(IndexON,D1992)</f>
        <v>53709</v>
      </c>
      <c r="F1992" s="155">
        <f>IFERROR(_xll.qlIndexFixing(IndexON,D1992,TRUE,_xll.ohTrigger(RecalcTrigger,TriggerON)),NA())</f>
        <v>6.7348367379782559E-3</v>
      </c>
      <c r="H1992" s="42">
        <f>_xll.qlCalendarAdvance(Calendar,$H1991,B1992,"f",FALSE)</f>
        <v>53709</v>
      </c>
      <c r="I1992" s="139">
        <f>_xll.qlInterestRateIndexValueDate(Index1M,$H1992)</f>
        <v>53713</v>
      </c>
      <c r="J1992" s="144">
        <f>IFERROR(_xll.qlIndexFixing(Index1M,$H1992,TRUE,_xll.ohTrigger(RecalcTrigger,Trigger1M)),NA())</f>
        <v>6.7946601219745044E-3</v>
      </c>
      <c r="K1992" s="44">
        <f>IFERROR(_xll.qlIndexFixing(Index3M,H1992,TRUE,_xll.ohTrigger(RecalcTrigger,Trigger3M)),NA())</f>
        <v>7.0290149702147706E-3</v>
      </c>
      <c r="L1992" s="44">
        <f>IFERROR(_xll.qlIndexFixing(Index6M,$H1992,TRUE,_xll.ohTrigger(RecalcTrigger,Trigger6M)),NA())</f>
        <v>6.94278527738733E-3</v>
      </c>
      <c r="M1992" s="145">
        <f>IFERROR(_xll.qlIndexFixing(Index1Y,$H1992,TRUE,_xll.ohTrigger(RecalcTrigger,Trigger1Y)),NA())</f>
        <v>7.2305425289231626E-3</v>
      </c>
      <c r="N1992" s="144">
        <f>IFERROR(_xll.qlIndexFixing(ONIndex1M,I1992,TRUE,_xll.ohTrigger(RecalcTrigger,Trigger1M)),NA())</f>
        <v>6.7969948583090911E-3</v>
      </c>
      <c r="O1992" s="44">
        <f>IFERROR(_xll.qlIndexFixing(ONIndex3M,I1992,TRUE,_xll.ohTrigger(RecalcTrigger,Trigger3M)),NA())</f>
        <v>7.0367909753521474E-3</v>
      </c>
      <c r="P1992" s="44">
        <f>IFERROR(_xll.qlIndexFixing(ONIndex6M,I1992,TRUE,_xll.ohTrigger(RecalcTrigger,Trigger6M)),NA())</f>
        <v>6.9718428390430631E-3</v>
      </c>
      <c r="Q1992" s="145">
        <f>IFERROR(_xll.qlIndexFixing(ONIndex1Y,I1992,TRUE,_xll.ohTrigger(RecalcTrigger,Trigger1Y)),NA())</f>
        <v>7.2754418427400935E-3</v>
      </c>
    </row>
    <row r="1993" spans="2:17" x14ac:dyDescent="0.2">
      <c r="B1993" s="39" t="s">
        <v>42</v>
      </c>
      <c r="D1993" s="42">
        <f>_xll.qlCalendarAdvance(Calendar,$D1992,B1993,"f",FALSE)</f>
        <v>53716</v>
      </c>
      <c r="E1993" s="139">
        <f>_xll.qlInterestRateIndexValueDate(IndexON,D1993)</f>
        <v>53716</v>
      </c>
      <c r="F1993" s="155">
        <f>IFERROR(_xll.qlIndexFixing(IndexON,D1993,TRUE,_xll.ohTrigger(RecalcTrigger,TriggerON)),NA())</f>
        <v>6.7324950109259873E-3</v>
      </c>
      <c r="H1993" s="42">
        <f>_xll.qlCalendarAdvance(Calendar,$H1992,B1993,"f",FALSE)</f>
        <v>53716</v>
      </c>
      <c r="I1993" s="139">
        <f>_xll.qlInterestRateIndexValueDate(Index1M,$H1993)</f>
        <v>53720</v>
      </c>
      <c r="J1993" s="144">
        <f>IFERROR(_xll.qlIndexFixing(Index1M,$H1993,TRUE,_xll.ohTrigger(RecalcTrigger,Trigger1M)),NA())</f>
        <v>6.7923595888917622E-3</v>
      </c>
      <c r="K1993" s="44">
        <f>IFERROR(_xll.qlIndexFixing(Index3M,H1993,TRUE,_xll.ohTrigger(RecalcTrigger,Trigger3M)),NA())</f>
        <v>7.0267250604083807E-3</v>
      </c>
      <c r="L1993" s="44">
        <f>IFERROR(_xll.qlIndexFixing(Index6M,$H1993,TRUE,_xll.ohTrigger(RecalcTrigger,Trigger6M)),NA())</f>
        <v>6.9395146814530311E-3</v>
      </c>
      <c r="M1993" s="145">
        <f>IFERROR(_xll.qlIndexFixing(Index1Y,$H1993,TRUE,_xll.ohTrigger(RecalcTrigger,Trigger1Y)),NA())</f>
        <v>7.2277060305716749E-3</v>
      </c>
      <c r="N1993" s="144">
        <f>IFERROR(_xll.qlIndexFixing(ONIndex1M,I1993,TRUE,_xll.ohTrigger(RecalcTrigger,Trigger1M)),NA())</f>
        <v>6.794708123907256E-3</v>
      </c>
      <c r="O1993" s="44">
        <f>IFERROR(_xll.qlIndexFixing(ONIndex3M,I1993,TRUE,_xll.ohTrigger(RecalcTrigger,Trigger3M)),NA())</f>
        <v>7.0345451520648083E-3</v>
      </c>
      <c r="P1993" s="44">
        <f>IFERROR(_xll.qlIndexFixing(ONIndex6M,I1993,TRUE,_xll.ohTrigger(RecalcTrigger,Trigger6M)),NA())</f>
        <v>6.9685969839383688E-3</v>
      </c>
      <c r="Q1993" s="145">
        <f>IFERROR(_xll.qlIndexFixing(ONIndex1Y,I1993,TRUE,_xll.ohTrigger(RecalcTrigger,Trigger1Y)),NA())</f>
        <v>7.2727599156596767E-3</v>
      </c>
    </row>
    <row r="1994" spans="2:17" x14ac:dyDescent="0.2">
      <c r="B1994" s="39" t="s">
        <v>42</v>
      </c>
      <c r="D1994" s="42">
        <f>_xll.qlCalendarAdvance(Calendar,$D1993,B1994,"f",FALSE)</f>
        <v>53723</v>
      </c>
      <c r="E1994" s="139">
        <f>_xll.qlInterestRateIndexValueDate(IndexON,D1994)</f>
        <v>53723</v>
      </c>
      <c r="F1994" s="155">
        <f>IFERROR(_xll.qlIndexFixing(IndexON,D1994,TRUE,_xll.ohTrigger(RecalcTrigger,TriggerON)),NA())</f>
        <v>6.7301468969827027E-3</v>
      </c>
      <c r="H1994" s="42">
        <f>_xll.qlCalendarAdvance(Calendar,$H1993,B1994,"f",FALSE)</f>
        <v>53723</v>
      </c>
      <c r="I1994" s="139">
        <f>_xll.qlInterestRateIndexValueDate(Index1M,$H1994)</f>
        <v>53727</v>
      </c>
      <c r="J1994" s="144">
        <f>IFERROR(_xll.qlIndexFixing(Index1M,$H1994,TRUE,_xll.ohTrigger(RecalcTrigger,Trigger1M)),NA())</f>
        <v>6.790356226476264E-3</v>
      </c>
      <c r="K1994" s="44">
        <f>IFERROR(_xll.qlIndexFixing(Index3M,H1994,TRUE,_xll.ohTrigger(RecalcTrigger,Trigger3M)),NA())</f>
        <v>7.0244286068448071E-3</v>
      </c>
      <c r="L1994" s="44">
        <f>IFERROR(_xll.qlIndexFixing(Index6M,$H1994,TRUE,_xll.ohTrigger(RecalcTrigger,Trigger6M)),NA())</f>
        <v>6.9362430779818206E-3</v>
      </c>
      <c r="M1994" s="145">
        <f>IFERROR(_xll.qlIndexFixing(Index1Y,$H1994,TRUE,_xll.ohTrigger(RecalcTrigger,Trigger1Y)),NA())</f>
        <v>7.2248642538090555E-3</v>
      </c>
      <c r="N1994" s="144">
        <f>IFERROR(_xll.qlIndexFixing(ONIndex1M,I1994,TRUE,_xll.ohTrigger(RecalcTrigger,Trigger1M)),NA())</f>
        <v>6.7924146617670544E-3</v>
      </c>
      <c r="O1994" s="44">
        <f>IFERROR(_xll.qlIndexFixing(ONIndex3M,I1994,TRUE,_xll.ohTrigger(RecalcTrigger,Trigger3M)),NA())</f>
        <v>7.0322928218224945E-3</v>
      </c>
      <c r="P1994" s="44">
        <f>IFERROR(_xll.qlIndexFixing(ONIndex6M,I1994,TRUE,_xll.ohTrigger(RecalcTrigger,Trigger6M)),NA())</f>
        <v>6.9653499876665137E-3</v>
      </c>
      <c r="Q1994" s="145">
        <f>IFERROR(_xll.qlIndexFixing(ONIndex1Y,I1994,TRUE,_xll.ohTrigger(RecalcTrigger,Trigger1Y)),NA())</f>
        <v>7.2700728480512566E-3</v>
      </c>
    </row>
    <row r="1995" spans="2:17" x14ac:dyDescent="0.2">
      <c r="B1995" s="39" t="s">
        <v>42</v>
      </c>
      <c r="D1995" s="42">
        <f>_xll.qlCalendarAdvance(Calendar,$D1994,B1995,"f",FALSE)</f>
        <v>53730</v>
      </c>
      <c r="E1995" s="139">
        <f>_xll.qlInterestRateIndexValueDate(IndexON,D1995)</f>
        <v>53730</v>
      </c>
      <c r="F1995" s="155">
        <f>IFERROR(_xll.qlIndexFixing(IndexON,D1995,TRUE,_xll.ohTrigger(RecalcTrigger,TriggerON)),NA())</f>
        <v>6.7277923953490415E-3</v>
      </c>
      <c r="H1995" s="42">
        <f>_xll.qlCalendarAdvance(Calendar,$H1994,B1995,"f",FALSE)</f>
        <v>53730</v>
      </c>
      <c r="I1995" s="139">
        <f>_xll.qlInterestRateIndexValueDate(Index1M,$H1995)</f>
        <v>53734</v>
      </c>
      <c r="J1995" s="144">
        <f>IFERROR(_xll.qlIndexFixing(Index1M,$H1995,TRUE,_xll.ohTrigger(RecalcTrigger,Trigger1M)),NA())</f>
        <v>6.788043797976151E-3</v>
      </c>
      <c r="K1995" s="44">
        <f>IFERROR(_xll.qlIndexFixing(Index3M,H1995,TRUE,_xll.ohTrigger(RecalcTrigger,Trigger3M)),NA())</f>
        <v>7.0221256051925677E-3</v>
      </c>
      <c r="L1995" s="44">
        <f>IFERROR(_xll.qlIndexFixing(Index6M,$H1995,TRUE,_xll.ohTrigger(RecalcTrigger,Trigger6M)),NA())</f>
        <v>6.9329704774365392E-3</v>
      </c>
      <c r="M1995" s="145">
        <f>IFERROR(_xll.qlIndexFixing(Index1Y,$H1995,TRUE,_xll.ohTrigger(RecalcTrigger,Trigger1Y)),NA())</f>
        <v>7.2220171944639543E-3</v>
      </c>
      <c r="N1995" s="144">
        <f>IFERROR(_xll.qlIndexFixing(ONIndex1M,I1995,TRUE,_xll.ohTrigger(RecalcTrigger,Trigger1M)),NA())</f>
        <v>6.7901144702098293E-3</v>
      </c>
      <c r="O1995" s="44">
        <f>IFERROR(_xll.qlIndexFixing(ONIndex3M,I1995,TRUE,_xll.ohTrigger(RecalcTrigger,Trigger3M)),NA())</f>
        <v>7.0300339802287226E-3</v>
      </c>
      <c r="P1995" s="44">
        <f>IFERROR(_xll.qlIndexFixing(ONIndex6M,I1995,TRUE,_xll.ohTrigger(RecalcTrigger,Trigger6M)),NA())</f>
        <v>6.9621018606991214E-3</v>
      </c>
      <c r="Q1995" s="145">
        <f>IFERROR(_xll.qlIndexFixing(ONIndex1Y,I1995,TRUE,_xll.ohTrigger(RecalcTrigger,Trigger1Y)),NA())</f>
        <v>7.2673806356782222E-3</v>
      </c>
    </row>
    <row r="1996" spans="2:17" x14ac:dyDescent="0.2">
      <c r="B1996" s="39" t="s">
        <v>42</v>
      </c>
      <c r="D1996" s="42">
        <f>_xll.qlCalendarAdvance(Calendar,$D1995,B1996,"f",FALSE)</f>
        <v>53737</v>
      </c>
      <c r="E1996" s="139">
        <f>_xll.qlInterestRateIndexValueDate(IndexON,D1996)</f>
        <v>53737</v>
      </c>
      <c r="F1996" s="155">
        <f>IFERROR(_xll.qlIndexFixing(IndexON,D1996,TRUE,_xll.ohTrigger(RecalcTrigger,TriggerON)),NA())</f>
        <v>6.7254315049858349E-3</v>
      </c>
      <c r="H1996" s="42">
        <f>_xll.qlCalendarAdvance(Calendar,$H1995,B1996,"f",FALSE)</f>
        <v>53737</v>
      </c>
      <c r="I1996" s="139">
        <f>_xll.qlInterestRateIndexValueDate(Index1M,$H1996)</f>
        <v>53741</v>
      </c>
      <c r="J1996" s="144">
        <f>IFERROR(_xll.qlIndexFixing(Index1M,$H1996,TRUE,_xll.ohTrigger(RecalcTrigger,Trigger1M)),NA())</f>
        <v>6.7857246327077524E-3</v>
      </c>
      <c r="K1996" s="44">
        <f>IFERROR(_xll.qlIndexFixing(Index3M,H1996,TRUE,_xll.ohTrigger(RecalcTrigger,Trigger3M)),NA())</f>
        <v>7.0198160511228194E-3</v>
      </c>
      <c r="L1996" s="44">
        <f>IFERROR(_xll.qlIndexFixing(Index6M,$H1996,TRUE,_xll.ohTrigger(RecalcTrigger,Trigger6M)),NA())</f>
        <v>6.9296968902830998E-3</v>
      </c>
      <c r="M1996" s="145">
        <f>IFERROR(_xll.qlIndexFixing(Index1Y,$H1996,TRUE,_xll.ohTrigger(RecalcTrigger,Trigger1Y)),NA())</f>
        <v>7.2191648483639287E-3</v>
      </c>
      <c r="N1996" s="144">
        <f>IFERROR(_xll.qlIndexFixing(ONIndex1M,I1996,TRUE,_xll.ohTrigger(RecalcTrigger,Trigger1M)),NA())</f>
        <v>6.7878075476368593E-3</v>
      </c>
      <c r="O1996" s="44">
        <f>IFERROR(_xll.qlIndexFixing(ONIndex3M,I1996,TRUE,_xll.ohTrigger(RecalcTrigger,Trigger3M)),NA())</f>
        <v>7.0277686231268177E-3</v>
      </c>
      <c r="P1996" s="44">
        <f>IFERROR(_xll.qlIndexFixing(ONIndex6M,I1996,TRUE,_xll.ohTrigger(RecalcTrigger,Trigger6M)),NA())</f>
        <v>6.9588526133479434E-3</v>
      </c>
      <c r="Q1996" s="145">
        <f>IFERROR(_xll.qlIndexFixing(ONIndex1Y,I1996,TRUE,_xll.ohTrigger(RecalcTrigger,Trigger1Y)),NA())</f>
        <v>7.2646832746237067E-3</v>
      </c>
    </row>
    <row r="1997" spans="2:17" x14ac:dyDescent="0.2">
      <c r="B1997" s="39" t="s">
        <v>42</v>
      </c>
      <c r="D1997" s="42">
        <f>_xll.qlCalendarAdvance(Calendar,$D1996,B1997,"f",FALSE)</f>
        <v>53744</v>
      </c>
      <c r="E1997" s="139">
        <f>_xll.qlInterestRateIndexValueDate(IndexON,D1997)</f>
        <v>53744</v>
      </c>
      <c r="F1997" s="155">
        <f>IFERROR(_xll.qlIndexFixing(IndexON,D1997,TRUE,_xll.ohTrigger(RecalcTrigger,TriggerON)),NA())</f>
        <v>6.723064224773978E-3</v>
      </c>
      <c r="H1997" s="42">
        <f>_xll.qlCalendarAdvance(Calendar,$H1996,B1997,"f",FALSE)</f>
        <v>53744</v>
      </c>
      <c r="I1997" s="139">
        <f>_xll.qlInterestRateIndexValueDate(Index1M,$H1997)</f>
        <v>53748</v>
      </c>
      <c r="J1997" s="144">
        <f>IFERROR(_xll.qlIndexFixing(Index1M,$H1997,TRUE,_xll.ohTrigger(RecalcTrigger,Trigger1M)),NA())</f>
        <v>6.7833987290409426E-3</v>
      </c>
      <c r="K1997" s="44">
        <f>IFERROR(_xll.qlIndexFixing(Index3M,H1997,TRUE,_xll.ohTrigger(RecalcTrigger,Trigger3M)),NA())</f>
        <v>7.0174999403032024E-3</v>
      </c>
      <c r="L1997" s="44">
        <f>IFERROR(_xll.qlIndexFixing(Index6M,$H1997,TRUE,_xll.ohTrigger(RecalcTrigger,Trigger6M)),NA())</f>
        <v>6.9264223269843413E-3</v>
      </c>
      <c r="M1997" s="145">
        <f>IFERROR(_xll.qlIndexFixing(Index1Y,$H1997,TRUE,_xll.ohTrigger(RecalcTrigger,Trigger1Y)),NA())</f>
        <v>7.2163072113371933E-3</v>
      </c>
      <c r="N1997" s="144">
        <f>IFERROR(_xll.qlIndexFixing(ONIndex1M,I1997,TRUE,_xll.ohTrigger(RecalcTrigger,Trigger1M)),NA())</f>
        <v>6.7854938923694874E-3</v>
      </c>
      <c r="O1997" s="44">
        <f>IFERROR(_xll.qlIndexFixing(ONIndex3M,I1997,TRUE,_xll.ohTrigger(RecalcTrigger,Trigger3M)),NA())</f>
        <v>7.0254967460403606E-3</v>
      </c>
      <c r="P1997" s="44">
        <f>IFERROR(_xll.qlIndexFixing(ONIndex6M,I1997,TRUE,_xll.ohTrigger(RecalcTrigger,Trigger6M)),NA())</f>
        <v>6.9556022561645392E-3</v>
      </c>
      <c r="Q1997" s="145">
        <f>IFERROR(_xll.qlIndexFixing(ONIndex1Y,I1997,TRUE,_xll.ohTrigger(RecalcTrigger,Trigger1Y)),NA())</f>
        <v>7.2619807604112907E-3</v>
      </c>
    </row>
    <row r="1998" spans="2:17" x14ac:dyDescent="0.2">
      <c r="B1998" s="39" t="s">
        <v>42</v>
      </c>
      <c r="D1998" s="42">
        <f>_xll.qlCalendarAdvance(Calendar,$D1997,B1998,"f",FALSE)</f>
        <v>53751</v>
      </c>
      <c r="E1998" s="139">
        <f>_xll.qlInterestRateIndexValueDate(IndexON,D1998)</f>
        <v>53751</v>
      </c>
      <c r="F1998" s="155">
        <f>IFERROR(_xll.qlIndexFixing(IndexON,D1998,TRUE,_xll.ohTrigger(RecalcTrigger,TriggerON)),NA())</f>
        <v>6.7206905538341744E-3</v>
      </c>
      <c r="H1998" s="42">
        <f>_xll.qlCalendarAdvance(Calendar,$H1997,B1998,"f",FALSE)</f>
        <v>53751</v>
      </c>
      <c r="I1998" s="139">
        <f>_xll.qlInterestRateIndexValueDate(Index1M,$H1998)</f>
        <v>53755</v>
      </c>
      <c r="J1998" s="144">
        <f>IFERROR(_xll.qlIndexFixing(Index1M,$H1998,TRUE,_xll.ohTrigger(RecalcTrigger,Trigger1M)),NA())</f>
        <v>6.7807558780814828E-3</v>
      </c>
      <c r="K1998" s="44">
        <f>IFERROR(_xll.qlIndexFixing(Index3M,H1998,TRUE,_xll.ohTrigger(RecalcTrigger,Trigger3M)),NA())</f>
        <v>7.0150783979839246E-3</v>
      </c>
      <c r="L1998" s="44">
        <f>IFERROR(_xll.qlIndexFixing(Index6M,$H1998,TRUE,_xll.ohTrigger(RecalcTrigger,Trigger6M)),NA())</f>
        <v>6.9228111574959825E-3</v>
      </c>
      <c r="M1998" s="145">
        <f>IFERROR(_xll.qlIndexFixing(Index1Y,$H1998,TRUE,_xll.ohTrigger(RecalcTrigger,Trigger1Y)),NA())</f>
        <v>7.2133083719100599E-3</v>
      </c>
      <c r="N1998" s="144">
        <f>IFERROR(_xll.qlIndexFixing(ONIndex1M,I1998,TRUE,_xll.ohTrigger(RecalcTrigger,Trigger1M)),NA())</f>
        <v>6.7831735027290563E-3</v>
      </c>
      <c r="O1998" s="44">
        <f>IFERROR(_xll.qlIndexFixing(ONIndex3M,I1998,TRUE,_xll.ohTrigger(RecalcTrigger,Trigger3M)),NA())</f>
        <v>7.0232183444929319E-3</v>
      </c>
      <c r="P1998" s="44">
        <f>IFERROR(_xll.qlIndexFixing(ONIndex6M,I1998,TRUE,_xll.ohTrigger(RecalcTrigger,Trigger6M)),NA())</f>
        <v>6.9523507996205325E-3</v>
      </c>
      <c r="Q1998" s="145">
        <f>IFERROR(_xll.qlIndexFixing(ONIndex1Y,I1998,TRUE,_xll.ohTrigger(RecalcTrigger,Trigger1Y)),NA())</f>
        <v>7.2592730889642354E-3</v>
      </c>
    </row>
    <row r="1999" spans="2:17" x14ac:dyDescent="0.2">
      <c r="B1999" s="39" t="s">
        <v>42</v>
      </c>
      <c r="D1999" s="42">
        <f>_xll.qlCalendarAdvance(Calendar,$D1998,B1999,"f",FALSE)</f>
        <v>53758</v>
      </c>
      <c r="E1999" s="139">
        <f>_xll.qlInterestRateIndexValueDate(IndexON,D1999)</f>
        <v>53758</v>
      </c>
      <c r="F1999" s="155">
        <f>IFERROR(_xll.qlIndexFixing(IndexON,D1999,TRUE,_xll.ohTrigger(RecalcTrigger,TriggerON)),NA())</f>
        <v>6.718310491047319E-3</v>
      </c>
      <c r="H1999" s="42">
        <f>_xll.qlCalendarAdvance(Calendar,$H1998,B1999,"f",FALSE)</f>
        <v>53758</v>
      </c>
      <c r="I1999" s="139">
        <f>_xll.qlInterestRateIndexValueDate(Index1M,$H1999)</f>
        <v>53762</v>
      </c>
      <c r="J1999" s="144">
        <f>IFERROR(_xll.qlIndexFixing(Index1M,$H1999,TRUE,_xll.ohTrigger(RecalcTrigger,Trigger1M)),NA())</f>
        <v>6.7784149153829552E-3</v>
      </c>
      <c r="K1999" s="44">
        <f>IFERROR(_xll.qlIndexFixing(Index3M,H1999,TRUE,_xll.ohTrigger(RecalcTrigger,Trigger3M)),NA())</f>
        <v>7.0127486455251473E-3</v>
      </c>
      <c r="L1999" s="44">
        <f>IFERROR(_xll.qlIndexFixing(Index6M,$H1999,TRUE,_xll.ohTrigger(RecalcTrigger,Trigger6M)),NA())</f>
        <v>6.9195344184350268E-3</v>
      </c>
      <c r="M1999" s="145">
        <f>IFERROR(_xll.qlIndexFixing(Index1Y,$H1999,TRUE,_xll.ohTrigger(RecalcTrigger,Trigger1Y)),NA())</f>
        <v>7.2104397019658473E-3</v>
      </c>
      <c r="N1999" s="144">
        <f>IFERROR(_xll.qlIndexFixing(ONIndex1M,I1999,TRUE,_xll.ohTrigger(RecalcTrigger,Trigger1M)),NA())</f>
        <v>6.7808463772767169E-3</v>
      </c>
      <c r="O1999" s="44">
        <f>IFERROR(_xll.qlIndexFixing(ONIndex3M,I1999,TRUE,_xll.ohTrigger(RecalcTrigger,Trigger3M)),NA())</f>
        <v>7.0209334144877289E-3</v>
      </c>
      <c r="P1999" s="44">
        <f>IFERROR(_xll.qlIndexFixing(ONIndex6M,I1999,TRUE,_xll.ohTrigger(RecalcTrigger,Trigger6M)),NA())</f>
        <v>6.9490982538678026E-3</v>
      </c>
      <c r="Q1999" s="145">
        <f>IFERROR(_xll.qlIndexFixing(ONIndex1Y,I1999,TRUE,_xll.ohTrigger(RecalcTrigger,Trigger1Y)),NA())</f>
        <v>7.2565602561258657E-3</v>
      </c>
    </row>
    <row r="2000" spans="2:17" x14ac:dyDescent="0.2">
      <c r="B2000" s="39" t="s">
        <v>42</v>
      </c>
      <c r="D2000" s="42">
        <f>_xll.qlCalendarAdvance(Calendar,$D1999,B2000,"f",FALSE)</f>
        <v>53765</v>
      </c>
      <c r="E2000" s="139">
        <f>_xll.qlInterestRateIndexValueDate(IndexON,D2000)</f>
        <v>53765</v>
      </c>
      <c r="F2000" s="155">
        <f>IFERROR(_xll.qlIndexFixing(IndexON,D2000,TRUE,_xll.ohTrigger(RecalcTrigger,TriggerON)),NA())</f>
        <v>6.7159240354541794E-3</v>
      </c>
      <c r="H2000" s="42">
        <f>_xll.qlCalendarAdvance(Calendar,$H1999,B2000,"f",FALSE)</f>
        <v>53765</v>
      </c>
      <c r="I2000" s="139">
        <f>_xll.qlInterestRateIndexValueDate(Index1M,$H2000)</f>
        <v>53769</v>
      </c>
      <c r="J2000" s="144">
        <f>IFERROR(_xll.qlIndexFixing(Index1M,$H2000,TRUE,_xll.ohTrigger(RecalcTrigger,Trigger1M)),NA())</f>
        <v>6.7760672086829427E-3</v>
      </c>
      <c r="K2000" s="44">
        <f>IFERROR(_xll.qlIndexFixing(Index3M,H2000,TRUE,_xll.ohTrigger(RecalcTrigger,Trigger3M)),NA())</f>
        <v>7.010412322903694E-3</v>
      </c>
      <c r="L2000" s="44">
        <f>IFERROR(_xll.qlIndexFixing(Index6M,$H2000,TRUE,_xll.ohTrigger(RecalcTrigger,Trigger6M)),NA())</f>
        <v>6.9162567361381461E-3</v>
      </c>
      <c r="M2000" s="145">
        <f>IFERROR(_xll.qlIndexFixing(Index1Y,$H2000,TRUE,_xll.ohTrigger(RecalcTrigger,Trigger1Y)),NA())</f>
        <v>7.2075657281984624E-3</v>
      </c>
      <c r="N2000" s="144">
        <f>IFERROR(_xll.qlIndexFixing(ONIndex1M,I2000,TRUE,_xll.ohTrigger(RecalcTrigger,Trigger1M)),NA())</f>
        <v>6.7785125140940039E-3</v>
      </c>
      <c r="O2000" s="44">
        <f>IFERROR(_xll.qlIndexFixing(ONIndex3M,I2000,TRUE,_xll.ohTrigger(RecalcTrigger,Trigger3M)),NA())</f>
        <v>7.0186419513884601E-3</v>
      </c>
      <c r="P2000" s="44">
        <f>IFERROR(_xll.qlIndexFixing(ONIndex6M,I2000,TRUE,_xll.ohTrigger(RecalcTrigger,Trigger6M)),NA())</f>
        <v>6.9458446296177812E-3</v>
      </c>
      <c r="Q2000" s="145">
        <f>IFERROR(_xll.qlIndexFixing(ONIndex1Y,I2000,TRUE,_xll.ohTrigger(RecalcTrigger,Trigger1Y)),NA())</f>
        <v>7.2538422577395067E-3</v>
      </c>
    </row>
    <row r="2001" spans="2:17" x14ac:dyDescent="0.2">
      <c r="B2001" s="39" t="s">
        <v>42</v>
      </c>
      <c r="D2001" s="42">
        <f>_xll.qlCalendarAdvance(Calendar,$D2000,B2001,"f",FALSE)</f>
        <v>53772</v>
      </c>
      <c r="E2001" s="139">
        <f>_xll.qlInterestRateIndexValueDate(IndexON,D2001)</f>
        <v>53772</v>
      </c>
      <c r="F2001" s="155">
        <f>IFERROR(_xll.qlIndexFixing(IndexON,D2001,TRUE,_xll.ohTrigger(RecalcTrigger,TriggerON)),NA())</f>
        <v>6.7135311860955227E-3</v>
      </c>
      <c r="H2001" s="42">
        <f>_xll.qlCalendarAdvance(Calendar,$H2000,B2001,"f",FALSE)</f>
        <v>53772</v>
      </c>
      <c r="I2001" s="139">
        <f>_xll.qlInterestRateIndexValueDate(Index1M,$H2001)</f>
        <v>53776</v>
      </c>
      <c r="J2001" s="144">
        <f>IFERROR(_xll.qlIndexFixing(Index1M,$H2001,TRUE,_xll.ohTrigger(RecalcTrigger,Trigger1M)),NA())</f>
        <v>6.7737127563466211E-3</v>
      </c>
      <c r="K2001" s="44">
        <f>IFERROR(_xll.qlIndexFixing(Index3M,H2001,TRUE,_xll.ohTrigger(RecalcTrigger,Trigger3M)),NA())</f>
        <v>7.0080694257873798E-3</v>
      </c>
      <c r="L2001" s="44">
        <f>IFERROR(_xll.qlIndexFixing(Index6M,$H2001,TRUE,_xll.ohTrigger(RecalcTrigger,Trigger6M)),NA())</f>
        <v>6.9129781210687108E-3</v>
      </c>
      <c r="M2001" s="145">
        <f>IFERROR(_xll.qlIndexFixing(Index1Y,$H2001,TRUE,_xll.ohTrigger(RecalcTrigger,Trigger1Y)),NA())</f>
        <v>7.2046864464370324E-3</v>
      </c>
      <c r="N2001" s="144">
        <f>IFERROR(_xll.qlIndexFixing(ONIndex1M,I2001,TRUE,_xll.ohTrigger(RecalcTrigger,Trigger1M)),NA())</f>
        <v>6.7761719116621322E-3</v>
      </c>
      <c r="O2001" s="44">
        <f>IFERROR(_xll.qlIndexFixing(ONIndex3M,I2001,TRUE,_xll.ohTrigger(RecalcTrigger,Trigger3M)),NA())</f>
        <v>7.0163439511183867E-3</v>
      </c>
      <c r="P2001" s="44">
        <f>IFERROR(_xll.qlIndexFixing(ONIndex6M,I2001,TRUE,_xll.ohTrigger(RecalcTrigger,Trigger6M)),NA())</f>
        <v>6.9425899371822197E-3</v>
      </c>
      <c r="Q2001" s="145">
        <f>IFERROR(_xll.qlIndexFixing(ONIndex1Y,I2001,TRUE,_xll.ohTrigger(RecalcTrigger,Trigger1Y)),NA())</f>
        <v>7.2511190894886113E-3</v>
      </c>
    </row>
    <row r="2002" spans="2:17" x14ac:dyDescent="0.2">
      <c r="B2002" s="39" t="s">
        <v>42</v>
      </c>
      <c r="D2002" s="42">
        <f>_xll.qlCalendarAdvance(Calendar,$D2001,B2002,"f",FALSE)</f>
        <v>53779</v>
      </c>
      <c r="E2002" s="139">
        <f>_xll.qlInterestRateIndexValueDate(IndexON,D2002)</f>
        <v>53779</v>
      </c>
      <c r="F2002" s="155">
        <f>IFERROR(_xll.qlIndexFixing(IndexON,D2002,TRUE,_xll.ohTrigger(RecalcTrigger,TriggerON)),NA())</f>
        <v>6.7111319418522442E-3</v>
      </c>
      <c r="H2002" s="42">
        <f>_xll.qlCalendarAdvance(Calendar,$H2001,B2002,"f",FALSE)</f>
        <v>53779</v>
      </c>
      <c r="I2002" s="139">
        <f>_xll.qlInterestRateIndexValueDate(Index1M,$H2002)</f>
        <v>53783</v>
      </c>
      <c r="J2002" s="144">
        <f>IFERROR(_xll.qlIndexFixing(Index1M,$H2002,TRUE,_xll.ohTrigger(RecalcTrigger,Trigger1M)),NA())</f>
        <v>6.7713515567391714E-3</v>
      </c>
      <c r="K2002" s="44">
        <f>IFERROR(_xll.qlIndexFixing(Index3M,H2002,TRUE,_xll.ohTrigger(RecalcTrigger,Trigger3M)),NA())</f>
        <v>7.005820883390421E-3</v>
      </c>
      <c r="L2002" s="44">
        <f>IFERROR(_xll.qlIndexFixing(Index6M,$H2002,TRUE,_xll.ohTrigger(RecalcTrigger,Trigger6M)),NA())</f>
        <v>6.9098669160653891E-3</v>
      </c>
      <c r="M2002" s="145">
        <f>IFERROR(_xll.qlIndexFixing(Index1Y,$H2002,TRUE,_xll.ohTrigger(RecalcTrigger,Trigger1Y)),NA())</f>
        <v>7.2018018525104692E-3</v>
      </c>
      <c r="N2002" s="144">
        <f>IFERROR(_xll.qlIndexFixing(ONIndex1M,I2002,TRUE,_xll.ohTrigger(RecalcTrigger,Trigger1M)),NA())</f>
        <v>6.7738245683024445E-3</v>
      </c>
      <c r="O2002" s="44">
        <f>IFERROR(_xll.qlIndexFixing(ONIndex3M,I2002,TRUE,_xll.ohTrigger(RecalcTrigger,Trigger3M)),NA())</f>
        <v>7.0140394091211533E-3</v>
      </c>
      <c r="P2002" s="44">
        <f>IFERROR(_xll.qlIndexFixing(ONIndex6M,I2002,TRUE,_xll.ohTrigger(RecalcTrigger,Trigger6M)),NA())</f>
        <v>6.9393341868728697E-3</v>
      </c>
      <c r="Q2002" s="145">
        <f>IFERROR(_xll.qlIndexFixing(ONIndex1Y,I2002,TRUE,_xll.ohTrigger(RecalcTrigger,Trigger1Y)),NA())</f>
        <v>7.2483907472964404E-3</v>
      </c>
    </row>
    <row r="2003" spans="2:17" x14ac:dyDescent="0.2">
      <c r="B2003" s="39" t="s">
        <v>42</v>
      </c>
      <c r="D2003" s="42">
        <f>_xll.qlCalendarAdvance(Calendar,$D2002,B2003,"f",FALSE)</f>
        <v>53786</v>
      </c>
      <c r="E2003" s="139">
        <f>_xll.qlInterestRateIndexValueDate(IndexON,D2003)</f>
        <v>53786</v>
      </c>
      <c r="F2003" s="155">
        <f>IFERROR(_xll.qlIndexFixing(IndexON,D2003,TRUE,_xll.ohTrigger(RecalcTrigger,TriggerON)),NA())</f>
        <v>6.7087263018450471E-3</v>
      </c>
      <c r="H2003" s="42">
        <f>_xll.qlCalendarAdvance(Calendar,$H2002,B2003,"f",FALSE)</f>
        <v>53786</v>
      </c>
      <c r="I2003" s="139">
        <f>_xll.qlInterestRateIndexValueDate(Index1M,$H2003)</f>
        <v>53790</v>
      </c>
      <c r="J2003" s="144">
        <f>IFERROR(_xll.qlIndexFixing(Index1M,$H2003,TRUE,_xll.ohTrigger(RecalcTrigger,Trigger1M)),NA())</f>
        <v>6.7690896933010336E-3</v>
      </c>
      <c r="K2003" s="44">
        <f>IFERROR(_xll.qlIndexFixing(Index3M,H2003,TRUE,_xll.ohTrigger(RecalcTrigger,Trigger3M)),NA())</f>
        <v>7.0034653411315912E-3</v>
      </c>
      <c r="L2003" s="44">
        <f>IFERROR(_xll.qlIndexFixing(Index6M,$H2003,TRUE,_xll.ohTrigger(RecalcTrigger,Trigger6M)),NA())</f>
        <v>6.9065865912033729E-3</v>
      </c>
      <c r="M2003" s="145">
        <f>IFERROR(_xll.qlIndexFixing(Index1Y,$H2003,TRUE,_xll.ohTrigger(RecalcTrigger,Trigger1Y)),NA())</f>
        <v>7.1989119422472452E-3</v>
      </c>
      <c r="N2003" s="144">
        <f>IFERROR(_xll.qlIndexFixing(ONIndex1M,I2003,TRUE,_xll.ohTrigger(RecalcTrigger,Trigger1M)),NA())</f>
        <v>6.7714704825760919E-3</v>
      </c>
      <c r="O2003" s="44">
        <f>IFERROR(_xll.qlIndexFixing(ONIndex3M,I2003,TRUE,_xll.ohTrigger(RecalcTrigger,Trigger3M)),NA())</f>
        <v>7.0117283211601489E-3</v>
      </c>
      <c r="P2003" s="44">
        <f>IFERROR(_xll.qlIndexFixing(ONIndex6M,I2003,TRUE,_xll.ohTrigger(RecalcTrigger,Trigger6M)),NA())</f>
        <v>6.9360773893212269E-3</v>
      </c>
      <c r="Q2003" s="145">
        <f>IFERROR(_xll.qlIndexFixing(ONIndex1Y,I2003,TRUE,_xll.ohTrigger(RecalcTrigger,Trigger1Y)),NA())</f>
        <v>7.245657226846447E-3</v>
      </c>
    </row>
    <row r="2004" spans="2:17" x14ac:dyDescent="0.2">
      <c r="B2004" s="39" t="s">
        <v>42</v>
      </c>
      <c r="D2004" s="42">
        <f>_xll.qlCalendarAdvance(Calendar,$D2003,B2004,"f",FALSE)</f>
        <v>53793</v>
      </c>
      <c r="E2004" s="139">
        <f>_xll.qlInterestRateIndexValueDate(IndexON,D2004)</f>
        <v>53793</v>
      </c>
      <c r="F2004" s="155">
        <f>IFERROR(_xll.qlIndexFixing(IndexON,D2004,TRUE,_xll.ohTrigger(RecalcTrigger,TriggerON)),NA())</f>
        <v>6.7058736183476242E-3</v>
      </c>
      <c r="H2004" s="42">
        <f>_xll.qlCalendarAdvance(Calendar,$H2003,B2004,"f",FALSE)</f>
        <v>53793</v>
      </c>
      <c r="I2004" s="139">
        <f>_xll.qlInterestRateIndexValueDate(Index1M,$H2004)</f>
        <v>53799</v>
      </c>
      <c r="J2004" s="144">
        <f>IFERROR(_xll.qlIndexFixing(Index1M,$H2004,TRUE,_xll.ohTrigger(RecalcTrigger,Trigger1M)),NA())</f>
        <v>6.7660359462005104E-3</v>
      </c>
      <c r="K2004" s="44">
        <f>IFERROR(_xll.qlIndexFixing(Index3M,H2004,TRUE,_xll.ohTrigger(RecalcTrigger,Trigger3M)),NA())</f>
        <v>7.0004271072403052E-3</v>
      </c>
      <c r="L2004" s="44">
        <f>IFERROR(_xll.qlIndexFixing(Index6M,$H2004,TRUE,_xll.ohTrigger(RecalcTrigger,Trigger6M)),NA())</f>
        <v>6.9023677065366187E-3</v>
      </c>
      <c r="M2004" s="145">
        <f>IFERROR(_xll.qlIndexFixing(Index1Y,$H2004,TRUE,_xll.ohTrigger(RecalcTrigger,Trigger1Y)),NA())</f>
        <v>7.1951885248653959E-3</v>
      </c>
      <c r="N2004" s="144">
        <f>IFERROR(_xll.qlIndexFixing(ONIndex1M,I2004,TRUE,_xll.ohTrigger(RecalcTrigger,Trigger1M)),NA())</f>
        <v>6.7682230002130694E-3</v>
      </c>
      <c r="O2004" s="44">
        <f>IFERROR(_xll.qlIndexFixing(ONIndex3M,I2004,TRUE,_xll.ohTrigger(RecalcTrigger,Trigger3M)),NA())</f>
        <v>7.0085517978757395E-3</v>
      </c>
      <c r="P2004" s="44">
        <f>IFERROR(_xll.qlIndexFixing(ONIndex6M,I2004,TRUE,_xll.ohTrigger(RecalcTrigger,Trigger6M)),NA())</f>
        <v>6.9315564763972048E-3</v>
      </c>
      <c r="Q2004" s="145">
        <f>IFERROR(_xll.qlIndexFixing(ONIndex1Y,I2004,TRUE,_xll.ohTrigger(RecalcTrigger,Trigger1Y)),NA())</f>
        <v>7.2418888471581511E-3</v>
      </c>
    </row>
    <row r="2005" spans="2:17" x14ac:dyDescent="0.2">
      <c r="B2005" s="39" t="s">
        <v>42</v>
      </c>
      <c r="D2005" s="42">
        <f>_xll.qlCalendarAdvance(Calendar,$D2004,B2005,"f",FALSE)</f>
        <v>53800</v>
      </c>
      <c r="E2005" s="139">
        <f>_xll.qlInterestRateIndexValueDate(IndexON,D2005)</f>
        <v>53800</v>
      </c>
      <c r="F2005" s="155">
        <f>IFERROR(_xll.qlIndexFixing(IndexON,D2005,TRUE,_xll.ohTrigger(RecalcTrigger,TriggerON)),NA())</f>
        <v>6.7038958303022866E-3</v>
      </c>
      <c r="H2005" s="42">
        <f>_xll.qlCalendarAdvance(Calendar,$H2004,B2005,"f",FALSE)</f>
        <v>53800</v>
      </c>
      <c r="I2005" s="139">
        <f>_xll.qlInterestRateIndexValueDate(Index1M,$H2005)</f>
        <v>53804</v>
      </c>
      <c r="J2005" s="144">
        <f>IFERROR(_xll.qlIndexFixing(Index1M,$H2005,TRUE,_xll.ohTrigger(RecalcTrigger,Trigger1M)),NA())</f>
        <v>6.7643345970962443E-3</v>
      </c>
      <c r="K2005" s="44">
        <f>IFERROR(_xll.qlIndexFixing(Index3M,H2005,TRUE,_xll.ohTrigger(RecalcTrigger,Trigger3M)),NA())</f>
        <v>6.9987344910893302E-3</v>
      </c>
      <c r="L2005" s="44">
        <f>IFERROR(_xll.qlIndexFixing(Index6M,$H2005,TRUE,_xll.ohTrigger(RecalcTrigger,Trigger6M)),NA())</f>
        <v>6.9000232455222223E-3</v>
      </c>
      <c r="M2005" s="145">
        <f>IFERROR(_xll.qlIndexFixing(Index1Y,$H2005,TRUE,_xll.ohTrigger(RecalcTrigger,Trigger1Y)),NA())</f>
        <v>7.1931161560279851E-3</v>
      </c>
      <c r="N2005" s="144">
        <f>IFERROR(_xll.qlIndexFixing(ONIndex1M,I2005,TRUE,_xll.ohTrigger(RecalcTrigger,Trigger1M)),NA())</f>
        <v>6.7667420767492104E-3</v>
      </c>
      <c r="O2005" s="44">
        <f>IFERROR(_xll.qlIndexFixing(ONIndex3M,I2005,TRUE,_xll.ohTrigger(RecalcTrigger,Trigger3M)),NA())</f>
        <v>7.0070864900007024E-3</v>
      </c>
      <c r="P2005" s="44">
        <f>IFERROR(_xll.qlIndexFixing(ONIndex6M,I2005,TRUE,_xll.ohTrigger(RecalcTrigger,Trigger6M)),NA())</f>
        <v>6.9295606938180043E-3</v>
      </c>
      <c r="Q2005" s="145">
        <f>IFERROR(_xll.qlIndexFixing(ONIndex1Y,I2005,TRUE,_xll.ohTrigger(RecalcTrigger,Trigger1Y)),NA())</f>
        <v>7.2401746348660367E-3</v>
      </c>
    </row>
    <row r="2006" spans="2:17" x14ac:dyDescent="0.2">
      <c r="B2006" s="39" t="s">
        <v>42</v>
      </c>
      <c r="D2006" s="42">
        <f>_xll.qlCalendarAdvance(Calendar,$D2005,B2006,"f",FALSE)</f>
        <v>53807</v>
      </c>
      <c r="E2006" s="139">
        <f>_xll.qlInterestRateIndexValueDate(IndexON,D2006)</f>
        <v>53807</v>
      </c>
      <c r="F2006" s="155">
        <f>IFERROR(_xll.qlIndexFixing(IndexON,D2006,TRUE,_xll.ohTrigger(RecalcTrigger,TriggerON)),NA())</f>
        <v>6.7014709966883856E-3</v>
      </c>
      <c r="H2006" s="42">
        <f>_xll.qlCalendarAdvance(Calendar,$H2005,B2006,"f",FALSE)</f>
        <v>53807</v>
      </c>
      <c r="I2006" s="139">
        <f>_xll.qlInterestRateIndexValueDate(Index1M,$H2006)</f>
        <v>53811</v>
      </c>
      <c r="J2006" s="144">
        <f>IFERROR(_xll.qlIndexFixing(Index1M,$H2006,TRUE,_xll.ohTrigger(RecalcTrigger,Trigger1M)),NA())</f>
        <v>6.7619469194246662E-3</v>
      </c>
      <c r="K2006" s="44">
        <f>IFERROR(_xll.qlIndexFixing(Index3M,H2006,TRUE,_xll.ohTrigger(RecalcTrigger,Trigger3M)),NA())</f>
        <v>6.9963591746473311E-3</v>
      </c>
      <c r="L2006" s="44">
        <f>IFERROR(_xll.qlIndexFixing(Index6M,$H2006,TRUE,_xll.ohTrigger(RecalcTrigger,Trigger6M)),NA())</f>
        <v>6.8967402456306098E-3</v>
      </c>
      <c r="M2006" s="145">
        <f>IFERROR(_xll.qlIndexFixing(Index1Y,$H2006,TRUE,_xll.ohTrigger(RecalcTrigger,Trigger1Y)),NA())</f>
        <v>7.1902102717304253E-3</v>
      </c>
      <c r="N2006" s="144">
        <f>IFERROR(_xll.qlIndexFixing(ONIndex1M,I2006,TRUE,_xll.ohTrigger(RecalcTrigger,Trigger1M)),NA())</f>
        <v>6.7640280136149755E-3</v>
      </c>
      <c r="O2006" s="44">
        <f>IFERROR(_xll.qlIndexFixing(ONIndex3M,I2006,TRUE,_xll.ohTrigger(RecalcTrigger,Trigger3M)),NA())</f>
        <v>7.0044222378218279E-3</v>
      </c>
      <c r="P2006" s="44">
        <f>IFERROR(_xll.qlIndexFixing(ONIndex6M,I2006,TRUE,_xll.ohTrigger(RecalcTrigger,Trigger6M)),NA())</f>
        <v>6.9258350376344424E-3</v>
      </c>
      <c r="Q2006" s="145">
        <f>IFERROR(_xll.qlIndexFixing(ONIndex1Y,I2006,TRUE,_xll.ohTrigger(RecalcTrigger,Trigger1Y)),NA())</f>
        <v>7.2370324051096446E-3</v>
      </c>
    </row>
    <row r="2007" spans="2:17" x14ac:dyDescent="0.2">
      <c r="B2007" s="39" t="s">
        <v>42</v>
      </c>
      <c r="D2007" s="42">
        <f>_xll.qlCalendarAdvance(Calendar,$D2006,B2007,"f",FALSE)</f>
        <v>53814</v>
      </c>
      <c r="E2007" s="139">
        <f>_xll.qlInterestRateIndexValueDate(IndexON,D2007)</f>
        <v>53814</v>
      </c>
      <c r="F2007" s="155">
        <f>IFERROR(_xll.qlIndexFixing(IndexON,D2007,TRUE,_xll.ohTrigger(RecalcTrigger,TriggerON)),NA())</f>
        <v>6.6990397633137633E-3</v>
      </c>
      <c r="H2007" s="42">
        <f>_xll.qlCalendarAdvance(Calendar,$H2006,B2007,"f",FALSE)</f>
        <v>53814</v>
      </c>
      <c r="I2007" s="139">
        <f>_xll.qlInterestRateIndexValueDate(Index1M,$H2007)</f>
        <v>53818</v>
      </c>
      <c r="J2007" s="144">
        <f>IFERROR(_xll.qlIndexFixing(Index1M,$H2007,TRUE,_xll.ohTrigger(RecalcTrigger,Trigger1M)),NA())</f>
        <v>6.7594442922976287E-3</v>
      </c>
      <c r="K2007" s="44">
        <f>IFERROR(_xll.qlIndexFixing(Index3M,H2007,TRUE,_xll.ohTrigger(RecalcTrigger,Trigger3M)),NA())</f>
        <v>6.9938737362026824E-3</v>
      </c>
      <c r="L2007" s="44">
        <f>IFERROR(_xll.qlIndexFixing(Index6M,$H2007,TRUE,_xll.ohTrigger(RecalcTrigger,Trigger6M)),NA())</f>
        <v>6.893287428425785E-3</v>
      </c>
      <c r="M2007" s="145">
        <f>IFERROR(_xll.qlIndexFixing(Index1Y,$H2007,TRUE,_xll.ohTrigger(RecalcTrigger,Trigger1Y)),NA())</f>
        <v>7.1872990544133751E-3</v>
      </c>
      <c r="N2007" s="144">
        <f>IFERROR(_xll.qlIndexFixing(ONIndex1M,I2007,TRUE,_xll.ohTrigger(RecalcTrigger,Trigger1M)),NA())</f>
        <v>6.7619866812318463E-3</v>
      </c>
      <c r="O2007" s="44">
        <f>IFERROR(_xll.qlIndexFixing(ONIndex3M,I2007,TRUE,_xll.ohTrigger(RecalcTrigger,Trigger3M)),NA())</f>
        <v>7.002418422787926E-3</v>
      </c>
      <c r="P2007" s="44">
        <f>IFERROR(_xll.qlIndexFixing(ONIndex6M,I2007,TRUE,_xll.ohTrigger(RecalcTrigger,Trigger6M)),NA())</f>
        <v>6.9230399340458604E-3</v>
      </c>
      <c r="Q2007" s="145">
        <f>IFERROR(_xll.qlIndexFixing(ONIndex1Y,I2007,TRUE,_xll.ohTrigger(RecalcTrigger,Trigger1Y)),NA())</f>
        <v>7.2346712798943003E-3</v>
      </c>
    </row>
    <row r="2008" spans="2:17" x14ac:dyDescent="0.2">
      <c r="B2008" s="39" t="s">
        <v>42</v>
      </c>
      <c r="D2008" s="42">
        <f>_xll.qlCalendarAdvance(Calendar,$D2007,B2008,"f",FALSE)</f>
        <v>53821</v>
      </c>
      <c r="E2008" s="139">
        <f>_xll.qlInterestRateIndexValueDate(IndexON,D2008)</f>
        <v>53821</v>
      </c>
      <c r="F2008" s="155">
        <f>IFERROR(_xll.qlIndexFixing(IndexON,D2008,TRUE,_xll.ohTrigger(RecalcTrigger,TriggerON)),NA())</f>
        <v>6.6966021289793787E-3</v>
      </c>
      <c r="H2008" s="42">
        <f>_xll.qlCalendarAdvance(Calendar,$H2007,B2008,"f",FALSE)</f>
        <v>53821</v>
      </c>
      <c r="I2008" s="139">
        <f>_xll.qlInterestRateIndexValueDate(Index1M,$H2008)</f>
        <v>53825</v>
      </c>
      <c r="J2008" s="144">
        <f>IFERROR(_xll.qlIndexFixing(Index1M,$H2008,TRUE,_xll.ohTrigger(RecalcTrigger,Trigger1M)),NA())</f>
        <v>6.7570425746754292E-3</v>
      </c>
      <c r="K2008" s="44">
        <f>IFERROR(_xll.qlIndexFixing(Index3M,H2008,TRUE,_xll.ohTrigger(RecalcTrigger,Trigger3M)),NA())</f>
        <v>6.9914846963741078E-3</v>
      </c>
      <c r="L2008" s="44">
        <f>IFERROR(_xll.qlIndexFixing(Index6M,$H2008,TRUE,_xll.ohTrigger(RecalcTrigger,Trigger6M)),NA())</f>
        <v>6.890002576942356E-3</v>
      </c>
      <c r="M2008" s="145">
        <f>IFERROR(_xll.qlIndexFixing(Index1Y,$H2008,TRUE,_xll.ohTrigger(RecalcTrigger,Trigger1Y)),NA())</f>
        <v>7.1843824999066183E-3</v>
      </c>
      <c r="N2008" s="144">
        <f>IFERROR(_xll.qlIndexFixing(ONIndex1M,I2008,TRUE,_xll.ohTrigger(RecalcTrigger,Trigger1M)),NA())</f>
        <v>6.7595988582525024E-3</v>
      </c>
      <c r="O2008" s="44">
        <f>IFERROR(_xll.qlIndexFixing(ONIndex3M,I2008,TRUE,_xll.ohTrigger(RecalcTrigger,Trigger3M)),NA())</f>
        <v>7.0000745399401154E-3</v>
      </c>
      <c r="P2008" s="44">
        <f>IFERROR(_xll.qlIndexFixing(ONIndex6M,I2008,TRUE,_xll.ohTrigger(RecalcTrigger,Trigger6M)),NA())</f>
        <v>6.9197780560781297E-3</v>
      </c>
      <c r="Q2008" s="145">
        <f>IFERROR(_xll.qlIndexFixing(ONIndex1Y,I2008,TRUE,_xll.ohTrigger(RecalcTrigger,Trigger1Y)),NA())</f>
        <v>7.2319118058050691E-3</v>
      </c>
    </row>
    <row r="2009" spans="2:17" x14ac:dyDescent="0.2">
      <c r="B2009" s="39" t="s">
        <v>42</v>
      </c>
      <c r="D2009" s="42">
        <f>_xll.qlCalendarAdvance(Calendar,$D2008,B2009,"f",FALSE)</f>
        <v>53828</v>
      </c>
      <c r="E2009" s="139">
        <f>_xll.qlInterestRateIndexValueDate(IndexON,D2009)</f>
        <v>53828</v>
      </c>
      <c r="F2009" s="155">
        <f>IFERROR(_xll.qlIndexFixing(IndexON,D2009,TRUE,_xll.ohTrigger(RecalcTrigger,TriggerON)),NA())</f>
        <v>6.6941580928059352E-3</v>
      </c>
      <c r="H2009" s="42">
        <f>_xll.qlCalendarAdvance(Calendar,$H2008,B2009,"f",FALSE)</f>
        <v>53828</v>
      </c>
      <c r="I2009" s="139">
        <f>_xll.qlInterestRateIndexValueDate(Index1M,$H2009)</f>
        <v>53832</v>
      </c>
      <c r="J2009" s="144">
        <f>IFERROR(_xll.qlIndexFixing(Index1M,$H2009,TRUE,_xll.ohTrigger(RecalcTrigger,Trigger1M)),NA())</f>
        <v>6.7546340983177227E-3</v>
      </c>
      <c r="K2009" s="44">
        <f>IFERROR(_xll.qlIndexFixing(Index3M,H2009,TRUE,_xll.ohTrigger(RecalcTrigger,Trigger3M)),NA())</f>
        <v>6.9890890474079495E-3</v>
      </c>
      <c r="L2009" s="44">
        <f>IFERROR(_xll.qlIndexFixing(Index6M,$H2009,TRUE,_xll.ohTrigger(RecalcTrigger,Trigger6M)),NA())</f>
        <v>6.8867168763963671E-3</v>
      </c>
      <c r="M2009" s="145">
        <f>IFERROR(_xll.qlIndexFixing(Index1Y,$H2009,TRUE,_xll.ohTrigger(RecalcTrigger,Trigger1Y)),NA())</f>
        <v>7.1814606040399385E-3</v>
      </c>
      <c r="N2009" s="144">
        <f>IFERROR(_xll.qlIndexFixing(ONIndex1M,I2009,TRUE,_xll.ohTrigger(RecalcTrigger,Trigger1M)),NA())</f>
        <v>6.7572042828345502E-3</v>
      </c>
      <c r="O2009" s="44">
        <f>IFERROR(_xll.qlIndexFixing(ONIndex3M,I2009,TRUE,_xll.ohTrigger(RecalcTrigger,Trigger3M)),NA())</f>
        <v>6.997724085149315E-3</v>
      </c>
      <c r="P2009" s="44">
        <f>IFERROR(_xll.qlIndexFixing(ONIndex6M,I2009,TRUE,_xll.ohTrigger(RecalcTrigger,Trigger6M)),NA())</f>
        <v>6.9165151932981672E-3</v>
      </c>
      <c r="Q2009" s="145">
        <f>IFERROR(_xll.qlIndexFixing(ONIndex1Y,I2009,TRUE,_xll.ohTrigger(RecalcTrigger,Trigger1Y)),NA())</f>
        <v>7.2291471285979014E-3</v>
      </c>
    </row>
    <row r="2010" spans="2:17" x14ac:dyDescent="0.2">
      <c r="B2010" s="39" t="s">
        <v>42</v>
      </c>
      <c r="D2010" s="42">
        <f>_xll.qlCalendarAdvance(Calendar,$D2009,B2010,"f",FALSE)</f>
        <v>53835</v>
      </c>
      <c r="E2010" s="139">
        <f>_xll.qlInterestRateIndexValueDate(IndexON,D2010)</f>
        <v>53835</v>
      </c>
      <c r="F2010" s="155">
        <f>IFERROR(_xll.qlIndexFixing(IndexON,D2010,TRUE,_xll.ohTrigger(RecalcTrigger,TriggerON)),NA())</f>
        <v>6.6917076536743281E-3</v>
      </c>
      <c r="H2010" s="42">
        <f>_xll.qlCalendarAdvance(Calendar,$H2009,B2010,"f",FALSE)</f>
        <v>53835</v>
      </c>
      <c r="I2010" s="139">
        <f>_xll.qlInterestRateIndexValueDate(Index1M,$H2010)</f>
        <v>53839</v>
      </c>
      <c r="J2010" s="144">
        <f>IFERROR(_xll.qlIndexFixing(Index1M,$H2010,TRUE,_xll.ohTrigger(RecalcTrigger,Trigger1M)),NA())</f>
        <v>6.7522188615896884E-3</v>
      </c>
      <c r="K2010" s="44">
        <f>IFERROR(_xll.qlIndexFixing(Index3M,H2010,TRUE,_xll.ohTrigger(RecalcTrigger,Trigger3M)),NA())</f>
        <v>6.986686784974625E-3</v>
      </c>
      <c r="L2010" s="44">
        <f>IFERROR(_xll.qlIndexFixing(Index6M,$H2010,TRUE,_xll.ohTrigger(RecalcTrigger,Trigger6M)),NA())</f>
        <v>6.8834303372529264E-3</v>
      </c>
      <c r="M2010" s="145">
        <f>IFERROR(_xll.qlIndexFixing(Index1Y,$H2010,TRUE,_xll.ohTrigger(RecalcTrigger,Trigger1Y)),NA())</f>
        <v>7.1785333626429018E-3</v>
      </c>
      <c r="N2010" s="144">
        <f>IFERROR(_xll.qlIndexFixing(ONIndex1M,I2010,TRUE,_xll.ohTrigger(RecalcTrigger,Trigger1M)),NA())</f>
        <v>6.7548029534592047E-3</v>
      </c>
      <c r="O2010" s="44">
        <f>IFERROR(_xll.qlIndexFixing(ONIndex3M,I2010,TRUE,_xll.ohTrigger(RecalcTrigger,Trigger3M)),NA())</f>
        <v>6.9953670540190416E-3</v>
      </c>
      <c r="P2010" s="44">
        <f>IFERROR(_xll.qlIndexFixing(ONIndex6M,I2010,TRUE,_xll.ohTrigger(RecalcTrigger,Trigger6M)),NA())</f>
        <v>6.9132513561775966E-3</v>
      </c>
      <c r="Q2010" s="145">
        <f>IFERROR(_xll.qlIndexFixing(ONIndex1Y,I2010,TRUE,_xll.ohTrigger(RecalcTrigger,Trigger1Y)),NA())</f>
        <v>7.226377243716442E-3</v>
      </c>
    </row>
    <row r="2011" spans="2:17" x14ac:dyDescent="0.2">
      <c r="B2011" s="39" t="s">
        <v>42</v>
      </c>
      <c r="D2011" s="42">
        <f>_xll.qlCalendarAdvance(Calendar,$D2010,B2011,"f",FALSE)</f>
        <v>53842</v>
      </c>
      <c r="E2011" s="139">
        <f>_xll.qlInterestRateIndexValueDate(IndexON,D2011)</f>
        <v>53842</v>
      </c>
      <c r="F2011" s="155">
        <f>IFERROR(_xll.qlIndexFixing(IndexON,D2011,TRUE,_xll.ohTrigger(RecalcTrigger,TriggerON)),NA())</f>
        <v>6.6892508107851967E-3</v>
      </c>
      <c r="H2011" s="42">
        <f>_xll.qlCalendarAdvance(Calendar,$H2010,B2011,"f",FALSE)</f>
        <v>53842</v>
      </c>
      <c r="I2011" s="139">
        <f>_xll.qlInterestRateIndexValueDate(Index1M,$H2011)</f>
        <v>53846</v>
      </c>
      <c r="J2011" s="144">
        <f>IFERROR(_xll.qlIndexFixing(Index1M,$H2011,TRUE,_xll.ohTrigger(RecalcTrigger,Trigger1M)),NA())</f>
        <v>6.7499071698646773E-3</v>
      </c>
      <c r="K2011" s="44">
        <f>IFERROR(_xll.qlIndexFixing(Index3M,H2011,TRUE,_xll.ohTrigger(RecalcTrigger,Trigger3M)),NA())</f>
        <v>6.9842779047436868E-3</v>
      </c>
      <c r="L2011" s="44">
        <f>IFERROR(_xll.qlIndexFixing(Index6M,$H2011,TRUE,_xll.ohTrigger(RecalcTrigger,Trigger6M)),NA())</f>
        <v>6.8803123941960139E-3</v>
      </c>
      <c r="M2011" s="145">
        <f>IFERROR(_xll.qlIndexFixing(Index1Y,$H2011,TRUE,_xll.ohTrigger(RecalcTrigger,Trigger1Y)),NA())</f>
        <v>7.1756007715459477E-3</v>
      </c>
      <c r="N2011" s="144">
        <f>IFERROR(_xll.qlIndexFixing(ONIndex1M,I2011,TRUE,_xll.ohTrigger(RecalcTrigger,Trigger1M)),NA())</f>
        <v>6.7523948682879364E-3</v>
      </c>
      <c r="O2011" s="44">
        <f>IFERROR(_xll.qlIndexFixing(ONIndex3M,I2011,TRUE,_xll.ohTrigger(RecalcTrigger,Trigger3M)),NA())</f>
        <v>6.993003442152812E-3</v>
      </c>
      <c r="P2011" s="44">
        <f>IFERROR(_xll.qlIndexFixing(ONIndex6M,I2011,TRUE,_xll.ohTrigger(RecalcTrigger,Trigger6M)),NA())</f>
        <v>6.9099865549482331E-3</v>
      </c>
      <c r="Q2011" s="145">
        <f>IFERROR(_xll.qlIndexFixing(ONIndex1Y,I2011,TRUE,_xll.ohTrigger(RecalcTrigger,Trigger1Y)),NA())</f>
        <v>7.2236021472438239E-3</v>
      </c>
    </row>
    <row r="2012" spans="2:17" x14ac:dyDescent="0.2">
      <c r="B2012" s="39" t="s">
        <v>42</v>
      </c>
      <c r="D2012" s="42">
        <f>_xll.qlCalendarAdvance(Calendar,$D2011,B2012,"f",FALSE)</f>
        <v>53849</v>
      </c>
      <c r="E2012" s="139">
        <f>_xll.qlInterestRateIndexValueDate(IndexON,D2012)</f>
        <v>53849</v>
      </c>
      <c r="F2012" s="155">
        <f>IFERROR(_xll.qlIndexFixing(IndexON,D2012,TRUE,_xll.ohTrigger(RecalcTrigger,TriggerON)),NA())</f>
        <v>6.6867875629395002E-3</v>
      </c>
      <c r="H2012" s="42">
        <f>_xll.qlCalendarAdvance(Calendar,$H2011,B2012,"f",FALSE)</f>
        <v>53849</v>
      </c>
      <c r="I2012" s="139">
        <f>_xll.qlInterestRateIndexValueDate(Index1M,$H2012)</f>
        <v>53853</v>
      </c>
      <c r="J2012" s="144">
        <f>IFERROR(_xll.qlIndexFixing(Index1M,$H2012,TRUE,_xll.ohTrigger(RecalcTrigger,Trigger1M)),NA())</f>
        <v>6.7474789362558241E-3</v>
      </c>
      <c r="K2012" s="44">
        <f>IFERROR(_xll.qlIndexFixing(Index3M,H2012,TRUE,_xll.ohTrigger(RecalcTrigger,Trigger3M)),NA())</f>
        <v>6.9818624023846847E-3</v>
      </c>
      <c r="L2012" s="44">
        <f>IFERROR(_xll.qlIndexFixing(Index6M,$H2012,TRUE,_xll.ohTrigger(RecalcTrigger,Trigger6M)),NA())</f>
        <v>6.8770243267567083E-3</v>
      </c>
      <c r="M2012" s="145">
        <f>IFERROR(_xll.qlIndexFixing(Index1Y,$H2012,TRUE,_xll.ohTrigger(RecalcTrigger,Trigger1Y)),NA())</f>
        <v>7.172662826578859E-3</v>
      </c>
      <c r="N2012" s="144">
        <f>IFERROR(_xll.qlIndexFixing(ONIndex1M,I2012,TRUE,_xll.ohTrigger(RecalcTrigger,Trigger1M)),NA())</f>
        <v>6.7499800260417686E-3</v>
      </c>
      <c r="O2012" s="44">
        <f>IFERROR(_xll.qlIndexFixing(ONIndex3M,I2012,TRUE,_xll.ohTrigger(RecalcTrigger,Trigger3M)),NA())</f>
        <v>6.9906332453140152E-3</v>
      </c>
      <c r="P2012" s="44">
        <f>IFERROR(_xll.qlIndexFixing(ONIndex6M,I2012,TRUE,_xll.ohTrigger(RecalcTrigger,Trigger6M)),NA())</f>
        <v>6.9067208003215086E-3</v>
      </c>
      <c r="Q2012" s="145">
        <f>IFERROR(_xll.qlIndexFixing(ONIndex1Y,I2012,TRUE,_xll.ohTrigger(RecalcTrigger,Trigger1Y)),NA())</f>
        <v>7.2208218349434361E-3</v>
      </c>
    </row>
    <row r="2013" spans="2:17" x14ac:dyDescent="0.2">
      <c r="B2013" s="39" t="s">
        <v>42</v>
      </c>
      <c r="D2013" s="42">
        <f>_xll.qlCalendarAdvance(Calendar,$D2012,B2013,"f",FALSE)</f>
        <v>53856</v>
      </c>
      <c r="E2013" s="139">
        <f>_xll.qlInterestRateIndexValueDate(IndexON,D2013)</f>
        <v>53856</v>
      </c>
      <c r="F2013" s="155">
        <f>IFERROR(_xll.qlIndexFixing(IndexON,D2013,TRUE,_xll.ohTrigger(RecalcTrigger,TriggerON)),NA())</f>
        <v>6.6843179090980698E-3</v>
      </c>
      <c r="H2013" s="42">
        <f>_xll.qlCalendarAdvance(Calendar,$H2012,B2013,"f",FALSE)</f>
        <v>53856</v>
      </c>
      <c r="I2013" s="139">
        <f>_xll.qlInterestRateIndexValueDate(Index1M,$H2013)</f>
        <v>53860</v>
      </c>
      <c r="J2013" s="144">
        <f>IFERROR(_xll.qlIndexFixing(Index1M,$H2013,TRUE,_xll.ohTrigger(RecalcTrigger,Trigger1M)),NA())</f>
        <v>6.7450439375917881E-3</v>
      </c>
      <c r="K2013" s="44">
        <f>IFERROR(_xll.qlIndexFixing(Index3M,H2013,TRUE,_xll.ohTrigger(RecalcTrigger,Trigger3M)),NA())</f>
        <v>6.9794402735680397E-3</v>
      </c>
      <c r="L2013" s="44">
        <f>IFERROR(_xll.qlIndexFixing(Index6M,$H2013,TRUE,_xll.ohTrigger(RecalcTrigger,Trigger6M)),NA())</f>
        <v>6.8737354513464443E-3</v>
      </c>
      <c r="M2013" s="145">
        <f>IFERROR(_xll.qlIndexFixing(Index1Y,$H2013,TRUE,_xll.ohTrigger(RecalcTrigger,Trigger1Y)),NA())</f>
        <v>7.1697195235718566E-3</v>
      </c>
      <c r="N2013" s="144">
        <f>IFERROR(_xll.qlIndexFixing(ONIndex1M,I2013,TRUE,_xll.ohTrigger(RecalcTrigger,Trigger1M)),NA())</f>
        <v>6.7475584247222997E-3</v>
      </c>
      <c r="O2013" s="44">
        <f>IFERROR(_xll.qlIndexFixing(ONIndex3M,I2013,TRUE,_xll.ohTrigger(RecalcTrigger,Trigger3M)),NA())</f>
        <v>6.9882564592660401E-3</v>
      </c>
      <c r="P2013" s="44">
        <f>IFERROR(_xll.qlIndexFixing(ONIndex6M,I2013,TRUE,_xll.ohTrigger(RecalcTrigger,Trigger6M)),NA())</f>
        <v>6.9034541025292384E-3</v>
      </c>
      <c r="Q2013" s="145">
        <f>IFERROR(_xll.qlIndexFixing(ONIndex1Y,I2013,TRUE,_xll.ohTrigger(RecalcTrigger,Trigger1Y)),NA())</f>
        <v>7.2180363025786676E-3</v>
      </c>
    </row>
    <row r="2014" spans="2:17" x14ac:dyDescent="0.2">
      <c r="B2014" s="39" t="s">
        <v>42</v>
      </c>
      <c r="D2014" s="42">
        <f>_xll.qlCalendarAdvance(Calendar,$D2013,B2014,"f",FALSE)</f>
        <v>53863</v>
      </c>
      <c r="E2014" s="139">
        <f>_xll.qlInterestRateIndexValueDate(IndexON,D2014)</f>
        <v>53863</v>
      </c>
      <c r="F2014" s="155">
        <f>IFERROR(_xll.qlIndexFixing(IndexON,D2014,TRUE,_xll.ohTrigger(RecalcTrigger,TriggerON)),NA())</f>
        <v>6.6818418484615449E-3</v>
      </c>
      <c r="H2014" s="42">
        <f>_xll.qlCalendarAdvance(Calendar,$H2013,B2014,"f",FALSE)</f>
        <v>53863</v>
      </c>
      <c r="I2014" s="139">
        <f>_xll.qlInterestRateIndexValueDate(Index1M,$H2014)</f>
        <v>53867</v>
      </c>
      <c r="J2014" s="144">
        <f>IFERROR(_xll.qlIndexFixing(Index1M,$H2014,TRUE,_xll.ohTrigger(RecalcTrigger,Trigger1M)),NA())</f>
        <v>6.7426021722392093E-3</v>
      </c>
      <c r="K2014" s="44">
        <f>IFERROR(_xll.qlIndexFixing(Index3M,H2014,TRUE,_xll.ohTrigger(RecalcTrigger,Trigger3M)),NA())</f>
        <v>6.9770115139641707E-3</v>
      </c>
      <c r="L2014" s="44">
        <f>IFERROR(_xll.qlIndexFixing(Index6M,$H2014,TRUE,_xll.ohTrigger(RecalcTrigger,Trigger6M)),NA())</f>
        <v>6.8704457784289838E-3</v>
      </c>
      <c r="M2014" s="145">
        <f>IFERROR(_xll.qlIndexFixing(Index1Y,$H2014,TRUE,_xll.ohTrigger(RecalcTrigger,Trigger1Y)),NA())</f>
        <v>7.1667708583555978E-3</v>
      </c>
      <c r="N2014" s="144">
        <f>IFERROR(_xll.qlIndexFixing(ONIndex1M,I2014,TRUE,_xll.ohTrigger(RecalcTrigger,Trigger1M)),NA())</f>
        <v>6.7451300629706168E-3</v>
      </c>
      <c r="O2014" s="44">
        <f>IFERROR(_xll.qlIndexFixing(ONIndex3M,I2014,TRUE,_xll.ohTrigger(RecalcTrigger,Trigger3M)),NA())</f>
        <v>6.9858730793725954E-3</v>
      </c>
      <c r="P2014" s="44">
        <f>IFERROR(_xll.qlIndexFixing(ONIndex6M,I2014,TRUE,_xll.ohTrigger(RecalcTrigger,Trigger6M)),NA())</f>
        <v>6.9001864721229822E-3</v>
      </c>
      <c r="Q2014" s="145">
        <f>IFERROR(_xll.qlIndexFixing(ONIndex1Y,I2014,TRUE,_xll.ohTrigger(RecalcTrigger,Trigger1Y)),NA())</f>
        <v>7.2152455459928433E-3</v>
      </c>
    </row>
    <row r="2015" spans="2:17" x14ac:dyDescent="0.2">
      <c r="B2015" s="39" t="s">
        <v>42</v>
      </c>
      <c r="D2015" s="42">
        <f>_xll.qlCalendarAdvance(Calendar,$D2014,B2015,"f",FALSE)</f>
        <v>53870</v>
      </c>
      <c r="E2015" s="139">
        <f>_xll.qlInterestRateIndexValueDate(IndexON,D2015)</f>
        <v>53870</v>
      </c>
      <c r="F2015" s="155">
        <f>IFERROR(_xll.qlIndexFixing(IndexON,D2015,TRUE,_xll.ohTrigger(RecalcTrigger,TriggerON)),NA())</f>
        <v>6.6793593798308848E-3</v>
      </c>
      <c r="H2015" s="42">
        <f>_xll.qlCalendarAdvance(Calendar,$H2014,B2015,"f",FALSE)</f>
        <v>53870</v>
      </c>
      <c r="I2015" s="139">
        <f>_xll.qlInterestRateIndexValueDate(Index1M,$H2015)</f>
        <v>53874</v>
      </c>
      <c r="J2015" s="144">
        <f>IFERROR(_xll.qlIndexFixing(Index1M,$H2015,TRUE,_xll.ohTrigger(RecalcTrigger,Trigger1M)),NA())</f>
        <v>6.7400412151345929E-3</v>
      </c>
      <c r="K2015" s="44">
        <f>IFERROR(_xll.qlIndexFixing(Index3M,H2015,TRUE,_xll.ohTrigger(RecalcTrigger,Trigger3M)),NA())</f>
        <v>6.9745761192417603E-3</v>
      </c>
      <c r="L2015" s="44">
        <f>IFERROR(_xll.qlIndexFixing(Index6M,$H2015,TRUE,_xll.ohTrigger(RecalcTrigger,Trigger6M)),NA())</f>
        <v>6.8668155261276892E-3</v>
      </c>
      <c r="M2015" s="145">
        <f>IFERROR(_xll.qlIndexFixing(Index1Y,$H2015,TRUE,_xll.ohTrigger(RecalcTrigger,Trigger1Y)),NA())</f>
        <v>7.1638168267605237E-3</v>
      </c>
      <c r="N2015" s="144">
        <f>IFERROR(_xll.qlIndexFixing(ONIndex1M,I2015,TRUE,_xll.ohTrigger(RecalcTrigger,Trigger1M)),NA())</f>
        <v>6.7426949388682544E-3</v>
      </c>
      <c r="O2015" s="44">
        <f>IFERROR(_xll.qlIndexFixing(ONIndex3M,I2015,TRUE,_xll.ohTrigger(RecalcTrigger,Trigger3M)),NA())</f>
        <v>6.9834831016368781E-3</v>
      </c>
      <c r="P2015" s="44">
        <f>IFERROR(_xll.qlIndexFixing(ONIndex6M,I2015,TRUE,_xll.ohTrigger(RecalcTrigger,Trigger6M)),NA())</f>
        <v>6.8969179193345553E-3</v>
      </c>
      <c r="Q2015" s="145">
        <f>IFERROR(_xll.qlIndexFixing(ONIndex1Y,I2015,TRUE,_xll.ohTrigger(RecalcTrigger,Trigger1Y)),NA())</f>
        <v>7.2124495610292882E-3</v>
      </c>
    </row>
    <row r="2016" spans="2:17" x14ac:dyDescent="0.2">
      <c r="B2016" s="39" t="s">
        <v>42</v>
      </c>
      <c r="D2016" s="42">
        <f>_xll.qlCalendarAdvance(Calendar,$D2015,B2016,"f",FALSE)</f>
        <v>53877</v>
      </c>
      <c r="E2016" s="139">
        <f>_xll.qlInterestRateIndexValueDate(IndexON,D2016)</f>
        <v>53877</v>
      </c>
      <c r="F2016" s="155">
        <f>IFERROR(_xll.qlIndexFixing(IndexON,D2016,TRUE,_xll.ohTrigger(RecalcTrigger,TriggerON)),NA())</f>
        <v>6.6768705021669206E-3</v>
      </c>
      <c r="H2016" s="42">
        <f>_xll.qlCalendarAdvance(Calendar,$H2015,B2016,"f",FALSE)</f>
        <v>53877</v>
      </c>
      <c r="I2016" s="139">
        <f>_xll.qlInterestRateIndexValueDate(Index1M,$H2016)</f>
        <v>53881</v>
      </c>
      <c r="J2016" s="144">
        <f>IFERROR(_xll.qlIndexFixing(Index1M,$H2016,TRUE,_xll.ohTrigger(RecalcTrigger,Trigger1M)),NA())</f>
        <v>6.7375853818172418E-3</v>
      </c>
      <c r="K2016" s="44">
        <f>IFERROR(_xll.qlIndexFixing(Index3M,H2016,TRUE,_xll.ohTrigger(RecalcTrigger,Trigger3M)),NA())</f>
        <v>6.9721340850712275E-3</v>
      </c>
      <c r="L2016" s="44">
        <f>IFERROR(_xll.qlIndexFixing(Index6M,$H2016,TRUE,_xll.ohTrigger(RecalcTrigger,Trigger6M)),NA())</f>
        <v>6.8636940777662241E-3</v>
      </c>
      <c r="M2016" s="145">
        <f>IFERROR(_xll.qlIndexFixing(Index1Y,$H2016,TRUE,_xll.ohTrigger(RecalcTrigger,Trigger1Y)),NA())</f>
        <v>7.160857424617726E-3</v>
      </c>
      <c r="N2016" s="144">
        <f>IFERROR(_xll.qlIndexFixing(ONIndex1M,I2016,TRUE,_xll.ohTrigger(RecalcTrigger,Trigger1M)),NA())</f>
        <v>6.7402530510562997E-3</v>
      </c>
      <c r="O2016" s="44">
        <f>IFERROR(_xll.qlIndexFixing(ONIndex3M,I2016,TRUE,_xll.ohTrigger(RecalcTrigger,Trigger3M)),NA())</f>
        <v>6.9810865215824691E-3</v>
      </c>
      <c r="P2016" s="44">
        <f>IFERROR(_xll.qlIndexFixing(ONIndex6M,I2016,TRUE,_xll.ohTrigger(RecalcTrigger,Trigger6M)),NA())</f>
        <v>6.8936484547155175E-3</v>
      </c>
      <c r="Q2016" s="145">
        <f>IFERROR(_xll.qlIndexFixing(ONIndex1Y,I2016,TRUE,_xll.ohTrigger(RecalcTrigger,Trigger1Y)),NA())</f>
        <v>7.2096483434513914E-3</v>
      </c>
    </row>
    <row r="2017" spans="2:17" x14ac:dyDescent="0.2">
      <c r="B2017" s="39" t="s">
        <v>42</v>
      </c>
      <c r="D2017" s="42">
        <f>_xll.qlCalendarAdvance(Calendar,$D2016,B2017,"f",FALSE)</f>
        <v>53884</v>
      </c>
      <c r="E2017" s="139">
        <f>_xll.qlInterestRateIndexValueDate(IndexON,D2017)</f>
        <v>53884</v>
      </c>
      <c r="F2017" s="155">
        <f>IFERROR(_xll.qlIndexFixing(IndexON,D2017,TRUE,_xll.ohTrigger(RecalcTrigger,TriggerON)),NA())</f>
        <v>6.6743752146702917E-3</v>
      </c>
      <c r="H2017" s="42">
        <f>_xll.qlCalendarAdvance(Calendar,$H2016,B2017,"f",FALSE)</f>
        <v>53884</v>
      </c>
      <c r="I2017" s="139">
        <f>_xll.qlInterestRateIndexValueDate(Index1M,$H2017)</f>
        <v>53888</v>
      </c>
      <c r="J2017" s="144">
        <f>IFERROR(_xll.qlIndexFixing(Index1M,$H2017,TRUE,_xll.ohTrigger(RecalcTrigger,Trigger1M)),NA())</f>
        <v>6.7351227766780791E-3</v>
      </c>
      <c r="K2017" s="44">
        <f>IFERROR(_xll.qlIndexFixing(Index3M,H2017,TRUE,_xll.ohTrigger(RecalcTrigger,Trigger3M)),NA())</f>
        <v>6.9696854071238622E-3</v>
      </c>
      <c r="L2017" s="44">
        <f>IFERROR(_xll.qlIndexFixing(Index6M,$H2017,TRUE,_xll.ohTrigger(RecalcTrigger,Trigger6M)),NA())</f>
        <v>6.8604019614045301E-3</v>
      </c>
      <c r="M2017" s="145">
        <f>IFERROR(_xll.qlIndexFixing(Index1Y,$H2017,TRUE,_xll.ohTrigger(RecalcTrigger,Trigger1Y)),NA())</f>
        <v>7.1578926477574275E-3</v>
      </c>
      <c r="N2017" s="144">
        <f>IFERROR(_xll.qlIndexFixing(ONIndex1M,I2017,TRUE,_xll.ohTrigger(RecalcTrigger,Trigger1M)),NA())</f>
        <v>6.7378043976962232E-3</v>
      </c>
      <c r="O2017" s="44">
        <f>IFERROR(_xll.qlIndexFixing(ONIndex3M,I2017,TRUE,_xll.ohTrigger(RecalcTrigger,Trigger3M)),NA())</f>
        <v>6.9786833348128852E-3</v>
      </c>
      <c r="P2017" s="44">
        <f>IFERROR(_xll.qlIndexFixing(ONIndex6M,I2017,TRUE,_xll.ohTrigger(RecalcTrigger,Trigger6M)),NA())</f>
        <v>6.8903780886575561E-3</v>
      </c>
      <c r="Q2017" s="145">
        <f>IFERROR(_xll.qlIndexFixing(ONIndex1Y,I2017,TRUE,_xll.ohTrigger(RecalcTrigger,Trigger1Y)),NA())</f>
        <v>7.2068418891024777E-3</v>
      </c>
    </row>
    <row r="2018" spans="2:17" x14ac:dyDescent="0.2">
      <c r="B2018" s="39" t="s">
        <v>42</v>
      </c>
      <c r="D2018" s="42">
        <f>_xll.qlCalendarAdvance(Calendar,$D2017,B2018,"f",FALSE)</f>
        <v>53891</v>
      </c>
      <c r="E2018" s="139">
        <f>_xll.qlInterestRateIndexValueDate(IndexON,D2018)</f>
        <v>53891</v>
      </c>
      <c r="F2018" s="155">
        <f>IFERROR(_xll.qlIndexFixing(IndexON,D2018,TRUE,_xll.ohTrigger(RecalcTrigger,TriggerON)),NA())</f>
        <v>6.6718735162218934E-3</v>
      </c>
      <c r="H2018" s="42">
        <f>_xll.qlCalendarAdvance(Calendar,$H2017,B2018,"f",FALSE)</f>
        <v>53891</v>
      </c>
      <c r="I2018" s="139">
        <f>_xll.qlInterestRateIndexValueDate(Index1M,$H2018)</f>
        <v>53895</v>
      </c>
      <c r="J2018" s="144">
        <f>IFERROR(_xll.qlIndexFixing(Index1M,$H2018,TRUE,_xll.ohTrigger(RecalcTrigger,Trigger1M)),NA())</f>
        <v>6.7326533980719668E-3</v>
      </c>
      <c r="K2018" s="44">
        <f>IFERROR(_xll.qlIndexFixing(Index3M,H2018,TRUE,_xll.ohTrigger(RecalcTrigger,Trigger3M)),NA())</f>
        <v>6.9672300810683461E-3</v>
      </c>
      <c r="L2018" s="44">
        <f>IFERROR(_xll.qlIndexFixing(Index6M,$H2018,TRUE,_xll.ohTrigger(RecalcTrigger,Trigger6M)),NA())</f>
        <v>6.8571090901492979E-3</v>
      </c>
      <c r="M2018" s="145">
        <f>IFERROR(_xll.qlIndexFixing(Index1Y,$H2018,TRUE,_xll.ohTrigger(RecalcTrigger,Trigger1Y)),NA())</f>
        <v>7.1549224920109391E-3</v>
      </c>
      <c r="N2018" s="144">
        <f>IFERROR(_xll.qlIndexFixing(ONIndex1M,I2018,TRUE,_xll.ohTrigger(RecalcTrigger,Trigger1M)),NA())</f>
        <v>6.7353489772692399E-3</v>
      </c>
      <c r="O2018" s="44">
        <f>IFERROR(_xll.qlIndexFixing(ONIndex3M,I2018,TRUE,_xll.ohTrigger(RecalcTrigger,Trigger3M)),NA())</f>
        <v>6.9762735370115792E-3</v>
      </c>
      <c r="P2018" s="44">
        <f>IFERROR(_xll.qlIndexFixing(ONIndex6M,I2018,TRUE,_xll.ohTrigger(RecalcTrigger,Trigger6M)),NA())</f>
        <v>6.8871068317122308E-3</v>
      </c>
      <c r="Q2018" s="145">
        <f>IFERROR(_xll.qlIndexFixing(ONIndex1Y,I2018,TRUE,_xll.ohTrigger(RecalcTrigger,Trigger1Y)),NA())</f>
        <v>7.2040301937459361E-3</v>
      </c>
    </row>
    <row r="2019" spans="2:17" x14ac:dyDescent="0.2">
      <c r="B2019" s="39" t="s">
        <v>42</v>
      </c>
      <c r="D2019" s="42">
        <f>_xll.qlCalendarAdvance(Calendar,$D2018,B2019,"f",FALSE)</f>
        <v>53898</v>
      </c>
      <c r="E2019" s="139">
        <f>_xll.qlInterestRateIndexValueDate(IndexON,D2019)</f>
        <v>53898</v>
      </c>
      <c r="F2019" s="155">
        <f>IFERROR(_xll.qlIndexFixing(IndexON,D2019,TRUE,_xll.ohTrigger(RecalcTrigger,TriggerON)),NA())</f>
        <v>6.6693654057825569E-3</v>
      </c>
      <c r="H2019" s="42">
        <f>_xll.qlCalendarAdvance(Calendar,$H2018,B2019,"f",FALSE)</f>
        <v>53898</v>
      </c>
      <c r="I2019" s="139">
        <f>_xll.qlInterestRateIndexValueDate(Index1M,$H2019)</f>
        <v>53902</v>
      </c>
      <c r="J2019" s="144">
        <f>IFERROR(_xll.qlIndexFixing(Index1M,$H2019,TRUE,_xll.ohTrigger(RecalcTrigger,Trigger1M)),NA())</f>
        <v>6.7301772443666636E-3</v>
      </c>
      <c r="K2019" s="44">
        <f>IFERROR(_xll.qlIndexFixing(Index3M,H2019,TRUE,_xll.ohTrigger(RecalcTrigger,Trigger3M)),NA())</f>
        <v>6.9647681025759682E-3</v>
      </c>
      <c r="L2019" s="44">
        <f>IFERROR(_xll.qlIndexFixing(Index6M,$H2019,TRUE,_xll.ohTrigger(RecalcTrigger,Trigger6M)),NA())</f>
        <v>6.8538154744630271E-3</v>
      </c>
      <c r="M2019" s="145">
        <f>IFERROR(_xll.qlIndexFixing(Index1Y,$H2019,TRUE,_xll.ohTrigger(RecalcTrigger,Trigger1Y)),NA())</f>
        <v>7.1519469532091385E-3</v>
      </c>
      <c r="N2019" s="144">
        <f>IFERROR(_xll.qlIndexFixing(ONIndex1M,I2019,TRUE,_xll.ohTrigger(RecalcTrigger,Trigger1M)),NA())</f>
        <v>6.7328867880167564E-3</v>
      </c>
      <c r="O2019" s="44">
        <f>IFERROR(_xll.qlIndexFixing(ONIndex3M,I2019,TRUE,_xll.ohTrigger(RecalcTrigger,Trigger3M)),NA())</f>
        <v>6.97385712394194E-3</v>
      </c>
      <c r="P2019" s="44">
        <f>IFERROR(_xll.qlIndexFixing(ONIndex6M,I2019,TRUE,_xll.ohTrigger(RecalcTrigger,Trigger6M)),NA())</f>
        <v>6.8838346941113571E-3</v>
      </c>
      <c r="Q2019" s="145">
        <f>IFERROR(_xll.qlIndexFixing(ONIndex1Y,I2019,TRUE,_xll.ohTrigger(RecalcTrigger,Trigger1Y)),NA())</f>
        <v>7.2012132532250916E-3</v>
      </c>
    </row>
    <row r="2020" spans="2:17" x14ac:dyDescent="0.2">
      <c r="B2020" s="39" t="s">
        <v>42</v>
      </c>
      <c r="D2020" s="42">
        <f>_xll.qlCalendarAdvance(Calendar,$D2019,B2020,"f",FALSE)</f>
        <v>53905</v>
      </c>
      <c r="E2020" s="139">
        <f>_xll.qlInterestRateIndexValueDate(IndexON,D2020)</f>
        <v>53905</v>
      </c>
      <c r="F2020" s="155">
        <f>IFERROR(_xll.qlIndexFixing(IndexON,D2020,TRUE,_xll.ohTrigger(RecalcTrigger,TriggerON)),NA())</f>
        <v>6.6668508823930495E-3</v>
      </c>
      <c r="H2020" s="42">
        <f>_xll.qlCalendarAdvance(Calendar,$H2019,B2020,"f",FALSE)</f>
        <v>53905</v>
      </c>
      <c r="I2020" s="139">
        <f>_xll.qlInterestRateIndexValueDate(Index1M,$H2020)</f>
        <v>53909</v>
      </c>
      <c r="J2020" s="144">
        <f>IFERROR(_xll.qlIndexFixing(Index1M,$H2020,TRUE,_xll.ohTrigger(RecalcTrigger,Trigger1M)),NA())</f>
        <v>6.7276943139247692E-3</v>
      </c>
      <c r="K2020" s="44">
        <f>IFERROR(_xll.qlIndexFixing(Index3M,H2020,TRUE,_xll.ohTrigger(RecalcTrigger,Trigger3M)),NA())</f>
        <v>6.9622994673162785E-3</v>
      </c>
      <c r="L2020" s="44">
        <f>IFERROR(_xll.qlIndexFixing(Index6M,$H2020,TRUE,_xll.ohTrigger(RecalcTrigger,Trigger6M)),NA())</f>
        <v>6.8505211248086522E-3</v>
      </c>
      <c r="M2020" s="145">
        <f>IFERROR(_xll.qlIndexFixing(Index1Y,$H2020,TRUE,_xll.ohTrigger(RecalcTrigger,Trigger1Y)),NA())</f>
        <v>7.1489660271835563E-3</v>
      </c>
      <c r="N2020" s="144">
        <f>IFERROR(_xll.qlIndexFixing(ONIndex1M,I2020,TRUE,_xll.ohTrigger(RecalcTrigger,Trigger1M)),NA())</f>
        <v>6.7304178283400518E-3</v>
      </c>
      <c r="O2020" s="44">
        <f>IFERROR(_xll.qlIndexFixing(ONIndex3M,I2020,TRUE,_xll.ohTrigger(RecalcTrigger,Trigger3M)),NA())</f>
        <v>6.9714340911275485E-3</v>
      </c>
      <c r="P2020" s="44">
        <f>IFERROR(_xll.qlIndexFixing(ONIndex6M,I2020,TRUE,_xll.ohTrigger(RecalcTrigger,Trigger6M)),NA())</f>
        <v>6.8805616863265584E-3</v>
      </c>
      <c r="Q2020" s="145">
        <f>IFERROR(_xll.qlIndexFixing(ONIndex1Y,I2020,TRUE,_xll.ohTrigger(RecalcTrigger,Trigger1Y)),NA())</f>
        <v>7.1983910634632053E-3</v>
      </c>
    </row>
    <row r="2021" spans="2:17" x14ac:dyDescent="0.2">
      <c r="B2021" s="39" t="s">
        <v>42</v>
      </c>
      <c r="D2021" s="42">
        <f>_xll.qlCalendarAdvance(Calendar,$D2020,B2021,"f",FALSE)</f>
        <v>53912</v>
      </c>
      <c r="E2021" s="139">
        <f>_xll.qlInterestRateIndexValueDate(IndexON,D2021)</f>
        <v>53912</v>
      </c>
      <c r="F2021" s="155">
        <f>IFERROR(_xll.qlIndexFixing(IndexON,D2021,TRUE,_xll.ohTrigger(RecalcTrigger,TriggerON)),NA())</f>
        <v>6.6643299450142024E-3</v>
      </c>
      <c r="H2021" s="42">
        <f>_xll.qlCalendarAdvance(Calendar,$H2020,B2021,"f",FALSE)</f>
        <v>53912</v>
      </c>
      <c r="I2021" s="139">
        <f>_xll.qlInterestRateIndexValueDate(Index1M,$H2021)</f>
        <v>53916</v>
      </c>
      <c r="J2021" s="144">
        <f>IFERROR(_xll.qlIndexFixing(Index1M,$H2021,TRUE,_xll.ohTrigger(RecalcTrigger,Trigger1M)),NA())</f>
        <v>6.7252046051063047E-3</v>
      </c>
      <c r="K2021" s="44">
        <f>IFERROR(_xll.qlIndexFixing(Index3M,H2021,TRUE,_xll.ohTrigger(RecalcTrigger,Trigger3M)),NA())</f>
        <v>6.9598241709605659E-3</v>
      </c>
      <c r="L2021" s="44">
        <f>IFERROR(_xll.qlIndexFixing(Index6M,$H2021,TRUE,_xll.ohTrigger(RecalcTrigger,Trigger6M)),NA())</f>
        <v>6.8472260516504128E-3</v>
      </c>
      <c r="M2021" s="145">
        <f>IFERROR(_xll.qlIndexFixing(Index1Y,$H2021,TRUE,_xll.ohTrigger(RecalcTrigger,Trigger1Y)),NA())</f>
        <v>7.1459797097655044E-3</v>
      </c>
      <c r="N2021" s="144">
        <f>IFERROR(_xll.qlIndexFixing(ONIndex1M,I2021,TRUE,_xll.ohTrigger(RecalcTrigger,Trigger1M)),NA())</f>
        <v>6.7279420966404047E-3</v>
      </c>
      <c r="O2021" s="44">
        <f>IFERROR(_xll.qlIndexFixing(ONIndex3M,I2021,TRUE,_xll.ohTrigger(RecalcTrigger,Trigger3M)),NA())</f>
        <v>6.9690044344117297E-3</v>
      </c>
      <c r="P2021" s="44">
        <f>IFERROR(_xll.qlIndexFixing(ONIndex6M,I2021,TRUE,_xll.ohTrigger(RecalcTrigger,Trigger6M)),NA())</f>
        <v>6.8772878188294584E-3</v>
      </c>
      <c r="Q2021" s="145">
        <f>IFERROR(_xll.qlIndexFixing(ONIndex1Y,I2021,TRUE,_xll.ohTrigger(RecalcTrigger,Trigger1Y)),NA())</f>
        <v>7.195563620063794E-3</v>
      </c>
    </row>
    <row r="2022" spans="2:17" x14ac:dyDescent="0.2">
      <c r="B2022" s="39" t="s">
        <v>42</v>
      </c>
      <c r="D2022" s="42">
        <f>_xll.qlCalendarAdvance(Calendar,$D2021,B2022,"f",FALSE)</f>
        <v>53919</v>
      </c>
      <c r="E2022" s="139">
        <f>_xll.qlInterestRateIndexValueDate(IndexON,D2022)</f>
        <v>53919</v>
      </c>
      <c r="F2022" s="155">
        <f>IFERROR(_xll.qlIndexFixing(IndexON,D2022,TRUE,_xll.ohTrigger(RecalcTrigger,TriggerON)),NA())</f>
        <v>6.6618025925269109E-3</v>
      </c>
      <c r="H2022" s="42">
        <f>_xll.qlCalendarAdvance(Calendar,$H2021,B2022,"f",FALSE)</f>
        <v>53919</v>
      </c>
      <c r="I2022" s="139">
        <f>_xll.qlInterestRateIndexValueDate(Index1M,$H2022)</f>
        <v>53923</v>
      </c>
      <c r="J2022" s="144">
        <f>IFERROR(_xll.qlIndexFixing(Index1M,$H2022,TRUE,_xll.ohTrigger(RecalcTrigger,Trigger1M)),NA())</f>
        <v>6.7227081162764494E-3</v>
      </c>
      <c r="K2022" s="44">
        <f>IFERROR(_xll.qlIndexFixing(Index3M,H2022,TRUE,_xll.ohTrigger(RecalcTrigger,Trigger3M)),NA())</f>
        <v>6.9573422091783821E-3</v>
      </c>
      <c r="L2022" s="44">
        <f>IFERROR(_xll.qlIndexFixing(Index6M,$H2022,TRUE,_xll.ohTrigger(RecalcTrigger,Trigger6M)),NA())</f>
        <v>6.8439302654490696E-3</v>
      </c>
      <c r="M2022" s="145">
        <f>IFERROR(_xll.qlIndexFixing(Index1Y,$H2022,TRUE,_xll.ohTrigger(RecalcTrigger,Trigger1Y)),NA())</f>
        <v>7.1429879967865153E-3</v>
      </c>
      <c r="N2022" s="144">
        <f>IFERROR(_xll.qlIndexFixing(ONIndex1M,I2022,TRUE,_xll.ohTrigger(RecalcTrigger,Trigger1M)),NA())</f>
        <v>6.7254595912391579E-3</v>
      </c>
      <c r="O2022" s="44">
        <f>IFERROR(_xll.qlIndexFixing(ONIndex3M,I2022,TRUE,_xll.ohTrigger(RecalcTrigger,Trigger3M)),NA())</f>
        <v>6.9665681493980003E-3</v>
      </c>
      <c r="P2022" s="44">
        <f>IFERROR(_xll.qlIndexFixing(ONIndex6M,I2022,TRUE,_xll.ohTrigger(RecalcTrigger,Trigger6M)),NA())</f>
        <v>6.8740131020117445E-3</v>
      </c>
      <c r="Q2022" s="145">
        <f>IFERROR(_xll.qlIndexFixing(ONIndex1Y,I2022,TRUE,_xll.ohTrigger(RecalcTrigger,Trigger1Y)),NA())</f>
        <v>7.1927309190300548E-3</v>
      </c>
    </row>
    <row r="2023" spans="2:17" x14ac:dyDescent="0.2">
      <c r="B2023" s="39" t="s">
        <v>42</v>
      </c>
      <c r="D2023" s="42">
        <f>_xll.qlCalendarAdvance(Calendar,$D2022,B2023,"f",FALSE)</f>
        <v>53926</v>
      </c>
      <c r="E2023" s="139">
        <f>_xll.qlInterestRateIndexValueDate(IndexON,D2023)</f>
        <v>53926</v>
      </c>
      <c r="F2023" s="155">
        <f>IFERROR(_xll.qlIndexFixing(IndexON,D2023,TRUE,_xll.ohTrigger(RecalcTrigger,TriggerON)),NA())</f>
        <v>6.6592688242916864E-3</v>
      </c>
      <c r="H2023" s="42">
        <f>_xll.qlCalendarAdvance(Calendar,$H2022,B2023,"f",FALSE)</f>
        <v>53926</v>
      </c>
      <c r="I2023" s="139">
        <f>_xll.qlInterestRateIndexValueDate(Index1M,$H2023)</f>
        <v>53930</v>
      </c>
      <c r="J2023" s="144">
        <f>IFERROR(_xll.qlIndexFixing(Index1M,$H2023,TRUE,_xll.ohTrigger(RecalcTrigger,Trigger1M)),NA())</f>
        <v>6.7202048458029602E-3</v>
      </c>
      <c r="K2023" s="44">
        <f>IFERROR(_xll.qlIndexFixing(Index3M,H2023,TRUE,_xll.ohTrigger(RecalcTrigger,Trigger3M)),NA())</f>
        <v>6.9548535776392771E-3</v>
      </c>
      <c r="L2023" s="44">
        <f>IFERROR(_xll.qlIndexFixing(Index6M,$H2023,TRUE,_xll.ohTrigger(RecalcTrigger,Trigger6M)),NA())</f>
        <v>6.8406337766675589E-3</v>
      </c>
      <c r="M2023" s="145">
        <f>IFERROR(_xll.qlIndexFixing(Index1Y,$H2023,TRUE,_xll.ohTrigger(RecalcTrigger,Trigger1Y)),NA())</f>
        <v>7.1399908840781186E-3</v>
      </c>
      <c r="N2023" s="144">
        <f>IFERROR(_xll.qlIndexFixing(ONIndex1M,I2023,TRUE,_xll.ohTrigger(RecalcTrigger,Trigger1M)),NA())</f>
        <v>6.7229703105375904E-3</v>
      </c>
      <c r="O2023" s="44">
        <f>IFERROR(_xll.qlIndexFixing(ONIndex3M,I2023,TRUE,_xll.ohTrigger(RecalcTrigger,Trigger3M)),NA())</f>
        <v>6.9641252316099411E-3</v>
      </c>
      <c r="P2023" s="44">
        <f>IFERROR(_xll.qlIndexFixing(ONIndex6M,I2023,TRUE,_xll.ohTrigger(RecalcTrigger,Trigger6M)),NA())</f>
        <v>6.8707375462651044E-3</v>
      </c>
      <c r="Q2023" s="145">
        <f>IFERROR(_xll.qlIndexFixing(ONIndex1Y,I2023,TRUE,_xll.ohTrigger(RecalcTrigger,Trigger1Y)),NA())</f>
        <v>7.1898929560454405E-3</v>
      </c>
    </row>
    <row r="2024" spans="2:17" x14ac:dyDescent="0.2">
      <c r="B2024" s="39" t="s">
        <v>42</v>
      </c>
      <c r="D2024" s="42">
        <f>_xll.qlCalendarAdvance(Calendar,$D2023,B2024,"f",FALSE)</f>
        <v>53933</v>
      </c>
      <c r="E2024" s="139">
        <f>_xll.qlInterestRateIndexValueDate(IndexON,D2024)</f>
        <v>53933</v>
      </c>
      <c r="F2024" s="155">
        <f>IFERROR(_xll.qlIndexFixing(IndexON,D2024,TRUE,_xll.ohTrigger(RecalcTrigger,TriggerON)),NA())</f>
        <v>6.656728638789744E-3</v>
      </c>
      <c r="H2024" s="42">
        <f>_xll.qlCalendarAdvance(Calendar,$H2023,B2024,"f",FALSE)</f>
        <v>53933</v>
      </c>
      <c r="I2024" s="139">
        <f>_xll.qlInterestRateIndexValueDate(Index1M,$H2024)</f>
        <v>53937</v>
      </c>
      <c r="J2024" s="144">
        <f>IFERROR(_xll.qlIndexFixing(Index1M,$H2024,TRUE,_xll.ohTrigger(RecalcTrigger,Trigger1M)),NA())</f>
        <v>6.7178119906889933E-3</v>
      </c>
      <c r="K2024" s="44">
        <f>IFERROR(_xll.qlIndexFixing(Index3M,H2024,TRUE,_xll.ohTrigger(RecalcTrigger,Trigger3M)),NA())</f>
        <v>6.9524706733516935E-3</v>
      </c>
      <c r="L2024" s="44">
        <f>IFERROR(_xll.qlIndexFixing(Index6M,$H2024,TRUE,_xll.ohTrigger(RecalcTrigger,Trigger6M)),NA())</f>
        <v>6.8376783682190358E-3</v>
      </c>
      <c r="M2024" s="145">
        <f>IFERROR(_xll.qlIndexFixing(Index1Y,$H2024,TRUE,_xll.ohTrigger(RecalcTrigger,Trigger1Y)),NA())</f>
        <v>7.1369883674720653E-3</v>
      </c>
      <c r="N2024" s="144">
        <f>IFERROR(_xll.qlIndexFixing(ONIndex1M,I2024,TRUE,_xll.ohTrigger(RecalcTrigger,Trigger1M)),NA())</f>
        <v>6.7204742528570449E-3</v>
      </c>
      <c r="O2024" s="44">
        <f>IFERROR(_xll.qlIndexFixing(ONIndex3M,I2024,TRUE,_xll.ohTrigger(RecalcTrigger,Trigger3M)),NA())</f>
        <v>6.9616756768109411E-3</v>
      </c>
      <c r="P2024" s="44">
        <f>IFERROR(_xll.qlIndexFixing(ONIndex6M,I2024,TRUE,_xll.ohTrigger(RecalcTrigger,Trigger6M)),NA())</f>
        <v>6.8674611621410975E-3</v>
      </c>
      <c r="Q2024" s="145">
        <f>IFERROR(_xll.qlIndexFixing(ONIndex1Y,I2024,TRUE,_xll.ohTrigger(RecalcTrigger,Trigger1Y)),NA())</f>
        <v>7.1870497269532763E-3</v>
      </c>
    </row>
    <row r="2025" spans="2:17" x14ac:dyDescent="0.2">
      <c r="B2025" s="39" t="s">
        <v>42</v>
      </c>
      <c r="D2025" s="42">
        <f>_xll.qlCalendarAdvance(Calendar,$D2024,B2025,"f",FALSE)</f>
        <v>53940</v>
      </c>
      <c r="E2025" s="139">
        <f>_xll.qlInterestRateIndexValueDate(IndexON,D2025)</f>
        <v>53940</v>
      </c>
      <c r="F2025" s="155">
        <f>IFERROR(_xll.qlIndexFixing(IndexON,D2025,TRUE,_xll.ohTrigger(RecalcTrigger,TriggerON)),NA())</f>
        <v>6.6541820354615311E-3</v>
      </c>
      <c r="H2025" s="42">
        <f>_xll.qlCalendarAdvance(Calendar,$H2024,B2025,"f",FALSE)</f>
        <v>53940</v>
      </c>
      <c r="I2025" s="139">
        <f>_xll.qlInterestRateIndexValueDate(Index1M,$H2025)</f>
        <v>53944</v>
      </c>
      <c r="J2025" s="144">
        <f>IFERROR(_xll.qlIndexFixing(Index1M,$H2025,TRUE,_xll.ohTrigger(RecalcTrigger,Trigger1M)),NA())</f>
        <v>6.7152956837182032E-3</v>
      </c>
      <c r="K2025" s="44">
        <f>IFERROR(_xll.qlIndexFixing(Index3M,H2025,TRUE,_xll.ohTrigger(RecalcTrigger,Trigger3M)),NA())</f>
        <v>6.9499692154185956E-3</v>
      </c>
      <c r="L2025" s="44">
        <f>IFERROR(_xll.qlIndexFixing(Index6M,$H2025,TRUE,_xll.ohTrigger(RecalcTrigger,Trigger6M)),NA())</f>
        <v>6.834380720917437E-3</v>
      </c>
      <c r="M2025" s="145">
        <f>IFERROR(_xll.qlIndexFixing(Index1Y,$H2025,TRUE,_xll.ohTrigger(RecalcTrigger,Trigger1Y)),NA())</f>
        <v>7.13398044280054E-3</v>
      </c>
      <c r="N2025" s="144">
        <f>IFERROR(_xll.qlIndexFixing(ONIndex1M,I2025,TRUE,_xll.ohTrigger(RecalcTrigger,Trigger1M)),NA())</f>
        <v>6.7179714165988003E-3</v>
      </c>
      <c r="O2025" s="44">
        <f>IFERROR(_xll.qlIndexFixing(ONIndex3M,I2025,TRUE,_xll.ohTrigger(RecalcTrigger,Trigger3M)),NA())</f>
        <v>6.9592194808443253E-3</v>
      </c>
      <c r="P2025" s="44">
        <f>IFERROR(_xll.qlIndexFixing(ONIndex6M,I2025,TRUE,_xll.ohTrigger(RecalcTrigger,Trigger6M)),NA())</f>
        <v>6.8641839599514753E-3</v>
      </c>
      <c r="Q2025" s="145">
        <f>IFERROR(_xll.qlIndexFixing(ONIndex1Y,I2025,TRUE,_xll.ohTrigger(RecalcTrigger,Trigger1Y)),NA())</f>
        <v>7.1842012275169509E-3</v>
      </c>
    </row>
    <row r="2026" spans="2:17" x14ac:dyDescent="0.2">
      <c r="B2026" s="39" t="s">
        <v>42</v>
      </c>
      <c r="D2026" s="42">
        <f>_xll.qlCalendarAdvance(Calendar,$D2025,B2026,"f",FALSE)</f>
        <v>53947</v>
      </c>
      <c r="E2026" s="139">
        <f>_xll.qlInterestRateIndexValueDate(IndexON,D2026)</f>
        <v>53947</v>
      </c>
      <c r="F2026" s="155">
        <f>IFERROR(_xll.qlIndexFixing(IndexON,D2026,TRUE,_xll.ohTrigger(RecalcTrigger,TriggerON)),NA())</f>
        <v>6.6516290131080069E-3</v>
      </c>
      <c r="H2026" s="42">
        <f>_xll.qlCalendarAdvance(Calendar,$H2025,B2026,"f",FALSE)</f>
        <v>53947</v>
      </c>
      <c r="I2026" s="139">
        <f>_xll.qlInterestRateIndexValueDate(Index1M,$H2026)</f>
        <v>53951</v>
      </c>
      <c r="J2026" s="144">
        <f>IFERROR(_xll.qlIndexFixing(Index1M,$H2026,TRUE,_xll.ohTrigger(RecalcTrigger,Trigger1M)),NA())</f>
        <v>6.7127725904159163E-3</v>
      </c>
      <c r="K2026" s="44">
        <f>IFERROR(_xll.qlIndexFixing(Index3M,H2026,TRUE,_xll.ohTrigger(RecalcTrigger,Trigger3M)),NA())</f>
        <v>6.9474610751622309E-3</v>
      </c>
      <c r="L2026" s="44">
        <f>IFERROR(_xll.qlIndexFixing(Index6M,$H2026,TRUE,_xll.ohTrigger(RecalcTrigger,Trigger6M)),NA())</f>
        <v>6.8310824008933008E-3</v>
      </c>
      <c r="M2026" s="145">
        <f>IFERROR(_xll.qlIndexFixing(Index1Y,$H2026,TRUE,_xll.ohTrigger(RecalcTrigger,Trigger1Y)),NA())</f>
        <v>7.1309671058955131E-3</v>
      </c>
      <c r="N2026" s="144">
        <f>IFERROR(_xll.qlIndexFixing(ONIndex1M,I2026,TRUE,_xll.ohTrigger(RecalcTrigger,Trigger1M)),NA())</f>
        <v>6.7154618000841992E-3</v>
      </c>
      <c r="O2026" s="44">
        <f>IFERROR(_xll.qlIndexFixing(ONIndex3M,I2026,TRUE,_xll.ohTrigger(RecalcTrigger,Trigger3M)),NA())</f>
        <v>6.9567566390738023E-3</v>
      </c>
      <c r="P2026" s="44">
        <f>IFERROR(_xll.qlIndexFixing(ONIndex6M,I2026,TRUE,_xll.ohTrigger(RecalcTrigger,Trigger6M)),NA())</f>
        <v>6.8609059500079894E-3</v>
      </c>
      <c r="Q2026" s="145">
        <f>IFERROR(_xll.qlIndexFixing(ONIndex1Y,I2026,TRUE,_xll.ohTrigger(RecalcTrigger,Trigger1Y)),NA())</f>
        <v>7.1813474536597255E-3</v>
      </c>
    </row>
    <row r="2027" spans="2:17" x14ac:dyDescent="0.2">
      <c r="B2027" s="39" t="s">
        <v>42</v>
      </c>
      <c r="D2027" s="42">
        <f>_xll.qlCalendarAdvance(Calendar,$D2026,B2027,"f",FALSE)</f>
        <v>53954</v>
      </c>
      <c r="E2027" s="139">
        <f>_xll.qlInterestRateIndexValueDate(IndexON,D2027)</f>
        <v>53954</v>
      </c>
      <c r="F2027" s="155">
        <f>IFERROR(_xll.qlIndexFixing(IndexON,D2027,TRUE,_xll.ohTrigger(RecalcTrigger,TriggerON)),NA())</f>
        <v>6.6490695705301306E-3</v>
      </c>
      <c r="H2027" s="42">
        <f>_xll.qlCalendarAdvance(Calendar,$H2026,B2027,"f",FALSE)</f>
        <v>53954</v>
      </c>
      <c r="I2027" s="139">
        <f>_xll.qlInterestRateIndexValueDate(Index1M,$H2027)</f>
        <v>53958</v>
      </c>
      <c r="J2027" s="144">
        <f>IFERROR(_xll.qlIndexFixing(Index1M,$H2027,TRUE,_xll.ohTrigger(RecalcTrigger,Trigger1M)),NA())</f>
        <v>6.7102427091434436E-3</v>
      </c>
      <c r="K2027" s="44">
        <f>IFERROR(_xll.qlIndexFixing(Index3M,H2027,TRUE,_xll.ohTrigger(RecalcTrigger,Trigger3M)),NA())</f>
        <v>6.9449462482519984E-3</v>
      </c>
      <c r="L2027" s="44">
        <f>IFERROR(_xll.qlIndexFixing(Index6M,$H2027,TRUE,_xll.ohTrigger(RecalcTrigger,Trigger6M)),NA())</f>
        <v>6.8277834186090272E-3</v>
      </c>
      <c r="M2027" s="145">
        <f>IFERROR(_xll.qlIndexFixing(Index1Y,$H2027,TRUE,_xll.ohTrigger(RecalcTrigger,Trigger1Y)),NA())</f>
        <v>7.1279483525893876E-3</v>
      </c>
      <c r="N2027" s="144">
        <f>IFERROR(_xll.qlIndexFixing(ONIndex1M,I2027,TRUE,_xll.ohTrigger(RecalcTrigger,Trigger1M)),NA())</f>
        <v>6.7129454017145207E-3</v>
      </c>
      <c r="O2027" s="44">
        <f>IFERROR(_xll.qlIndexFixing(ONIndex3M,I2027,TRUE,_xll.ohTrigger(RecalcTrigger,Trigger3M)),NA())</f>
        <v>6.954287147342697E-3</v>
      </c>
      <c r="P2027" s="44">
        <f>IFERROR(_xll.qlIndexFixing(ONIndex6M,I2027,TRUE,_xll.ohTrigger(RecalcTrigger,Trigger6M)),NA())</f>
        <v>6.8576271429421354E-3</v>
      </c>
      <c r="Q2027" s="145">
        <f>IFERROR(_xll.qlIndexFixing(ONIndex1Y,I2027,TRUE,_xll.ohTrigger(RecalcTrigger,Trigger1Y)),NA())</f>
        <v>7.178488401224925E-3</v>
      </c>
    </row>
    <row r="2028" spans="2:17" x14ac:dyDescent="0.2">
      <c r="B2028" s="39" t="s">
        <v>42</v>
      </c>
      <c r="D2028" s="42">
        <f>_xll.qlCalendarAdvance(Calendar,$D2027,B2028,"f",FALSE)</f>
        <v>53961</v>
      </c>
      <c r="E2028" s="139">
        <f>_xll.qlInterestRateIndexValueDate(IndexON,D2028)</f>
        <v>53961</v>
      </c>
      <c r="F2028" s="155">
        <f>IFERROR(_xll.qlIndexFixing(IndexON,D2028,TRUE,_xll.ohTrigger(RecalcTrigger,TriggerON)),NA())</f>
        <v>6.6465037070884136E-3</v>
      </c>
      <c r="H2028" s="42">
        <f>_xll.qlCalendarAdvance(Calendar,$H2027,B2028,"f",FALSE)</f>
        <v>53961</v>
      </c>
      <c r="I2028" s="139">
        <f>_xll.qlInterestRateIndexValueDate(Index1M,$H2028)</f>
        <v>53965</v>
      </c>
      <c r="J2028" s="144">
        <f>IFERROR(_xll.qlIndexFixing(Index1M,$H2028,TRUE,_xll.ohTrigger(RecalcTrigger,Trigger1M)),NA())</f>
        <v>6.7075867114255979E-3</v>
      </c>
      <c r="K2028" s="44">
        <f>IFERROR(_xll.qlIndexFixing(Index3M,H2028,TRUE,_xll.ohTrigger(RecalcTrigger,Trigger3M)),NA())</f>
        <v>6.9423102220720154E-3</v>
      </c>
      <c r="L2028" s="44">
        <f>IFERROR(_xll.qlIndexFixing(Index6M,$H2028,TRUE,_xll.ohTrigger(RecalcTrigger,Trigger6M)),NA())</f>
        <v>6.8243124783942269E-3</v>
      </c>
      <c r="M2028" s="145">
        <f>IFERROR(_xll.qlIndexFixing(Index1Y,$H2028,TRUE,_xll.ohTrigger(RecalcTrigger,Trigger1Y)),NA())</f>
        <v>7.1249241787139138E-3</v>
      </c>
      <c r="N2028" s="144">
        <f>IFERROR(_xll.qlIndexFixing(ONIndex1M,I2028,TRUE,_xll.ohTrigger(RecalcTrigger,Trigger1M)),NA())</f>
        <v>6.7104222198111074E-3</v>
      </c>
      <c r="O2028" s="44">
        <f>IFERROR(_xll.qlIndexFixing(ONIndex3M,I2028,TRUE,_xll.ohTrigger(RecalcTrigger,Trigger3M)),NA())</f>
        <v>6.9518110011745904E-3</v>
      </c>
      <c r="P2028" s="44">
        <f>IFERROR(_xll.qlIndexFixing(ONIndex6M,I2028,TRUE,_xll.ohTrigger(RecalcTrigger,Trigger6M)),NA())</f>
        <v>6.8543475492255368E-3</v>
      </c>
      <c r="Q2028" s="145">
        <f>IFERROR(_xll.qlIndexFixing(ONIndex1Y,I2028,TRUE,_xll.ohTrigger(RecalcTrigger,Trigger1Y)),NA())</f>
        <v>7.1756240658960024E-3</v>
      </c>
    </row>
    <row r="2029" spans="2:17" x14ac:dyDescent="0.2">
      <c r="B2029" s="39" t="s">
        <v>42</v>
      </c>
      <c r="D2029" s="42">
        <f>_xll.qlCalendarAdvance(Calendar,$D2028,B2029,"f",FALSE)</f>
        <v>53968</v>
      </c>
      <c r="E2029" s="139">
        <f>_xll.qlInterestRateIndexValueDate(IndexON,D2029)</f>
        <v>53968</v>
      </c>
      <c r="F2029" s="155">
        <f>IFERROR(_xll.qlIndexFixing(IndexON,D2029,TRUE,_xll.ohTrigger(RecalcTrigger,TriggerON)),NA())</f>
        <v>6.6439314215838152E-3</v>
      </c>
      <c r="H2029" s="42">
        <f>_xll.qlCalendarAdvance(Calendar,$H2028,B2029,"f",FALSE)</f>
        <v>53968</v>
      </c>
      <c r="I2029" s="139">
        <f>_xll.qlInterestRateIndexValueDate(Index1M,$H2029)</f>
        <v>53972</v>
      </c>
      <c r="J2029" s="144">
        <f>IFERROR(_xll.qlIndexFixing(Index1M,$H2029,TRUE,_xll.ohTrigger(RecalcTrigger,Trigger1M)),NA())</f>
        <v>6.7050427166945939E-3</v>
      </c>
      <c r="K2029" s="44">
        <f>IFERROR(_xll.qlIndexFixing(Index3M,H2029,TRUE,_xll.ohTrigger(RecalcTrigger,Trigger3M)),NA())</f>
        <v>6.9397814810788919E-3</v>
      </c>
      <c r="L2029" s="44">
        <f>IFERROR(_xll.qlIndexFixing(Index6M,$H2029,TRUE,_xll.ohTrigger(RecalcTrigger,Trigger6M)),NA())</f>
        <v>6.8210120983720557E-3</v>
      </c>
      <c r="M2029" s="145">
        <f>IFERROR(_xll.qlIndexFixing(Index1Y,$H2029,TRUE,_xll.ohTrigger(RecalcTrigger,Trigger1Y)),NA())</f>
        <v>7.1218945801021505E-3</v>
      </c>
      <c r="N2029" s="144">
        <f>IFERROR(_xll.qlIndexFixing(ONIndex1M,I2029,TRUE,_xll.ohTrigger(RecalcTrigger,Trigger1M)),NA())</f>
        <v>6.7078922526953022E-3</v>
      </c>
      <c r="O2029" s="44">
        <f>IFERROR(_xll.qlIndexFixing(ONIndex3M,I2029,TRUE,_xll.ohTrigger(RecalcTrigger,Trigger3M)),NA())</f>
        <v>6.9493281964128073E-3</v>
      </c>
      <c r="P2029" s="44">
        <f>IFERROR(_xll.qlIndexFixing(ONIndex6M,I2029,TRUE,_xll.ohTrigger(RecalcTrigger,Trigger6M)),NA())</f>
        <v>6.851067179010073E-3</v>
      </c>
      <c r="Q2029" s="145">
        <f>IFERROR(_xll.qlIndexFixing(ONIndex1Y,I2029,TRUE,_xll.ohTrigger(RecalcTrigger,Trigger1Y)),NA())</f>
        <v>7.1727544435962187E-3</v>
      </c>
    </row>
    <row r="2030" spans="2:17" x14ac:dyDescent="0.2">
      <c r="B2030" s="39" t="s">
        <v>42</v>
      </c>
      <c r="D2030" s="42">
        <f>_xll.qlCalendarAdvance(Calendar,$D2029,B2030,"f",FALSE)</f>
        <v>53975</v>
      </c>
      <c r="E2030" s="139">
        <f>_xll.qlInterestRateIndexValueDate(IndexON,D2030)</f>
        <v>53975</v>
      </c>
      <c r="F2030" s="155">
        <f>IFERROR(_xll.qlIndexFixing(IndexON,D2030,TRUE,_xll.ohTrigger(RecalcTrigger,TriggerON)),NA())</f>
        <v>6.6413527129771666E-3</v>
      </c>
      <c r="H2030" s="42">
        <f>_xll.qlCalendarAdvance(Calendar,$H2029,B2030,"f",FALSE)</f>
        <v>53975</v>
      </c>
      <c r="I2030" s="139">
        <f>_xll.qlInterestRateIndexValueDate(Index1M,$H2030)</f>
        <v>53979</v>
      </c>
      <c r="J2030" s="144">
        <f>IFERROR(_xll.qlIndexFixing(Index1M,$H2030,TRUE,_xll.ohTrigger(RecalcTrigger,Trigger1M)),NA())</f>
        <v>6.7024919288555789E-3</v>
      </c>
      <c r="K2030" s="44">
        <f>IFERROR(_xll.qlIndexFixing(Index3M,H2030,TRUE,_xll.ohTrigger(RecalcTrigger,Trigger3M)),NA())</f>
        <v>6.9372460400226555E-3</v>
      </c>
      <c r="L2030" s="44">
        <f>IFERROR(_xll.qlIndexFixing(Index6M,$H2030,TRUE,_xll.ohTrigger(RecalcTrigger,Trigger6M)),NA())</f>
        <v>6.8177110882410227E-3</v>
      </c>
      <c r="M2030" s="145">
        <f>IFERROR(_xll.qlIndexFixing(Index1Y,$H2030,TRUE,_xll.ohTrigger(RecalcTrigger,Trigger1Y)),NA())</f>
        <v>7.1188595525867229E-3</v>
      </c>
      <c r="N2030" s="144">
        <f>IFERROR(_xll.qlIndexFixing(ONIndex1M,I2030,TRUE,_xll.ohTrigger(RecalcTrigger,Trigger1M)),NA())</f>
        <v>6.7053554988483199E-3</v>
      </c>
      <c r="O2030" s="44">
        <f>IFERROR(_xll.qlIndexFixing(ONIndex3M,I2030,TRUE,_xll.ohTrigger(RecalcTrigger,Trigger3M)),NA())</f>
        <v>6.9468387286608646E-3</v>
      </c>
      <c r="P2030" s="44">
        <f>IFERROR(_xll.qlIndexFixing(ONIndex6M,I2030,TRUE,_xll.ohTrigger(RecalcTrigger,Trigger6M)),NA())</f>
        <v>6.8477860428473036E-3</v>
      </c>
      <c r="Q2030" s="145">
        <f>IFERROR(_xll.qlIndexFixing(ONIndex1Y,I2030,TRUE,_xll.ohTrigger(RecalcTrigger,Trigger1Y)),NA())</f>
        <v>7.1698795300090268E-3</v>
      </c>
    </row>
    <row r="2031" spans="2:17" x14ac:dyDescent="0.2">
      <c r="B2031" s="39" t="s">
        <v>42</v>
      </c>
      <c r="D2031" s="42">
        <f>_xll.qlCalendarAdvance(Calendar,$D2030,B2031,"f",FALSE)</f>
        <v>53982</v>
      </c>
      <c r="E2031" s="139">
        <f>_xll.qlInterestRateIndexValueDate(IndexON,D2031)</f>
        <v>53982</v>
      </c>
      <c r="F2031" s="155">
        <f>IFERROR(_xll.qlIndexFixing(IndexON,D2031,TRUE,_xll.ohTrigger(RecalcTrigger,TriggerON)),NA())</f>
        <v>6.638767580309235E-3</v>
      </c>
      <c r="H2031" s="42">
        <f>_xll.qlCalendarAdvance(Calendar,$H2030,B2031,"f",FALSE)</f>
        <v>53982</v>
      </c>
      <c r="I2031" s="139">
        <f>_xll.qlInterestRateIndexValueDate(Index1M,$H2031)</f>
        <v>53986</v>
      </c>
      <c r="J2031" s="144">
        <f>IFERROR(_xll.qlIndexFixing(Index1M,$H2031,TRUE,_xll.ohTrigger(RecalcTrigger,Trigger1M)),NA())</f>
        <v>6.6999343462788878E-3</v>
      </c>
      <c r="K2031" s="44">
        <f>IFERROR(_xll.qlIndexFixing(Index3M,H2031,TRUE,_xll.ohTrigger(RecalcTrigger,Trigger3M)),NA())</f>
        <v>6.9347038945763327E-3</v>
      </c>
      <c r="L2031" s="44">
        <f>IFERROR(_xll.qlIndexFixing(Index6M,$H2031,TRUE,_xll.ohTrigger(RecalcTrigger,Trigger6M)),NA())</f>
        <v>6.8144094584618323E-3</v>
      </c>
      <c r="M2031" s="145">
        <f>IFERROR(_xll.qlIndexFixing(Index1Y,$H2031,TRUE,_xll.ohTrigger(RecalcTrigger,Trigger1Y)),NA())</f>
        <v>7.1158190920000341E-3</v>
      </c>
      <c r="N2031" s="144">
        <f>IFERROR(_xll.qlIndexFixing(ONIndex1M,I2031,TRUE,_xll.ohTrigger(RecalcTrigger,Trigger1M)),NA())</f>
        <v>6.7028119564316313E-3</v>
      </c>
      <c r="O2031" s="44">
        <f>IFERROR(_xll.qlIndexFixing(ONIndex3M,I2031,TRUE,_xll.ohTrigger(RecalcTrigger,Trigger3M)),NA())</f>
        <v>6.9443425935222791E-3</v>
      </c>
      <c r="P2031" s="44">
        <f>IFERROR(_xll.qlIndexFixing(ONIndex6M,I2031,TRUE,_xll.ohTrigger(RecalcTrigger,Trigger6M)),NA())</f>
        <v>6.8445041512887883E-3</v>
      </c>
      <c r="Q2031" s="145">
        <f>IFERROR(_xll.qlIndexFixing(ONIndex1Y,I2031,TRUE,_xll.ohTrigger(RecalcTrigger,Trigger1Y)),NA())</f>
        <v>7.1669993210576877E-3</v>
      </c>
    </row>
    <row r="2032" spans="2:17" x14ac:dyDescent="0.2">
      <c r="B2032" s="39" t="s">
        <v>42</v>
      </c>
      <c r="D2032" s="42">
        <f>_xll.qlCalendarAdvance(Calendar,$D2031,B2032,"f",FALSE)</f>
        <v>53989</v>
      </c>
      <c r="E2032" s="139">
        <f>_xll.qlInterestRateIndexValueDate(IndexON,D2032)</f>
        <v>53989</v>
      </c>
      <c r="F2032" s="155">
        <f>IFERROR(_xll.qlIndexFixing(IndexON,D2032,TRUE,_xll.ohTrigger(RecalcTrigger,TriggerON)),NA())</f>
        <v>6.6361760226207878E-3</v>
      </c>
      <c r="H2032" s="42">
        <f>_xll.qlCalendarAdvance(Calendar,$H2031,B2032,"f",FALSE)</f>
        <v>53989</v>
      </c>
      <c r="I2032" s="139">
        <f>_xll.qlInterestRateIndexValueDate(Index1M,$H2032)</f>
        <v>53993</v>
      </c>
      <c r="J2032" s="144">
        <f>IFERROR(_xll.qlIndexFixing(Index1M,$H2032,TRUE,_xll.ohTrigger(RecalcTrigger,Trigger1M)),NA())</f>
        <v>6.6973699673245424E-3</v>
      </c>
      <c r="K2032" s="44">
        <f>IFERROR(_xll.qlIndexFixing(Index3M,H2032,TRUE,_xll.ohTrigger(RecalcTrigger,Trigger3M)),NA())</f>
        <v>6.9321550404077359E-3</v>
      </c>
      <c r="L2032" s="44">
        <f>IFERROR(_xll.qlIndexFixing(Index6M,$H2032,TRUE,_xll.ohTrigger(RecalcTrigger,Trigger6M)),NA())</f>
        <v>6.8111072194960605E-3</v>
      </c>
      <c r="M2032" s="145">
        <f>IFERROR(_xll.qlIndexFixing(Index1Y,$H2032,TRUE,_xll.ohTrigger(RecalcTrigger,Trigger1Y)),NA())</f>
        <v>7.1127731941755812E-3</v>
      </c>
      <c r="N2032" s="144">
        <f>IFERROR(_xll.qlIndexFixing(ONIndex1M,I2032,TRUE,_xll.ohTrigger(RecalcTrigger,Trigger1M)),NA())</f>
        <v>6.7002616240063873E-3</v>
      </c>
      <c r="O2032" s="44">
        <f>IFERROR(_xll.qlIndexFixing(ONIndex3M,I2032,TRUE,_xll.ohTrigger(RecalcTrigger,Trigger3M)),NA())</f>
        <v>6.9418397867604398E-3</v>
      </c>
      <c r="P2032" s="44">
        <f>IFERROR(_xll.qlIndexFixing(ONIndex6M,I2032,TRUE,_xll.ohTrigger(RecalcTrigger,Trigger6M)),NA())</f>
        <v>6.8412215145663424E-3</v>
      </c>
      <c r="Q2032" s="145">
        <f>IFERROR(_xll.qlIndexFixing(ONIndex1Y,I2032,TRUE,_xll.ohTrigger(RecalcTrigger,Trigger1Y)),NA())</f>
        <v>7.1641138125055903E-3</v>
      </c>
    </row>
    <row r="2033" spans="2:17" x14ac:dyDescent="0.2">
      <c r="B2033" s="39" t="s">
        <v>42</v>
      </c>
      <c r="D2033" s="42">
        <f>_xll.qlCalendarAdvance(Calendar,$D2032,B2033,"f",FALSE)</f>
        <v>53996</v>
      </c>
      <c r="E2033" s="139">
        <f>_xll.qlInterestRateIndexValueDate(IndexON,D2033)</f>
        <v>53996</v>
      </c>
      <c r="F2033" s="155">
        <f>IFERROR(_xll.qlIndexFixing(IndexON,D2033,TRUE,_xll.ohTrigger(RecalcTrigger,TriggerON)),NA())</f>
        <v>6.6335780387927201E-3</v>
      </c>
      <c r="H2033" s="42">
        <f>_xll.qlCalendarAdvance(Calendar,$H2032,B2033,"f",FALSE)</f>
        <v>53996</v>
      </c>
      <c r="I2033" s="139">
        <f>_xll.qlInterestRateIndexValueDate(Index1M,$H2033)</f>
        <v>54000</v>
      </c>
      <c r="J2033" s="144">
        <f>IFERROR(_xll.qlIndexFixing(Index1M,$H2033,TRUE,_xll.ohTrigger(RecalcTrigger,Trigger1M)),NA())</f>
        <v>6.6949207825173218E-3</v>
      </c>
      <c r="K2033" s="44">
        <f>IFERROR(_xll.qlIndexFixing(Index3M,H2033,TRUE,_xll.ohTrigger(RecalcTrigger,Trigger3M)),NA())</f>
        <v>6.9295994731907616E-3</v>
      </c>
      <c r="L2033" s="44">
        <f>IFERROR(_xll.qlIndexFixing(Index6M,$H2033,TRUE,_xll.ohTrigger(RecalcTrigger,Trigger6M)),NA())</f>
        <v>6.8079762032953964E-3</v>
      </c>
      <c r="M2033" s="145">
        <f>IFERROR(_xll.qlIndexFixing(Index1Y,$H2033,TRUE,_xll.ohTrigger(RecalcTrigger,Trigger1Y)),NA())</f>
        <v>7.1097218549459884E-3</v>
      </c>
      <c r="N2033" s="144">
        <f>IFERROR(_xll.qlIndexFixing(ONIndex1M,I2033,TRUE,_xll.ohTrigger(RecalcTrigger,Trigger1M)),NA())</f>
        <v>6.6977044998139945E-3</v>
      </c>
      <c r="O2033" s="44">
        <f>IFERROR(_xll.qlIndexFixing(ONIndex3M,I2033,TRUE,_xll.ohTrigger(RecalcTrigger,Trigger3M)),NA())</f>
        <v>6.9393303039788634E-3</v>
      </c>
      <c r="P2033" s="44">
        <f>IFERROR(_xll.qlIndexFixing(ONIndex6M,I2033,TRUE,_xll.ohTrigger(RecalcTrigger,Trigger6M)),NA())</f>
        <v>6.8379381432315256E-3</v>
      </c>
      <c r="Q2033" s="145">
        <f>IFERROR(_xll.qlIndexFixing(ONIndex1Y,I2033,TRUE,_xll.ohTrigger(RecalcTrigger,Trigger1Y)),NA())</f>
        <v>7.1612230001960597E-3</v>
      </c>
    </row>
    <row r="2034" spans="2:17" x14ac:dyDescent="0.2">
      <c r="B2034" s="39" t="s">
        <v>42</v>
      </c>
      <c r="D2034" s="42">
        <f>_xll.qlCalendarAdvance(Calendar,$D2033,B2034,"f",FALSE)</f>
        <v>54003</v>
      </c>
      <c r="E2034" s="139">
        <f>_xll.qlInterestRateIndexValueDate(IndexON,D2034)</f>
        <v>54003</v>
      </c>
      <c r="F2034" s="155">
        <f>IFERROR(_xll.qlIndexFixing(IndexON,D2034,TRUE,_xll.ohTrigger(RecalcTrigger,TriggerON)),NA())</f>
        <v>6.6309736279457354E-3</v>
      </c>
      <c r="H2034" s="42">
        <f>_xll.qlCalendarAdvance(Calendar,$H2033,B2034,"f",FALSE)</f>
        <v>54003</v>
      </c>
      <c r="I2034" s="139">
        <f>_xll.qlInterestRateIndexValueDate(Index1M,$H2034)</f>
        <v>54007</v>
      </c>
      <c r="J2034" s="144">
        <f>IFERROR(_xll.qlIndexFixing(Index1M,$H2034,TRUE,_xll.ohTrigger(RecalcTrigger,Trigger1M)),NA())</f>
        <v>6.6923433396368637E-3</v>
      </c>
      <c r="K2034" s="44">
        <f>IFERROR(_xll.qlIndexFixing(Index3M,H2034,TRUE,_xll.ohTrigger(RecalcTrigger,Trigger3M)),NA())</f>
        <v>6.9270371885932222E-3</v>
      </c>
      <c r="L2034" s="44">
        <f>IFERROR(_xll.qlIndexFixing(Index6M,$H2034,TRUE,_xll.ohTrigger(RecalcTrigger,Trigger6M)),NA())</f>
        <v>6.8046728781154106E-3</v>
      </c>
      <c r="M2034" s="145">
        <f>IFERROR(_xll.qlIndexFixing(Index1Y,$H2034,TRUE,_xll.ohTrigger(RecalcTrigger,Trigger1Y)),NA())</f>
        <v>7.106665070144751E-3</v>
      </c>
      <c r="N2034" s="144">
        <f>IFERROR(_xll.qlIndexFixing(ONIndex1M,I2034,TRUE,_xll.ohTrigger(RecalcTrigger,Trigger1M)),NA())</f>
        <v>6.695140582335668E-3</v>
      </c>
      <c r="O2034" s="44">
        <f>IFERROR(_xll.qlIndexFixing(ONIndex3M,I2034,TRUE,_xll.ohTrigger(RecalcTrigger,Trigger3M)),NA())</f>
        <v>6.9368141408610029E-3</v>
      </c>
      <c r="P2034" s="44">
        <f>IFERROR(_xll.qlIndexFixing(ONIndex6M,I2034,TRUE,_xll.ohTrigger(RecalcTrigger,Trigger6M)),NA())</f>
        <v>6.8346540475960893E-3</v>
      </c>
      <c r="Q2034" s="145">
        <f>IFERROR(_xll.qlIndexFixing(ONIndex1Y,I2034,TRUE,_xll.ohTrigger(RecalcTrigger,Trigger1Y)),NA())</f>
        <v>7.1583268798924848E-3</v>
      </c>
    </row>
    <row r="2035" spans="2:17" x14ac:dyDescent="0.2">
      <c r="B2035" s="39" t="s">
        <v>42</v>
      </c>
      <c r="D2035" s="42">
        <f>_xll.qlCalendarAdvance(Calendar,$D2034,B2035,"f",FALSE)</f>
        <v>54010</v>
      </c>
      <c r="E2035" s="139">
        <f>_xll.qlInterestRateIndexValueDate(IndexON,D2035)</f>
        <v>54010</v>
      </c>
      <c r="F2035" s="155">
        <f>IFERROR(_xll.qlIndexFixing(IndexON,D2035,TRUE,_xll.ohTrigger(RecalcTrigger,TriggerON)),NA())</f>
        <v>6.6283627889607288E-3</v>
      </c>
      <c r="H2035" s="42">
        <f>_xll.qlCalendarAdvance(Calendar,$H2034,B2035,"f",FALSE)</f>
        <v>54010</v>
      </c>
      <c r="I2035" s="139">
        <f>_xll.qlInterestRateIndexValueDate(Index1M,$H2035)</f>
        <v>54014</v>
      </c>
      <c r="J2035" s="144">
        <f>IFERROR(_xll.qlIndexFixing(Index1M,$H2035,TRUE,_xll.ohTrigger(RecalcTrigger,Trigger1M)),NA())</f>
        <v>6.6897590956953579E-3</v>
      </c>
      <c r="K2035" s="44">
        <f>IFERROR(_xll.qlIndexFixing(Index3M,H2035,TRUE,_xll.ohTrigger(RecalcTrigger,Trigger3M)),NA())</f>
        <v>6.9244681822890133E-3</v>
      </c>
      <c r="L2035" s="44">
        <f>IFERROR(_xll.qlIndexFixing(Index6M,$H2035,TRUE,_xll.ohTrigger(RecalcTrigger,Trigger6M)),NA())</f>
        <v>6.8013689743679001E-3</v>
      </c>
      <c r="M2035" s="145">
        <f>IFERROR(_xll.qlIndexFixing(Index1Y,$H2035,TRUE,_xll.ohTrigger(RecalcTrigger,Trigger1Y)),NA())</f>
        <v>7.1036028356049304E-3</v>
      </c>
      <c r="N2035" s="144">
        <f>IFERROR(_xll.qlIndexFixing(ONIndex1M,I2035,TRUE,_xll.ohTrigger(RecalcTrigger,Trigger1M)),NA())</f>
        <v>6.6925698698128144E-3</v>
      </c>
      <c r="O2035" s="44">
        <f>IFERROR(_xll.qlIndexFixing(ONIndex3M,I2035,TRUE,_xll.ohTrigger(RecalcTrigger,Trigger3M)),NA())</f>
        <v>6.934291292930439E-3</v>
      </c>
      <c r="P2035" s="44">
        <f>IFERROR(_xll.qlIndexFixing(ONIndex6M,I2035,TRUE,_xll.ohTrigger(RecalcTrigger,Trigger6M)),NA())</f>
        <v>6.8313692381316571E-3</v>
      </c>
      <c r="Q2035" s="145">
        <f>IFERROR(_xll.qlIndexFixing(ONIndex1Y,I2035,TRUE,_xll.ohTrigger(RecalcTrigger,Trigger1Y)),NA())</f>
        <v>7.1554254474381906E-3</v>
      </c>
    </row>
    <row r="2036" spans="2:17" x14ac:dyDescent="0.2">
      <c r="B2036" s="39" t="s">
        <v>42</v>
      </c>
      <c r="D2036" s="42">
        <f>_xll.qlCalendarAdvance(Calendar,$D2035,B2036,"f",FALSE)</f>
        <v>54017</v>
      </c>
      <c r="E2036" s="139">
        <f>_xll.qlInterestRateIndexValueDate(IndexON,D2036)</f>
        <v>54017</v>
      </c>
      <c r="F2036" s="155">
        <f>IFERROR(_xll.qlIndexFixing(IndexON,D2036,TRUE,_xll.ohTrigger(RecalcTrigger,TriggerON)),NA())</f>
        <v>6.6257455207985316E-3</v>
      </c>
      <c r="H2036" s="42">
        <f>_xll.qlCalendarAdvance(Calendar,$H2035,B2036,"f",FALSE)</f>
        <v>54017</v>
      </c>
      <c r="I2036" s="139">
        <f>_xll.qlInterestRateIndexValueDate(Index1M,$H2036)</f>
        <v>54021</v>
      </c>
      <c r="J2036" s="144">
        <f>IFERROR(_xll.qlIndexFixing(Index1M,$H2036,TRUE,_xll.ohTrigger(RecalcTrigger,Trigger1M)),NA())</f>
        <v>6.6869208085090781E-3</v>
      </c>
      <c r="K2036" s="44">
        <f>IFERROR(_xll.qlIndexFixing(Index3M,H2036,TRUE,_xll.ohTrigger(RecalcTrigger,Trigger3M)),NA())</f>
        <v>6.9218924499476857E-3</v>
      </c>
      <c r="L2036" s="44">
        <f>IFERROR(_xll.qlIndexFixing(Index6M,$H2036,TRUE,_xll.ohTrigger(RecalcTrigger,Trigger6M)),NA())</f>
        <v>6.7980645025130706E-3</v>
      </c>
      <c r="M2036" s="145">
        <f>IFERROR(_xll.qlIndexFixing(Index1Y,$H2036,TRUE,_xll.ohTrigger(RecalcTrigger,Trigger1Y)),NA())</f>
        <v>7.1005351471600218E-3</v>
      </c>
      <c r="N2036" s="144">
        <f>IFERROR(_xll.qlIndexFixing(ONIndex1M,I2036,TRUE,_xll.ohTrigger(RecalcTrigger,Trigger1M)),NA())</f>
        <v>6.6899923606467127E-3</v>
      </c>
      <c r="O2036" s="44">
        <f>IFERROR(_xll.qlIndexFixing(ONIndex3M,I2036,TRUE,_xll.ohTrigger(RecalcTrigger,Trigger3M)),NA())</f>
        <v>6.9317617560304967E-3</v>
      </c>
      <c r="P2036" s="44">
        <f>IFERROR(_xll.qlIndexFixing(ONIndex6M,I2036,TRUE,_xll.ohTrigger(RecalcTrigger,Trigger6M)),NA())</f>
        <v>6.8280837253897886E-3</v>
      </c>
      <c r="Q2036" s="145">
        <f>IFERROR(_xll.qlIndexFixing(ONIndex1Y,I2036,TRUE,_xll.ohTrigger(RecalcTrigger,Trigger1Y)),NA())</f>
        <v>7.1525186986765021E-3</v>
      </c>
    </row>
    <row r="2037" spans="2:17" x14ac:dyDescent="0.2">
      <c r="B2037" s="39" t="s">
        <v>42</v>
      </c>
      <c r="D2037" s="42">
        <f>_xll.qlCalendarAdvance(Calendar,$D2036,B2037,"f",FALSE)</f>
        <v>54024</v>
      </c>
      <c r="E2037" s="139">
        <f>_xll.qlInterestRateIndexValueDate(IndexON,D2037)</f>
        <v>54024</v>
      </c>
      <c r="F2037" s="155">
        <f>IFERROR(_xll.qlIndexFixing(IndexON,D2037,TRUE,_xll.ohTrigger(RecalcTrigger,TriggerON)),NA())</f>
        <v>6.6231218226597832E-3</v>
      </c>
      <c r="H2037" s="42">
        <f>_xll.qlCalendarAdvance(Calendar,$H2036,B2037,"f",FALSE)</f>
        <v>54024</v>
      </c>
      <c r="I2037" s="139">
        <f>_xll.qlInterestRateIndexValueDate(Index1M,$H2037)</f>
        <v>54028</v>
      </c>
      <c r="J2037" s="144">
        <f>IFERROR(_xll.qlIndexFixing(Index1M,$H2037,TRUE,_xll.ohTrigger(RecalcTrigger,Trigger1M)),NA())</f>
        <v>6.6844460696022148E-3</v>
      </c>
      <c r="K2037" s="44">
        <f>IFERROR(_xll.qlIndexFixing(Index3M,H2037,TRUE,_xll.ohTrigger(RecalcTrigger,Trigger3M)),NA())</f>
        <v>6.9194292607672545E-3</v>
      </c>
      <c r="L2037" s="44">
        <f>IFERROR(_xll.qlIndexFixing(Index6M,$H2037,TRUE,_xll.ohTrigger(RecalcTrigger,Trigger6M)),NA())</f>
        <v>6.7945872530319803E-3</v>
      </c>
      <c r="M2037" s="145">
        <f>IFERROR(_xll.qlIndexFixing(Index1Y,$H2037,TRUE,_xll.ohTrigger(RecalcTrigger,Trigger1Y)),NA())</f>
        <v>7.0974620006439603E-3</v>
      </c>
      <c r="N2037" s="144">
        <f>IFERROR(_xll.qlIndexFixing(ONIndex1M,I2037,TRUE,_xll.ohTrigger(RecalcTrigger,Trigger1M)),NA())</f>
        <v>6.6874080532386415E-3</v>
      </c>
      <c r="O2037" s="44">
        <f>IFERROR(_xll.qlIndexFixing(ONIndex3M,I2037,TRUE,_xll.ohTrigger(RecalcTrigger,Trigger3M)),NA())</f>
        <v>6.929225525924565E-3</v>
      </c>
      <c r="P2037" s="44">
        <f>IFERROR(_xll.qlIndexFixing(ONIndex6M,I2037,TRUE,_xll.ohTrigger(RecalcTrigger,Trigger6M)),NA())</f>
        <v>6.8247975196022992E-3</v>
      </c>
      <c r="Q2037" s="145">
        <f>IFERROR(_xll.qlIndexFixing(ONIndex1Y,I2037,TRUE,_xll.ohTrigger(RecalcTrigger,Trigger1Y)),NA())</f>
        <v>7.1496066294507443E-3</v>
      </c>
    </row>
    <row r="2038" spans="2:17" x14ac:dyDescent="0.2">
      <c r="B2038" s="39" t="s">
        <v>42</v>
      </c>
      <c r="D2038" s="42">
        <f>_xll.qlCalendarAdvance(Calendar,$D2037,B2038,"f",FALSE)</f>
        <v>54031</v>
      </c>
      <c r="E2038" s="139">
        <f>_xll.qlInterestRateIndexValueDate(IndexON,D2038)</f>
        <v>54031</v>
      </c>
      <c r="F2038" s="155">
        <f>IFERROR(_xll.qlIndexFixing(IndexON,D2038,TRUE,_xll.ohTrigger(RecalcTrigger,TriggerON)),NA())</f>
        <v>6.6204916932655067E-3</v>
      </c>
      <c r="H2038" s="42">
        <f>_xll.qlCalendarAdvance(Calendar,$H2037,B2038,"f",FALSE)</f>
        <v>54031</v>
      </c>
      <c r="I2038" s="139">
        <f>_xll.qlInterestRateIndexValueDate(Index1M,$H2038)</f>
        <v>54035</v>
      </c>
      <c r="J2038" s="144">
        <f>IFERROR(_xll.qlIndexFixing(Index1M,$H2038,TRUE,_xll.ohTrigger(RecalcTrigger,Trigger1M)),NA())</f>
        <v>6.6818408780145964E-3</v>
      </c>
      <c r="K2038" s="44">
        <f>IFERROR(_xll.qlIndexFixing(Index3M,H2038,TRUE,_xll.ohTrigger(RecalcTrigger,Trigger3M)),NA())</f>
        <v>6.9168405949369891E-3</v>
      </c>
      <c r="L2038" s="44">
        <f>IFERROR(_xll.qlIndexFixing(Index6M,$H2038,TRUE,_xll.ohTrigger(RecalcTrigger,Trigger6M)),NA())</f>
        <v>6.7912815786420229E-3</v>
      </c>
      <c r="M2038" s="145">
        <f>IFERROR(_xll.qlIndexFixing(Index1Y,$H2038,TRUE,_xll.ohTrigger(RecalcTrigger,Trigger1Y)),NA())</f>
        <v>7.0943833918904603E-3</v>
      </c>
      <c r="N2038" s="144">
        <f>IFERROR(_xll.qlIndexFixing(ONIndex1M,I2038,TRUE,_xll.ohTrigger(RecalcTrigger,Trigger1M)),NA())</f>
        <v>6.6848169458300077E-3</v>
      </c>
      <c r="O2038" s="44">
        <f>IFERROR(_xll.qlIndexFixing(ONIndex3M,I2038,TRUE,_xll.ohTrigger(RecalcTrigger,Trigger3M)),NA())</f>
        <v>6.9266825979763524E-3</v>
      </c>
      <c r="P2038" s="44">
        <f>IFERROR(_xll.qlIndexFixing(ONIndex6M,I2038,TRUE,_xll.ohTrigger(RecalcTrigger,Trigger6M)),NA())</f>
        <v>6.8215106313207485E-3</v>
      </c>
      <c r="Q2038" s="145">
        <f>IFERROR(_xll.qlIndexFixing(ONIndex1Y,I2038,TRUE,_xll.ohTrigger(RecalcTrigger,Trigger1Y)),NA())</f>
        <v>7.1466892354443701E-3</v>
      </c>
    </row>
    <row r="2039" spans="2:17" x14ac:dyDescent="0.2">
      <c r="B2039" s="39" t="s">
        <v>42</v>
      </c>
      <c r="D2039" s="42">
        <f>_xll.qlCalendarAdvance(Calendar,$D2038,B2039,"f",FALSE)</f>
        <v>54038</v>
      </c>
      <c r="E2039" s="139">
        <f>_xll.qlInterestRateIndexValueDate(IndexON,D2039)</f>
        <v>54038</v>
      </c>
      <c r="F2039" s="155">
        <f>IFERROR(_xll.qlIndexFixing(IndexON,D2039,TRUE,_xll.ohTrigger(RecalcTrigger,TriggerON)),NA())</f>
        <v>6.6178551318163414E-3</v>
      </c>
      <c r="H2039" s="42">
        <f>_xll.qlCalendarAdvance(Calendar,$H2038,B2039,"f",FALSE)</f>
        <v>54038</v>
      </c>
      <c r="I2039" s="139">
        <f>_xll.qlInterestRateIndexValueDate(Index1M,$H2039)</f>
        <v>54042</v>
      </c>
      <c r="J2039" s="144">
        <f>IFERROR(_xll.qlIndexFixing(Index1M,$H2039,TRUE,_xll.ohTrigger(RecalcTrigger,Trigger1M)),NA())</f>
        <v>6.6792288785901032E-3</v>
      </c>
      <c r="K2039" s="44">
        <f>IFERROR(_xll.qlIndexFixing(Index3M,H2039,TRUE,_xll.ohTrigger(RecalcTrigger,Trigger3M)),NA())</f>
        <v>6.9142451905032012E-3</v>
      </c>
      <c r="L2039" s="44">
        <f>IFERROR(_xll.qlIndexFixing(Index6M,$H2039,TRUE,_xll.ohTrigger(RecalcTrigger,Trigger6M)),NA())</f>
        <v>6.78797536829565E-3</v>
      </c>
      <c r="M2039" s="145">
        <f>IFERROR(_xll.qlIndexFixing(Index1Y,$H2039,TRUE,_xll.ohTrigger(RecalcTrigger,Trigger1Y)),NA())</f>
        <v>7.0912993167330188E-3</v>
      </c>
      <c r="N2039" s="144">
        <f>IFERROR(_xll.qlIndexFixing(ONIndex1M,I2039,TRUE,_xll.ohTrigger(RecalcTrigger,Trigger1M)),NA())</f>
        <v>6.6822190368220902E-3</v>
      </c>
      <c r="O2039" s="44">
        <f>IFERROR(_xll.qlIndexFixing(ONIndex3M,I2039,TRUE,_xll.ohTrigger(RecalcTrigger,Trigger3M)),NA())</f>
        <v>6.9241329681091202E-3</v>
      </c>
      <c r="P2039" s="44">
        <f>IFERROR(_xll.qlIndexFixing(ONIndex6M,I2039,TRUE,_xll.ohTrigger(RecalcTrigger,Trigger6M)),NA())</f>
        <v>6.818223070776952E-3</v>
      </c>
      <c r="Q2039" s="145">
        <f>IFERROR(_xll.qlIndexFixing(ONIndex1Y,I2039,TRUE,_xll.ohTrigger(RecalcTrigger,Trigger1Y)),NA())</f>
        <v>7.1437665125806404E-3</v>
      </c>
    </row>
    <row r="2040" spans="2:17" x14ac:dyDescent="0.2">
      <c r="B2040" s="39" t="s">
        <v>42</v>
      </c>
      <c r="D2040" s="42">
        <f>_xll.qlCalendarAdvance(Calendar,$D2039,B2040,"f",FALSE)</f>
        <v>54045</v>
      </c>
      <c r="E2040" s="139">
        <f>_xll.qlInterestRateIndexValueDate(IndexON,D2040)</f>
        <v>54045</v>
      </c>
      <c r="F2040" s="155">
        <f>IFERROR(_xll.qlIndexFixing(IndexON,D2040,TRUE,_xll.ohTrigger(RecalcTrigger,TriggerON)),NA())</f>
        <v>6.6152121371931827E-3</v>
      </c>
      <c r="H2040" s="42">
        <f>_xll.qlCalendarAdvance(Calendar,$H2039,B2040,"f",FALSE)</f>
        <v>54045</v>
      </c>
      <c r="I2040" s="139">
        <f>_xll.qlInterestRateIndexValueDate(Index1M,$H2040)</f>
        <v>54049</v>
      </c>
      <c r="J2040" s="144">
        <f>IFERROR(_xll.qlIndexFixing(Index1M,$H2040,TRUE,_xll.ohTrigger(RecalcTrigger,Trigger1M)),NA())</f>
        <v>6.6766100696990715E-3</v>
      </c>
      <c r="K2040" s="44">
        <f>IFERROR(_xll.qlIndexFixing(Index3M,H2040,TRUE,_xll.ohTrigger(RecalcTrigger,Trigger3M)),NA())</f>
        <v>6.9116430431361694E-3</v>
      </c>
      <c r="L2040" s="44">
        <f>IFERROR(_xll.qlIndexFixing(Index6M,$H2040,TRUE,_xll.ohTrigger(RecalcTrigger,Trigger6M)),NA())</f>
        <v>6.7846686324544384E-3</v>
      </c>
      <c r="M2040" s="145">
        <f>IFERROR(_xll.qlIndexFixing(Index1Y,$H2040,TRUE,_xll.ohTrigger(RecalcTrigger,Trigger1Y)),NA())</f>
        <v>7.0882097710062248E-3</v>
      </c>
      <c r="N2040" s="144">
        <f>IFERROR(_xll.qlIndexFixing(ONIndex1M,I2040,TRUE,_xll.ohTrigger(RecalcTrigger,Trigger1M)),NA())</f>
        <v>6.6786197862445107E-3</v>
      </c>
      <c r="O2040" s="44">
        <f>IFERROR(_xll.qlIndexFixing(ONIndex3M,I2040,TRUE,_xll.ohTrigger(RecalcTrigger,Trigger3M)),NA())</f>
        <v>6.9206119965148361E-3</v>
      </c>
      <c r="P2040" s="44">
        <f>IFERROR(_xll.qlIndexFixing(ONIndex6M,I2040,TRUE,_xll.ohTrigger(RecalcTrigger,Trigger6M)),NA())</f>
        <v>6.8136543628849466E-3</v>
      </c>
      <c r="Q2040" s="145">
        <f>IFERROR(_xll.qlIndexFixing(ONIndex1Y,I2040,TRUE,_xll.ohTrigger(RecalcTrigger,Trigger1Y)),NA())</f>
        <v>7.1397234998560322E-3</v>
      </c>
    </row>
    <row r="2041" spans="2:17" x14ac:dyDescent="0.2">
      <c r="B2041" s="39" t="s">
        <v>42</v>
      </c>
      <c r="D2041" s="42">
        <f>_xll.qlCalendarAdvance(Calendar,$D2040,B2041,"f",FALSE)</f>
        <v>54053</v>
      </c>
      <c r="E2041" s="139">
        <f>_xll.qlInterestRateIndexValueDate(IndexON,D2041)</f>
        <v>54053</v>
      </c>
      <c r="F2041" s="155">
        <f>IFERROR(_xll.qlIndexFixing(IndexON,D2041,TRUE,_xll.ohTrigger(RecalcTrigger,TriggerON)),NA())</f>
        <v>6.611925936974572E-3</v>
      </c>
      <c r="H2041" s="42">
        <f>_xll.qlCalendarAdvance(Calendar,$H2040,B2041,"f",FALSE)</f>
        <v>54053</v>
      </c>
      <c r="I2041" s="139">
        <f>_xll.qlInterestRateIndexValueDate(Index1M,$H2041)</f>
        <v>54057</v>
      </c>
      <c r="J2041" s="144">
        <f>IFERROR(_xll.qlIndexFixing(Index1M,$H2041,TRUE,_xll.ohTrigger(RecalcTrigger,Trigger1M)),NA())</f>
        <v>6.6736088050248672E-3</v>
      </c>
      <c r="K2041" s="44">
        <f>IFERROR(_xll.qlIndexFixing(Index3M,H2041,TRUE,_xll.ohTrigger(RecalcTrigger,Trigger3M)),NA())</f>
        <v>6.9086608982262552E-3</v>
      </c>
      <c r="L2041" s="44">
        <f>IFERROR(_xll.qlIndexFixing(Index6M,$H2041,TRUE,_xll.ohTrigger(RecalcTrigger,Trigger6M)),NA())</f>
        <v>6.7810614954992932E-3</v>
      </c>
      <c r="M2041" s="145">
        <f>IFERROR(_xll.qlIndexFixing(Index1Y,$H2041,TRUE,_xll.ohTrigger(RecalcTrigger,Trigger1Y)),NA())</f>
        <v>7.0846721576035719E-3</v>
      </c>
      <c r="N2041" s="144">
        <f>IFERROR(_xll.qlIndexFixing(ONIndex1M,I2041,TRUE,_xll.ohTrigger(RecalcTrigger,Trigger1M)),NA())</f>
        <v>6.6760052553860305E-3</v>
      </c>
      <c r="O2041" s="44">
        <f>IFERROR(_xll.qlIndexFixing(ONIndex3M,I2041,TRUE,_xll.ohTrigger(RecalcTrigger,Trigger3M)),NA())</f>
        <v>6.9180459735473931E-3</v>
      </c>
      <c r="P2041" s="44">
        <f>IFERROR(_xll.qlIndexFixing(ONIndex6M,I2041,TRUE,_xll.ohTrigger(RecalcTrigger,Trigger6M)),NA())</f>
        <v>6.8103650890716239E-3</v>
      </c>
      <c r="Q2041" s="145">
        <f>IFERROR(_xll.qlIndexFixing(ONIndex1Y,I2041,TRUE,_xll.ohTrigger(RecalcTrigger,Trigger1Y)),NA())</f>
        <v>7.1367877014782977E-3</v>
      </c>
    </row>
    <row r="2042" spans="2:17" x14ac:dyDescent="0.2">
      <c r="B2042" s="39" t="s">
        <v>42</v>
      </c>
      <c r="D2042" s="42">
        <f>_xll.qlCalendarAdvance(Calendar,$D2041,B2042,"f",FALSE)</f>
        <v>54060</v>
      </c>
      <c r="E2042" s="139">
        <f>_xll.qlInterestRateIndexValueDate(IndexON,D2042)</f>
        <v>54060</v>
      </c>
      <c r="F2042" s="155">
        <f>IFERROR(_xll.qlIndexFixing(IndexON,D2042,TRUE,_xll.ohTrigger(RecalcTrigger,TriggerON)),NA())</f>
        <v>6.6092681366747286E-3</v>
      </c>
      <c r="H2042" s="42">
        <f>_xll.qlCalendarAdvance(Calendar,$H2041,B2042,"f",FALSE)</f>
        <v>54060</v>
      </c>
      <c r="I2042" s="139">
        <f>_xll.qlInterestRateIndexValueDate(Index1M,$H2042)</f>
        <v>54064</v>
      </c>
      <c r="J2042" s="144">
        <f>IFERROR(_xll.qlIndexFixing(Index1M,$H2042,TRUE,_xll.ohTrigger(RecalcTrigger,Trigger1M)),NA())</f>
        <v>6.6709753988994456E-3</v>
      </c>
      <c r="K2042" s="44">
        <f>IFERROR(_xll.qlIndexFixing(Index3M,H2042,TRUE,_xll.ohTrigger(RecalcTrigger,Trigger3M)),NA())</f>
        <v>6.9060442871419665E-3</v>
      </c>
      <c r="L2042" s="44">
        <f>IFERROR(_xll.qlIndexFixing(Index6M,$H2042,TRUE,_xll.ohTrigger(RecalcTrigger,Trigger6M)),NA())</f>
        <v>6.7777537633478156E-3</v>
      </c>
      <c r="M2042" s="145">
        <f>IFERROR(_xll.qlIndexFixing(Index1Y,$H2042,TRUE,_xll.ohTrigger(RecalcTrigger,Trigger1Y)),NA())</f>
        <v>7.0815708752002297E-3</v>
      </c>
      <c r="N2042" s="144">
        <f>IFERROR(_xll.qlIndexFixing(ONIndex1M,I2042,TRUE,_xll.ohTrigger(RecalcTrigger,Trigger1M)),NA())</f>
        <v>6.6740098822659633E-3</v>
      </c>
      <c r="O2042" s="44">
        <f>IFERROR(_xll.qlIndexFixing(ONIndex3M,I2042,TRUE,_xll.ohTrigger(RecalcTrigger,Trigger3M)),NA())</f>
        <v>6.9160761656839043E-3</v>
      </c>
      <c r="P2042" s="44">
        <f>IFERROR(_xll.qlIndexFixing(ONIndex6M,I2042,TRUE,_xll.ohTrigger(RecalcTrigger,Trigger6M)),NA())</f>
        <v>6.8078864785547921E-3</v>
      </c>
      <c r="Q2042" s="145">
        <f>IFERROR(_xll.qlIndexFixing(ONIndex1Y,I2042,TRUE,_xll.ohTrigger(RecalcTrigger,Trigger1Y)),NA())</f>
        <v>7.1345460731286892E-3</v>
      </c>
    </row>
    <row r="2043" spans="2:17" x14ac:dyDescent="0.2">
      <c r="B2043" s="39" t="s">
        <v>42</v>
      </c>
      <c r="D2043" s="42">
        <f>_xll.qlCalendarAdvance(Calendar,$D2042,B2043,"f",FALSE)</f>
        <v>54067</v>
      </c>
      <c r="E2043" s="139">
        <f>_xll.qlInterestRateIndexValueDate(IndexON,D2043)</f>
        <v>54067</v>
      </c>
      <c r="F2043" s="155">
        <f>IFERROR(_xll.qlIndexFixing(IndexON,D2043,TRUE,_xll.ohTrigger(RecalcTrigger,TriggerON)),NA())</f>
        <v>6.6066038996837051E-3</v>
      </c>
      <c r="H2043" s="42">
        <f>_xll.qlCalendarAdvance(Calendar,$H2042,B2043,"f",FALSE)</f>
        <v>54067</v>
      </c>
      <c r="I2043" s="139">
        <f>_xll.qlInterestRateIndexValueDate(Index1M,$H2043)</f>
        <v>54071</v>
      </c>
      <c r="J2043" s="144">
        <f>IFERROR(_xll.qlIndexFixing(Index1M,$H2043,TRUE,_xll.ohTrigger(RecalcTrigger,Trigger1M)),NA())</f>
        <v>6.6683351781606356E-3</v>
      </c>
      <c r="K2043" s="44">
        <f>IFERROR(_xll.qlIndexFixing(Index3M,H2043,TRUE,_xll.ohTrigger(RecalcTrigger,Trigger3M)),NA())</f>
        <v>6.9034209195194922E-3</v>
      </c>
      <c r="L2043" s="44">
        <f>IFERROR(_xll.qlIndexFixing(Index6M,$H2043,TRUE,_xll.ohTrigger(RecalcTrigger,Trigger6M)),NA())</f>
        <v>6.7744455378112248E-3</v>
      </c>
      <c r="M2043" s="145">
        <f>IFERROR(_xll.qlIndexFixing(Index1Y,$H2043,TRUE,_xll.ohTrigger(RecalcTrigger,Trigger1Y)),NA())</f>
        <v>7.0784641091350556E-3</v>
      </c>
      <c r="N2043" s="144">
        <f>IFERROR(_xll.qlIndexFixing(ONIndex1M,I2043,TRUE,_xll.ohTrigger(RecalcTrigger,Trigger1M)),NA())</f>
        <v>6.6713837779719398E-3</v>
      </c>
      <c r="O2043" s="44">
        <f>IFERROR(_xll.qlIndexFixing(ONIndex3M,I2043,TRUE,_xll.ohTrigger(RecalcTrigger,Trigger3M)),NA())</f>
        <v>6.9134987240637713E-3</v>
      </c>
      <c r="P2043" s="44">
        <f>IFERROR(_xll.qlIndexFixing(ONIndex6M,I2043,TRUE,_xll.ohTrigger(RecalcTrigger,Trigger6M)),NA())</f>
        <v>6.8045962446294794E-3</v>
      </c>
      <c r="Q2043" s="145">
        <f>IFERROR(_xll.qlIndexFixing(ONIndex1Y,I2043,TRUE,_xll.ohTrigger(RecalcTrigger,Trigger1Y)),NA())</f>
        <v>7.1316012287603314E-3</v>
      </c>
    </row>
    <row r="2044" spans="2:17" x14ac:dyDescent="0.2">
      <c r="B2044" s="39" t="s">
        <v>42</v>
      </c>
      <c r="D2044" s="42">
        <f>_xll.qlCalendarAdvance(Calendar,$D2043,B2044,"f",FALSE)</f>
        <v>54074</v>
      </c>
      <c r="E2044" s="139">
        <f>_xll.qlInterestRateIndexValueDate(IndexON,D2044)</f>
        <v>54074</v>
      </c>
      <c r="F2044" s="155">
        <f>IFERROR(_xll.qlIndexFixing(IndexON,D2044,TRUE,_xll.ohTrigger(RecalcTrigger,TriggerON)),NA())</f>
        <v>6.6039332250422689E-3</v>
      </c>
      <c r="H2044" s="42">
        <f>_xll.qlCalendarAdvance(Calendar,$H2043,B2044,"f",FALSE)</f>
        <v>54074</v>
      </c>
      <c r="I2044" s="139">
        <f>_xll.qlInterestRateIndexValueDate(Index1M,$H2044)</f>
        <v>54078</v>
      </c>
      <c r="J2044" s="144">
        <f>IFERROR(_xll.qlIndexFixing(Index1M,$H2044,TRUE,_xll.ohTrigger(RecalcTrigger,Trigger1M)),NA())</f>
        <v>6.6656881411710353E-3</v>
      </c>
      <c r="K2044" s="44">
        <f>IFERROR(_xll.qlIndexFixing(Index3M,H2044,TRUE,_xll.ohTrigger(RecalcTrigger,Trigger3M)),NA())</f>
        <v>6.9007907910308645E-3</v>
      </c>
      <c r="L2044" s="44">
        <f>IFERROR(_xll.qlIndexFixing(Index6M,$H2044,TRUE,_xll.ohTrigger(RecalcTrigger,Trigger6M)),NA())</f>
        <v>6.7711368293488471E-3</v>
      </c>
      <c r="M2044" s="145">
        <f>IFERROR(_xll.qlIndexFixing(Index1Y,$H2044,TRUE,_xll.ohTrigger(RecalcTrigger,Trigger1Y)),NA())</f>
        <v>7.075351855243296E-3</v>
      </c>
      <c r="N2044" s="144">
        <f>IFERROR(_xll.qlIndexFixing(ONIndex1M,I2044,TRUE,_xll.ohTrigger(RecalcTrigger,Trigger1M)),NA())</f>
        <v>6.6687508636054105E-3</v>
      </c>
      <c r="O2044" s="44">
        <f>IFERROR(_xll.qlIndexFixing(ONIndex3M,I2044,TRUE,_xll.ohTrigger(RecalcTrigger,Trigger3M)),NA())</f>
        <v>6.9109145581425224E-3</v>
      </c>
      <c r="P2044" s="44">
        <f>IFERROR(_xll.qlIndexFixing(ONIndex6M,I2044,TRUE,_xll.ohTrigger(RecalcTrigger,Trigger6M)),NA())</f>
        <v>6.8013053920790156E-3</v>
      </c>
      <c r="Q2044" s="145">
        <f>IFERROR(_xll.qlIndexFixing(ONIndex1Y,I2044,TRUE,_xll.ohTrigger(RecalcTrigger,Trigger1Y)),NA())</f>
        <v>7.1286510340318188E-3</v>
      </c>
    </row>
    <row r="2045" spans="2:17" x14ac:dyDescent="0.2">
      <c r="B2045" s="39" t="s">
        <v>42</v>
      </c>
      <c r="D2045" s="42">
        <f>_xll.qlCalendarAdvance(Calendar,$D2044,B2045,"f",FALSE)</f>
        <v>54081</v>
      </c>
      <c r="E2045" s="139">
        <f>_xll.qlInterestRateIndexValueDate(IndexON,D2045)</f>
        <v>54081</v>
      </c>
      <c r="F2045" s="155">
        <f>IFERROR(_xll.qlIndexFixing(IndexON,D2045,TRUE,_xll.ohTrigger(RecalcTrigger,TriggerON)),NA())</f>
        <v>6.6012561117378965E-3</v>
      </c>
      <c r="H2045" s="42">
        <f>_xll.qlCalendarAdvance(Calendar,$H2044,B2045,"f",FALSE)</f>
        <v>54081</v>
      </c>
      <c r="I2045" s="139">
        <f>_xll.qlInterestRateIndexValueDate(Index1M,$H2045)</f>
        <v>54085</v>
      </c>
      <c r="J2045" s="144">
        <f>IFERROR(_xll.qlIndexFixing(Index1M,$H2045,TRUE,_xll.ohTrigger(RecalcTrigger,Trigger1M)),NA())</f>
        <v>6.6630342862984025E-3</v>
      </c>
      <c r="K2045" s="44">
        <f>IFERROR(_xll.qlIndexFixing(Index3M,H2045,TRUE,_xll.ohTrigger(RecalcTrigger,Trigger3M)),NA())</f>
        <v>6.8981538973481183E-3</v>
      </c>
      <c r="L2045" s="44">
        <f>IFERROR(_xll.qlIndexFixing(Index6M,$H2045,TRUE,_xll.ohTrigger(RecalcTrigger,Trigger6M)),NA())</f>
        <v>6.7678276484230823E-3</v>
      </c>
      <c r="M2045" s="145">
        <f>IFERROR(_xll.qlIndexFixing(Index1Y,$H2045,TRUE,_xll.ohTrigger(RecalcTrigger,Trigger1Y)),NA())</f>
        <v>7.0722341093591009E-3</v>
      </c>
      <c r="N2045" s="144">
        <f>IFERROR(_xll.qlIndexFixing(ONIndex1M,I2045,TRUE,_xll.ohTrigger(RecalcTrigger,Trigger1M)),NA())</f>
        <v>6.6661111376475901E-3</v>
      </c>
      <c r="O2045" s="44">
        <f>IFERROR(_xll.qlIndexFixing(ONIndex3M,I2045,TRUE,_xll.ohTrigger(RecalcTrigger,Trigger3M)),NA())</f>
        <v>6.9083236636036105E-3</v>
      </c>
      <c r="P2045" s="44">
        <f>IFERROR(_xll.qlIndexFixing(ONIndex6M,I2045,TRUE,_xll.ohTrigger(RecalcTrigger,Trigger6M)),NA())</f>
        <v>6.7980139315348964E-3</v>
      </c>
      <c r="Q2045" s="145">
        <f>IFERROR(_xll.qlIndexFixing(ONIndex1Y,I2045,TRUE,_xll.ohTrigger(RecalcTrigger,Trigger1Y)),NA())</f>
        <v>7.1256954846266041E-3</v>
      </c>
    </row>
    <row r="2046" spans="2:17" x14ac:dyDescent="0.2">
      <c r="B2046" s="39" t="s">
        <v>42</v>
      </c>
      <c r="D2046" s="42">
        <f>_xll.qlCalendarAdvance(Calendar,$D2045,B2046,"f",FALSE)</f>
        <v>54088</v>
      </c>
      <c r="E2046" s="139">
        <f>_xll.qlInterestRateIndexValueDate(IndexON,D2046)</f>
        <v>54088</v>
      </c>
      <c r="F2046" s="155">
        <f>IFERROR(_xll.qlIndexFixing(IndexON,D2046,TRUE,_xll.ohTrigger(RecalcTrigger,TriggerON)),NA())</f>
        <v>6.5985725587314192E-3</v>
      </c>
      <c r="H2046" s="42">
        <f>_xll.qlCalendarAdvance(Calendar,$H2045,B2046,"f",FALSE)</f>
        <v>54088</v>
      </c>
      <c r="I2046" s="139">
        <f>_xll.qlInterestRateIndexValueDate(Index1M,$H2046)</f>
        <v>54092</v>
      </c>
      <c r="J2046" s="144">
        <f>IFERROR(_xll.qlIndexFixing(Index1M,$H2046,TRUE,_xll.ohTrigger(RecalcTrigger,Trigger1M)),NA())</f>
        <v>6.660631609045696E-3</v>
      </c>
      <c r="K2046" s="44">
        <f>IFERROR(_xll.qlIndexFixing(Index3M,H2046,TRUE,_xll.ohTrigger(RecalcTrigger,Trigger3M)),NA())</f>
        <v>6.8956343307622348E-3</v>
      </c>
      <c r="L2046" s="44">
        <f>IFERROR(_xll.qlIndexFixing(Index6M,$H2046,TRUE,_xll.ohTrigger(RecalcTrigger,Trigger6M)),NA())</f>
        <v>6.764518005492378E-3</v>
      </c>
      <c r="M2046" s="145">
        <f>IFERROR(_xll.qlIndexFixing(Index1Y,$H2046,TRUE,_xll.ohTrigger(RecalcTrigger,Trigger1Y)),NA())</f>
        <v>7.0691108673179345E-3</v>
      </c>
      <c r="N2046" s="144">
        <f>IFERROR(_xll.qlIndexFixing(ONIndex1M,I2046,TRUE,_xll.ohTrigger(RecalcTrigger,Trigger1M)),NA())</f>
        <v>6.6634645984198215E-3</v>
      </c>
      <c r="O2046" s="44">
        <f>IFERROR(_xll.qlIndexFixing(ONIndex3M,I2046,TRUE,_xll.ohTrigger(RecalcTrigger,Trigger3M)),NA())</f>
        <v>6.9057260360505524E-3</v>
      </c>
      <c r="P2046" s="44">
        <f>IFERROR(_xll.qlIndexFixing(ONIndex6M,I2046,TRUE,_xll.ohTrigger(RecalcTrigger,Trigger6M)),NA())</f>
        <v>6.7947218732289372E-3</v>
      </c>
      <c r="Q2046" s="145">
        <f>IFERROR(_xll.qlIndexFixing(ONIndex1Y,I2046,TRUE,_xll.ohTrigger(RecalcTrigger,Trigger1Y)),NA())</f>
        <v>7.1227345764679484E-3</v>
      </c>
    </row>
    <row r="2047" spans="2:17" x14ac:dyDescent="0.2">
      <c r="B2047" s="39" t="s">
        <v>42</v>
      </c>
      <c r="D2047" s="42">
        <f>_xll.qlCalendarAdvance(Calendar,$D2046,B2047,"f",FALSE)</f>
        <v>54095</v>
      </c>
      <c r="E2047" s="139">
        <f>_xll.qlInterestRateIndexValueDate(IndexON,D2047)</f>
        <v>54095</v>
      </c>
      <c r="F2047" s="155">
        <f>IFERROR(_xll.qlIndexFixing(IndexON,D2047,TRUE,_xll.ohTrigger(RecalcTrigger,TriggerON)),NA())</f>
        <v>6.5958825651168951E-3</v>
      </c>
      <c r="H2047" s="42">
        <f>_xll.qlCalendarAdvance(Calendar,$H2046,B2047,"f",FALSE)</f>
        <v>54095</v>
      </c>
      <c r="I2047" s="139">
        <f>_xll.qlInterestRateIndexValueDate(Index1M,$H2047)</f>
        <v>54099</v>
      </c>
      <c r="J2047" s="144">
        <f>IFERROR(_xll.qlIndexFixing(Index1M,$H2047,TRUE,_xll.ohTrigger(RecalcTrigger,Trigger1M)),NA())</f>
        <v>6.6579651868288788E-3</v>
      </c>
      <c r="K2047" s="44">
        <f>IFERROR(_xll.qlIndexFixing(Index3M,H2047,TRUE,_xll.ohTrigger(RecalcTrigger,Trigger3M)),NA())</f>
        <v>6.8929844290668285E-3</v>
      </c>
      <c r="L2047" s="44">
        <f>IFERROR(_xll.qlIndexFixing(Index6M,$H2047,TRUE,_xll.ohTrigger(RecalcTrigger,Trigger6M)),NA())</f>
        <v>6.7612079110182556E-3</v>
      </c>
      <c r="M2047" s="145">
        <f>IFERROR(_xll.qlIndexFixing(Index1Y,$H2047,TRUE,_xll.ohTrigger(RecalcTrigger,Trigger1Y)),NA())</f>
        <v>7.0659821249543838E-3</v>
      </c>
      <c r="N2047" s="144">
        <f>IFERROR(_xll.qlIndexFixing(ONIndex1M,I2047,TRUE,_xll.ohTrigger(RecalcTrigger,Trigger1M)),NA())</f>
        <v>6.6608112441635114E-3</v>
      </c>
      <c r="O2047" s="44">
        <f>IFERROR(_xll.qlIndexFixing(ONIndex3M,I2047,TRUE,_xll.ohTrigger(RecalcTrigger,Trigger3M)),NA())</f>
        <v>6.9031216712467369E-3</v>
      </c>
      <c r="P2047" s="44">
        <f>IFERROR(_xll.qlIndexFixing(ONIndex6M,I2047,TRUE,_xll.ohTrigger(RecalcTrigger,Trigger6M)),NA())</f>
        <v>6.7914292277126975E-3</v>
      </c>
      <c r="Q2047" s="145">
        <f>IFERROR(_xll.qlIndexFixing(ONIndex1Y,I2047,TRUE,_xll.ohTrigger(RecalcTrigger,Trigger1Y)),NA())</f>
        <v>7.1197683052393046E-3</v>
      </c>
    </row>
    <row r="2048" spans="2:17" x14ac:dyDescent="0.2">
      <c r="B2048" s="39" t="s">
        <v>42</v>
      </c>
      <c r="D2048" s="42">
        <f>_xll.qlCalendarAdvance(Calendar,$D2047,B2048,"f",FALSE)</f>
        <v>54102</v>
      </c>
      <c r="E2048" s="139">
        <f>_xll.qlInterestRateIndexValueDate(IndexON,D2048)</f>
        <v>54102</v>
      </c>
      <c r="F2048" s="155">
        <f>IFERROR(_xll.qlIndexFixing(IndexON,D2048,TRUE,_xll.ohTrigger(RecalcTrigger,TriggerON)),NA())</f>
        <v>6.5931861297485739E-3</v>
      </c>
      <c r="H2048" s="42">
        <f>_xll.qlCalendarAdvance(Calendar,$H2047,B2048,"f",FALSE)</f>
        <v>54102</v>
      </c>
      <c r="I2048" s="139">
        <f>_xll.qlInterestRateIndexValueDate(Index1M,$H2048)</f>
        <v>54106</v>
      </c>
      <c r="J2048" s="144">
        <f>IFERROR(_xll.qlIndexFixing(Index1M,$H2048,TRUE,_xll.ohTrigger(RecalcTrigger,Trigger1M)),NA())</f>
        <v>6.6552919422679935E-3</v>
      </c>
      <c r="K2048" s="44">
        <f>IFERROR(_xll.qlIndexFixing(Index3M,H2048,TRUE,_xll.ohTrigger(RecalcTrigger,Trigger3M)),NA())</f>
        <v>6.8903277496090709E-3</v>
      </c>
      <c r="L2048" s="44">
        <f>IFERROR(_xll.qlIndexFixing(Index6M,$H2048,TRUE,_xll.ohTrigger(RecalcTrigger,Trigger6M)),NA())</f>
        <v>6.757897375460919E-3</v>
      </c>
      <c r="M2048" s="145">
        <f>IFERROR(_xll.qlIndexFixing(Index1Y,$H2048,TRUE,_xll.ohTrigger(RecalcTrigger,Trigger1Y)),NA())</f>
        <v>7.0628478781043494E-3</v>
      </c>
      <c r="N2048" s="144">
        <f>IFERROR(_xll.qlIndexFixing(ONIndex1M,I2048,TRUE,_xll.ohTrigger(RecalcTrigger,Trigger1M)),NA())</f>
        <v>6.6581510735197469E-3</v>
      </c>
      <c r="O2048" s="44">
        <f>IFERROR(_xll.qlIndexFixing(ONIndex3M,I2048,TRUE,_xll.ohTrigger(RecalcTrigger,Trigger3M)),NA())</f>
        <v>6.900510564795681E-3</v>
      </c>
      <c r="P2048" s="44">
        <f>IFERROR(_xll.qlIndexFixing(ONIndex6M,I2048,TRUE,_xll.ohTrigger(RecalcTrigger,Trigger6M)),NA())</f>
        <v>6.788136005377865E-3</v>
      </c>
      <c r="Q2048" s="145">
        <f>IFERROR(_xll.qlIndexFixing(ONIndex1Y,I2048,TRUE,_xll.ohTrigger(RecalcTrigger,Trigger1Y)),NA())</f>
        <v>7.1167966669438698E-3</v>
      </c>
    </row>
    <row r="2049" spans="2:17" x14ac:dyDescent="0.2">
      <c r="B2049" s="39" t="s">
        <v>42</v>
      </c>
      <c r="D2049" s="42">
        <f>_xll.qlCalendarAdvance(Calendar,$D2048,B2049,"f",FALSE)</f>
        <v>54109</v>
      </c>
      <c r="E2049" s="139">
        <f>_xll.qlInterestRateIndexValueDate(IndexON,D2049)</f>
        <v>54109</v>
      </c>
      <c r="F2049" s="155">
        <f>IFERROR(_xll.qlIndexFixing(IndexON,D2049,TRUE,_xll.ohTrigger(RecalcTrigger,TriggerON)),NA())</f>
        <v>6.5904832516672229E-3</v>
      </c>
      <c r="H2049" s="42">
        <f>_xll.qlCalendarAdvance(Calendar,$H2048,B2049,"f",FALSE)</f>
        <v>54109</v>
      </c>
      <c r="I2049" s="139">
        <f>_xll.qlInterestRateIndexValueDate(Index1M,$H2049)</f>
        <v>54113</v>
      </c>
      <c r="J2049" s="144">
        <f>IFERROR(_xll.qlIndexFixing(Index1M,$H2049,TRUE,_xll.ohTrigger(RecalcTrigger,Trigger1M)),NA())</f>
        <v>6.6526118737174579E-3</v>
      </c>
      <c r="K2049" s="44">
        <f>IFERROR(_xll.qlIndexFixing(Index3M,H2049,TRUE,_xll.ohTrigger(RecalcTrigger,Trigger3M)),NA())</f>
        <v>6.8876642880608685E-3</v>
      </c>
      <c r="L2049" s="44">
        <f>IFERROR(_xll.qlIndexFixing(Index6M,$H2049,TRUE,_xll.ohTrigger(RecalcTrigger,Trigger6M)),NA())</f>
        <v>6.7545864092810118E-3</v>
      </c>
      <c r="M2049" s="145">
        <f>IFERROR(_xll.qlIndexFixing(Index1Y,$H2049,TRUE,_xll.ohTrigger(RecalcTrigger,Trigger1Y)),NA())</f>
        <v>7.0597081226028572E-3</v>
      </c>
      <c r="N2049" s="144">
        <f>IFERROR(_xll.qlIndexFixing(ONIndex1M,I2049,TRUE,_xll.ohTrigger(RecalcTrigger,Trigger1M)),NA())</f>
        <v>6.6554840845700625E-3</v>
      </c>
      <c r="O2049" s="44">
        <f>IFERROR(_xll.qlIndexFixing(ONIndex3M,I2049,TRUE,_xll.ohTrigger(RecalcTrigger,Trigger3M)),NA())</f>
        <v>6.8978927123808376E-3</v>
      </c>
      <c r="P2049" s="44">
        <f>IFERROR(_xll.qlIndexFixing(ONIndex6M,I2049,TRUE,_xll.ohTrigger(RecalcTrigger,Trigger6M)),NA())</f>
        <v>6.784842216536191E-3</v>
      </c>
      <c r="Q2049" s="145">
        <f>IFERROR(_xll.qlIndexFixing(ONIndex1Y,I2049,TRUE,_xll.ohTrigger(RecalcTrigger,Trigger1Y)),NA())</f>
        <v>7.1138196571851608E-3</v>
      </c>
    </row>
    <row r="2050" spans="2:17" x14ac:dyDescent="0.2">
      <c r="B2050" s="39" t="s">
        <v>42</v>
      </c>
      <c r="D2050" s="42">
        <f>_xll.qlCalendarAdvance(Calendar,$D2049,B2050,"f",FALSE)</f>
        <v>54116</v>
      </c>
      <c r="E2050" s="139">
        <f>_xll.qlInterestRateIndexValueDate(IndexON,D2050)</f>
        <v>54116</v>
      </c>
      <c r="F2050" s="155">
        <f>IFERROR(_xll.qlIndexFixing(IndexON,D2050,TRUE,_xll.ohTrigger(RecalcTrigger,TriggerON)),NA())</f>
        <v>6.5877739299136095E-3</v>
      </c>
      <c r="H2050" s="42">
        <f>_xll.qlCalendarAdvance(Calendar,$H2049,B2050,"f",FALSE)</f>
        <v>54116</v>
      </c>
      <c r="I2050" s="139">
        <f>_xll.qlInterestRateIndexValueDate(Index1M,$H2050)</f>
        <v>54120</v>
      </c>
      <c r="J2050" s="144">
        <f>IFERROR(_xll.qlIndexFixing(Index1M,$H2050,TRUE,_xll.ohTrigger(RecalcTrigger,Trigger1M)),NA())</f>
        <v>6.6491374661369817E-3</v>
      </c>
      <c r="K2050" s="44">
        <f>IFERROR(_xll.qlIndexFixing(Index3M,H2050,TRUE,_xll.ohTrigger(RecalcTrigger,Trigger3M)),NA())</f>
        <v>6.8847415061229255E-3</v>
      </c>
      <c r="L2050" s="44">
        <f>IFERROR(_xll.qlIndexFixing(Index6M,$H2050,TRUE,_xll.ohTrigger(RecalcTrigger,Trigger6M)),NA())</f>
        <v>6.7509281269013295E-3</v>
      </c>
      <c r="M2050" s="145">
        <f>IFERROR(_xll.qlIndexFixing(Index1Y,$H2050,TRUE,_xll.ohTrigger(RecalcTrigger,Trigger1Y)),NA())</f>
        <v>7.056722135554307E-3</v>
      </c>
      <c r="N2050" s="144">
        <f>IFERROR(_xll.qlIndexFixing(ONIndex1M,I2050,TRUE,_xll.ohTrigger(RecalcTrigger,Trigger1M)),NA())</f>
        <v>6.6528102757956731E-3</v>
      </c>
      <c r="O2050" s="44">
        <f>IFERROR(_xll.qlIndexFixing(ONIndex3M,I2050,TRUE,_xll.ohTrigger(RecalcTrigger,Trigger3M)),NA())</f>
        <v>6.8952681095257873E-3</v>
      </c>
      <c r="P2050" s="44">
        <f>IFERROR(_xll.qlIndexFixing(ONIndex6M,I2050,TRUE,_xll.ohTrigger(RecalcTrigger,Trigger6M)),NA())</f>
        <v>6.7815478718191713E-3</v>
      </c>
      <c r="Q2050" s="145">
        <f>IFERROR(_xll.qlIndexFixing(ONIndex1Y,I2050,TRUE,_xll.ohTrigger(RecalcTrigger,Trigger1Y)),NA())</f>
        <v>7.1108372719663748E-3</v>
      </c>
    </row>
    <row r="2051" spans="2:17" x14ac:dyDescent="0.2">
      <c r="B2051" s="39" t="s">
        <v>42</v>
      </c>
      <c r="D2051" s="42">
        <f>_xll.qlCalendarAdvance(Calendar,$D2050,B2051,"f",FALSE)</f>
        <v>54123</v>
      </c>
      <c r="E2051" s="139">
        <f>_xll.qlInterestRateIndexValueDate(IndexON,D2051)</f>
        <v>54123</v>
      </c>
      <c r="F2051" s="155">
        <f>IFERROR(_xll.qlIndexFixing(IndexON,D2051,TRUE,_xll.ohTrigger(RecalcTrigger,TriggerON)),NA())</f>
        <v>6.5850581634219196E-3</v>
      </c>
      <c r="H2051" s="42">
        <f>_xll.qlCalendarAdvance(Calendar,$H2050,B2051,"f",FALSE)</f>
        <v>54123</v>
      </c>
      <c r="I2051" s="139">
        <f>_xll.qlInterestRateIndexValueDate(Index1M,$H2051)</f>
        <v>54127</v>
      </c>
      <c r="J2051" s="144">
        <f>IFERROR(_xll.qlIndexFixing(Index1M,$H2051,TRUE,_xll.ohTrigger(RecalcTrigger,Trigger1M)),NA())</f>
        <v>6.646967889798747E-3</v>
      </c>
      <c r="K2051" s="44">
        <f>IFERROR(_xll.qlIndexFixing(Index3M,H2051,TRUE,_xll.ohTrigger(RecalcTrigger,Trigger3M)),NA())</f>
        <v>6.8820633932853434E-3</v>
      </c>
      <c r="L2051" s="44">
        <f>IFERROR(_xll.qlIndexFixing(Index6M,$H2051,TRUE,_xll.ohTrigger(RecalcTrigger,Trigger6M)),NA())</f>
        <v>6.747616155721412E-3</v>
      </c>
      <c r="M2051" s="145">
        <f>IFERROR(_xll.qlIndexFixing(Index1Y,$H2051,TRUE,_xll.ohTrigger(RecalcTrigger,Trigger1Y)),NA())</f>
        <v>7.0535718085945687E-3</v>
      </c>
      <c r="N2051" s="144">
        <f>IFERROR(_xll.qlIndexFixing(ONIndex1M,I2051,TRUE,_xll.ohTrigger(RecalcTrigger,Trigger1M)),NA())</f>
        <v>6.6501296455179215E-3</v>
      </c>
      <c r="O2051" s="44">
        <f>IFERROR(_xll.qlIndexFixing(ONIndex3M,I2051,TRUE,_xll.ohTrigger(RecalcTrigger,Trigger3M)),NA())</f>
        <v>6.8926367520738552E-3</v>
      </c>
      <c r="P2051" s="44">
        <f>IFERROR(_xll.qlIndexFixing(ONIndex6M,I2051,TRUE,_xll.ohTrigger(RecalcTrigger,Trigger6M)),NA())</f>
        <v>6.7782529815385573E-3</v>
      </c>
      <c r="Q2051" s="145">
        <f>IFERROR(_xll.qlIndexFixing(ONIndex1Y,I2051,TRUE,_xll.ohTrigger(RecalcTrigger,Trigger1Y)),NA())</f>
        <v>7.1078495069709646E-3</v>
      </c>
    </row>
    <row r="2052" spans="2:17" x14ac:dyDescent="0.2">
      <c r="B2052" s="39" t="s">
        <v>42</v>
      </c>
      <c r="D2052" s="42">
        <f>_xll.qlCalendarAdvance(Calendar,$D2051,B2052,"f",FALSE)</f>
        <v>54130</v>
      </c>
      <c r="E2052" s="139">
        <f>_xll.qlInterestRateIndexValueDate(IndexON,D2052)</f>
        <v>54130</v>
      </c>
      <c r="F2052" s="155">
        <f>IFERROR(_xll.qlIndexFixing(IndexON,D2052,TRUE,_xll.ohTrigger(RecalcTrigger,TriggerON)),NA())</f>
        <v>6.5823359512329205E-3</v>
      </c>
      <c r="H2052" s="42">
        <f>_xll.qlCalendarAdvance(Calendar,$H2051,B2052,"f",FALSE)</f>
        <v>54130</v>
      </c>
      <c r="I2052" s="139">
        <f>_xll.qlInterestRateIndexValueDate(Index1M,$H2052)</f>
        <v>54134</v>
      </c>
      <c r="J2052" s="144">
        <f>IFERROR(_xll.qlIndexFixing(Index1M,$H2052,TRUE,_xll.ohTrigger(RecalcTrigger,Trigger1M)),NA())</f>
        <v>6.6442662639028486E-3</v>
      </c>
      <c r="K2052" s="44">
        <f>IFERROR(_xll.qlIndexFixing(Index3M,H2052,TRUE,_xll.ohTrigger(RecalcTrigger,Trigger3M)),NA())</f>
        <v>6.8793784845343634E-3</v>
      </c>
      <c r="L2052" s="44">
        <f>IFERROR(_xll.qlIndexFixing(Index6M,$H2052,TRUE,_xll.ohTrigger(RecalcTrigger,Trigger6M)),NA())</f>
        <v>6.7443037868391885E-3</v>
      </c>
      <c r="M2052" s="145">
        <f>IFERROR(_xll.qlIndexFixing(Index1Y,$H2052,TRUE,_xll.ohTrigger(RecalcTrigger,Trigger1Y)),NA())</f>
        <v>7.0504159608683016E-3</v>
      </c>
      <c r="N2052" s="144">
        <f>IFERROR(_xll.qlIndexFixing(ONIndex1M,I2052,TRUE,_xll.ohTrigger(RecalcTrigger,Trigger1M)),NA())</f>
        <v>6.6474421920581506E-3</v>
      </c>
      <c r="O2052" s="44">
        <f>IFERROR(_xll.qlIndexFixing(ONIndex3M,I2052,TRUE,_xll.ohTrigger(RecalcTrigger,Trigger3M)),NA())</f>
        <v>6.889998635548622E-3</v>
      </c>
      <c r="P2052" s="44">
        <f>IFERROR(_xll.qlIndexFixing(ONIndex6M,I2052,TRUE,_xll.ohTrigger(RecalcTrigger,Trigger6M)),NA())</f>
        <v>6.7749575560860364E-3</v>
      </c>
      <c r="Q2052" s="145">
        <f>IFERROR(_xll.qlIndexFixing(ONIndex1Y,I2052,TRUE,_xll.ohTrigger(RecalcTrigger,Trigger1Y)),NA())</f>
        <v>7.1048563581221913E-3</v>
      </c>
    </row>
    <row r="2053" spans="2:17" x14ac:dyDescent="0.2">
      <c r="B2053" s="39" t="s">
        <v>42</v>
      </c>
      <c r="D2053" s="42">
        <f>_xll.qlCalendarAdvance(Calendar,$D2052,B2053,"f",FALSE)</f>
        <v>54137</v>
      </c>
      <c r="E2053" s="139">
        <f>_xll.qlInterestRateIndexValueDate(IndexON,D2053)</f>
        <v>54137</v>
      </c>
      <c r="F2053" s="155">
        <f>IFERROR(_xll.qlIndexFixing(IndexON,D2053,TRUE,_xll.ohTrigger(RecalcTrigger,TriggerON)),NA())</f>
        <v>6.579607292280798E-3</v>
      </c>
      <c r="H2053" s="42">
        <f>_xll.qlCalendarAdvance(Calendar,$H2052,B2053,"f",FALSE)</f>
        <v>54137</v>
      </c>
      <c r="I2053" s="139">
        <f>_xll.qlInterestRateIndexValueDate(Index1M,$H2053)</f>
        <v>54141</v>
      </c>
      <c r="J2053" s="144">
        <f>IFERROR(_xll.qlIndexFixing(Index1M,$H2053,TRUE,_xll.ohTrigger(RecalcTrigger,Trigger1M)),NA())</f>
        <v>6.6415578070247181E-3</v>
      </c>
      <c r="K2053" s="44">
        <f>IFERROR(_xll.qlIndexFixing(Index3M,H2053,TRUE,_xll.ohTrigger(RecalcTrigger,Trigger3M)),NA())</f>
        <v>6.8766867755421443E-3</v>
      </c>
      <c r="L2053" s="44">
        <f>IFERROR(_xll.qlIndexFixing(Index6M,$H2053,TRUE,_xll.ohTrigger(RecalcTrigger,Trigger6M)),NA())</f>
        <v>6.7409910307154215E-3</v>
      </c>
      <c r="M2053" s="145">
        <f>IFERROR(_xll.qlIndexFixing(Index1Y,$H2053,TRUE,_xll.ohTrigger(RecalcTrigger,Trigger1Y)),NA())</f>
        <v>7.0472545882109463E-3</v>
      </c>
      <c r="N2053" s="144">
        <f>IFERROR(_xll.qlIndexFixing(ONIndex1M,I2053,TRUE,_xll.ohTrigger(RecalcTrigger,Trigger1M)),NA())</f>
        <v>6.6447479139775112E-3</v>
      </c>
      <c r="O2053" s="44">
        <f>IFERROR(_xll.qlIndexFixing(ONIndex3M,I2053,TRUE,_xll.ohTrigger(RecalcTrigger,Trigger3M)),NA())</f>
        <v>6.8873537558733489E-3</v>
      </c>
      <c r="P2053" s="44">
        <f>IFERROR(_xll.qlIndexFixing(ONIndex6M,I2053,TRUE,_xll.ohTrigger(RecalcTrigger,Trigger6M)),NA())</f>
        <v>6.7716616059332324E-3</v>
      </c>
      <c r="Q2053" s="145">
        <f>IFERROR(_xll.qlIndexFixing(ONIndex1Y,I2053,TRUE,_xll.ohTrigger(RecalcTrigger,Trigger1Y)),NA())</f>
        <v>7.1018578211035077E-3</v>
      </c>
    </row>
    <row r="2054" spans="2:17" x14ac:dyDescent="0.2">
      <c r="B2054" s="39" t="s">
        <v>42</v>
      </c>
      <c r="D2054" s="42">
        <f>_xll.qlCalendarAdvance(Calendar,$D2053,B2054,"f",FALSE)</f>
        <v>54144</v>
      </c>
      <c r="E2054" s="139">
        <f>_xll.qlInterestRateIndexValueDate(IndexON,D2054)</f>
        <v>54144</v>
      </c>
      <c r="F2054" s="155">
        <f>IFERROR(_xll.qlIndexFixing(IndexON,D2054,TRUE,_xll.ohTrigger(RecalcTrigger,TriggerON)),NA())</f>
        <v>6.5768721856063195E-3</v>
      </c>
      <c r="H2054" s="42">
        <f>_xll.qlCalendarAdvance(Calendar,$H2053,B2054,"f",FALSE)</f>
        <v>54144</v>
      </c>
      <c r="I2054" s="139">
        <f>_xll.qlInterestRateIndexValueDate(Index1M,$H2054)</f>
        <v>54148</v>
      </c>
      <c r="J2054" s="144">
        <f>IFERROR(_xll.qlIndexFixing(Index1M,$H2054,TRUE,_xll.ohTrigger(RecalcTrigger,Trigger1M)),NA())</f>
        <v>6.638975842180983E-3</v>
      </c>
      <c r="K2054" s="44">
        <f>IFERROR(_xll.qlIndexFixing(Index3M,H2054,TRUE,_xll.ohTrigger(RecalcTrigger,Trigger3M)),NA())</f>
        <v>6.8741167062217907E-3</v>
      </c>
      <c r="L2054" s="44">
        <f>IFERROR(_xll.qlIndexFixing(Index6M,$H2054,TRUE,_xll.ohTrigger(RecalcTrigger,Trigger6M)),NA())</f>
        <v>6.7378516965290519E-3</v>
      </c>
      <c r="M2054" s="145">
        <f>IFERROR(_xll.qlIndexFixing(Index1Y,$H2054,TRUE,_xll.ohTrigger(RecalcTrigger,Trigger1Y)),NA())</f>
        <v>7.044087686459039E-3</v>
      </c>
      <c r="N2054" s="144">
        <f>IFERROR(_xll.qlIndexFixing(ONIndex1M,I2054,TRUE,_xll.ohTrigger(RecalcTrigger,Trigger1M)),NA())</f>
        <v>6.6415187126231956E-3</v>
      </c>
      <c r="O2054" s="44">
        <f>IFERROR(_xll.qlIndexFixing(ONIndex3M,I2054,TRUE,_xll.ohTrigger(RecalcTrigger,Trigger3M)),NA())</f>
        <v>6.884206388498626E-3</v>
      </c>
      <c r="P2054" s="44">
        <f>IFERROR(_xll.qlIndexFixing(ONIndex6M,I2054,TRUE,_xll.ohTrigger(RecalcTrigger,Trigger6M)),NA())</f>
        <v>6.7676776293765784E-3</v>
      </c>
      <c r="Q2054" s="145">
        <f>IFERROR(_xll.qlIndexFixing(ONIndex1Y,I2054,TRUE,_xll.ohTrigger(RecalcTrigger,Trigger1Y)),NA())</f>
        <v>7.0982744280012611E-3</v>
      </c>
    </row>
    <row r="2055" spans="2:17" x14ac:dyDescent="0.2">
      <c r="B2055" s="39" t="s">
        <v>42</v>
      </c>
      <c r="D2055" s="42">
        <f>_xll.qlCalendarAdvance(Calendar,$D2054,B2055,"f",FALSE)</f>
        <v>54155</v>
      </c>
      <c r="E2055" s="139">
        <f>_xll.qlInterestRateIndexValueDate(IndexON,D2055)</f>
        <v>54155</v>
      </c>
      <c r="F2055" s="155">
        <f>IFERROR(_xll.qlIndexFixing(IndexON,D2055,TRUE,_xll.ohTrigger(RecalcTrigger,TriggerON)),NA())</f>
        <v>6.5728337407211512E-3</v>
      </c>
      <c r="H2055" s="42">
        <f>_xll.qlCalendarAdvance(Calendar,$H2054,B2055,"f",FALSE)</f>
        <v>54155</v>
      </c>
      <c r="I2055" s="139">
        <f>_xll.qlInterestRateIndexValueDate(Index1M,$H2055)</f>
        <v>54157</v>
      </c>
      <c r="J2055" s="144">
        <f>IFERROR(_xll.qlIndexFixing(Index1M,$H2055,TRUE,_xll.ohTrigger(RecalcTrigger,Trigger1M)),NA())</f>
        <v>6.6352073187012084E-3</v>
      </c>
      <c r="K2055" s="44">
        <f>IFERROR(_xll.qlIndexFixing(Index3M,H2055,TRUE,_xll.ohTrigger(RecalcTrigger,Trigger3M)),NA())</f>
        <v>6.8706378760378679E-3</v>
      </c>
      <c r="L2055" s="44">
        <f>IFERROR(_xll.qlIndexFixing(Index6M,$H2055,TRUE,_xll.ohTrigger(RecalcTrigger,Trigger6M)),NA())</f>
        <v>6.7335915258538055E-3</v>
      </c>
      <c r="M2055" s="145">
        <f>IFERROR(_xll.qlIndexFixing(Index1Y,$H2055,TRUE,_xll.ohTrigger(RecalcTrigger,Trigger1Y)),NA())</f>
        <v>7.0400078245499058E-3</v>
      </c>
      <c r="N2055" s="144">
        <f>IFERROR(_xll.qlIndexFixing(ONIndex1M,I2055,TRUE,_xll.ohTrigger(RecalcTrigger,Trigger1M)),NA())</f>
        <v>6.6377884205959248E-3</v>
      </c>
      <c r="O2055" s="44">
        <f>IFERROR(_xll.qlIndexFixing(ONIndex3M,I2055,TRUE,_xll.ohTrigger(RecalcTrigger,Trigger3M)),NA())</f>
        <v>6.8805215501122063E-3</v>
      </c>
      <c r="P2055" s="44">
        <f>IFERROR(_xll.qlIndexFixing(ONIndex6M,I2055,TRUE,_xll.ohTrigger(RecalcTrigger,Trigger6M)),NA())</f>
        <v>6.7631839688608864E-3</v>
      </c>
      <c r="Q2055" s="145">
        <f>IFERROR(_xll.qlIndexFixing(ONIndex1Y,I2055,TRUE,_xll.ohTrigger(RecalcTrigger,Trigger1Y)),NA())</f>
        <v>7.0941225267784347E-3</v>
      </c>
    </row>
    <row r="2056" spans="2:17" x14ac:dyDescent="0.2">
      <c r="B2056" s="39" t="s">
        <v>42</v>
      </c>
      <c r="D2056" s="42">
        <f>_xll.qlCalendarAdvance(Calendar,$D2055,B2056,"f",FALSE)</f>
        <v>54162</v>
      </c>
      <c r="E2056" s="139">
        <f>_xll.qlInterestRateIndexValueDate(IndexON,D2056)</f>
        <v>54162</v>
      </c>
      <c r="F2056" s="155">
        <f>IFERROR(_xll.qlIndexFixing(IndexON,D2056,TRUE,_xll.ohTrigger(RecalcTrigger,TriggerON)),NA())</f>
        <v>6.5700830715087477E-3</v>
      </c>
      <c r="H2056" s="42">
        <f>_xll.qlCalendarAdvance(Calendar,$H2055,B2056,"f",FALSE)</f>
        <v>54162</v>
      </c>
      <c r="I2056" s="139">
        <f>_xll.qlInterestRateIndexValueDate(Index1M,$H2056)</f>
        <v>54164</v>
      </c>
      <c r="J2056" s="144">
        <f>IFERROR(_xll.qlIndexFixing(Index1M,$H2056,TRUE,_xll.ohTrigger(RecalcTrigger,Trigger1M)),NA())</f>
        <v>6.6324758668864781E-3</v>
      </c>
      <c r="K2056" s="44">
        <f>IFERROR(_xll.qlIndexFixing(Index3M,H2056,TRUE,_xll.ohTrigger(RecalcTrigger,Trigger3M)),NA())</f>
        <v>6.8679243322200918E-3</v>
      </c>
      <c r="L2056" s="44">
        <f>IFERROR(_xll.qlIndexFixing(Index6M,$H2056,TRUE,_xll.ohTrigger(RecalcTrigger,Trigger6M)),NA())</f>
        <v>6.7302776544706008E-3</v>
      </c>
      <c r="M2056" s="145">
        <f>IFERROR(_xll.qlIndexFixing(Index1Y,$H2056,TRUE,_xll.ohTrigger(RecalcTrigger,Trigger1Y)),NA())</f>
        <v>7.0361793179167693E-3</v>
      </c>
      <c r="N2056" s="144">
        <f>IFERROR(_xll.qlIndexFixing(ONIndex1M,I2056,TRUE,_xll.ohTrigger(RecalcTrigger,Trigger1M)),NA())</f>
        <v>6.6350697549033555E-3</v>
      </c>
      <c r="O2056" s="44">
        <f>IFERROR(_xll.qlIndexFixing(ONIndex3M,I2056,TRUE,_xll.ohTrigger(RecalcTrigger,Trigger3M)),NA())</f>
        <v>6.877852480267066E-3</v>
      </c>
      <c r="P2056" s="44">
        <f>IFERROR(_xll.qlIndexFixing(ONIndex6M,I2056,TRUE,_xll.ohTrigger(RecalcTrigger,Trigger6M)),NA())</f>
        <v>6.7598862298190454E-3</v>
      </c>
      <c r="Q2056" s="145">
        <f>IFERROR(_xll.qlIndexFixing(ONIndex1Y,I2056,TRUE,_xll.ohTrigger(RecalcTrigger,Trigger1Y)),NA())</f>
        <v>7.0911047123001225E-3</v>
      </c>
    </row>
    <row r="2057" spans="2:17" x14ac:dyDescent="0.2">
      <c r="B2057" s="39" t="s">
        <v>42</v>
      </c>
      <c r="D2057" s="42">
        <f>_xll.qlCalendarAdvance(Calendar,$D2056,B2057,"f",FALSE)</f>
        <v>54169</v>
      </c>
      <c r="E2057" s="139">
        <f>_xll.qlInterestRateIndexValueDate(IndexON,D2057)</f>
        <v>54169</v>
      </c>
      <c r="F2057" s="155">
        <f>IFERROR(_xll.qlIndexFixing(IndexON,D2057,TRUE,_xll.ohTrigger(RecalcTrigger,TriggerON)),NA())</f>
        <v>6.5673259512166737E-3</v>
      </c>
      <c r="H2057" s="42">
        <f>_xll.qlCalendarAdvance(Calendar,$H2056,B2057,"f",FALSE)</f>
        <v>54169</v>
      </c>
      <c r="I2057" s="139">
        <f>_xll.qlInterestRateIndexValueDate(Index1M,$H2057)</f>
        <v>54171</v>
      </c>
      <c r="J2057" s="144">
        <f>IFERROR(_xll.qlIndexFixing(Index1M,$H2057,TRUE,_xll.ohTrigger(RecalcTrigger,Trigger1M)),NA())</f>
        <v>6.6297375768592515E-3</v>
      </c>
      <c r="K2057" s="44">
        <f>IFERROR(_xll.qlIndexFixing(Index3M,H2057,TRUE,_xll.ohTrigger(RecalcTrigger,Trigger3M)),NA())</f>
        <v>6.8652039700313914E-3</v>
      </c>
      <c r="L2057" s="44">
        <f>IFERROR(_xll.qlIndexFixing(Index6M,$H2057,TRUE,_xll.ohTrigger(RecalcTrigger,Trigger6M)),NA())</f>
        <v>6.7269634399039898E-3</v>
      </c>
      <c r="M2057" s="145">
        <f>IFERROR(_xll.qlIndexFixing(Index1Y,$H2057,TRUE,_xll.ohTrigger(RecalcTrigger,Trigger1Y)),NA())</f>
        <v>7.0336431711380386E-3</v>
      </c>
      <c r="N2057" s="144">
        <f>IFERROR(_xll.qlIndexFixing(ONIndex1M,I2057,TRUE,_xll.ohTrigger(RecalcTrigger,Trigger1M)),NA())</f>
        <v>6.6323442569959923E-3</v>
      </c>
      <c r="O2057" s="44">
        <f>IFERROR(_xll.qlIndexFixing(ONIndex3M,I2057,TRUE,_xll.ohTrigger(RecalcTrigger,Trigger3M)),NA())</f>
        <v>6.8751766272878712E-3</v>
      </c>
      <c r="P2057" s="44">
        <f>IFERROR(_xll.qlIndexFixing(ONIndex6M,I2057,TRUE,_xll.ohTrigger(RecalcTrigger,Trigger6M)),NA())</f>
        <v>6.7565880136388756E-3</v>
      </c>
      <c r="Q2057" s="145">
        <f>IFERROR(_xll.qlIndexFixing(ONIndex1Y,I2057,TRUE,_xll.ohTrigger(RecalcTrigger,Trigger1Y)),NA())</f>
        <v>7.0880814906271183E-3</v>
      </c>
    </row>
    <row r="2058" spans="2:17" x14ac:dyDescent="0.2">
      <c r="B2058" s="39" t="s">
        <v>42</v>
      </c>
      <c r="D2058" s="42">
        <f>_xll.qlCalendarAdvance(Calendar,$D2057,B2058,"f",FALSE)</f>
        <v>54176</v>
      </c>
      <c r="E2058" s="139">
        <f>_xll.qlInterestRateIndexValueDate(IndexON,D2058)</f>
        <v>54176</v>
      </c>
      <c r="F2058" s="155">
        <f>IFERROR(_xll.qlIndexFixing(IndexON,D2058,TRUE,_xll.ohTrigger(RecalcTrigger,TriggerON)),NA())</f>
        <v>6.5645623789656327E-3</v>
      </c>
      <c r="H2058" s="42">
        <f>_xll.qlCalendarAdvance(Calendar,$H2057,B2058,"f",FALSE)</f>
        <v>54176</v>
      </c>
      <c r="I2058" s="139">
        <f>_xll.qlInterestRateIndexValueDate(Index1M,$H2058)</f>
        <v>54178</v>
      </c>
      <c r="J2058" s="144">
        <f>IFERROR(_xll.qlIndexFixing(Index1M,$H2058,TRUE,_xll.ohTrigger(RecalcTrigger,Trigger1M)),NA())</f>
        <v>6.6273993487531158E-3</v>
      </c>
      <c r="K2058" s="44">
        <f>IFERROR(_xll.qlIndexFixing(Index3M,H2058,TRUE,_xll.ohTrigger(RecalcTrigger,Trigger3M)),NA())</f>
        <v>6.8623460289771064E-3</v>
      </c>
      <c r="L2058" s="44">
        <f>IFERROR(_xll.qlIndexFixing(Index6M,$H2058,TRUE,_xll.ohTrigger(RecalcTrigger,Trigger6M)),NA())</f>
        <v>6.7236488926142408E-3</v>
      </c>
      <c r="M2058" s="145">
        <f>IFERROR(_xll.qlIndexFixing(Index1Y,$H2058,TRUE,_xll.ohTrigger(RecalcTrigger,Trigger1Y)),NA())</f>
        <v>7.0304525261056933E-3</v>
      </c>
      <c r="N2058" s="144">
        <f>IFERROR(_xll.qlIndexFixing(ONIndex1M,I2058,TRUE,_xll.ohTrigger(RecalcTrigger,Trigger1M)),NA())</f>
        <v>6.6292210340357371E-3</v>
      </c>
      <c r="O2058" s="44">
        <f>IFERROR(_xll.qlIndexFixing(ONIndex3M,I2058,TRUE,_xll.ohTrigger(RecalcTrigger,Trigger3M)),NA())</f>
        <v>6.8721101981772392E-3</v>
      </c>
      <c r="P2058" s="44">
        <f>IFERROR(_xll.qlIndexFixing(ONIndex6M,I2058,TRUE,_xll.ohTrigger(RecalcTrigger,Trigger6M)),NA())</f>
        <v>6.752818052895293E-3</v>
      </c>
      <c r="Q2058" s="145">
        <f>IFERROR(_xll.qlIndexFixing(ONIndex1Y,I2058,TRUE,_xll.ohTrigger(RecalcTrigger,Trigger1Y)),NA())</f>
        <v>7.0846197536500455E-3</v>
      </c>
    </row>
    <row r="2059" spans="2:17" x14ac:dyDescent="0.2">
      <c r="B2059" s="39" t="s">
        <v>42</v>
      </c>
      <c r="D2059" s="42">
        <f>_xll.qlCalendarAdvance(Calendar,$D2058,B2059,"f",FALSE)</f>
        <v>54183</v>
      </c>
      <c r="E2059" s="139">
        <f>_xll.qlInterestRateIndexValueDate(IndexON,D2059)</f>
        <v>54183</v>
      </c>
      <c r="F2059" s="155">
        <f>IFERROR(_xll.qlIndexFixing(IndexON,D2059,TRUE,_xll.ohTrigger(RecalcTrigger,TriggerON)),NA())</f>
        <v>6.5617923537164558E-3</v>
      </c>
      <c r="H2059" s="42">
        <f>_xll.qlCalendarAdvance(Calendar,$H2058,B2059,"f",FALSE)</f>
        <v>54183</v>
      </c>
      <c r="I2059" s="139">
        <f>_xll.qlInterestRateIndexValueDate(Index1M,$H2059)</f>
        <v>54185</v>
      </c>
      <c r="J2059" s="144">
        <f>IFERROR(_xll.qlIndexFixing(Index1M,$H2059,TRUE,_xll.ohTrigger(RecalcTrigger,Trigger1M)),NA())</f>
        <v>6.6242404756225448E-3</v>
      </c>
      <c r="K2059" s="44">
        <f>IFERROR(_xll.qlIndexFixing(Index3M,H2059,TRUE,_xll.ohTrigger(RecalcTrigger,Trigger3M)),NA())</f>
        <v>6.859611476505688E-3</v>
      </c>
      <c r="L2059" s="44">
        <f>IFERROR(_xll.qlIndexFixing(Index6M,$H2059,TRUE,_xll.ohTrigger(RecalcTrigger,Trigger6M)),NA())</f>
        <v>6.7198112848685801E-3</v>
      </c>
      <c r="M2059" s="145">
        <f>IFERROR(_xll.qlIndexFixing(Index1Y,$H2059,TRUE,_xll.ohTrigger(RecalcTrigger,Trigger1Y)),NA())</f>
        <v>7.0272563299714147E-3</v>
      </c>
      <c r="N2059" s="144">
        <f>IFERROR(_xll.qlIndexFixing(ONIndex1M,I2059,TRUE,_xll.ohTrigger(RecalcTrigger,Trigger1M)),NA())</f>
        <v>6.6268727578222553E-3</v>
      </c>
      <c r="O2059" s="44">
        <f>IFERROR(_xll.qlIndexFixing(ONIndex3M,I2059,TRUE,_xll.ohTrigger(RecalcTrigger,Trigger3M)),NA())</f>
        <v>6.8698045545811937E-3</v>
      </c>
      <c r="P2059" s="44">
        <f>IFERROR(_xll.qlIndexFixing(ONIndex6M,I2059,TRUE,_xll.ohTrigger(RecalcTrigger,Trigger6M)),NA())</f>
        <v>6.7499901917500438E-3</v>
      </c>
      <c r="Q2059" s="145">
        <f>IFERROR(_xll.qlIndexFixing(ONIndex1Y,I2059,TRUE,_xll.ohTrigger(RecalcTrigger,Trigger1Y)),NA())</f>
        <v>7.0820188087505898E-3</v>
      </c>
    </row>
    <row r="2060" spans="2:17" x14ac:dyDescent="0.2">
      <c r="B2060" s="39" t="s">
        <v>42</v>
      </c>
      <c r="D2060" s="42">
        <f>_xll.qlCalendarAdvance(Calendar,$D2059,B2060,"f",FALSE)</f>
        <v>54190</v>
      </c>
      <c r="E2060" s="139">
        <f>_xll.qlInterestRateIndexValueDate(IndexON,D2060)</f>
        <v>54190</v>
      </c>
      <c r="F2060" s="155">
        <f>IFERROR(_xll.qlIndexFixing(IndexON,D2060,TRUE,_xll.ohTrigger(RecalcTrigger,TriggerON)),NA())</f>
        <v>6.5590158744299742E-3</v>
      </c>
      <c r="H2060" s="42">
        <f>_xll.qlCalendarAdvance(Calendar,$H2059,B2060,"f",FALSE)</f>
        <v>54190</v>
      </c>
      <c r="I2060" s="139">
        <f>_xll.qlInterestRateIndexValueDate(Index1M,$H2060)</f>
        <v>54192</v>
      </c>
      <c r="J2060" s="144">
        <f>IFERROR(_xll.qlIndexFixing(Index1M,$H2060,TRUE,_xll.ohTrigger(RecalcTrigger,Trigger1M)),NA())</f>
        <v>6.6214816611431804E-3</v>
      </c>
      <c r="K2060" s="44">
        <f>IFERROR(_xll.qlIndexFixing(Index3M,H2060,TRUE,_xll.ohTrigger(RecalcTrigger,Trigger3M)),NA())</f>
        <v>6.856870092258255E-3</v>
      </c>
      <c r="L2060" s="44">
        <f>IFERROR(_xll.qlIndexFixing(Index6M,$H2060,TRUE,_xll.ohTrigger(RecalcTrigger,Trigger6M)),NA())</f>
        <v>6.7164958626157144E-3</v>
      </c>
      <c r="M2060" s="145">
        <f>IFERROR(_xll.qlIndexFixing(Index1Y,$H2060,TRUE,_xll.ohTrigger(RecalcTrigger,Trigger1Y)),NA())</f>
        <v>7.024054578572394E-3</v>
      </c>
      <c r="N2060" s="144">
        <f>IFERROR(_xll.qlIndexFixing(ONIndex1M,I2060,TRUE,_xll.ohTrigger(RecalcTrigger,Trigger1M)),NA())</f>
        <v>6.6241267532785031E-3</v>
      </c>
      <c r="O2060" s="44">
        <f>IFERROR(_xll.qlIndexFixing(ONIndex3M,I2060,TRUE,_xll.ohTrigger(RecalcTrigger,Trigger3M)),NA())</f>
        <v>6.8671083261406807E-3</v>
      </c>
      <c r="P2060" s="44">
        <f>IFERROR(_xll.qlIndexFixing(ONIndex6M,I2060,TRUE,_xll.ohTrigger(RecalcTrigger,Trigger6M)),NA())</f>
        <v>6.7466906069046928E-3</v>
      </c>
      <c r="Q2060" s="145">
        <f>IFERROR(_xll.qlIndexFixing(ONIndex1Y,I2060,TRUE,_xll.ohTrigger(RecalcTrigger,Trigger1Y)),NA())</f>
        <v>7.0789793402337153E-3</v>
      </c>
    </row>
    <row r="2061" spans="2:17" x14ac:dyDescent="0.2">
      <c r="B2061" s="39" t="s">
        <v>42</v>
      </c>
      <c r="D2061" s="42">
        <f>_xll.qlCalendarAdvance(Calendar,$D2060,B2061,"f",FALSE)</f>
        <v>54197</v>
      </c>
      <c r="E2061" s="139">
        <f>_xll.qlInterestRateIndexValueDate(IndexON,D2061)</f>
        <v>54197</v>
      </c>
      <c r="F2061" s="155">
        <f>IFERROR(_xll.qlIndexFixing(IndexON,D2061,TRUE,_xll.ohTrigger(RecalcTrigger,TriggerON)),NA())</f>
        <v>6.5562329400670194E-3</v>
      </c>
      <c r="H2061" s="42">
        <f>_xll.qlCalendarAdvance(Calendar,$H2060,B2061,"f",FALSE)</f>
        <v>54197</v>
      </c>
      <c r="I2061" s="139">
        <f>_xll.qlInterestRateIndexValueDate(Index1M,$H2061)</f>
        <v>54199</v>
      </c>
      <c r="J2061" s="144">
        <f>IFERROR(_xll.qlIndexFixing(Index1M,$H2061,TRUE,_xll.ohTrigger(RecalcTrigger,Trigger1M)),NA())</f>
        <v>6.618716001906555E-3</v>
      </c>
      <c r="K2061" s="44">
        <f>IFERROR(_xll.qlIndexFixing(Index3M,H2061,TRUE,_xll.ohTrigger(RecalcTrigger,Trigger3M)),NA())</f>
        <v>6.8541218719104409E-3</v>
      </c>
      <c r="L2061" s="44">
        <f>IFERROR(_xll.qlIndexFixing(Index6M,$H2061,TRUE,_xll.ohTrigger(RecalcTrigger,Trigger6M)),NA())</f>
        <v>6.7131801413349498E-3</v>
      </c>
      <c r="M2061" s="145">
        <f>IFERROR(_xll.qlIndexFixing(Index1Y,$H2061,TRUE,_xll.ohTrigger(RecalcTrigger,Trigger1Y)),NA())</f>
        <v>7.0208472677453868E-3</v>
      </c>
      <c r="N2061" s="144">
        <f>IFERROR(_xll.qlIndexFixing(ONIndex1M,I2061,TRUE,_xll.ohTrigger(RecalcTrigger,Trigger1M)),NA())</f>
        <v>6.6213739098852642E-3</v>
      </c>
      <c r="O2061" s="44">
        <f>IFERROR(_xll.qlIndexFixing(ONIndex3M,I2061,TRUE,_xll.ohTrigger(RecalcTrigger,Trigger3M)),NA())</f>
        <v>6.8644052972999248E-3</v>
      </c>
      <c r="P2061" s="44">
        <f>IFERROR(_xll.qlIndexFixing(ONIndex6M,I2061,TRUE,_xll.ohTrigger(RecalcTrigger,Trigger6M)),NA())</f>
        <v>6.7433905867275712E-3</v>
      </c>
      <c r="Q2061" s="145">
        <f>IFERROR(_xll.qlIndexFixing(ONIndex1Y,I2061,TRUE,_xll.ohTrigger(RecalcTrigger,Trigger1Y)),NA())</f>
        <v>7.0759344476556407E-3</v>
      </c>
    </row>
    <row r="2062" spans="2:17" x14ac:dyDescent="0.2">
      <c r="B2062" s="39" t="s">
        <v>42</v>
      </c>
      <c r="D2062" s="42">
        <f>_xll.qlCalendarAdvance(Calendar,$D2061,B2062,"f",FALSE)</f>
        <v>54204</v>
      </c>
      <c r="E2062" s="139">
        <f>_xll.qlInterestRateIndexValueDate(IndexON,D2062)</f>
        <v>54204</v>
      </c>
      <c r="F2062" s="155">
        <f>IFERROR(_xll.qlIndexFixing(IndexON,D2062,TRUE,_xll.ohTrigger(RecalcTrigger,TriggerON)),NA())</f>
        <v>6.5534435496683585E-3</v>
      </c>
      <c r="H2062" s="42">
        <f>_xll.qlCalendarAdvance(Calendar,$H2061,B2062,"f",FALSE)</f>
        <v>54204</v>
      </c>
      <c r="I2062" s="139">
        <f>_xll.qlInterestRateIndexValueDate(Index1M,$H2062)</f>
        <v>54206</v>
      </c>
      <c r="J2062" s="144">
        <f>IFERROR(_xll.qlIndexFixing(Index1M,$H2062,TRUE,_xll.ohTrigger(RecalcTrigger,Trigger1M)),NA())</f>
        <v>6.6159434962764774E-3</v>
      </c>
      <c r="K2062" s="44">
        <f>IFERROR(_xll.qlIndexFixing(Index3M,H2062,TRUE,_xll.ohTrigger(RecalcTrigger,Trigger3M)),NA())</f>
        <v>6.8513668111317965E-3</v>
      </c>
      <c r="L2062" s="44">
        <f>IFERROR(_xll.qlIndexFixing(Index6M,$H2062,TRUE,_xll.ohTrigger(RecalcTrigger,Trigger6M)),NA())</f>
        <v>6.7098641314850167E-3</v>
      </c>
      <c r="M2062" s="145">
        <f>IFERROR(_xll.qlIndexFixing(Index1Y,$H2062,TRUE,_xll.ohTrigger(RecalcTrigger,Trigger1Y)),NA())</f>
        <v>7.0176343933278052E-3</v>
      </c>
      <c r="N2062" s="144">
        <f>IFERROR(_xll.qlIndexFixing(ONIndex1M,I2062,TRUE,_xll.ohTrigger(RecalcTrigger,Trigger1M)),NA())</f>
        <v>6.6186142261237535E-3</v>
      </c>
      <c r="O2062" s="44">
        <f>IFERROR(_xll.qlIndexFixing(ONIndex3M,I2062,TRUE,_xll.ohTrigger(RecalcTrigger,Trigger3M)),NA())</f>
        <v>6.8616954635825067E-3</v>
      </c>
      <c r="P2062" s="44">
        <f>IFERROR(_xll.qlIndexFixing(ONIndex6M,I2062,TRUE,_xll.ohTrigger(RecalcTrigger,Trigger6M)),NA())</f>
        <v>6.7400901414504943E-3</v>
      </c>
      <c r="Q2062" s="145">
        <f>IFERROR(_xll.qlIndexFixing(ONIndex1Y,I2062,TRUE,_xll.ohTrigger(RecalcTrigger,Trigger1Y)),NA())</f>
        <v>7.072884127019563E-3</v>
      </c>
    </row>
    <row r="2063" spans="2:17" x14ac:dyDescent="0.2">
      <c r="B2063" s="39" t="s">
        <v>42</v>
      </c>
      <c r="D2063" s="42">
        <f>_xll.qlCalendarAdvance(Calendar,$D2062,B2063,"f",FALSE)</f>
        <v>54211</v>
      </c>
      <c r="E2063" s="139">
        <f>_xll.qlInterestRateIndexValueDate(IndexON,D2063)</f>
        <v>54211</v>
      </c>
      <c r="F2063" s="155">
        <f>IFERROR(_xll.qlIndexFixing(IndexON,D2063,TRUE,_xll.ohTrigger(RecalcTrigger,TriggerON)),NA())</f>
        <v>6.5506477022747589E-3</v>
      </c>
      <c r="H2063" s="42">
        <f>_xll.qlCalendarAdvance(Calendar,$H2062,B2063,"f",FALSE)</f>
        <v>54211</v>
      </c>
      <c r="I2063" s="139">
        <f>_xll.qlInterestRateIndexValueDate(Index1M,$H2063)</f>
        <v>54213</v>
      </c>
      <c r="J2063" s="144">
        <f>IFERROR(_xll.qlIndexFixing(Index1M,$H2063,TRUE,_xll.ohTrigger(RecalcTrigger,Trigger1M)),NA())</f>
        <v>6.6131641426192544E-3</v>
      </c>
      <c r="K2063" s="44">
        <f>IFERROR(_xll.qlIndexFixing(Index3M,H2063,TRUE,_xll.ohTrigger(RecalcTrigger,Trigger3M)),NA())</f>
        <v>6.8486049055953473E-3</v>
      </c>
      <c r="L2063" s="44">
        <f>IFERROR(_xll.qlIndexFixing(Index6M,$H2063,TRUE,_xll.ohTrigger(RecalcTrigger,Trigger6M)),NA())</f>
        <v>6.7070715314032818E-3</v>
      </c>
      <c r="M2063" s="145">
        <f>IFERROR(_xll.qlIndexFixing(Index1Y,$H2063,TRUE,_xll.ohTrigger(RecalcTrigger,Trigger1Y)),NA())</f>
        <v>7.0144159511572801E-3</v>
      </c>
      <c r="N2063" s="144">
        <f>IFERROR(_xll.qlIndexFixing(ONIndex1M,I2063,TRUE,_xll.ohTrigger(RecalcTrigger,Trigger1M)),NA())</f>
        <v>6.6158477001554417E-3</v>
      </c>
      <c r="O2063" s="44">
        <f>IFERROR(_xll.qlIndexFixing(ONIndex3M,I2063,TRUE,_xll.ohTrigger(RecalcTrigger,Trigger3M)),NA())</f>
        <v>6.8589788208317515E-3</v>
      </c>
      <c r="P2063" s="44">
        <f>IFERROR(_xll.qlIndexFixing(ONIndex6M,I2063,TRUE,_xll.ohTrigger(RecalcTrigger,Trigger6M)),NA())</f>
        <v>6.7367892817049579E-3</v>
      </c>
      <c r="Q2063" s="145">
        <f>IFERROR(_xll.qlIndexFixing(ONIndex1Y,I2063,TRUE,_xll.ohTrigger(RecalcTrigger,Trigger1Y)),NA())</f>
        <v>7.0698283739289991E-3</v>
      </c>
    </row>
    <row r="2064" spans="2:17" x14ac:dyDescent="0.2">
      <c r="B2064" s="39" t="s">
        <v>42</v>
      </c>
      <c r="D2064" s="42">
        <f>_xll.qlCalendarAdvance(Calendar,$D2063,B2064,"f",FALSE)</f>
        <v>54218</v>
      </c>
      <c r="E2064" s="139">
        <f>_xll.qlInterestRateIndexValueDate(IndexON,D2064)</f>
        <v>54218</v>
      </c>
      <c r="F2064" s="155">
        <f>IFERROR(_xll.qlIndexFixing(IndexON,D2064,TRUE,_xll.ohTrigger(RecalcTrigger,TriggerON)),NA())</f>
        <v>6.5478453966871797E-3</v>
      </c>
      <c r="H2064" s="42">
        <f>_xll.qlCalendarAdvance(Calendar,$H2063,B2064,"f",FALSE)</f>
        <v>54218</v>
      </c>
      <c r="I2064" s="139">
        <f>_xll.qlInterestRateIndexValueDate(Index1M,$H2064)</f>
        <v>54220</v>
      </c>
      <c r="J2064" s="144">
        <f>IFERROR(_xll.qlIndexFixing(Index1M,$H2064,TRUE,_xll.ohTrigger(RecalcTrigger,Trigger1M)),NA())</f>
        <v>6.610377939296197E-3</v>
      </c>
      <c r="K2064" s="44">
        <f>IFERROR(_xll.qlIndexFixing(Index3M,H2064,TRUE,_xll.ohTrigger(RecalcTrigger,Trigger3M)),NA())</f>
        <v>6.8458361509741213E-3</v>
      </c>
      <c r="L2064" s="44">
        <f>IFERROR(_xll.qlIndexFixing(Index6M,$H2064,TRUE,_xll.ohTrigger(RecalcTrigger,Trigger6M)),NA())</f>
        <v>6.7037552074258834E-3</v>
      </c>
      <c r="M2064" s="145">
        <f>IFERROR(_xll.qlIndexFixing(Index1Y,$H2064,TRUE,_xll.ohTrigger(RecalcTrigger,Trigger1Y)),NA())</f>
        <v>7.0111919370710041E-3</v>
      </c>
      <c r="N2064" s="144">
        <f>IFERROR(_xll.qlIndexFixing(ONIndex1M,I2064,TRUE,_xll.ohTrigger(RecalcTrigger,Trigger1M)),NA())</f>
        <v>6.6130743304615436E-3</v>
      </c>
      <c r="O2064" s="44">
        <f>IFERROR(_xll.qlIndexFixing(ONIndex3M,I2064,TRUE,_xll.ohTrigger(RecalcTrigger,Trigger3M)),NA())</f>
        <v>6.8562553644913038E-3</v>
      </c>
      <c r="P2064" s="44">
        <f>IFERROR(_xll.qlIndexFixing(ONIndex6M,I2064,TRUE,_xll.ohTrigger(RecalcTrigger,Trigger6M)),NA())</f>
        <v>6.7334880178027134E-3</v>
      </c>
      <c r="Q2064" s="145">
        <f>IFERROR(_xll.qlIndexFixing(ONIndex1Y,I2064,TRUE,_xll.ohTrigger(RecalcTrigger,Trigger1Y)),NA())</f>
        <v>7.0667671842272739E-3</v>
      </c>
    </row>
    <row r="2065" spans="2:17" x14ac:dyDescent="0.2">
      <c r="B2065" s="39" t="s">
        <v>42</v>
      </c>
      <c r="D2065" s="42">
        <f>_xll.qlCalendarAdvance(Calendar,$D2064,B2065,"f",FALSE)</f>
        <v>54225</v>
      </c>
      <c r="E2065" s="139">
        <f>_xll.qlInterestRateIndexValueDate(IndexON,D2065)</f>
        <v>54225</v>
      </c>
      <c r="F2065" s="155">
        <f>IFERROR(_xll.qlIndexFixing(IndexON,D2065,TRUE,_xll.ohTrigger(RecalcTrigger,TriggerON)),NA())</f>
        <v>6.5450366321861964E-3</v>
      </c>
      <c r="H2065" s="42">
        <f>_xll.qlCalendarAdvance(Calendar,$H2064,B2065,"f",FALSE)</f>
        <v>54225</v>
      </c>
      <c r="I2065" s="139">
        <f>_xll.qlInterestRateIndexValueDate(Index1M,$H2065)</f>
        <v>54227</v>
      </c>
      <c r="J2065" s="144">
        <f>IFERROR(_xll.qlIndexFixing(Index1M,$H2065,TRUE,_xll.ohTrigger(RecalcTrigger,Trigger1M)),NA())</f>
        <v>6.6075848846736118E-3</v>
      </c>
      <c r="K2065" s="44">
        <f>IFERROR(_xll.qlIndexFixing(Index3M,H2065,TRUE,_xll.ohTrigger(RecalcTrigger,Trigger3M)),NA())</f>
        <v>6.843060542940275E-3</v>
      </c>
      <c r="L2065" s="44">
        <f>IFERROR(_xll.qlIndexFixing(Index6M,$H2065,TRUE,_xll.ohTrigger(RecalcTrigger,Trigger6M)),NA())</f>
        <v>6.7004386239419705E-3</v>
      </c>
      <c r="M2065" s="145">
        <f>IFERROR(_xll.qlIndexFixing(Index1Y,$H2065,TRUE,_xll.ohTrigger(RecalcTrigger,Trigger1Y)),NA())</f>
        <v>7.0079623469068274E-3</v>
      </c>
      <c r="N2065" s="144">
        <f>IFERROR(_xll.qlIndexFixing(ONIndex1M,I2065,TRUE,_xll.ohTrigger(RecalcTrigger,Trigger1M)),NA())</f>
        <v>6.6102941154433381E-3</v>
      </c>
      <c r="O2065" s="44">
        <f>IFERROR(_xll.qlIndexFixing(ONIndex3M,I2065,TRUE,_xll.ohTrigger(RecalcTrigger,Trigger3M)),NA())</f>
        <v>6.8535250903245526E-3</v>
      </c>
      <c r="P2065" s="44">
        <f>IFERROR(_xll.qlIndexFixing(ONIndex6M,I2065,TRUE,_xll.ohTrigger(RecalcTrigger,Trigger6M)),NA())</f>
        <v>6.7301863603752565E-3</v>
      </c>
      <c r="Q2065" s="145">
        <f>IFERROR(_xll.qlIndexFixing(ONIndex1Y,I2065,TRUE,_xll.ohTrigger(RecalcTrigger,Trigger1Y)),NA())</f>
        <v>7.0637005538376485E-3</v>
      </c>
    </row>
    <row r="2066" spans="2:17" x14ac:dyDescent="0.2">
      <c r="B2066" s="39" t="s">
        <v>42</v>
      </c>
      <c r="D2066" s="42">
        <f>_xll.qlCalendarAdvance(Calendar,$D2065,B2066,"f",FALSE)</f>
        <v>54232</v>
      </c>
      <c r="E2066" s="139">
        <f>_xll.qlInterestRateIndexValueDate(IndexON,D2066)</f>
        <v>54232</v>
      </c>
      <c r="F2066" s="155">
        <f>IFERROR(_xll.qlIndexFixing(IndexON,D2066,TRUE,_xll.ohTrigger(RecalcTrigger,TriggerON)),NA())</f>
        <v>6.542221407492832E-3</v>
      </c>
      <c r="H2066" s="42">
        <f>_xll.qlCalendarAdvance(Calendar,$H2065,B2066,"f",FALSE)</f>
        <v>54232</v>
      </c>
      <c r="I2066" s="139">
        <f>_xll.qlInterestRateIndexValueDate(Index1M,$H2066)</f>
        <v>54234</v>
      </c>
      <c r="J2066" s="144">
        <f>IFERROR(_xll.qlIndexFixing(Index1M,$H2066,TRUE,_xll.ohTrigger(RecalcTrigger,Trigger1M)),NA())</f>
        <v>6.6047849771128098E-3</v>
      </c>
      <c r="K2066" s="44">
        <f>IFERROR(_xll.qlIndexFixing(Index3M,H2066,TRUE,_xll.ohTrigger(RecalcTrigger,Trigger3M)),NA())</f>
        <v>6.840278077164229E-3</v>
      </c>
      <c r="L2066" s="44">
        <f>IFERROR(_xll.qlIndexFixing(Index6M,$H2066,TRUE,_xll.ohTrigger(RecalcTrigger,Trigger6M)),NA())</f>
        <v>6.6965974156051713E-3</v>
      </c>
      <c r="M2066" s="145">
        <f>IFERROR(_xll.qlIndexFixing(Index1Y,$H2066,TRUE,_xll.ohTrigger(RecalcTrigger,Trigger1Y)),NA())</f>
        <v>7.0047271765023809E-3</v>
      </c>
      <c r="N2066" s="144">
        <f>IFERROR(_xll.qlIndexFixing(ONIndex1M,I2066,TRUE,_xll.ohTrigger(RecalcTrigger,Trigger1M)),NA())</f>
        <v>6.607507053422168E-3</v>
      </c>
      <c r="O2066" s="44">
        <f>IFERROR(_xll.qlIndexFixing(ONIndex3M,I2066,TRUE,_xll.ohTrigger(RecalcTrigger,Trigger3M)),NA())</f>
        <v>6.8507879940149508E-3</v>
      </c>
      <c r="P2066" s="44">
        <f>IFERROR(_xll.qlIndexFixing(ONIndex6M,I2066,TRUE,_xll.ohTrigger(RecalcTrigger,Trigger6M)),NA())</f>
        <v>6.7268843194945305E-3</v>
      </c>
      <c r="Q2066" s="145">
        <f>IFERROR(_xll.qlIndexFixing(ONIndex1Y,I2066,TRUE,_xll.ohTrigger(RecalcTrigger,Trigger1Y)),NA())</f>
        <v>7.0606284785235118E-3</v>
      </c>
    </row>
    <row r="2067" spans="2:17" x14ac:dyDescent="0.2">
      <c r="B2067" s="39" t="s">
        <v>42</v>
      </c>
      <c r="D2067" s="42">
        <f>_xll.qlCalendarAdvance(Calendar,$D2066,B2067,"f",FALSE)</f>
        <v>54239</v>
      </c>
      <c r="E2067" s="139">
        <f>_xll.qlInterestRateIndexValueDate(IndexON,D2067)</f>
        <v>54239</v>
      </c>
      <c r="F2067" s="155">
        <f>IFERROR(_xll.qlIndexFixing(IndexON,D2067,TRUE,_xll.ohTrigger(RecalcTrigger,TriggerON)),NA())</f>
        <v>6.5393997217277899E-3</v>
      </c>
      <c r="H2067" s="42">
        <f>_xll.qlCalendarAdvance(Calendar,$H2066,B2067,"f",FALSE)</f>
        <v>54239</v>
      </c>
      <c r="I2067" s="139">
        <f>_xll.qlInterestRateIndexValueDate(Index1M,$H2067)</f>
        <v>54241</v>
      </c>
      <c r="J2067" s="144">
        <f>IFERROR(_xll.qlIndexFixing(Index1M,$H2067,TRUE,_xll.ohTrigger(RecalcTrigger,Trigger1M)),NA())</f>
        <v>6.6019782149800976E-3</v>
      </c>
      <c r="K2067" s="44">
        <f>IFERROR(_xll.qlIndexFixing(Index3M,H2067,TRUE,_xll.ohTrigger(RecalcTrigger,Trigger3M)),NA())</f>
        <v>6.8374887493207461E-3</v>
      </c>
      <c r="L2067" s="44">
        <f>IFERROR(_xll.qlIndexFixing(Index6M,$H2067,TRUE,_xll.ohTrigger(RecalcTrigger,Trigger6M)),NA())</f>
        <v>6.693280119814851E-3</v>
      </c>
      <c r="M2067" s="145">
        <f>IFERROR(_xll.qlIndexFixing(Index1Y,$H2067,TRUE,_xll.ohTrigger(RecalcTrigger,Trigger1Y)),NA())</f>
        <v>7.0014864216959528E-3</v>
      </c>
      <c r="N2067" s="144">
        <f>IFERROR(_xll.qlIndexFixing(ONIndex1M,I2067,TRUE,_xll.ohTrigger(RecalcTrigger,Trigger1M)),NA())</f>
        <v>6.6047131427193762E-3</v>
      </c>
      <c r="O2067" s="44">
        <f>IFERROR(_xll.qlIndexFixing(ONIndex3M,I2067,TRUE,_xll.ohTrigger(RecalcTrigger,Trigger3M)),NA())</f>
        <v>6.8480440713258872E-3</v>
      </c>
      <c r="P2067" s="44">
        <f>IFERROR(_xll.qlIndexFixing(ONIndex6M,I2067,TRUE,_xll.ohTrigger(RecalcTrigger,Trigger6M)),NA())</f>
        <v>6.723581905871967E-3</v>
      </c>
      <c r="Q2067" s="145">
        <f>IFERROR(_xll.qlIndexFixing(ONIndex1Y,I2067,TRUE,_xll.ohTrigger(RecalcTrigger,Trigger1Y)),NA())</f>
        <v>7.0575509540482528E-3</v>
      </c>
    </row>
    <row r="2068" spans="2:17" x14ac:dyDescent="0.2">
      <c r="B2068" s="39" t="s">
        <v>42</v>
      </c>
      <c r="D2068" s="42">
        <f>_xll.qlCalendarAdvance(Calendar,$D2067,B2068,"f",FALSE)</f>
        <v>54246</v>
      </c>
      <c r="E2068" s="139">
        <f>_xll.qlInterestRateIndexValueDate(IndexON,D2068)</f>
        <v>54246</v>
      </c>
      <c r="F2068" s="155">
        <f>IFERROR(_xll.qlIndexFixing(IndexON,D2068,TRUE,_xll.ohTrigger(RecalcTrigger,TriggerON)),NA())</f>
        <v>6.5365715739318375E-3</v>
      </c>
      <c r="H2068" s="42">
        <f>_xll.qlCalendarAdvance(Calendar,$H2067,B2068,"f",FALSE)</f>
        <v>54246</v>
      </c>
      <c r="I2068" s="139">
        <f>_xll.qlInterestRateIndexValueDate(Index1M,$H2068)</f>
        <v>54248</v>
      </c>
      <c r="J2068" s="144">
        <f>IFERROR(_xll.qlIndexFixing(Index1M,$H2068,TRUE,_xll.ohTrigger(RecalcTrigger,Trigger1M)),NA())</f>
        <v>6.5991645966392842E-3</v>
      </c>
      <c r="K2068" s="44">
        <f>IFERROR(_xll.qlIndexFixing(Index3M,H2068,TRUE,_xll.ohTrigger(RecalcTrigger,Trigger3M)),NA())</f>
        <v>6.8346925550828545E-3</v>
      </c>
      <c r="L2068" s="44">
        <f>IFERROR(_xll.qlIndexFixing(Index6M,$H2068,TRUE,_xll.ohTrigger(RecalcTrigger,Trigger6M)),NA())</f>
        <v>6.6899625982150528E-3</v>
      </c>
      <c r="M2068" s="145">
        <f>IFERROR(_xll.qlIndexFixing(Index1Y,$H2068,TRUE,_xll.ohTrigger(RecalcTrigger,Trigger1Y)),NA())</f>
        <v>6.9982400783258304E-3</v>
      </c>
      <c r="N2068" s="144">
        <f>IFERROR(_xll.qlIndexFixing(ONIndex1M,I2068,TRUE,_xll.ohTrigger(RecalcTrigger,Trigger1M)),NA())</f>
        <v>6.6019123816563052E-3</v>
      </c>
      <c r="O2068" s="44">
        <f>IFERROR(_xll.qlIndexFixing(ONIndex3M,I2068,TRUE,_xll.ohTrigger(RecalcTrigger,Trigger3M)),NA())</f>
        <v>6.8452933177809427E-3</v>
      </c>
      <c r="P2068" s="44">
        <f>IFERROR(_xll.qlIndexFixing(ONIndex6M,I2068,TRUE,_xll.ohTrigger(RecalcTrigger,Trigger6M)),NA())</f>
        <v>6.7202791297393816E-3</v>
      </c>
      <c r="Q2068" s="145">
        <f>IFERROR(_xll.qlIndexFixing(ONIndex1Y,I2068,TRUE,_xll.ohTrigger(RecalcTrigger,Trigger1Y)),NA())</f>
        <v>7.0544679763351326E-3</v>
      </c>
    </row>
    <row r="2069" spans="2:17" x14ac:dyDescent="0.2">
      <c r="B2069" s="39" t="s">
        <v>42</v>
      </c>
      <c r="D2069" s="42">
        <f>_xll.qlCalendarAdvance(Calendar,$D2068,B2069,"f",FALSE)</f>
        <v>54253</v>
      </c>
      <c r="E2069" s="139">
        <f>_xll.qlInterestRateIndexValueDate(IndexON,D2069)</f>
        <v>54253</v>
      </c>
      <c r="F2069" s="155">
        <f>IFERROR(_xll.qlIndexFixing(IndexON,D2069,TRUE,_xll.ohTrigger(RecalcTrigger,TriggerON)),NA())</f>
        <v>6.5337369629858699E-3</v>
      </c>
      <c r="H2069" s="42">
        <f>_xll.qlCalendarAdvance(Calendar,$H2068,B2069,"f",FALSE)</f>
        <v>54253</v>
      </c>
      <c r="I2069" s="139">
        <f>_xll.qlInterestRateIndexValueDate(Index1M,$H2069)</f>
        <v>54255</v>
      </c>
      <c r="J2069" s="144">
        <f>IFERROR(_xll.qlIndexFixing(Index1M,$H2069,TRUE,_xll.ohTrigger(RecalcTrigger,Trigger1M)),NA())</f>
        <v>6.5963441204516804E-3</v>
      </c>
      <c r="K2069" s="44">
        <f>IFERROR(_xll.qlIndexFixing(Index3M,H2069,TRUE,_xll.ohTrigger(RecalcTrigger,Trigger3M)),NA())</f>
        <v>6.8318894901201041E-3</v>
      </c>
      <c r="L2069" s="44">
        <f>IFERROR(_xll.qlIndexFixing(Index6M,$H2069,TRUE,_xll.ohTrigger(RecalcTrigger,Trigger6M)),NA())</f>
        <v>6.6866448612666555E-3</v>
      </c>
      <c r="M2069" s="145">
        <f>IFERROR(_xll.qlIndexFixing(Index1Y,$H2069,TRUE,_xll.ohTrigger(RecalcTrigger,Trigger1Y)),NA())</f>
        <v>6.9949881422296453E-3</v>
      </c>
      <c r="N2069" s="144">
        <f>IFERROR(_xll.qlIndexFixing(ONIndex1M,I2069,TRUE,_xll.ohTrigger(RecalcTrigger,Trigger1M)),NA())</f>
        <v>6.5991047687941062E-3</v>
      </c>
      <c r="O2069" s="44">
        <f>IFERROR(_xll.qlIndexFixing(ONIndex3M,I2069,TRUE,_xll.ohTrigger(RecalcTrigger,Trigger3M)),NA())</f>
        <v>6.8425357290635702E-3</v>
      </c>
      <c r="P2069" s="44">
        <f>IFERROR(_xll.qlIndexFixing(ONIndex6M,I2069,TRUE,_xll.ohTrigger(RecalcTrigger,Trigger6M)),NA())</f>
        <v>6.7169760015683977E-3</v>
      </c>
      <c r="Q2069" s="145">
        <f>IFERROR(_xll.qlIndexFixing(ONIndex1Y,I2069,TRUE,_xll.ohTrigger(RecalcTrigger,Trigger1Y)),NA())</f>
        <v>7.0513795410676039E-3</v>
      </c>
    </row>
    <row r="2070" spans="2:17" x14ac:dyDescent="0.2">
      <c r="B2070" s="39" t="s">
        <v>42</v>
      </c>
      <c r="D2070" s="42">
        <f>_xll.qlCalendarAdvance(Calendar,$D2069,B2070,"f",FALSE)</f>
        <v>54260</v>
      </c>
      <c r="E2070" s="139">
        <f>_xll.qlInterestRateIndexValueDate(IndexON,D2070)</f>
        <v>54260</v>
      </c>
      <c r="F2070" s="155">
        <f>IFERROR(_xll.qlIndexFixing(IndexON,D2070,TRUE,_xll.ohTrigger(RecalcTrigger,TriggerON)),NA())</f>
        <v>6.5308958879306545E-3</v>
      </c>
      <c r="H2070" s="42">
        <f>_xll.qlCalendarAdvance(Calendar,$H2069,B2070,"f",FALSE)</f>
        <v>54260</v>
      </c>
      <c r="I2070" s="139">
        <f>_xll.qlInterestRateIndexValueDate(Index1M,$H2070)</f>
        <v>54262</v>
      </c>
      <c r="J2070" s="144">
        <f>IFERROR(_xll.qlIndexFixing(Index1M,$H2070,TRUE,_xll.ohTrigger(RecalcTrigger,Trigger1M)),NA())</f>
        <v>6.5935167847860909E-3</v>
      </c>
      <c r="K2070" s="44">
        <f>IFERROR(_xll.qlIndexFixing(Index3M,H2070,TRUE,_xll.ohTrigger(RecalcTrigger,Trigger3M)),NA())</f>
        <v>6.8290795501089966E-3</v>
      </c>
      <c r="L2070" s="44">
        <f>IFERROR(_xll.qlIndexFixing(Index6M,$H2070,TRUE,_xll.ohTrigger(RecalcTrigger,Trigger6M)),NA())</f>
        <v>6.6833269194288194E-3</v>
      </c>
      <c r="M2070" s="145">
        <f>IFERROR(_xll.qlIndexFixing(Index1Y,$H2070,TRUE,_xll.ohTrigger(RecalcTrigger,Trigger1Y)),NA())</f>
        <v>6.9917306092465601E-3</v>
      </c>
      <c r="N2070" s="144">
        <f>IFERROR(_xll.qlIndexFixing(ONIndex1M,I2070,TRUE,_xll.ohTrigger(RecalcTrigger,Trigger1M)),NA())</f>
        <v>6.5962903022143138E-3</v>
      </c>
      <c r="O2070" s="44">
        <f>IFERROR(_xll.qlIndexFixing(ONIndex3M,I2070,TRUE,_xll.ohTrigger(RecalcTrigger,Trigger3M)),NA())</f>
        <v>6.8397713008572225E-3</v>
      </c>
      <c r="P2070" s="44">
        <f>IFERROR(_xll.qlIndexFixing(ONIndex6M,I2070,TRUE,_xll.ohTrigger(RecalcTrigger,Trigger6M)),NA())</f>
        <v>6.7136725319905111E-3</v>
      </c>
      <c r="Q2070" s="145">
        <f>IFERROR(_xll.qlIndexFixing(ONIndex1Y,I2070,TRUE,_xll.ohTrigger(RecalcTrigger,Trigger1Y)),NA())</f>
        <v>7.0482856441689279E-3</v>
      </c>
    </row>
    <row r="2071" spans="2:17" x14ac:dyDescent="0.2">
      <c r="B2071" s="39" t="s">
        <v>42</v>
      </c>
      <c r="D2071" s="42">
        <f>_xll.qlCalendarAdvance(Calendar,$D2070,B2071,"f",FALSE)</f>
        <v>54267</v>
      </c>
      <c r="E2071" s="139">
        <f>_xll.qlInterestRateIndexValueDate(IndexON,D2071)</f>
        <v>54267</v>
      </c>
      <c r="F2071" s="155">
        <f>IFERROR(_xll.qlIndexFixing(IndexON,D2071,TRUE,_xll.ohTrigger(RecalcTrigger,TriggerON)),NA())</f>
        <v>6.5280483478069584E-3</v>
      </c>
      <c r="H2071" s="42">
        <f>_xll.qlCalendarAdvance(Calendar,$H2070,B2071,"f",FALSE)</f>
        <v>54267</v>
      </c>
      <c r="I2071" s="139">
        <f>_xll.qlInterestRateIndexValueDate(Index1M,$H2071)</f>
        <v>54269</v>
      </c>
      <c r="J2071" s="144">
        <f>IFERROR(_xll.qlIndexFixing(Index1M,$H2071,TRUE,_xll.ohTrigger(RecalcTrigger,Trigger1M)),NA())</f>
        <v>6.5906825880013287E-3</v>
      </c>
      <c r="K2071" s="44">
        <f>IFERROR(_xll.qlIndexFixing(Index3M,H2071,TRUE,_xll.ohTrigger(RecalcTrigger,Trigger3M)),NA())</f>
        <v>6.8262627307182147E-3</v>
      </c>
      <c r="L2071" s="44">
        <f>IFERROR(_xll.qlIndexFixing(Index6M,$H2071,TRUE,_xll.ohTrigger(RecalcTrigger,Trigger6M)),NA())</f>
        <v>6.6805342591193867E-3</v>
      </c>
      <c r="M2071" s="145">
        <f>IFERROR(_xll.qlIndexFixing(Index1Y,$H2071,TRUE,_xll.ohTrigger(RecalcTrigger,Trigger1Y)),NA())</f>
        <v>6.9884674752148648E-3</v>
      </c>
      <c r="N2071" s="144">
        <f>IFERROR(_xll.qlIndexFixing(ONIndex1M,I2071,TRUE,_xll.ohTrigger(RecalcTrigger,Trigger1M)),NA())</f>
        <v>6.5934689805580149E-3</v>
      </c>
      <c r="O2071" s="44">
        <f>IFERROR(_xll.qlIndexFixing(ONIndex3M,I2071,TRUE,_xll.ohTrigger(RecalcTrigger,Trigger3M)),NA())</f>
        <v>6.8370000288453525E-3</v>
      </c>
      <c r="P2071" s="44">
        <f>IFERROR(_xll.qlIndexFixing(ONIndex6M,I2071,TRUE,_xll.ohTrigger(RecalcTrigger,Trigger6M)),NA())</f>
        <v>6.710368731157601E-3</v>
      </c>
      <c r="Q2071" s="145">
        <f>IFERROR(_xll.qlIndexFixing(ONIndex1Y,I2071,TRUE,_xll.ohTrigger(RecalcTrigger,Trigger1Y)),NA())</f>
        <v>7.0451862814024935E-3</v>
      </c>
    </row>
    <row r="2072" spans="2:17" x14ac:dyDescent="0.2">
      <c r="B2072" s="39" t="s">
        <v>42</v>
      </c>
      <c r="D2072" s="42">
        <f>_xll.qlCalendarAdvance(Calendar,$D2071,B2072,"f",FALSE)</f>
        <v>54274</v>
      </c>
      <c r="E2072" s="139">
        <f>_xll.qlInterestRateIndexValueDate(IndexON,D2072)</f>
        <v>54274</v>
      </c>
      <c r="F2072" s="155">
        <f>IFERROR(_xll.qlIndexFixing(IndexON,D2072,TRUE,_xll.ohTrigger(RecalcTrigger,TriggerON)),NA())</f>
        <v>6.525194341495677E-3</v>
      </c>
      <c r="H2072" s="42">
        <f>_xll.qlCalendarAdvance(Calendar,$H2071,B2072,"f",FALSE)</f>
        <v>54274</v>
      </c>
      <c r="I2072" s="139">
        <f>_xll.qlInterestRateIndexValueDate(Index1M,$H2072)</f>
        <v>54276</v>
      </c>
      <c r="J2072" s="144">
        <f>IFERROR(_xll.qlIndexFixing(Index1M,$H2072,TRUE,_xll.ohTrigger(RecalcTrigger,Trigger1M)),NA())</f>
        <v>6.5878415284661984E-3</v>
      </c>
      <c r="K2072" s="44">
        <f>IFERROR(_xll.qlIndexFixing(Index3M,H2072,TRUE,_xll.ohTrigger(RecalcTrigger,Trigger3M)),NA())</f>
        <v>6.823439027622522E-3</v>
      </c>
      <c r="L2072" s="44">
        <f>IFERROR(_xll.qlIndexFixing(Index6M,$H2072,TRUE,_xll.ohTrigger(RecalcTrigger,Trigger6M)),NA())</f>
        <v>6.6766904629227616E-3</v>
      </c>
      <c r="M2072" s="145">
        <f>IFERROR(_xll.qlIndexFixing(Index1Y,$H2072,TRUE,_xll.ohTrigger(RecalcTrigger,Trigger1Y)),NA())</f>
        <v>6.9851987359730644E-3</v>
      </c>
      <c r="N2072" s="144">
        <f>IFERROR(_xll.qlIndexFixing(ONIndex1M,I2072,TRUE,_xll.ohTrigger(RecalcTrigger,Trigger1M)),NA())</f>
        <v>6.5906408019067442E-3</v>
      </c>
      <c r="O2072" s="44">
        <f>IFERROR(_xll.qlIndexFixing(ONIndex3M,I2072,TRUE,_xll.ohTrigger(RecalcTrigger,Trigger3M)),NA())</f>
        <v>6.834221908631477E-3</v>
      </c>
      <c r="P2072" s="44">
        <f>IFERROR(_xll.qlIndexFixing(ONIndex6M,I2072,TRUE,_xll.ohTrigger(RecalcTrigger,Trigger6M)),NA())</f>
        <v>6.7070646095412911E-3</v>
      </c>
      <c r="Q2072" s="145">
        <f>IFERROR(_xll.qlIndexFixing(ONIndex1Y,I2072,TRUE,_xll.ohTrigger(RecalcTrigger,Trigger1Y)),NA())</f>
        <v>7.0420814486116257E-3</v>
      </c>
    </row>
    <row r="2073" spans="2:17" x14ac:dyDescent="0.2">
      <c r="B2073" s="39" t="s">
        <v>42</v>
      </c>
      <c r="D2073" s="42">
        <f>_xll.qlCalendarAdvance(Calendar,$D2072,B2073,"f",FALSE)</f>
        <v>54281</v>
      </c>
      <c r="E2073" s="139">
        <f>_xll.qlInterestRateIndexValueDate(IndexON,D2073)</f>
        <v>54281</v>
      </c>
      <c r="F2073" s="155">
        <f>IFERROR(_xll.qlIndexFixing(IndexON,D2073,TRUE,_xll.ohTrigger(RecalcTrigger,TriggerON)),NA())</f>
        <v>6.5223338680375775E-3</v>
      </c>
      <c r="H2073" s="42">
        <f>_xll.qlCalendarAdvance(Calendar,$H2072,B2073,"f",FALSE)</f>
        <v>54281</v>
      </c>
      <c r="I2073" s="139">
        <f>_xll.qlInterestRateIndexValueDate(Index1M,$H2073)</f>
        <v>54283</v>
      </c>
      <c r="J2073" s="144">
        <f>IFERROR(_xll.qlIndexFixing(Index1M,$H2073,TRUE,_xll.ohTrigger(RecalcTrigger,Trigger1M)),NA())</f>
        <v>6.584993604539513E-3</v>
      </c>
      <c r="K2073" s="44">
        <f>IFERROR(_xll.qlIndexFixing(Index3M,H2073,TRUE,_xll.ohTrigger(RecalcTrigger,Trigger3M)),NA())</f>
        <v>6.8206084364949458E-3</v>
      </c>
      <c r="L2073" s="44">
        <f>IFERROR(_xll.qlIndexFixing(Index6M,$H2073,TRUE,_xll.ohTrigger(RecalcTrigger,Trigger6M)),NA())</f>
        <v>6.6733719691737204E-3</v>
      </c>
      <c r="M2073" s="145">
        <f>IFERROR(_xll.qlIndexFixing(Index1Y,$H2073,TRUE,_xll.ohTrigger(RecalcTrigger,Trigger1Y)),NA())</f>
        <v>6.9819243873605425E-3</v>
      </c>
      <c r="N2073" s="144">
        <f>IFERROR(_xll.qlIndexFixing(ONIndex1M,I2073,TRUE,_xll.ohTrigger(RecalcTrigger,Trigger1M)),NA())</f>
        <v>6.5878057648216526E-3</v>
      </c>
      <c r="O2073" s="44">
        <f>IFERROR(_xll.qlIndexFixing(ONIndex3M,I2073,TRUE,_xll.ohTrigger(RecalcTrigger,Trigger3M)),NA())</f>
        <v>6.831436935978985E-3</v>
      </c>
      <c r="P2073" s="44">
        <f>IFERROR(_xll.qlIndexFixing(ONIndex6M,I2073,TRUE,_xll.ohTrigger(RecalcTrigger,Trigger6M)),NA())</f>
        <v>6.703760177693141E-3</v>
      </c>
      <c r="Q2073" s="145">
        <f>IFERROR(_xll.qlIndexFixing(ONIndex1Y,I2073,TRUE,_xll.ohTrigger(RecalcTrigger,Trigger1Y)),NA())</f>
        <v>7.0389711415597134E-3</v>
      </c>
    </row>
    <row r="2074" spans="2:17" x14ac:dyDescent="0.2">
      <c r="B2074" s="39" t="s">
        <v>42</v>
      </c>
      <c r="D2074" s="42">
        <f>_xll.qlCalendarAdvance(Calendar,$D2073,B2074,"f",FALSE)</f>
        <v>54288</v>
      </c>
      <c r="E2074" s="139">
        <f>_xll.qlInterestRateIndexValueDate(IndexON,D2074)</f>
        <v>54288</v>
      </c>
      <c r="F2074" s="155">
        <f>IFERROR(_xll.qlIndexFixing(IndexON,D2074,TRUE,_xll.ohTrigger(RecalcTrigger,TriggerON)),NA())</f>
        <v>6.5194669263934912E-3</v>
      </c>
      <c r="H2074" s="42">
        <f>_xll.qlCalendarAdvance(Calendar,$H2073,B2074,"f",FALSE)</f>
        <v>54288</v>
      </c>
      <c r="I2074" s="139">
        <f>_xll.qlInterestRateIndexValueDate(Index1M,$H2074)</f>
        <v>54290</v>
      </c>
      <c r="J2074" s="144">
        <f>IFERROR(_xll.qlIndexFixing(Index1M,$H2074,TRUE,_xll.ohTrigger(RecalcTrigger,Trigger1M)),NA())</f>
        <v>6.5821388145900772E-3</v>
      </c>
      <c r="K2074" s="44">
        <f>IFERROR(_xll.qlIndexFixing(Index3M,H2074,TRUE,_xll.ohTrigger(RecalcTrigger,Trigger3M)),NA())</f>
        <v>6.8177709530076423E-3</v>
      </c>
      <c r="L2074" s="44">
        <f>IFERROR(_xll.qlIndexFixing(Index6M,$H2074,TRUE,_xll.ohTrigger(RecalcTrigger,Trigger6M)),NA())</f>
        <v>6.6700533123723125E-3</v>
      </c>
      <c r="M2074" s="145">
        <f>IFERROR(_xll.qlIndexFixing(Index1Y,$H2074,TRUE,_xll.ohTrigger(RecalcTrigger,Trigger1Y)),NA())</f>
        <v>6.978644425215807E-3</v>
      </c>
      <c r="N2074" s="144">
        <f>IFERROR(_xll.qlIndexFixing(ONIndex1M,I2074,TRUE,_xll.ohTrigger(RecalcTrigger,Trigger1M)),NA())</f>
        <v>6.5849638675441469E-3</v>
      </c>
      <c r="O2074" s="44">
        <f>IFERROR(_xll.qlIndexFixing(ONIndex3M,I2074,TRUE,_xll.ohTrigger(RecalcTrigger,Trigger3M)),NA())</f>
        <v>6.8286451064913933E-3</v>
      </c>
      <c r="P2074" s="44">
        <f>IFERROR(_xll.qlIndexFixing(ONIndex6M,I2074,TRUE,_xll.ohTrigger(RecalcTrigger,Trigger6M)),NA())</f>
        <v>6.7004554460048382E-3</v>
      </c>
      <c r="Q2074" s="145">
        <f>IFERROR(_xll.qlIndexFixing(ONIndex1Y,I2074,TRUE,_xll.ohTrigger(RecalcTrigger,Trigger1Y)),NA())</f>
        <v>7.0358553560900816E-3</v>
      </c>
    </row>
    <row r="2075" spans="2:17" x14ac:dyDescent="0.2">
      <c r="B2075" s="39" t="s">
        <v>42</v>
      </c>
      <c r="D2075" s="42">
        <f>_xll.qlCalendarAdvance(Calendar,$D2074,B2075,"f",FALSE)</f>
        <v>54295</v>
      </c>
      <c r="E2075" s="139">
        <f>_xll.qlInterestRateIndexValueDate(IndexON,D2075)</f>
        <v>54295</v>
      </c>
      <c r="F2075" s="155">
        <f>IFERROR(_xll.qlIndexFixing(IndexON,D2075,TRUE,_xll.ohTrigger(RecalcTrigger,TriggerON)),NA())</f>
        <v>6.5165935156841215E-3</v>
      </c>
      <c r="H2075" s="42">
        <f>_xll.qlCalendarAdvance(Calendar,$H2074,B2075,"f",FALSE)</f>
        <v>54295</v>
      </c>
      <c r="I2075" s="139">
        <f>_xll.qlInterestRateIndexValueDate(Index1M,$H2075)</f>
        <v>54297</v>
      </c>
      <c r="J2075" s="144">
        <f>IFERROR(_xll.qlIndexFixing(Index1M,$H2075,TRUE,_xll.ohTrigger(RecalcTrigger,Trigger1M)),NA())</f>
        <v>6.5792771569816999E-3</v>
      </c>
      <c r="K2075" s="44">
        <f>IFERROR(_xll.qlIndexFixing(Index3M,H2075,TRUE,_xll.ohTrigger(RecalcTrigger,Trigger3M)),NA())</f>
        <v>6.8149265728345088E-3</v>
      </c>
      <c r="L2075" s="44">
        <f>IFERROR(_xll.qlIndexFixing(Index6M,$H2075,TRUE,_xll.ohTrigger(RecalcTrigger,Trigger6M)),NA())</f>
        <v>6.6672608172603032E-3</v>
      </c>
      <c r="M2075" s="145">
        <f>IFERROR(_xll.qlIndexFixing(Index1Y,$H2075,TRUE,_xll.ohTrigger(RecalcTrigger,Trigger1Y)),NA())</f>
        <v>6.9753588453786777E-3</v>
      </c>
      <c r="N2075" s="144">
        <f>IFERROR(_xll.qlIndexFixing(ONIndex1M,I2075,TRUE,_xll.ohTrigger(RecalcTrigger,Trigger1M)),NA())</f>
        <v>6.5821151085554419E-3</v>
      </c>
      <c r="O2075" s="44">
        <f>IFERROR(_xll.qlIndexFixing(ONIndex3M,I2075,TRUE,_xll.ohTrigger(RecalcTrigger,Trigger3M)),NA())</f>
        <v>6.8258464158521548E-3</v>
      </c>
      <c r="P2075" s="44">
        <f>IFERROR(_xll.qlIndexFixing(ONIndex6M,I2075,TRUE,_xll.ohTrigger(RecalcTrigger,Trigger6M)),NA())</f>
        <v>6.6971504247081981E-3</v>
      </c>
      <c r="Q2075" s="145">
        <f>IFERROR(_xll.qlIndexFixing(ONIndex1Y,I2075,TRUE,_xll.ohTrigger(RecalcTrigger,Trigger1Y)),NA())</f>
        <v>7.0327340879661193E-3</v>
      </c>
    </row>
    <row r="2076" spans="2:17" x14ac:dyDescent="0.2">
      <c r="B2076" s="39" t="s">
        <v>42</v>
      </c>
      <c r="D2076" s="42">
        <f>_xll.qlCalendarAdvance(Calendar,$D2075,B2076,"f",FALSE)</f>
        <v>54302</v>
      </c>
      <c r="E2076" s="139">
        <f>_xll.qlInterestRateIndexValueDate(IndexON,D2076)</f>
        <v>54302</v>
      </c>
      <c r="F2076" s="155">
        <f>IFERROR(_xll.qlIndexFixing(IndexON,D2076,TRUE,_xll.ohTrigger(RecalcTrigger,TriggerON)),NA())</f>
        <v>6.5137136347903635E-3</v>
      </c>
      <c r="H2076" s="42">
        <f>_xll.qlCalendarAdvance(Calendar,$H2075,B2076,"f",FALSE)</f>
        <v>54302</v>
      </c>
      <c r="I2076" s="139">
        <f>_xll.qlInterestRateIndexValueDate(Index1M,$H2076)</f>
        <v>54304</v>
      </c>
      <c r="J2076" s="144">
        <f>IFERROR(_xll.qlIndexFixing(Index1M,$H2076,TRUE,_xll.ohTrigger(RecalcTrigger,Trigger1M)),NA())</f>
        <v>6.5764086300756919E-3</v>
      </c>
      <c r="K2076" s="44">
        <f>IFERROR(_xll.qlIndexFixing(Index3M,H2076,TRUE,_xll.ohTrigger(RecalcTrigger,Trigger3M)),NA())</f>
        <v>6.8122158417567961E-3</v>
      </c>
      <c r="L2076" s="44">
        <f>IFERROR(_xll.qlIndexFixing(Index6M,$H2076,TRUE,_xll.ohTrigger(RecalcTrigger,Trigger6M)),NA())</f>
        <v>6.6642930392522204E-3</v>
      </c>
      <c r="M2076" s="145">
        <f>IFERROR(_xll.qlIndexFixing(Index1Y,$H2076,TRUE,_xll.ohTrigger(RecalcTrigger,Trigger1Y)),NA())</f>
        <v>6.972067643687881E-3</v>
      </c>
      <c r="N2076" s="144">
        <f>IFERROR(_xll.qlIndexFixing(ONIndex1M,I2076,TRUE,_xll.ohTrigger(RecalcTrigger,Trigger1M)),NA())</f>
        <v>6.5792594860969444E-3</v>
      </c>
      <c r="O2076" s="44">
        <f>IFERROR(_xll.qlIndexFixing(ONIndex3M,I2076,TRUE,_xll.ohTrigger(RecalcTrigger,Trigger3M)),NA())</f>
        <v>6.8230408597447223E-3</v>
      </c>
      <c r="P2076" s="44">
        <f>IFERROR(_xll.qlIndexFixing(ONIndex6M,I2076,TRUE,_xll.ohTrigger(RecalcTrigger,Trigger6M)),NA())</f>
        <v>6.6938451245146524E-3</v>
      </c>
      <c r="Q2076" s="145">
        <f>IFERROR(_xll.qlIndexFixing(ONIndex1Y,I2076,TRUE,_xll.ohTrigger(RecalcTrigger,Trigger1Y)),NA())</f>
        <v>7.0296073330311515E-3</v>
      </c>
    </row>
    <row r="2077" spans="2:17" x14ac:dyDescent="0.2">
      <c r="B2077" s="39" t="s">
        <v>42</v>
      </c>
      <c r="D2077" s="42">
        <f>_xll.qlCalendarAdvance(Calendar,$D2076,B2077,"f",FALSE)</f>
        <v>54309</v>
      </c>
      <c r="E2077" s="139">
        <f>_xll.qlInterestRateIndexValueDate(IndexON,D2077)</f>
        <v>54309</v>
      </c>
      <c r="F2077" s="155">
        <f>IFERROR(_xll.qlIndexFixing(IndexON,D2077,TRUE,_xll.ohTrigger(RecalcTrigger,TriggerON)),NA())</f>
        <v>6.5108272827529845E-3</v>
      </c>
      <c r="H2077" s="42">
        <f>_xll.qlCalendarAdvance(Calendar,$H2076,B2077,"f",FALSE)</f>
        <v>54309</v>
      </c>
      <c r="I2077" s="139">
        <f>_xll.qlInterestRateIndexValueDate(Index1M,$H2077)</f>
        <v>54311</v>
      </c>
      <c r="J2077" s="144">
        <f>IFERROR(_xll.qlIndexFixing(Index1M,$H2077,TRUE,_xll.ohTrigger(RecalcTrigger,Trigger1M)),NA())</f>
        <v>6.5735332322383599E-3</v>
      </c>
      <c r="K2077" s="44">
        <f>IFERROR(_xll.qlIndexFixing(Index3M,H2077,TRUE,_xll.ohTrigger(RecalcTrigger,Trigger3M)),NA())</f>
        <v>6.8093582033030165E-3</v>
      </c>
      <c r="L2077" s="44">
        <f>IFERROR(_xll.qlIndexFixing(Index6M,$H2077,TRUE,_xll.ohTrigger(RecalcTrigger,Trigger6M)),NA())</f>
        <v>6.6609742921642477E-3</v>
      </c>
      <c r="M2077" s="145">
        <f>IFERROR(_xll.qlIndexFixing(Index1Y,$H2077,TRUE,_xll.ohTrigger(RecalcTrigger,Trigger1Y)),NA())</f>
        <v>6.9687708159832376E-3</v>
      </c>
      <c r="N2077" s="144">
        <f>IFERROR(_xll.qlIndexFixing(ONIndex1M,I2077,TRUE,_xll.ohTrigger(RecalcTrigger,Trigger1M)),NA())</f>
        <v>6.5763969986498694E-3</v>
      </c>
      <c r="O2077" s="44">
        <f>IFERROR(_xll.qlIndexFixing(ONIndex3M,I2077,TRUE,_xll.ohTrigger(RecalcTrigger,Trigger3M)),NA())</f>
        <v>6.8202284337726127E-3</v>
      </c>
      <c r="P2077" s="44">
        <f>IFERROR(_xll.qlIndexFixing(ONIndex6M,I2077,TRUE,_xll.ohTrigger(RecalcTrigger,Trigger6M)),NA())</f>
        <v>6.6905395555760805E-3</v>
      </c>
      <c r="Q2077" s="145">
        <f>IFERROR(_xll.qlIndexFixing(ONIndex1Y,I2077,TRUE,_xll.ohTrigger(RecalcTrigger,Trigger1Y)),NA())</f>
        <v>7.0264750872084392E-3</v>
      </c>
    </row>
    <row r="2078" spans="2:17" x14ac:dyDescent="0.2">
      <c r="B2078" s="39" t="s">
        <v>42</v>
      </c>
      <c r="D2078" s="42">
        <f>_xll.qlCalendarAdvance(Calendar,$D2077,B2078,"f",FALSE)</f>
        <v>54316</v>
      </c>
      <c r="E2078" s="139">
        <f>_xll.qlInterestRateIndexValueDate(IndexON,D2078)</f>
        <v>54316</v>
      </c>
      <c r="F2078" s="155">
        <f>IFERROR(_xll.qlIndexFixing(IndexON,D2078,TRUE,_xll.ohTrigger(RecalcTrigger,TriggerON)),NA())</f>
        <v>6.5079344585328158E-3</v>
      </c>
      <c r="H2078" s="42">
        <f>_xll.qlCalendarAdvance(Calendar,$H2077,B2078,"f",FALSE)</f>
        <v>54316</v>
      </c>
      <c r="I2078" s="139">
        <f>_xll.qlInterestRateIndexValueDate(Index1M,$H2078)</f>
        <v>54318</v>
      </c>
      <c r="J2078" s="144">
        <f>IFERROR(_xll.qlIndexFixing(Index1M,$H2078,TRUE,_xll.ohTrigger(RecalcTrigger,Trigger1M)),NA())</f>
        <v>6.5706509618310149E-3</v>
      </c>
      <c r="K2078" s="44">
        <f>IFERROR(_xll.qlIndexFixing(Index3M,H2078,TRUE,_xll.ohTrigger(RecalcTrigger,Trigger3M)),NA())</f>
        <v>6.8064936555980423E-3</v>
      </c>
      <c r="L2078" s="44">
        <f>IFERROR(_xll.qlIndexFixing(Index6M,$H2078,TRUE,_xll.ohTrigger(RecalcTrigger,Trigger6M)),NA())</f>
        <v>6.6576554199847364E-3</v>
      </c>
      <c r="M2078" s="145">
        <f>IFERROR(_xll.qlIndexFixing(Index1Y,$H2078,TRUE,_xll.ohTrigger(RecalcTrigger,Trigger1Y)),NA())</f>
        <v>6.965468358104349E-3</v>
      </c>
      <c r="N2078" s="144">
        <f>IFERROR(_xll.qlIndexFixing(ONIndex1M,I2078,TRUE,_xll.ohTrigger(RecalcTrigger,Trigger1M)),NA())</f>
        <v>6.5735276444556234E-3</v>
      </c>
      <c r="O2078" s="44">
        <f>IFERROR(_xll.qlIndexFixing(ONIndex3M,I2078,TRUE,_xll.ohTrigger(RecalcTrigger,Trigger3M)),NA())</f>
        <v>6.8174091336192788E-3</v>
      </c>
      <c r="P2078" s="44">
        <f>IFERROR(_xll.qlIndexFixing(ONIndex6M,I2078,TRUE,_xll.ohTrigger(RecalcTrigger,Trigger6M)),NA())</f>
        <v>6.6872337286039141E-3</v>
      </c>
      <c r="Q2078" s="145">
        <f>IFERROR(_xll.qlIndexFixing(ONIndex1Y,I2078,TRUE,_xll.ohTrigger(RecalcTrigger,Trigger1Y)),NA())</f>
        <v>7.0233373461014992E-3</v>
      </c>
    </row>
    <row r="2079" spans="2:17" x14ac:dyDescent="0.2">
      <c r="B2079" s="39" t="s">
        <v>42</v>
      </c>
      <c r="D2079" s="42">
        <f>_xll.qlCalendarAdvance(Calendar,$D2078,B2079,"f",FALSE)</f>
        <v>54323</v>
      </c>
      <c r="E2079" s="139">
        <f>_xll.qlInterestRateIndexValueDate(IndexON,D2079)</f>
        <v>54323</v>
      </c>
      <c r="F2079" s="155">
        <f>IFERROR(_xll.qlIndexFixing(IndexON,D2079,TRUE,_xll.ohTrigger(RecalcTrigger,TriggerON)),NA())</f>
        <v>6.5050351610107526E-3</v>
      </c>
      <c r="H2079" s="42">
        <f>_xll.qlCalendarAdvance(Calendar,$H2078,B2079,"f",FALSE)</f>
        <v>54323</v>
      </c>
      <c r="I2079" s="139">
        <f>_xll.qlInterestRateIndexValueDate(Index1M,$H2079)</f>
        <v>54325</v>
      </c>
      <c r="J2079" s="144">
        <f>IFERROR(_xll.qlIndexFixing(Index1M,$H2079,TRUE,_xll.ohTrigger(RecalcTrigger,Trigger1M)),NA())</f>
        <v>6.5677618172224617E-3</v>
      </c>
      <c r="K2079" s="44">
        <f>IFERROR(_xll.qlIndexFixing(Index3M,H2079,TRUE,_xll.ohTrigger(RecalcTrigger,Trigger3M)),NA())</f>
        <v>6.8036221943139092E-3</v>
      </c>
      <c r="L2079" s="44">
        <f>IFERROR(_xll.qlIndexFixing(Index6M,$H2079,TRUE,_xll.ohTrigger(RecalcTrigger,Trigger6M)),NA())</f>
        <v>6.6543364331716178E-3</v>
      </c>
      <c r="M2079" s="145">
        <f>IFERROR(_xll.qlIndexFixing(Index1Y,$H2079,TRUE,_xll.ohTrigger(RecalcTrigger,Trigger1Y)),NA())</f>
        <v>6.9621602658910377E-3</v>
      </c>
      <c r="N2079" s="144">
        <f>IFERROR(_xll.qlIndexFixing(ONIndex1M,I2079,TRUE,_xll.ohTrigger(RecalcTrigger,Trigger1M)),NA())</f>
        <v>6.5706514219154855E-3</v>
      </c>
      <c r="O2079" s="44">
        <f>IFERROR(_xll.qlIndexFixing(ONIndex3M,I2079,TRUE,_xll.ohTrigger(RecalcTrigger,Trigger3M)),NA())</f>
        <v>6.8145829550481096E-3</v>
      </c>
      <c r="P2079" s="44">
        <f>IFERROR(_xll.qlIndexFixing(ONIndex6M,I2079,TRUE,_xll.ohTrigger(RecalcTrigger,Trigger6M)),NA())</f>
        <v>6.6839276536700964E-3</v>
      </c>
      <c r="Q2079" s="145">
        <f>IFERROR(_xll.qlIndexFixing(ONIndex1Y,I2079,TRUE,_xll.ohTrigger(RecalcTrigger,Trigger1Y)),NA())</f>
        <v>7.0201941057934647E-3</v>
      </c>
    </row>
    <row r="2080" spans="2:17" x14ac:dyDescent="0.2">
      <c r="B2080" s="39" t="s">
        <v>42</v>
      </c>
      <c r="D2080" s="42">
        <f>_xll.qlCalendarAdvance(Calendar,$D2079,B2080,"f",FALSE)</f>
        <v>54330</v>
      </c>
      <c r="E2080" s="139">
        <f>_xll.qlInterestRateIndexValueDate(IndexON,D2080)</f>
        <v>54330</v>
      </c>
      <c r="F2080" s="155">
        <f>IFERROR(_xll.qlIndexFixing(IndexON,D2080,TRUE,_xll.ohTrigger(RecalcTrigger,TriggerON)),NA())</f>
        <v>6.5021293893874343E-3</v>
      </c>
      <c r="H2080" s="42">
        <f>_xll.qlCalendarAdvance(Calendar,$H2079,B2080,"f",FALSE)</f>
        <v>54330</v>
      </c>
      <c r="I2080" s="139">
        <f>_xll.qlInterestRateIndexValueDate(Index1M,$H2080)</f>
        <v>54332</v>
      </c>
      <c r="J2080" s="144">
        <f>IFERROR(_xll.qlIndexFixing(Index1M,$H2080,TRUE,_xll.ohTrigger(RecalcTrigger,Trigger1M)),NA())</f>
        <v>6.5648657967715129E-3</v>
      </c>
      <c r="K2080" s="44">
        <f>IFERROR(_xll.qlIndexFixing(Index3M,H2080,TRUE,_xll.ohTrigger(RecalcTrigger,Trigger3M)),NA())</f>
        <v>6.8001725102805393E-3</v>
      </c>
      <c r="L2080" s="44">
        <f>IFERROR(_xll.qlIndexFixing(Index6M,$H2080,TRUE,_xll.ohTrigger(RecalcTrigger,Trigger6M)),NA())</f>
        <v>6.6508415967117453E-3</v>
      </c>
      <c r="M2080" s="145">
        <f>IFERROR(_xll.qlIndexFixing(Index1Y,$H2080,TRUE,_xll.ohTrigger(RecalcTrigger,Trigger1Y)),NA())</f>
        <v>6.9588465351831229E-3</v>
      </c>
      <c r="N2080" s="144">
        <f>IFERROR(_xll.qlIndexFixing(ONIndex1M,I2080,TRUE,_xll.ohTrigger(RecalcTrigger,Trigger1M)),NA())</f>
        <v>6.5677683294307343E-3</v>
      </c>
      <c r="O2080" s="44">
        <f>IFERROR(_xll.qlIndexFixing(ONIndex3M,I2080,TRUE,_xll.ohTrigger(RecalcTrigger,Trigger3M)),NA())</f>
        <v>6.8117498935826859E-3</v>
      </c>
      <c r="P2080" s="44">
        <f>IFERROR(_xll.qlIndexFixing(ONIndex6M,I2080,TRUE,_xll.ohTrigger(RecalcTrigger,Trigger6M)),NA())</f>
        <v>6.6806213415659954E-3</v>
      </c>
      <c r="Q2080" s="145">
        <f>IFERROR(_xll.qlIndexFixing(ONIndex1Y,I2080,TRUE,_xll.ohTrigger(RecalcTrigger,Trigger1Y)),NA())</f>
        <v>7.0170453618079165E-3</v>
      </c>
    </row>
    <row r="2081" spans="2:17" x14ac:dyDescent="0.2">
      <c r="B2081" s="39" t="s">
        <v>42</v>
      </c>
      <c r="D2081" s="42">
        <f>_xll.qlCalendarAdvance(Calendar,$D2080,B2081,"f",FALSE)</f>
        <v>54337</v>
      </c>
      <c r="E2081" s="139">
        <f>_xll.qlInterestRateIndexValueDate(IndexON,D2081)</f>
        <v>54337</v>
      </c>
      <c r="F2081" s="155">
        <f>IFERROR(_xll.qlIndexFixing(IndexON,D2081,TRUE,_xll.ohTrigger(RecalcTrigger,TriggerON)),NA())</f>
        <v>6.4992171425437562E-3</v>
      </c>
      <c r="H2081" s="42">
        <f>_xll.qlCalendarAdvance(Calendar,$H2080,B2081,"f",FALSE)</f>
        <v>54337</v>
      </c>
      <c r="I2081" s="139">
        <f>_xll.qlInterestRateIndexValueDate(Index1M,$H2081)</f>
        <v>54339</v>
      </c>
      <c r="J2081" s="144">
        <f>IFERROR(_xll.qlIndexFixing(Index1M,$H2081,TRUE,_xll.ohTrigger(RecalcTrigger,Trigger1M)),NA())</f>
        <v>6.5619628988469736E-3</v>
      </c>
      <c r="K2081" s="44">
        <f>IFERROR(_xll.qlIndexFixing(Index3M,H2081,TRUE,_xll.ohTrigger(RecalcTrigger,Trigger3M)),NA())</f>
        <v>6.7977152190557971E-3</v>
      </c>
      <c r="L2081" s="44">
        <f>IFERROR(_xll.qlIndexFixing(Index6M,$H2081,TRUE,_xll.ohTrigger(RecalcTrigger,Trigger6M)),NA())</f>
        <v>6.6475223477367286E-3</v>
      </c>
      <c r="M2081" s="145">
        <f>IFERROR(_xll.qlIndexFixing(Index1Y,$H2081,TRUE,_xll.ohTrigger(RecalcTrigger,Trigger1Y)),NA())</f>
        <v>6.9555271618210839E-3</v>
      </c>
      <c r="N2081" s="144">
        <f>IFERROR(_xll.qlIndexFixing(ONIndex1M,I2081,TRUE,_xll.ohTrigger(RecalcTrigger,Trigger1M)),NA())</f>
        <v>6.5648783653227127E-3</v>
      </c>
      <c r="O2081" s="44">
        <f>IFERROR(_xll.qlIndexFixing(ONIndex3M,I2081,TRUE,_xll.ohTrigger(RecalcTrigger,Trigger3M)),NA())</f>
        <v>6.8089099449064605E-3</v>
      </c>
      <c r="P2081" s="44">
        <f>IFERROR(_xll.qlIndexFixing(ONIndex6M,I2081,TRUE,_xll.ohTrigger(RecalcTrigger,Trigger6M)),NA())</f>
        <v>6.6773148023635542E-3</v>
      </c>
      <c r="Q2081" s="145">
        <f>IFERROR(_xll.qlIndexFixing(ONIndex1Y,I2081,TRUE,_xll.ohTrigger(RecalcTrigger,Trigger1Y)),NA())</f>
        <v>7.0138911101480517E-3</v>
      </c>
    </row>
    <row r="2082" spans="2:17" x14ac:dyDescent="0.2">
      <c r="B2082" s="39" t="s">
        <v>42</v>
      </c>
      <c r="D2082" s="42">
        <f>_xll.qlCalendarAdvance(Calendar,$D2081,B2082,"f",FALSE)</f>
        <v>54344</v>
      </c>
      <c r="E2082" s="139">
        <f>_xll.qlInterestRateIndexValueDate(IndexON,D2082)</f>
        <v>54344</v>
      </c>
      <c r="F2082" s="155">
        <f>IFERROR(_xll.qlIndexFixing(IndexON,D2082,TRUE,_xll.ohTrigger(RecalcTrigger,TriggerON)),NA())</f>
        <v>6.4962984195204854E-3</v>
      </c>
      <c r="H2082" s="42">
        <f>_xll.qlCalendarAdvance(Calendar,$H2081,B2082,"f",FALSE)</f>
        <v>54344</v>
      </c>
      <c r="I2082" s="139">
        <f>_xll.qlInterestRateIndexValueDate(Index1M,$H2082)</f>
        <v>54346</v>
      </c>
      <c r="J2082" s="144">
        <f>IFERROR(_xll.qlIndexFixing(Index1M,$H2082,TRUE,_xll.ohTrigger(RecalcTrigger,Trigger1M)),NA())</f>
        <v>6.5590531218101544E-3</v>
      </c>
      <c r="K2082" s="44">
        <f>IFERROR(_xll.qlIndexFixing(Index3M,H2082,TRUE,_xll.ohTrigger(RecalcTrigger,Trigger3M)),NA())</f>
        <v>6.7948224409187657E-3</v>
      </c>
      <c r="L2082" s="44">
        <f>IFERROR(_xll.qlIndexFixing(Index6M,$H2082,TRUE,_xll.ohTrigger(RecalcTrigger,Trigger6M)),NA())</f>
        <v>6.6442030162778025E-3</v>
      </c>
      <c r="M2082" s="145">
        <f>IFERROR(_xll.qlIndexFixing(Index1Y,$H2082,TRUE,_xll.ohTrigger(RecalcTrigger,Trigger1Y)),NA())</f>
        <v>6.9522021416445218E-3</v>
      </c>
      <c r="N2082" s="144">
        <f>IFERROR(_xll.qlIndexFixing(ONIndex1M,I2082,TRUE,_xll.ohTrigger(RecalcTrigger,Trigger1M)),NA())</f>
        <v>6.5619815279127636E-3</v>
      </c>
      <c r="O2082" s="44">
        <f>IFERROR(_xll.qlIndexFixing(ONIndex3M,I2082,TRUE,_xll.ohTrigger(RecalcTrigger,Trigger3M)),NA())</f>
        <v>6.8060631048627585E-3</v>
      </c>
      <c r="P2082" s="44">
        <f>IFERROR(_xll.qlIndexFixing(ONIndex6M,I2082,TRUE,_xll.ohTrigger(RecalcTrigger,Trigger6M)),NA())</f>
        <v>6.6740080466942686E-3</v>
      </c>
      <c r="Q2082" s="145">
        <f>IFERROR(_xll.qlIndexFixing(ONIndex1Y,I2082,TRUE,_xll.ohTrigger(RecalcTrigger,Trigger1Y)),NA())</f>
        <v>7.0107313465772592E-3</v>
      </c>
    </row>
    <row r="2083" spans="2:17" x14ac:dyDescent="0.2">
      <c r="B2083" s="39" t="s">
        <v>42</v>
      </c>
      <c r="D2083" s="42">
        <f>_xll.qlCalendarAdvance(Calendar,$D2082,B2083,"f",FALSE)</f>
        <v>54351</v>
      </c>
      <c r="E2083" s="139">
        <f>_xll.qlInterestRateIndexValueDate(IndexON,D2083)</f>
        <v>54351</v>
      </c>
      <c r="F2083" s="155">
        <f>IFERROR(_xll.qlIndexFixing(IndexON,D2083,TRUE,_xll.ohTrigger(RecalcTrigger,TriggerON)),NA())</f>
        <v>6.4933732191985172E-3</v>
      </c>
      <c r="H2083" s="42">
        <f>_xll.qlCalendarAdvance(Calendar,$H2082,B2083,"f",FALSE)</f>
        <v>54351</v>
      </c>
      <c r="I2083" s="139">
        <f>_xll.qlInterestRateIndexValueDate(Index1M,$H2083)</f>
        <v>54353</v>
      </c>
      <c r="J2083" s="144">
        <f>IFERROR(_xll.qlIndexFixing(Index1M,$H2083,TRUE,_xll.ohTrigger(RecalcTrigger,Trigger1M)),NA())</f>
        <v>6.5561364640273623E-3</v>
      </c>
      <c r="K2083" s="44">
        <f>IFERROR(_xll.qlIndexFixing(Index3M,H2083,TRUE,_xll.ohTrigger(RecalcTrigger,Trigger3M)),NA())</f>
        <v>6.7919227314809831E-3</v>
      </c>
      <c r="L2083" s="44">
        <f>IFERROR(_xll.qlIndexFixing(Index6M,$H2083,TRUE,_xll.ohTrigger(RecalcTrigger,Trigger6M)),NA())</f>
        <v>6.6408836127934143E-3</v>
      </c>
      <c r="M2083" s="145">
        <f>IFERROR(_xll.qlIndexFixing(Index1Y,$H2083,TRUE,_xll.ohTrigger(RecalcTrigger,Trigger1Y)),NA())</f>
        <v>6.9488714704943524E-3</v>
      </c>
      <c r="N2083" s="144">
        <f>IFERROR(_xll.qlIndexFixing(ONIndex1M,I2083,TRUE,_xll.ohTrigger(RecalcTrigger,Trigger1M)),NA())</f>
        <v>6.5590778156021656E-3</v>
      </c>
      <c r="O2083" s="44">
        <f>IFERROR(_xll.qlIndexFixing(ONIndex3M,I2083,TRUE,_xll.ohTrigger(RecalcTrigger,Trigger3M)),NA())</f>
        <v>6.8032093688952244E-3</v>
      </c>
      <c r="P2083" s="44">
        <f>IFERROR(_xll.qlIndexFixing(ONIndex6M,I2083,TRUE,_xll.ohTrigger(RecalcTrigger,Trigger6M)),NA())</f>
        <v>6.6707010849498261E-3</v>
      </c>
      <c r="Q2083" s="145">
        <f>IFERROR(_xll.qlIndexFixing(ONIndex1Y,I2083,TRUE,_xll.ohTrigger(RecalcTrigger,Trigger1Y)),NA())</f>
        <v>7.0075660668589279E-3</v>
      </c>
    </row>
    <row r="2084" spans="2:17" x14ac:dyDescent="0.2">
      <c r="B2084" s="39" t="s">
        <v>42</v>
      </c>
      <c r="D2084" s="42">
        <f>_xll.qlCalendarAdvance(Calendar,$D2083,B2084,"f",FALSE)</f>
        <v>54358</v>
      </c>
      <c r="E2084" s="139">
        <f>_xll.qlInterestRateIndexValueDate(IndexON,D2084)</f>
        <v>54358</v>
      </c>
      <c r="F2084" s="155">
        <f>IFERROR(_xll.qlIndexFixing(IndexON,D2084,TRUE,_xll.ohTrigger(RecalcTrigger,TriggerON)),NA())</f>
        <v>6.490441540778491E-3</v>
      </c>
      <c r="H2084" s="42">
        <f>_xll.qlCalendarAdvance(Calendar,$H2083,B2084,"f",FALSE)</f>
        <v>54358</v>
      </c>
      <c r="I2084" s="139">
        <f>_xll.qlInterestRateIndexValueDate(Index1M,$H2084)</f>
        <v>54360</v>
      </c>
      <c r="J2084" s="144">
        <f>IFERROR(_xll.qlIndexFixing(Index1M,$H2084,TRUE,_xll.ohTrigger(RecalcTrigger,Trigger1M)),NA())</f>
        <v>6.5532129238624059E-3</v>
      </c>
      <c r="K2084" s="44">
        <f>IFERROR(_xll.qlIndexFixing(Index3M,H2084,TRUE,_xll.ohTrigger(RecalcTrigger,Trigger3M)),NA())</f>
        <v>6.7890160864120018E-3</v>
      </c>
      <c r="L2084" s="44">
        <f>IFERROR(_xll.qlIndexFixing(Index6M,$H2084,TRUE,_xll.ohTrigger(RecalcTrigger,Trigger6M)),NA())</f>
        <v>6.6375641477402535E-3</v>
      </c>
      <c r="M2084" s="145">
        <f>IFERROR(_xll.qlIndexFixing(Index1Y,$H2084,TRUE,_xll.ohTrigger(RecalcTrigger,Trigger1Y)),NA())</f>
        <v>6.9455351442110546E-3</v>
      </c>
      <c r="N2084" s="144">
        <f>IFERROR(_xll.qlIndexFixing(ONIndex1M,I2084,TRUE,_xll.ohTrigger(RecalcTrigger,Trigger1M)),NA())</f>
        <v>6.5561672267921978E-3</v>
      </c>
      <c r="O2084" s="44">
        <f>IFERROR(_xll.qlIndexFixing(ONIndex3M,I2084,TRUE,_xll.ohTrigger(RecalcTrigger,Trigger3M)),NA())</f>
        <v>6.8003487327672474E-3</v>
      </c>
      <c r="P2084" s="44">
        <f>IFERROR(_xll.qlIndexFixing(ONIndex6M,I2084,TRUE,_xll.ohTrigger(RecalcTrigger,Trigger6M)),NA())</f>
        <v>6.6673939276018501E-3</v>
      </c>
      <c r="Q2084" s="145">
        <f>IFERROR(_xll.qlIndexFixing(ONIndex1Y,I2084,TRUE,_xll.ohTrigger(RecalcTrigger,Trigger1Y)),NA())</f>
        <v>7.0043952668363829E-3</v>
      </c>
    </row>
    <row r="2085" spans="2:17" x14ac:dyDescent="0.2">
      <c r="B2085" s="39" t="s">
        <v>42</v>
      </c>
      <c r="D2085" s="42">
        <f>_xll.qlCalendarAdvance(Calendar,$D2084,B2085,"f",FALSE)</f>
        <v>54365</v>
      </c>
      <c r="E2085" s="139">
        <f>_xll.qlInterestRateIndexValueDate(IndexON,D2085)</f>
        <v>54365</v>
      </c>
      <c r="F2085" s="155">
        <f>IFERROR(_xll.qlIndexFixing(IndexON,D2085,TRUE,_xll.ohTrigger(RecalcTrigger,TriggerON)),NA())</f>
        <v>6.4875033829014939E-3</v>
      </c>
      <c r="H2085" s="42">
        <f>_xll.qlCalendarAdvance(Calendar,$H2084,B2085,"f",FALSE)</f>
        <v>54365</v>
      </c>
      <c r="I2085" s="139">
        <f>_xll.qlInterestRateIndexValueDate(Index1M,$H2085)</f>
        <v>54367</v>
      </c>
      <c r="J2085" s="144">
        <f>IFERROR(_xll.qlIndexFixing(Index1M,$H2085,TRUE,_xll.ohTrigger(RecalcTrigger,Trigger1M)),NA())</f>
        <v>6.5502824996790943E-3</v>
      </c>
      <c r="K2085" s="44">
        <f>IFERROR(_xll.qlIndexFixing(Index3M,H2085,TRUE,_xll.ohTrigger(RecalcTrigger,Trigger3M)),NA())</f>
        <v>6.7861025013883219E-3</v>
      </c>
      <c r="L2085" s="44">
        <f>IFERROR(_xll.qlIndexFixing(Index6M,$H2085,TRUE,_xll.ohTrigger(RecalcTrigger,Trigger6M)),NA())</f>
        <v>6.6344206906318549E-3</v>
      </c>
      <c r="M2085" s="145">
        <f>IFERROR(_xll.qlIndexFixing(Index1Y,$H2085,TRUE,_xll.ohTrigger(RecalcTrigger,Trigger1Y)),NA())</f>
        <v>6.9421931586355441E-3</v>
      </c>
      <c r="N2085" s="144">
        <f>IFERROR(_xll.qlIndexFixing(ONIndex1M,I2085,TRUE,_xll.ohTrigger(RecalcTrigger,Trigger1M)),NA())</f>
        <v>6.5532497598841388E-3</v>
      </c>
      <c r="O2085" s="44">
        <f>IFERROR(_xll.qlIndexFixing(ONIndex3M,I2085,TRUE,_xll.ohTrigger(RecalcTrigger,Trigger3M)),NA())</f>
        <v>6.7974811921622802E-3</v>
      </c>
      <c r="P2085" s="44">
        <f>IFERROR(_xll.qlIndexFixing(ONIndex6M,I2085,TRUE,_xll.ohTrigger(RecalcTrigger,Trigger6M)),NA())</f>
        <v>6.6640865850420283E-3</v>
      </c>
      <c r="Q2085" s="145">
        <f>IFERROR(_xll.qlIndexFixing(ONIndex1Y,I2085,TRUE,_xll.ohTrigger(RecalcTrigger,Trigger1Y)),NA())</f>
        <v>7.0012189423529492E-3</v>
      </c>
    </row>
    <row r="2086" spans="2:17" x14ac:dyDescent="0.2">
      <c r="B2086" s="39" t="s">
        <v>42</v>
      </c>
      <c r="D2086" s="42">
        <f>_xll.qlCalendarAdvance(Calendar,$D2085,B2086,"f",FALSE)</f>
        <v>54372</v>
      </c>
      <c r="E2086" s="139">
        <f>_xll.qlInterestRateIndexValueDate(IndexON,D2086)</f>
        <v>54372</v>
      </c>
      <c r="F2086" s="155">
        <f>IFERROR(_xll.qlIndexFixing(IndexON,D2086,TRUE,_xll.ohTrigger(RecalcTrigger,TriggerON)),NA())</f>
        <v>6.4845587450079734E-3</v>
      </c>
      <c r="H2086" s="42">
        <f>_xll.qlCalendarAdvance(Calendar,$H2085,B2086,"f",FALSE)</f>
        <v>54372</v>
      </c>
      <c r="I2086" s="139">
        <f>_xll.qlInterestRateIndexValueDate(Index1M,$H2086)</f>
        <v>54374</v>
      </c>
      <c r="J2086" s="144">
        <f>IFERROR(_xll.qlIndexFixing(Index1M,$H2086,TRUE,_xll.ohTrigger(RecalcTrigger,Trigger1M)),NA())</f>
        <v>6.547345189838738E-3</v>
      </c>
      <c r="K2086" s="44">
        <f>IFERROR(_xll.qlIndexFixing(Index3M,H2086,TRUE,_xll.ohTrigger(RecalcTrigger,Trigger3M)),NA())</f>
        <v>6.7831819720829706E-3</v>
      </c>
      <c r="L2086" s="44">
        <f>IFERROR(_xll.qlIndexFixing(Index6M,$H2086,TRUE,_xll.ohTrigger(RecalcTrigger,Trigger6M)),NA())</f>
        <v>6.6311011942038452E-3</v>
      </c>
      <c r="M2086" s="145">
        <f>IFERROR(_xll.qlIndexFixing(Index1Y,$H2086,TRUE,_xll.ohTrigger(RecalcTrigger,Trigger1Y)),NA())</f>
        <v>6.9388455096080796E-3</v>
      </c>
      <c r="N2086" s="144">
        <f>IFERROR(_xll.qlIndexFixing(ONIndex1M,I2086,TRUE,_xll.ohTrigger(RecalcTrigger,Trigger1M)),NA())</f>
        <v>6.5503254129595234E-3</v>
      </c>
      <c r="O2086" s="44">
        <f>IFERROR(_xll.qlIndexFixing(ONIndex3M,I2086,TRUE,_xll.ohTrigger(RecalcTrigger,Trigger3M)),NA())</f>
        <v>6.7946067427637757E-3</v>
      </c>
      <c r="P2086" s="44">
        <f>IFERROR(_xll.qlIndexFixing(ONIndex6M,I2086,TRUE,_xll.ohTrigger(RecalcTrigger,Trigger6M)),NA())</f>
        <v>6.6607790675021761E-3</v>
      </c>
      <c r="Q2086" s="145">
        <f>IFERROR(_xll.qlIndexFixing(ONIndex1Y,I2086,TRUE,_xll.ohTrigger(RecalcTrigger,Trigger1Y)),NA())</f>
        <v>6.9980370891720156E-3</v>
      </c>
    </row>
    <row r="2087" spans="2:17" x14ac:dyDescent="0.2">
      <c r="B2087" s="39" t="s">
        <v>42</v>
      </c>
      <c r="D2087" s="42">
        <f>_xll.qlCalendarAdvance(Calendar,$D2086,B2087,"f",FALSE)</f>
        <v>54379</v>
      </c>
      <c r="E2087" s="139">
        <f>_xll.qlInterestRateIndexValueDate(IndexON,D2087)</f>
        <v>54379</v>
      </c>
      <c r="F2087" s="155">
        <f>IFERROR(_xll.qlIndexFixing(IndexON,D2087,TRUE,_xll.ohTrigger(RecalcTrigger,TriggerON)),NA())</f>
        <v>6.4816076258189526E-3</v>
      </c>
      <c r="H2087" s="42">
        <f>_xll.qlCalendarAdvance(Calendar,$H2086,B2087,"f",FALSE)</f>
        <v>54379</v>
      </c>
      <c r="I2087" s="139">
        <f>_xll.qlInterestRateIndexValueDate(Index1M,$H2087)</f>
        <v>54381</v>
      </c>
      <c r="J2087" s="144">
        <f>IFERROR(_xll.qlIndexFixing(Index1M,$H2087,TRUE,_xll.ohTrigger(RecalcTrigger,Trigger1M)),NA())</f>
        <v>6.5444009927101421E-3</v>
      </c>
      <c r="K2087" s="44">
        <f>IFERROR(_xll.qlIndexFixing(Index3M,H2087,TRUE,_xll.ohTrigger(RecalcTrigger,Trigger3M)),NA())</f>
        <v>6.7802544941689743E-3</v>
      </c>
      <c r="L2087" s="44">
        <f>IFERROR(_xll.qlIndexFixing(Index6M,$H2087,TRUE,_xll.ohTrigger(RecalcTrigger,Trigger6M)),NA())</f>
        <v>6.6277816668039247E-3</v>
      </c>
      <c r="M2087" s="145">
        <f>IFERROR(_xll.qlIndexFixing(Index1Y,$H2087,TRUE,_xll.ohTrigger(RecalcTrigger,Trigger1Y)),NA())</f>
        <v>6.9354921929702332E-3</v>
      </c>
      <c r="N2087" s="144">
        <f>IFERROR(_xll.qlIndexFixing(ONIndex1M,I2087,TRUE,_xll.ohTrigger(RecalcTrigger,Trigger1M)),NA())</f>
        <v>6.5473941847393746E-3</v>
      </c>
      <c r="O2087" s="44">
        <f>IFERROR(_xll.qlIndexFixing(ONIndex3M,I2087,TRUE,_xll.ohTrigger(RecalcTrigger,Trigger3M)),NA())</f>
        <v>6.7917253800153787E-3</v>
      </c>
      <c r="P2087" s="44">
        <f>IFERROR(_xll.qlIndexFixing(ONIndex6M,I2087,TRUE,_xll.ohTrigger(RecalcTrigger,Trigger6M)),NA())</f>
        <v>6.6574713856937251E-3</v>
      </c>
      <c r="Q2087" s="145">
        <f>IFERROR(_xll.qlIndexFixing(ONIndex1Y,I2087,TRUE,_xll.ohTrigger(RecalcTrigger,Trigger1Y)),NA())</f>
        <v>6.9948497032168433E-3</v>
      </c>
    </row>
    <row r="2088" spans="2:17" x14ac:dyDescent="0.2">
      <c r="B2088" s="39" t="s">
        <v>42</v>
      </c>
      <c r="D2088" s="42">
        <f>_xll.qlCalendarAdvance(Calendar,$D2087,B2088,"f",FALSE)</f>
        <v>54386</v>
      </c>
      <c r="E2088" s="139">
        <f>_xll.qlInterestRateIndexValueDate(IndexON,D2088)</f>
        <v>54386</v>
      </c>
      <c r="F2088" s="155">
        <f>IFERROR(_xll.qlIndexFixing(IndexON,D2088,TRUE,_xll.ohTrigger(RecalcTrigger,TriggerON)),NA())</f>
        <v>6.4786500242153267E-3</v>
      </c>
      <c r="H2088" s="42">
        <f>_xll.qlCalendarAdvance(Calendar,$H2087,B2088,"f",FALSE)</f>
        <v>54386</v>
      </c>
      <c r="I2088" s="139">
        <f>_xll.qlInterestRateIndexValueDate(Index1M,$H2088)</f>
        <v>54388</v>
      </c>
      <c r="J2088" s="144">
        <f>IFERROR(_xll.qlIndexFixing(Index1M,$H2088,TRUE,_xll.ohTrigger(RecalcTrigger,Trigger1M)),NA())</f>
        <v>6.5414499066546172E-3</v>
      </c>
      <c r="K2088" s="44">
        <f>IFERROR(_xll.qlIndexFixing(Index3M,H2088,TRUE,_xll.ohTrigger(RecalcTrigger,Trigger3M)),NA())</f>
        <v>6.7773200633184909E-3</v>
      </c>
      <c r="L2088" s="44">
        <f>IFERROR(_xll.qlIndexFixing(Index6M,$H2088,TRUE,_xll.ohTrigger(RecalcTrigger,Trigger6M)),NA())</f>
        <v>6.6244621188887029E-3</v>
      </c>
      <c r="M2088" s="145">
        <f>IFERROR(_xll.qlIndexFixing(Index1Y,$H2088,TRUE,_xll.ohTrigger(RecalcTrigger,Trigger1Y)),NA())</f>
        <v>6.9321332045629222E-3</v>
      </c>
      <c r="N2088" s="144">
        <f>IFERROR(_xll.qlIndexFixing(ONIndex1M,I2088,TRUE,_xll.ohTrigger(RecalcTrigger,Trigger1M)),NA())</f>
        <v>6.5444560733052271E-3</v>
      </c>
      <c r="O2088" s="44">
        <f>IFERROR(_xll.qlIndexFixing(ONIndex3M,I2088,TRUE,_xll.ohTrigger(RecalcTrigger,Trigger3M)),NA())</f>
        <v>6.7888370999202863E-3</v>
      </c>
      <c r="P2088" s="44">
        <f>IFERROR(_xll.qlIndexFixing(ONIndex6M,I2088,TRUE,_xll.ohTrigger(RecalcTrigger,Trigger6M)),NA())</f>
        <v>6.6541635499284268E-3</v>
      </c>
      <c r="Q2088" s="145">
        <f>IFERROR(_xll.qlIndexFixing(ONIndex1Y,I2088,TRUE,_xll.ohTrigger(RecalcTrigger,Trigger1Y)),NA())</f>
        <v>6.9916567801708851E-3</v>
      </c>
    </row>
    <row r="2089" spans="2:17" x14ac:dyDescent="0.2">
      <c r="B2089" s="39" t="s">
        <v>42</v>
      </c>
      <c r="D2089" s="42">
        <f>_xll.qlCalendarAdvance(Calendar,$D2088,B2089,"f",FALSE)</f>
        <v>54393</v>
      </c>
      <c r="E2089" s="139">
        <f>_xll.qlInterestRateIndexValueDate(IndexON,D2089)</f>
        <v>54393</v>
      </c>
      <c r="F2089" s="155">
        <f>IFERROR(_xll.qlIndexFixing(IndexON,D2089,TRUE,_xll.ohTrigger(RecalcTrigger,TriggerON)),NA())</f>
        <v>6.4756859394776711E-3</v>
      </c>
      <c r="H2089" s="42">
        <f>_xll.qlCalendarAdvance(Calendar,$H2088,B2089,"f",FALSE)</f>
        <v>54393</v>
      </c>
      <c r="I2089" s="139">
        <f>_xll.qlInterestRateIndexValueDate(Index1M,$H2089)</f>
        <v>54395</v>
      </c>
      <c r="J2089" s="144">
        <f>IFERROR(_xll.qlIndexFixing(Index1M,$H2089,TRUE,_xll.ohTrigger(RecalcTrigger,Trigger1M)),NA())</f>
        <v>6.5384919300409683E-3</v>
      </c>
      <c r="K2089" s="44">
        <f>IFERROR(_xll.qlIndexFixing(Index3M,H2089,TRUE,_xll.ohTrigger(RecalcTrigger,Trigger3M)),NA())</f>
        <v>6.7746740357472746E-3</v>
      </c>
      <c r="L2089" s="44">
        <f>IFERROR(_xll.qlIndexFixing(Index6M,$H2089,TRUE,_xll.ohTrigger(RecalcTrigger,Trigger6M)),NA())</f>
        <v>6.6209662649749099E-3</v>
      </c>
      <c r="M2089" s="145">
        <f>IFERROR(_xll.qlIndexFixing(Index1Y,$H2089,TRUE,_xll.ohTrigger(RecalcTrigger,Trigger1Y)),NA())</f>
        <v>6.9287685402277194E-3</v>
      </c>
      <c r="N2089" s="144">
        <f>IFERROR(_xll.qlIndexFixing(ONIndex1M,I2089,TRUE,_xll.ohTrigger(RecalcTrigger,Trigger1M)),NA())</f>
        <v>6.5415110772182317E-3</v>
      </c>
      <c r="O2089" s="44">
        <f>IFERROR(_xll.qlIndexFixing(ONIndex3M,I2089,TRUE,_xll.ohTrigger(RecalcTrigger,Trigger3M)),NA())</f>
        <v>6.7859418980020791E-3</v>
      </c>
      <c r="P2089" s="44">
        <f>IFERROR(_xll.qlIndexFixing(ONIndex6M,I2089,TRUE,_xll.ohTrigger(RecalcTrigger,Trigger6M)),NA())</f>
        <v>6.6508555705979688E-3</v>
      </c>
      <c r="Q2089" s="145">
        <f>IFERROR(_xll.qlIndexFixing(ONIndex1Y,I2089,TRUE,_xll.ohTrigger(RecalcTrigger,Trigger1Y)),NA())</f>
        <v>6.9884583159574021E-3</v>
      </c>
    </row>
    <row r="2090" spans="2:17" x14ac:dyDescent="0.2">
      <c r="B2090" s="39" t="s">
        <v>42</v>
      </c>
      <c r="D2090" s="42">
        <f>_xll.qlCalendarAdvance(Calendar,$D2089,B2090,"f",FALSE)</f>
        <v>54400</v>
      </c>
      <c r="E2090" s="139">
        <f>_xll.qlInterestRateIndexValueDate(IndexON,D2090)</f>
        <v>54400</v>
      </c>
      <c r="F2090" s="155">
        <f>IFERROR(_xll.qlIndexFixing(IndexON,D2090,TRUE,_xll.ohTrigger(RecalcTrigger,TriggerON)),NA())</f>
        <v>6.4727153704069451E-3</v>
      </c>
      <c r="H2090" s="42">
        <f>_xll.qlCalendarAdvance(Calendar,$H2089,B2090,"f",FALSE)</f>
        <v>54400</v>
      </c>
      <c r="I2090" s="139">
        <f>_xll.qlInterestRateIndexValueDate(Index1M,$H2090)</f>
        <v>54402</v>
      </c>
      <c r="J2090" s="144">
        <f>IFERROR(_xll.qlIndexFixing(Index1M,$H2090,TRUE,_xll.ohTrigger(RecalcTrigger,Trigger1M)),NA())</f>
        <v>6.5355270612280081E-3</v>
      </c>
      <c r="K2090" s="44">
        <f>IFERROR(_xll.qlIndexFixing(Index3M,H2090,TRUE,_xll.ohTrigger(RecalcTrigger,Trigger3M)),NA())</f>
        <v>6.7717267929774394E-3</v>
      </c>
      <c r="L2090" s="44">
        <f>IFERROR(_xll.qlIndexFixing(Index6M,$H2090,TRUE,_xll.ohTrigger(RecalcTrigger,Trigger6M)),NA())</f>
        <v>6.6176466501242119E-3</v>
      </c>
      <c r="M2090" s="145">
        <f>IFERROR(_xll.qlIndexFixing(Index1Y,$H2090,TRUE,_xll.ohTrigger(RecalcTrigger,Trigger1Y)),NA())</f>
        <v>6.9253981958057598E-3</v>
      </c>
      <c r="N2090" s="144">
        <f>IFERROR(_xll.qlIndexFixing(ONIndex1M,I2090,TRUE,_xll.ohTrigger(RecalcTrigger,Trigger1M)),NA())</f>
        <v>6.5385591947197952E-3</v>
      </c>
      <c r="O2090" s="44">
        <f>IFERROR(_xll.qlIndexFixing(ONIndex3M,I2090,TRUE,_xll.ohTrigger(RecalcTrigger,Trigger3M)),NA())</f>
        <v>6.7830397698642741E-3</v>
      </c>
      <c r="P2090" s="44">
        <f>IFERROR(_xll.qlIndexFixing(ONIndex6M,I2090,TRUE,_xll.ohTrigger(RecalcTrigger,Trigger6M)),NA())</f>
        <v>6.6475474580940386E-3</v>
      </c>
      <c r="Q2090" s="145">
        <f>IFERROR(_xll.qlIndexFixing(ONIndex1Y,I2090,TRUE,_xll.ohTrigger(RecalcTrigger,Trigger1Y)),NA())</f>
        <v>6.9852543062598471E-3</v>
      </c>
    </row>
    <row r="2091" spans="2:17" x14ac:dyDescent="0.2">
      <c r="B2091" s="39" t="s">
        <v>42</v>
      </c>
      <c r="D2091" s="42">
        <f>_xll.qlCalendarAdvance(Calendar,$D2090,B2091,"f",FALSE)</f>
        <v>54407</v>
      </c>
      <c r="E2091" s="139">
        <f>_xll.qlInterestRateIndexValueDate(IndexON,D2091)</f>
        <v>54407</v>
      </c>
      <c r="F2091" s="155">
        <f>IFERROR(_xll.qlIndexFixing(IndexON,D2091,TRUE,_xll.ohTrigger(RecalcTrigger,TriggerON)),NA())</f>
        <v>6.4697383160439159E-3</v>
      </c>
      <c r="H2091" s="42">
        <f>_xll.qlCalendarAdvance(Calendar,$H2090,B2091,"f",FALSE)</f>
        <v>54407</v>
      </c>
      <c r="I2091" s="139">
        <f>_xll.qlInterestRateIndexValueDate(Index1M,$H2091)</f>
        <v>54409</v>
      </c>
      <c r="J2091" s="144">
        <f>IFERROR(_xll.qlIndexFixing(Index1M,$H2091,TRUE,_xll.ohTrigger(RecalcTrigger,Trigger1M)),NA())</f>
        <v>6.5325552985820434E-3</v>
      </c>
      <c r="K2091" s="44">
        <f>IFERROR(_xll.qlIndexFixing(Index3M,H2091,TRUE,_xll.ohTrigger(RecalcTrigger,Trigger3M)),NA())</f>
        <v>6.7687725851248715E-3</v>
      </c>
      <c r="L2091" s="44">
        <f>IFERROR(_xll.qlIndexFixing(Index6M,$H2091,TRUE,_xll.ohTrigger(RecalcTrigger,Trigger6M)),NA())</f>
        <v>6.6143270469081637E-3</v>
      </c>
      <c r="M2091" s="145">
        <f>IFERROR(_xll.qlIndexFixing(Index1Y,$H2091,TRUE,_xll.ohTrigger(RecalcTrigger,Trigger1Y)),NA())</f>
        <v>6.9220221671388348E-3</v>
      </c>
      <c r="N2091" s="144">
        <f>IFERROR(_xll.qlIndexFixing(ONIndex1M,I2091,TRUE,_xll.ohTrigger(RecalcTrigger,Trigger1M)),NA())</f>
        <v>6.5356004242911325E-3</v>
      </c>
      <c r="O2091" s="44">
        <f>IFERROR(_xll.qlIndexFixing(ONIndex3M,I2091,TRUE,_xll.ohTrigger(RecalcTrigger,Trigger3M)),NA())</f>
        <v>6.7801307112702602E-3</v>
      </c>
      <c r="P2091" s="44">
        <f>IFERROR(_xll.qlIndexFixing(ONIndex6M,I2091,TRUE,_xll.ohTrigger(RecalcTrigger,Trigger6M)),NA())</f>
        <v>6.6442392229681957E-3</v>
      </c>
      <c r="Q2091" s="145">
        <f>IFERROR(_xll.qlIndexFixing(ONIndex1Y,I2091,TRUE,_xll.ohTrigger(RecalcTrigger,Trigger1Y)),NA())</f>
        <v>6.9820447470014813E-3</v>
      </c>
    </row>
    <row r="2092" spans="2:17" x14ac:dyDescent="0.2">
      <c r="B2092" s="39" t="s">
        <v>42</v>
      </c>
      <c r="D2092" s="42">
        <f>_xll.qlCalendarAdvance(Calendar,$D2091,B2092,"f",FALSE)</f>
        <v>54414</v>
      </c>
      <c r="E2092" s="139">
        <f>_xll.qlInterestRateIndexValueDate(IndexON,D2092)</f>
        <v>54414</v>
      </c>
      <c r="F2092" s="155">
        <f>IFERROR(_xll.qlIndexFixing(IndexON,D2092,TRUE,_xll.ohTrigger(RecalcTrigger,TriggerON)),NA())</f>
        <v>6.4667547754293508E-3</v>
      </c>
      <c r="H2092" s="42">
        <f>_xll.qlCalendarAdvance(Calendar,$H2091,B2092,"f",FALSE)</f>
        <v>54414</v>
      </c>
      <c r="I2092" s="139">
        <f>_xll.qlInterestRateIndexValueDate(Index1M,$H2092)</f>
        <v>54416</v>
      </c>
      <c r="J2092" s="144">
        <f>IFERROR(_xll.qlIndexFixing(Index1M,$H2092,TRUE,_xll.ohTrigger(RecalcTrigger,Trigger1M)),NA())</f>
        <v>6.5295766404693811E-3</v>
      </c>
      <c r="K2092" s="44">
        <f>IFERROR(_xll.qlIndexFixing(Index3M,H2092,TRUE,_xll.ohTrigger(RecalcTrigger,Trigger3M)),NA())</f>
        <v>6.7658114078623655E-3</v>
      </c>
      <c r="L2092" s="44">
        <f>IFERROR(_xll.qlIndexFixing(Index6M,$H2092,TRUE,_xll.ohTrigger(RecalcTrigger,Trigger6M)),NA())</f>
        <v>6.611007465785212E-3</v>
      </c>
      <c r="M2092" s="145">
        <f>IFERROR(_xll.qlIndexFixing(Index1Y,$H2092,TRUE,_xll.ohTrigger(RecalcTrigger,Trigger1Y)),NA())</f>
        <v>6.918640450068736E-3</v>
      </c>
      <c r="N2092" s="144">
        <f>IFERROR(_xll.qlIndexFixing(ONIndex1M,I2092,TRUE,_xll.ohTrigger(RecalcTrigger,Trigger1M)),NA())</f>
        <v>6.5322105358411875E-3</v>
      </c>
      <c r="O2092" s="44">
        <f>IFERROR(_xll.qlIndexFixing(ONIndex3M,I2092,TRUE,_xll.ohTrigger(RecalcTrigger,Trigger3M)),NA())</f>
        <v>6.7767975808585845E-3</v>
      </c>
      <c r="P2092" s="44">
        <f>IFERROR(_xll.qlIndexFixing(ONIndex6M,I2092,TRUE,_xll.ohTrigger(RecalcTrigger,Trigger6M)),NA())</f>
        <v>6.6404582458368111E-3</v>
      </c>
      <c r="Q2092" s="145">
        <f>IFERROR(_xll.qlIndexFixing(ONIndex1Y,I2092,TRUE,_xll.ohTrigger(RecalcTrigger,Trigger1Y)),NA())</f>
        <v>6.9783698784320336E-3</v>
      </c>
    </row>
    <row r="2093" spans="2:17" x14ac:dyDescent="0.2">
      <c r="B2093" s="39" t="s">
        <v>42</v>
      </c>
      <c r="D2093" s="42">
        <f>_xll.qlCalendarAdvance(Calendar,$D2092,B2093,"f",FALSE)</f>
        <v>54421</v>
      </c>
      <c r="E2093" s="139">
        <f>_xll.qlInterestRateIndexValueDate(IndexON,D2093)</f>
        <v>54421</v>
      </c>
      <c r="F2093" s="155">
        <f>IFERROR(_xll.qlIndexFixing(IndexON,D2093,TRUE,_xll.ohTrigger(RecalcTrigger,TriggerON)),NA())</f>
        <v>6.4637647475240811E-3</v>
      </c>
      <c r="H2093" s="42">
        <f>_xll.qlCalendarAdvance(Calendar,$H2092,B2093,"f",FALSE)</f>
        <v>54421</v>
      </c>
      <c r="I2093" s="139">
        <f>_xll.qlInterestRateIndexValueDate(Index1M,$H2093)</f>
        <v>54423</v>
      </c>
      <c r="J2093" s="144">
        <f>IFERROR(_xll.qlIndexFixing(Index1M,$H2093,TRUE,_xll.ohTrigger(RecalcTrigger,Trigger1M)),NA())</f>
        <v>6.527055019074586E-3</v>
      </c>
      <c r="K2093" s="44">
        <f>IFERROR(_xll.qlIndexFixing(Index3M,H2093,TRUE,_xll.ohTrigger(RecalcTrigger,Trigger3M)),NA())</f>
        <v>6.7628432568644925E-3</v>
      </c>
      <c r="L2093" s="44">
        <f>IFERROR(_xll.qlIndexFixing(Index6M,$H2093,TRUE,_xll.ohTrigger(RecalcTrigger,Trigger6M)),NA())</f>
        <v>6.6078644376005519E-3</v>
      </c>
      <c r="M2093" s="145">
        <f>IFERROR(_xll.qlIndexFixing(Index1Y,$H2093,TRUE,_xll.ohTrigger(RecalcTrigger,Trigger1Y)),NA())</f>
        <v>6.9152530404376945E-3</v>
      </c>
      <c r="N2093" s="144">
        <f>IFERROR(_xll.qlIndexFixing(ONIndex1M,I2093,TRUE,_xll.ohTrigger(RecalcTrigger,Trigger1M)),NA())</f>
        <v>6.5292369997038691E-3</v>
      </c>
      <c r="O2093" s="44">
        <f>IFERROR(_xll.qlIndexFixing(ONIndex3M,I2093,TRUE,_xll.ohTrigger(RecalcTrigger,Trigger3M)),NA())</f>
        <v>6.7738736565559066E-3</v>
      </c>
      <c r="P2093" s="44">
        <f>IFERROR(_xll.qlIndexFixing(ONIndex6M,I2093,TRUE,_xll.ohTrigger(RecalcTrigger,Trigger6M)),NA())</f>
        <v>6.6371497828132675E-3</v>
      </c>
      <c r="Q2093" s="145">
        <f>IFERROR(_xll.qlIndexFixing(ONIndex1Y,I2093,TRUE,_xll.ohTrigger(RecalcTrigger,Trigger1Y)),NA())</f>
        <v>6.9751484130975427E-3</v>
      </c>
    </row>
    <row r="2094" spans="2:17" x14ac:dyDescent="0.2">
      <c r="B2094" s="39" t="s">
        <v>42</v>
      </c>
      <c r="D2094" s="42">
        <f>_xll.qlCalendarAdvance(Calendar,$D2093,B2094,"f",FALSE)</f>
        <v>54428</v>
      </c>
      <c r="E2094" s="139">
        <f>_xll.qlInterestRateIndexValueDate(IndexON,D2094)</f>
        <v>54428</v>
      </c>
      <c r="F2094" s="155">
        <f>IFERROR(_xll.qlIndexFixing(IndexON,D2094,TRUE,_xll.ohTrigger(RecalcTrigger,TriggerON)),NA())</f>
        <v>6.460768231209002E-3</v>
      </c>
      <c r="H2094" s="42">
        <f>_xll.qlCalendarAdvance(Calendar,$H2093,B2094,"f",FALSE)</f>
        <v>54428</v>
      </c>
      <c r="I2094" s="139">
        <f>_xll.qlInterestRateIndexValueDate(Index1M,$H2094)</f>
        <v>54430</v>
      </c>
      <c r="J2094" s="144">
        <f>IFERROR(_xll.qlIndexFixing(Index1M,$H2094,TRUE,_xll.ohTrigger(RecalcTrigger,Trigger1M)),NA())</f>
        <v>6.5235986312942029E-3</v>
      </c>
      <c r="K2094" s="44">
        <f>IFERROR(_xll.qlIndexFixing(Index3M,H2094,TRUE,_xll.ohTrigger(RecalcTrigger,Trigger3M)),NA())</f>
        <v>6.7598681278040473E-3</v>
      </c>
      <c r="L2094" s="44">
        <f>IFERROR(_xll.qlIndexFixing(Index6M,$H2094,TRUE,_xll.ohTrigger(RecalcTrigger,Trigger6M)),NA())</f>
        <v>6.6045449861999493E-3</v>
      </c>
      <c r="M2094" s="145">
        <f>IFERROR(_xll.qlIndexFixing(Index1Y,$H2094,TRUE,_xll.ohTrigger(RecalcTrigger,Trigger1Y)),NA())</f>
        <v>6.9118599340872834E-3</v>
      </c>
      <c r="N2094" s="144">
        <f>IFERROR(_xll.qlIndexFixing(ONIndex1M,I2094,TRUE,_xll.ohTrigger(RecalcTrigger,Trigger1M)),NA())</f>
        <v>6.526682768237535E-3</v>
      </c>
      <c r="O2094" s="44">
        <f>IFERROR(_xll.qlIndexFixing(ONIndex3M,I2094,TRUE,_xll.ohTrigger(RecalcTrigger,Trigger3M)),NA())</f>
        <v>6.7713619087861332E-3</v>
      </c>
      <c r="P2094" s="44">
        <f>IFERROR(_xll.qlIndexFixing(ONIndex6M,I2094,TRUE,_xll.ohTrigger(RecalcTrigger,Trigger6M)),NA())</f>
        <v>6.6343138854563222E-3</v>
      </c>
      <c r="Q2094" s="145">
        <f>IFERROR(_xll.qlIndexFixing(ONIndex1Y,I2094,TRUE,_xll.ohTrigger(RecalcTrigger,Trigger1Y)),NA())</f>
        <v>6.9723827297352159E-3</v>
      </c>
    </row>
    <row r="2095" spans="2:17" x14ac:dyDescent="0.2">
      <c r="B2095" s="39" t="s">
        <v>42</v>
      </c>
      <c r="D2095" s="42">
        <f>_xll.qlCalendarAdvance(Calendar,$D2094,B2095,"f",FALSE)</f>
        <v>54435</v>
      </c>
      <c r="E2095" s="139">
        <f>_xll.qlInterestRateIndexValueDate(IndexON,D2095)</f>
        <v>54435</v>
      </c>
      <c r="F2095" s="155">
        <f>IFERROR(_xll.qlIndexFixing(IndexON,D2095,TRUE,_xll.ohTrigger(RecalcTrigger,TriggerON)),NA())</f>
        <v>6.4577652256048168E-3</v>
      </c>
      <c r="H2095" s="42">
        <f>_xll.qlCalendarAdvance(Calendar,$H2094,B2095,"f",FALSE)</f>
        <v>54435</v>
      </c>
      <c r="I2095" s="139">
        <f>_xll.qlInterestRateIndexValueDate(Index1M,$H2095)</f>
        <v>54437</v>
      </c>
      <c r="J2095" s="144">
        <f>IFERROR(_xll.qlIndexFixing(Index1M,$H2095,TRUE,_xll.ohTrigger(RecalcTrigger,Trigger1M)),NA())</f>
        <v>6.5205992769618026E-3</v>
      </c>
      <c r="K2095" s="44">
        <f>IFERROR(_xll.qlIndexFixing(Index3M,H2095,TRUE,_xll.ohTrigger(RecalcTrigger,Trigger3M)),NA())</f>
        <v>6.756886016355601E-3</v>
      </c>
      <c r="L2095" s="44">
        <f>IFERROR(_xll.qlIndexFixing(Index6M,$H2095,TRUE,_xll.ohTrigger(RecalcTrigger,Trigger6M)),NA())</f>
        <v>6.6012255874842744E-3</v>
      </c>
      <c r="M2095" s="145">
        <f>IFERROR(_xll.qlIndexFixing(Index1Y,$H2095,TRUE,_xll.ohTrigger(RecalcTrigger,Trigger1Y)),NA())</f>
        <v>6.9084611268603879E-3</v>
      </c>
      <c r="N2095" s="144">
        <f>IFERROR(_xll.qlIndexFixing(ONIndex1M,I2095,TRUE,_xll.ohTrigger(RecalcTrigger,Trigger1M)),NA())</f>
        <v>6.5236964292214594E-3</v>
      </c>
      <c r="O2095" s="44">
        <f>IFERROR(_xll.qlIndexFixing(ONIndex3M,I2095,TRUE,_xll.ohTrigger(RecalcTrigger,Trigger3M)),NA())</f>
        <v>6.7684250848820682E-3</v>
      </c>
      <c r="P2095" s="44">
        <f>IFERROR(_xll.qlIndexFixing(ONIndex6M,I2095,TRUE,_xll.ohTrigger(RecalcTrigger,Trigger6M)),NA())</f>
        <v>6.6310052636797678E-3</v>
      </c>
      <c r="Q2095" s="145">
        <f>IFERROR(_xll.qlIndexFixing(ONIndex1Y,I2095,TRUE,_xll.ohTrigger(RecalcTrigger,Trigger1Y)),NA())</f>
        <v>6.9691509301872401E-3</v>
      </c>
    </row>
    <row r="2096" spans="2:17" x14ac:dyDescent="0.2">
      <c r="B2096" s="39" t="s">
        <v>42</v>
      </c>
      <c r="D2096" s="42">
        <f>_xll.qlCalendarAdvance(Calendar,$D2095,B2096,"f",FALSE)</f>
        <v>54442</v>
      </c>
      <c r="E2096" s="139">
        <f>_xll.qlInterestRateIndexValueDate(IndexON,D2096)</f>
        <v>54442</v>
      </c>
      <c r="F2096" s="155">
        <f>IFERROR(_xll.qlIndexFixing(IndexON,D2096,TRUE,_xll.ohTrigger(RecalcTrigger,TriggerON)),NA())</f>
        <v>6.4547557296723568E-3</v>
      </c>
      <c r="H2096" s="42">
        <f>_xll.qlCalendarAdvance(Calendar,$H2095,B2096,"f",FALSE)</f>
        <v>54442</v>
      </c>
      <c r="I2096" s="139">
        <f>_xll.qlInterestRateIndexValueDate(Index1M,$H2096)</f>
        <v>54444</v>
      </c>
      <c r="J2096" s="144">
        <f>IFERROR(_xll.qlIndexFixing(Index1M,$H2096,TRUE,_xll.ohTrigger(RecalcTrigger,Trigger1M)),NA())</f>
        <v>6.51759302061794E-3</v>
      </c>
      <c r="K2096" s="44">
        <f>IFERROR(_xll.qlIndexFixing(Index3M,H2096,TRUE,_xll.ohTrigger(RecalcTrigger,Trigger3M)),NA())</f>
        <v>6.7538969181919484E-3</v>
      </c>
      <c r="L2096" s="44">
        <f>IFERROR(_xll.qlIndexFixing(Index6M,$H2096,TRUE,_xll.ohTrigger(RecalcTrigger,Trigger6M)),NA())</f>
        <v>6.5979062519110196E-3</v>
      </c>
      <c r="M2096" s="145">
        <f>IFERROR(_xll.qlIndexFixing(Index1Y,$H2096,TRUE,_xll.ohTrigger(RecalcTrigger,Trigger1Y)),NA())</f>
        <v>6.9050566145988021E-3</v>
      </c>
      <c r="N2096" s="144">
        <f>IFERROR(_xll.qlIndexFixing(ONIndex1M,I2096,TRUE,_xll.ohTrigger(RecalcTrigger,Trigger1M)),NA())</f>
        <v>6.5207031940417437E-3</v>
      </c>
      <c r="O2096" s="44">
        <f>IFERROR(_xll.qlIndexFixing(ONIndex3M,I2096,TRUE,_xll.ohTrigger(RecalcTrigger,Trigger3M)),NA())</f>
        <v>6.7654813086193144E-3</v>
      </c>
      <c r="P2096" s="44">
        <f>IFERROR(_xll.qlIndexFixing(ONIndex6M,I2096,TRUE,_xll.ohTrigger(RecalcTrigger,Trigger6M)),NA())</f>
        <v>6.6276965713196745E-3</v>
      </c>
      <c r="Q2096" s="145">
        <f>IFERROR(_xll.qlIndexFixing(ONIndex1Y,I2096,TRUE,_xll.ohTrigger(RecalcTrigger,Trigger1Y)),NA())</f>
        <v>6.9659135601352062E-3</v>
      </c>
    </row>
    <row r="2097" spans="2:17" x14ac:dyDescent="0.2">
      <c r="B2097" s="39" t="s">
        <v>42</v>
      </c>
      <c r="D2097" s="42">
        <f>_xll.qlCalendarAdvance(Calendar,$D2096,B2097,"f",FALSE)</f>
        <v>54449</v>
      </c>
      <c r="E2097" s="139">
        <f>_xll.qlInterestRateIndexValueDate(IndexON,D2097)</f>
        <v>54449</v>
      </c>
      <c r="F2097" s="155">
        <f>IFERROR(_xll.qlIndexFixing(IndexON,D2097,TRUE,_xll.ohTrigger(RecalcTrigger,TriggerON)),NA())</f>
        <v>6.4517397424523892E-3</v>
      </c>
      <c r="H2097" s="42">
        <f>_xll.qlCalendarAdvance(Calendar,$H2096,B2097,"f",FALSE)</f>
        <v>54449</v>
      </c>
      <c r="I2097" s="139">
        <f>_xll.qlInterestRateIndexValueDate(Index1M,$H2097)</f>
        <v>54451</v>
      </c>
      <c r="J2097" s="144">
        <f>IFERROR(_xll.qlIndexFixing(Index1M,$H2097,TRUE,_xll.ohTrigger(RecalcTrigger,Trigger1M)),NA())</f>
        <v>6.5150503635373657E-3</v>
      </c>
      <c r="K2097" s="44">
        <f>IFERROR(_xll.qlIndexFixing(Index3M,H2097,TRUE,_xll.ohTrigger(RecalcTrigger,Trigger3M)),NA())</f>
        <v>6.7509008289867722E-3</v>
      </c>
      <c r="L2097" s="44">
        <f>IFERROR(_xll.qlIndexFixing(Index6M,$H2097,TRUE,_xll.ohTrigger(RecalcTrigger,Trigger6M)),NA())</f>
        <v>6.5945869899359088E-3</v>
      </c>
      <c r="M2097" s="145">
        <f>IFERROR(_xll.qlIndexFixing(Index1Y,$H2097,TRUE,_xll.ohTrigger(RecalcTrigger,Trigger1Y)),NA())</f>
        <v>6.9016463931454121E-3</v>
      </c>
      <c r="N2097" s="144">
        <f>IFERROR(_xll.qlIndexFixing(ONIndex1M,I2097,TRUE,_xll.ohTrigger(RecalcTrigger,Trigger1M)),NA())</f>
        <v>6.5177030609397946E-3</v>
      </c>
      <c r="O2097" s="44">
        <f>IFERROR(_xll.qlIndexFixing(ONIndex3M,I2097,TRUE,_xll.ohTrigger(RecalcTrigger,Trigger3M)),NA())</f>
        <v>6.7625305758411969E-3</v>
      </c>
      <c r="P2097" s="44">
        <f>IFERROR(_xll.qlIndexFixing(ONIndex6M,I2097,TRUE,_xll.ohTrigger(RecalcTrigger,Trigger6M)),NA())</f>
        <v>6.6243878188476657E-3</v>
      </c>
      <c r="Q2097" s="145">
        <f>IFERROR(_xll.qlIndexFixing(ONIndex1Y,I2097,TRUE,_xll.ohTrigger(RecalcTrigger,Trigger1Y)),NA())</f>
        <v>6.9626706153425033E-3</v>
      </c>
    </row>
    <row r="2098" spans="2:17" x14ac:dyDescent="0.2">
      <c r="B2098" s="39" t="s">
        <v>42</v>
      </c>
      <c r="D2098" s="42">
        <f>_xll.qlCalendarAdvance(Calendar,$D2097,B2098,"f",FALSE)</f>
        <v>54456</v>
      </c>
      <c r="E2098" s="139">
        <f>_xll.qlInterestRateIndexValueDate(IndexON,D2098)</f>
        <v>54456</v>
      </c>
      <c r="F2098" s="155">
        <f>IFERROR(_xll.qlIndexFixing(IndexON,D2098,TRUE,_xll.ohTrigger(RecalcTrigger,TriggerON)),NA())</f>
        <v>6.4487172629057454E-3</v>
      </c>
      <c r="H2098" s="42">
        <f>_xll.qlCalendarAdvance(Calendar,$H2097,B2098,"f",FALSE)</f>
        <v>54456</v>
      </c>
      <c r="I2098" s="139">
        <f>_xll.qlInterestRateIndexValueDate(Index1M,$H2098)</f>
        <v>54458</v>
      </c>
      <c r="J2098" s="144">
        <f>IFERROR(_xll.qlIndexFixing(Index1M,$H2098,TRUE,_xll.ohTrigger(RecalcTrigger,Trigger1M)),NA())</f>
        <v>6.5121892162161334E-3</v>
      </c>
      <c r="K2098" s="44">
        <f>IFERROR(_xll.qlIndexFixing(Index3M,H2098,TRUE,_xll.ohTrigger(RecalcTrigger,Trigger3M)),NA())</f>
        <v>6.7480503383099159E-3</v>
      </c>
      <c r="L2098" s="44">
        <f>IFERROR(_xll.qlIndexFixing(Index6M,$H2098,TRUE,_xll.ohTrigger(RecalcTrigger,Trigger6M)),NA())</f>
        <v>6.5912678120168752E-3</v>
      </c>
      <c r="M2098" s="145">
        <f>IFERROR(_xll.qlIndexFixing(Index1Y,$H2098,TRUE,_xll.ohTrigger(RecalcTrigger,Trigger1Y)),NA())</f>
        <v>6.8982304583428853E-3</v>
      </c>
      <c r="N2098" s="144">
        <f>IFERROR(_xll.qlIndexFixing(ONIndex1M,I2098,TRUE,_xll.ohTrigger(RecalcTrigger,Trigger1M)),NA())</f>
        <v>6.5146960283968269E-3</v>
      </c>
      <c r="O2098" s="44">
        <f>IFERROR(_xll.qlIndexFixing(ONIndex3M,I2098,TRUE,_xll.ohTrigger(RecalcTrigger,Trigger3M)),NA())</f>
        <v>6.7595728823111045E-3</v>
      </c>
      <c r="P2098" s="44">
        <f>IFERROR(_xll.qlIndexFixing(ONIndex6M,I2098,TRUE,_xll.ohTrigger(RecalcTrigger,Trigger6M)),NA())</f>
        <v>6.6210790165754929E-3</v>
      </c>
      <c r="Q2098" s="145">
        <f>IFERROR(_xll.qlIndexFixing(ONIndex1Y,I2098,TRUE,_xll.ohTrigger(RecalcTrigger,Trigger1Y)),NA())</f>
        <v>6.9594220916524563E-3</v>
      </c>
    </row>
    <row r="2099" spans="2:17" x14ac:dyDescent="0.2">
      <c r="B2099" s="39" t="s">
        <v>42</v>
      </c>
      <c r="D2099" s="42">
        <f>_xll.qlCalendarAdvance(Calendar,$D2098,B2099,"f",FALSE)</f>
        <v>54463</v>
      </c>
      <c r="E2099" s="139">
        <f>_xll.qlInterestRateIndexValueDate(IndexON,D2099)</f>
        <v>54463</v>
      </c>
      <c r="F2099" s="155">
        <f>IFERROR(_xll.qlIndexFixing(IndexON,D2099,TRUE,_xll.ohTrigger(RecalcTrigger,TriggerON)),NA())</f>
        <v>6.4456882899133205E-3</v>
      </c>
      <c r="H2099" s="42">
        <f>_xll.qlCalendarAdvance(Calendar,$H2098,B2099,"f",FALSE)</f>
        <v>54463</v>
      </c>
      <c r="I2099" s="139">
        <f>_xll.qlInterestRateIndexValueDate(Index1M,$H2099)</f>
        <v>54465</v>
      </c>
      <c r="J2099" s="144">
        <f>IFERROR(_xll.qlIndexFixing(Index1M,$H2099,TRUE,_xll.ohTrigger(RecalcTrigger,Trigger1M)),NA())</f>
        <v>6.509164436700703E-3</v>
      </c>
      <c r="K2099" s="44">
        <f>IFERROR(_xll.qlIndexFixing(Index3M,H2099,TRUE,_xll.ohTrigger(RecalcTrigger,Trigger3M)),NA())</f>
        <v>6.7450408111790414E-3</v>
      </c>
      <c r="L2099" s="44">
        <f>IFERROR(_xll.qlIndexFixing(Index6M,$H2099,TRUE,_xll.ohTrigger(RecalcTrigger,Trigger6M)),NA())</f>
        <v>6.5879487286096428E-3</v>
      </c>
      <c r="M2099" s="145">
        <f>IFERROR(_xll.qlIndexFixing(Index1Y,$H2099,TRUE,_xll.ohTrigger(RecalcTrigger,Trigger1Y)),NA())</f>
        <v>6.8948088060343284E-3</v>
      </c>
      <c r="N2099" s="144">
        <f>IFERROR(_xll.qlIndexFixing(ONIndex1M,I2099,TRUE,_xll.ohTrigger(RecalcTrigger,Trigger1M)),NA())</f>
        <v>6.5116820947341836E-3</v>
      </c>
      <c r="O2099" s="44">
        <f>IFERROR(_xll.qlIndexFixing(ONIndex3M,I2099,TRUE,_xll.ohTrigger(RecalcTrigger,Trigger3M)),NA())</f>
        <v>6.7566082235526181E-3</v>
      </c>
      <c r="P2099" s="44">
        <f>IFERROR(_xll.qlIndexFixing(ONIndex6M,I2099,TRUE,_xll.ohTrigger(RecalcTrigger,Trigger6M)),NA())</f>
        <v>6.6177701749747797E-3</v>
      </c>
      <c r="Q2099" s="145">
        <f>IFERROR(_xll.qlIndexFixing(ONIndex1Y,I2099,TRUE,_xll.ohTrigger(RecalcTrigger,Trigger1Y)),NA())</f>
        <v>6.9561679848284541E-3</v>
      </c>
    </row>
    <row r="2100" spans="2:17" x14ac:dyDescent="0.2">
      <c r="B2100" s="39" t="s">
        <v>42</v>
      </c>
      <c r="D2100" s="42">
        <f>_xll.qlCalendarAdvance(Calendar,$D2099,B2100,"f",FALSE)</f>
        <v>54470</v>
      </c>
      <c r="E2100" s="139">
        <f>_xll.qlInterestRateIndexValueDate(IndexON,D2100)</f>
        <v>54470</v>
      </c>
      <c r="F2100" s="155">
        <f>IFERROR(_xll.qlIndexFixing(IndexON,D2100,TRUE,_xll.ohTrigger(RecalcTrigger,TriggerON)),NA())</f>
        <v>6.442652822595818E-3</v>
      </c>
      <c r="H2100" s="42">
        <f>_xll.qlCalendarAdvance(Calendar,$H2099,B2100,"f",FALSE)</f>
        <v>54470</v>
      </c>
      <c r="I2100" s="139">
        <f>_xll.qlInterestRateIndexValueDate(Index1M,$H2100)</f>
        <v>54472</v>
      </c>
      <c r="J2100" s="144">
        <f>IFERROR(_xll.qlIndexFixing(Index1M,$H2100,TRUE,_xll.ohTrigger(RecalcTrigger,Trigger1M)),NA())</f>
        <v>6.5061327494994204E-3</v>
      </c>
      <c r="K2100" s="44">
        <f>IFERROR(_xll.qlIndexFixing(Index3M,H2100,TRUE,_xll.ohTrigger(RecalcTrigger,Trigger3M)),NA())</f>
        <v>6.7420242804441775E-3</v>
      </c>
      <c r="L2100" s="44">
        <f>IFERROR(_xll.qlIndexFixing(Index6M,$H2100,TRUE,_xll.ohTrigger(RecalcTrigger,Trigger6M)),NA())</f>
        <v>6.5846297501708203E-3</v>
      </c>
      <c r="M2100" s="145">
        <f>IFERROR(_xll.qlIndexFixing(Index1Y,$H2100,TRUE,_xll.ohTrigger(RecalcTrigger,Trigger1Y)),NA())</f>
        <v>6.8913814320624087E-3</v>
      </c>
      <c r="N2100" s="144">
        <f>IFERROR(_xll.qlIndexFixing(ONIndex1M,I2100,TRUE,_xll.ohTrigger(RecalcTrigger,Trigger1M)),NA())</f>
        <v>6.5086612581932712E-3</v>
      </c>
      <c r="O2100" s="44">
        <f>IFERROR(_xll.qlIndexFixing(ONIndex3M,I2100,TRUE,_xll.ohTrigger(RecalcTrigger,Trigger3M)),NA())</f>
        <v>6.7536365952491906E-3</v>
      </c>
      <c r="P2100" s="44">
        <f>IFERROR(_xll.qlIndexFixing(ONIndex6M,I2100,TRUE,_xll.ohTrigger(RecalcTrigger,Trigger6M)),NA())</f>
        <v>6.6144613045970857E-3</v>
      </c>
      <c r="Q2100" s="145">
        <f>IFERROR(_xll.qlIndexFixing(ONIndex1Y,I2100,TRUE,_xll.ohTrigger(RecalcTrigger,Trigger1Y)),NA())</f>
        <v>6.9529082907138218E-3</v>
      </c>
    </row>
    <row r="2101" spans="2:17" x14ac:dyDescent="0.2">
      <c r="B2101" s="39" t="s">
        <v>42</v>
      </c>
      <c r="D2101" s="42">
        <f>_xll.qlCalendarAdvance(Calendar,$D2100,B2101,"f",FALSE)</f>
        <v>54477</v>
      </c>
      <c r="E2101" s="139">
        <f>_xll.qlInterestRateIndexValueDate(IndexON,D2101)</f>
        <v>54477</v>
      </c>
      <c r="F2101" s="155">
        <f>IFERROR(_xll.qlIndexFixing(IndexON,D2101,TRUE,_xll.ohTrigger(RecalcTrigger,TriggerON)),NA())</f>
        <v>6.4396108599140689E-3</v>
      </c>
      <c r="H2101" s="42">
        <f>_xll.qlCalendarAdvance(Calendar,$H2100,B2101,"f",FALSE)</f>
        <v>54477</v>
      </c>
      <c r="I2101" s="139">
        <f>_xll.qlInterestRateIndexValueDate(Index1M,$H2101)</f>
        <v>54479</v>
      </c>
      <c r="J2101" s="144">
        <f>IFERROR(_xll.qlIndexFixing(Index1M,$H2101,TRUE,_xll.ohTrigger(RecalcTrigger,Trigger1M)),NA())</f>
        <v>6.503094152970742E-3</v>
      </c>
      <c r="K2101" s="44">
        <f>IFERROR(_xll.qlIndexFixing(Index3M,H2101,TRUE,_xll.ohTrigger(RecalcTrigger,Trigger3M)),NA())</f>
        <v>6.7390007417780003E-3</v>
      </c>
      <c r="L2101" s="44">
        <f>IFERROR(_xll.qlIndexFixing(Index6M,$H2101,TRUE,_xll.ohTrigger(RecalcTrigger,Trigger6M)),NA())</f>
        <v>6.5813108871574577E-3</v>
      </c>
      <c r="M2101" s="145">
        <f>IFERROR(_xll.qlIndexFixing(Index1Y,$H2101,TRUE,_xll.ohTrigger(RecalcTrigger,Trigger1Y)),NA())</f>
        <v>6.887948332270453E-3</v>
      </c>
      <c r="N2101" s="144">
        <f>IFERROR(_xll.qlIndexFixing(ONIndex1M,I2101,TRUE,_xll.ohTrigger(RecalcTrigger,Trigger1M)),NA())</f>
        <v>6.5056335173352409E-3</v>
      </c>
      <c r="O2101" s="44">
        <f>IFERROR(_xll.qlIndexFixing(ONIndex3M,I2101,TRUE,_xll.ohTrigger(RecalcTrigger,Trigger3M)),NA())</f>
        <v>6.7506579930043387E-3</v>
      </c>
      <c r="P2101" s="44">
        <f>IFERROR(_xll.qlIndexFixing(ONIndex6M,I2101,TRUE,_xll.ohTrigger(RecalcTrigger,Trigger6M)),NA())</f>
        <v>6.6111524155942902E-3</v>
      </c>
      <c r="Q2101" s="145">
        <f>IFERROR(_xll.qlIndexFixing(ONIndex1Y,I2101,TRUE,_xll.ohTrigger(RecalcTrigger,Trigger1Y)),NA())</f>
        <v>6.9496430052318203E-3</v>
      </c>
    </row>
    <row r="2102" spans="2:17" x14ac:dyDescent="0.2">
      <c r="B2102" s="39" t="s">
        <v>42</v>
      </c>
      <c r="D2102" s="42">
        <f>_xll.qlCalendarAdvance(Calendar,$D2101,B2102,"f",FALSE)</f>
        <v>54484</v>
      </c>
      <c r="E2102" s="139">
        <f>_xll.qlInterestRateIndexValueDate(IndexON,D2102)</f>
        <v>54484</v>
      </c>
      <c r="F2102" s="155">
        <f>IFERROR(_xll.qlIndexFixing(IndexON,D2102,TRUE,_xll.ohTrigger(RecalcTrigger,TriggerON)),NA())</f>
        <v>6.4365624007489686E-3</v>
      </c>
      <c r="H2102" s="42">
        <f>_xll.qlCalendarAdvance(Calendar,$H2101,B2102,"f",FALSE)</f>
        <v>54484</v>
      </c>
      <c r="I2102" s="139">
        <f>_xll.qlInterestRateIndexValueDate(Index1M,$H2102)</f>
        <v>54486</v>
      </c>
      <c r="J2102" s="144">
        <f>IFERROR(_xll.qlIndexFixing(Index1M,$H2102,TRUE,_xll.ohTrigger(RecalcTrigger,Trigger1M)),NA())</f>
        <v>6.4994104487373083E-3</v>
      </c>
      <c r="K2102" s="44">
        <f>IFERROR(_xll.qlIndexFixing(Index3M,H2102,TRUE,_xll.ohTrigger(RecalcTrigger,Trigger3M)),NA())</f>
        <v>6.7355055504992739E-3</v>
      </c>
      <c r="L2102" s="44">
        <f>IFERROR(_xll.qlIndexFixing(Index6M,$H2102,TRUE,_xll.ohTrigger(RecalcTrigger,Trigger6M)),NA())</f>
        <v>6.5771071855239092E-3</v>
      </c>
      <c r="M2102" s="145">
        <f>IFERROR(_xll.qlIndexFixing(Index1Y,$H2102,TRUE,_xll.ohTrigger(RecalcTrigger,Trigger1Y)),NA())</f>
        <v>6.8845095025022217E-3</v>
      </c>
      <c r="N2102" s="144">
        <f>IFERROR(_xll.qlIndexFixing(ONIndex1M,I2102,TRUE,_xll.ohTrigger(RecalcTrigger,Trigger1M)),NA())</f>
        <v>6.5025988704014992E-3</v>
      </c>
      <c r="O2102" s="44">
        <f>IFERROR(_xll.qlIndexFixing(ONIndex3M,I2102,TRUE,_xll.ohTrigger(RecalcTrigger,Trigger3M)),NA())</f>
        <v>6.7476724127413235E-3</v>
      </c>
      <c r="P2102" s="44">
        <f>IFERROR(_xll.qlIndexFixing(ONIndex6M,I2102,TRUE,_xll.ohTrigger(RecalcTrigger,Trigger6M)),NA())</f>
        <v>6.607843518597889E-3</v>
      </c>
      <c r="Q2102" s="145">
        <f>IFERROR(_xll.qlIndexFixing(ONIndex1Y,I2102,TRUE,_xll.ohTrigger(RecalcTrigger,Trigger1Y)),NA())</f>
        <v>6.9463721239859666E-3</v>
      </c>
    </row>
    <row r="2103" spans="2:17" x14ac:dyDescent="0.2">
      <c r="B2103" s="39" t="s">
        <v>42</v>
      </c>
      <c r="D2103" s="42">
        <f>_xll.qlCalendarAdvance(Calendar,$D2102,B2103,"f",FALSE)</f>
        <v>54491</v>
      </c>
      <c r="E2103" s="139">
        <f>_xll.qlInterestRateIndexValueDate(IndexON,D2103)</f>
        <v>54491</v>
      </c>
      <c r="F2103" s="155">
        <f>IFERROR(_xll.qlIndexFixing(IndexON,D2103,TRUE,_xll.ohTrigger(RecalcTrigger,TriggerON)),NA())</f>
        <v>6.4335074443810925E-3</v>
      </c>
      <c r="H2103" s="42">
        <f>_xll.qlCalendarAdvance(Calendar,$H2102,B2103,"f",FALSE)</f>
        <v>54491</v>
      </c>
      <c r="I2103" s="139">
        <f>_xll.qlInterestRateIndexValueDate(Index1M,$H2103)</f>
        <v>54493</v>
      </c>
      <c r="J2103" s="144">
        <f>IFERROR(_xll.qlIndexFixing(Index1M,$H2103,TRUE,_xll.ohTrigger(RecalcTrigger,Trigger1M)),NA())</f>
        <v>6.4963558325223381E-3</v>
      </c>
      <c r="K2103" s="44">
        <f>IFERROR(_xll.qlIndexFixing(Index3M,H2103,TRUE,_xll.ohTrigger(RecalcTrigger,Trigger3M)),NA())</f>
        <v>6.7324663064741294E-3</v>
      </c>
      <c r="L2103" s="44">
        <f>IFERROR(_xll.qlIndexFixing(Index6M,$H2103,TRUE,_xll.ohTrigger(RecalcTrigger,Trigger6M)),NA())</f>
        <v>6.5737883497048394E-3</v>
      </c>
      <c r="M2103" s="145">
        <f>IFERROR(_xll.qlIndexFixing(Index1Y,$H2103,TRUE,_xll.ohTrigger(RecalcTrigger,Trigger1Y)),NA())</f>
        <v>6.881064938600385E-3</v>
      </c>
      <c r="N2103" s="144">
        <f>IFERROR(_xll.qlIndexFixing(ONIndex1M,I2103,TRUE,_xll.ohTrigger(RecalcTrigger,Trigger1M)),NA())</f>
        <v>6.499557315713389E-3</v>
      </c>
      <c r="O2103" s="44">
        <f>IFERROR(_xll.qlIndexFixing(ONIndex3M,I2103,TRUE,_xll.ohTrigger(RecalcTrigger,Trigger3M)),NA())</f>
        <v>6.7446798499037897E-3</v>
      </c>
      <c r="P2103" s="44">
        <f>IFERROR(_xll.qlIndexFixing(ONIndex6M,I2103,TRUE,_xll.ohTrigger(RecalcTrigger,Trigger6M)),NA())</f>
        <v>6.6045346239995695E-3</v>
      </c>
      <c r="Q2103" s="145">
        <f>IFERROR(_xll.qlIndexFixing(ONIndex1Y,I2103,TRUE,_xll.ohTrigger(RecalcTrigger,Trigger1Y)),NA())</f>
        <v>6.9430956430593938E-3</v>
      </c>
    </row>
    <row r="2104" spans="2:17" x14ac:dyDescent="0.2">
      <c r="B2104" s="39" t="s">
        <v>42</v>
      </c>
      <c r="D2104" s="42">
        <f>_xll.qlCalendarAdvance(Calendar,$D2103,B2104,"f",FALSE)</f>
        <v>54498</v>
      </c>
      <c r="E2104" s="139">
        <f>_xll.qlInterestRateIndexValueDate(IndexON,D2104)</f>
        <v>54498</v>
      </c>
      <c r="F2104" s="155">
        <f>IFERROR(_xll.qlIndexFixing(IndexON,D2104,TRUE,_xll.ohTrigger(RecalcTrigger,TriggerON)),NA())</f>
        <v>6.4304459894515276E-3</v>
      </c>
      <c r="H2104" s="42">
        <f>_xll.qlCalendarAdvance(Calendar,$H2103,B2104,"f",FALSE)</f>
        <v>54498</v>
      </c>
      <c r="I2104" s="139">
        <f>_xll.qlInterestRateIndexValueDate(Index1M,$H2104)</f>
        <v>54500</v>
      </c>
      <c r="J2104" s="144">
        <f>IFERROR(_xll.qlIndexFixing(Index1M,$H2104,TRUE,_xll.ohTrigger(RecalcTrigger,Trigger1M)),NA())</f>
        <v>6.4931335180765364E-3</v>
      </c>
      <c r="K2104" s="44">
        <f>IFERROR(_xll.qlIndexFixing(Index3M,H2104,TRUE,_xll.ohTrigger(RecalcTrigger,Trigger3M)),NA())</f>
        <v>6.7294200402956902E-3</v>
      </c>
      <c r="L2104" s="44">
        <f>IFERROR(_xll.qlIndexFixing(Index6M,$H2104,TRUE,_xll.ohTrigger(RecalcTrigger,Trigger6M)),NA())</f>
        <v>6.5704696645802804E-3</v>
      </c>
      <c r="M2104" s="145">
        <f>IFERROR(_xll.qlIndexFixing(Index1Y,$H2104,TRUE,_xll.ohTrigger(RecalcTrigger,Trigger1Y)),NA())</f>
        <v>6.8776146364095802E-3</v>
      </c>
      <c r="N2104" s="144">
        <f>IFERROR(_xll.qlIndexFixing(ONIndex1M,I2104,TRUE,_xll.ohTrigger(RecalcTrigger,Trigger1M)),NA())</f>
        <v>6.4965088516721892E-3</v>
      </c>
      <c r="O2104" s="44">
        <f>IFERROR(_xll.qlIndexFixing(ONIndex3M,I2104,TRUE,_xll.ohTrigger(RecalcTrigger,Trigger3M)),NA())</f>
        <v>6.7416803000952541E-3</v>
      </c>
      <c r="P2104" s="44">
        <f>IFERROR(_xll.qlIndexFixing(ONIndex6M,I2104,TRUE,_xll.ohTrigger(RecalcTrigger,Trigger6M)),NA())</f>
        <v>6.6012257421110832E-3</v>
      </c>
      <c r="Q2104" s="145">
        <f>IFERROR(_xll.qlIndexFixing(ONIndex1Y,I2104,TRUE,_xll.ohTrigger(RecalcTrigger,Trigger1Y)),NA())</f>
        <v>6.9398135578957465E-3</v>
      </c>
    </row>
    <row r="2105" spans="2:17" x14ac:dyDescent="0.2">
      <c r="B2105" s="39" t="s">
        <v>42</v>
      </c>
      <c r="D2105" s="42">
        <f>_xll.qlCalendarAdvance(Calendar,$D2104,B2105,"f",FALSE)</f>
        <v>54505</v>
      </c>
      <c r="E2105" s="139">
        <f>_xll.qlInterestRateIndexValueDate(IndexON,D2105)</f>
        <v>54505</v>
      </c>
      <c r="F2105" s="155">
        <f>IFERROR(_xll.qlIndexFixing(IndexON,D2105,TRUE,_xll.ohTrigger(RecalcTrigger,TriggerON)),NA())</f>
        <v>6.4273780351609133E-3</v>
      </c>
      <c r="H2105" s="42">
        <f>_xll.qlCalendarAdvance(Calendar,$H2104,B2105,"f",FALSE)</f>
        <v>54505</v>
      </c>
      <c r="I2105" s="139">
        <f>_xll.qlInterestRateIndexValueDate(Index1M,$H2105)</f>
        <v>54507</v>
      </c>
      <c r="J2105" s="144">
        <f>IFERROR(_xll.qlIndexFixing(Index1M,$H2105,TRUE,_xll.ohTrigger(RecalcTrigger,Trigger1M)),NA())</f>
        <v>6.4902258531732149E-3</v>
      </c>
      <c r="K2105" s="44">
        <f>IFERROR(_xll.qlIndexFixing(Index3M,H2105,TRUE,_xll.ohTrigger(RecalcTrigger,Trigger3M)),NA())</f>
        <v>6.7263667476404601E-3</v>
      </c>
      <c r="L2105" s="44">
        <f>IFERROR(_xll.qlIndexFixing(Index6M,$H2105,TRUE,_xll.ohTrigger(RecalcTrigger,Trigger6M)),NA())</f>
        <v>6.567151140607244E-3</v>
      </c>
      <c r="M2105" s="145">
        <f>IFERROR(_xll.qlIndexFixing(Index1Y,$H2105,TRUE,_xll.ohTrigger(RecalcTrigger,Trigger1Y)),NA())</f>
        <v>6.8741585917729145E-3</v>
      </c>
      <c r="N2105" s="144">
        <f>IFERROR(_xll.qlIndexFixing(ONIndex1M,I2105,TRUE,_xll.ohTrigger(RecalcTrigger,Trigger1M)),NA())</f>
        <v>6.4934534767591146E-3</v>
      </c>
      <c r="O2105" s="44">
        <f>IFERROR(_xll.qlIndexFixing(ONIndex3M,I2105,TRUE,_xll.ohTrigger(RecalcTrigger,Trigger3M)),NA())</f>
        <v>6.7386737592389778E-3</v>
      </c>
      <c r="P2105" s="44">
        <f>IFERROR(_xll.qlIndexFixing(ONIndex6M,I2105,TRUE,_xll.ohTrigger(RecalcTrigger,Trigger6M)),NA())</f>
        <v>6.5979168834839896E-3</v>
      </c>
      <c r="Q2105" s="145">
        <f>IFERROR(_xll.qlIndexFixing(ONIndex1Y,I2105,TRUE,_xll.ohTrigger(RecalcTrigger,Trigger1Y)),NA())</f>
        <v>6.936525864578158E-3</v>
      </c>
    </row>
    <row r="2106" spans="2:17" x14ac:dyDescent="0.2">
      <c r="B2106" s="39" t="s">
        <v>42</v>
      </c>
      <c r="D2106" s="42">
        <f>_xll.qlCalendarAdvance(Calendar,$D2105,B2106,"f",FALSE)</f>
        <v>54512</v>
      </c>
      <c r="E2106" s="139">
        <f>_xll.qlInterestRateIndexValueDate(IndexON,D2106)</f>
        <v>54512</v>
      </c>
      <c r="F2106" s="155">
        <f>IFERROR(_xll.qlIndexFixing(IndexON,D2106,TRUE,_xll.ohTrigger(RecalcTrigger,TriggerON)),NA())</f>
        <v>6.424303580470081E-3</v>
      </c>
      <c r="H2106" s="42">
        <f>_xll.qlCalendarAdvance(Calendar,$H2105,B2106,"f",FALSE)</f>
        <v>54512</v>
      </c>
      <c r="I2106" s="139">
        <f>_xll.qlInterestRateIndexValueDate(Index1M,$H2106)</f>
        <v>54514</v>
      </c>
      <c r="J2106" s="144">
        <f>IFERROR(_xll.qlIndexFixing(Index1M,$H2106,TRUE,_xll.ohTrigger(RecalcTrigger,Trigger1M)),NA())</f>
        <v>6.4871504867691776E-3</v>
      </c>
      <c r="K2106" s="44">
        <f>IFERROR(_xll.qlIndexFixing(Index3M,H2106,TRUE,_xll.ohTrigger(RecalcTrigger,Trigger3M)),NA())</f>
        <v>6.7234635975242331E-3</v>
      </c>
      <c r="L2106" s="44">
        <f>IFERROR(_xll.qlIndexFixing(Index6M,$H2106,TRUE,_xll.ohTrigger(RecalcTrigger,Trigger6M)),NA())</f>
        <v>6.5643643356212865E-3</v>
      </c>
      <c r="M2106" s="145">
        <f>IFERROR(_xll.qlIndexFixing(Index1Y,$H2106,TRUE,_xll.ohTrigger(RecalcTrigger,Trigger1Y)),NA())</f>
        <v>6.8706968005345891E-3</v>
      </c>
      <c r="N2106" s="144">
        <f>IFERROR(_xll.qlIndexFixing(ONIndex1M,I2106,TRUE,_xll.ohTrigger(RecalcTrigger,Trigger1M)),NA())</f>
        <v>6.4903911891356358E-3</v>
      </c>
      <c r="O2106" s="44">
        <f>IFERROR(_xll.qlIndexFixing(ONIndex3M,I2106,TRUE,_xll.ohTrigger(RecalcTrigger,Trigger3M)),NA())</f>
        <v>6.7356602227786055E-3</v>
      </c>
      <c r="P2106" s="44">
        <f>IFERROR(_xll.qlIndexFixing(ONIndex6M,I2106,TRUE,_xll.ohTrigger(RecalcTrigger,Trigger6M)),NA())</f>
        <v>6.5946080584300404E-3</v>
      </c>
      <c r="Q2106" s="145">
        <f>IFERROR(_xll.qlIndexFixing(ONIndex1Y,I2106,TRUE,_xll.ohTrigger(RecalcTrigger,Trigger1Y)),NA())</f>
        <v>6.9332325589499533E-3</v>
      </c>
    </row>
    <row r="2107" spans="2:17" x14ac:dyDescent="0.2">
      <c r="B2107" s="39" t="s">
        <v>42</v>
      </c>
      <c r="D2107" s="42">
        <f>_xll.qlCalendarAdvance(Calendar,$D2106,B2107,"f",FALSE)</f>
        <v>54519</v>
      </c>
      <c r="E2107" s="139">
        <f>_xll.qlInterestRateIndexValueDate(IndexON,D2107)</f>
        <v>54519</v>
      </c>
      <c r="F2107" s="155">
        <f>IFERROR(_xll.qlIndexFixing(IndexON,D2107,TRUE,_xll.ohTrigger(RecalcTrigger,TriggerON)),NA())</f>
        <v>6.4212226244197979E-3</v>
      </c>
      <c r="H2107" s="42">
        <f>_xll.qlCalendarAdvance(Calendar,$H2106,B2107,"f",FALSE)</f>
        <v>54519</v>
      </c>
      <c r="I2107" s="139">
        <f>_xll.qlInterestRateIndexValueDate(Index1M,$H2107)</f>
        <v>54521</v>
      </c>
      <c r="J2107" s="144">
        <f>IFERROR(_xll.qlIndexFixing(Index1M,$H2107,TRUE,_xll.ohTrigger(RecalcTrigger,Trigger1M)),NA())</f>
        <v>6.484068200360571E-3</v>
      </c>
      <c r="K2107" s="44">
        <f>IFERROR(_xll.qlIndexFixing(Index3M,H2107,TRUE,_xll.ohTrigger(RecalcTrigger,Trigger3M)),NA())</f>
        <v>6.72039679947795E-3</v>
      </c>
      <c r="L2107" s="44">
        <f>IFERROR(_xll.qlIndexFixing(Index6M,$H2107,TRUE,_xll.ohTrigger(RecalcTrigger,Trigger6M)),NA())</f>
        <v>6.5610462967485581E-3</v>
      </c>
      <c r="M2107" s="145">
        <f>IFERROR(_xll.qlIndexFixing(Index1Y,$H2107,TRUE,_xll.ohTrigger(RecalcTrigger,Trigger1Y)),NA())</f>
        <v>6.866484392155878E-3</v>
      </c>
      <c r="N2107" s="144">
        <f>IFERROR(_xll.qlIndexFixing(ONIndex1M,I2107,TRUE,_xll.ohTrigger(RecalcTrigger,Trigger1M)),NA())</f>
        <v>6.4873219872829679E-3</v>
      </c>
      <c r="O2107" s="44">
        <f>IFERROR(_xll.qlIndexFixing(ONIndex3M,I2107,TRUE,_xll.ohTrigger(RecalcTrigger,Trigger3M)),NA())</f>
        <v>6.7326396865574623E-3</v>
      </c>
      <c r="P2107" s="44">
        <f>IFERROR(_xll.qlIndexFixing(ONIndex6M,I2107,TRUE,_xll.ohTrigger(RecalcTrigger,Trigger6M)),NA())</f>
        <v>6.5912992775807311E-3</v>
      </c>
      <c r="Q2107" s="145">
        <f>IFERROR(_xll.qlIndexFixing(ONIndex1Y,I2107,TRUE,_xll.ohTrigger(RecalcTrigger,Trigger1Y)),NA())</f>
        <v>6.9299336366945852E-3</v>
      </c>
    </row>
    <row r="2108" spans="2:17" x14ac:dyDescent="0.2">
      <c r="B2108" s="39" t="s">
        <v>42</v>
      </c>
      <c r="D2108" s="42">
        <f>_xll.qlCalendarAdvance(Calendar,$D2107,B2108,"f",FALSE)</f>
        <v>54526</v>
      </c>
      <c r="E2108" s="139">
        <f>_xll.qlInterestRateIndexValueDate(IndexON,D2108)</f>
        <v>54526</v>
      </c>
      <c r="F2108" s="155">
        <f>IFERROR(_xll.qlIndexFixing(IndexON,D2108,TRUE,_xll.ohTrigger(RecalcTrigger,TriggerON)),NA())</f>
        <v>6.4181351658110231E-3</v>
      </c>
      <c r="H2108" s="42">
        <f>_xll.qlCalendarAdvance(Calendar,$H2107,B2108,"f",FALSE)</f>
        <v>54526</v>
      </c>
      <c r="I2108" s="139">
        <f>_xll.qlInterestRateIndexValueDate(Index1M,$H2108)</f>
        <v>54528</v>
      </c>
      <c r="J2108" s="144">
        <f>IFERROR(_xll.qlIndexFixing(Index1M,$H2108,TRUE,_xll.ohTrigger(RecalcTrigger,Trigger1M)),NA())</f>
        <v>6.4809789923161998E-3</v>
      </c>
      <c r="K2108" s="44">
        <f>IFERROR(_xll.qlIndexFixing(Index3M,H2108,TRUE,_xll.ohTrigger(RecalcTrigger,Trigger3M)),NA())</f>
        <v>6.7173229623915471E-3</v>
      </c>
      <c r="L2108" s="44">
        <f>IFERROR(_xll.qlIndexFixing(Index6M,$H2108,TRUE,_xll.ohTrigger(RecalcTrigger,Trigger6M)),NA())</f>
        <v>6.5577284480550684E-3</v>
      </c>
      <c r="M2108" s="145">
        <f>IFERROR(_xll.qlIndexFixing(Index1Y,$H2108,TRUE,_xll.ohTrigger(RecalcTrigger,Trigger1Y)),NA())</f>
        <v>6.8637559616299797E-3</v>
      </c>
      <c r="N2108" s="144">
        <f>IFERROR(_xll.qlIndexFixing(ONIndex1M,I2108,TRUE,_xll.ohTrigger(RecalcTrigger,Trigger1M)),NA())</f>
        <v>6.4833657082186136E-3</v>
      </c>
      <c r="O2108" s="44">
        <f>IFERROR(_xll.qlIndexFixing(ONIndex3M,I2108,TRUE,_xll.ohTrigger(RecalcTrigger,Trigger3M)),NA())</f>
        <v>6.7287458473863637E-3</v>
      </c>
      <c r="P2108" s="44">
        <f>IFERROR(_xll.qlIndexFixing(ONIndex6M,I2108,TRUE,_xll.ohTrigger(RecalcTrigger,Trigger6M)),NA())</f>
        <v>6.5870452122407386E-3</v>
      </c>
      <c r="Q2108" s="145">
        <f>IFERROR(_xll.qlIndexFixing(ONIndex1Y,I2108,TRUE,_xll.ohTrigger(RecalcTrigger,Trigger1Y)),NA())</f>
        <v>6.9256839054876451E-3</v>
      </c>
    </row>
    <row r="2109" spans="2:17" x14ac:dyDescent="0.2">
      <c r="B2109" s="39" t="s">
        <v>42</v>
      </c>
      <c r="D2109" s="42">
        <f>_xll.qlCalendarAdvance(Calendar,$D2108,B2109,"f",FALSE)</f>
        <v>54533</v>
      </c>
      <c r="E2109" s="139">
        <f>_xll.qlInterestRateIndexValueDate(IndexON,D2109)</f>
        <v>54533</v>
      </c>
      <c r="F2109" s="155">
        <f>IFERROR(_xll.qlIndexFixing(IndexON,D2109,TRUE,_xll.ohTrigger(RecalcTrigger,TriggerON)),NA())</f>
        <v>6.415041203844396E-3</v>
      </c>
      <c r="H2109" s="42">
        <f>_xll.qlCalendarAdvance(Calendar,$H2108,B2109,"f",FALSE)</f>
        <v>54533</v>
      </c>
      <c r="I2109" s="139">
        <f>_xll.qlInterestRateIndexValueDate(Index1M,$H2109)</f>
        <v>54535</v>
      </c>
      <c r="J2109" s="144">
        <f>IFERROR(_xll.qlIndexFixing(Index1M,$H2109,TRUE,_xll.ohTrigger(RecalcTrigger,Trigger1M)),NA())</f>
        <v>6.4778828609973749E-3</v>
      </c>
      <c r="K2109" s="44">
        <f>IFERROR(_xll.qlIndexFixing(Index3M,H2109,TRUE,_xll.ohTrigger(RecalcTrigger,Trigger3M)),NA())</f>
        <v>6.7142420819388138E-3</v>
      </c>
      <c r="L2109" s="44">
        <f>IFERROR(_xll.qlIndexFixing(Index6M,$H2109,TRUE,_xll.ohTrigger(RecalcTrigger,Trigger6M)),NA())</f>
        <v>6.5544107999988997E-3</v>
      </c>
      <c r="M2109" s="145">
        <f>IFERROR(_xll.qlIndexFixing(Index1Y,$H2109,TRUE,_xll.ohTrigger(RecalcTrigger,Trigger1Y)),NA())</f>
        <v>6.8602769056523164E-3</v>
      </c>
      <c r="N2109" s="144">
        <f>IFERROR(_xll.qlIndexFixing(ONIndex1M,I2109,TRUE,_xll.ohTrigger(RecalcTrigger,Trigger1M)),NA())</f>
        <v>6.4811628342553718E-3</v>
      </c>
      <c r="O2109" s="44">
        <f>IFERROR(_xll.qlIndexFixing(ONIndex3M,I2109,TRUE,_xll.ohTrigger(RecalcTrigger,Trigger3M)),NA())</f>
        <v>6.7265775970071218E-3</v>
      </c>
      <c r="P2109" s="44">
        <f>IFERROR(_xll.qlIndexFixing(ONIndex6M,I2109,TRUE,_xll.ohTrigger(RecalcTrigger,Trigger6M)),NA())</f>
        <v>6.584681889583166E-3</v>
      </c>
      <c r="Q2109" s="145">
        <f>IFERROR(_xll.qlIndexFixing(ONIndex1Y,I2109,TRUE,_xll.ohTrigger(RecalcTrigger,Trigger1Y)),NA())</f>
        <v>6.9233189255957228E-3</v>
      </c>
    </row>
    <row r="2110" spans="2:17" x14ac:dyDescent="0.2">
      <c r="B2110" s="39" t="s">
        <v>42</v>
      </c>
      <c r="D2110" s="42">
        <f>_xll.qlCalendarAdvance(Calendar,$D2109,B2110,"f",FALSE)</f>
        <v>54540</v>
      </c>
      <c r="E2110" s="139">
        <f>_xll.qlInterestRateIndexValueDate(IndexON,D2110)</f>
        <v>54540</v>
      </c>
      <c r="F2110" s="155">
        <f>IFERROR(_xll.qlIndexFixing(IndexON,D2110,TRUE,_xll.ohTrigger(RecalcTrigger,TriggerON)),NA())</f>
        <v>6.4119407374008119E-3</v>
      </c>
      <c r="H2110" s="42">
        <f>_xll.qlCalendarAdvance(Calendar,$H2109,B2110,"f",FALSE)</f>
        <v>54540</v>
      </c>
      <c r="I2110" s="139">
        <f>_xll.qlInterestRateIndexValueDate(Index1M,$H2110)</f>
        <v>54542</v>
      </c>
      <c r="J2110" s="144">
        <f>IFERROR(_xll.qlIndexFixing(Index1M,$H2110,TRUE,_xll.ohTrigger(RecalcTrigger,Trigger1M)),NA())</f>
        <v>6.474779804772901E-3</v>
      </c>
      <c r="K2110" s="44">
        <f>IFERROR(_xll.qlIndexFixing(Index3M,H2110,TRUE,_xll.ohTrigger(RecalcTrigger,Trigger3M)),NA())</f>
        <v>6.7111541537935417E-3</v>
      </c>
      <c r="L2110" s="44">
        <f>IFERROR(_xll.qlIndexFixing(Index6M,$H2110,TRUE,_xll.ohTrigger(RecalcTrigger,Trigger6M)),NA())</f>
        <v>6.5510933630342025E-3</v>
      </c>
      <c r="M2110" s="145">
        <f>IFERROR(_xll.qlIndexFixing(Index1Y,$H2110,TRUE,_xll.ohTrigger(RecalcTrigger,Trigger1Y)),NA())</f>
        <v>6.8567920864504549E-3</v>
      </c>
      <c r="N2110" s="144">
        <f>IFERROR(_xll.qlIndexFixing(ONIndex1M,I2110,TRUE,_xll.ohTrigger(RecalcTrigger,Trigger1M)),NA())</f>
        <v>6.4780728798030651E-3</v>
      </c>
      <c r="O2110" s="44">
        <f>IFERROR(_xll.qlIndexFixing(ONIndex3M,I2110,TRUE,_xll.ohTrigger(RecalcTrigger,Trigger3M)),NA())</f>
        <v>6.7235360352047024E-3</v>
      </c>
      <c r="P2110" s="44">
        <f>IFERROR(_xll.qlIndexFixing(ONIndex6M,I2110,TRUE,_xll.ohTrigger(RecalcTrigger,Trigger6M)),NA())</f>
        <v>6.5813733033781574E-3</v>
      </c>
      <c r="Q2110" s="145">
        <f>IFERROR(_xll.qlIndexFixing(ONIndex1Y,I2110,TRUE,_xll.ohTrigger(RecalcTrigger,Trigger1Y)),NA())</f>
        <v>6.9200031284388785E-3</v>
      </c>
    </row>
    <row r="2111" spans="2:17" x14ac:dyDescent="0.2">
      <c r="B2111" s="39" t="s">
        <v>42</v>
      </c>
      <c r="D2111" s="42">
        <f>_xll.qlCalendarAdvance(Calendar,$D2110,B2111,"f",FALSE)</f>
        <v>54547</v>
      </c>
      <c r="E2111" s="139">
        <f>_xll.qlInterestRateIndexValueDate(IndexON,D2111)</f>
        <v>54547</v>
      </c>
      <c r="F2111" s="155">
        <f>IFERROR(_xll.qlIndexFixing(IndexON,D2111,TRUE,_xll.ohTrigger(RecalcTrigger,TriggerON)),NA())</f>
        <v>6.4088337656009742E-3</v>
      </c>
      <c r="H2111" s="42">
        <f>_xll.qlCalendarAdvance(Calendar,$H2110,B2111,"f",FALSE)</f>
        <v>54547</v>
      </c>
      <c r="I2111" s="139">
        <f>_xll.qlInterestRateIndexValueDate(Index1M,$H2111)</f>
        <v>54549</v>
      </c>
      <c r="J2111" s="144">
        <f>IFERROR(_xll.qlIndexFixing(Index1M,$H2111,TRUE,_xll.ohTrigger(RecalcTrigger,Trigger1M)),NA())</f>
        <v>6.4716698220065871E-3</v>
      </c>
      <c r="K2111" s="44">
        <f>IFERROR(_xll.qlIndexFixing(Index3M,H2111,TRUE,_xll.ohTrigger(RecalcTrigger,Trigger3M)),NA())</f>
        <v>6.7078991934337211E-3</v>
      </c>
      <c r="L2111" s="44">
        <f>IFERROR(_xll.qlIndexFixing(Index6M,$H2111,TRUE,_xll.ohTrigger(RecalcTrigger,Trigger6M)),NA())</f>
        <v>6.5472439665436423E-3</v>
      </c>
      <c r="M2111" s="145">
        <f>IFERROR(_xll.qlIndexFixing(Index1Y,$H2111,TRUE,_xll.ohTrigger(RecalcTrigger,Trigger1Y)),NA())</f>
        <v>6.8533014998694705E-3</v>
      </c>
      <c r="N2111" s="144">
        <f>IFERROR(_xll.qlIndexFixing(ONIndex1M,I2111,TRUE,_xll.ohTrigger(RecalcTrigger,Trigger1M)),NA())</f>
        <v>6.4749760044868765E-3</v>
      </c>
      <c r="O2111" s="44">
        <f>IFERROR(_xll.qlIndexFixing(ONIndex3M,I2111,TRUE,_xll.ohTrigger(RecalcTrigger,Trigger3M)),NA())</f>
        <v>6.7204874561355155E-3</v>
      </c>
      <c r="P2111" s="44">
        <f>IFERROR(_xll.qlIndexFixing(ONIndex6M,I2111,TRUE,_xll.ohTrigger(RecalcTrigger,Trigger6M)),NA())</f>
        <v>6.5780648030244748E-3</v>
      </c>
      <c r="Q2111" s="145">
        <f>IFERROR(_xll.qlIndexFixing(ONIndex1Y,I2111,TRUE,_xll.ohTrigger(RecalcTrigger,Trigger1Y)),NA())</f>
        <v>6.9166816979482348E-3</v>
      </c>
    </row>
    <row r="2112" spans="2:17" x14ac:dyDescent="0.2">
      <c r="B2112" s="39" t="s">
        <v>42</v>
      </c>
      <c r="D2112" s="42">
        <f>_xll.qlCalendarAdvance(Calendar,$D2111,B2112,"f",FALSE)</f>
        <v>54554</v>
      </c>
      <c r="E2112" s="139">
        <f>_xll.qlInterestRateIndexValueDate(IndexON,D2112)</f>
        <v>54554</v>
      </c>
      <c r="F2112" s="155">
        <f>IFERROR(_xll.qlIndexFixing(IndexON,D2112,TRUE,_xll.ohTrigger(RecalcTrigger,TriggerON)),NA())</f>
        <v>6.4057202872458419E-3</v>
      </c>
      <c r="H2112" s="42">
        <f>_xll.qlCalendarAdvance(Calendar,$H2111,B2112,"f",FALSE)</f>
        <v>54554</v>
      </c>
      <c r="I2112" s="139">
        <f>_xll.qlInterestRateIndexValueDate(Index1M,$H2112)</f>
        <v>54556</v>
      </c>
      <c r="J2112" s="144">
        <f>IFERROR(_xll.qlIndexFixing(Index1M,$H2112,TRUE,_xll.ohTrigger(RecalcTrigger,Trigger1M)),NA())</f>
        <v>6.468552911062242E-3</v>
      </c>
      <c r="K2112" s="44">
        <f>IFERROR(_xll.qlIndexFixing(Index3M,H2112,TRUE,_xll.ohTrigger(RecalcTrigger,Trigger3M)),NA())</f>
        <v>6.7047965943169687E-3</v>
      </c>
      <c r="L2112" s="44">
        <f>IFERROR(_xll.qlIndexFixing(Index6M,$H2112,TRUE,_xll.ohTrigger(RecalcTrigger,Trigger6M)),NA())</f>
        <v>6.5439268634250071E-3</v>
      </c>
      <c r="M2112" s="145">
        <f>IFERROR(_xll.qlIndexFixing(Index1Y,$H2112,TRUE,_xll.ohTrigger(RecalcTrigger,Trigger1Y)),NA())</f>
        <v>6.8498051417542226E-3</v>
      </c>
      <c r="N2112" s="144">
        <f>IFERROR(_xll.qlIndexFixing(ONIndex1M,I2112,TRUE,_xll.ohTrigger(RecalcTrigger,Trigger1M)),NA())</f>
        <v>6.4718722067080847E-3</v>
      </c>
      <c r="O2112" s="44">
        <f>IFERROR(_xll.qlIndexFixing(ONIndex3M,I2112,TRUE,_xll.ohTrigger(RecalcTrigger,Trigger3M)),NA())</f>
        <v>6.7174318554830137E-3</v>
      </c>
      <c r="P2112" s="44">
        <f>IFERROR(_xll.qlIndexFixing(ONIndex6M,I2112,TRUE,_xll.ohTrigger(RecalcTrigger,Trigger6M)),NA())</f>
        <v>6.5747563987539337E-3</v>
      </c>
      <c r="Q2112" s="145">
        <f>IFERROR(_xll.qlIndexFixing(ONIndex1Y,I2112,TRUE,_xll.ohTrigger(RecalcTrigger,Trigger1Y)),NA())</f>
        <v>6.9133546298871806E-3</v>
      </c>
    </row>
    <row r="2113" spans="2:17" x14ac:dyDescent="0.2">
      <c r="B2113" s="39" t="s">
        <v>42</v>
      </c>
      <c r="D2113" s="42">
        <f>_xll.qlCalendarAdvance(Calendar,$D2112,B2113,"f",FALSE)</f>
        <v>54561</v>
      </c>
      <c r="E2113" s="139">
        <f>_xll.qlInterestRateIndexValueDate(IndexON,D2113)</f>
        <v>54561</v>
      </c>
      <c r="F2113" s="155">
        <f>IFERROR(_xll.qlIndexFixing(IndexON,D2113,TRUE,_xll.ohTrigger(RecalcTrigger,TriggerON)),NA())</f>
        <v>6.4026003013761823E-3</v>
      </c>
      <c r="H2113" s="42">
        <f>_xll.qlCalendarAdvance(Calendar,$H2112,B2113,"f",FALSE)</f>
        <v>54561</v>
      </c>
      <c r="I2113" s="139">
        <f>_xll.qlInterestRateIndexValueDate(Index1M,$H2113)</f>
        <v>54563</v>
      </c>
      <c r="J2113" s="144">
        <f>IFERROR(_xll.qlIndexFixing(Index1M,$H2113,TRUE,_xll.ohTrigger(RecalcTrigger,Trigger1M)),NA())</f>
        <v>6.4654290703011763E-3</v>
      </c>
      <c r="K2113" s="44">
        <f>IFERROR(_xll.qlIndexFixing(Index3M,H2113,TRUE,_xll.ohTrigger(RecalcTrigger,Trigger3M)),NA())</f>
        <v>6.7016869341180625E-3</v>
      </c>
      <c r="L2113" s="44">
        <f>IFERROR(_xll.qlIndexFixing(Index6M,$H2113,TRUE,_xll.ohTrigger(RecalcTrigger,Trigger6M)),NA())</f>
        <v>6.5406100051122688E-3</v>
      </c>
      <c r="M2113" s="145">
        <f>IFERROR(_xll.qlIndexFixing(Index1Y,$H2113,TRUE,_xll.ohTrigger(RecalcTrigger,Trigger1Y)),NA())</f>
        <v>6.8463030079495679E-3</v>
      </c>
      <c r="N2113" s="144">
        <f>IFERROR(_xll.qlIndexFixing(ONIndex1M,I2113,TRUE,_xll.ohTrigger(RecalcTrigger,Trigger1M)),NA())</f>
        <v>6.4687614848679686E-3</v>
      </c>
      <c r="O2113" s="44">
        <f>IFERROR(_xll.qlIndexFixing(ONIndex3M,I2113,TRUE,_xll.ohTrigger(RecalcTrigger,Trigger3M)),NA())</f>
        <v>6.71436922893065E-3</v>
      </c>
      <c r="P2113" s="44">
        <f>IFERROR(_xll.qlIndexFixing(ONIndex6M,I2113,TRUE,_xll.ohTrigger(RecalcTrigger,Trigger6M)),NA())</f>
        <v>6.5714481010381576E-3</v>
      </c>
      <c r="Q2113" s="145">
        <f>IFERROR(_xll.qlIndexFixing(ONIndex1Y,I2113,TRUE,_xll.ohTrigger(RecalcTrigger,Trigger1Y)),NA())</f>
        <v>6.910021920178977E-3</v>
      </c>
    </row>
    <row r="2114" spans="2:17" x14ac:dyDescent="0.2">
      <c r="B2114" s="39" t="s">
        <v>42</v>
      </c>
      <c r="D2114" s="42">
        <f>_xll.qlCalendarAdvance(Calendar,$D2113,B2114,"f",FALSE)</f>
        <v>54568</v>
      </c>
      <c r="E2114" s="139">
        <f>_xll.qlInterestRateIndexValueDate(IndexON,D2114)</f>
        <v>54568</v>
      </c>
      <c r="F2114" s="155">
        <f>IFERROR(_xll.qlIndexFixing(IndexON,D2114,TRUE,_xll.ohTrigger(RecalcTrigger,TriggerON)),NA())</f>
        <v>6.3994738071126989E-3</v>
      </c>
      <c r="H2114" s="42">
        <f>_xll.qlCalendarAdvance(Calendar,$H2113,B2114,"f",FALSE)</f>
        <v>54568</v>
      </c>
      <c r="I2114" s="139">
        <f>_xll.qlInterestRateIndexValueDate(Index1M,$H2114)</f>
        <v>54570</v>
      </c>
      <c r="J2114" s="144">
        <f>IFERROR(_xll.qlIndexFixing(Index1M,$H2114,TRUE,_xll.ohTrigger(RecalcTrigger,Trigger1M)),NA())</f>
        <v>6.462298298092195E-3</v>
      </c>
      <c r="K2114" s="44">
        <f>IFERROR(_xll.qlIndexFixing(Index3M,H2114,TRUE,_xll.ohTrigger(RecalcTrigger,Trigger3M)),NA())</f>
        <v>6.6985702085135043E-3</v>
      </c>
      <c r="L2114" s="44">
        <f>IFERROR(_xll.qlIndexFixing(Index6M,$H2114,TRUE,_xll.ohTrigger(RecalcTrigger,Trigger6M)),NA())</f>
        <v>6.5372934020624376E-3</v>
      </c>
      <c r="M2114" s="145">
        <f>IFERROR(_xll.qlIndexFixing(Index1Y,$H2114,TRUE,_xll.ohTrigger(RecalcTrigger,Trigger1Y)),NA())</f>
        <v>6.8427950943008029E-3</v>
      </c>
      <c r="N2114" s="144">
        <f>IFERROR(_xll.qlIndexFixing(ONIndex1M,I2114,TRUE,_xll.ohTrigger(RecalcTrigger,Trigger1M)),NA())</f>
        <v>6.4656438372878711E-3</v>
      </c>
      <c r="O2114" s="44">
        <f>IFERROR(_xll.qlIndexFixing(ONIndex3M,I2114,TRUE,_xll.ohTrigger(RecalcTrigger,Trigger3M)),NA())</f>
        <v>6.7112995723217495E-3</v>
      </c>
      <c r="P2114" s="44">
        <f>IFERROR(_xll.qlIndexFixing(ONIndex6M,I2114,TRUE,_xll.ohTrigger(RecalcTrigger,Trigger6M)),NA())</f>
        <v>6.5681399204287061E-3</v>
      </c>
      <c r="Q2114" s="145">
        <f>IFERROR(_xll.qlIndexFixing(ONIndex1Y,I2114,TRUE,_xll.ohTrigger(RecalcTrigger,Trigger1Y)),NA())</f>
        <v>6.9066835645870128E-3</v>
      </c>
    </row>
    <row r="2115" spans="2:17" x14ac:dyDescent="0.2">
      <c r="B2115" s="39" t="s">
        <v>42</v>
      </c>
      <c r="D2115" s="42">
        <f>_xll.qlCalendarAdvance(Calendar,$D2114,B2115,"f",FALSE)</f>
        <v>54575</v>
      </c>
      <c r="E2115" s="139">
        <f>_xll.qlInterestRateIndexValueDate(IndexON,D2115)</f>
        <v>54575</v>
      </c>
      <c r="F2115" s="155">
        <f>IFERROR(_xll.qlIndexFixing(IndexON,D2115,TRUE,_xll.ohTrigger(RecalcTrigger,TriggerON)),NA())</f>
        <v>6.3963408033362867E-3</v>
      </c>
      <c r="H2115" s="42">
        <f>_xll.qlCalendarAdvance(Calendar,$H2114,B2115,"f",FALSE)</f>
        <v>54575</v>
      </c>
      <c r="I2115" s="139">
        <f>_xll.qlInterestRateIndexValueDate(Index1M,$H2115)</f>
        <v>54577</v>
      </c>
      <c r="J2115" s="144">
        <f>IFERROR(_xll.qlIndexFixing(Index1M,$H2115,TRUE,_xll.ohTrigger(RecalcTrigger,Trigger1M)),NA())</f>
        <v>6.4591605928016049E-3</v>
      </c>
      <c r="K2115" s="44">
        <f>IFERROR(_xll.qlIndexFixing(Index3M,H2115,TRUE,_xll.ohTrigger(RecalcTrigger,Trigger3M)),NA())</f>
        <v>6.695446413175452E-3</v>
      </c>
      <c r="L2115" s="44">
        <f>IFERROR(_xll.qlIndexFixing(Index6M,$H2115,TRUE,_xll.ohTrigger(RecalcTrigger,Trigger6M)),NA())</f>
        <v>6.5345097105623988E-3</v>
      </c>
      <c r="M2115" s="145">
        <f>IFERROR(_xll.qlIndexFixing(Index1Y,$H2115,TRUE,_xll.ohTrigger(RecalcTrigger,Trigger1Y)),NA())</f>
        <v>6.8392813966536622E-3</v>
      </c>
      <c r="N2115" s="144">
        <f>IFERROR(_xll.qlIndexFixing(ONIndex1M,I2115,TRUE,_xll.ohTrigger(RecalcTrigger,Trigger1M)),NA())</f>
        <v>6.4625192623690708E-3</v>
      </c>
      <c r="O2115" s="44">
        <f>IFERROR(_xll.qlIndexFixing(ONIndex3M,I2115,TRUE,_xll.ohTrigger(RecalcTrigger,Trigger3M)),NA())</f>
        <v>6.7082228810999567E-3</v>
      </c>
      <c r="P2115" s="44">
        <f>IFERROR(_xll.qlIndexFixing(ONIndex6M,I2115,TRUE,_xll.ohTrigger(RecalcTrigger,Trigger6M)),NA())</f>
        <v>6.5648318671573946E-3</v>
      </c>
      <c r="Q2115" s="145">
        <f>IFERROR(_xll.qlIndexFixing(ONIndex1Y,I2115,TRUE,_xll.ohTrigger(RecalcTrigger,Trigger1Y)),NA())</f>
        <v>6.9033395588746771E-3</v>
      </c>
    </row>
    <row r="2116" spans="2:17" x14ac:dyDescent="0.2">
      <c r="B2116" s="39" t="s">
        <v>42</v>
      </c>
      <c r="D2116" s="42">
        <f>_xll.qlCalendarAdvance(Calendar,$D2115,B2116,"f",FALSE)</f>
        <v>54582</v>
      </c>
      <c r="E2116" s="139">
        <f>_xll.qlInterestRateIndexValueDate(IndexON,D2116)</f>
        <v>54582</v>
      </c>
      <c r="F2116" s="155">
        <f>IFERROR(_xll.qlIndexFixing(IndexON,D2116,TRUE,_xll.ohTrigger(RecalcTrigger,TriggerON)),NA())</f>
        <v>6.3932012890077772E-3</v>
      </c>
      <c r="H2116" s="42">
        <f>_xll.qlCalendarAdvance(Calendar,$H2115,B2116,"f",FALSE)</f>
        <v>54582</v>
      </c>
      <c r="I2116" s="139">
        <f>_xll.qlInterestRateIndexValueDate(Index1M,$H2116)</f>
        <v>54584</v>
      </c>
      <c r="J2116" s="144">
        <f>IFERROR(_xll.qlIndexFixing(Index1M,$H2116,TRUE,_xll.ohTrigger(RecalcTrigger,Trigger1M)),NA())</f>
        <v>6.4560159527882188E-3</v>
      </c>
      <c r="K2116" s="44">
        <f>IFERROR(_xll.qlIndexFixing(Index3M,H2116,TRUE,_xll.ohTrigger(RecalcTrigger,Trigger3M)),NA())</f>
        <v>6.6923155437821451E-3</v>
      </c>
      <c r="L2116" s="44">
        <f>IFERROR(_xll.qlIndexFixing(Index6M,$H2116,TRUE,_xll.ohTrigger(RecalcTrigger,Trigger6M)),NA())</f>
        <v>6.5311937597300126E-3</v>
      </c>
      <c r="M2116" s="145">
        <f>IFERROR(_xll.qlIndexFixing(Index1Y,$H2116,TRUE,_xll.ohTrigger(RecalcTrigger,Trigger1Y)),NA())</f>
        <v>6.8357619108534414E-3</v>
      </c>
      <c r="N2116" s="144">
        <f>IFERROR(_xll.qlIndexFixing(ONIndex1M,I2116,TRUE,_xll.ohTrigger(RecalcTrigger,Trigger1M)),NA())</f>
        <v>6.4593877583529746E-3</v>
      </c>
      <c r="O2116" s="44">
        <f>IFERROR(_xll.qlIndexFixing(ONIndex3M,I2116,TRUE,_xll.ohTrigger(RecalcTrigger,Trigger3M)),NA())</f>
        <v>6.7051391510286606E-3</v>
      </c>
      <c r="P2116" s="44">
        <f>IFERROR(_xll.qlIndexFixing(ONIndex6M,I2116,TRUE,_xll.ohTrigger(RecalcTrigger,Trigger6M)),NA())</f>
        <v>6.5615239517757828E-3</v>
      </c>
      <c r="Q2116" s="145">
        <f>IFERROR(_xll.qlIndexFixing(ONIndex1Y,I2116,TRUE,_xll.ohTrigger(RecalcTrigger,Trigger1Y)),NA())</f>
        <v>6.8999898988852948E-3</v>
      </c>
    </row>
    <row r="2117" spans="2:17" x14ac:dyDescent="0.2">
      <c r="B2117" s="39" t="s">
        <v>42</v>
      </c>
      <c r="D2117" s="42">
        <f>_xll.qlCalendarAdvance(Calendar,$D2116,B2117,"f",FALSE)</f>
        <v>54589</v>
      </c>
      <c r="E2117" s="139">
        <f>_xll.qlInterestRateIndexValueDate(IndexON,D2117)</f>
        <v>54589</v>
      </c>
      <c r="F2117" s="155">
        <f>IFERROR(_xll.qlIndexFixing(IndexON,D2117,TRUE,_xll.ohTrigger(RecalcTrigger,TriggerON)),NA())</f>
        <v>6.3900552631679375E-3</v>
      </c>
      <c r="H2117" s="42">
        <f>_xll.qlCalendarAdvance(Calendar,$H2116,B2117,"f",FALSE)</f>
        <v>54589</v>
      </c>
      <c r="I2117" s="139">
        <f>_xll.qlInterestRateIndexValueDate(Index1M,$H2117)</f>
        <v>54591</v>
      </c>
      <c r="J2117" s="144">
        <f>IFERROR(_xll.qlIndexFixing(Index1M,$H2117,TRUE,_xll.ohTrigger(RecalcTrigger,Trigger1M)),NA())</f>
        <v>6.4528643764208415E-3</v>
      </c>
      <c r="K2117" s="44">
        <f>IFERROR(_xll.qlIndexFixing(Index3M,H2117,TRUE,_xll.ohTrigger(RecalcTrigger,Trigger3M)),NA())</f>
        <v>6.6891775960057406E-3</v>
      </c>
      <c r="L2117" s="44">
        <f>IFERROR(_xll.qlIndexFixing(Index6M,$H2117,TRUE,_xll.ohTrigger(RecalcTrigger,Trigger6M)),NA())</f>
        <v>6.5278780931808241E-3</v>
      </c>
      <c r="M2117" s="145">
        <f>IFERROR(_xll.qlIndexFixing(Index1Y,$H2117,TRUE,_xll.ohTrigger(RecalcTrigger,Trigger1Y)),NA())</f>
        <v>6.8322366327458741E-3</v>
      </c>
      <c r="N2117" s="144">
        <f>IFERROR(_xll.qlIndexFixing(ONIndex1M,I2117,TRUE,_xll.ohTrigger(RecalcTrigger,Trigger1M)),NA())</f>
        <v>6.4562493237207974E-3</v>
      </c>
      <c r="O2117" s="44">
        <f>IFERROR(_xll.qlIndexFixing(ONIndex3M,I2117,TRUE,_xll.ohTrigger(RecalcTrigger,Trigger3M)),NA())</f>
        <v>6.7020483777113782E-3</v>
      </c>
      <c r="P2117" s="44">
        <f>IFERROR(_xll.qlIndexFixing(ONIndex6M,I2117,TRUE,_xll.ohTrigger(RecalcTrigger,Trigger6M)),NA())</f>
        <v>6.5582161847554943E-3</v>
      </c>
      <c r="Q2117" s="145">
        <f>IFERROR(_xll.qlIndexFixing(ONIndex1Y,I2117,TRUE,_xll.ohTrigger(RecalcTrigger,Trigger1Y)),NA())</f>
        <v>6.8966345804621909E-3</v>
      </c>
    </row>
    <row r="2118" spans="2:17" x14ac:dyDescent="0.2">
      <c r="B2118" s="39" t="s">
        <v>42</v>
      </c>
      <c r="D2118" s="42">
        <f>_xll.qlCalendarAdvance(Calendar,$D2117,B2118,"f",FALSE)</f>
        <v>54596</v>
      </c>
      <c r="E2118" s="139">
        <f>_xll.qlInterestRateIndexValueDate(IndexON,D2118)</f>
        <v>54596</v>
      </c>
      <c r="F2118" s="155">
        <f>IFERROR(_xll.qlIndexFixing(IndexON,D2118,TRUE,_xll.ohTrigger(RecalcTrigger,TriggerON)),NA())</f>
        <v>6.386902724857535E-3</v>
      </c>
      <c r="H2118" s="42">
        <f>_xll.qlCalendarAdvance(Calendar,$H2117,B2118,"f",FALSE)</f>
        <v>54596</v>
      </c>
      <c r="I2118" s="139">
        <f>_xll.qlInterestRateIndexValueDate(Index1M,$H2118)</f>
        <v>54598</v>
      </c>
      <c r="J2118" s="144">
        <f>IFERROR(_xll.qlIndexFixing(Index1M,$H2118,TRUE,_xll.ohTrigger(RecalcTrigger,Trigger1M)),NA())</f>
        <v>6.4497058620632819E-3</v>
      </c>
      <c r="K2118" s="44">
        <f>IFERROR(_xll.qlIndexFixing(Index3M,H2118,TRUE,_xll.ohTrigger(RecalcTrigger,Trigger3M)),NA())</f>
        <v>6.6860325655236103E-3</v>
      </c>
      <c r="L2118" s="44">
        <f>IFERROR(_xll.qlIndexFixing(Index6M,$H2118,TRUE,_xll.ohTrigger(RecalcTrigger,Trigger6M)),NA())</f>
        <v>6.5245627213711688E-3</v>
      </c>
      <c r="M2118" s="145">
        <f>IFERROR(_xll.qlIndexFixing(Index1Y,$H2118,TRUE,_xll.ohTrigger(RecalcTrigger,Trigger1Y)),NA())</f>
        <v>6.8287055581769144E-3</v>
      </c>
      <c r="N2118" s="144">
        <f>IFERROR(_xll.qlIndexFixing(ONIndex1M,I2118,TRUE,_xll.ohTrigger(RecalcTrigger,Trigger1M)),NA())</f>
        <v>6.4531039567938819E-3</v>
      </c>
      <c r="O2118" s="44">
        <f>IFERROR(_xll.qlIndexFixing(ONIndex3M,I2118,TRUE,_xll.ohTrigger(RecalcTrigger,Trigger3M)),NA())</f>
        <v>6.6989505569114982E-3</v>
      </c>
      <c r="P2118" s="44">
        <f>IFERROR(_xll.qlIndexFixing(ONIndex6M,I2118,TRUE,_xll.ohTrigger(RecalcTrigger,Trigger6M)),NA())</f>
        <v>6.5549085763283443E-3</v>
      </c>
      <c r="Q2118" s="145">
        <f>IFERROR(_xll.qlIndexFixing(ONIndex1Y,I2118,TRUE,_xll.ohTrigger(RecalcTrigger,Trigger1Y)),NA())</f>
        <v>6.8932735993687544E-3</v>
      </c>
    </row>
    <row r="2119" spans="2:17" x14ac:dyDescent="0.2">
      <c r="B2119" s="39" t="s">
        <v>42</v>
      </c>
      <c r="D2119" s="42">
        <f>_xll.qlCalendarAdvance(Calendar,$D2118,B2119,"f",FALSE)</f>
        <v>54603</v>
      </c>
      <c r="E2119" s="139">
        <f>_xll.qlInterestRateIndexValueDate(IndexON,D2119)</f>
        <v>54603</v>
      </c>
      <c r="F2119" s="155">
        <f>IFERROR(_xll.qlIndexFixing(IndexON,D2119,TRUE,_xll.ohTrigger(RecalcTrigger,TriggerON)),NA())</f>
        <v>6.3837436730374009E-3</v>
      </c>
      <c r="H2119" s="42">
        <f>_xll.qlCalendarAdvance(Calendar,$H2118,B2119,"f",FALSE)</f>
        <v>54603</v>
      </c>
      <c r="I2119" s="139">
        <f>_xll.qlInterestRateIndexValueDate(Index1M,$H2119)</f>
        <v>54605</v>
      </c>
      <c r="J2119" s="144">
        <f>IFERROR(_xll.qlIndexFixing(Index1M,$H2119,TRUE,_xll.ohTrigger(RecalcTrigger,Trigger1M)),NA())</f>
        <v>6.4465404080793487E-3</v>
      </c>
      <c r="K2119" s="44">
        <f>IFERROR(_xll.qlIndexFixing(Index3M,H2119,TRUE,_xll.ohTrigger(RecalcTrigger,Trigger3M)),NA())</f>
        <v>6.6828804480070425E-3</v>
      </c>
      <c r="L2119" s="44">
        <f>IFERROR(_xll.qlIndexFixing(Index6M,$H2119,TRUE,_xll.ohTrigger(RecalcTrigger,Trigger6M)),NA())</f>
        <v>6.5207145817179216E-3</v>
      </c>
      <c r="M2119" s="145">
        <f>IFERROR(_xll.qlIndexFixing(Index1Y,$H2119,TRUE,_xll.ohTrigger(RecalcTrigger,Trigger1Y)),NA())</f>
        <v>6.8251686829929516E-3</v>
      </c>
      <c r="N2119" s="144">
        <f>IFERROR(_xll.qlIndexFixing(ONIndex1M,I2119,TRUE,_xll.ohTrigger(RecalcTrigger,Trigger1M)),NA())</f>
        <v>6.449951655893571E-3</v>
      </c>
      <c r="O2119" s="44">
        <f>IFERROR(_xll.qlIndexFixing(ONIndex3M,I2119,TRUE,_xll.ohTrigger(RecalcTrigger,Trigger3M)),NA())</f>
        <v>6.6958456841526015E-3</v>
      </c>
      <c r="P2119" s="44">
        <f>IFERROR(_xll.qlIndexFixing(ONIndex6M,I2119,TRUE,_xll.ohTrigger(RecalcTrigger,Trigger6M)),NA())</f>
        <v>6.5516011372057648E-3</v>
      </c>
      <c r="Q2119" s="145">
        <f>IFERROR(_xll.qlIndexFixing(ONIndex1Y,I2119,TRUE,_xll.ohTrigger(RecalcTrigger,Trigger1Y)),NA())</f>
        <v>6.8899069514483102E-3</v>
      </c>
    </row>
    <row r="2120" spans="2:17" x14ac:dyDescent="0.2">
      <c r="B2120" s="39" t="s">
        <v>42</v>
      </c>
      <c r="D2120" s="42">
        <f>_xll.qlCalendarAdvance(Calendar,$D2119,B2120,"f",FALSE)</f>
        <v>54610</v>
      </c>
      <c r="E2120" s="139">
        <f>_xll.qlInterestRateIndexValueDate(IndexON,D2120)</f>
        <v>54610</v>
      </c>
      <c r="F2120" s="155">
        <f>IFERROR(_xll.qlIndexFixing(IndexON,D2120,TRUE,_xll.ohTrigger(RecalcTrigger,TriggerON)),NA())</f>
        <v>6.3805781066683664E-3</v>
      </c>
      <c r="H2120" s="42">
        <f>_xll.qlCalendarAdvance(Calendar,$H2119,B2120,"f",FALSE)</f>
        <v>54610</v>
      </c>
      <c r="I2120" s="139">
        <f>_xll.qlInterestRateIndexValueDate(Index1M,$H2120)</f>
        <v>54612</v>
      </c>
      <c r="J2120" s="144">
        <f>IFERROR(_xll.qlIndexFixing(Index1M,$H2120,TRUE,_xll.ohTrigger(RecalcTrigger,Trigger1M)),NA())</f>
        <v>6.4433680128353488E-3</v>
      </c>
      <c r="K2120" s="44">
        <f>IFERROR(_xll.qlIndexFixing(Index3M,H2120,TRUE,_xll.ohTrigger(RecalcTrigger,Trigger3M)),NA())</f>
        <v>6.6797212391368835E-3</v>
      </c>
      <c r="L2120" s="44">
        <f>IFERROR(_xll.qlIndexFixing(Index6M,$H2120,TRUE,_xll.ohTrigger(RecalcTrigger,Trigger6M)),NA())</f>
        <v>6.5173997298243001E-3</v>
      </c>
      <c r="M2120" s="145">
        <f>IFERROR(_xll.qlIndexFixing(Index1Y,$H2120,TRUE,_xll.ohTrigger(RecalcTrigger,Trigger1Y)),NA())</f>
        <v>6.8216260030399406E-3</v>
      </c>
      <c r="N2120" s="144">
        <f>IFERROR(_xll.qlIndexFixing(ONIndex1M,I2120,TRUE,_xll.ohTrigger(RecalcTrigger,Trigger1M)),NA())</f>
        <v>6.4467924194211434E-3</v>
      </c>
      <c r="O2120" s="44">
        <f>IFERROR(_xll.qlIndexFixing(ONIndex3M,I2120,TRUE,_xll.ohTrigger(RecalcTrigger,Trigger3M)),NA())</f>
        <v>6.692733755198077E-3</v>
      </c>
      <c r="P2120" s="44">
        <f>IFERROR(_xll.qlIndexFixing(ONIndex6M,I2120,TRUE,_xll.ohTrigger(RecalcTrigger,Trigger6M)),NA())</f>
        <v>6.5482938775396349E-3</v>
      </c>
      <c r="Q2120" s="145">
        <f>IFERROR(_xll.qlIndexFixing(ONIndex1Y,I2120,TRUE,_xll.ohTrigger(RecalcTrigger,Trigger1Y)),NA())</f>
        <v>6.8865346325441834E-3</v>
      </c>
    </row>
    <row r="2121" spans="2:17" x14ac:dyDescent="0.2">
      <c r="B2121" s="39" t="s">
        <v>42</v>
      </c>
      <c r="D2121" s="42">
        <f>_xll.qlCalendarAdvance(Calendar,$D2120,B2121,"f",FALSE)</f>
        <v>54617</v>
      </c>
      <c r="E2121" s="139">
        <f>_xll.qlInterestRateIndexValueDate(IndexON,D2121)</f>
        <v>54617</v>
      </c>
      <c r="F2121" s="155">
        <f>IFERROR(_xll.qlIndexFixing(IndexON,D2121,TRUE,_xll.ohTrigger(RecalcTrigger,TriggerON)),NA())</f>
        <v>6.377406024791199E-3</v>
      </c>
      <c r="H2121" s="42">
        <f>_xll.qlCalendarAdvance(Calendar,$H2120,B2121,"f",FALSE)</f>
        <v>54617</v>
      </c>
      <c r="I2121" s="139">
        <f>_xll.qlInterestRateIndexValueDate(Index1M,$H2121)</f>
        <v>54619</v>
      </c>
      <c r="J2121" s="144">
        <f>IFERROR(_xll.qlIndexFixing(Index1M,$H2121,TRUE,_xll.ohTrigger(RecalcTrigger,Trigger1M)),NA())</f>
        <v>6.4401886746975889E-3</v>
      </c>
      <c r="K2121" s="44">
        <f>IFERROR(_xll.qlIndexFixing(Index3M,H2121,TRUE,_xll.ohTrigger(RecalcTrigger,Trigger3M)),NA())</f>
        <v>6.6765549345826833E-3</v>
      </c>
      <c r="L2121" s="44">
        <f>IFERROR(_xll.qlIndexFixing(Index6M,$H2121,TRUE,_xll.ohTrigger(RecalcTrigger,Trigger6M)),NA())</f>
        <v>6.5140852063853604E-3</v>
      </c>
      <c r="M2121" s="145">
        <f>IFERROR(_xll.qlIndexFixing(Index1Y,$H2121,TRUE,_xll.ohTrigger(RecalcTrigger,Trigger1Y)),NA())</f>
        <v>6.818077514164053E-3</v>
      </c>
      <c r="N2121" s="144">
        <f>IFERROR(_xll.qlIndexFixing(ONIndex1M,I2121,TRUE,_xll.ohTrigger(RecalcTrigger,Trigger1M)),NA())</f>
        <v>6.4436262456979421E-3</v>
      </c>
      <c r="O2121" s="44">
        <f>IFERROR(_xll.qlIndexFixing(ONIndex3M,I2121,TRUE,_xll.ohTrigger(RecalcTrigger,Trigger3M)),NA())</f>
        <v>6.6896147657313776E-3</v>
      </c>
      <c r="P2121" s="44">
        <f>IFERROR(_xll.qlIndexFixing(ONIndex6M,I2121,TRUE,_xll.ohTrigger(RecalcTrigger,Trigger6M)),NA())</f>
        <v>6.5449868078015783E-3</v>
      </c>
      <c r="Q2121" s="145">
        <f>IFERROR(_xll.qlIndexFixing(ONIndex1Y,I2121,TRUE,_xll.ohTrigger(RecalcTrigger,Trigger1Y)),NA())</f>
        <v>6.8831566384197629E-3</v>
      </c>
    </row>
    <row r="2122" spans="2:17" x14ac:dyDescent="0.2">
      <c r="B2122" s="39" t="s">
        <v>42</v>
      </c>
      <c r="D2122" s="42">
        <f>_xll.qlCalendarAdvance(Calendar,$D2121,B2122,"f",FALSE)</f>
        <v>54624</v>
      </c>
      <c r="E2122" s="139">
        <f>_xll.qlInterestRateIndexValueDate(IndexON,D2122)</f>
        <v>54624</v>
      </c>
      <c r="F2122" s="155">
        <f>IFERROR(_xll.qlIndexFixing(IndexON,D2122,TRUE,_xll.ohTrigger(RecalcTrigger,TriggerON)),NA())</f>
        <v>6.3742274263667298E-3</v>
      </c>
      <c r="H2122" s="42">
        <f>_xll.qlCalendarAdvance(Calendar,$H2121,B2122,"f",FALSE)</f>
        <v>54624</v>
      </c>
      <c r="I2122" s="139">
        <f>_xll.qlInterestRateIndexValueDate(Index1M,$H2122)</f>
        <v>54626</v>
      </c>
      <c r="J2122" s="144">
        <f>IFERROR(_xll.qlIndexFixing(Index1M,$H2122,TRUE,_xll.ohTrigger(RecalcTrigger,Trigger1M)),NA())</f>
        <v>6.437002392024882E-3</v>
      </c>
      <c r="K2122" s="44">
        <f>IFERROR(_xll.qlIndexFixing(Index3M,H2122,TRUE,_xll.ohTrigger(RecalcTrigger,Trigger3M)),NA())</f>
        <v>6.6733815300235519E-3</v>
      </c>
      <c r="L2122" s="44">
        <f>IFERROR(_xll.qlIndexFixing(Index6M,$H2122,TRUE,_xll.ohTrigger(RecalcTrigger,Trigger6M)),NA())</f>
        <v>6.5107710218585456E-3</v>
      </c>
      <c r="M2122" s="145">
        <f>IFERROR(_xll.qlIndexFixing(Index1Y,$H2122,TRUE,_xll.ohTrigger(RecalcTrigger,Trigger1Y)),NA())</f>
        <v>6.8145232122123357E-3</v>
      </c>
      <c r="N2122" s="144">
        <f>IFERROR(_xll.qlIndexFixing(ONIndex1M,I2122,TRUE,_xll.ohTrigger(RecalcTrigger,Trigger1M)),NA())</f>
        <v>6.4404531332051818E-3</v>
      </c>
      <c r="O2122" s="44">
        <f>IFERROR(_xll.qlIndexFixing(ONIndex3M,I2122,TRUE,_xll.ohTrigger(RecalcTrigger,Trigger3M)),NA())</f>
        <v>6.6864887114359561E-3</v>
      </c>
      <c r="P2122" s="44">
        <f>IFERROR(_xll.qlIndexFixing(ONIndex6M,I2122,TRUE,_xll.ohTrigger(RecalcTrigger,Trigger6M)),NA())</f>
        <v>6.5416799385431545E-3</v>
      </c>
      <c r="Q2122" s="145">
        <f>IFERROR(_xll.qlIndexFixing(ONIndex1Y,I2122,TRUE,_xll.ohTrigger(RecalcTrigger,Trigger1Y)),NA())</f>
        <v>6.8797729648384376E-3</v>
      </c>
    </row>
    <row r="2123" spans="2:17" x14ac:dyDescent="0.2">
      <c r="B2123" s="39" t="s">
        <v>42</v>
      </c>
      <c r="D2123" s="42">
        <f>_xll.qlCalendarAdvance(Calendar,$D2122,B2123,"f",FALSE)</f>
        <v>54631</v>
      </c>
      <c r="E2123" s="139">
        <f>_xll.qlInterestRateIndexValueDate(IndexON,D2123)</f>
        <v>54631</v>
      </c>
      <c r="F2123" s="155">
        <f>IFERROR(_xll.qlIndexFixing(IndexON,D2123,TRUE,_xll.ohTrigger(RecalcTrigger,TriggerON)),NA())</f>
        <v>6.3710423103557901E-3</v>
      </c>
      <c r="H2123" s="42">
        <f>_xll.qlCalendarAdvance(Calendar,$H2122,B2123,"f",FALSE)</f>
        <v>54631</v>
      </c>
      <c r="I2123" s="139">
        <f>_xll.qlInterestRateIndexValueDate(Index1M,$H2123)</f>
        <v>54633</v>
      </c>
      <c r="J2123" s="144">
        <f>IFERROR(_xll.qlIndexFixing(Index1M,$H2123,TRUE,_xll.ohTrigger(RecalcTrigger,Trigger1M)),NA())</f>
        <v>6.4338091631885308E-3</v>
      </c>
      <c r="K2123" s="44">
        <f>IFERROR(_xll.qlIndexFixing(Index3M,H2123,TRUE,_xll.ohTrigger(RecalcTrigger,Trigger3M)),NA())</f>
        <v>6.6702010211333838E-3</v>
      </c>
      <c r="L2123" s="44">
        <f>IFERROR(_xll.qlIndexFixing(Index6M,$H2123,TRUE,_xll.ohTrigger(RecalcTrigger,Trigger6M)),NA())</f>
        <v>6.5074571866982883E-3</v>
      </c>
      <c r="M2123" s="145">
        <f>IFERROR(_xll.qlIndexFixing(Index1Y,$H2123,TRUE,_xll.ohTrigger(RecalcTrigger,Trigger1Y)),NA())</f>
        <v>6.810963093030962E-3</v>
      </c>
      <c r="N2123" s="144">
        <f>IFERROR(_xll.qlIndexFixing(ONIndex1M,I2123,TRUE,_xll.ohTrigger(RecalcTrigger,Trigger1M)),NA())</f>
        <v>6.4372730801842692E-3</v>
      </c>
      <c r="O2123" s="44">
        <f>IFERROR(_xll.qlIndexFixing(ONIndex3M,I2123,TRUE,_xll.ohTrigger(RecalcTrigger,Trigger3M)),NA())</f>
        <v>6.6833555878353934E-3</v>
      </c>
      <c r="P2123" s="44">
        <f>IFERROR(_xll.qlIndexFixing(ONIndex6M,I2123,TRUE,_xll.ohTrigger(RecalcTrigger,Trigger6M)),NA())</f>
        <v>6.5383732799961791E-3</v>
      </c>
      <c r="Q2123" s="145">
        <f>IFERROR(_xll.qlIndexFixing(ONIndex1Y,I2123,TRUE,_xll.ohTrigger(RecalcTrigger,Trigger1Y)),NA())</f>
        <v>6.8763836078034046E-3</v>
      </c>
    </row>
    <row r="2124" spans="2:17" x14ac:dyDescent="0.2">
      <c r="B2124" s="39" t="s">
        <v>42</v>
      </c>
      <c r="D2124" s="42">
        <f>_xll.qlCalendarAdvance(Calendar,$D2123,B2124,"f",FALSE)</f>
        <v>54638</v>
      </c>
      <c r="E2124" s="139">
        <f>_xll.qlInterestRateIndexValueDate(IndexON,D2124)</f>
        <v>54638</v>
      </c>
      <c r="F2124" s="155">
        <f>IFERROR(_xll.qlIndexFixing(IndexON,D2124,TRUE,_xll.ohTrigger(RecalcTrigger,TriggerON)),NA())</f>
        <v>6.3678506757991471E-3</v>
      </c>
      <c r="H2124" s="42">
        <f>_xll.qlCalendarAdvance(Calendar,$H2123,B2124,"f",FALSE)</f>
        <v>54638</v>
      </c>
      <c r="I2124" s="139">
        <f>_xll.qlInterestRateIndexValueDate(Index1M,$H2124)</f>
        <v>54640</v>
      </c>
      <c r="J2124" s="144">
        <f>IFERROR(_xll.qlIndexFixing(Index1M,$H2124,TRUE,_xll.ohTrigger(RecalcTrigger,Trigger1M)),NA())</f>
        <v>6.4306089865498461E-3</v>
      </c>
      <c r="K2124" s="44">
        <f>IFERROR(_xll.qlIndexFixing(Index3M,H2124,TRUE,_xll.ohTrigger(RecalcTrigger,Trigger3M)),NA())</f>
        <v>6.6670134035878128E-3</v>
      </c>
      <c r="L2124" s="44">
        <f>IFERROR(_xll.qlIndexFixing(Index6M,$H2124,TRUE,_xll.ohTrigger(RecalcTrigger,Trigger6M)),NA())</f>
        <v>6.5041437113620296E-3</v>
      </c>
      <c r="M2124" s="145">
        <f>IFERROR(_xll.qlIndexFixing(Index1Y,$H2124,TRUE,_xll.ohTrigger(RecalcTrigger,Trigger1Y)),NA())</f>
        <v>6.8073971524671983E-3</v>
      </c>
      <c r="N2124" s="144">
        <f>IFERROR(_xll.qlIndexFixing(ONIndex1M,I2124,TRUE,_xll.ohTrigger(RecalcTrigger,Trigger1M)),NA())</f>
        <v>6.4340860850364834E-3</v>
      </c>
      <c r="O2124" s="44">
        <f>IFERROR(_xll.qlIndexFixing(ONIndex3M,I2124,TRUE,_xll.ohTrigger(RecalcTrigger,Trigger3M)),NA())</f>
        <v>6.6802153907730144E-3</v>
      </c>
      <c r="P2124" s="44">
        <f>IFERROR(_xll.qlIndexFixing(ONIndex6M,I2124,TRUE,_xll.ohTrigger(RecalcTrigger,Trigger6M)),NA())</f>
        <v>6.5350668428720837E-3</v>
      </c>
      <c r="Q2124" s="145">
        <f>IFERROR(_xll.qlIndexFixing(ONIndex1Y,I2124,TRUE,_xll.ohTrigger(RecalcTrigger,Trigger1Y)),NA())</f>
        <v>6.8729885629981169E-3</v>
      </c>
    </row>
    <row r="2125" spans="2:17" x14ac:dyDescent="0.2">
      <c r="B2125" s="39" t="s">
        <v>42</v>
      </c>
      <c r="D2125" s="42">
        <f>_xll.qlCalendarAdvance(Calendar,$D2124,B2125,"f",FALSE)</f>
        <v>54645</v>
      </c>
      <c r="E2125" s="139">
        <f>_xll.qlInterestRateIndexValueDate(IndexON,D2125)</f>
        <v>54645</v>
      </c>
      <c r="F2125" s="155">
        <f>IFERROR(_xll.qlIndexFixing(IndexON,D2125,TRUE,_xll.ohTrigger(RecalcTrigger,TriggerON)),NA())</f>
        <v>6.3646525216576322E-3</v>
      </c>
      <c r="H2125" s="42">
        <f>_xll.qlCalendarAdvance(Calendar,$H2124,B2125,"f",FALSE)</f>
        <v>54645</v>
      </c>
      <c r="I2125" s="139">
        <f>_xll.qlInterestRateIndexValueDate(Index1M,$H2125)</f>
        <v>54647</v>
      </c>
      <c r="J2125" s="144">
        <f>IFERROR(_xll.qlIndexFixing(Index1M,$H2125,TRUE,_xll.ohTrigger(RecalcTrigger,Trigger1M)),NA())</f>
        <v>6.4274018604726368E-3</v>
      </c>
      <c r="K2125" s="44">
        <f>IFERROR(_xll.qlIndexFixing(Index3M,H2125,TRUE,_xll.ohTrigger(RecalcTrigger,Trigger3M)),NA())</f>
        <v>6.6638186730607332E-3</v>
      </c>
      <c r="L2125" s="44">
        <f>IFERROR(_xll.qlIndexFixing(Index6M,$H2125,TRUE,_xll.ohTrigger(RecalcTrigger,Trigger6M)),NA())</f>
        <v>6.5008306063033426E-3</v>
      </c>
      <c r="M2125" s="145">
        <f>IFERROR(_xll.qlIndexFixing(Index1Y,$H2125,TRUE,_xll.ohTrigger(RecalcTrigger,Trigger1Y)),NA())</f>
        <v>6.8038253863678738E-3</v>
      </c>
      <c r="N2125" s="144">
        <f>IFERROR(_xll.qlIndexFixing(ONIndex1M,I2125,TRUE,_xll.ohTrigger(RecalcTrigger,Trigger1M)),NA())</f>
        <v>6.4308921460032309E-3</v>
      </c>
      <c r="O2125" s="44">
        <f>IFERROR(_xll.qlIndexFixing(ONIndex3M,I2125,TRUE,_xll.ohTrigger(RecalcTrigger,Trigger3M)),NA())</f>
        <v>6.6770681157723999E-3</v>
      </c>
      <c r="P2125" s="44">
        <f>IFERROR(_xll.qlIndexFixing(ONIndex6M,I2125,TRUE,_xll.ohTrigger(RecalcTrigger,Trigger6M)),NA())</f>
        <v>6.5317606373227477E-3</v>
      </c>
      <c r="Q2125" s="145">
        <f>IFERROR(_xll.qlIndexFixing(ONIndex1Y,I2125,TRUE,_xll.ohTrigger(RecalcTrigger,Trigger1Y)),NA())</f>
        <v>6.8695878261060273E-3</v>
      </c>
    </row>
    <row r="2126" spans="2:17" x14ac:dyDescent="0.2">
      <c r="B2126" s="39" t="s">
        <v>42</v>
      </c>
      <c r="D2126" s="42">
        <f>_xll.qlCalendarAdvance(Calendar,$D2125,B2126,"f",FALSE)</f>
        <v>54652</v>
      </c>
      <c r="E2126" s="139">
        <f>_xll.qlInterestRateIndexValueDate(IndexON,D2126)</f>
        <v>54652</v>
      </c>
      <c r="F2126" s="155">
        <f>IFERROR(_xll.qlIndexFixing(IndexON,D2126,TRUE,_xll.ohTrigger(RecalcTrigger,TriggerON)),NA())</f>
        <v>6.3614478469720126E-3</v>
      </c>
      <c r="H2126" s="42">
        <f>_xll.qlCalendarAdvance(Calendar,$H2125,B2126,"f",FALSE)</f>
        <v>54652</v>
      </c>
      <c r="I2126" s="139">
        <f>_xll.qlInterestRateIndexValueDate(Index1M,$H2126)</f>
        <v>54654</v>
      </c>
      <c r="J2126" s="144">
        <f>IFERROR(_xll.qlIndexFixing(Index1M,$H2126,TRUE,_xll.ohTrigger(RecalcTrigger,Trigger1M)),NA())</f>
        <v>6.4241877833257077E-3</v>
      </c>
      <c r="K2126" s="44">
        <f>IFERROR(_xll.qlIndexFixing(Index3M,H2126,TRUE,_xll.ohTrigger(RecalcTrigger,Trigger3M)),NA())</f>
        <v>6.6606168252295169E-3</v>
      </c>
      <c r="L2126" s="44">
        <f>IFERROR(_xll.qlIndexFixing(Index6M,$H2126,TRUE,_xll.ohTrigger(RecalcTrigger,Trigger6M)),NA())</f>
        <v>6.4975178819796685E-3</v>
      </c>
      <c r="M2126" s="145">
        <f>IFERROR(_xll.qlIndexFixing(Index1Y,$H2126,TRUE,_xll.ohTrigger(RecalcTrigger,Trigger1Y)),NA())</f>
        <v>6.8002477905804741E-3</v>
      </c>
      <c r="N2126" s="144">
        <f>IFERROR(_xll.qlIndexFixing(ONIndex1M,I2126,TRUE,_xll.ohTrigger(RecalcTrigger,Trigger1M)),NA())</f>
        <v>6.4276912616456627E-3</v>
      </c>
      <c r="O2126" s="44">
        <f>IFERROR(_xll.qlIndexFixing(ONIndex3M,I2126,TRUE,_xll.ohTrigger(RecalcTrigger,Trigger3M)),NA())</f>
        <v>6.6739137585969388E-3</v>
      </c>
      <c r="P2126" s="44">
        <f>IFERROR(_xll.qlIndexFixing(ONIndex6M,I2126,TRUE,_xll.ohTrigger(RecalcTrigger,Trigger6M)),NA())</f>
        <v>6.5284546738197946E-3</v>
      </c>
      <c r="Q2126" s="145">
        <f>IFERROR(_xll.qlIndexFixing(ONIndex1Y,I2126,TRUE,_xll.ohTrigger(RecalcTrigger,Trigger1Y)),NA())</f>
        <v>6.8661813931303328E-3</v>
      </c>
    </row>
    <row r="2127" spans="2:17" x14ac:dyDescent="0.2">
      <c r="B2127" s="39" t="s">
        <v>42</v>
      </c>
      <c r="D2127" s="42">
        <f>_xll.qlCalendarAdvance(Calendar,$D2126,B2127,"f",FALSE)</f>
        <v>54659</v>
      </c>
      <c r="E2127" s="139">
        <f>_xll.qlInterestRateIndexValueDate(IndexON,D2127)</f>
        <v>54659</v>
      </c>
      <c r="F2127" s="155">
        <f>IFERROR(_xll.qlIndexFixing(IndexON,D2127,TRUE,_xll.ohTrigger(RecalcTrigger,TriggerON)),NA())</f>
        <v>6.3582366505432475E-3</v>
      </c>
      <c r="H2127" s="42">
        <f>_xll.qlCalendarAdvance(Calendar,$H2126,B2127,"f",FALSE)</f>
        <v>54659</v>
      </c>
      <c r="I2127" s="139">
        <f>_xll.qlInterestRateIndexValueDate(Index1M,$H2127)</f>
        <v>54661</v>
      </c>
      <c r="J2127" s="144">
        <f>IFERROR(_xll.qlIndexFixing(Index1M,$H2127,TRUE,_xll.ohTrigger(RecalcTrigger,Trigger1M)),NA())</f>
        <v>6.4209667534728676E-3</v>
      </c>
      <c r="K2127" s="44">
        <f>IFERROR(_xll.qlIndexFixing(Index3M,H2127,TRUE,_xll.ohTrigger(RecalcTrigger,Trigger3M)),NA())</f>
        <v>6.6574078557689268E-3</v>
      </c>
      <c r="L2127" s="44">
        <f>IFERROR(_xll.qlIndexFixing(Index6M,$H2127,TRUE,_xll.ohTrigger(RecalcTrigger,Trigger6M)),NA())</f>
        <v>6.4942055488458718E-3</v>
      </c>
      <c r="M2127" s="145">
        <f>IFERROR(_xll.qlIndexFixing(Index1Y,$H2127,TRUE,_xll.ohTrigger(RecalcTrigger,Trigger1Y)),NA())</f>
        <v>6.7966643609518292E-3</v>
      </c>
      <c r="N2127" s="144">
        <f>IFERROR(_xll.qlIndexFixing(ONIndex1M,I2127,TRUE,_xll.ohTrigger(RecalcTrigger,Trigger1M)),NA())</f>
        <v>6.4244834302051856E-3</v>
      </c>
      <c r="O2127" s="44">
        <f>IFERROR(_xll.qlIndexFixing(ONIndex3M,I2127,TRUE,_xll.ohTrigger(RecalcTrigger,Trigger3M)),NA())</f>
        <v>6.670752314850148E-3</v>
      </c>
      <c r="P2127" s="44">
        <f>IFERROR(_xll.qlIndexFixing(ONIndex6M,I2127,TRUE,_xll.ohTrigger(RecalcTrigger,Trigger6M)),NA())</f>
        <v>6.5251489629147841E-3</v>
      </c>
      <c r="Q2127" s="145">
        <f>IFERROR(_xll.qlIndexFixing(ONIndex1Y,I2127,TRUE,_xll.ohTrigger(RecalcTrigger,Trigger1Y)),NA())</f>
        <v>6.8627692599143586E-3</v>
      </c>
    </row>
    <row r="2128" spans="2:17" x14ac:dyDescent="0.2">
      <c r="B2128" s="39" t="s">
        <v>42</v>
      </c>
      <c r="D2128" s="42">
        <f>_xll.qlCalendarAdvance(Calendar,$D2127,B2128,"f",FALSE)</f>
        <v>54666</v>
      </c>
      <c r="E2128" s="139">
        <f>_xll.qlInterestRateIndexValueDate(IndexON,D2128)</f>
        <v>54666</v>
      </c>
      <c r="F2128" s="155">
        <f>IFERROR(_xll.qlIndexFixing(IndexON,D2128,TRUE,_xll.ohTrigger(RecalcTrigger,TriggerON)),NA())</f>
        <v>6.3550189316519123E-3</v>
      </c>
      <c r="H2128" s="42">
        <f>_xll.qlCalendarAdvance(Calendar,$H2127,B2128,"f",FALSE)</f>
        <v>54666</v>
      </c>
      <c r="I2128" s="139">
        <f>_xll.qlInterestRateIndexValueDate(Index1M,$H2128)</f>
        <v>54668</v>
      </c>
      <c r="J2128" s="144">
        <f>IFERROR(_xll.qlIndexFixing(Index1M,$H2128,TRUE,_xll.ohTrigger(RecalcTrigger,Trigger1M)),NA())</f>
        <v>6.4177387692754273E-3</v>
      </c>
      <c r="K2128" s="44">
        <f>IFERROR(_xll.qlIndexFixing(Index3M,H2128,TRUE,_xll.ohTrigger(RecalcTrigger,Trigger3M)),NA())</f>
        <v>6.6543613611349632E-3</v>
      </c>
      <c r="L2128" s="44">
        <f>IFERROR(_xll.qlIndexFixing(Index6M,$H2128,TRUE,_xll.ohTrigger(RecalcTrigger,Trigger6M)),NA())</f>
        <v>6.4917834225188013E-3</v>
      </c>
      <c r="M2128" s="145">
        <f>IFERROR(_xll.qlIndexFixing(Index1Y,$H2128,TRUE,_xll.ohTrigger(RecalcTrigger,Trigger1Y)),NA())</f>
        <v>6.7930750933300815E-3</v>
      </c>
      <c r="N2128" s="144">
        <f>IFERROR(_xll.qlIndexFixing(ONIndex1M,I2128,TRUE,_xll.ohTrigger(RecalcTrigger,Trigger1M)),NA())</f>
        <v>6.4212686500830785E-3</v>
      </c>
      <c r="O2128" s="44">
        <f>IFERROR(_xll.qlIndexFixing(ONIndex3M,I2128,TRUE,_xll.ohTrigger(RecalcTrigger,Trigger3M)),NA())</f>
        <v>6.6675837802154803E-3</v>
      </c>
      <c r="P2128" s="44">
        <f>IFERROR(_xll.qlIndexFixing(ONIndex6M,I2128,TRUE,_xll.ohTrigger(RecalcTrigger,Trigger6M)),NA())</f>
        <v>6.5218435149194676E-3</v>
      </c>
      <c r="Q2128" s="145">
        <f>IFERROR(_xll.qlIndexFixing(ONIndex1Y,I2128,TRUE,_xll.ohTrigger(RecalcTrigger,Trigger1Y)),NA())</f>
        <v>6.8593514220616214E-3</v>
      </c>
    </row>
    <row r="2129" spans="2:17" x14ac:dyDescent="0.2">
      <c r="B2129" s="39" t="s">
        <v>42</v>
      </c>
      <c r="D2129" s="42">
        <f>_xll.qlCalendarAdvance(Calendar,$D2128,B2129,"f",FALSE)</f>
        <v>54673</v>
      </c>
      <c r="E2129" s="139">
        <f>_xll.qlInterestRateIndexValueDate(IndexON,D2129)</f>
        <v>54673</v>
      </c>
      <c r="F2129" s="155">
        <f>IFERROR(_xll.qlIndexFixing(IndexON,D2129,TRUE,_xll.ohTrigger(RecalcTrigger,TriggerON)),NA())</f>
        <v>6.3517946891789023E-3</v>
      </c>
      <c r="H2129" s="42">
        <f>_xll.qlCalendarAdvance(Calendar,$H2128,B2129,"f",FALSE)</f>
        <v>54673</v>
      </c>
      <c r="I2129" s="139">
        <f>_xll.qlInterestRateIndexValueDate(Index1M,$H2129)</f>
        <v>54675</v>
      </c>
      <c r="J2129" s="144">
        <f>IFERROR(_xll.qlIndexFixing(Index1M,$H2129,TRUE,_xll.ohTrigger(RecalcTrigger,Trigger1M)),NA())</f>
        <v>6.4145038291021916E-3</v>
      </c>
      <c r="K2129" s="44">
        <f>IFERROR(_xll.qlIndexFixing(Index3M,H2129,TRUE,_xll.ohTrigger(RecalcTrigger,Trigger3M)),NA())</f>
        <v>6.6511387050703199E-3</v>
      </c>
      <c r="L2129" s="44">
        <f>IFERROR(_xll.qlIndexFixing(Index6M,$H2129,TRUE,_xll.ohTrigger(RecalcTrigger,Trigger6M)),NA())</f>
        <v>6.4884720364531178E-3</v>
      </c>
      <c r="M2129" s="145">
        <f>IFERROR(_xll.qlIndexFixing(Index1Y,$H2129,TRUE,_xll.ohTrigger(RecalcTrigger,Trigger1Y)),NA())</f>
        <v>6.7894799835627176E-3</v>
      </c>
      <c r="N2129" s="144">
        <f>IFERROR(_xll.qlIndexFixing(ONIndex1M,I2129,TRUE,_xll.ohTrigger(RecalcTrigger,Trigger1M)),NA())</f>
        <v>6.418046919600684E-3</v>
      </c>
      <c r="O2129" s="44">
        <f>IFERROR(_xll.qlIndexFixing(ONIndex3M,I2129,TRUE,_xll.ohTrigger(RecalcTrigger,Trigger3M)),NA())</f>
        <v>6.6644081502964525E-3</v>
      </c>
      <c r="P2129" s="44">
        <f>IFERROR(_xll.qlIndexFixing(ONIndex6M,I2129,TRUE,_xll.ohTrigger(RecalcTrigger,Trigger6M)),NA())</f>
        <v>6.5185383402255326E-3</v>
      </c>
      <c r="Q2129" s="145">
        <f>IFERROR(_xll.qlIndexFixing(ONIndex1Y,I2129,TRUE,_xll.ohTrigger(RecalcTrigger,Trigger1Y)),NA())</f>
        <v>6.8559278755753184E-3</v>
      </c>
    </row>
    <row r="2130" spans="2:17" x14ac:dyDescent="0.2">
      <c r="B2130" s="39" t="s">
        <v>42</v>
      </c>
      <c r="D2130" s="42">
        <f>_xll.qlCalendarAdvance(Calendar,$D2129,B2130,"f",FALSE)</f>
        <v>54680</v>
      </c>
      <c r="E2130" s="139">
        <f>_xll.qlInterestRateIndexValueDate(IndexON,D2130)</f>
        <v>54680</v>
      </c>
      <c r="F2130" s="155">
        <f>IFERROR(_xll.qlIndexFixing(IndexON,D2130,TRUE,_xll.ohTrigger(RecalcTrigger,TriggerON)),NA())</f>
        <v>6.3485639220850487E-3</v>
      </c>
      <c r="H2130" s="42">
        <f>_xll.qlCalendarAdvance(Calendar,$H2129,B2130,"f",FALSE)</f>
        <v>54680</v>
      </c>
      <c r="I2130" s="139">
        <f>_xll.qlInterestRateIndexValueDate(Index1M,$H2130)</f>
        <v>54682</v>
      </c>
      <c r="J2130" s="144">
        <f>IFERROR(_xll.qlIndexFixing(Index1M,$H2130,TRUE,_xll.ohTrigger(RecalcTrigger,Trigger1M)),NA())</f>
        <v>6.4112619313144714E-3</v>
      </c>
      <c r="K2130" s="44">
        <f>IFERROR(_xll.qlIndexFixing(Index3M,H2130,TRUE,_xll.ohTrigger(RecalcTrigger,Trigger3M)),NA())</f>
        <v>6.6479089148152957E-3</v>
      </c>
      <c r="L2130" s="44">
        <f>IFERROR(_xll.qlIndexFixing(Index6M,$H2130,TRUE,_xll.ohTrigger(RecalcTrigger,Trigger6M)),NA())</f>
        <v>6.4851610690200767E-3</v>
      </c>
      <c r="M2130" s="145">
        <f>IFERROR(_xll.qlIndexFixing(Index1Y,$H2130,TRUE,_xll.ohTrigger(RecalcTrigger,Trigger1Y)),NA())</f>
        <v>6.7858790274972223E-3</v>
      </c>
      <c r="N2130" s="144">
        <f>IFERROR(_xll.qlIndexFixing(ONIndex1M,I2130,TRUE,_xll.ohTrigger(RecalcTrigger,Trigger1M)),NA())</f>
        <v>6.414818237159281E-3</v>
      </c>
      <c r="O2130" s="44">
        <f>IFERROR(_xll.qlIndexFixing(ONIndex3M,I2130,TRUE,_xll.ohTrigger(RecalcTrigger,Trigger3M)),NA())</f>
        <v>6.6612254209363897E-3</v>
      </c>
      <c r="P2130" s="44">
        <f>IFERROR(_xll.qlIndexFixing(ONIndex6M,I2130,TRUE,_xll.ohTrigger(RecalcTrigger,Trigger6M)),NA())</f>
        <v>6.5152334493845387E-3</v>
      </c>
      <c r="Q2130" s="145">
        <f>IFERROR(_xll.qlIndexFixing(ONIndex1Y,I2130,TRUE,_xll.ohTrigger(RecalcTrigger,Trigger1Y)),NA())</f>
        <v>6.8524986162188384E-3</v>
      </c>
    </row>
    <row r="2131" spans="2:17" x14ac:dyDescent="0.2">
      <c r="B2131" s="39" t="s">
        <v>42</v>
      </c>
      <c r="D2131" s="42">
        <f>_xll.qlCalendarAdvance(Calendar,$D2130,B2131,"f",FALSE)</f>
        <v>54687</v>
      </c>
      <c r="E2131" s="139">
        <f>_xll.qlInterestRateIndexValueDate(IndexON,D2131)</f>
        <v>54687</v>
      </c>
      <c r="F2131" s="155">
        <f>IFERROR(_xll.qlIndexFixing(IndexON,D2131,TRUE,_xll.ohTrigger(RecalcTrigger,TriggerON)),NA())</f>
        <v>6.3453266292512467E-3</v>
      </c>
      <c r="H2131" s="42">
        <f>_xll.qlCalendarAdvance(Calendar,$H2130,B2131,"f",FALSE)</f>
        <v>54687</v>
      </c>
      <c r="I2131" s="139">
        <f>_xll.qlInterestRateIndexValueDate(Index1M,$H2131)</f>
        <v>54689</v>
      </c>
      <c r="J2131" s="144">
        <f>IFERROR(_xll.qlIndexFixing(Index1M,$H2131,TRUE,_xll.ohTrigger(RecalcTrigger,Trigger1M)),NA())</f>
        <v>6.4080130742810715E-3</v>
      </c>
      <c r="K2131" s="44">
        <f>IFERROR(_xll.qlIndexFixing(Index3M,H2131,TRUE,_xll.ohTrigger(RecalcTrigger,Trigger3M)),NA())</f>
        <v>6.6446719860445598E-3</v>
      </c>
      <c r="L2131" s="44">
        <f>IFERROR(_xll.qlIndexFixing(Index6M,$H2131,TRUE,_xll.ohTrigger(RecalcTrigger,Trigger6M)),NA())</f>
        <v>6.4818505306740775E-3</v>
      </c>
      <c r="M2131" s="145">
        <f>IFERROR(_xll.qlIndexFixing(Index1Y,$H2131,TRUE,_xll.ohTrigger(RecalcTrigger,Trigger1Y)),NA())</f>
        <v>6.7822722209821785E-3</v>
      </c>
      <c r="N2131" s="144">
        <f>IFERROR(_xll.qlIndexFixing(ONIndex1M,I2131,TRUE,_xll.ohTrigger(RecalcTrigger,Trigger1M)),NA())</f>
        <v>6.4115826010802124E-3</v>
      </c>
      <c r="O2131" s="44">
        <f>IFERROR(_xll.qlIndexFixing(ONIndex3M,I2131,TRUE,_xll.ohTrigger(RecalcTrigger,Trigger3M)),NA())</f>
        <v>6.6580355875789365E-3</v>
      </c>
      <c r="P2131" s="44">
        <f>IFERROR(_xll.qlIndexFixing(ONIndex6M,I2131,TRUE,_xll.ohTrigger(RecalcTrigger,Trigger6M)),NA())</f>
        <v>6.5119288527881736E-3</v>
      </c>
      <c r="Q2131" s="145">
        <f>IFERROR(_xll.qlIndexFixing(ONIndex1Y,I2131,TRUE,_xll.ohTrigger(RecalcTrigger,Trigger1Y)),NA())</f>
        <v>6.8490636398355065E-3</v>
      </c>
    </row>
    <row r="2132" spans="2:17" x14ac:dyDescent="0.2">
      <c r="B2132" s="39" t="s">
        <v>42</v>
      </c>
      <c r="D2132" s="42">
        <f>_xll.qlCalendarAdvance(Calendar,$D2131,B2132,"f",FALSE)</f>
        <v>54694</v>
      </c>
      <c r="E2132" s="139">
        <f>_xll.qlInterestRateIndexValueDate(IndexON,D2132)</f>
        <v>54694</v>
      </c>
      <c r="F2132" s="155">
        <f>IFERROR(_xll.qlIndexFixing(IndexON,D2132,TRUE,_xll.ohTrigger(RecalcTrigger,TriggerON)),NA())</f>
        <v>6.3420828097981996E-3</v>
      </c>
      <c r="H2132" s="42">
        <f>_xll.qlCalendarAdvance(Calendar,$H2131,B2132,"f",FALSE)</f>
        <v>54694</v>
      </c>
      <c r="I2132" s="139">
        <f>_xll.qlInterestRateIndexValueDate(Index1M,$H2132)</f>
        <v>54696</v>
      </c>
      <c r="J2132" s="144">
        <f>IFERROR(_xll.qlIndexFixing(Index1M,$H2132,TRUE,_xll.ohTrigger(RecalcTrigger,Trigger1M)),NA())</f>
        <v>6.4052856789213403E-3</v>
      </c>
      <c r="K2132" s="44">
        <f>IFERROR(_xll.qlIndexFixing(Index3M,H2132,TRUE,_xll.ohTrigger(RecalcTrigger,Trigger3M)),NA())</f>
        <v>6.6412560326690601E-3</v>
      </c>
      <c r="L2132" s="44">
        <f>IFERROR(_xll.qlIndexFixing(Index6M,$H2132,TRUE,_xll.ohTrigger(RecalcTrigger,Trigger6M)),NA())</f>
        <v>6.4783623774183957E-3</v>
      </c>
      <c r="M2132" s="145">
        <f>IFERROR(_xll.qlIndexFixing(Index1Y,$H2132,TRUE,_xll.ohTrigger(RecalcTrigger,Trigger1Y)),NA())</f>
        <v>6.7786595598657278E-3</v>
      </c>
      <c r="N2132" s="144">
        <f>IFERROR(_xll.qlIndexFixing(ONIndex1M,I2132,TRUE,_xll.ohTrigger(RecalcTrigger,Trigger1M)),NA())</f>
        <v>6.4083400097647569E-3</v>
      </c>
      <c r="O2132" s="44">
        <f>IFERROR(_xll.qlIndexFixing(ONIndex3M,I2132,TRUE,_xll.ohTrigger(RecalcTrigger,Trigger3M)),NA())</f>
        <v>6.654838646067418E-3</v>
      </c>
      <c r="P2132" s="44">
        <f>IFERROR(_xll.qlIndexFixing(ONIndex6M,I2132,TRUE,_xll.ohTrigger(RecalcTrigger,Trigger6M)),NA())</f>
        <v>6.5086245606682525E-3</v>
      </c>
      <c r="Q2132" s="145">
        <f>IFERROR(_xll.qlIndexFixing(ONIndex1Y,I2132,TRUE,_xll.ohTrigger(RecalcTrigger,Trigger1Y)),NA())</f>
        <v>6.8456229421087755E-3</v>
      </c>
    </row>
    <row r="2133" spans="2:17" x14ac:dyDescent="0.2">
      <c r="B2133" s="39" t="s">
        <v>42</v>
      </c>
      <c r="D2133" s="42">
        <f>_xll.qlCalendarAdvance(Calendar,$D2132,B2133,"f",FALSE)</f>
        <v>54701</v>
      </c>
      <c r="E2133" s="139">
        <f>_xll.qlInterestRateIndexValueDate(IndexON,D2133)</f>
        <v>54701</v>
      </c>
      <c r="F2133" s="155">
        <f>IFERROR(_xll.qlIndexFixing(IndexON,D2133,TRUE,_xll.ohTrigger(RecalcTrigger,TriggerON)),NA())</f>
        <v>6.3388324627666748E-3</v>
      </c>
      <c r="H2133" s="42">
        <f>_xll.qlCalendarAdvance(Calendar,$H2132,B2133,"f",FALSE)</f>
        <v>54701</v>
      </c>
      <c r="I2133" s="139">
        <f>_xll.qlInterestRateIndexValueDate(Index1M,$H2133)</f>
        <v>54703</v>
      </c>
      <c r="J2133" s="144">
        <f>IFERROR(_xll.qlIndexFixing(Index1M,$H2133,TRUE,_xll.ohTrigger(RecalcTrigger,Trigger1M)),NA())</f>
        <v>6.4014944759299697E-3</v>
      </c>
      <c r="K2133" s="44">
        <f>IFERROR(_xll.qlIndexFixing(Index3M,H2133,TRUE,_xll.ohTrigger(RecalcTrigger,Trigger3M)),NA())</f>
        <v>6.6380042426205247E-3</v>
      </c>
      <c r="L2133" s="44">
        <f>IFERROR(_xll.qlIndexFixing(Index6M,$H2133,TRUE,_xll.ohTrigger(RecalcTrigger,Trigger6M)),NA())</f>
        <v>6.475052704932871E-3</v>
      </c>
      <c r="M2133" s="145">
        <f>IFERROR(_xll.qlIndexFixing(Index1Y,$H2133,TRUE,_xll.ohTrigger(RecalcTrigger,Trigger1Y)),NA())</f>
        <v>6.7750410399955753E-3</v>
      </c>
      <c r="N2133" s="144">
        <f>IFERROR(_xll.qlIndexFixing(ONIndex1M,I2133,TRUE,_xll.ohTrigger(RecalcTrigger,Trigger1M)),NA())</f>
        <v>6.4050904615342574E-3</v>
      </c>
      <c r="O2133" s="44">
        <f>IFERROR(_xll.qlIndexFixing(ONIndex3M,I2133,TRUE,_xll.ohTrigger(RecalcTrigger,Trigger3M)),NA())</f>
        <v>6.651634592005351E-3</v>
      </c>
      <c r="P2133" s="44">
        <f>IFERROR(_xll.qlIndexFixing(ONIndex6M,I2133,TRUE,_xll.ohTrigger(RecalcTrigger,Trigger6M)),NA())</f>
        <v>6.5053205837362071E-3</v>
      </c>
      <c r="Q2133" s="145">
        <f>IFERROR(_xll.qlIndexFixing(ONIndex1Y,I2133,TRUE,_xll.ohTrigger(RecalcTrigger,Trigger1Y)),NA())</f>
        <v>6.8421765189619066E-3</v>
      </c>
    </row>
    <row r="2134" spans="2:17" x14ac:dyDescent="0.2">
      <c r="B2134" s="39" t="s">
        <v>42</v>
      </c>
      <c r="D2134" s="42">
        <f>_xll.qlCalendarAdvance(Calendar,$D2133,B2134,"f",FALSE)</f>
        <v>54708</v>
      </c>
      <c r="E2134" s="139">
        <f>_xll.qlInterestRateIndexValueDate(IndexON,D2134)</f>
        <v>54708</v>
      </c>
      <c r="F2134" s="155">
        <f>IFERROR(_xll.qlIndexFixing(IndexON,D2134,TRUE,_xll.ohTrigger(RecalcTrigger,TriggerON)),NA())</f>
        <v>6.3355755871974395E-3</v>
      </c>
      <c r="H2134" s="42">
        <f>_xll.qlCalendarAdvance(Calendar,$H2133,B2134,"f",FALSE)</f>
        <v>54708</v>
      </c>
      <c r="I2134" s="139">
        <f>_xll.qlInterestRateIndexValueDate(Index1M,$H2134)</f>
        <v>54710</v>
      </c>
      <c r="J2134" s="144">
        <f>IFERROR(_xll.qlIndexFixing(Index1M,$H2134,TRUE,_xll.ohTrigger(RecalcTrigger,Trigger1M)),NA())</f>
        <v>6.3982247313448815E-3</v>
      </c>
      <c r="K2134" s="44">
        <f>IFERROR(_xll.qlIndexFixing(Index3M,H2134,TRUE,_xll.ohTrigger(RecalcTrigger,Trigger3M)),NA())</f>
        <v>6.6347453006729172E-3</v>
      </c>
      <c r="L2134" s="44">
        <f>IFERROR(_xll.qlIndexFixing(Index6M,$H2134,TRUE,_xll.ohTrigger(RecalcTrigger,Trigger6M)),NA())</f>
        <v>6.4717434936832309E-3</v>
      </c>
      <c r="M2134" s="145">
        <f>IFERROR(_xll.qlIndexFixing(Index1Y,$H2134,TRUE,_xll.ohTrigger(RecalcTrigger,Trigger1Y)),NA())</f>
        <v>6.7714166572209605E-3</v>
      </c>
      <c r="N2134" s="144">
        <f>IFERROR(_xll.qlIndexFixing(ONIndex1M,I2134,TRUE,_xll.ohTrigger(RecalcTrigger,Trigger1M)),NA())</f>
        <v>6.4018339547899927E-3</v>
      </c>
      <c r="O2134" s="44">
        <f>IFERROR(_xll.qlIndexFixing(ONIndex3M,I2134,TRUE,_xll.ohTrigger(RecalcTrigger,Trigger3M)),NA())</f>
        <v>6.6484234209962523E-3</v>
      </c>
      <c r="P2134" s="44">
        <f>IFERROR(_xll.qlIndexFixing(ONIndex6M,I2134,TRUE,_xll.ohTrigger(RecalcTrigger,Trigger6M)),NA())</f>
        <v>6.502016932223853E-3</v>
      </c>
      <c r="Q2134" s="145">
        <f>IFERROR(_xll.qlIndexFixing(ONIndex1Y,I2134,TRUE,_xll.ohTrigger(RecalcTrigger,Trigger1Y)),NA())</f>
        <v>6.8387243661582886E-3</v>
      </c>
    </row>
    <row r="2135" spans="2:17" x14ac:dyDescent="0.2">
      <c r="B2135" s="39" t="s">
        <v>42</v>
      </c>
      <c r="D2135" s="42">
        <f>_xll.qlCalendarAdvance(Calendar,$D2134,B2135,"f",FALSE)</f>
        <v>54715</v>
      </c>
      <c r="E2135" s="139">
        <f>_xll.qlInterestRateIndexValueDate(IndexON,D2135)</f>
        <v>54715</v>
      </c>
      <c r="F2135" s="155">
        <f>IFERROR(_xll.qlIndexFixing(IndexON,D2135,TRUE,_xll.ohTrigger(RecalcTrigger,TriggerON)),NA())</f>
        <v>6.3323121817315808E-3</v>
      </c>
      <c r="H2135" s="42">
        <f>_xll.qlCalendarAdvance(Calendar,$H2134,B2135,"f",FALSE)</f>
        <v>54715</v>
      </c>
      <c r="I2135" s="139">
        <f>_xll.qlInterestRateIndexValueDate(Index1M,$H2135)</f>
        <v>54717</v>
      </c>
      <c r="J2135" s="144">
        <f>IFERROR(_xll.qlIndexFixing(Index1M,$H2135,TRUE,_xll.ohTrigger(RecalcTrigger,Trigger1M)),NA())</f>
        <v>6.3949480209693488E-3</v>
      </c>
      <c r="K2135" s="44">
        <f>IFERROR(_xll.qlIndexFixing(Index3M,H2135,TRUE,_xll.ohTrigger(RecalcTrigger,Trigger3M)),NA())</f>
        <v>6.6314792025010004E-3</v>
      </c>
      <c r="L2135" s="44">
        <f>IFERROR(_xll.qlIndexFixing(Index6M,$H2135,TRUE,_xll.ohTrigger(RecalcTrigger,Trigger6M)),NA())</f>
        <v>6.4684347541226527E-3</v>
      </c>
      <c r="M2135" s="145">
        <f>IFERROR(_xll.qlIndexFixing(Index1Y,$H2135,TRUE,_xll.ohTrigger(RecalcTrigger,Trigger1Y)),NA())</f>
        <v>6.7677864073902435E-3</v>
      </c>
      <c r="N2135" s="144">
        <f>IFERROR(_xll.qlIndexFixing(ONIndex1M,I2135,TRUE,_xll.ohTrigger(RecalcTrigger,Trigger1M)),NA())</f>
        <v>6.3985704878533056E-3</v>
      </c>
      <c r="O2135" s="44">
        <f>IFERROR(_xll.qlIndexFixing(ONIndex3M,I2135,TRUE,_xll.ohTrigger(RecalcTrigger,Trigger3M)),NA())</f>
        <v>6.6452051288035108E-3</v>
      </c>
      <c r="P2135" s="44">
        <f>IFERROR(_xll.qlIndexFixing(ONIndex6M,I2135,TRUE,_xll.ohTrigger(RecalcTrigger,Trigger6M)),NA())</f>
        <v>6.4987136166827497E-3</v>
      </c>
      <c r="Q2135" s="145">
        <f>IFERROR(_xll.qlIndexFixing(ONIndex1Y,I2135,TRUE,_xll.ohTrigger(RecalcTrigger,Trigger1Y)),NA())</f>
        <v>6.8352664796211826E-3</v>
      </c>
    </row>
    <row r="2136" spans="2:17" x14ac:dyDescent="0.2">
      <c r="B2136" s="39" t="s">
        <v>42</v>
      </c>
      <c r="D2136" s="42">
        <f>_xll.qlCalendarAdvance(Calendar,$D2135,B2136,"f",FALSE)</f>
        <v>54722</v>
      </c>
      <c r="E2136" s="139">
        <f>_xll.qlInterestRateIndexValueDate(IndexON,D2136)</f>
        <v>54722</v>
      </c>
      <c r="F2136" s="155">
        <f>IFERROR(_xll.qlIndexFixing(IndexON,D2136,TRUE,_xll.ohTrigger(RecalcTrigger,TriggerON)),NA())</f>
        <v>6.3290422458095463E-3</v>
      </c>
      <c r="H2136" s="42">
        <f>_xll.qlCalendarAdvance(Calendar,$H2135,B2136,"f",FALSE)</f>
        <v>54722</v>
      </c>
      <c r="I2136" s="139">
        <f>_xll.qlInterestRateIndexValueDate(Index1M,$H2136)</f>
        <v>54724</v>
      </c>
      <c r="J2136" s="144">
        <f>IFERROR(_xll.qlIndexFixing(Index1M,$H2136,TRUE,_xll.ohTrigger(RecalcTrigger,Trigger1M)),NA())</f>
        <v>6.3916643431746745E-3</v>
      </c>
      <c r="K2136" s="44">
        <f>IFERROR(_xll.qlIndexFixing(Index3M,H2136,TRUE,_xll.ohTrigger(RecalcTrigger,Trigger3M)),NA())</f>
        <v>6.6282059437812761E-3</v>
      </c>
      <c r="L2136" s="44">
        <f>IFERROR(_xll.qlIndexFixing(Index6M,$H2136,TRUE,_xll.ohTrigger(RecalcTrigger,Trigger6M)),NA())</f>
        <v>6.4651264967056296E-3</v>
      </c>
      <c r="M2136" s="145">
        <f>IFERROR(_xll.qlIndexFixing(Index1Y,$H2136,TRUE,_xll.ohTrigger(RecalcTrigger,Trigger1Y)),NA())</f>
        <v>6.7641502863524453E-3</v>
      </c>
      <c r="N2136" s="144">
        <f>IFERROR(_xll.qlIndexFixing(ONIndex1M,I2136,TRUE,_xll.ohTrigger(RecalcTrigger,Trigger1M)),NA())</f>
        <v>6.3953000590455389E-3</v>
      </c>
      <c r="O2136" s="44">
        <f>IFERROR(_xll.qlIndexFixing(ONIndex3M,I2136,TRUE,_xll.ohTrigger(RecalcTrigger,Trigger3M)),NA())</f>
        <v>6.6419797110306433E-3</v>
      </c>
      <c r="P2136" s="44">
        <f>IFERROR(_xll.qlIndexFixing(ONIndex6M,I2136,TRUE,_xll.ohTrigger(RecalcTrigger,Trigger6M)),NA())</f>
        <v>6.4954106473447126E-3</v>
      </c>
      <c r="Q2136" s="145">
        <f>IFERROR(_xll.qlIndexFixing(ONIndex1Y,I2136,TRUE,_xll.ohTrigger(RecalcTrigger,Trigger1Y)),NA())</f>
        <v>6.8318028550340415E-3</v>
      </c>
    </row>
    <row r="2137" spans="2:17" x14ac:dyDescent="0.2">
      <c r="B2137" s="39" t="s">
        <v>42</v>
      </c>
      <c r="D2137" s="42">
        <f>_xll.qlCalendarAdvance(Calendar,$D2136,B2137,"f",FALSE)</f>
        <v>54729</v>
      </c>
      <c r="E2137" s="139">
        <f>_xll.qlInterestRateIndexValueDate(IndexON,D2137)</f>
        <v>54729</v>
      </c>
      <c r="F2137" s="155">
        <f>IFERROR(_xll.qlIndexFixing(IndexON,D2137,TRUE,_xll.ohTrigger(RecalcTrigger,TriggerON)),NA())</f>
        <v>6.325765778072423E-3</v>
      </c>
      <c r="H2137" s="42">
        <f>_xll.qlCalendarAdvance(Calendar,$H2136,B2137,"f",FALSE)</f>
        <v>54729</v>
      </c>
      <c r="I2137" s="139">
        <f>_xll.qlInterestRateIndexValueDate(Index1M,$H2137)</f>
        <v>54731</v>
      </c>
      <c r="J2137" s="144">
        <f>IFERROR(_xll.qlIndexFixing(Index1M,$H2137,TRUE,_xll.ohTrigger(RecalcTrigger,Trigger1M)),NA())</f>
        <v>6.3883736963196713E-3</v>
      </c>
      <c r="K2137" s="44">
        <f>IFERROR(_xll.qlIndexFixing(Index3M,H2137,TRUE,_xll.ohTrigger(RecalcTrigger,Trigger3M)),NA())</f>
        <v>6.624925520191117E-3</v>
      </c>
      <c r="L2137" s="44">
        <f>IFERROR(_xll.qlIndexFixing(Index6M,$H2137,TRUE,_xll.ohTrigger(RecalcTrigger,Trigger6M)),NA())</f>
        <v>6.4619968968630823E-3</v>
      </c>
      <c r="M2137" s="145">
        <f>IFERROR(_xll.qlIndexFixing(Index1Y,$H2137,TRUE,_xll.ohTrigger(RecalcTrigger,Trigger1Y)),NA())</f>
        <v>6.7605082899561452E-3</v>
      </c>
      <c r="N2137" s="144">
        <f>IFERROR(_xll.qlIndexFixing(ONIndex1M,I2137,TRUE,_xll.ohTrigger(RecalcTrigger,Trigger1M)),NA())</f>
        <v>6.3920226667679714E-3</v>
      </c>
      <c r="O2137" s="44">
        <f>IFERROR(_xll.qlIndexFixing(ONIndex3M,I2137,TRUE,_xll.ohTrigger(RecalcTrigger,Trigger3M)),NA())</f>
        <v>6.6387471634410389E-3</v>
      </c>
      <c r="P2137" s="44">
        <f>IFERROR(_xll.qlIndexFixing(ONIndex6M,I2137,TRUE,_xll.ohTrigger(RecalcTrigger,Trigger6M)),NA())</f>
        <v>6.4921080346813653E-3</v>
      </c>
      <c r="Q2137" s="145">
        <f>IFERROR(_xll.qlIndexFixing(ONIndex1Y,I2137,TRUE,_xll.ohTrigger(RecalcTrigger,Trigger1Y)),NA())</f>
        <v>6.8283334882401903E-3</v>
      </c>
    </row>
    <row r="2138" spans="2:17" x14ac:dyDescent="0.2">
      <c r="B2138" s="39" t="s">
        <v>42</v>
      </c>
      <c r="D2138" s="42">
        <f>_xll.qlCalendarAdvance(Calendar,$D2137,B2138,"f",FALSE)</f>
        <v>54736</v>
      </c>
      <c r="E2138" s="139">
        <f>_xll.qlInterestRateIndexValueDate(IndexON,D2138)</f>
        <v>54736</v>
      </c>
      <c r="F2138" s="155">
        <f>IFERROR(_xll.qlIndexFixing(IndexON,D2138,TRUE,_xll.ohTrigger(RecalcTrigger,TriggerON)),NA())</f>
        <v>6.3224827776409143E-3</v>
      </c>
      <c r="H2138" s="42">
        <f>_xll.qlCalendarAdvance(Calendar,$H2137,B2138,"f",FALSE)</f>
        <v>54736</v>
      </c>
      <c r="I2138" s="139">
        <f>_xll.qlInterestRateIndexValueDate(Index1M,$H2138)</f>
        <v>54738</v>
      </c>
      <c r="J2138" s="144">
        <f>IFERROR(_xll.qlIndexFixing(Index1M,$H2138,TRUE,_xll.ohTrigger(RecalcTrigger,Trigger1M)),NA())</f>
        <v>6.3850760787731442E-3</v>
      </c>
      <c r="K2138" s="44">
        <f>IFERROR(_xll.qlIndexFixing(Index3M,H2138,TRUE,_xll.ohTrigger(RecalcTrigger,Trigger3M)),NA())</f>
        <v>6.6216379274044159E-3</v>
      </c>
      <c r="L2138" s="44">
        <f>IFERROR(_xll.qlIndexFixing(Index6M,$H2138,TRUE,_xll.ohTrigger(RecalcTrigger,Trigger6M)),NA())</f>
        <v>6.4586896548433888E-3</v>
      </c>
      <c r="M2138" s="145">
        <f>IFERROR(_xll.qlIndexFixing(Index1Y,$H2138,TRUE,_xll.ohTrigger(RecalcTrigger,Trigger1Y)),NA())</f>
        <v>6.7568604140510208E-3</v>
      </c>
      <c r="N2138" s="144">
        <f>IFERROR(_xll.qlIndexFixing(ONIndex1M,I2138,TRUE,_xll.ohTrigger(RecalcTrigger,Trigger1M)),NA())</f>
        <v>6.388738309501818E-3</v>
      </c>
      <c r="O2138" s="44">
        <f>IFERROR(_xll.qlIndexFixing(ONIndex3M,I2138,TRUE,_xll.ohTrigger(RecalcTrigger,Trigger3M)),NA())</f>
        <v>6.6355074815582782E-3</v>
      </c>
      <c r="P2138" s="44">
        <f>IFERROR(_xll.qlIndexFixing(ONIndex6M,I2138,TRUE,_xll.ohTrigger(RecalcTrigger,Trigger6M)),NA())</f>
        <v>6.4888057894041395E-3</v>
      </c>
      <c r="Q2138" s="145">
        <f>IFERROR(_xll.qlIndexFixing(ONIndex1Y,I2138,TRUE,_xll.ohTrigger(RecalcTrigger,Trigger1Y)),NA())</f>
        <v>6.8248583750829539E-3</v>
      </c>
    </row>
    <row r="2139" spans="2:17" x14ac:dyDescent="0.2">
      <c r="B2139" s="39" t="s">
        <v>42</v>
      </c>
      <c r="D2139" s="42">
        <f>_xll.qlCalendarAdvance(Calendar,$D2138,B2139,"f",FALSE)</f>
        <v>54743</v>
      </c>
      <c r="E2139" s="139">
        <f>_xll.qlInterestRateIndexValueDate(IndexON,D2139)</f>
        <v>54743</v>
      </c>
      <c r="F2139" s="155">
        <f>IFERROR(_xll.qlIndexFixing(IndexON,D2139,TRUE,_xll.ohTrigger(RecalcTrigger,TriggerON)),NA())</f>
        <v>6.3191932437156595E-3</v>
      </c>
      <c r="H2139" s="42">
        <f>_xll.qlCalendarAdvance(Calendar,$H2138,B2139,"f",FALSE)</f>
        <v>54743</v>
      </c>
      <c r="I2139" s="139">
        <f>_xll.qlInterestRateIndexValueDate(Index1M,$H2139)</f>
        <v>54745</v>
      </c>
      <c r="J2139" s="144">
        <f>IFERROR(_xll.qlIndexFixing(Index1M,$H2139,TRUE,_xll.ohTrigger(RecalcTrigger,Trigger1M)),NA())</f>
        <v>6.3817714888964039E-3</v>
      </c>
      <c r="K2139" s="44">
        <f>IFERROR(_xll.qlIndexFixing(Index3M,H2139,TRUE,_xll.ohTrigger(RecalcTrigger,Trigger3M)),NA())</f>
        <v>6.6183431611002838E-3</v>
      </c>
      <c r="L2139" s="44">
        <f>IFERROR(_xll.qlIndexFixing(Index6M,$H2139,TRUE,_xll.ohTrigger(RecalcTrigger,Trigger6M)),NA())</f>
        <v>6.4553829255428455E-3</v>
      </c>
      <c r="M2139" s="145">
        <f>IFERROR(_xll.qlIndexFixing(Index1Y,$H2139,TRUE,_xll.ohTrigger(RecalcTrigger,Trigger1Y)),NA())</f>
        <v>6.7532066544863092E-3</v>
      </c>
      <c r="N2139" s="144">
        <f>IFERROR(_xll.qlIndexFixing(ONIndex1M,I2139,TRUE,_xll.ohTrigger(RecalcTrigger,Trigger1M)),NA())</f>
        <v>6.3854469854085494E-3</v>
      </c>
      <c r="O2139" s="44">
        <f>IFERROR(_xll.qlIndexFixing(ONIndex3M,I2139,TRUE,_xll.ohTrigger(RecalcTrigger,Trigger3M)),NA())</f>
        <v>6.6322606611457502E-3</v>
      </c>
      <c r="P2139" s="44">
        <f>IFERROR(_xll.qlIndexFixing(ONIndex6M,I2139,TRUE,_xll.ohTrigger(RecalcTrigger,Trigger6M)),NA())</f>
        <v>6.4855039215849786E-3</v>
      </c>
      <c r="Q2139" s="145">
        <f>IFERROR(_xll.qlIndexFixing(ONIndex1Y,I2139,TRUE,_xll.ohTrigger(RecalcTrigger,Trigger1Y)),NA())</f>
        <v>6.8213775113257213E-3</v>
      </c>
    </row>
    <row r="2140" spans="2:17" x14ac:dyDescent="0.2">
      <c r="B2140" s="39" t="s">
        <v>42</v>
      </c>
      <c r="D2140" s="42">
        <f>_xll.qlCalendarAdvance(Calendar,$D2139,B2140,"f",FALSE)</f>
        <v>54750</v>
      </c>
      <c r="E2140" s="139">
        <f>_xll.qlInterestRateIndexValueDate(IndexON,D2140)</f>
        <v>54750</v>
      </c>
      <c r="F2140" s="155">
        <f>IFERROR(_xll.qlIndexFixing(IndexON,D2140,TRUE,_xll.ohTrigger(RecalcTrigger,TriggerON)),NA())</f>
        <v>6.3158971749377457E-3</v>
      </c>
      <c r="H2140" s="42">
        <f>_xll.qlCalendarAdvance(Calendar,$H2139,B2140,"f",FALSE)</f>
        <v>54750</v>
      </c>
      <c r="I2140" s="139">
        <f>_xll.qlInterestRateIndexValueDate(Index1M,$H2140)</f>
        <v>54752</v>
      </c>
      <c r="J2140" s="144">
        <f>IFERROR(_xll.qlIndexFixing(Index1M,$H2140,TRUE,_xll.ohTrigger(RecalcTrigger,Trigger1M)),NA())</f>
        <v>6.3784599250607532E-3</v>
      </c>
      <c r="K2140" s="44">
        <f>IFERROR(_xll.qlIndexFixing(Index3M,H2140,TRUE,_xll.ohTrigger(RecalcTrigger,Trigger3M)),NA())</f>
        <v>6.6150412169517451E-3</v>
      </c>
      <c r="L2140" s="44">
        <f>IFERROR(_xll.qlIndexFixing(Index6M,$H2140,TRUE,_xll.ohTrigger(RecalcTrigger,Trigger6M)),NA())</f>
        <v>6.4520767194162915E-3</v>
      </c>
      <c r="M2140" s="145">
        <f>IFERROR(_xll.qlIndexFixing(Index1Y,$H2140,TRUE,_xll.ohTrigger(RecalcTrigger,Trigger1Y)),NA())</f>
        <v>6.7495470071112481E-3</v>
      </c>
      <c r="N2140" s="144">
        <f>IFERROR(_xll.qlIndexFixing(ONIndex1M,I2140,TRUE,_xll.ohTrigger(RecalcTrigger,Trigger1M)),NA())</f>
        <v>6.3821486929693805E-3</v>
      </c>
      <c r="O2140" s="44">
        <f>IFERROR(_xll.qlIndexFixing(ONIndex3M,I2140,TRUE,_xll.ohTrigger(RecalcTrigger,Trigger3M)),NA())</f>
        <v>6.6290066977270357E-3</v>
      </c>
      <c r="P2140" s="44">
        <f>IFERROR(_xll.qlIndexFixing(ONIndex6M,I2140,TRUE,_xll.ohTrigger(RecalcTrigger,Trigger6M)),NA())</f>
        <v>6.482202441775442E-3</v>
      </c>
      <c r="Q2140" s="145">
        <f>IFERROR(_xll.qlIndexFixing(ONIndex1Y,I2140,TRUE,_xll.ohTrigger(RecalcTrigger,Trigger1Y)),NA())</f>
        <v>6.8178908928118176E-3</v>
      </c>
    </row>
    <row r="2141" spans="2:17" x14ac:dyDescent="0.2">
      <c r="B2141" s="39" t="s">
        <v>42</v>
      </c>
      <c r="D2141" s="42">
        <f>_xll.qlCalendarAdvance(Calendar,$D2140,B2141,"f",FALSE)</f>
        <v>54757</v>
      </c>
      <c r="E2141" s="139">
        <f>_xll.qlInterestRateIndexValueDate(IndexON,D2141)</f>
        <v>54757</v>
      </c>
      <c r="F2141" s="155">
        <f>IFERROR(_xll.qlIndexFixing(IndexON,D2141,TRUE,_xll.ohTrigger(RecalcTrigger,TriggerON)),NA())</f>
        <v>6.3125945704278763E-3</v>
      </c>
      <c r="H2141" s="42">
        <f>_xll.qlCalendarAdvance(Calendar,$H2140,B2141,"f",FALSE)</f>
        <v>54757</v>
      </c>
      <c r="I2141" s="139">
        <f>_xll.qlInterestRateIndexValueDate(Index1M,$H2141)</f>
        <v>54759</v>
      </c>
      <c r="J2141" s="144">
        <f>IFERROR(_xll.qlIndexFixing(Index1M,$H2141,TRUE,_xll.ohTrigger(RecalcTrigger,Trigger1M)),NA())</f>
        <v>6.375141385625005E-3</v>
      </c>
      <c r="K2141" s="44">
        <f>IFERROR(_xll.qlIndexFixing(Index3M,H2141,TRUE,_xll.ohTrigger(RecalcTrigger,Trigger3M)),NA())</f>
        <v>6.6120861097322958E-3</v>
      </c>
      <c r="L2141" s="44">
        <f>IFERROR(_xll.qlIndexFixing(Index6M,$H2141,TRUE,_xll.ohTrigger(RecalcTrigger,Trigger6M)),NA())</f>
        <v>6.4485928076662251E-3</v>
      </c>
      <c r="M2141" s="145">
        <f>IFERROR(_xll.qlIndexFixing(Index1Y,$H2141,TRUE,_xll.ohTrigger(RecalcTrigger,Trigger1Y)),NA())</f>
        <v>6.7458814677757344E-3</v>
      </c>
      <c r="N2141" s="144">
        <f>IFERROR(_xll.qlIndexFixing(ONIndex1M,I2141,TRUE,_xll.ohTrigger(RecalcTrigger,Trigger1M)),NA())</f>
        <v>6.3788434305056541E-3</v>
      </c>
      <c r="O2141" s="44">
        <f>IFERROR(_xll.qlIndexFixing(ONIndex3M,I2141,TRUE,_xll.ohTrigger(RecalcTrigger,Trigger3M)),NA())</f>
        <v>6.6257455871454596E-3</v>
      </c>
      <c r="P2141" s="44">
        <f>IFERROR(_xll.qlIndexFixing(ONIndex6M,I2141,TRUE,_xll.ohTrigger(RecalcTrigger,Trigger6M)),NA())</f>
        <v>6.4789013604471535E-3</v>
      </c>
      <c r="Q2141" s="145">
        <f>IFERROR(_xll.qlIndexFixing(ONIndex1Y,I2141,TRUE,_xll.ohTrigger(RecalcTrigger,Trigger1Y)),NA())</f>
        <v>6.8143985153046316E-3</v>
      </c>
    </row>
    <row r="2142" spans="2:17" x14ac:dyDescent="0.2">
      <c r="B2142" s="39" t="s">
        <v>42</v>
      </c>
      <c r="D2142" s="42">
        <f>_xll.qlCalendarAdvance(Calendar,$D2141,B2142,"f",FALSE)</f>
        <v>54764</v>
      </c>
      <c r="E2142" s="139">
        <f>_xll.qlInterestRateIndexValueDate(IndexON,D2142)</f>
        <v>54764</v>
      </c>
      <c r="F2142" s="155">
        <f>IFERROR(_xll.qlIndexFixing(IndexON,D2142,TRUE,_xll.ohTrigger(RecalcTrigger,TriggerON)),NA())</f>
        <v>6.3092854293067546E-3</v>
      </c>
      <c r="H2142" s="42">
        <f>_xll.qlCalendarAdvance(Calendar,$H2141,B2142,"f",FALSE)</f>
        <v>54764</v>
      </c>
      <c r="I2142" s="139">
        <f>_xll.qlInterestRateIndexValueDate(Index1M,$H2142)</f>
        <v>54766</v>
      </c>
      <c r="J2142" s="144">
        <f>IFERROR(_xll.qlIndexFixing(Index1M,$H2142,TRUE,_xll.ohTrigger(RecalcTrigger,Trigger1M)),NA())</f>
        <v>6.371815868957964E-3</v>
      </c>
      <c r="K2142" s="44">
        <f>IFERROR(_xll.qlIndexFixing(Index3M,H2142,TRUE,_xll.ohTrigger(RecalcTrigger,Trigger3M)),NA())</f>
        <v>6.6087709468245492E-3</v>
      </c>
      <c r="L2142" s="44">
        <f>IFERROR(_xll.qlIndexFixing(Index6M,$H2142,TRUE,_xll.ohTrigger(RecalcTrigger,Trigger6M)),NA())</f>
        <v>6.4452876626452573E-3</v>
      </c>
      <c r="M2142" s="145">
        <f>IFERROR(_xll.qlIndexFixing(Index1Y,$H2142,TRUE,_xll.ohTrigger(RecalcTrigger,Trigger1Y)),NA())</f>
        <v>6.7422100323298803E-3</v>
      </c>
      <c r="N2142" s="144">
        <f>IFERROR(_xll.qlIndexFixing(ONIndex1M,I2142,TRUE,_xll.ohTrigger(RecalcTrigger,Trigger1M)),NA())</f>
        <v>6.375531196418649E-3</v>
      </c>
      <c r="O2142" s="44">
        <f>IFERROR(_xll.qlIndexFixing(ONIndex3M,I2142,TRUE,_xll.ohTrigger(RecalcTrigger,Trigger3M)),NA())</f>
        <v>6.6224773250844748E-3</v>
      </c>
      <c r="P2142" s="44">
        <f>IFERROR(_xll.qlIndexFixing(ONIndex6M,I2142,TRUE,_xll.ohTrigger(RecalcTrigger,Trigger6M)),NA())</f>
        <v>6.4756006879118644E-3</v>
      </c>
      <c r="Q2142" s="145">
        <f>IFERROR(_xll.qlIndexFixing(ONIndex1Y,I2142,TRUE,_xll.ohTrigger(RecalcTrigger,Trigger1Y)),NA())</f>
        <v>6.8109003747274244E-3</v>
      </c>
    </row>
    <row r="2143" spans="2:17" x14ac:dyDescent="0.2">
      <c r="B2143" s="39" t="s">
        <v>42</v>
      </c>
      <c r="D2143" s="42">
        <f>_xll.qlCalendarAdvance(Calendar,$D2142,B2143,"f",FALSE)</f>
        <v>54771</v>
      </c>
      <c r="E2143" s="139">
        <f>_xll.qlInterestRateIndexValueDate(IndexON,D2143)</f>
        <v>54771</v>
      </c>
      <c r="F2143" s="155">
        <f>IFERROR(_xll.qlIndexFixing(IndexON,D2143,TRUE,_xll.ohTrigger(RecalcTrigger,TriggerON)),NA())</f>
        <v>6.3059697502954037E-3</v>
      </c>
      <c r="H2143" s="42">
        <f>_xll.qlCalendarAdvance(Calendar,$H2142,B2143,"f",FALSE)</f>
        <v>54771</v>
      </c>
      <c r="I2143" s="139">
        <f>_xll.qlInterestRateIndexValueDate(Index1M,$H2143)</f>
        <v>54773</v>
      </c>
      <c r="J2143" s="144">
        <f>IFERROR(_xll.qlIndexFixing(Index1M,$H2143,TRUE,_xll.ohTrigger(RecalcTrigger,Trigger1M)),NA())</f>
        <v>6.3684833734234392E-3</v>
      </c>
      <c r="K2143" s="44">
        <f>IFERROR(_xll.qlIndexFixing(Index3M,H2143,TRUE,_xll.ohTrigger(RecalcTrigger,Trigger3M)),NA())</f>
        <v>6.6054485939233132E-3</v>
      </c>
      <c r="L2143" s="44">
        <f>IFERROR(_xll.qlIndexFixing(Index6M,$H2143,TRUE,_xll.ohTrigger(RecalcTrigger,Trigger6M)),NA())</f>
        <v>6.4419830729453538E-3</v>
      </c>
      <c r="M2143" s="145">
        <f>IFERROR(_xll.qlIndexFixing(Index1Y,$H2143,TRUE,_xll.ohTrigger(RecalcTrigger,Trigger1Y)),NA())</f>
        <v>6.7385326966231431E-3</v>
      </c>
      <c r="N2143" s="144">
        <f>IFERROR(_xll.qlIndexFixing(ONIndex1M,I2143,TRUE,_xll.ohTrigger(RecalcTrigger,Trigger1M)),NA())</f>
        <v>6.372211989029708E-3</v>
      </c>
      <c r="O2143" s="44">
        <f>IFERROR(_xll.qlIndexFixing(ONIndex3M,I2143,TRUE,_xll.ohTrigger(RecalcTrigger,Trigger3M)),NA())</f>
        <v>6.6192019069877261E-3</v>
      </c>
      <c r="P2143" s="44">
        <f>IFERROR(_xll.qlIndexFixing(ONIndex6M,I2143,TRUE,_xll.ohTrigger(RecalcTrigger,Trigger6M)),NA())</f>
        <v>6.4723004347211344E-3</v>
      </c>
      <c r="Q2143" s="145">
        <f>IFERROR(_xll.qlIndexFixing(ONIndex1Y,I2143,TRUE,_xll.ohTrigger(RecalcTrigger,Trigger1Y)),NA())</f>
        <v>6.807396466923521E-3</v>
      </c>
    </row>
    <row r="2144" spans="2:17" x14ac:dyDescent="0.2">
      <c r="B2144" s="39" t="s">
        <v>42</v>
      </c>
      <c r="D2144" s="42">
        <f>_xll.qlCalendarAdvance(Calendar,$D2143,B2144,"f",FALSE)</f>
        <v>54778</v>
      </c>
      <c r="E2144" s="139">
        <f>_xll.qlInterestRateIndexValueDate(IndexON,D2144)</f>
        <v>54778</v>
      </c>
      <c r="F2144" s="155">
        <f>IFERROR(_xll.qlIndexFixing(IndexON,D2144,TRUE,_xll.ohTrigger(RecalcTrigger,TriggerON)),NA())</f>
        <v>6.3026475327543352E-3</v>
      </c>
      <c r="H2144" s="42">
        <f>_xll.qlCalendarAdvance(Calendar,$H2143,B2144,"f",FALSE)</f>
        <v>54778</v>
      </c>
      <c r="I2144" s="139">
        <f>_xll.qlInterestRateIndexValueDate(Index1M,$H2144)</f>
        <v>54780</v>
      </c>
      <c r="J2144" s="144">
        <f>IFERROR(_xll.qlIndexFixing(Index1M,$H2144,TRUE,_xll.ohTrigger(RecalcTrigger,Trigger1M)),NA())</f>
        <v>6.3651438973877372E-3</v>
      </c>
      <c r="K2144" s="44">
        <f>IFERROR(_xll.qlIndexFixing(Index3M,H2144,TRUE,_xll.ohTrigger(RecalcTrigger,Trigger3M)),NA())</f>
        <v>6.6021190467040469E-3</v>
      </c>
      <c r="L2144" s="44">
        <f>IFERROR(_xll.qlIndexFixing(Index6M,$H2144,TRUE,_xll.ohTrigger(RecalcTrigger,Trigger6M)),NA())</f>
        <v>6.4386790490201301E-3</v>
      </c>
      <c r="M2144" s="145">
        <f>IFERROR(_xll.qlIndexFixing(Index1Y,$H2144,TRUE,_xll.ohTrigger(RecalcTrigger,Trigger1Y)),NA())</f>
        <v>6.7348494565058568E-3</v>
      </c>
      <c r="N2144" s="144">
        <f>IFERROR(_xll.qlIndexFixing(ONIndex1M,I2144,TRUE,_xll.ohTrigger(RecalcTrigger,Trigger1M)),NA())</f>
        <v>6.3688858065802378E-3</v>
      </c>
      <c r="O2144" s="44">
        <f>IFERROR(_xll.qlIndexFixing(ONIndex3M,I2144,TRUE,_xll.ohTrigger(RecalcTrigger,Trigger3M)),NA())</f>
        <v>6.6159193286985385E-3</v>
      </c>
      <c r="P2144" s="44">
        <f>IFERROR(_xll.qlIndexFixing(ONIndex6M,I2144,TRUE,_xll.ohTrigger(RecalcTrigger,Trigger6M)),NA())</f>
        <v>6.4690006111867149E-3</v>
      </c>
      <c r="Q2144" s="145">
        <f>IFERROR(_xll.qlIndexFixing(ONIndex1Y,I2144,TRUE,_xll.ohTrigger(RecalcTrigger,Trigger1Y)),NA())</f>
        <v>6.8038867875763742E-3</v>
      </c>
    </row>
    <row r="2145" spans="2:17" x14ac:dyDescent="0.2">
      <c r="B2145" s="39" t="s">
        <v>42</v>
      </c>
      <c r="D2145" s="42">
        <f>_xll.qlCalendarAdvance(Calendar,$D2144,B2145,"f",FALSE)</f>
        <v>54785</v>
      </c>
      <c r="E2145" s="139">
        <f>_xll.qlInterestRateIndexValueDate(IndexON,D2145)</f>
        <v>54785</v>
      </c>
      <c r="F2145" s="155">
        <f>IFERROR(_xll.qlIndexFixing(IndexON,D2145,TRUE,_xll.ohTrigger(RecalcTrigger,TriggerON)),NA())</f>
        <v>6.299318775324636E-3</v>
      </c>
      <c r="H2145" s="42">
        <f>_xll.qlCalendarAdvance(Calendar,$H2144,B2145,"f",FALSE)</f>
        <v>54785</v>
      </c>
      <c r="I2145" s="139">
        <f>_xll.qlInterestRateIndexValueDate(Index1M,$H2145)</f>
        <v>54787</v>
      </c>
      <c r="J2145" s="144">
        <f>IFERROR(_xll.qlIndexFixing(Index1M,$H2145,TRUE,_xll.ohTrigger(RecalcTrigger,Trigger1M)),NA())</f>
        <v>6.361797439214667E-3</v>
      </c>
      <c r="K2145" s="44">
        <f>IFERROR(_xll.qlIndexFixing(Index3M,H2145,TRUE,_xll.ohTrigger(RecalcTrigger,Trigger3M)),NA())</f>
        <v>6.5987823008430979E-3</v>
      </c>
      <c r="L2145" s="44">
        <f>IFERROR(_xll.qlIndexFixing(Index6M,$H2145,TRUE,_xll.ohTrigger(RecalcTrigger,Trigger6M)),NA())</f>
        <v>6.4353756013236412E-3</v>
      </c>
      <c r="M2145" s="145">
        <f>IFERROR(_xll.qlIndexFixing(Index1Y,$H2145,TRUE,_xll.ohTrigger(RecalcTrigger,Trigger1Y)),NA())</f>
        <v>6.7311603078287928E-3</v>
      </c>
      <c r="N2145" s="144">
        <f>IFERROR(_xll.qlIndexFixing(ONIndex1M,I2145,TRUE,_xll.ohTrigger(RecalcTrigger,Trigger1M)),NA())</f>
        <v>6.3655526477113256E-3</v>
      </c>
      <c r="O2145" s="44">
        <f>IFERROR(_xll.qlIndexFixing(ONIndex3M,I2145,TRUE,_xll.ohTrigger(RecalcTrigger,Trigger3M)),NA())</f>
        <v>6.6126295859003648E-3</v>
      </c>
      <c r="P2145" s="44">
        <f>IFERROR(_xll.qlIndexFixing(ONIndex6M,I2145,TRUE,_xll.ohTrigger(RecalcTrigger,Trigger6M)),NA())</f>
        <v>6.4657012278601655E-3</v>
      </c>
      <c r="Q2145" s="145">
        <f>IFERROR(_xll.qlIndexFixing(ONIndex1Y,I2145,TRUE,_xll.ohTrigger(RecalcTrigger,Trigger1Y)),NA())</f>
        <v>6.8003713325293091E-3</v>
      </c>
    </row>
    <row r="2146" spans="2:17" x14ac:dyDescent="0.2">
      <c r="B2146" s="39" t="s">
        <v>42</v>
      </c>
      <c r="D2146" s="42">
        <f>_xll.qlCalendarAdvance(Calendar,$D2145,B2146,"f",FALSE)</f>
        <v>54792</v>
      </c>
      <c r="E2146" s="139">
        <f>_xll.qlInterestRateIndexValueDate(IndexON,D2146)</f>
        <v>54792</v>
      </c>
      <c r="F2146" s="155">
        <f>IFERROR(_xll.qlIndexFixing(IndexON,D2146,TRUE,_xll.ohTrigger(RecalcTrigger,TriggerON)),NA())</f>
        <v>6.2959834772069456E-3</v>
      </c>
      <c r="H2146" s="42">
        <f>_xll.qlCalendarAdvance(Calendar,$H2145,B2146,"f",FALSE)</f>
        <v>54792</v>
      </c>
      <c r="I2146" s="139">
        <f>_xll.qlInterestRateIndexValueDate(Index1M,$H2146)</f>
        <v>54794</v>
      </c>
      <c r="J2146" s="144">
        <f>IFERROR(_xll.qlIndexFixing(Index1M,$H2146,TRUE,_xll.ohTrigger(RecalcTrigger,Trigger1M)),NA())</f>
        <v>6.3584439972705353E-3</v>
      </c>
      <c r="K2146" s="44">
        <f>IFERROR(_xll.qlIndexFixing(Index3M,H2146,TRUE,_xll.ohTrigger(RecalcTrigger,Trigger3M)),NA())</f>
        <v>6.5954383520177018E-3</v>
      </c>
      <c r="L2146" s="44">
        <f>IFERROR(_xll.qlIndexFixing(Index6M,$H2146,TRUE,_xll.ohTrigger(RecalcTrigger,Trigger6M)),NA())</f>
        <v>6.432251054699298E-3</v>
      </c>
      <c r="M2146" s="145">
        <f>IFERROR(_xll.qlIndexFixing(Index1Y,$H2146,TRUE,_xll.ohTrigger(RecalcTrigger,Trigger1Y)),NA())</f>
        <v>6.7274652464418445E-3</v>
      </c>
      <c r="N2146" s="144">
        <f>IFERROR(_xll.qlIndexFixing(ONIndex1M,I2146,TRUE,_xll.ohTrigger(RecalcTrigger,Trigger1M)),NA())</f>
        <v>6.3622125105045058E-3</v>
      </c>
      <c r="O2146" s="44">
        <f>IFERROR(_xll.qlIndexFixing(ONIndex3M,I2146,TRUE,_xll.ohTrigger(RecalcTrigger,Trigger3M)),NA())</f>
        <v>6.6093326741167857E-3</v>
      </c>
      <c r="P2146" s="44">
        <f>IFERROR(_xll.qlIndexFixing(ONIndex6M,I2146,TRUE,_xll.ohTrigger(RecalcTrigger,Trigger6M)),NA())</f>
        <v>6.4624022948933657E-3</v>
      </c>
      <c r="Q2146" s="145">
        <f>IFERROR(_xll.qlIndexFixing(ONIndex1Y,I2146,TRUE,_xll.ohTrigger(RecalcTrigger,Trigger1Y)),NA())</f>
        <v>6.7968500975457147E-3</v>
      </c>
    </row>
    <row r="2147" spans="2:17" x14ac:dyDescent="0.2">
      <c r="B2147" s="39" t="s">
        <v>42</v>
      </c>
      <c r="D2147" s="42">
        <f>_xll.qlCalendarAdvance(Calendar,$D2146,B2147,"f",FALSE)</f>
        <v>54799</v>
      </c>
      <c r="E2147" s="139">
        <f>_xll.qlInterestRateIndexValueDate(IndexON,D2147)</f>
        <v>54799</v>
      </c>
      <c r="F2147" s="155">
        <f>IFERROR(_xll.qlIndexFixing(IndexON,D2147,TRUE,_xll.ohTrigger(RecalcTrigger,TriggerON)),NA())</f>
        <v>6.2926416374420313E-3</v>
      </c>
      <c r="H2147" s="42">
        <f>_xll.qlCalendarAdvance(Calendar,$H2146,B2147,"f",FALSE)</f>
        <v>54799</v>
      </c>
      <c r="I2147" s="139">
        <f>_xll.qlInterestRateIndexValueDate(Index1M,$H2147)</f>
        <v>54801</v>
      </c>
      <c r="J2147" s="144">
        <f>IFERROR(_xll.qlIndexFixing(Index1M,$H2147,TRUE,_xll.ohTrigger(RecalcTrigger,Trigger1M)),NA())</f>
        <v>6.355083569919151E-3</v>
      </c>
      <c r="K2147" s="44">
        <f>IFERROR(_xll.qlIndexFixing(Index3M,H2147,TRUE,_xll.ohTrigger(RecalcTrigger,Trigger3M)),NA())</f>
        <v>6.5920871959024296E-3</v>
      </c>
      <c r="L2147" s="44">
        <f>IFERROR(_xll.qlIndexFixing(Index6M,$H2147,TRUE,_xll.ohTrigger(RecalcTrigger,Trigger6M)),NA())</f>
        <v>6.4289488034860471E-3</v>
      </c>
      <c r="M2147" s="145">
        <f>IFERROR(_xll.qlIndexFixing(Index1Y,$H2147,TRUE,_xll.ohTrigger(RecalcTrigger,Trigger1Y)),NA())</f>
        <v>6.7237642681964417E-3</v>
      </c>
      <c r="N2147" s="144">
        <f>IFERROR(_xll.qlIndexFixing(ONIndex1M,I2147,TRUE,_xll.ohTrigger(RecalcTrigger,Trigger1M)),NA())</f>
        <v>6.3588653934409933E-3</v>
      </c>
      <c r="O2147" s="44">
        <f>IFERROR(_xll.qlIndexFixing(ONIndex3M,I2147,TRUE,_xll.ohTrigger(RecalcTrigger,Trigger3M)),NA())</f>
        <v>6.6060285891111903E-3</v>
      </c>
      <c r="P2147" s="44">
        <f>IFERROR(_xll.qlIndexFixing(ONIndex6M,I2147,TRUE,_xll.ohTrigger(RecalcTrigger,Trigger6M)),NA())</f>
        <v>6.4591038229977471E-3</v>
      </c>
      <c r="Q2147" s="145">
        <f>IFERROR(_xll.qlIndexFixing(ONIndex1Y,I2147,TRUE,_xll.ohTrigger(RecalcTrigger,Trigger1Y)),NA())</f>
        <v>6.7933230786287879E-3</v>
      </c>
    </row>
    <row r="2148" spans="2:17" x14ac:dyDescent="0.2">
      <c r="B2148" s="39" t="s">
        <v>42</v>
      </c>
      <c r="D2148" s="42">
        <f>_xll.qlCalendarAdvance(Calendar,$D2147,B2148,"f",FALSE)</f>
        <v>54806</v>
      </c>
      <c r="E2148" s="139">
        <f>_xll.qlInterestRateIndexValueDate(IndexON,D2148)</f>
        <v>54806</v>
      </c>
      <c r="F2148" s="155">
        <f>IFERROR(_xll.qlIndexFixing(IndexON,D2148,TRUE,_xll.ohTrigger(RecalcTrigger,TriggerON)),NA())</f>
        <v>6.2892932546709801E-3</v>
      </c>
      <c r="H2148" s="42">
        <f>_xll.qlCalendarAdvance(Calendar,$H2147,B2148,"f",FALSE)</f>
        <v>54806</v>
      </c>
      <c r="I2148" s="139">
        <f>_xll.qlInterestRateIndexValueDate(Index1M,$H2148)</f>
        <v>54808</v>
      </c>
      <c r="J2148" s="144">
        <f>IFERROR(_xll.qlIndexFixing(Index1M,$H2148,TRUE,_xll.ohTrigger(RecalcTrigger,Trigger1M)),NA())</f>
        <v>6.3517161555243229E-3</v>
      </c>
      <c r="K2148" s="44">
        <f>IFERROR(_xll.qlIndexFixing(Index3M,H2148,TRUE,_xll.ohTrigger(RecalcTrigger,Trigger3M)),NA())</f>
        <v>6.5887288281745171E-3</v>
      </c>
      <c r="L2148" s="44">
        <f>IFERROR(_xll.qlIndexFixing(Index6M,$H2148,TRUE,_xll.ohTrigger(RecalcTrigger,Trigger6M)),NA())</f>
        <v>6.4256471590740348E-3</v>
      </c>
      <c r="M2148" s="145">
        <f>IFERROR(_xll.qlIndexFixing(Index1Y,$H2148,TRUE,_xll.ohTrigger(RecalcTrigger,Trigger1Y)),NA())</f>
        <v>6.7200573689429159E-3</v>
      </c>
      <c r="N2148" s="144">
        <f>IFERROR(_xll.qlIndexFixing(ONIndex1M,I2148,TRUE,_xll.ohTrigger(RecalcTrigger,Trigger1M)),NA())</f>
        <v>6.3555112949220671E-3</v>
      </c>
      <c r="O2148" s="44">
        <f>IFERROR(_xll.qlIndexFixing(ONIndex3M,I2148,TRUE,_xll.ohTrigger(RecalcTrigger,Trigger3M)),NA())</f>
        <v>6.6027173265670314E-3</v>
      </c>
      <c r="P2148" s="44">
        <f>IFERROR(_xll.qlIndexFixing(ONIndex6M,I2148,TRUE,_xll.ohTrigger(RecalcTrigger,Trigger6M)),NA())</f>
        <v>6.4558058224850612E-3</v>
      </c>
      <c r="Q2148" s="145">
        <f>IFERROR(_xll.qlIndexFixing(ONIndex1Y,I2148,TRUE,_xll.ohTrigger(RecalcTrigger,Trigger1Y)),NA())</f>
        <v>6.7897902713021097E-3</v>
      </c>
    </row>
    <row r="2149" spans="2:17" x14ac:dyDescent="0.2">
      <c r="B2149" s="39" t="s">
        <v>42</v>
      </c>
      <c r="D2149" s="42">
        <f>_xll.qlCalendarAdvance(Calendar,$D2148,B2149,"f",FALSE)</f>
        <v>54813</v>
      </c>
      <c r="E2149" s="139">
        <f>_xll.qlInterestRateIndexValueDate(IndexON,D2149)</f>
        <v>54813</v>
      </c>
      <c r="F2149" s="155">
        <f>IFERROR(_xll.qlIndexFixing(IndexON,D2149,TRUE,_xll.ohTrigger(RecalcTrigger,TriggerON)),NA())</f>
        <v>6.2859383282543035E-3</v>
      </c>
      <c r="H2149" s="42">
        <f>_xll.qlCalendarAdvance(Calendar,$H2148,B2149,"f",FALSE)</f>
        <v>54813</v>
      </c>
      <c r="I2149" s="139">
        <f>_xll.qlInterestRateIndexValueDate(Index1M,$H2149)</f>
        <v>54815</v>
      </c>
      <c r="J2149" s="144">
        <f>IFERROR(_xll.qlIndexFixing(Index1M,$H2149,TRUE,_xll.ohTrigger(RecalcTrigger,Trigger1M)),NA())</f>
        <v>6.3483417524548558E-3</v>
      </c>
      <c r="K2149" s="44">
        <f>IFERROR(_xll.qlIndexFixing(Index3M,H2149,TRUE,_xll.ohTrigger(RecalcTrigger,Trigger3M)),NA())</f>
        <v>6.585363244512088E-3</v>
      </c>
      <c r="L2149" s="44">
        <f>IFERROR(_xll.qlIndexFixing(Index6M,$H2149,TRUE,_xll.ohTrigger(RecalcTrigger,Trigger6M)),NA())</f>
        <v>6.4223461319158955E-3</v>
      </c>
      <c r="M2149" s="145">
        <f>IFERROR(_xll.qlIndexFixing(Index1Y,$H2149,TRUE,_xll.ohTrigger(RecalcTrigger,Trigger1Y)),NA())</f>
        <v>6.7163445445320401E-3</v>
      </c>
      <c r="N2149" s="144">
        <f>IFERROR(_xll.qlIndexFixing(ONIndex1M,I2149,TRUE,_xll.ohTrigger(RecalcTrigger,Trigger1M)),NA())</f>
        <v>6.352150213349006E-3</v>
      </c>
      <c r="O2149" s="44">
        <f>IFERROR(_xll.qlIndexFixing(ONIndex3M,I2149,TRUE,_xll.ohTrigger(RecalcTrigger,Trigger3M)),NA())</f>
        <v>6.5993988820878258E-3</v>
      </c>
      <c r="P2149" s="44">
        <f>IFERROR(_xll.qlIndexFixing(ONIndex6M,I2149,TRUE,_xll.ohTrigger(RecalcTrigger,Trigger6M)),NA())</f>
        <v>6.4525083039068676E-3</v>
      </c>
      <c r="Q2149" s="145">
        <f>IFERROR(_xll.qlIndexFixing(ONIndex1Y,I2149,TRUE,_xll.ohTrigger(RecalcTrigger,Trigger1Y)),NA())</f>
        <v>6.7862516717287491E-3</v>
      </c>
    </row>
    <row r="2150" spans="2:17" x14ac:dyDescent="0.2">
      <c r="B2150" s="39" t="s">
        <v>42</v>
      </c>
      <c r="D2150" s="42">
        <f>_xll.qlCalendarAdvance(Calendar,$D2149,B2150,"f",FALSE)</f>
        <v>54820</v>
      </c>
      <c r="E2150" s="139">
        <f>_xll.qlInterestRateIndexValueDate(IndexON,D2150)</f>
        <v>54820</v>
      </c>
      <c r="F2150" s="155">
        <f>IFERROR(_xll.qlIndexFixing(IndexON,D2150,TRUE,_xll.ohTrigger(RecalcTrigger,TriggerON)),NA())</f>
        <v>6.2825768570728968E-3</v>
      </c>
      <c r="H2150" s="42">
        <f>_xll.qlCalendarAdvance(Calendar,$H2149,B2150,"f",FALSE)</f>
        <v>54820</v>
      </c>
      <c r="I2150" s="139">
        <f>_xll.qlInterestRateIndexValueDate(Index1M,$H2150)</f>
        <v>54822</v>
      </c>
      <c r="J2150" s="144">
        <f>IFERROR(_xll.qlIndexFixing(Index1M,$H2150,TRUE,_xll.ohTrigger(RecalcTrigger,Trigger1M)),NA())</f>
        <v>6.3457049324914094E-3</v>
      </c>
      <c r="K2150" s="44">
        <f>IFERROR(_xll.qlIndexFixing(Index3M,H2150,TRUE,_xll.ohTrigger(RecalcTrigger,Trigger3M)),NA())</f>
        <v>6.5821725533827639E-3</v>
      </c>
      <c r="L2150" s="44">
        <f>IFERROR(_xll.qlIndexFixing(Index6M,$H2150,TRUE,_xll.ohTrigger(RecalcTrigger,Trigger6M)),NA())</f>
        <v>6.4190457324651449E-3</v>
      </c>
      <c r="M2150" s="145">
        <f>IFERROR(_xll.qlIndexFixing(Index1Y,$H2150,TRUE,_xll.ohTrigger(RecalcTrigger,Trigger1Y)),NA())</f>
        <v>6.7126257908156784E-3</v>
      </c>
      <c r="N2150" s="144">
        <f>IFERROR(_xll.qlIndexFixing(ONIndex1M,I2150,TRUE,_xll.ohTrigger(RecalcTrigger,Trigger1M)),NA())</f>
        <v>6.3487821468832806E-3</v>
      </c>
      <c r="O2150" s="44">
        <f>IFERROR(_xll.qlIndexFixing(ONIndex3M,I2150,TRUE,_xll.ohTrigger(RecalcTrigger,Trigger3M)),NA())</f>
        <v>6.5960732513570264E-3</v>
      </c>
      <c r="P2150" s="44">
        <f>IFERROR(_xll.qlIndexFixing(ONIndex6M,I2150,TRUE,_xll.ohTrigger(RecalcTrigger,Trigger6M)),NA())</f>
        <v>6.4492112774150456E-3</v>
      </c>
      <c r="Q2150" s="145">
        <f>IFERROR(_xll.qlIndexFixing(ONIndex1Y,I2150,TRUE,_xll.ohTrigger(RecalcTrigger,Trigger1Y)),NA())</f>
        <v>6.782707275432287E-3</v>
      </c>
    </row>
    <row r="2151" spans="2:17" x14ac:dyDescent="0.2">
      <c r="B2151" s="39" t="s">
        <v>42</v>
      </c>
      <c r="D2151" s="42">
        <f>_xll.qlCalendarAdvance(Calendar,$D2150,B2151,"f",FALSE)</f>
        <v>54827</v>
      </c>
      <c r="E2151" s="139">
        <f>_xll.qlInterestRateIndexValueDate(IndexON,D2151)</f>
        <v>54827</v>
      </c>
      <c r="F2151" s="155">
        <f>IFERROR(_xll.qlIndexFixing(IndexON,D2151,TRUE,_xll.ohTrigger(RecalcTrigger,TriggerON)),NA())</f>
        <v>6.2792088400875912E-3</v>
      </c>
      <c r="H2151" s="42">
        <f>_xll.qlCalendarAdvance(Calendar,$H2150,B2151,"f",FALSE)</f>
        <v>54827</v>
      </c>
      <c r="I2151" s="139">
        <f>_xll.qlInterestRateIndexValueDate(Index1M,$H2151)</f>
        <v>54829</v>
      </c>
      <c r="J2151" s="144">
        <f>IFERROR(_xll.qlIndexFixing(Index1M,$H2151,TRUE,_xll.ohTrigger(RecalcTrigger,Trigger1M)),NA())</f>
        <v>6.3423187840012342E-3</v>
      </c>
      <c r="K2151" s="44">
        <f>IFERROR(_xll.qlIndexFixing(Index3M,H2151,TRUE,_xll.ohTrigger(RecalcTrigger,Trigger3M)),NA())</f>
        <v>6.5787931034448953E-3</v>
      </c>
      <c r="L2151" s="44">
        <f>IFERROR(_xll.qlIndexFixing(Index6M,$H2151,TRUE,_xll.ohTrigger(RecalcTrigger,Trigger6M)),NA())</f>
        <v>6.415745971174858E-3</v>
      </c>
      <c r="M2151" s="145">
        <f>IFERROR(_xll.qlIndexFixing(Index1Y,$H2151,TRUE,_xll.ohTrigger(RecalcTrigger,Trigger1Y)),NA())</f>
        <v>6.7089011036448225E-3</v>
      </c>
      <c r="N2151" s="144">
        <f>IFERROR(_xll.qlIndexFixing(ONIndex1M,I2151,TRUE,_xll.ohTrigger(RecalcTrigger,Trigger1M)),NA())</f>
        <v>6.3454070940061058E-3</v>
      </c>
      <c r="O2151" s="44">
        <f>IFERROR(_xll.qlIndexFixing(ONIndex3M,I2151,TRUE,_xll.ohTrigger(RecalcTrigger,Trigger3M)),NA())</f>
        <v>6.5927404300580861E-3</v>
      </c>
      <c r="P2151" s="44">
        <f>IFERROR(_xll.qlIndexFixing(ONIndex6M,I2151,TRUE,_xll.ohTrigger(RecalcTrigger,Trigger6M)),NA())</f>
        <v>6.445914753561155E-3</v>
      </c>
      <c r="Q2151" s="145">
        <f>IFERROR(_xll.qlIndexFixing(ONIndex1Y,I2151,TRUE,_xll.ohTrigger(RecalcTrigger,Trigger1Y)),NA())</f>
        <v>6.7791570782560484E-3</v>
      </c>
    </row>
    <row r="2152" spans="2:17" x14ac:dyDescent="0.2">
      <c r="B2152" s="39" t="s">
        <v>42</v>
      </c>
      <c r="D2152" s="42">
        <f>_xll.qlCalendarAdvance(Calendar,$D2151,B2152,"f",FALSE)</f>
        <v>54834</v>
      </c>
      <c r="E2152" s="139">
        <f>_xll.qlInterestRateIndexValueDate(IndexON,D2152)</f>
        <v>54834</v>
      </c>
      <c r="F2152" s="155">
        <f>IFERROR(_xll.qlIndexFixing(IndexON,D2152,TRUE,_xll.ohTrigger(RecalcTrigger,TriggerON)),NA())</f>
        <v>6.2758342762592179E-3</v>
      </c>
      <c r="H2152" s="42">
        <f>_xll.qlCalendarAdvance(Calendar,$H2151,B2152,"f",FALSE)</f>
        <v>54834</v>
      </c>
      <c r="I2152" s="139">
        <f>_xll.qlInterestRateIndexValueDate(Index1M,$H2152)</f>
        <v>54836</v>
      </c>
      <c r="J2152" s="144">
        <f>IFERROR(_xll.qlIndexFixing(Index1M,$H2152,TRUE,_xll.ohTrigger(RecalcTrigger,Trigger1M)),NA())</f>
        <v>6.338925642758968E-3</v>
      </c>
      <c r="K2152" s="44">
        <f>IFERROR(_xll.qlIndexFixing(Index3M,H2152,TRUE,_xll.ohTrigger(RecalcTrigger,Trigger3M)),NA())</f>
        <v>6.5754064250096765E-3</v>
      </c>
      <c r="L2152" s="44">
        <f>IFERROR(_xll.qlIndexFixing(Index6M,$H2152,TRUE,_xll.ohTrigger(RecalcTrigger,Trigger6M)),NA())</f>
        <v>6.4124468584981099E-3</v>
      </c>
      <c r="M2152" s="145">
        <f>IFERROR(_xll.qlIndexFixing(Index1Y,$H2152,TRUE,_xll.ohTrigger(RecalcTrigger,Trigger1Y)),NA())</f>
        <v>6.705170478871118E-3</v>
      </c>
      <c r="N2152" s="144">
        <f>IFERROR(_xll.qlIndexFixing(ONIndex1M,I2152,TRUE,_xll.ohTrigger(RecalcTrigger,Trigger1M)),NA())</f>
        <v>6.3420250531187605E-3</v>
      </c>
      <c r="O2152" s="44">
        <f>IFERROR(_xll.qlIndexFixing(ONIndex3M,I2152,TRUE,_xll.ohTrigger(RecalcTrigger,Trigger3M)),NA())</f>
        <v>6.5894004138744577E-3</v>
      </c>
      <c r="P2152" s="44">
        <f>IFERROR(_xll.qlIndexFixing(ONIndex6M,I2152,TRUE,_xll.ohTrigger(RecalcTrigger,Trigger6M)),NA())</f>
        <v>6.4426187428967552E-3</v>
      </c>
      <c r="Q2152" s="145">
        <f>IFERROR(_xll.qlIndexFixing(ONIndex1Y,I2152,TRUE,_xll.ohTrigger(RecalcTrigger,Trigger1Y)),NA())</f>
        <v>6.7756010761232943E-3</v>
      </c>
    </row>
    <row r="2153" spans="2:17" x14ac:dyDescent="0.2">
      <c r="B2153" s="39" t="s">
        <v>42</v>
      </c>
      <c r="D2153" s="42">
        <f>_xll.qlCalendarAdvance(Calendar,$D2152,B2153,"f",FALSE)</f>
        <v>54841</v>
      </c>
      <c r="E2153" s="139">
        <f>_xll.qlInterestRateIndexValueDate(IndexON,D2153)</f>
        <v>54841</v>
      </c>
      <c r="F2153" s="155">
        <f>IFERROR(_xll.qlIndexFixing(IndexON,D2153,TRUE,_xll.ohTrigger(RecalcTrigger,TriggerON)),NA())</f>
        <v>6.2724531646285442E-3</v>
      </c>
      <c r="H2153" s="42">
        <f>_xll.qlCalendarAdvance(Calendar,$H2152,B2153,"f",FALSE)</f>
        <v>54841</v>
      </c>
      <c r="I2153" s="139">
        <f>_xll.qlInterestRateIndexValueDate(Index1M,$H2153)</f>
        <v>54843</v>
      </c>
      <c r="J2153" s="144">
        <f>IFERROR(_xll.qlIndexFixing(Index1M,$H2153,TRUE,_xll.ohTrigger(RecalcTrigger,Trigger1M)),NA())</f>
        <v>6.3355255071344853E-3</v>
      </c>
      <c r="K2153" s="44">
        <f>IFERROR(_xll.qlIndexFixing(Index3M,H2153,TRUE,_xll.ohTrigger(RecalcTrigger,Trigger3M)),NA())</f>
        <v>6.5720125137542721E-3</v>
      </c>
      <c r="L2153" s="44">
        <f>IFERROR(_xll.qlIndexFixing(Index6M,$H2153,TRUE,_xll.ohTrigger(RecalcTrigger,Trigger6M)),NA())</f>
        <v>6.4091484048870917E-3</v>
      </c>
      <c r="M2153" s="145">
        <f>IFERROR(_xll.qlIndexFixing(Index1Y,$H2153,TRUE,_xll.ohTrigger(RecalcTrigger,Trigger1Y)),NA())</f>
        <v>6.7014339123459945E-3</v>
      </c>
      <c r="N2153" s="144">
        <f>IFERROR(_xll.qlIndexFixing(ONIndex1M,I2153,TRUE,_xll.ohTrigger(RecalcTrigger,Trigger1M)),NA())</f>
        <v>6.3386360225425875E-3</v>
      </c>
      <c r="O2153" s="44">
        <f>IFERROR(_xll.qlIndexFixing(ONIndex3M,I2153,TRUE,_xll.ohTrigger(RecalcTrigger,Trigger3M)),NA())</f>
        <v>6.5860531983297221E-3</v>
      </c>
      <c r="P2153" s="44">
        <f>IFERROR(_xll.qlIndexFixing(ONIndex6M,I2153,TRUE,_xll.ohTrigger(RecalcTrigger,Trigger6M)),NA())</f>
        <v>6.4393232556536617E-3</v>
      </c>
      <c r="Q2153" s="145">
        <f>IFERROR(_xll.qlIndexFixing(ONIndex1Y,I2153,TRUE,_xll.ohTrigger(RecalcTrigger,Trigger1Y)),NA())</f>
        <v>6.7720392648773498E-3</v>
      </c>
    </row>
    <row r="2154" spans="2:17" x14ac:dyDescent="0.2">
      <c r="B2154" s="39" t="s">
        <v>42</v>
      </c>
      <c r="D2154" s="42">
        <f>_xll.qlCalendarAdvance(Calendar,$D2153,B2154,"f",FALSE)</f>
        <v>54848</v>
      </c>
      <c r="E2154" s="139">
        <f>_xll.qlInterestRateIndexValueDate(IndexON,D2154)</f>
        <v>54848</v>
      </c>
      <c r="F2154" s="155">
        <f>IFERROR(_xll.qlIndexFixing(IndexON,D2154,TRUE,_xll.ohTrigger(RecalcTrigger,TriggerON)),NA())</f>
        <v>6.2690655042363375E-3</v>
      </c>
      <c r="H2154" s="42">
        <f>_xll.qlCalendarAdvance(Calendar,$H2153,B2154,"f",FALSE)</f>
        <v>54848</v>
      </c>
      <c r="I2154" s="139">
        <f>_xll.qlInterestRateIndexValueDate(Index1M,$H2154)</f>
        <v>54850</v>
      </c>
      <c r="J2154" s="144">
        <f>IFERROR(_xll.qlIndexFixing(Index1M,$H2154,TRUE,_xll.ohTrigger(RecalcTrigger,Trigger1M)),NA())</f>
        <v>6.3313648497412278E-3</v>
      </c>
      <c r="K2154" s="44">
        <f>IFERROR(_xll.qlIndexFixing(Index3M,H2154,TRUE,_xll.ohTrigger(RecalcTrigger,Trigger3M)),NA())</f>
        <v>6.5680579041471144E-3</v>
      </c>
      <c r="L2154" s="44">
        <f>IFERROR(_xll.qlIndexFixing(Index6M,$H2154,TRUE,_xll.ohTrigger(RecalcTrigger,Trigger6M)),NA())</f>
        <v>6.4049586265663679E-3</v>
      </c>
      <c r="M2154" s="145">
        <f>IFERROR(_xll.qlIndexFixing(Index1Y,$H2154,TRUE,_xll.ohTrigger(RecalcTrigger,Trigger1Y)),NA())</f>
        <v>6.6976913999215364E-3</v>
      </c>
      <c r="N2154" s="144">
        <f>IFERROR(_xll.qlIndexFixing(ONIndex1M,I2154,TRUE,_xll.ohTrigger(RecalcTrigger,Trigger1M)),NA())</f>
        <v>6.3352400005189935E-3</v>
      </c>
      <c r="O2154" s="44">
        <f>IFERROR(_xll.qlIndexFixing(ONIndex3M,I2154,TRUE,_xll.ohTrigger(RecalcTrigger,Trigger3M)),NA())</f>
        <v>6.5826987792672043E-3</v>
      </c>
      <c r="P2154" s="44">
        <f>IFERROR(_xll.qlIndexFixing(ONIndex6M,I2154,TRUE,_xll.ohTrigger(RecalcTrigger,Trigger6M)),NA())</f>
        <v>6.4360283024633702E-3</v>
      </c>
      <c r="Q2154" s="145">
        <f>IFERROR(_xll.qlIndexFixing(ONIndex1Y,I2154,TRUE,_xll.ohTrigger(RecalcTrigger,Trigger1Y)),NA())</f>
        <v>6.7684716402016676E-3</v>
      </c>
    </row>
    <row r="2155" spans="2:17" x14ac:dyDescent="0.2">
      <c r="B2155" s="39" t="s">
        <v>42</v>
      </c>
      <c r="D2155" s="42">
        <f>_xll.qlCalendarAdvance(Calendar,$D2154,B2155,"f",FALSE)</f>
        <v>54855</v>
      </c>
      <c r="E2155" s="139">
        <f>_xll.qlInterestRateIndexValueDate(IndexON,D2155)</f>
        <v>54855</v>
      </c>
      <c r="F2155" s="155">
        <f>IFERROR(_xll.qlIndexFixing(IndexON,D2155,TRUE,_xll.ohTrigger(RecalcTrigger,TriggerON)),NA())</f>
        <v>6.2656712940434289E-3</v>
      </c>
      <c r="H2155" s="42">
        <f>_xll.qlCalendarAdvance(Calendar,$H2154,B2155,"f",FALSE)</f>
        <v>54855</v>
      </c>
      <c r="I2155" s="139">
        <f>_xll.qlInterestRateIndexValueDate(Index1M,$H2155)</f>
        <v>54857</v>
      </c>
      <c r="J2155" s="144">
        <f>IFERROR(_xll.qlIndexFixing(Index1M,$H2155,TRUE,_xll.ohTrigger(RecalcTrigger,Trigger1M)),NA())</f>
        <v>6.3277593998612896E-3</v>
      </c>
      <c r="K2155" s="44">
        <f>IFERROR(_xll.qlIndexFixing(Index3M,H2155,TRUE,_xll.ohTrigger(RecalcTrigger,Trigger3M)),NA())</f>
        <v>6.564647773532703E-3</v>
      </c>
      <c r="L2155" s="44">
        <f>IFERROR(_xll.qlIndexFixing(Index6M,$H2155,TRUE,_xll.ohTrigger(RecalcTrigger,Trigger6M)),NA())</f>
        <v>6.4016614914070621E-3</v>
      </c>
      <c r="M2155" s="145">
        <f>IFERROR(_xll.qlIndexFixing(Index1Y,$H2155,TRUE,_xll.ohTrigger(RecalcTrigger,Trigger1Y)),NA())</f>
        <v>6.6939429374500477E-3</v>
      </c>
      <c r="N2155" s="144">
        <f>IFERROR(_xll.qlIndexFixing(ONIndex1M,I2155,TRUE,_xll.ohTrigger(RecalcTrigger,Trigger1M)),NA())</f>
        <v>6.3318369856091294E-3</v>
      </c>
      <c r="O2155" s="44">
        <f>IFERROR(_xll.qlIndexFixing(ONIndex3M,I2155,TRUE,_xll.ohTrigger(RecalcTrigger,Trigger3M)),NA())</f>
        <v>6.5793371522904209E-3</v>
      </c>
      <c r="P2155" s="44">
        <f>IFERROR(_xll.qlIndexFixing(ONIndex6M,I2155,TRUE,_xll.ohTrigger(RecalcTrigger,Trigger6M)),NA())</f>
        <v>6.43273389347776E-3</v>
      </c>
      <c r="Q2155" s="145">
        <f>IFERROR(_xll.qlIndexFixing(ONIndex1Y,I2155,TRUE,_xll.ohTrigger(RecalcTrigger,Trigger1Y)),NA())</f>
        <v>6.7648981980195089E-3</v>
      </c>
    </row>
    <row r="2156" spans="2:17" x14ac:dyDescent="0.2">
      <c r="B2156" s="39" t="s">
        <v>42</v>
      </c>
      <c r="D2156" s="42">
        <f>_xll.qlCalendarAdvance(Calendar,$D2155,B2156,"f",FALSE)</f>
        <v>54862</v>
      </c>
      <c r="E2156" s="139">
        <f>_xll.qlInterestRateIndexValueDate(IndexON,D2156)</f>
        <v>54862</v>
      </c>
      <c r="F2156" s="155">
        <f>IFERROR(_xll.qlIndexFixing(IndexON,D2156,TRUE,_xll.ohTrigger(RecalcTrigger,TriggerON)),NA())</f>
        <v>6.2622705329307138E-3</v>
      </c>
      <c r="H2156" s="42">
        <f>_xll.qlCalendarAdvance(Calendar,$H2155,B2156,"f",FALSE)</f>
        <v>54862</v>
      </c>
      <c r="I2156" s="139">
        <f>_xll.qlInterestRateIndexValueDate(Index1M,$H2156)</f>
        <v>54864</v>
      </c>
      <c r="J2156" s="144">
        <f>IFERROR(_xll.qlIndexFixing(Index1M,$H2156,TRUE,_xll.ohTrigger(RecalcTrigger,Trigger1M)),NA())</f>
        <v>6.3245251107035827E-3</v>
      </c>
      <c r="K2156" s="44">
        <f>IFERROR(_xll.qlIndexFixing(Index3M,H2156,TRUE,_xll.ohTrigger(RecalcTrigger,Trigger3M)),NA())</f>
        <v>6.5612303959013919E-3</v>
      </c>
      <c r="L2156" s="44">
        <f>IFERROR(_xll.qlIndexFixing(Index6M,$H2156,TRUE,_xll.ohTrigger(RecalcTrigger,Trigger6M)),NA())</f>
        <v>6.3983650506166207E-3</v>
      </c>
      <c r="M2156" s="145">
        <f>IFERROR(_xll.qlIndexFixing(Index1Y,$H2156,TRUE,_xll.ohTrigger(RecalcTrigger,Trigger1Y)),NA())</f>
        <v>6.6901885207831758E-3</v>
      </c>
      <c r="N2156" s="144">
        <f>IFERROR(_xll.qlIndexFixing(ONIndex1M,I2156,TRUE,_xll.ohTrigger(RecalcTrigger,Trigger1M)),NA())</f>
        <v>6.3284269760544021E-3</v>
      </c>
      <c r="O2156" s="44">
        <f>IFERROR(_xll.qlIndexFixing(ONIndex3M,I2156,TRUE,_xll.ohTrigger(RecalcTrigger,Trigger3M)),NA())</f>
        <v>6.575968313082825E-3</v>
      </c>
      <c r="P2156" s="44">
        <f>IFERROR(_xll.qlIndexFixing(ONIndex6M,I2156,TRUE,_xll.ohTrigger(RecalcTrigger,Trigger6M)),NA())</f>
        <v>6.4294400393283269E-3</v>
      </c>
      <c r="Q2156" s="145">
        <f>IFERROR(_xll.qlIndexFixing(ONIndex1Y,I2156,TRUE,_xll.ohTrigger(RecalcTrigger,Trigger1Y)),NA())</f>
        <v>6.7613189340942625E-3</v>
      </c>
    </row>
    <row r="2157" spans="2:17" x14ac:dyDescent="0.2">
      <c r="B2157" s="39" t="s">
        <v>42</v>
      </c>
      <c r="D2157" s="42">
        <f>_xll.qlCalendarAdvance(Calendar,$D2156,B2157,"f",FALSE)</f>
        <v>54869</v>
      </c>
      <c r="E2157" s="139">
        <f>_xll.qlInterestRateIndexValueDate(IndexON,D2157)</f>
        <v>54869</v>
      </c>
      <c r="F2157" s="155">
        <f>IFERROR(_xll.qlIndexFixing(IndexON,D2157,TRUE,_xll.ohTrigger(RecalcTrigger,TriggerON)),NA())</f>
        <v>6.2588632200188954E-3</v>
      </c>
      <c r="H2157" s="42">
        <f>_xll.qlCalendarAdvance(Calendar,$H2156,B2157,"f",FALSE)</f>
        <v>54869</v>
      </c>
      <c r="I2157" s="139">
        <f>_xll.qlInterestRateIndexValueDate(Index1M,$H2157)</f>
        <v>54871</v>
      </c>
      <c r="J2157" s="144">
        <f>IFERROR(_xll.qlIndexFixing(Index1M,$H2157,TRUE,_xll.ohTrigger(RecalcTrigger,Trigger1M)),NA())</f>
        <v>6.3210947393740891E-3</v>
      </c>
      <c r="K2157" s="44">
        <f>IFERROR(_xll.qlIndexFixing(Index3M,H2157,TRUE,_xll.ohTrigger(RecalcTrigger,Trigger3M)),NA())</f>
        <v>6.5578057669305519E-3</v>
      </c>
      <c r="L2157" s="44">
        <f>IFERROR(_xll.qlIndexFixing(Index6M,$H2157,TRUE,_xll.ohTrigger(RecalcTrigger,Trigger6M)),NA())</f>
        <v>6.3950693146490453E-3</v>
      </c>
      <c r="M2157" s="145">
        <f>IFERROR(_xll.qlIndexFixing(Index1Y,$H2157,TRUE,_xll.ohTrigger(RecalcTrigger,Trigger1Y)),NA())</f>
        <v>6.6864281457736626E-3</v>
      </c>
      <c r="N2157" s="144">
        <f>IFERROR(_xll.qlIndexFixing(ONIndex1M,I2157,TRUE,_xll.ohTrigger(RecalcTrigger,Trigger1M)),NA())</f>
        <v>6.3250099702560902E-3</v>
      </c>
      <c r="O2157" s="44">
        <f>IFERROR(_xll.qlIndexFixing(ONIndex3M,I2157,TRUE,_xll.ohTrigger(RecalcTrigger,Trigger3M)),NA())</f>
        <v>6.5725922574078055E-3</v>
      </c>
      <c r="P2157" s="44">
        <f>IFERROR(_xll.qlIndexFixing(ONIndex6M,I2157,TRUE,_xll.ohTrigger(RecalcTrigger,Trigger6M)),NA())</f>
        <v>6.4261467504067582E-3</v>
      </c>
      <c r="Q2157" s="145">
        <f>IFERROR(_xll.qlIndexFixing(ONIndex1Y,I2157,TRUE,_xll.ohTrigger(RecalcTrigger,Trigger1Y)),NA())</f>
        <v>6.7577338442692536E-3</v>
      </c>
    </row>
    <row r="2158" spans="2:17" x14ac:dyDescent="0.2">
      <c r="B2158" s="39" t="s">
        <v>42</v>
      </c>
      <c r="D2158" s="42">
        <f>_xll.qlCalendarAdvance(Calendar,$D2157,B2158,"f",FALSE)</f>
        <v>54876</v>
      </c>
      <c r="E2158" s="139">
        <f>_xll.qlInterestRateIndexValueDate(IndexON,D2158)</f>
        <v>54876</v>
      </c>
      <c r="F2158" s="155">
        <f>IFERROR(_xll.qlIndexFixing(IndexON,D2158,TRUE,_xll.ohTrigger(RecalcTrigger,TriggerON)),NA())</f>
        <v>6.255449354268805E-3</v>
      </c>
      <c r="H2158" s="42">
        <f>_xll.qlCalendarAdvance(Calendar,$H2157,B2158,"f",FALSE)</f>
        <v>54876</v>
      </c>
      <c r="I2158" s="139">
        <f>_xll.qlInterestRateIndexValueDate(Index1M,$H2158)</f>
        <v>54878</v>
      </c>
      <c r="J2158" s="144">
        <f>IFERROR(_xll.qlIndexFixing(Index1M,$H2158,TRUE,_xll.ohTrigger(RecalcTrigger,Trigger1M)),NA())</f>
        <v>6.3182293166478389E-3</v>
      </c>
      <c r="K2158" s="44">
        <f>IFERROR(_xll.qlIndexFixing(Index3M,H2158,TRUE,_xll.ohTrigger(RecalcTrigger,Trigger3M)),NA())</f>
        <v>6.5545607505417105E-3</v>
      </c>
      <c r="L2158" s="44">
        <f>IFERROR(_xll.qlIndexFixing(Index6M,$H2158,TRUE,_xll.ohTrigger(RecalcTrigger,Trigger6M)),NA())</f>
        <v>6.3923095576458016E-3</v>
      </c>
      <c r="M2158" s="145">
        <f>IFERROR(_xll.qlIndexFixing(Index1Y,$H2158,TRUE,_xll.ohTrigger(RecalcTrigger,Trigger1Y)),NA())</f>
        <v>6.6828728475816883E-3</v>
      </c>
      <c r="N2158" s="144">
        <f>IFERROR(_xll.qlIndexFixing(ONIndex1M,I2158,TRUE,_xll.ohTrigger(RecalcTrigger,Trigger1M)),NA())</f>
        <v>6.3215859665355367E-3</v>
      </c>
      <c r="O2158" s="44">
        <f>IFERROR(_xll.qlIndexFixing(ONIndex3M,I2158,TRUE,_xll.ohTrigger(RecalcTrigger,Trigger3M)),NA())</f>
        <v>6.569208980629071E-3</v>
      </c>
      <c r="P2158" s="44">
        <f>IFERROR(_xll.qlIndexFixing(ONIndex6M,I2158,TRUE,_xll.ohTrigger(RecalcTrigger,Trigger6M)),NA())</f>
        <v>6.4228540370248055E-3</v>
      </c>
      <c r="Q2158" s="145">
        <f>IFERROR(_xll.qlIndexFixing(ONIndex1Y,I2158,TRUE,_xll.ohTrigger(RecalcTrigger,Trigger1Y)),NA())</f>
        <v>6.7541429242279349E-3</v>
      </c>
    </row>
    <row r="2159" spans="2:17" x14ac:dyDescent="0.2">
      <c r="B2159" s="39" t="s">
        <v>42</v>
      </c>
      <c r="D2159" s="42">
        <f>_xll.qlCalendarAdvance(Calendar,$D2158,B2159,"f",FALSE)</f>
        <v>54883</v>
      </c>
      <c r="E2159" s="139">
        <f>_xll.qlInterestRateIndexValueDate(IndexON,D2159)</f>
        <v>54883</v>
      </c>
      <c r="F2159" s="155">
        <f>IFERROR(_xll.qlIndexFixing(IndexON,D2159,TRUE,_xll.ohTrigger(RecalcTrigger,TriggerON)),NA())</f>
        <v>6.2520289345613378E-3</v>
      </c>
      <c r="H2159" s="42">
        <f>_xll.qlCalendarAdvance(Calendar,$H2158,B2159,"f",FALSE)</f>
        <v>54883</v>
      </c>
      <c r="I2159" s="139">
        <f>_xll.qlInterestRateIndexValueDate(Index1M,$H2159)</f>
        <v>54885</v>
      </c>
      <c r="J2159" s="144">
        <f>IFERROR(_xll.qlIndexFixing(Index1M,$H2159,TRUE,_xll.ohTrigger(RecalcTrigger,Trigger1M)),NA())</f>
        <v>6.3142129849053097E-3</v>
      </c>
      <c r="K2159" s="44">
        <f>IFERROR(_xll.qlIndexFixing(Index3M,H2159,TRUE,_xll.ohTrigger(RecalcTrigger,Trigger3M)),NA())</f>
        <v>6.5511221878508637E-3</v>
      </c>
      <c r="L2159" s="44">
        <f>IFERROR(_xll.qlIndexFixing(Index6M,$H2159,TRUE,_xll.ohTrigger(RecalcTrigger,Trigger6M)),NA())</f>
        <v>6.389015271607964E-3</v>
      </c>
      <c r="M2159" s="145">
        <f>IFERROR(_xll.qlIndexFixing(Index1Y,$H2159,TRUE,_xll.ohTrigger(RecalcTrigger,Trigger1Y)),NA())</f>
        <v>6.6788895041372436E-3</v>
      </c>
      <c r="N2159" s="144">
        <f>IFERROR(_xll.qlIndexFixing(ONIndex1M,I2159,TRUE,_xll.ohTrigger(RecalcTrigger,Trigger1M)),NA())</f>
        <v>6.3171733907907424E-3</v>
      </c>
      <c r="O2159" s="44">
        <f>IFERROR(_xll.qlIndexFixing(ONIndex3M,I2159,TRUE,_xll.ohTrigger(RecalcTrigger,Trigger3M)),NA())</f>
        <v>6.5648484361435777E-3</v>
      </c>
      <c r="P2159" s="44">
        <f>IFERROR(_xll.qlIndexFixing(ONIndex6M,I2159,TRUE,_xll.ohTrigger(RecalcTrigger,Trigger6M)),NA())</f>
        <v>6.4186214110151241E-3</v>
      </c>
      <c r="Q2159" s="145">
        <f>IFERROR(_xll.qlIndexFixing(ONIndex1Y,I2159,TRUE,_xll.ohTrigger(RecalcTrigger,Trigger1Y)),NA())</f>
        <v>6.749517453741305E-3</v>
      </c>
    </row>
    <row r="2160" spans="2:17" x14ac:dyDescent="0.2">
      <c r="B2160" s="39" t="s">
        <v>42</v>
      </c>
      <c r="D2160" s="42">
        <f>_xll.qlCalendarAdvance(Calendar,$D2159,B2160,"f",FALSE)</f>
        <v>54890</v>
      </c>
      <c r="E2160" s="139">
        <f>_xll.qlInterestRateIndexValueDate(IndexON,D2160)</f>
        <v>54890</v>
      </c>
      <c r="F2160" s="155">
        <f>IFERROR(_xll.qlIndexFixing(IndexON,D2160,TRUE,_xll.ohTrigger(RecalcTrigger,TriggerON)),NA())</f>
        <v>6.2486019600971332E-3</v>
      </c>
      <c r="H2160" s="42">
        <f>_xll.qlCalendarAdvance(Calendar,$H2159,B2160,"f",FALSE)</f>
        <v>54890</v>
      </c>
      <c r="I2160" s="139">
        <f>_xll.qlInterestRateIndexValueDate(Index1M,$H2160)</f>
        <v>54892</v>
      </c>
      <c r="J2160" s="144">
        <f>IFERROR(_xll.qlIndexFixing(Index1M,$H2160,TRUE,_xll.ohTrigger(RecalcTrigger,Trigger1M)),NA())</f>
        <v>6.3107615985011356E-3</v>
      </c>
      <c r="K2160" s="44">
        <f>IFERROR(_xll.qlIndexFixing(Index3M,H2160,TRUE,_xll.ohTrigger(RecalcTrigger,Trigger3M)),NA())</f>
        <v>6.5476763612597666E-3</v>
      </c>
      <c r="L2160" s="44">
        <f>IFERROR(_xll.qlIndexFixing(Index6M,$H2160,TRUE,_xll.ohTrigger(RecalcTrigger,Trigger6M)),NA())</f>
        <v>6.3857217193835731E-3</v>
      </c>
      <c r="M2160" s="145">
        <f>IFERROR(_xll.qlIndexFixing(Index1Y,$H2160,TRUE,_xll.ohTrigger(RecalcTrigger,Trigger1Y)),NA())</f>
        <v>6.6751112292156023E-3</v>
      </c>
      <c r="N2160" s="144">
        <f>IFERROR(_xll.qlIndexFixing(ONIndex1M,I2160,TRUE,_xll.ohTrigger(RecalcTrigger,Trigger1M)),NA())</f>
        <v>6.314716958852884E-3</v>
      </c>
      <c r="O2160" s="44">
        <f>IFERROR(_xll.qlIndexFixing(ONIndex3M,I2160,TRUE,_xll.ohTrigger(RecalcTrigger,Trigger3M)),NA())</f>
        <v>6.562420747133757E-3</v>
      </c>
      <c r="P2160" s="44">
        <f>IFERROR(_xll.qlIndexFixing(ONIndex6M,I2160,TRUE,_xll.ohTrigger(RecalcTrigger,Trigger6M)),NA())</f>
        <v>6.4162703788461783E-3</v>
      </c>
      <c r="Q2160" s="145">
        <f>IFERROR(_xll.qlIndexFixing(ONIndex1Y,I2160,TRUE,_xll.ohTrigger(RecalcTrigger,Trigger1Y)),NA())</f>
        <v>6.7469435771894126E-3</v>
      </c>
    </row>
    <row r="2161" spans="2:17" x14ac:dyDescent="0.2">
      <c r="B2161" s="39" t="s">
        <v>42</v>
      </c>
      <c r="D2161" s="42">
        <f>_xll.qlCalendarAdvance(Calendar,$D2160,B2161,"f",FALSE)</f>
        <v>54897</v>
      </c>
      <c r="E2161" s="139">
        <f>_xll.qlInterestRateIndexValueDate(IndexON,D2161)</f>
        <v>54897</v>
      </c>
      <c r="F2161" s="155">
        <f>IFERROR(_xll.qlIndexFixing(IndexON,D2161,TRUE,_xll.ohTrigger(RecalcTrigger,TriggerON)),NA())</f>
        <v>6.2451684297570864E-3</v>
      </c>
      <c r="H2161" s="42">
        <f>_xll.qlCalendarAdvance(Calendar,$H2160,B2161,"f",FALSE)</f>
        <v>54897</v>
      </c>
      <c r="I2161" s="139">
        <f>_xll.qlInterestRateIndexValueDate(Index1M,$H2161)</f>
        <v>54899</v>
      </c>
      <c r="J2161" s="144">
        <f>IFERROR(_xll.qlIndexFixing(Index1M,$H2161,TRUE,_xll.ohTrigger(RecalcTrigger,Trigger1M)),NA())</f>
        <v>6.3073032038055143E-3</v>
      </c>
      <c r="K2161" s="44">
        <f>IFERROR(_xll.qlIndexFixing(Index3M,H2161,TRUE,_xll.ohTrigger(RecalcTrigger,Trigger3M)),NA())</f>
        <v>6.5442232664466009E-3</v>
      </c>
      <c r="L2161" s="44">
        <f>IFERROR(_xll.qlIndexFixing(Index6M,$H2161,TRUE,_xll.ohTrigger(RecalcTrigger,Trigger6M)),NA())</f>
        <v>6.3824289114254706E-3</v>
      </c>
      <c r="M2161" s="145">
        <f>IFERROR(_xll.qlIndexFixing(Index1Y,$H2161,TRUE,_xll.ohTrigger(RecalcTrigger,Trigger1Y)),NA())</f>
        <v>6.6713269793627272E-3</v>
      </c>
      <c r="N2161" s="144">
        <f>IFERROR(_xll.qlIndexFixing(ONIndex1M,I2161,TRUE,_xll.ohTrigger(RecalcTrigger,Trigger1M)),NA())</f>
        <v>6.3112719516134064E-3</v>
      </c>
      <c r="O2161" s="44">
        <f>IFERROR(_xll.qlIndexFixing(ONIndex3M,I2161,TRUE,_xll.ohTrigger(RecalcTrigger,Trigger3M)),NA())</f>
        <v>6.5590157816242112E-3</v>
      </c>
      <c r="P2161" s="44">
        <f>IFERROR(_xll.qlIndexFixing(ONIndex6M,I2161,TRUE,_xll.ohTrigger(RecalcTrigger,Trigger6M)),NA())</f>
        <v>6.412979454912815E-3</v>
      </c>
      <c r="Q2161" s="145">
        <f>IFERROR(_xll.qlIndexFixing(ONIndex1Y,I2161,TRUE,_xll.ohTrigger(RecalcTrigger,Trigger1Y)),NA())</f>
        <v>6.7433351417189868E-3</v>
      </c>
    </row>
    <row r="2162" spans="2:17" x14ac:dyDescent="0.2">
      <c r="B2162" s="39" t="s">
        <v>42</v>
      </c>
      <c r="D2162" s="42">
        <f>_xll.qlCalendarAdvance(Calendar,$D2161,B2162,"f",FALSE)</f>
        <v>54904</v>
      </c>
      <c r="E2162" s="139">
        <f>_xll.qlInterestRateIndexValueDate(IndexON,D2162)</f>
        <v>54904</v>
      </c>
      <c r="F2162" s="155">
        <f>IFERROR(_xll.qlIndexFixing(IndexON,D2162,TRUE,_xll.ohTrigger(RecalcTrigger,TriggerON)),NA())</f>
        <v>6.2417283425020287E-3</v>
      </c>
      <c r="H2162" s="42">
        <f>_xll.qlCalendarAdvance(Calendar,$H2161,B2162,"f",FALSE)</f>
        <v>54904</v>
      </c>
      <c r="I2162" s="139">
        <f>_xll.qlInterestRateIndexValueDate(Index1M,$H2162)</f>
        <v>54906</v>
      </c>
      <c r="J2162" s="144">
        <f>IFERROR(_xll.qlIndexFixing(Index1M,$H2162,TRUE,_xll.ohTrigger(RecalcTrigger,Trigger1M)),NA())</f>
        <v>6.3038377991822547E-3</v>
      </c>
      <c r="K2162" s="44">
        <f>IFERROR(_xll.qlIndexFixing(Index3M,H2162,TRUE,_xll.ohTrigger(RecalcTrigger,Trigger3M)),NA())</f>
        <v>6.5407628990886719E-3</v>
      </c>
      <c r="L2162" s="44">
        <f>IFERROR(_xll.qlIndexFixing(Index6M,$H2162,TRUE,_xll.ohTrigger(RecalcTrigger,Trigger6M)),NA())</f>
        <v>6.3791368581860592E-3</v>
      </c>
      <c r="M2162" s="145">
        <f>IFERROR(_xll.qlIndexFixing(Index1Y,$H2162,TRUE,_xll.ohTrigger(RecalcTrigger,Trigger1Y)),NA())</f>
        <v>6.6675367504313585E-3</v>
      </c>
      <c r="N2162" s="144">
        <f>IFERROR(_xll.qlIndexFixing(ONIndex1M,I2162,TRUE,_xll.ohTrigger(RecalcTrigger,Trigger1M)),NA())</f>
        <v>6.3078199398969304E-3</v>
      </c>
      <c r="O2162" s="44">
        <f>IFERROR(_xll.qlIndexFixing(ONIndex3M,I2162,TRUE,_xll.ohTrigger(RecalcTrigger,Trigger3M)),NA())</f>
        <v>6.555603577904634E-3</v>
      </c>
      <c r="P2162" s="44">
        <f>IFERROR(_xll.qlIndexFixing(ONIndex6M,I2162,TRUE,_xll.ohTrigger(RecalcTrigger,Trigger6M)),NA())</f>
        <v>6.4096891482456897E-3</v>
      </c>
      <c r="Q2162" s="145">
        <f>IFERROR(_xll.qlIndexFixing(ONIndex1Y,I2162,TRUE,_xll.ohTrigger(RecalcTrigger,Trigger1Y)),NA())</f>
        <v>6.7397208594055513E-3</v>
      </c>
    </row>
    <row r="2163" spans="2:17" x14ac:dyDescent="0.2">
      <c r="B2163" s="39" t="s">
        <v>42</v>
      </c>
      <c r="D2163" s="42">
        <f>_xll.qlCalendarAdvance(Calendar,$D2162,B2163,"f",FALSE)</f>
        <v>54911</v>
      </c>
      <c r="E2163" s="139">
        <f>_xll.qlInterestRateIndexValueDate(IndexON,D2163)</f>
        <v>54911</v>
      </c>
      <c r="F2163" s="155">
        <f>IFERROR(_xll.qlIndexFixing(IndexON,D2163,TRUE,_xll.ohTrigger(RecalcTrigger,TriggerON)),NA())</f>
        <v>6.2382816973727273E-3</v>
      </c>
      <c r="H2163" s="42">
        <f>_xll.qlCalendarAdvance(Calendar,$H2162,B2163,"f",FALSE)</f>
        <v>54911</v>
      </c>
      <c r="I2163" s="139">
        <f>_xll.qlInterestRateIndexValueDate(Index1M,$H2163)</f>
        <v>54913</v>
      </c>
      <c r="J2163" s="144">
        <f>IFERROR(_xll.qlIndexFixing(Index1M,$H2163,TRUE,_xll.ohTrigger(RecalcTrigger,Trigger1M)),NA())</f>
        <v>6.3003653829951656E-3</v>
      </c>
      <c r="K2163" s="44">
        <f>IFERROR(_xll.qlIndexFixing(Index3M,H2163,TRUE,_xll.ohTrigger(RecalcTrigger,Trigger3M)),NA())</f>
        <v>6.5371054729029586E-3</v>
      </c>
      <c r="L2163" s="44">
        <f>IFERROR(_xll.qlIndexFixing(Index6M,$H2163,TRUE,_xll.ohTrigger(RecalcTrigger,Trigger6M)),NA())</f>
        <v>6.3753102855088686E-3</v>
      </c>
      <c r="M2163" s="145">
        <f>IFERROR(_xll.qlIndexFixing(Index1Y,$H2163,TRUE,_xll.ohTrigger(RecalcTrigger,Trigger1Y)),NA())</f>
        <v>6.6637405382753354E-3</v>
      </c>
      <c r="N2163" s="144">
        <f>IFERROR(_xll.qlIndexFixing(ONIndex1M,I2163,TRUE,_xll.ohTrigger(RecalcTrigger,Trigger1M)),NA())</f>
        <v>6.3043609221047348E-3</v>
      </c>
      <c r="O2163" s="44">
        <f>IFERROR(_xll.qlIndexFixing(ONIndex3M,I2163,TRUE,_xll.ohTrigger(RecalcTrigger,Trigger3M)),NA())</f>
        <v>6.5521841315785423E-3</v>
      </c>
      <c r="P2163" s="44">
        <f>IFERROR(_xll.qlIndexFixing(ONIndex6M,I2163,TRUE,_xll.ohTrigger(RecalcTrigger,Trigger6M)),NA())</f>
        <v>6.4063994693164261E-3</v>
      </c>
      <c r="Q2163" s="145">
        <f>IFERROR(_xll.qlIndexFixing(ONIndex1Y,I2163,TRUE,_xll.ohTrigger(RecalcTrigger,Trigger1Y)),NA())</f>
        <v>6.736100726092431E-3</v>
      </c>
    </row>
    <row r="2164" spans="2:17" x14ac:dyDescent="0.2">
      <c r="B2164" s="39" t="s">
        <v>42</v>
      </c>
      <c r="D2164" s="42">
        <f>_xll.qlCalendarAdvance(Calendar,$D2163,B2164,"f",FALSE)</f>
        <v>54918</v>
      </c>
      <c r="E2164" s="139">
        <f>_xll.qlInterestRateIndexValueDate(IndexON,D2164)</f>
        <v>54918</v>
      </c>
      <c r="F2164" s="155">
        <f>IFERROR(_xll.qlIndexFixing(IndexON,D2164,TRUE,_xll.ohTrigger(RecalcTrigger,TriggerON)),NA())</f>
        <v>6.2348284933300135E-3</v>
      </c>
      <c r="H2164" s="42">
        <f>_xll.qlCalendarAdvance(Calendar,$H2163,B2164,"f",FALSE)</f>
        <v>54918</v>
      </c>
      <c r="I2164" s="139">
        <f>_xll.qlInterestRateIndexValueDate(Index1M,$H2164)</f>
        <v>54920</v>
      </c>
      <c r="J2164" s="144">
        <f>IFERROR(_xll.qlIndexFixing(Index1M,$H2164,TRUE,_xll.ohTrigger(RecalcTrigger,Trigger1M)),NA())</f>
        <v>6.2968859536105537E-3</v>
      </c>
      <c r="K2164" s="44">
        <f>IFERROR(_xll.qlIndexFixing(Index3M,H2164,TRUE,_xll.ohTrigger(RecalcTrigger,Trigger3M)),NA())</f>
        <v>6.5336299635200615E-3</v>
      </c>
      <c r="L2164" s="44">
        <f>IFERROR(_xll.qlIndexFixing(Index6M,$H2164,TRUE,_xll.ohTrigger(RecalcTrigger,Trigger6M)),NA())</f>
        <v>6.3720197759911034E-3</v>
      </c>
      <c r="M2164" s="145">
        <f>IFERROR(_xll.qlIndexFixing(Index1Y,$H2164,TRUE,_xll.ohTrigger(RecalcTrigger,Trigger1Y)),NA())</f>
        <v>6.6599383387480546E-3</v>
      </c>
      <c r="N2164" s="144">
        <f>IFERROR(_xll.qlIndexFixing(ONIndex1M,I2164,TRUE,_xll.ohTrigger(RecalcTrigger,Trigger1M)),NA())</f>
        <v>6.3008948965581624E-3</v>
      </c>
      <c r="O2164" s="44">
        <f>IFERROR(_xll.qlIndexFixing(ONIndex3M,I2164,TRUE,_xll.ohTrigger(RecalcTrigger,Trigger3M)),NA())</f>
        <v>6.5487574383293889E-3</v>
      </c>
      <c r="P2164" s="44">
        <f>IFERROR(_xll.qlIndexFixing(ONIndex6M,I2164,TRUE,_xll.ohTrigger(RecalcTrigger,Trigger6M)),NA())</f>
        <v>6.4031104285167117E-3</v>
      </c>
      <c r="Q2164" s="145">
        <f>IFERROR(_xll.qlIndexFixing(ONIndex1Y,I2164,TRUE,_xll.ohTrigger(RecalcTrigger,Trigger1Y)),NA())</f>
        <v>6.7324747374630789E-3</v>
      </c>
    </row>
    <row r="2165" spans="2:17" x14ac:dyDescent="0.2">
      <c r="B2165" s="39" t="s">
        <v>42</v>
      </c>
      <c r="D2165" s="42">
        <f>_xll.qlCalendarAdvance(Calendar,$D2164,B2165,"f",FALSE)</f>
        <v>54925</v>
      </c>
      <c r="E2165" s="139">
        <f>_xll.qlInterestRateIndexValueDate(IndexON,D2165)</f>
        <v>54925</v>
      </c>
      <c r="F2165" s="155">
        <f>IFERROR(_xll.qlIndexFixing(IndexON,D2165,TRUE,_xll.ohTrigger(RecalcTrigger,TriggerON)),NA())</f>
        <v>6.2313687293347186E-3</v>
      </c>
      <c r="H2165" s="42">
        <f>_xll.qlCalendarAdvance(Calendar,$H2164,B2165,"f",FALSE)</f>
        <v>54925</v>
      </c>
      <c r="I2165" s="139">
        <f>_xll.qlInterestRateIndexValueDate(Index1M,$H2165)</f>
        <v>54927</v>
      </c>
      <c r="J2165" s="144">
        <f>IFERROR(_xll.qlIndexFixing(Index1M,$H2165,TRUE,_xll.ohTrigger(RecalcTrigger,Trigger1M)),NA())</f>
        <v>6.2933995093972239E-3</v>
      </c>
      <c r="K2165" s="44">
        <f>IFERROR(_xll.qlIndexFixing(Index3M,H2165,TRUE,_xll.ohTrigger(RecalcTrigger,Trigger3M)),NA())</f>
        <v>6.5301471682166013E-3</v>
      </c>
      <c r="L2165" s="44">
        <f>IFERROR(_xll.qlIndexFixing(Index6M,$H2165,TRUE,_xll.ohTrigger(RecalcTrigger,Trigger6M)),NA())</f>
        <v>6.3687300549213552E-3</v>
      </c>
      <c r="M2165" s="145">
        <f>IFERROR(_xll.qlIndexFixing(Index1Y,$H2165,TRUE,_xll.ohTrigger(RecalcTrigger,Trigger1Y)),NA())</f>
        <v>6.6561301477033562E-3</v>
      </c>
      <c r="N2165" s="144">
        <f>IFERROR(_xll.qlIndexFixing(ONIndex1M,I2165,TRUE,_xll.ohTrigger(RecalcTrigger,Trigger1M)),NA())</f>
        <v>6.297421861658492E-3</v>
      </c>
      <c r="O2165" s="44">
        <f>IFERROR(_xll.qlIndexFixing(ONIndex3M,I2165,TRUE,_xll.ohTrigger(RecalcTrigger,Trigger3M)),NA())</f>
        <v>6.5453234938406268E-3</v>
      </c>
      <c r="P2165" s="44">
        <f>IFERROR(_xll.qlIndexFixing(ONIndex6M,I2165,TRUE,_xll.ohTrigger(RecalcTrigger,Trigger6M)),NA())</f>
        <v>6.3998220363181701E-3</v>
      </c>
      <c r="Q2165" s="145">
        <f>IFERROR(_xll.qlIndexFixing(ONIndex1Y,I2165,TRUE,_xll.ohTrigger(RecalcTrigger,Trigger1Y)),NA())</f>
        <v>6.7288428894407559E-3</v>
      </c>
    </row>
    <row r="2166" spans="2:17" x14ac:dyDescent="0.2">
      <c r="B2166" s="39" t="s">
        <v>42</v>
      </c>
      <c r="D2166" s="42">
        <f>_xll.qlCalendarAdvance(Calendar,$D2165,B2166,"f",FALSE)</f>
        <v>54932</v>
      </c>
      <c r="E2166" s="139">
        <f>_xll.qlInterestRateIndexValueDate(IndexON,D2166)</f>
        <v>54932</v>
      </c>
      <c r="F2166" s="155">
        <f>IFERROR(_xll.qlIndexFixing(IndexON,D2166,TRUE,_xll.ohTrigger(RecalcTrigger,TriggerON)),NA())</f>
        <v>6.227902404507546E-3</v>
      </c>
      <c r="H2166" s="42">
        <f>_xll.qlCalendarAdvance(Calendar,$H2165,B2166,"f",FALSE)</f>
        <v>54932</v>
      </c>
      <c r="I2166" s="139">
        <f>_xll.qlInterestRateIndexValueDate(Index1M,$H2166)</f>
        <v>54934</v>
      </c>
      <c r="J2166" s="144">
        <f>IFERROR(_xll.qlIndexFixing(Index1M,$H2166,TRUE,_xll.ohTrigger(RecalcTrigger,Trigger1M)),NA())</f>
        <v>6.2899060487164871E-3</v>
      </c>
      <c r="K2166" s="44">
        <f>IFERROR(_xll.qlIndexFixing(Index3M,H2166,TRUE,_xll.ohTrigger(RecalcTrigger,Trigger3M)),NA())</f>
        <v>6.5266570826708181E-3</v>
      </c>
      <c r="L2166" s="44">
        <f>IFERROR(_xll.qlIndexFixing(Index6M,$H2166,TRUE,_xll.ohTrigger(RecalcTrigger,Trigger6M)),NA())</f>
        <v>6.3654411327519079E-3</v>
      </c>
      <c r="M2166" s="145">
        <f>IFERROR(_xll.qlIndexFixing(Index1Y,$H2166,TRUE,_xll.ohTrigger(RecalcTrigger,Trigger1Y)),NA())</f>
        <v>6.6523159609950741E-3</v>
      </c>
      <c r="N2166" s="144">
        <f>IFERROR(_xll.qlIndexFixing(ONIndex1M,I2166,TRUE,_xll.ohTrigger(RecalcTrigger,Trigger1M)),NA())</f>
        <v>6.2939418157270666E-3</v>
      </c>
      <c r="O2166" s="44">
        <f>IFERROR(_xll.qlIndexFixing(ONIndex3M,I2166,TRUE,_xll.ohTrigger(RecalcTrigger,Trigger3M)),NA())</f>
        <v>6.5418822937157728E-3</v>
      </c>
      <c r="P2166" s="44">
        <f>IFERROR(_xll.qlIndexFixing(ONIndex6M,I2166,TRUE,_xll.ohTrigger(RecalcTrigger,Trigger6M)),NA())</f>
        <v>6.3965343031924249E-3</v>
      </c>
      <c r="Q2166" s="145">
        <f>IFERROR(_xll.qlIndexFixing(ONIndex1Y,I2166,TRUE,_xll.ohTrigger(RecalcTrigger,Trigger1Y)),NA())</f>
        <v>6.7252051778687871E-3</v>
      </c>
    </row>
    <row r="2167" spans="2:17" x14ac:dyDescent="0.2">
      <c r="B2167" s="39" t="s">
        <v>42</v>
      </c>
      <c r="D2167" s="42">
        <f>_xll.qlCalendarAdvance(Calendar,$D2166,B2167,"f",FALSE)</f>
        <v>54939</v>
      </c>
      <c r="E2167" s="139">
        <f>_xll.qlInterestRateIndexValueDate(IndexON,D2167)</f>
        <v>54939</v>
      </c>
      <c r="F2167" s="155">
        <f>IFERROR(_xll.qlIndexFixing(IndexON,D2167,TRUE,_xll.ohTrigger(RecalcTrigger,TriggerON)),NA())</f>
        <v>6.2244295177293907E-3</v>
      </c>
      <c r="H2167" s="42">
        <f>_xll.qlCalendarAdvance(Calendar,$H2166,B2167,"f",FALSE)</f>
        <v>54939</v>
      </c>
      <c r="I2167" s="139">
        <f>_xll.qlInterestRateIndexValueDate(Index1M,$H2167)</f>
        <v>54941</v>
      </c>
      <c r="J2167" s="144">
        <f>IFERROR(_xll.qlIndexFixing(Index1M,$H2167,TRUE,_xll.ohTrigger(RecalcTrigger,Trigger1M)),NA())</f>
        <v>6.2864055699346499E-3</v>
      </c>
      <c r="K2167" s="44">
        <f>IFERROR(_xll.qlIndexFixing(Index3M,H2167,TRUE,_xll.ohTrigger(RecalcTrigger,Trigger3M)),NA())</f>
        <v>6.5231597025583463E-3</v>
      </c>
      <c r="L2167" s="44">
        <f>IFERROR(_xll.qlIndexFixing(Index6M,$H2167,TRUE,_xll.ohTrigger(RecalcTrigger,Trigger6M)),NA())</f>
        <v>6.3626882786087637E-3</v>
      </c>
      <c r="M2167" s="145">
        <f>IFERROR(_xll.qlIndexFixing(Index1Y,$H2167,TRUE,_xll.ohTrigger(RecalcTrigger,Trigger1Y)),NA())</f>
        <v>6.648495774477267E-3</v>
      </c>
      <c r="N2167" s="144">
        <f>IFERROR(_xll.qlIndexFixing(ONIndex1M,I2167,TRUE,_xll.ohTrigger(RecalcTrigger,Trigger1M)),NA())</f>
        <v>6.2904547571651648E-3</v>
      </c>
      <c r="O2167" s="44">
        <f>IFERROR(_xll.qlIndexFixing(ONIndex3M,I2167,TRUE,_xll.ohTrigger(RecalcTrigger,Trigger3M)),NA())</f>
        <v>6.5384338337981518E-3</v>
      </c>
      <c r="P2167" s="44">
        <f>IFERROR(_xll.qlIndexFixing(ONIndex6M,I2167,TRUE,_xll.ohTrigger(RecalcTrigger,Trigger6M)),NA())</f>
        <v>6.3932472393712914E-3</v>
      </c>
      <c r="Q2167" s="145">
        <f>IFERROR(_xll.qlIndexFixing(ONIndex1Y,I2167,TRUE,_xll.ohTrigger(RecalcTrigger,Trigger1Y)),NA())</f>
        <v>6.7215615984306254E-3</v>
      </c>
    </row>
    <row r="2168" spans="2:17" x14ac:dyDescent="0.2">
      <c r="B2168" s="39" t="s">
        <v>42</v>
      </c>
      <c r="D2168" s="42">
        <f>_xll.qlCalendarAdvance(Calendar,$D2167,B2168,"f",FALSE)</f>
        <v>54946</v>
      </c>
      <c r="E2168" s="139">
        <f>_xll.qlInterestRateIndexValueDate(IndexON,D2168)</f>
        <v>54946</v>
      </c>
      <c r="F2168" s="155">
        <f>IFERROR(_xll.qlIndexFixing(IndexON,D2168,TRUE,_xll.ohTrigger(RecalcTrigger,TriggerON)),NA())</f>
        <v>6.2209500679610841E-3</v>
      </c>
      <c r="H2168" s="42">
        <f>_xll.qlCalendarAdvance(Calendar,$H2167,B2168,"f",FALSE)</f>
        <v>54946</v>
      </c>
      <c r="I2168" s="139">
        <f>_xll.qlInterestRateIndexValueDate(Index1M,$H2168)</f>
        <v>54948</v>
      </c>
      <c r="J2168" s="144">
        <f>IFERROR(_xll.qlIndexFixing(Index1M,$H2168,TRUE,_xll.ohTrigger(RecalcTrigger,Trigger1M)),NA())</f>
        <v>6.2828980714180194E-3</v>
      </c>
      <c r="K2168" s="44">
        <f>IFERROR(_xll.qlIndexFixing(Index3M,H2168,TRUE,_xll.ohTrigger(RecalcTrigger,Trigger3M)),NA())</f>
        <v>6.5196550235591608E-3</v>
      </c>
      <c r="L2168" s="44">
        <f>IFERROR(_xll.qlIndexFixing(Index6M,$H2168,TRUE,_xll.ohTrigger(RecalcTrigger,Trigger6M)),NA())</f>
        <v>6.3594009731832981E-3</v>
      </c>
      <c r="M2168" s="145">
        <f>IFERROR(_xll.qlIndexFixing(Index1Y,$H2168,TRUE,_xll.ohTrigger(RecalcTrigger,Trigger1Y)),NA())</f>
        <v>6.6446695840044288E-3</v>
      </c>
      <c r="N2168" s="144">
        <f>IFERROR(_xll.qlIndexFixing(ONIndex1M,I2168,TRUE,_xll.ohTrigger(RecalcTrigger,Trigger1M)),NA())</f>
        <v>6.2869606842141934E-3</v>
      </c>
      <c r="O2168" s="44">
        <f>IFERROR(_xll.qlIndexFixing(ONIndex3M,I2168,TRUE,_xll.ohTrigger(RecalcTrigger,Trigger3M)),NA())</f>
        <v>6.5349781093715364E-3</v>
      </c>
      <c r="P2168" s="44">
        <f>IFERROR(_xll.qlIndexFixing(ONIndex6M,I2168,TRUE,_xll.ohTrigger(RecalcTrigger,Trigger6M)),NA())</f>
        <v>6.3899608554063292E-3</v>
      </c>
      <c r="Q2168" s="145">
        <f>IFERROR(_xll.qlIndexFixing(ONIndex1Y,I2168,TRUE,_xll.ohTrigger(RecalcTrigger,Trigger1Y)),NA())</f>
        <v>6.7179121469695957E-3</v>
      </c>
    </row>
    <row r="2169" spans="2:17" x14ac:dyDescent="0.2">
      <c r="B2169" s="39" t="s">
        <v>42</v>
      </c>
      <c r="D2169" s="42">
        <f>_xll.qlCalendarAdvance(Calendar,$D2168,B2169,"f",FALSE)</f>
        <v>54953</v>
      </c>
      <c r="E2169" s="139">
        <f>_xll.qlInterestRateIndexValueDate(IndexON,D2169)</f>
        <v>54953</v>
      </c>
      <c r="F2169" s="155">
        <f>IFERROR(_xll.qlIndexFixing(IndexON,D2169,TRUE,_xll.ohTrigger(RecalcTrigger,TriggerON)),NA())</f>
        <v>6.2174640543233295E-3</v>
      </c>
      <c r="H2169" s="42">
        <f>_xll.qlCalendarAdvance(Calendar,$H2168,B2169,"f",FALSE)</f>
        <v>54953</v>
      </c>
      <c r="I2169" s="139">
        <f>_xll.qlInterestRateIndexValueDate(Index1M,$H2169)</f>
        <v>54955</v>
      </c>
      <c r="J2169" s="144">
        <f>IFERROR(_xll.qlIndexFixing(Index1M,$H2169,TRUE,_xll.ohTrigger(RecalcTrigger,Trigger1M)),NA())</f>
        <v>6.2793835515354002E-3</v>
      </c>
      <c r="K2169" s="44">
        <f>IFERROR(_xll.qlIndexFixing(Index3M,H2169,TRUE,_xll.ohTrigger(RecalcTrigger,Trigger3M)),NA())</f>
        <v>6.5161430413506341E-3</v>
      </c>
      <c r="L2169" s="44">
        <f>IFERROR(_xll.qlIndexFixing(Index6M,$H2169,TRUE,_xll.ohTrigger(RecalcTrigger,Trigger6M)),NA())</f>
        <v>6.356114495642478E-3</v>
      </c>
      <c r="M2169" s="145">
        <f>IFERROR(_xll.qlIndexFixing(Index1Y,$H2169,TRUE,_xll.ohTrigger(RecalcTrigger,Trigger1Y)),NA())</f>
        <v>6.6408373854310518E-3</v>
      </c>
      <c r="N2169" s="144">
        <f>IFERROR(_xll.qlIndexFixing(ONIndex1M,I2169,TRUE,_xll.ohTrigger(RecalcTrigger,Trigger1M)),NA())</f>
        <v>6.2834595953553674E-3</v>
      </c>
      <c r="O2169" s="44">
        <f>IFERROR(_xll.qlIndexFixing(ONIndex3M,I2169,TRUE,_xll.ohTrigger(RecalcTrigger,Trigger3M)),NA())</f>
        <v>6.5315151165190599E-3</v>
      </c>
      <c r="P2169" s="44">
        <f>IFERROR(_xll.qlIndexFixing(ONIndex6M,I2169,TRUE,_xll.ohTrigger(RecalcTrigger,Trigger6M)),NA())</f>
        <v>6.3866751617691619E-3</v>
      </c>
      <c r="Q2169" s="145">
        <f>IFERROR(_xll.qlIndexFixing(ONIndex1Y,I2169,TRUE,_xll.ohTrigger(RecalcTrigger,Trigger1Y)),NA())</f>
        <v>6.7142568193290231E-3</v>
      </c>
    </row>
    <row r="2170" spans="2:17" x14ac:dyDescent="0.2">
      <c r="B2170" s="39" t="s">
        <v>42</v>
      </c>
      <c r="D2170" s="42">
        <f>_xll.qlCalendarAdvance(Calendar,$D2169,B2170,"f",FALSE)</f>
        <v>54960</v>
      </c>
      <c r="E2170" s="139">
        <f>_xll.qlInterestRateIndexValueDate(IndexON,D2170)</f>
        <v>54960</v>
      </c>
      <c r="F2170" s="155">
        <f>IFERROR(_xll.qlIndexFixing(IndexON,D2170,TRUE,_xll.ohTrigger(RecalcTrigger,TriggerON)),NA())</f>
        <v>6.2139714756970221E-3</v>
      </c>
      <c r="H2170" s="42">
        <f>_xll.qlCalendarAdvance(Calendar,$H2169,B2170,"f",FALSE)</f>
        <v>54960</v>
      </c>
      <c r="I2170" s="139">
        <f>_xll.qlInterestRateIndexValueDate(Index1M,$H2170)</f>
        <v>54962</v>
      </c>
      <c r="J2170" s="144">
        <f>IFERROR(_xll.qlIndexFixing(Index1M,$H2170,TRUE,_xll.ohTrigger(RecalcTrigger,Trigger1M)),NA())</f>
        <v>6.2758620086431072E-3</v>
      </c>
      <c r="K2170" s="44">
        <f>IFERROR(_xll.qlIndexFixing(Index3M,H2170,TRUE,_xll.ohTrigger(RecalcTrigger,Trigger3M)),NA())</f>
        <v>6.5126237516101373E-3</v>
      </c>
      <c r="L2170" s="44">
        <f>IFERROR(_xll.qlIndexFixing(Index6M,$H2170,TRUE,_xll.ohTrigger(RecalcTrigger,Trigger6M)),NA())</f>
        <v>6.3528288564387086E-3</v>
      </c>
      <c r="M2170" s="145">
        <f>IFERROR(_xll.qlIndexFixing(Index1Y,$H2170,TRUE,_xll.ohTrigger(RecalcTrigger,Trigger1Y)),NA())</f>
        <v>6.6369991746114123E-3</v>
      </c>
      <c r="N2170" s="144">
        <f>IFERROR(_xll.qlIndexFixing(ONIndex1M,I2170,TRUE,_xll.ohTrigger(RecalcTrigger,Trigger1M)),NA())</f>
        <v>6.2799514889899655E-3</v>
      </c>
      <c r="O2170" s="44">
        <f>IFERROR(_xll.qlIndexFixing(ONIndex3M,I2170,TRUE,_xll.ohTrigger(RecalcTrigger,Trigger3M)),NA())</f>
        <v>6.5280448506843669E-3</v>
      </c>
      <c r="P2170" s="44">
        <f>IFERROR(_xll.qlIndexFixing(ONIndex6M,I2170,TRUE,_xll.ohTrigger(RecalcTrigger,Trigger6M)),NA())</f>
        <v>6.3833901687715411E-3</v>
      </c>
      <c r="Q2170" s="145">
        <f>IFERROR(_xll.qlIndexFixing(ONIndex1Y,I2170,TRUE,_xll.ohTrigger(RecalcTrigger,Trigger1Y)),NA())</f>
        <v>6.7105956114321685E-3</v>
      </c>
    </row>
    <row r="2171" spans="2:17" x14ac:dyDescent="0.2">
      <c r="B2171" s="39" t="s">
        <v>42</v>
      </c>
      <c r="D2171" s="42">
        <f>_xll.qlCalendarAdvance(Calendar,$D2170,B2171,"f",FALSE)</f>
        <v>54967</v>
      </c>
      <c r="E2171" s="139">
        <f>_xll.qlInterestRateIndexValueDate(IndexON,D2171)</f>
        <v>54967</v>
      </c>
      <c r="F2171" s="155">
        <f>IFERROR(_xll.qlIndexFixing(IndexON,D2171,TRUE,_xll.ohTrigger(RecalcTrigger,TriggerON)),NA())</f>
        <v>6.2104723312028653E-3</v>
      </c>
      <c r="H2171" s="42">
        <f>_xll.qlCalendarAdvance(Calendar,$H2170,B2171,"f",FALSE)</f>
        <v>54967</v>
      </c>
      <c r="I2171" s="139">
        <f>_xll.qlInterestRateIndexValueDate(Index1M,$H2171)</f>
        <v>54969</v>
      </c>
      <c r="J2171" s="144">
        <f>IFERROR(_xll.qlIndexFixing(Index1M,$H2171,TRUE,_xll.ohTrigger(RecalcTrigger,Trigger1M)),NA())</f>
        <v>6.2729273156780013E-3</v>
      </c>
      <c r="K2171" s="44">
        <f>IFERROR(_xll.qlIndexFixing(Index3M,H2171,TRUE,_xll.ohTrigger(RecalcTrigger,Trigger3M)),NA())</f>
        <v>6.5090971500150396E-3</v>
      </c>
      <c r="L2171" s="44">
        <f>IFERROR(_xll.qlIndexFixing(Index6M,$H2171,TRUE,_xll.ohTrigger(RecalcTrigger,Trigger6M)),NA())</f>
        <v>6.3495440660239566E-3</v>
      </c>
      <c r="M2171" s="145">
        <f>IFERROR(_xll.qlIndexFixing(Index1Y,$H2171,TRUE,_xll.ohTrigger(RecalcTrigger,Trigger1Y)),NA())</f>
        <v>6.6331549474006627E-3</v>
      </c>
      <c r="N2171" s="144">
        <f>IFERROR(_xll.qlIndexFixing(ONIndex1M,I2171,TRUE,_xll.ohTrigger(RecalcTrigger,Trigger1M)),NA())</f>
        <v>6.2764363632794584E-3</v>
      </c>
      <c r="O2171" s="44">
        <f>IFERROR(_xll.qlIndexFixing(ONIndex3M,I2171,TRUE,_xll.ohTrigger(RecalcTrigger,Trigger3M)),NA())</f>
        <v>6.5245673076308464E-3</v>
      </c>
      <c r="P2171" s="44">
        <f>IFERROR(_xll.qlIndexFixing(ONIndex6M,I2171,TRUE,_xll.ohTrigger(RecalcTrigger,Trigger6M)),NA())</f>
        <v>6.3801058869650262E-3</v>
      </c>
      <c r="Q2171" s="145">
        <f>IFERROR(_xll.qlIndexFixing(ONIndex1Y,I2171,TRUE,_xll.ohTrigger(RecalcTrigger,Trigger1Y)),NA())</f>
        <v>6.706928518962485E-3</v>
      </c>
    </row>
    <row r="2172" spans="2:17" x14ac:dyDescent="0.2">
      <c r="B2172" s="39" t="s">
        <v>42</v>
      </c>
      <c r="D2172" s="42">
        <f>_xll.qlCalendarAdvance(Calendar,$D2171,B2172,"f",FALSE)</f>
        <v>54974</v>
      </c>
      <c r="E2172" s="139">
        <f>_xll.qlInterestRateIndexValueDate(IndexON,D2172)</f>
        <v>54974</v>
      </c>
      <c r="F2172" s="155">
        <f>IFERROR(_xll.qlIndexFixing(IndexON,D2172,TRUE,_xll.ohTrigger(RecalcTrigger,TriggerON)),NA())</f>
        <v>6.2069666196418183E-3</v>
      </c>
      <c r="H2172" s="42">
        <f>_xll.qlCalendarAdvance(Calendar,$H2171,B2172,"f",FALSE)</f>
        <v>54974</v>
      </c>
      <c r="I2172" s="139">
        <f>_xll.qlInterestRateIndexValueDate(Index1M,$H2172)</f>
        <v>54976</v>
      </c>
      <c r="J2172" s="144">
        <f>IFERROR(_xll.qlIndexFixing(Index1M,$H2172,TRUE,_xll.ohTrigger(RecalcTrigger,Trigger1M)),NA())</f>
        <v>6.268797847317209E-3</v>
      </c>
      <c r="K2172" s="44">
        <f>IFERROR(_xll.qlIndexFixing(Index3M,H2172,TRUE,_xll.ohTrigger(RecalcTrigger,Trigger3M)),NA())</f>
        <v>6.5055632322453191E-3</v>
      </c>
      <c r="L2172" s="44">
        <f>IFERROR(_xll.qlIndexFixing(Index6M,$H2172,TRUE,_xll.ohTrigger(RecalcTrigger,Trigger6M)),NA())</f>
        <v>6.3457249619922312E-3</v>
      </c>
      <c r="M2172" s="145">
        <f>IFERROR(_xll.qlIndexFixing(Index1Y,$H2172,TRUE,_xll.ohTrigger(RecalcTrigger,Trigger1Y)),NA())</f>
        <v>6.6293046996532944E-3</v>
      </c>
      <c r="N2172" s="144">
        <f>IFERROR(_xll.qlIndexFixing(ONIndex1M,I2172,TRUE,_xll.ohTrigger(RecalcTrigger,Trigger1M)),NA())</f>
        <v>6.2729142168649332E-3</v>
      </c>
      <c r="O2172" s="44">
        <f>IFERROR(_xll.qlIndexFixing(ONIndex3M,I2172,TRUE,_xll.ohTrigger(RecalcTrigger,Trigger3M)),NA())</f>
        <v>6.5210824829620151E-3</v>
      </c>
      <c r="P2172" s="44">
        <f>IFERROR(_xll.qlIndexFixing(ONIndex6M,I2172,TRUE,_xll.ohTrigger(RecalcTrigger,Trigger6M)),NA())</f>
        <v>6.3768223266613688E-3</v>
      </c>
      <c r="Q2172" s="145">
        <f>IFERROR(_xll.qlIndexFixing(ONIndex1Y,I2172,TRUE,_xll.ohTrigger(RecalcTrigger,Trigger1Y)),NA())</f>
        <v>6.7032555377632974E-3</v>
      </c>
    </row>
    <row r="2173" spans="2:17" x14ac:dyDescent="0.2">
      <c r="B2173" s="39" t="s">
        <v>42</v>
      </c>
      <c r="D2173" s="42">
        <f>_xll.qlCalendarAdvance(Calendar,$D2172,B2173,"f",FALSE)</f>
        <v>54981</v>
      </c>
      <c r="E2173" s="139">
        <f>_xll.qlInterestRateIndexValueDate(IndexON,D2173)</f>
        <v>54981</v>
      </c>
      <c r="F2173" s="155">
        <f>IFERROR(_xll.qlIndexFixing(IndexON,D2173,TRUE,_xll.ohTrigger(RecalcTrigger,TriggerON)),NA())</f>
        <v>6.2034543400546482E-3</v>
      </c>
      <c r="H2173" s="42">
        <f>_xll.qlCalendarAdvance(Calendar,$H2172,B2173,"f",FALSE)</f>
        <v>54981</v>
      </c>
      <c r="I2173" s="139">
        <f>_xll.qlInterestRateIndexValueDate(Index1M,$H2173)</f>
        <v>54983</v>
      </c>
      <c r="J2173" s="144">
        <f>IFERROR(_xll.qlIndexFixing(Index1M,$H2173,TRUE,_xll.ohTrigger(RecalcTrigger,Trigger1M)),NA())</f>
        <v>6.2652552256087235E-3</v>
      </c>
      <c r="K2173" s="44">
        <f>IFERROR(_xll.qlIndexFixing(Index3M,H2173,TRUE,_xll.ohTrigger(RecalcTrigger,Trigger3M)),NA())</f>
        <v>6.5020219939766095E-3</v>
      </c>
      <c r="L2173" s="44">
        <f>IFERROR(_xll.qlIndexFixing(Index6M,$H2173,TRUE,_xll.ohTrigger(RecalcTrigger,Trigger6M)),NA())</f>
        <v>6.3424419247974416E-3</v>
      </c>
      <c r="M2173" s="145">
        <f>IFERROR(_xll.qlIndexFixing(Index1Y,$H2173,TRUE,_xll.ohTrigger(RecalcTrigger,Trigger1Y)),NA())</f>
        <v>6.6254484272251181E-3</v>
      </c>
      <c r="N2173" s="144">
        <f>IFERROR(_xll.qlIndexFixing(ONIndex1M,I2173,TRUE,_xll.ohTrigger(RecalcTrigger,Trigger1M)),NA())</f>
        <v>6.2693850478279245E-3</v>
      </c>
      <c r="O2173" s="44">
        <f>IFERROR(_xll.qlIndexFixing(ONIndex3M,I2173,TRUE,_xll.ohTrigger(RecalcTrigger,Trigger3M)),NA())</f>
        <v>6.5175903722813899E-3</v>
      </c>
      <c r="P2173" s="44">
        <f>IFERROR(_xll.qlIndexFixing(ONIndex6M,I2173,TRUE,_xll.ohTrigger(RecalcTrigger,Trigger6M)),NA())</f>
        <v>6.3735394982522564E-3</v>
      </c>
      <c r="Q2173" s="145">
        <f>IFERROR(_xll.qlIndexFixing(ONIndex1Y,I2173,TRUE,_xll.ohTrigger(RecalcTrigger,Trigger1Y)),NA())</f>
        <v>6.6995766635979948E-3</v>
      </c>
    </row>
    <row r="2174" spans="2:17" x14ac:dyDescent="0.2">
      <c r="B2174" s="39" t="s">
        <v>42</v>
      </c>
      <c r="D2174" s="42">
        <f>_xll.qlCalendarAdvance(Calendar,$D2173,B2174,"f",FALSE)</f>
        <v>54988</v>
      </c>
      <c r="E2174" s="139">
        <f>_xll.qlInterestRateIndexValueDate(IndexON,D2174)</f>
        <v>54988</v>
      </c>
      <c r="F2174" s="155">
        <f>IFERROR(_xll.qlIndexFixing(IndexON,D2174,TRUE,_xll.ohTrigger(RecalcTrigger,TriggerON)),NA())</f>
        <v>6.1999354914821225E-3</v>
      </c>
      <c r="H2174" s="42">
        <f>_xll.qlCalendarAdvance(Calendar,$H2173,B2174,"f",FALSE)</f>
        <v>54988</v>
      </c>
      <c r="I2174" s="139">
        <f>_xll.qlInterestRateIndexValueDate(Index1M,$H2174)</f>
        <v>54990</v>
      </c>
      <c r="J2174" s="144">
        <f>IFERROR(_xll.qlIndexFixing(Index1M,$H2174,TRUE,_xll.ohTrigger(RecalcTrigger,Trigger1M)),NA())</f>
        <v>6.2617055743582895E-3</v>
      </c>
      <c r="K2174" s="44">
        <f>IFERROR(_xll.qlIndexFixing(Index3M,H2174,TRUE,_xll.ohTrigger(RecalcTrigger,Trigger3M)),NA())</f>
        <v>6.4984734308888873E-3</v>
      </c>
      <c r="L2174" s="44">
        <f>IFERROR(_xll.qlIndexFixing(Index6M,$H2174,TRUE,_xll.ohTrigger(RecalcTrigger,Trigger6M)),NA())</f>
        <v>6.3391597701233761E-3</v>
      </c>
      <c r="M2174" s="145">
        <f>IFERROR(_xll.qlIndexFixing(Index1Y,$H2174,TRUE,_xll.ohTrigger(RecalcTrigger,Trigger1Y)),NA())</f>
        <v>6.6215861259710648E-3</v>
      </c>
      <c r="N2174" s="144">
        <f>IFERROR(_xll.qlIndexFixing(ONIndex1M,I2174,TRUE,_xll.ohTrigger(RecalcTrigger,Trigger1M)),NA())</f>
        <v>6.2658488547295832E-3</v>
      </c>
      <c r="O2174" s="44">
        <f>IFERROR(_xll.qlIndexFixing(ONIndex3M,I2174,TRUE,_xll.ohTrigger(RecalcTrigger,Trigger3M)),NA())</f>
        <v>6.5140909713523598E-3</v>
      </c>
      <c r="P2174" s="44">
        <f>IFERROR(_xll.qlIndexFixing(ONIndex6M,I2174,TRUE,_xll.ohTrigger(RecalcTrigger,Trigger6M)),NA())</f>
        <v>6.3702574122892486E-3</v>
      </c>
      <c r="Q2174" s="145">
        <f>IFERROR(_xll.qlIndexFixing(ONIndex1Y,I2174,TRUE,_xll.ohTrigger(RecalcTrigger,Trigger1Y)),NA())</f>
        <v>6.6958918924697741E-3</v>
      </c>
    </row>
    <row r="2175" spans="2:17" x14ac:dyDescent="0.2">
      <c r="B2175" s="39" t="s">
        <v>42</v>
      </c>
      <c r="D2175" s="42">
        <f>_xll.qlCalendarAdvance(Calendar,$D2174,B2175,"f",FALSE)</f>
        <v>54995</v>
      </c>
      <c r="E2175" s="139">
        <f>_xll.qlInterestRateIndexValueDate(IndexON,D2175)</f>
        <v>54995</v>
      </c>
      <c r="F2175" s="155">
        <f>IFERROR(_xll.qlIndexFixing(IndexON,D2175,TRUE,_xll.ohTrigger(RecalcTrigger,TriggerON)),NA())</f>
        <v>6.1964100730449445E-3</v>
      </c>
      <c r="H2175" s="42">
        <f>_xll.qlCalendarAdvance(Calendar,$H2174,B2175,"f",FALSE)</f>
        <v>54995</v>
      </c>
      <c r="I2175" s="139">
        <f>_xll.qlInterestRateIndexValueDate(Index1M,$H2175)</f>
        <v>54997</v>
      </c>
      <c r="J2175" s="144">
        <f>IFERROR(_xll.qlIndexFixing(Index1M,$H2175,TRUE,_xll.ohTrigger(RecalcTrigger,Trigger1M)),NA())</f>
        <v>6.2581488919297157E-3</v>
      </c>
      <c r="K2175" s="44">
        <f>IFERROR(_xll.qlIndexFixing(Index3M,H2175,TRUE,_xll.ohTrigger(RecalcTrigger,Trigger3M)),NA())</f>
        <v>6.4949175386577861E-3</v>
      </c>
      <c r="L2175" s="44">
        <f>IFERROR(_xll.qlIndexFixing(Index6M,$H2175,TRUE,_xll.ohTrigger(RecalcTrigger,Trigger6M)),NA())</f>
        <v>6.3358785084214574E-3</v>
      </c>
      <c r="M2175" s="145">
        <f>IFERROR(_xll.qlIndexFixing(Index1Y,$H2175,TRUE,_xll.ohTrigger(RecalcTrigger,Trigger1Y)),NA())</f>
        <v>6.6177177917465047E-3</v>
      </c>
      <c r="N2175" s="144">
        <f>IFERROR(_xll.qlIndexFixing(ONIndex1M,I2175,TRUE,_xll.ohTrigger(RecalcTrigger,Trigger1M)),NA())</f>
        <v>6.26230563573138E-3</v>
      </c>
      <c r="O2175" s="44">
        <f>IFERROR(_xll.qlIndexFixing(ONIndex3M,I2175,TRUE,_xll.ohTrigger(RecalcTrigger,Trigger3M)),NA())</f>
        <v>6.5105842758583776E-3</v>
      </c>
      <c r="P2175" s="44">
        <f>IFERROR(_xll.qlIndexFixing(ONIndex6M,I2175,TRUE,_xll.ohTrigger(RecalcTrigger,Trigger6M)),NA())</f>
        <v>6.3669760790041607E-3</v>
      </c>
      <c r="Q2175" s="145">
        <f>IFERROR(_xll.qlIndexFixing(ONIndex1Y,I2175,TRUE,_xll.ohTrigger(RecalcTrigger,Trigger1Y)),NA())</f>
        <v>6.6922012199022163E-3</v>
      </c>
    </row>
    <row r="2176" spans="2:17" x14ac:dyDescent="0.2">
      <c r="B2176" s="39" t="s">
        <v>42</v>
      </c>
      <c r="D2176" s="42">
        <f>_xll.qlCalendarAdvance(Calendar,$D2175,B2176,"f",FALSE)</f>
        <v>55002</v>
      </c>
      <c r="E2176" s="139">
        <f>_xll.qlInterestRateIndexValueDate(IndexON,D2176)</f>
        <v>55002</v>
      </c>
      <c r="F2176" s="155">
        <f>IFERROR(_xll.qlIndexFixing(IndexON,D2176,TRUE,_xll.ohTrigger(RecalcTrigger,TriggerON)),NA())</f>
        <v>6.1928780835440733E-3</v>
      </c>
      <c r="H2176" s="42">
        <f>_xll.qlCalendarAdvance(Calendar,$H2175,B2176,"f",FALSE)</f>
        <v>55002</v>
      </c>
      <c r="I2176" s="139">
        <f>_xll.qlInterestRateIndexValueDate(Index1M,$H2176)</f>
        <v>55004</v>
      </c>
      <c r="J2176" s="144">
        <f>IFERROR(_xll.qlIndexFixing(Index1M,$H2176,TRUE,_xll.ohTrigger(RecalcTrigger,Trigger1M)),NA())</f>
        <v>6.254585176694305E-3</v>
      </c>
      <c r="K2176" s="44">
        <f>IFERROR(_xll.qlIndexFixing(Index3M,H2176,TRUE,_xll.ohTrigger(RecalcTrigger,Trigger3M)),NA())</f>
        <v>6.4913543129650215E-3</v>
      </c>
      <c r="L2176" s="44">
        <f>IFERROR(_xll.qlIndexFixing(Index6M,$H2176,TRUE,_xll.ohTrigger(RecalcTrigger,Trigger6M)),NA())</f>
        <v>6.3325981501439711E-3</v>
      </c>
      <c r="M2176" s="145">
        <f>IFERROR(_xll.qlIndexFixing(Index1Y,$H2176,TRUE,_xll.ohTrigger(RecalcTrigger,Trigger1Y)),NA())</f>
        <v>6.6138434204074644E-3</v>
      </c>
      <c r="N2176" s="144">
        <f>IFERROR(_xll.qlIndexFixing(ONIndex1M,I2176,TRUE,_xll.ohTrigger(RecalcTrigger,Trigger1M)),NA())</f>
        <v>6.2587553894744019E-3</v>
      </c>
      <c r="O2176" s="44">
        <f>IFERROR(_xll.qlIndexFixing(ONIndex3M,I2176,TRUE,_xll.ohTrigger(RecalcTrigger,Trigger3M)),NA())</f>
        <v>6.5070702814828962E-3</v>
      </c>
      <c r="P2176" s="44">
        <f>IFERROR(_xll.qlIndexFixing(ONIndex6M,I2176,TRUE,_xll.ohTrigger(RecalcTrigger,Trigger6M)),NA())</f>
        <v>6.3636955091084246E-3</v>
      </c>
      <c r="Q2176" s="145">
        <f>IFERROR(_xll.qlIndexFixing(ONIndex1Y,I2176,TRUE,_xll.ohTrigger(RecalcTrigger,Trigger1Y)),NA())</f>
        <v>6.6885046418985183E-3</v>
      </c>
    </row>
    <row r="2177" spans="2:17" x14ac:dyDescent="0.2">
      <c r="B2177" s="39" t="s">
        <v>42</v>
      </c>
      <c r="D2177" s="42">
        <f>_xll.qlCalendarAdvance(Calendar,$D2176,B2177,"f",FALSE)</f>
        <v>55009</v>
      </c>
      <c r="E2177" s="139">
        <f>_xll.qlInterestRateIndexValueDate(IndexON,D2177)</f>
        <v>55009</v>
      </c>
      <c r="F2177" s="155">
        <f>IFERROR(_xll.qlIndexFixing(IndexON,D2177,TRUE,_xll.ohTrigger(RecalcTrigger,TriggerON)),NA())</f>
        <v>6.1893395221002123E-3</v>
      </c>
      <c r="H2177" s="42">
        <f>_xll.qlCalendarAdvance(Calendar,$H2176,B2177,"f",FALSE)</f>
        <v>55009</v>
      </c>
      <c r="I2177" s="139">
        <f>_xll.qlInterestRateIndexValueDate(Index1M,$H2177)</f>
        <v>55011</v>
      </c>
      <c r="J2177" s="144">
        <f>IFERROR(_xll.qlIndexFixing(Index1M,$H2177,TRUE,_xll.ohTrigger(RecalcTrigger,Trigger1M)),NA())</f>
        <v>6.2510144270133683E-3</v>
      </c>
      <c r="K2177" s="44">
        <f>IFERROR(_xll.qlIndexFixing(Index3M,H2177,TRUE,_xll.ohTrigger(RecalcTrigger,Trigger3M)),NA())</f>
        <v>6.4877837494853562E-3</v>
      </c>
      <c r="L2177" s="44">
        <f>IFERROR(_xll.qlIndexFixing(Index6M,$H2177,TRUE,_xll.ohTrigger(RecalcTrigger,Trigger6M)),NA())</f>
        <v>6.3293187057432013E-3</v>
      </c>
      <c r="M2177" s="145">
        <f>IFERROR(_xll.qlIndexFixing(Index1Y,$H2177,TRUE,_xll.ohTrigger(RecalcTrigger,Trigger1Y)),NA())</f>
        <v>6.6099630078095342E-3</v>
      </c>
      <c r="N2177" s="144">
        <f>IFERROR(_xll.qlIndexFixing(ONIndex1M,I2177,TRUE,_xll.ohTrigger(RecalcTrigger,Trigger1M)),NA())</f>
        <v>6.2551981140401836E-3</v>
      </c>
      <c r="O2177" s="44">
        <f>IFERROR(_xll.qlIndexFixing(ONIndex3M,I2177,TRUE,_xll.ohTrigger(RecalcTrigger,Trigger3M)),NA())</f>
        <v>6.5035489837494964E-3</v>
      </c>
      <c r="P2177" s="44">
        <f>IFERROR(_xll.qlIndexFixing(ONIndex6M,I2177,TRUE,_xll.ohTrigger(RecalcTrigger,Trigger6M)),NA())</f>
        <v>6.3604157127539196E-3</v>
      </c>
      <c r="Q2177" s="145">
        <f>IFERROR(_xll.qlIndexFixing(ONIndex1Y,I2177,TRUE,_xll.ohTrigger(RecalcTrigger,Trigger1Y)),NA())</f>
        <v>6.6848021542220692E-3</v>
      </c>
    </row>
    <row r="2178" spans="2:17" x14ac:dyDescent="0.2">
      <c r="B2178" s="39" t="s">
        <v>42</v>
      </c>
      <c r="D2178" s="42">
        <f>_xll.qlCalendarAdvance(Calendar,$D2177,B2178,"f",FALSE)</f>
        <v>55016</v>
      </c>
      <c r="E2178" s="139">
        <f>_xll.qlInterestRateIndexValueDate(IndexON,D2178)</f>
        <v>55016</v>
      </c>
      <c r="F2178" s="155">
        <f>IFERROR(_xll.qlIndexFixing(IndexON,D2178,TRUE,_xll.ohTrigger(RecalcTrigger,TriggerON)),NA())</f>
        <v>6.1857943875942567E-3</v>
      </c>
      <c r="H2178" s="42">
        <f>_xll.qlCalendarAdvance(Calendar,$H2177,B2178,"f",FALSE)</f>
        <v>55016</v>
      </c>
      <c r="I2178" s="139">
        <f>_xll.qlInterestRateIndexValueDate(Index1M,$H2178)</f>
        <v>55018</v>
      </c>
      <c r="J2178" s="144">
        <f>IFERROR(_xll.qlIndexFixing(Index1M,$H2178,TRUE,_xll.ohTrigger(RecalcTrigger,Trigger1M)),NA())</f>
        <v>6.2474366412482163E-3</v>
      </c>
      <c r="K2178" s="44">
        <f>IFERROR(_xll.qlIndexFixing(Index3M,H2178,TRUE,_xll.ohTrigger(RecalcTrigger,Trigger3M)),NA())</f>
        <v>6.4842058438996384E-3</v>
      </c>
      <c r="L2178" s="44">
        <f>IFERROR(_xll.qlIndexFixing(Index6M,$H2178,TRUE,_xll.ohTrigger(RecalcTrigger,Trigger6M)),NA())</f>
        <v>6.3260401856705716E-3</v>
      </c>
      <c r="M2178" s="145">
        <f>IFERROR(_xll.qlIndexFixing(Index1Y,$H2178,TRUE,_xll.ohTrigger(RecalcTrigger,Trigger1Y)),NA())</f>
        <v>6.6060765498089603E-3</v>
      </c>
      <c r="N2178" s="144">
        <f>IFERROR(_xll.qlIndexFixing(ONIndex1M,I2178,TRUE,_xll.ohTrigger(RecalcTrigger,Trigger1M)),NA())</f>
        <v>6.2516338079898759E-3</v>
      </c>
      <c r="O2178" s="44">
        <f>IFERROR(_xll.qlIndexFixing(ONIndex3M,I2178,TRUE,_xll.ohTrigger(RecalcTrigger,Trigger3M)),NA())</f>
        <v>6.5000203784215671E-3</v>
      </c>
      <c r="P2178" s="44">
        <f>IFERROR(_xll.qlIndexFixing(ONIndex6M,I2178,TRUE,_xll.ohTrigger(RecalcTrigger,Trigger6M)),NA())</f>
        <v>6.3571367005721413E-3</v>
      </c>
      <c r="Q2178" s="145">
        <f>IFERROR(_xll.qlIndexFixing(ONIndex1Y,I2178,TRUE,_xll.ohTrigger(RecalcTrigger,Trigger1Y)),NA())</f>
        <v>6.68109375279613E-3</v>
      </c>
    </row>
    <row r="2179" spans="2:17" x14ac:dyDescent="0.2">
      <c r="B2179" s="39" t="s">
        <v>42</v>
      </c>
      <c r="D2179" s="42">
        <f>_xll.qlCalendarAdvance(Calendar,$D2178,B2179,"f",FALSE)</f>
        <v>55023</v>
      </c>
      <c r="E2179" s="139">
        <f>_xll.qlInterestRateIndexValueDate(IndexON,D2179)</f>
        <v>55023</v>
      </c>
      <c r="F2179" s="155">
        <f>IFERROR(_xll.qlIndexFixing(IndexON,D2179,TRUE,_xll.ohTrigger(RecalcTrigger,TriggerON)),NA())</f>
        <v>6.1822426789870377E-3</v>
      </c>
      <c r="H2179" s="42">
        <f>_xll.qlCalendarAdvance(Calendar,$H2178,B2179,"f",FALSE)</f>
        <v>55023</v>
      </c>
      <c r="I2179" s="139">
        <f>_xll.qlInterestRateIndexValueDate(Index1M,$H2179)</f>
        <v>55025</v>
      </c>
      <c r="J2179" s="144">
        <f>IFERROR(_xll.qlIndexFixing(Index1M,$H2179,TRUE,_xll.ohTrigger(RecalcTrigger,Trigger1M)),NA())</f>
        <v>6.2438518177751479E-3</v>
      </c>
      <c r="K2179" s="44">
        <f>IFERROR(_xll.qlIndexFixing(Index3M,H2179,TRUE,_xll.ohTrigger(RecalcTrigger,Trigger3M)),NA())</f>
        <v>6.4806205918843682E-3</v>
      </c>
      <c r="L2179" s="44">
        <f>IFERROR(_xll.qlIndexFixing(Index6M,$H2179,TRUE,_xll.ohTrigger(RecalcTrigger,Trigger6M)),NA())</f>
        <v>6.3227626003783677E-3</v>
      </c>
      <c r="M2179" s="145">
        <f>IFERROR(_xll.qlIndexFixing(Index1Y,$H2179,TRUE,_xll.ohTrigger(RecalcTrigger,Trigger1Y)),NA())</f>
        <v>6.6021840422617684E-3</v>
      </c>
      <c r="N2179" s="144">
        <f>IFERROR(_xll.qlIndexFixing(ONIndex1M,I2179,TRUE,_xll.ohTrigger(RecalcTrigger,Trigger1M)),NA())</f>
        <v>6.2480624695648856E-3</v>
      </c>
      <c r="O2179" s="44">
        <f>IFERROR(_xll.qlIndexFixing(ONIndex3M,I2179,TRUE,_xll.ohTrigger(RecalcTrigger,Trigger3M)),NA())</f>
        <v>6.4964844611026251E-3</v>
      </c>
      <c r="P2179" s="44">
        <f>IFERROR(_xll.qlIndexFixing(ONIndex6M,I2179,TRUE,_xll.ohTrigger(RecalcTrigger,Trigger6M)),NA())</f>
        <v>6.3538584827949052E-3</v>
      </c>
      <c r="Q2179" s="145">
        <f>IFERROR(_xll.qlIndexFixing(ONIndex1Y,I2179,TRUE,_xll.ohTrigger(RecalcTrigger,Trigger1Y)),NA())</f>
        <v>6.6773794331442815E-3</v>
      </c>
    </row>
    <row r="2180" spans="2:17" x14ac:dyDescent="0.2">
      <c r="B2180" s="39" t="s">
        <v>42</v>
      </c>
      <c r="D2180" s="42">
        <f>_xll.qlCalendarAdvance(Calendar,$D2179,B2180,"f",FALSE)</f>
        <v>55030</v>
      </c>
      <c r="E2180" s="139">
        <f>_xll.qlInterestRateIndexValueDate(IndexON,D2180)</f>
        <v>55030</v>
      </c>
      <c r="F2180" s="155">
        <f>IFERROR(_xll.qlIndexFixing(IndexON,D2180,TRUE,_xll.ohTrigger(RecalcTrigger,TriggerON)),NA())</f>
        <v>6.1786843954791948E-3</v>
      </c>
      <c r="H2180" s="42">
        <f>_xll.qlCalendarAdvance(Calendar,$H2179,B2180,"f",FALSE)</f>
        <v>55030</v>
      </c>
      <c r="I2180" s="139">
        <f>_xll.qlInterestRateIndexValueDate(Index1M,$H2180)</f>
        <v>55032</v>
      </c>
      <c r="J2180" s="144">
        <f>IFERROR(_xll.qlIndexFixing(Index1M,$H2180,TRUE,_xll.ohTrigger(RecalcTrigger,Trigger1M)),NA())</f>
        <v>6.2402599549529758E-3</v>
      </c>
      <c r="K2180" s="44">
        <f>IFERROR(_xll.qlIndexFixing(Index3M,H2180,TRUE,_xll.ohTrigger(RecalcTrigger,Trigger3M)),NA())</f>
        <v>6.4772277537916943E-3</v>
      </c>
      <c r="L2180" s="44">
        <f>IFERROR(_xll.qlIndexFixing(Index6M,$H2180,TRUE,_xll.ohTrigger(RecalcTrigger,Trigger6M)),NA())</f>
        <v>6.3203774773417385E-3</v>
      </c>
      <c r="M2180" s="145">
        <f>IFERROR(_xll.qlIndexFixing(Index1Y,$H2180,TRUE,_xll.ohTrigger(RecalcTrigger,Trigger1Y)),NA())</f>
        <v>6.5982854810242063E-3</v>
      </c>
      <c r="N2180" s="144">
        <f>IFERROR(_xll.qlIndexFixing(ONIndex1M,I2180,TRUE,_xll.ohTrigger(RecalcTrigger,Trigger1M)),NA())</f>
        <v>6.2444840971664917E-3</v>
      </c>
      <c r="O2180" s="44">
        <f>IFERROR(_xll.qlIndexFixing(ONIndex3M,I2180,TRUE,_xll.ohTrigger(RecalcTrigger,Trigger3M)),NA())</f>
        <v>6.4929412276359955E-3</v>
      </c>
      <c r="P2180" s="44">
        <f>IFERROR(_xll.qlIndexFixing(ONIndex6M,I2180,TRUE,_xll.ohTrigger(RecalcTrigger,Trigger6M)),NA())</f>
        <v>6.3505810698938348E-3</v>
      </c>
      <c r="Q2180" s="145">
        <f>IFERROR(_xll.qlIndexFixing(ONIndex1Y,I2180,TRUE,_xll.ohTrigger(RecalcTrigger,Trigger1Y)),NA())</f>
        <v>6.6736591913496568E-3</v>
      </c>
    </row>
    <row r="2181" spans="2:17" x14ac:dyDescent="0.2">
      <c r="B2181" s="39" t="s">
        <v>42</v>
      </c>
      <c r="D2181" s="42">
        <f>_xll.qlCalendarAdvance(Calendar,$D2180,B2181,"f",FALSE)</f>
        <v>55037</v>
      </c>
      <c r="E2181" s="139">
        <f>_xll.qlInterestRateIndexValueDate(IndexON,D2181)</f>
        <v>55037</v>
      </c>
      <c r="F2181" s="155">
        <f>IFERROR(_xll.qlIndexFixing(IndexON,D2181,TRUE,_xll.ohTrigger(RecalcTrigger,TriggerON)),NA())</f>
        <v>6.175119535791751E-3</v>
      </c>
      <c r="H2181" s="42">
        <f>_xll.qlCalendarAdvance(Calendar,$H2180,B2181,"f",FALSE)</f>
        <v>55037</v>
      </c>
      <c r="I2181" s="139">
        <f>_xll.qlInterestRateIndexValueDate(Index1M,$H2181)</f>
        <v>55039</v>
      </c>
      <c r="J2181" s="144">
        <f>IFERROR(_xll.qlIndexFixing(Index1M,$H2181,TRUE,_xll.ohTrigger(RecalcTrigger,Trigger1M)),NA())</f>
        <v>6.2366610511455089E-3</v>
      </c>
      <c r="K2181" s="44">
        <f>IFERROR(_xll.qlIndexFixing(Index3M,H2181,TRUE,_xll.ohTrigger(RecalcTrigger,Trigger3M)),NA())</f>
        <v>6.4736283868254583E-3</v>
      </c>
      <c r="L2181" s="44">
        <f>IFERROR(_xll.qlIndexFixing(Index6M,$H2181,TRUE,_xll.ohTrigger(RecalcTrigger,Trigger6M)),NA())</f>
        <v>6.3171017211742023E-3</v>
      </c>
      <c r="M2181" s="145">
        <f>IFERROR(_xll.qlIndexFixing(Index1Y,$H2181,TRUE,_xll.ohTrigger(RecalcTrigger,Trigger1Y)),NA())</f>
        <v>6.5943808619533953E-3</v>
      </c>
      <c r="N2181" s="144">
        <f>IFERROR(_xll.qlIndexFixing(ONIndex1M,I2181,TRUE,_xll.ohTrigger(RecalcTrigger,Trigger1M)),NA())</f>
        <v>6.2408986891160367E-3</v>
      </c>
      <c r="O2181" s="44">
        <f>IFERROR(_xll.qlIndexFixing(ONIndex3M,I2181,TRUE,_xll.ohTrigger(RecalcTrigger,Trigger3M)),NA())</f>
        <v>6.4893906734653228E-3</v>
      </c>
      <c r="P2181" s="44">
        <f>IFERROR(_xll.qlIndexFixing(ONIndex6M,I2181,TRUE,_xll.ohTrigger(RecalcTrigger,Trigger6M)),NA())</f>
        <v>6.3473044724204897E-3</v>
      </c>
      <c r="Q2181" s="145">
        <f>IFERROR(_xll.qlIndexFixing(ONIndex1Y,I2181,TRUE,_xll.ohTrigger(RecalcTrigger,Trigger1Y)),NA())</f>
        <v>6.6699330232555809E-3</v>
      </c>
    </row>
    <row r="2182" spans="2:17" x14ac:dyDescent="0.2">
      <c r="B2182" s="39" t="s">
        <v>42</v>
      </c>
      <c r="D2182" s="42">
        <f>_xll.qlCalendarAdvance(Calendar,$D2181,B2182,"f",FALSE)</f>
        <v>55044</v>
      </c>
      <c r="E2182" s="139">
        <f>_xll.qlInterestRateIndexValueDate(IndexON,D2182)</f>
        <v>55044</v>
      </c>
      <c r="F2182" s="155">
        <f>IFERROR(_xll.qlIndexFixing(IndexON,D2182,TRUE,_xll.ohTrigger(RecalcTrigger,TriggerON)),NA())</f>
        <v>6.1715480992052818E-3</v>
      </c>
      <c r="H2182" s="42">
        <f>_xll.qlCalendarAdvance(Calendar,$H2181,B2182,"f",FALSE)</f>
        <v>55044</v>
      </c>
      <c r="I2182" s="139">
        <f>_xll.qlInterestRateIndexValueDate(Index1M,$H2182)</f>
        <v>55046</v>
      </c>
      <c r="J2182" s="144">
        <f>IFERROR(_xll.qlIndexFixing(Index1M,$H2182,TRUE,_xll.ohTrigger(RecalcTrigger,Trigger1M)),NA())</f>
        <v>6.2330551047215521E-3</v>
      </c>
      <c r="K2182" s="44">
        <f>IFERROR(_xll.qlIndexFixing(Index3M,H2182,TRUE,_xll.ohTrigger(RecalcTrigger,Trigger3M)),NA())</f>
        <v>6.4700216608710778E-3</v>
      </c>
      <c r="L2182" s="44">
        <f>IFERROR(_xll.qlIndexFixing(Index6M,$H2182,TRUE,_xll.ohTrigger(RecalcTrigger,Trigger6M)),NA())</f>
        <v>6.313826927176679E-3</v>
      </c>
      <c r="M2182" s="145">
        <f>IFERROR(_xll.qlIndexFixing(Index1Y,$H2182,TRUE,_xll.ohTrigger(RecalcTrigger,Trigger1Y)),NA())</f>
        <v>6.5904701809053621E-3</v>
      </c>
      <c r="N2182" s="144">
        <f>IFERROR(_xll.qlIndexFixing(ONIndex1M,I2182,TRUE,_xll.ohTrigger(RecalcTrigger,Trigger1M)),NA())</f>
        <v>6.2373062438947358E-3</v>
      </c>
      <c r="O2182" s="44">
        <f>IFERROR(_xll.qlIndexFixing(ONIndex3M,I2182,TRUE,_xll.ohTrigger(RecalcTrigger,Trigger3M)),NA())</f>
        <v>6.4858327943539962E-3</v>
      </c>
      <c r="P2182" s="44">
        <f>IFERROR(_xll.qlIndexFixing(ONIndex6M,I2182,TRUE,_xll.ohTrigger(RecalcTrigger,Trigger6M)),NA())</f>
        <v>6.3440287007665574E-3</v>
      </c>
      <c r="Q2182" s="145">
        <f>IFERROR(_xll.qlIndexFixing(ONIndex1Y,I2182,TRUE,_xll.ohTrigger(RecalcTrigger,Trigger1Y)),NA())</f>
        <v>6.6662009244655707E-3</v>
      </c>
    </row>
    <row r="2183" spans="2:17" x14ac:dyDescent="0.2">
      <c r="B2183" s="39" t="s">
        <v>42</v>
      </c>
      <c r="D2183" s="42">
        <f>_xll.qlCalendarAdvance(Calendar,$D2182,B2183,"f",FALSE)</f>
        <v>55051</v>
      </c>
      <c r="E2183" s="139">
        <f>_xll.qlInterestRateIndexValueDate(IndexON,D2183)</f>
        <v>55051</v>
      </c>
      <c r="F2183" s="155">
        <f>IFERROR(_xll.qlIndexFixing(IndexON,D2183,TRUE,_xll.ohTrigger(RecalcTrigger,TriggerON)),NA())</f>
        <v>6.1679700845207464E-3</v>
      </c>
      <c r="H2183" s="42">
        <f>_xll.qlCalendarAdvance(Calendar,$H2182,B2183,"f",FALSE)</f>
        <v>55051</v>
      </c>
      <c r="I2183" s="139">
        <f>_xll.qlInterestRateIndexValueDate(Index1M,$H2183)</f>
        <v>55053</v>
      </c>
      <c r="J2183" s="144">
        <f>IFERROR(_xll.qlIndexFixing(Index1M,$H2183,TRUE,_xll.ohTrigger(RecalcTrigger,Trigger1M)),NA())</f>
        <v>6.2294421140474121E-3</v>
      </c>
      <c r="K2183" s="44">
        <f>IFERROR(_xll.qlIndexFixing(Index3M,H2183,TRUE,_xll.ohTrigger(RecalcTrigger,Trigger3M)),NA())</f>
        <v>6.4664075716067354E-3</v>
      </c>
      <c r="L2183" s="44">
        <f>IFERROR(_xll.qlIndexFixing(Index6M,$H2183,TRUE,_xll.ohTrigger(RecalcTrigger,Trigger6M)),NA())</f>
        <v>6.310553105800476E-3</v>
      </c>
      <c r="M2183" s="145">
        <f>IFERROR(_xll.qlIndexFixing(Index1Y,$H2183,TRUE,_xll.ohTrigger(RecalcTrigger,Trigger1Y)),NA())</f>
        <v>6.5865534337374489E-3</v>
      </c>
      <c r="N2183" s="144">
        <f>IFERROR(_xll.qlIndexFixing(ONIndex1M,I2183,TRUE,_xll.ohTrigger(RecalcTrigger,Trigger1M)),NA())</f>
        <v>6.2337067596640594E-3</v>
      </c>
      <c r="O2183" s="44">
        <f>IFERROR(_xll.qlIndexFixing(ONIndex3M,I2183,TRUE,_xll.ohTrigger(RecalcTrigger,Trigger3M)),NA())</f>
        <v>6.4822675860654044E-3</v>
      </c>
      <c r="P2183" s="44">
        <f>IFERROR(_xll.qlIndexFixing(ONIndex6M,I2183,TRUE,_xll.ohTrigger(RecalcTrigger,Trigger6M)),NA())</f>
        <v>6.3407537651638535E-3</v>
      </c>
      <c r="Q2183" s="145">
        <f>IFERROR(_xll.qlIndexFixing(ONIndex1Y,I2183,TRUE,_xll.ohTrigger(RecalcTrigger,Trigger1Y)),NA())</f>
        <v>6.6624628909028871E-3</v>
      </c>
    </row>
    <row r="2184" spans="2:17" x14ac:dyDescent="0.2">
      <c r="B2184" s="39" t="s">
        <v>42</v>
      </c>
      <c r="D2184" s="42">
        <f>_xll.qlCalendarAdvance(Calendar,$D2183,B2184,"f",FALSE)</f>
        <v>55058</v>
      </c>
      <c r="E2184" s="139">
        <f>_xll.qlInterestRateIndexValueDate(IndexON,D2184)</f>
        <v>55058</v>
      </c>
      <c r="F2184" s="155">
        <f>IFERROR(_xll.qlIndexFixing(IndexON,D2184,TRUE,_xll.ohTrigger(RecalcTrigger,TriggerON)),NA())</f>
        <v>6.1643854906190398E-3</v>
      </c>
      <c r="H2184" s="42">
        <f>_xll.qlCalendarAdvance(Calendar,$H2183,B2184,"f",FALSE)</f>
        <v>55058</v>
      </c>
      <c r="I2184" s="139">
        <f>_xll.qlInterestRateIndexValueDate(Index1M,$H2184)</f>
        <v>55060</v>
      </c>
      <c r="J2184" s="144">
        <f>IFERROR(_xll.qlIndexFixing(Index1M,$H2184,TRUE,_xll.ohTrigger(RecalcTrigger,Trigger1M)),NA())</f>
        <v>6.2258220774893958E-3</v>
      </c>
      <c r="K2184" s="44">
        <f>IFERROR(_xll.qlIndexFixing(Index3M,H2184,TRUE,_xll.ohTrigger(RecalcTrigger,Trigger3M)),NA())</f>
        <v>6.4627861147114919E-3</v>
      </c>
      <c r="L2184" s="44">
        <f>IFERROR(_xll.qlIndexFixing(Index6M,$H2184,TRUE,_xll.ohTrigger(RecalcTrigger,Trigger6M)),NA())</f>
        <v>6.3072802674955771E-3</v>
      </c>
      <c r="M2184" s="145">
        <f>IFERROR(_xll.qlIndexFixing(Index1Y,$H2184,TRUE,_xll.ohTrigger(RecalcTrigger,Trigger1Y)),NA())</f>
        <v>6.5826306163067781E-3</v>
      </c>
      <c r="N2184" s="144">
        <f>IFERROR(_xll.qlIndexFixing(ONIndex1M,I2184,TRUE,_xll.ohTrigger(RecalcTrigger,Trigger1M)),NA())</f>
        <v>6.2301002349052226E-3</v>
      </c>
      <c r="O2184" s="44">
        <f>IFERROR(_xll.qlIndexFixing(ONIndex3M,I2184,TRUE,_xll.ohTrigger(RecalcTrigger,Trigger3M)),NA())</f>
        <v>6.4786950439632562E-3</v>
      </c>
      <c r="P2184" s="44">
        <f>IFERROR(_xll.qlIndexFixing(ONIndex6M,I2184,TRUE,_xll.ohTrigger(RecalcTrigger,Trigger6M)),NA())</f>
        <v>6.3374796761639374E-3</v>
      </c>
      <c r="Q2184" s="145">
        <f>IFERROR(_xll.qlIndexFixing(ONIndex1Y,I2184,TRUE,_xll.ohTrigger(RecalcTrigger,Trigger1Y)),NA())</f>
        <v>6.6587189183309192E-3</v>
      </c>
    </row>
    <row r="2185" spans="2:17" x14ac:dyDescent="0.2">
      <c r="B2185" s="39" t="s">
        <v>42</v>
      </c>
      <c r="D2185" s="42">
        <f>_xll.qlCalendarAdvance(Calendar,$D2184,B2185,"f",FALSE)</f>
        <v>55065</v>
      </c>
      <c r="E2185" s="139">
        <f>_xll.qlInterestRateIndexValueDate(IndexON,D2185)</f>
        <v>55065</v>
      </c>
      <c r="F2185" s="155">
        <f>IFERROR(_xll.qlIndexFixing(IndexON,D2185,TRUE,_xll.ohTrigger(RecalcTrigger,TriggerON)),NA())</f>
        <v>6.1607943167807377E-3</v>
      </c>
      <c r="H2185" s="42">
        <f>_xll.qlCalendarAdvance(Calendar,$H2184,B2185,"f",FALSE)</f>
        <v>55065</v>
      </c>
      <c r="I2185" s="139">
        <f>_xll.qlInterestRateIndexValueDate(Index1M,$H2185)</f>
        <v>55067</v>
      </c>
      <c r="J2185" s="144">
        <f>IFERROR(_xll.qlIndexFixing(Index1M,$H2185,TRUE,_xll.ohTrigger(RecalcTrigger,Trigger1M)),NA())</f>
        <v>6.2221949934113119E-3</v>
      </c>
      <c r="K2185" s="44">
        <f>IFERROR(_xll.qlIndexFixing(Index3M,H2185,TRUE,_xll.ohTrigger(RecalcTrigger,Trigger3M)),NA())</f>
        <v>6.4589545627900761E-3</v>
      </c>
      <c r="L2185" s="44">
        <f>IFERROR(_xll.qlIndexFixing(Index6M,$H2185,TRUE,_xll.ohTrigger(RecalcTrigger,Trigger6M)),NA())</f>
        <v>6.3038301994714219E-3</v>
      </c>
      <c r="M2185" s="145">
        <f>IFERROR(_xll.qlIndexFixing(Index1Y,$H2185,TRUE,_xll.ohTrigger(RecalcTrigger,Trigger1Y)),NA())</f>
        <v>6.5787017244706893E-3</v>
      </c>
      <c r="N2185" s="144">
        <f>IFERROR(_xll.qlIndexFixing(ONIndex1M,I2185,TRUE,_xll.ohTrigger(RecalcTrigger,Trigger1M)),NA())</f>
        <v>6.2264866680994402E-3</v>
      </c>
      <c r="O2185" s="44">
        <f>IFERROR(_xll.qlIndexFixing(ONIndex3M,I2185,TRUE,_xll.ohTrigger(RecalcTrigger,Trigger3M)),NA())</f>
        <v>6.4751151640507487E-3</v>
      </c>
      <c r="P2185" s="44">
        <f>IFERROR(_xll.qlIndexFixing(ONIndex6M,I2185,TRUE,_xll.ohTrigger(RecalcTrigger,Trigger6M)),NA())</f>
        <v>6.3342064443183688E-3</v>
      </c>
      <c r="Q2185" s="145">
        <f>IFERROR(_xll.qlIndexFixing(ONIndex1Y,I2185,TRUE,_xll.ohTrigger(RecalcTrigger,Trigger1Y)),NA())</f>
        <v>6.654969002672928E-3</v>
      </c>
    </row>
    <row r="2186" spans="2:17" x14ac:dyDescent="0.2">
      <c r="B2186" s="39" t="s">
        <v>42</v>
      </c>
      <c r="D2186" s="42">
        <f>_xll.qlCalendarAdvance(Calendar,$D2185,B2186,"f",FALSE)</f>
        <v>55072</v>
      </c>
      <c r="E2186" s="139">
        <f>_xll.qlInterestRateIndexValueDate(IndexON,D2186)</f>
        <v>55072</v>
      </c>
      <c r="F2186" s="155">
        <f>IFERROR(_xll.qlIndexFixing(IndexON,D2186,TRUE,_xll.ohTrigger(RecalcTrigger,TriggerON)),NA())</f>
        <v>6.1571965618067992E-3</v>
      </c>
      <c r="H2186" s="42">
        <f>_xll.qlCalendarAdvance(Calendar,$H2185,B2186,"f",FALSE)</f>
        <v>55072</v>
      </c>
      <c r="I2186" s="139">
        <f>_xll.qlInterestRateIndexValueDate(Index1M,$H2186)</f>
        <v>55074</v>
      </c>
      <c r="J2186" s="144">
        <f>IFERROR(_xll.qlIndexFixing(Index1M,$H2186,TRUE,_xll.ohTrigger(RecalcTrigger,Trigger1M)),NA())</f>
        <v>6.2185608601769693E-3</v>
      </c>
      <c r="K2186" s="44">
        <f>IFERROR(_xll.qlIndexFixing(Index3M,H2186,TRUE,_xll.ohTrigger(RecalcTrigger,Trigger3M)),NA())</f>
        <v>6.4553177647742946E-3</v>
      </c>
      <c r="L2186" s="44">
        <f>IFERROR(_xll.qlIndexFixing(Index6M,$H2186,TRUE,_xll.ohTrigger(RecalcTrigger,Trigger6M)),NA())</f>
        <v>6.3005593768327532E-3</v>
      </c>
      <c r="M2186" s="145">
        <f>IFERROR(_xll.qlIndexFixing(Index1Y,$H2186,TRUE,_xll.ohTrigger(RecalcTrigger,Trigger1Y)),NA())</f>
        <v>6.5747667540860871E-3</v>
      </c>
      <c r="N2186" s="144">
        <f>IFERROR(_xll.qlIndexFixing(ONIndex1M,I2186,TRUE,_xll.ohTrigger(RecalcTrigger,Trigger1M)),NA())</f>
        <v>6.2228660574081829E-3</v>
      </c>
      <c r="O2186" s="44">
        <f>IFERROR(_xll.qlIndexFixing(ONIndex3M,I2186,TRUE,_xll.ohTrigger(RecalcTrigger,Trigger3M)),NA())</f>
        <v>6.4715279418514626E-3</v>
      </c>
      <c r="P2186" s="44">
        <f>IFERROR(_xll.qlIndexFixing(ONIndex6M,I2186,TRUE,_xll.ohTrigger(RecalcTrigger,Trigger6M)),NA())</f>
        <v>6.330934079779027E-3</v>
      </c>
      <c r="Q2186" s="145">
        <f>IFERROR(_xll.qlIndexFixing(ONIndex1Y,I2186,TRUE,_xll.ohTrigger(RecalcTrigger,Trigger1Y)),NA())</f>
        <v>6.6512131396123664E-3</v>
      </c>
    </row>
    <row r="2187" spans="2:17" x14ac:dyDescent="0.2">
      <c r="B2187" s="39" t="s">
        <v>42</v>
      </c>
      <c r="D2187" s="42">
        <f>_xll.qlCalendarAdvance(Calendar,$D2186,B2187,"f",FALSE)</f>
        <v>55079</v>
      </c>
      <c r="E2187" s="139">
        <f>_xll.qlInterestRateIndexValueDate(IndexON,D2187)</f>
        <v>55079</v>
      </c>
      <c r="F2187" s="155">
        <f>IFERROR(_xll.qlIndexFixing(IndexON,D2187,TRUE,_xll.ohTrigger(RecalcTrigger,TriggerON)),NA())</f>
        <v>6.1535922248179276E-3</v>
      </c>
      <c r="H2187" s="42">
        <f>_xll.qlCalendarAdvance(Calendar,$H2186,B2187,"f",FALSE)</f>
        <v>55079</v>
      </c>
      <c r="I2187" s="139">
        <f>_xll.qlInterestRateIndexValueDate(Index1M,$H2187)</f>
        <v>55081</v>
      </c>
      <c r="J2187" s="144">
        <f>IFERROR(_xll.qlIndexFixing(Index1M,$H2187,TRUE,_xll.ohTrigger(RecalcTrigger,Trigger1M)),NA())</f>
        <v>6.2149196761576708E-3</v>
      </c>
      <c r="K2187" s="44">
        <f>IFERROR(_xll.qlIndexFixing(Index3M,H2187,TRUE,_xll.ohTrigger(RecalcTrigger,Trigger3M)),NA())</f>
        <v>6.4516735857583539E-3</v>
      </c>
      <c r="L2187" s="44">
        <f>IFERROR(_xll.qlIndexFixing(Index6M,$H2187,TRUE,_xll.ohTrigger(RecalcTrigger,Trigger6M)),NA())</f>
        <v>6.2972895694114453E-3</v>
      </c>
      <c r="M2187" s="145">
        <f>IFERROR(_xll.qlIndexFixing(Index1Y,$H2187,TRUE,_xll.ohTrigger(RecalcTrigger,Trigger1Y)),NA())</f>
        <v>6.5708257010109695E-3</v>
      </c>
      <c r="N2187" s="144">
        <f>IFERROR(_xll.qlIndexFixing(ONIndex1M,I2187,TRUE,_xll.ohTrigger(RecalcTrigger,Trigger1M)),NA())</f>
        <v>6.2192384011527935E-3</v>
      </c>
      <c r="O2187" s="44">
        <f>IFERROR(_xll.qlIndexFixing(ONIndex3M,I2187,TRUE,_xll.ohTrigger(RecalcTrigger,Trigger3M)),NA())</f>
        <v>6.4679333730488509E-3</v>
      </c>
      <c r="P2187" s="44">
        <f>IFERROR(_xll.qlIndexFixing(ONIndex6M,I2187,TRUE,_xll.ohTrigger(RecalcTrigger,Trigger6M)),NA())</f>
        <v>6.3276625931774078E-3</v>
      </c>
      <c r="Q2187" s="145">
        <f>IFERROR(_xll.qlIndexFixing(ONIndex1Y,I2187,TRUE,_xll.ohTrigger(RecalcTrigger,Trigger1Y)),NA())</f>
        <v>6.6474513249925593E-3</v>
      </c>
    </row>
    <row r="2188" spans="2:17" x14ac:dyDescent="0.2">
      <c r="B2188" s="39" t="s">
        <v>42</v>
      </c>
      <c r="D2188" s="42">
        <f>_xll.qlCalendarAdvance(Calendar,$D2187,B2188,"f",FALSE)</f>
        <v>55086</v>
      </c>
      <c r="E2188" s="139">
        <f>_xll.qlInterestRateIndexValueDate(IndexON,D2188)</f>
        <v>55086</v>
      </c>
      <c r="F2188" s="155">
        <f>IFERROR(_xll.qlIndexFixing(IndexON,D2188,TRUE,_xll.ohTrigger(RecalcTrigger,TriggerON)),NA())</f>
        <v>6.149981304695018E-3</v>
      </c>
      <c r="H2188" s="42">
        <f>_xll.qlCalendarAdvance(Calendar,$H2187,B2188,"f",FALSE)</f>
        <v>55086</v>
      </c>
      <c r="I2188" s="139">
        <f>_xll.qlInterestRateIndexValueDate(Index1M,$H2188)</f>
        <v>55088</v>
      </c>
      <c r="J2188" s="144">
        <f>IFERROR(_xll.qlIndexFixing(Index1M,$H2188,TRUE,_xll.ohTrigger(RecalcTrigger,Trigger1M)),NA())</f>
        <v>6.2112714397122293E-3</v>
      </c>
      <c r="K2188" s="44">
        <f>IFERROR(_xll.qlIndexFixing(Index3M,H2188,TRUE,_xll.ohTrigger(RecalcTrigger,Trigger3M)),NA())</f>
        <v>6.4480220214213632E-3</v>
      </c>
      <c r="L2188" s="44">
        <f>IFERROR(_xll.qlIndexFixing(Index6M,$H2188,TRUE,_xll.ohTrigger(RecalcTrigger,Trigger6M)),NA())</f>
        <v>6.2940207876580395E-3</v>
      </c>
      <c r="M2188" s="145">
        <f>IFERROR(_xll.qlIndexFixing(Index1Y,$H2188,TRUE,_xll.ohTrigger(RecalcTrigger,Trigger1Y)),NA())</f>
        <v>6.5668785611033348E-3</v>
      </c>
      <c r="N2188" s="144">
        <f>IFERROR(_xll.qlIndexFixing(ONIndex1M,I2188,TRUE,_xll.ohTrigger(RecalcTrigger,Trigger1M)),NA())</f>
        <v>6.2156036978944229E-3</v>
      </c>
      <c r="O2188" s="44">
        <f>IFERROR(_xll.qlIndexFixing(ONIndex3M,I2188,TRUE,_xll.ohTrigger(RecalcTrigger,Trigger3M)),NA())</f>
        <v>6.4643314532464302E-3</v>
      </c>
      <c r="P2188" s="44">
        <f>IFERROR(_xll.qlIndexFixing(ONIndex6M,I2188,TRUE,_xll.ohTrigger(RecalcTrigger,Trigger6M)),NA())</f>
        <v>6.3243919949051985E-3</v>
      </c>
      <c r="Q2188" s="145">
        <f>IFERROR(_xll.qlIndexFixing(ONIndex1Y,I2188,TRUE,_xll.ohTrigger(RecalcTrigger,Trigger1Y)),NA())</f>
        <v>6.6436835547367679E-3</v>
      </c>
    </row>
    <row r="2189" spans="2:17" x14ac:dyDescent="0.2">
      <c r="B2189" s="39" t="s">
        <v>42</v>
      </c>
      <c r="D2189" s="42">
        <f>_xll.qlCalendarAdvance(Calendar,$D2188,B2189,"f",FALSE)</f>
        <v>55093</v>
      </c>
      <c r="E2189" s="139">
        <f>_xll.qlInterestRateIndexValueDate(IndexON,D2189)</f>
        <v>55093</v>
      </c>
      <c r="F2189" s="155">
        <f>IFERROR(_xll.qlIndexFixing(IndexON,D2189,TRUE,_xll.ohTrigger(RecalcTrigger,TriggerON)),NA())</f>
        <v>6.1463638004788379E-3</v>
      </c>
      <c r="H2189" s="42">
        <f>_xll.qlCalendarAdvance(Calendar,$H2188,B2189,"f",FALSE)</f>
        <v>55093</v>
      </c>
      <c r="I2189" s="139">
        <f>_xll.qlInterestRateIndexValueDate(Index1M,$H2189)</f>
        <v>55095</v>
      </c>
      <c r="J2189" s="144">
        <f>IFERROR(_xll.qlIndexFixing(Index1M,$H2189,TRUE,_xll.ohTrigger(RecalcTrigger,Trigger1M)),NA())</f>
        <v>6.2076161492119475E-3</v>
      </c>
      <c r="K2189" s="44">
        <f>IFERROR(_xll.qlIndexFixing(Index3M,H2189,TRUE,_xll.ohTrigger(RecalcTrigger,Trigger3M)),NA())</f>
        <v>6.4443630674424299E-3</v>
      </c>
      <c r="L2189" s="44">
        <f>IFERROR(_xll.qlIndexFixing(Index6M,$H2189,TRUE,_xll.ohTrigger(RecalcTrigger,Trigger6M)),NA())</f>
        <v>6.2909311878156758E-3</v>
      </c>
      <c r="M2189" s="145">
        <f>IFERROR(_xll.qlIndexFixing(Index1Y,$H2189,TRUE,_xll.ohTrigger(RecalcTrigger,Trigger1Y)),NA())</f>
        <v>6.5629253302205226E-3</v>
      </c>
      <c r="N2189" s="144">
        <f>IFERROR(_xll.qlIndexFixing(ONIndex1M,I2189,TRUE,_xll.ohTrigger(RecalcTrigger,Trigger1M)),NA())</f>
        <v>6.2119619458744779E-3</v>
      </c>
      <c r="O2189" s="44">
        <f>IFERROR(_xll.qlIndexFixing(ONIndex3M,I2189,TRUE,_xll.ohTrigger(RecalcTrigger,Trigger3M)),NA())</f>
        <v>6.4607221781276536E-3</v>
      </c>
      <c r="P2189" s="44">
        <f>IFERROR(_xll.qlIndexFixing(ONIndex6M,I2189,TRUE,_xll.ohTrigger(RecalcTrigger,Trigger6M)),NA())</f>
        <v>6.3211222952741508E-3</v>
      </c>
      <c r="Q2189" s="145">
        <f>IFERROR(_xll.qlIndexFixing(ONIndex1Y,I2189,TRUE,_xll.ohTrigger(RecalcTrigger,Trigger1Y)),NA())</f>
        <v>6.6399098245284449E-3</v>
      </c>
    </row>
    <row r="2190" spans="2:17" x14ac:dyDescent="0.2">
      <c r="B2190" s="39" t="s">
        <v>42</v>
      </c>
      <c r="D2190" s="42">
        <f>_xll.qlCalendarAdvance(Calendar,$D2189,B2190,"f",FALSE)</f>
        <v>55100</v>
      </c>
      <c r="E2190" s="139">
        <f>_xll.qlInterestRateIndexValueDate(IndexON,D2190)</f>
        <v>55100</v>
      </c>
      <c r="F2190" s="155">
        <f>IFERROR(_xll.qlIndexFixing(IndexON,D2190,TRUE,_xll.ohTrigger(RecalcTrigger,TriggerON)),NA())</f>
        <v>6.1427397110502824E-3</v>
      </c>
      <c r="H2190" s="42">
        <f>_xll.qlCalendarAdvance(Calendar,$H2189,B2190,"f",FALSE)</f>
        <v>55100</v>
      </c>
      <c r="I2190" s="139">
        <f>_xll.qlInterestRateIndexValueDate(Index1M,$H2190)</f>
        <v>55102</v>
      </c>
      <c r="J2190" s="144">
        <f>IFERROR(_xll.qlIndexFixing(Index1M,$H2190,TRUE,_xll.ohTrigger(RecalcTrigger,Trigger1M)),NA())</f>
        <v>6.2039538030231323E-3</v>
      </c>
      <c r="K2190" s="44">
        <f>IFERROR(_xll.qlIndexFixing(Index3M,H2190,TRUE,_xll.ohTrigger(RecalcTrigger,Trigger3M)),NA())</f>
        <v>6.4406967195015331E-3</v>
      </c>
      <c r="L2190" s="44">
        <f>IFERROR(_xll.qlIndexFixing(Index6M,$H2190,TRUE,_xll.ohTrigger(RecalcTrigger,Trigger6M)),NA())</f>
        <v>6.2876644674023851E-3</v>
      </c>
      <c r="M2190" s="145">
        <f>IFERROR(_xll.qlIndexFixing(Index1Y,$H2190,TRUE,_xll.ohTrigger(RecalcTrigger,Trigger1Y)),NA())</f>
        <v>6.5589660042214091E-3</v>
      </c>
      <c r="N2190" s="144">
        <f>IFERROR(_xll.qlIndexFixing(ONIndex1M,I2190,TRUE,_xll.ohTrigger(RecalcTrigger,Trigger1M)),NA())</f>
        <v>6.2083131434942374E-3</v>
      </c>
      <c r="O2190" s="44">
        <f>IFERROR(_xll.qlIndexFixing(ONIndex3M,I2190,TRUE,_xll.ohTrigger(RecalcTrigger,Trigger3M)),NA())</f>
        <v>6.4571055434559099E-3</v>
      </c>
      <c r="P2190" s="44">
        <f>IFERROR(_xll.qlIndexFixing(ONIndex6M,I2190,TRUE,_xll.ohTrigger(RecalcTrigger,Trigger6M)),NA())</f>
        <v>6.3178535048358242E-3</v>
      </c>
      <c r="Q2190" s="145">
        <f>IFERROR(_xll.qlIndexFixing(ONIndex1Y,I2190,TRUE,_xll.ohTrigger(RecalcTrigger,Trigger1Y)),NA())</f>
        <v>6.6361301302908515E-3</v>
      </c>
    </row>
    <row r="2191" spans="2:17" x14ac:dyDescent="0.2">
      <c r="B2191" s="39" t="s">
        <v>42</v>
      </c>
      <c r="D2191" s="42">
        <f>_xll.qlCalendarAdvance(Calendar,$D2190,B2191,"f",FALSE)</f>
        <v>55107</v>
      </c>
      <c r="E2191" s="139">
        <f>_xll.qlInterestRateIndexValueDate(IndexON,D2191)</f>
        <v>55107</v>
      </c>
      <c r="F2191" s="155">
        <f>IFERROR(_xll.qlIndexFixing(IndexON,D2191,TRUE,_xll.ohTrigger(RecalcTrigger,TriggerON)),NA())</f>
        <v>6.1391090355300548E-3</v>
      </c>
      <c r="H2191" s="42">
        <f>_xll.qlCalendarAdvance(Calendar,$H2190,B2191,"f",FALSE)</f>
        <v>55107</v>
      </c>
      <c r="I2191" s="139">
        <f>_xll.qlInterestRateIndexValueDate(Index1M,$H2191)</f>
        <v>55109</v>
      </c>
      <c r="J2191" s="144">
        <f>IFERROR(_xll.qlIndexFixing(Index1M,$H2191,TRUE,_xll.ohTrigger(RecalcTrigger,Trigger1M)),NA())</f>
        <v>6.2002843995070944E-3</v>
      </c>
      <c r="K2191" s="44">
        <f>IFERROR(_xll.qlIndexFixing(Index3M,H2191,TRUE,_xll.ohTrigger(RecalcTrigger,Trigger3M)),NA())</f>
        <v>6.4370229732743046E-3</v>
      </c>
      <c r="L2191" s="44">
        <f>IFERROR(_xll.qlIndexFixing(Index6M,$H2191,TRUE,_xll.ohTrigger(RecalcTrigger,Trigger6M)),NA())</f>
        <v>6.2843988032142565E-3</v>
      </c>
      <c r="M2191" s="145">
        <f>IFERROR(_xll.qlIndexFixing(Index1Y,$H2191,TRUE,_xll.ohTrigger(RecalcTrigger,Trigger1Y)),NA())</f>
        <v>6.5550005789639914E-3</v>
      </c>
      <c r="N2191" s="144">
        <f>IFERROR(_xll.qlIndexFixing(ONIndex1M,I2191,TRUE,_xll.ohTrigger(RecalcTrigger,Trigger1M)),NA())</f>
        <v>6.204657289075044E-3</v>
      </c>
      <c r="O2191" s="44">
        <f>IFERROR(_xll.qlIndexFixing(ONIndex3M,I2191,TRUE,_xll.ohTrigger(RecalcTrigger,Trigger3M)),NA())</f>
        <v>6.45348154475478E-3</v>
      </c>
      <c r="P2191" s="44">
        <f>IFERROR(_xll.qlIndexFixing(ONIndex6M,I2191,TRUE,_xll.ohTrigger(RecalcTrigger,Trigger6M)),NA())</f>
        <v>6.3145856339819062E-3</v>
      </c>
      <c r="Q2191" s="145">
        <f>IFERROR(_xll.qlIndexFixing(ONIndex1Y,I2191,TRUE,_xll.ohTrigger(RecalcTrigger,Trigger1Y)),NA())</f>
        <v>6.6323444677074406E-3</v>
      </c>
    </row>
    <row r="2192" spans="2:17" x14ac:dyDescent="0.2">
      <c r="B2192" s="39" t="s">
        <v>42</v>
      </c>
      <c r="D2192" s="42">
        <f>_xll.qlCalendarAdvance(Calendar,$D2191,B2192,"f",FALSE)</f>
        <v>55114</v>
      </c>
      <c r="E2192" s="139">
        <f>_xll.qlInterestRateIndexValueDate(IndexON,D2192)</f>
        <v>55114</v>
      </c>
      <c r="F2192" s="155">
        <f>IFERROR(_xll.qlIndexFixing(IndexON,D2192,TRUE,_xll.ohTrigger(RecalcTrigger,TriggerON)),NA())</f>
        <v>6.1354717729589225E-3</v>
      </c>
      <c r="H2192" s="42">
        <f>_xll.qlCalendarAdvance(Calendar,$H2191,B2192,"f",FALSE)</f>
        <v>55114</v>
      </c>
      <c r="I2192" s="139">
        <f>_xll.qlInterestRateIndexValueDate(Index1M,$H2192)</f>
        <v>55116</v>
      </c>
      <c r="J2192" s="144">
        <f>IFERROR(_xll.qlIndexFixing(Index1M,$H2192,TRUE,_xll.ohTrigger(RecalcTrigger,Trigger1M)),NA())</f>
        <v>6.1963979885612279E-3</v>
      </c>
      <c r="K2192" s="44">
        <f>IFERROR(_xll.qlIndexFixing(Index3M,H2192,TRUE,_xll.ohTrigger(RecalcTrigger,Trigger3M)),NA())</f>
        <v>6.4333418244459355E-3</v>
      </c>
      <c r="L2192" s="44">
        <f>IFERROR(_xll.qlIndexFixing(Index6M,$H2192,TRUE,_xll.ohTrigger(RecalcTrigger,Trigger6M)),NA())</f>
        <v>6.2811342057012736E-3</v>
      </c>
      <c r="M2192" s="145">
        <f>IFERROR(_xll.qlIndexFixing(Index1Y,$H2192,TRUE,_xll.ohTrigger(RecalcTrigger,Trigger1Y)),NA())</f>
        <v>6.5510290503067066E-3</v>
      </c>
      <c r="N2192" s="144">
        <f>IFERROR(_xll.qlIndexFixing(ONIndex1M,I2192,TRUE,_xll.ohTrigger(RecalcTrigger,Trigger1M)),NA())</f>
        <v>6.2009943810181767E-3</v>
      </c>
      <c r="O2192" s="44">
        <f>IFERROR(_xll.qlIndexFixing(ONIndex3M,I2192,TRUE,_xll.ohTrigger(RecalcTrigger,Trigger3M)),NA())</f>
        <v>6.4498501778675887E-3</v>
      </c>
      <c r="P2192" s="44">
        <f>IFERROR(_xll.qlIndexFixing(ONIndex6M,I2192,TRUE,_xll.ohTrigger(RecalcTrigger,Trigger6M)),NA())</f>
        <v>6.3113186931040843E-3</v>
      </c>
      <c r="Q2192" s="145">
        <f>IFERROR(_xll.qlIndexFixing(ONIndex1Y,I2192,TRUE,_xll.ohTrigger(RecalcTrigger,Trigger1Y)),NA())</f>
        <v>6.6285528327014731E-3</v>
      </c>
    </row>
    <row r="2193" spans="2:17" x14ac:dyDescent="0.2">
      <c r="B2193" s="39" t="s">
        <v>42</v>
      </c>
      <c r="D2193" s="42">
        <f>_xll.qlCalendarAdvance(Calendar,$D2192,B2193,"f",FALSE)</f>
        <v>55121</v>
      </c>
      <c r="E2193" s="139">
        <f>_xll.qlInterestRateIndexValueDate(IndexON,D2193)</f>
        <v>55121</v>
      </c>
      <c r="F2193" s="155">
        <f>IFERROR(_xll.qlIndexFixing(IndexON,D2193,TRUE,_xll.ohTrigger(RecalcTrigger,TriggerON)),NA())</f>
        <v>6.1318279221378447E-3</v>
      </c>
      <c r="H2193" s="42">
        <f>_xll.qlCalendarAdvance(Calendar,$H2192,B2193,"f",FALSE)</f>
        <v>55121</v>
      </c>
      <c r="I2193" s="139">
        <f>_xll.qlInterestRateIndexValueDate(Index1M,$H2193)</f>
        <v>55123</v>
      </c>
      <c r="J2193" s="144">
        <f>IFERROR(_xll.qlIndexFixing(Index1M,$H2193,TRUE,_xll.ohTrigger(RecalcTrigger,Trigger1M)),NA())</f>
        <v>6.1929244139635742E-3</v>
      </c>
      <c r="K2193" s="44">
        <f>IFERROR(_xll.qlIndexFixing(Index3M,H2193,TRUE,_xll.ohTrigger(RecalcTrigger,Trigger3M)),NA())</f>
        <v>6.4300681644624547E-3</v>
      </c>
      <c r="L2193" s="44">
        <f>IFERROR(_xll.qlIndexFixing(Index6M,$H2193,TRUE,_xll.ohTrigger(RecalcTrigger,Trigger6M)),NA())</f>
        <v>6.2776926296780593E-3</v>
      </c>
      <c r="M2193" s="145">
        <f>IFERROR(_xll.qlIndexFixing(Index1Y,$H2193,TRUE,_xll.ohTrigger(RecalcTrigger,Trigger1Y)),NA())</f>
        <v>6.5470514141086466E-3</v>
      </c>
      <c r="N2193" s="144">
        <f>IFERROR(_xll.qlIndexFixing(ONIndex1M,I2193,TRUE,_xll.ohTrigger(RecalcTrigger,Trigger1M)),NA())</f>
        <v>6.1973244176449782E-3</v>
      </c>
      <c r="O2193" s="44">
        <f>IFERROR(_xll.qlIndexFixing(ONIndex3M,I2193,TRUE,_xll.ohTrigger(RecalcTrigger,Trigger3M)),NA())</f>
        <v>6.4462114382379809E-3</v>
      </c>
      <c r="P2193" s="44">
        <f>IFERROR(_xll.qlIndexFixing(ONIndex6M,I2193,TRUE,_xll.ohTrigger(RecalcTrigger,Trigger6M)),NA())</f>
        <v>6.3080526925940461E-3</v>
      </c>
      <c r="Q2193" s="145">
        <f>IFERROR(_xll.qlIndexFixing(ONIndex1Y,I2193,TRUE,_xll.ohTrigger(RecalcTrigger,Trigger1Y)),NA())</f>
        <v>6.6247552210363381E-3</v>
      </c>
    </row>
    <row r="2194" spans="2:17" x14ac:dyDescent="0.2">
      <c r="B2194" s="39" t="s">
        <v>42</v>
      </c>
      <c r="D2194" s="42">
        <f>_xll.qlCalendarAdvance(Calendar,$D2193,B2194,"f",FALSE)</f>
        <v>55128</v>
      </c>
      <c r="E2194" s="139">
        <f>_xll.qlInterestRateIndexValueDate(IndexON,D2194)</f>
        <v>55128</v>
      </c>
      <c r="F2194" s="155">
        <f>IFERROR(_xll.qlIndexFixing(IndexON,D2194,TRUE,_xll.ohTrigger(RecalcTrigger,TriggerON)),NA())</f>
        <v>6.1281774822674606E-3</v>
      </c>
      <c r="H2194" s="42">
        <f>_xll.qlCalendarAdvance(Calendar,$H2193,B2194,"f",FALSE)</f>
        <v>55128</v>
      </c>
      <c r="I2194" s="139">
        <f>_xll.qlInterestRateIndexValueDate(Index1M,$H2194)</f>
        <v>55130</v>
      </c>
      <c r="J2194" s="144">
        <f>IFERROR(_xll.qlIndexFixing(Index1M,$H2194,TRUE,_xll.ohTrigger(RecalcTrigger,Trigger1M)),NA())</f>
        <v>6.1892338286712034E-3</v>
      </c>
      <c r="K2194" s="44">
        <f>IFERROR(_xll.qlIndexFixing(Index3M,H2194,TRUE,_xll.ohTrigger(RecalcTrigger,Trigger3M)),NA())</f>
        <v>6.426373389661677E-3</v>
      </c>
      <c r="L2194" s="44">
        <f>IFERROR(_xll.qlIndexFixing(Index6M,$H2194,TRUE,_xll.ohTrigger(RecalcTrigger,Trigger6M)),NA())</f>
        <v>6.2744302213925606E-3</v>
      </c>
      <c r="M2194" s="145">
        <f>IFERROR(_xll.qlIndexFixing(Index1Y,$H2194,TRUE,_xll.ohTrigger(RecalcTrigger,Trigger1Y)),NA())</f>
        <v>6.5430676662282484E-3</v>
      </c>
      <c r="N2194" s="144">
        <f>IFERROR(_xll.qlIndexFixing(ONIndex1M,I2194,TRUE,_xll.ohTrigger(RecalcTrigger,Trigger1M)),NA())</f>
        <v>6.1936473973567274E-3</v>
      </c>
      <c r="O2194" s="44">
        <f>IFERROR(_xll.qlIndexFixing(ONIndex3M,I2194,TRUE,_xll.ohTrigger(RecalcTrigger,Trigger3M)),NA())</f>
        <v>6.4425653217892176E-3</v>
      </c>
      <c r="P2194" s="44">
        <f>IFERROR(_xll.qlIndexFixing(ONIndex6M,I2194,TRUE,_xll.ohTrigger(RecalcTrigger,Trigger6M)),NA())</f>
        <v>6.3047876430033511E-3</v>
      </c>
      <c r="Q2194" s="145">
        <f>IFERROR(_xll.qlIndexFixing(ONIndex1Y,I2194,TRUE,_xll.ohTrigger(RecalcTrigger,Trigger1Y)),NA())</f>
        <v>6.6209516284754244E-3</v>
      </c>
    </row>
    <row r="2195" spans="2:17" x14ac:dyDescent="0.2">
      <c r="B2195" s="39" t="s">
        <v>42</v>
      </c>
      <c r="D2195" s="42">
        <f>_xll.qlCalendarAdvance(Calendar,$D2194,B2195,"f",FALSE)</f>
        <v>55135</v>
      </c>
      <c r="E2195" s="139">
        <f>_xll.qlInterestRateIndexValueDate(IndexON,D2195)</f>
        <v>55135</v>
      </c>
      <c r="F2195" s="155">
        <f>IFERROR(_xll.qlIndexFixing(IndexON,D2195,TRUE,_xll.ohTrigger(RecalcTrigger,TriggerON)),NA())</f>
        <v>6.1245204522286656E-3</v>
      </c>
      <c r="H2195" s="42">
        <f>_xll.qlCalendarAdvance(Calendar,$H2194,B2195,"f",FALSE)</f>
        <v>55135</v>
      </c>
      <c r="I2195" s="139">
        <f>_xll.qlInterestRateIndexValueDate(Index1M,$H2195)</f>
        <v>55137</v>
      </c>
      <c r="J2195" s="144">
        <f>IFERROR(_xll.qlIndexFixing(Index1M,$H2195,TRUE,_xll.ohTrigger(RecalcTrigger,Trigger1M)),NA())</f>
        <v>6.1855361795118413E-3</v>
      </c>
      <c r="K2195" s="44">
        <f>IFERROR(_xll.qlIndexFixing(Index3M,H2195,TRUE,_xll.ohTrigger(RecalcTrigger,Trigger3M)),NA())</f>
        <v>6.4226712000987618E-3</v>
      </c>
      <c r="L2195" s="44">
        <f>IFERROR(_xll.qlIndexFixing(Index6M,$H2195,TRUE,_xll.ohTrigger(RecalcTrigger,Trigger6M)),NA())</f>
        <v>6.2711689119269989E-3</v>
      </c>
      <c r="M2195" s="145">
        <f>IFERROR(_xll.qlIndexFixing(Index1Y,$H2195,TRUE,_xll.ohTrigger(RecalcTrigger,Trigger1Y)),NA())</f>
        <v>6.5390778025248243E-3</v>
      </c>
      <c r="N2195" s="144">
        <f>IFERROR(_xll.qlIndexFixing(ONIndex1M,I2195,TRUE,_xll.ohTrigger(RecalcTrigger,Trigger1M)),NA())</f>
        <v>6.189963318394831E-3</v>
      </c>
      <c r="O2195" s="44">
        <f>IFERROR(_xll.qlIndexFixing(ONIndex3M,I2195,TRUE,_xll.ohTrigger(RecalcTrigger,Trigger3M)),NA())</f>
        <v>6.4389118239649434E-3</v>
      </c>
      <c r="P2195" s="44">
        <f>IFERROR(_xll.qlIndexFixing(ONIndex6M,I2195,TRUE,_xll.ohTrigger(RecalcTrigger,Trigger6M)),NA())</f>
        <v>6.3015235545638149E-3</v>
      </c>
      <c r="Q2195" s="145">
        <f>IFERROR(_xll.qlIndexFixing(ONIndex1Y,I2195,TRUE,_xll.ohTrigger(RecalcTrigger,Trigger1Y)),NA())</f>
        <v>6.6171420509419931E-3</v>
      </c>
    </row>
    <row r="2196" spans="2:17" x14ac:dyDescent="0.2">
      <c r="B2196" s="39" t="s">
        <v>42</v>
      </c>
      <c r="D2196" s="42">
        <f>_xll.qlCalendarAdvance(Calendar,$D2195,B2196,"f",FALSE)</f>
        <v>55142</v>
      </c>
      <c r="E2196" s="139">
        <f>_xll.qlInterestRateIndexValueDate(IndexON,D2196)</f>
        <v>55142</v>
      </c>
      <c r="F2196" s="155">
        <f>IFERROR(_xll.qlIndexFixing(IndexON,D2196,TRUE,_xll.ohTrigger(RecalcTrigger,TriggerON)),NA())</f>
        <v>6.1208568309023548E-3</v>
      </c>
      <c r="H2196" s="42">
        <f>_xll.qlCalendarAdvance(Calendar,$H2195,B2196,"f",FALSE)</f>
        <v>55142</v>
      </c>
      <c r="I2196" s="139">
        <f>_xll.qlInterestRateIndexValueDate(Index1M,$H2196)</f>
        <v>55144</v>
      </c>
      <c r="J2196" s="144">
        <f>IFERROR(_xll.qlIndexFixing(Index1M,$H2196,TRUE,_xll.ohTrigger(RecalcTrigger,Trigger1M)),NA())</f>
        <v>6.1818314648592887E-3</v>
      </c>
      <c r="K2196" s="44">
        <f>IFERROR(_xll.qlIndexFixing(Index3M,H2196,TRUE,_xll.ohTrigger(RecalcTrigger,Trigger3M)),NA())</f>
        <v>6.4189615914544973E-3</v>
      </c>
      <c r="L2196" s="44">
        <f>IFERROR(_xll.qlIndexFixing(Index6M,$H2196,TRUE,_xll.ohTrigger(RecalcTrigger,Trigger6M)),NA())</f>
        <v>6.2679087117327925E-3</v>
      </c>
      <c r="M2196" s="145">
        <f>IFERROR(_xll.qlIndexFixing(Index1Y,$H2196,TRUE,_xll.ohTrigger(RecalcTrigger,Trigger1Y)),NA())</f>
        <v>6.5350818188572484E-3</v>
      </c>
      <c r="N2196" s="144">
        <f>IFERROR(_xll.qlIndexFixing(ONIndex1M,I2196,TRUE,_xll.ohTrigger(RecalcTrigger,Trigger1M)),NA())</f>
        <v>6.1857442973423105E-3</v>
      </c>
      <c r="O2196" s="44">
        <f>IFERROR(_xll.qlIndexFixing(ONIndex3M,I2196,TRUE,_xll.ohTrigger(RecalcTrigger,Trigger3M)),NA())</f>
        <v>6.4347273539944183E-3</v>
      </c>
      <c r="P2196" s="44">
        <f>IFERROR(_xll.qlIndexFixing(ONIndex6M,I2196,TRUE,_xll.ohTrigger(RecalcTrigger,Trigger6M)),NA())</f>
        <v>6.2977943582520624E-3</v>
      </c>
      <c r="Q2196" s="145">
        <f>IFERROR(_xll.qlIndexFixing(ONIndex1Y,I2196,TRUE,_xll.ohTrigger(RecalcTrigger,Trigger1Y)),NA())</f>
        <v>6.6127809140503757E-3</v>
      </c>
    </row>
    <row r="2197" spans="2:17" x14ac:dyDescent="0.2">
      <c r="B2197" s="39" t="s">
        <v>42</v>
      </c>
      <c r="D2197" s="42">
        <f>_xll.qlCalendarAdvance(Calendar,$D2196,B2197,"f",FALSE)</f>
        <v>55149</v>
      </c>
      <c r="E2197" s="139">
        <f>_xll.qlInterestRateIndexValueDate(IndexON,D2197)</f>
        <v>55149</v>
      </c>
      <c r="F2197" s="155">
        <f>IFERROR(_xll.qlIndexFixing(IndexON,D2197,TRUE,_xll.ohTrigger(RecalcTrigger,TriggerON)),NA())</f>
        <v>6.1171866174891676E-3</v>
      </c>
      <c r="H2197" s="42">
        <f>_xll.qlCalendarAdvance(Calendar,$H2196,B2197,"f",FALSE)</f>
        <v>55149</v>
      </c>
      <c r="I2197" s="139">
        <f>_xll.qlInterestRateIndexValueDate(Index1M,$H2197)</f>
        <v>55151</v>
      </c>
      <c r="J2197" s="144">
        <f>IFERROR(_xll.qlIndexFixing(Index1M,$H2197,TRUE,_xll.ohTrigger(RecalcTrigger,Trigger1M)),NA())</f>
        <v>6.1781196830773544E-3</v>
      </c>
      <c r="K2197" s="44">
        <f>IFERROR(_xll.qlIndexFixing(Index3M,H2197,TRUE,_xll.ohTrigger(RecalcTrigger,Trigger3M)),NA())</f>
        <v>6.4152445594061192E-3</v>
      </c>
      <c r="L2197" s="44">
        <f>IFERROR(_xll.qlIndexFixing(Index6M,$H2197,TRUE,_xll.ohTrigger(RecalcTrigger,Trigger6M)),NA())</f>
        <v>6.2646496312591662E-3</v>
      </c>
      <c r="M2197" s="145">
        <f>IFERROR(_xll.qlIndexFixing(Index1Y,$H2197,TRUE,_xll.ohTrigger(RecalcTrigger,Trigger1Y)),NA())</f>
        <v>6.5310797110857089E-3</v>
      </c>
      <c r="N2197" s="144">
        <f>IFERROR(_xll.qlIndexFixing(ONIndex1M,I2197,TRUE,_xll.ohTrigger(RecalcTrigger,Trigger1M)),NA())</f>
        <v>6.1825739783749611E-3</v>
      </c>
      <c r="O2197" s="44">
        <f>IFERROR(_xll.qlIndexFixing(ONIndex3M,I2197,TRUE,_xll.ohTrigger(RecalcTrigger,Trigger3M)),NA())</f>
        <v>6.4315826670835463E-3</v>
      </c>
      <c r="P2197" s="44">
        <f>IFERROR(_xll.qlIndexFixing(ONIndex6M,I2197,TRUE,_xll.ohTrigger(RecalcTrigger,Trigger6M)),NA())</f>
        <v>6.2949983032645207E-3</v>
      </c>
      <c r="Q2197" s="145">
        <f>IFERROR(_xll.qlIndexFixing(ONIndex1Y,I2197,TRUE,_xll.ohTrigger(RecalcTrigger,Trigger1Y)),NA())</f>
        <v>6.6095049240111337E-3</v>
      </c>
    </row>
    <row r="2198" spans="2:17" x14ac:dyDescent="0.2">
      <c r="B2198" s="39" t="s">
        <v>42</v>
      </c>
      <c r="D2198" s="42">
        <f>_xll.qlCalendarAdvance(Calendar,$D2197,B2198,"f",FALSE)</f>
        <v>55156</v>
      </c>
      <c r="E2198" s="139">
        <f>_xll.qlInterestRateIndexValueDate(IndexON,D2198)</f>
        <v>55156</v>
      </c>
      <c r="F2198" s="155">
        <f>IFERROR(_xll.qlIndexFixing(IndexON,D2198,TRUE,_xll.ohTrigger(RecalcTrigger,TriggerON)),NA())</f>
        <v>6.1135098109499353E-3</v>
      </c>
      <c r="H2198" s="42">
        <f>_xll.qlCalendarAdvance(Calendar,$H2197,B2198,"f",FALSE)</f>
        <v>55156</v>
      </c>
      <c r="I2198" s="139">
        <f>_xll.qlInterestRateIndexValueDate(Index1M,$H2198)</f>
        <v>55158</v>
      </c>
      <c r="J2198" s="144">
        <f>IFERROR(_xll.qlIndexFixing(Index1M,$H2198,TRUE,_xll.ohTrigger(RecalcTrigger,Trigger1M)),NA())</f>
        <v>6.1744008325323452E-3</v>
      </c>
      <c r="K2198" s="44">
        <f>IFERROR(_xll.qlIndexFixing(Index3M,H2198,TRUE,_xll.ohTrigger(RecalcTrigger,Trigger3M)),NA())</f>
        <v>6.4115200996353039E-3</v>
      </c>
      <c r="L2198" s="44">
        <f>IFERROR(_xll.qlIndexFixing(Index6M,$H2198,TRUE,_xll.ohTrigger(RecalcTrigger,Trigger6M)),NA())</f>
        <v>6.2615696060111144E-3</v>
      </c>
      <c r="M2198" s="145">
        <f>IFERROR(_xll.qlIndexFixing(Index1Y,$H2198,TRUE,_xll.ohTrigger(RecalcTrigger,Trigger1Y)),NA())</f>
        <v>6.5270714750692987E-3</v>
      </c>
      <c r="N2198" s="144">
        <f>IFERROR(_xll.qlIndexFixing(ONIndex1M,I2198,TRUE,_xll.ohTrigger(RecalcTrigger,Trigger1M)),NA())</f>
        <v>6.1788687139596732E-3</v>
      </c>
      <c r="O2198" s="44">
        <f>IFERROR(_xll.qlIndexFixing(ONIndex3M,I2198,TRUE,_xll.ohTrigger(RecalcTrigger,Trigger3M)),NA())</f>
        <v>6.4279069993933291E-3</v>
      </c>
      <c r="P2198" s="44">
        <f>IFERROR(_xll.qlIndexFixing(ONIndex6M,I2198,TRUE,_xll.ohTrigger(RecalcTrigger,Trigger6M)),NA())</f>
        <v>6.2917371611881379E-3</v>
      </c>
      <c r="Q2198" s="145">
        <f>IFERROR(_xll.qlIndexFixing(ONIndex1Y,I2198,TRUE,_xll.ohTrigger(RecalcTrigger,Trigger1Y)),NA())</f>
        <v>6.6056773662204193E-3</v>
      </c>
    </row>
    <row r="2199" spans="2:17" x14ac:dyDescent="0.2">
      <c r="B2199" s="39" t="s">
        <v>42</v>
      </c>
      <c r="D2199" s="42">
        <f>_xll.qlCalendarAdvance(Calendar,$D2198,B2199,"f",FALSE)</f>
        <v>55163</v>
      </c>
      <c r="E2199" s="139">
        <f>_xll.qlInterestRateIndexValueDate(IndexON,D2199)</f>
        <v>55163</v>
      </c>
      <c r="F2199" s="155">
        <f>IFERROR(_xll.qlIndexFixing(IndexON,D2199,TRUE,_xll.ohTrigger(RecalcTrigger,TriggerON)),NA())</f>
        <v>6.109826410085617E-3</v>
      </c>
      <c r="H2199" s="42">
        <f>_xll.qlCalendarAdvance(Calendar,$H2198,B2199,"f",FALSE)</f>
        <v>55163</v>
      </c>
      <c r="I2199" s="139">
        <f>_xll.qlInterestRateIndexValueDate(Index1M,$H2199)</f>
        <v>55165</v>
      </c>
      <c r="J2199" s="144">
        <f>IFERROR(_xll.qlIndexFixing(Index1M,$H2199,TRUE,_xll.ohTrigger(RecalcTrigger,Trigger1M)),NA())</f>
        <v>6.1706749115905679E-3</v>
      </c>
      <c r="K2199" s="44">
        <f>IFERROR(_xll.qlIndexFixing(Index3M,H2199,TRUE,_xll.ohTrigger(RecalcTrigger,Trigger3M)),NA())</f>
        <v>6.4077882078192872E-3</v>
      </c>
      <c r="L2199" s="44">
        <f>IFERROR(_xll.qlIndexFixing(Index6M,$H2199,TRUE,_xll.ohTrigger(RecalcTrigger,Trigger6M)),NA())</f>
        <v>6.2583127678263392E-3</v>
      </c>
      <c r="M2199" s="145">
        <f>IFERROR(_xll.qlIndexFixing(Index1Y,$H2199,TRUE,_xll.ohTrigger(RecalcTrigger,Trigger1Y)),NA())</f>
        <v>6.5230571066675494E-3</v>
      </c>
      <c r="N2199" s="144">
        <f>IFERROR(_xll.qlIndexFixing(ONIndex1M,I2199,TRUE,_xll.ohTrigger(RecalcTrigger,Trigger1M)),NA())</f>
        <v>6.1751563843159829E-3</v>
      </c>
      <c r="O2199" s="44">
        <f>IFERROR(_xll.qlIndexFixing(ONIndex3M,I2199,TRUE,_xll.ohTrigger(RecalcTrigger,Trigger3M)),NA())</f>
        <v>6.4242239330614126E-3</v>
      </c>
      <c r="P2199" s="44">
        <f>IFERROR(_xll.qlIndexFixing(ONIndex6M,I2199,TRUE,_xll.ohTrigger(RecalcTrigger,Trigger6M)),NA())</f>
        <v>6.2884770219895358E-3</v>
      </c>
      <c r="Q2199" s="145">
        <f>IFERROR(_xll.qlIndexFixing(ONIndex1Y,I2199,TRUE,_xll.ohTrigger(RecalcTrigger,Trigger1Y)),NA())</f>
        <v>6.6018438067505514E-3</v>
      </c>
    </row>
    <row r="2200" spans="2:17" x14ac:dyDescent="0.2">
      <c r="B2200" s="39" t="s">
        <v>42</v>
      </c>
      <c r="D2200" s="42">
        <f>_xll.qlCalendarAdvance(Calendar,$D2199,B2200,"f",FALSE)</f>
        <v>55170</v>
      </c>
      <c r="E2200" s="139">
        <f>_xll.qlInterestRateIndexValueDate(IndexON,D2200)</f>
        <v>55170</v>
      </c>
      <c r="F2200" s="155">
        <f>IFERROR(_xll.qlIndexFixing(IndexON,D2200,TRUE,_xll.ohTrigger(RecalcTrigger,TriggerON)),NA())</f>
        <v>6.1061364140968521E-3</v>
      </c>
      <c r="H2200" s="42">
        <f>_xll.qlCalendarAdvance(Calendar,$H2199,B2200,"f",FALSE)</f>
        <v>55170</v>
      </c>
      <c r="I2200" s="139">
        <f>_xll.qlInterestRateIndexValueDate(Index1M,$H2200)</f>
        <v>55172</v>
      </c>
      <c r="J2200" s="144">
        <f>IFERROR(_xll.qlIndexFixing(Index1M,$H2200,TRUE,_xll.ohTrigger(RecalcTrigger,Trigger1M)),NA())</f>
        <v>6.1669419186133334E-3</v>
      </c>
      <c r="K2200" s="44">
        <f>IFERROR(_xll.qlIndexFixing(Index3M,H2200,TRUE,_xll.ohTrigger(RecalcTrigger,Trigger3M)),NA())</f>
        <v>6.4040488796379691E-3</v>
      </c>
      <c r="L2200" s="44">
        <f>IFERROR(_xll.qlIndexFixing(Index6M,$H2200,TRUE,_xll.ohTrigger(RecalcTrigger,Trigger6M)),NA())</f>
        <v>6.2550570799170188E-3</v>
      </c>
      <c r="M2200" s="145">
        <f>IFERROR(_xll.qlIndexFixing(Index1Y,$H2200,TRUE,_xll.ohTrigger(RecalcTrigger,Trigger1Y)),NA())</f>
        <v>6.5190366017408678E-3</v>
      </c>
      <c r="N2200" s="144">
        <f>IFERROR(_xll.qlIndexFixing(ONIndex1M,I2200,TRUE,_xll.ohTrigger(RecalcTrigger,Trigger1M)),NA())</f>
        <v>6.1714369879251052E-3</v>
      </c>
      <c r="O2200" s="44">
        <f>IFERROR(_xll.qlIndexFixing(ONIndex3M,I2200,TRUE,_xll.ohTrigger(RecalcTrigger,Trigger3M)),NA())</f>
        <v>6.4205334637712497E-3</v>
      </c>
      <c r="P2200" s="44">
        <f>IFERROR(_xll.qlIndexFixing(ONIndex6M,I2200,TRUE,_xll.ohTrigger(RecalcTrigger,Trigger6M)),NA())</f>
        <v>6.2852178963002103E-3</v>
      </c>
      <c r="Q2200" s="145">
        <f>IFERROR(_xll.qlIndexFixing(ONIndex1Y,I2200,TRUE,_xll.ohTrigger(RecalcTrigger,Trigger1Y)),NA())</f>
        <v>6.5980042412849826E-3</v>
      </c>
    </row>
    <row r="2201" spans="2:17" x14ac:dyDescent="0.2">
      <c r="B2201" s="39" t="s">
        <v>42</v>
      </c>
      <c r="D2201" s="42">
        <f>_xll.qlCalendarAdvance(Calendar,$D2200,B2201,"f",FALSE)</f>
        <v>55177</v>
      </c>
      <c r="E2201" s="139">
        <f>_xll.qlInterestRateIndexValueDate(IndexON,D2201)</f>
        <v>55177</v>
      </c>
      <c r="F2201" s="155">
        <f>IFERROR(_xll.qlIndexFixing(IndexON,D2201,TRUE,_xll.ohTrigger(RecalcTrigger,TriggerON)),NA())</f>
        <v>6.102439821944472E-3</v>
      </c>
      <c r="H2201" s="42">
        <f>_xll.qlCalendarAdvance(Calendar,$H2200,B2201,"f",FALSE)</f>
        <v>55177</v>
      </c>
      <c r="I2201" s="139">
        <f>_xll.qlInterestRateIndexValueDate(Index1M,$H2201)</f>
        <v>55179</v>
      </c>
      <c r="J2201" s="144">
        <f>IFERROR(_xll.qlIndexFixing(Index1M,$H2201,TRUE,_xll.ohTrigger(RecalcTrigger,Trigger1M)),NA())</f>
        <v>6.1632018519719445E-3</v>
      </c>
      <c r="K2201" s="44">
        <f>IFERROR(_xll.qlIndexFixing(Index3M,H2201,TRUE,_xll.ohTrigger(RecalcTrigger,Trigger3M)),NA())</f>
        <v>6.4003021107694735E-3</v>
      </c>
      <c r="L2201" s="44">
        <f>IFERROR(_xll.qlIndexFixing(Index6M,$H2201,TRUE,_xll.ohTrigger(RecalcTrigger,Trigger6M)),NA())</f>
        <v>6.2518025527318125E-3</v>
      </c>
      <c r="M2201" s="145">
        <f>IFERROR(_xll.qlIndexFixing(Index1Y,$H2201,TRUE,_xll.ohTrigger(RecalcTrigger,Trigger1Y)),NA())</f>
        <v>6.5150099561492236E-3</v>
      </c>
      <c r="N2201" s="144">
        <f>IFERROR(_xll.qlIndexFixing(ONIndex1M,I2201,TRUE,_xll.ohTrigger(RecalcTrigger,Trigger1M)),NA())</f>
        <v>6.1677105231883189E-3</v>
      </c>
      <c r="O2201" s="44">
        <f>IFERROR(_xll.qlIndexFixing(ONIndex3M,I2201,TRUE,_xll.ohTrigger(RecalcTrigger,Trigger3M)),NA())</f>
        <v>6.4168355871263572E-3</v>
      </c>
      <c r="P2201" s="44">
        <f>IFERROR(_xll.qlIndexFixing(ONIndex6M,I2201,TRUE,_xll.ohTrigger(RecalcTrigger,Trigger6M)),NA())</f>
        <v>6.2819597943519767E-3</v>
      </c>
      <c r="Q2201" s="145">
        <f>IFERROR(_xll.qlIndexFixing(ONIndex1Y,I2201,TRUE,_xll.ohTrigger(RecalcTrigger,Trigger1Y)),NA())</f>
        <v>6.5941586656670381E-3</v>
      </c>
    </row>
    <row r="2202" spans="2:17" x14ac:dyDescent="0.2">
      <c r="B2202" s="39" t="s">
        <v>42</v>
      </c>
      <c r="D2202" s="42">
        <f>_xll.qlCalendarAdvance(Calendar,$D2201,B2202,"f",FALSE)</f>
        <v>55184</v>
      </c>
      <c r="E2202" s="139">
        <f>_xll.qlInterestRateIndexValueDate(IndexON,D2202)</f>
        <v>55184</v>
      </c>
      <c r="F2202" s="155">
        <f>IFERROR(_xll.qlIndexFixing(IndexON,D2202,TRUE,_xll.ohTrigger(RecalcTrigger,TriggerON)),NA())</f>
        <v>6.0987366325093717E-3</v>
      </c>
      <c r="H2202" s="42">
        <f>_xll.qlCalendarAdvance(Calendar,$H2201,B2202,"f",FALSE)</f>
        <v>55184</v>
      </c>
      <c r="I2202" s="139">
        <f>_xll.qlInterestRateIndexValueDate(Index1M,$H2202)</f>
        <v>55186</v>
      </c>
      <c r="J2202" s="144">
        <f>IFERROR(_xll.qlIndexFixing(Index1M,$H2202,TRUE,_xll.ohTrigger(RecalcTrigger,Trigger1M)),NA())</f>
        <v>6.160316686802312E-3</v>
      </c>
      <c r="K2202" s="44">
        <f>IFERROR(_xll.qlIndexFixing(Index3M,H2202,TRUE,_xll.ohTrigger(RecalcTrigger,Trigger3M)),NA())</f>
        <v>6.3967606346637422E-3</v>
      </c>
      <c r="L2202" s="44">
        <f>IFERROR(_xll.qlIndexFixing(Index6M,$H2202,TRUE,_xll.ohTrigger(RecalcTrigger,Trigger6M)),NA())</f>
        <v>6.248549196720703E-3</v>
      </c>
      <c r="M2202" s="145">
        <f>IFERROR(_xll.qlIndexFixing(Index1Y,$H2202,TRUE,_xll.ohTrigger(RecalcTrigger,Trigger1Y)),NA())</f>
        <v>6.5109771657530235E-3</v>
      </c>
      <c r="N2202" s="144">
        <f>IFERROR(_xll.qlIndexFixing(ONIndex1M,I2202,TRUE,_xll.ohTrigger(RecalcTrigger,Trigger1M)),NA())</f>
        <v>6.1639769883470308E-3</v>
      </c>
      <c r="O2202" s="44">
        <f>IFERROR(_xll.qlIndexFixing(ONIndex3M,I2202,TRUE,_xll.ohTrigger(RecalcTrigger,Trigger3M)),NA())</f>
        <v>6.413130298890124E-3</v>
      </c>
      <c r="P2202" s="44">
        <f>IFERROR(_xll.qlIndexFixing(ONIndex6M,I2202,TRUE,_xll.ohTrigger(RecalcTrigger,Trigger6M)),NA())</f>
        <v>6.2787027265365225E-3</v>
      </c>
      <c r="Q2202" s="145">
        <f>IFERROR(_xll.qlIndexFixing(ONIndex1Y,I2202,TRUE,_xll.ohTrigger(RecalcTrigger,Trigger1Y)),NA())</f>
        <v>6.5903070756601068E-3</v>
      </c>
    </row>
    <row r="2203" spans="2:17" x14ac:dyDescent="0.2">
      <c r="B2203" s="39" t="s">
        <v>42</v>
      </c>
      <c r="D2203" s="42">
        <f>_xll.qlCalendarAdvance(Calendar,$D2202,B2203,"f",FALSE)</f>
        <v>55191</v>
      </c>
      <c r="E2203" s="139">
        <f>_xll.qlInterestRateIndexValueDate(IndexON,D2203)</f>
        <v>55191</v>
      </c>
      <c r="F2203" s="155">
        <f>IFERROR(_xll.qlIndexFixing(IndexON,D2203,TRUE,_xll.ohTrigger(RecalcTrigger,TriggerON)),NA())</f>
        <v>6.0950268448323186E-3</v>
      </c>
      <c r="H2203" s="42">
        <f>_xll.qlCalendarAdvance(Calendar,$H2202,B2203,"f",FALSE)</f>
        <v>55191</v>
      </c>
      <c r="I2203" s="139">
        <f>_xll.qlInterestRateIndexValueDate(Index1M,$H2203)</f>
        <v>55193</v>
      </c>
      <c r="J2203" s="144">
        <f>IFERROR(_xll.qlIndexFixing(Index1M,$H2203,TRUE,_xll.ohTrigger(RecalcTrigger,Trigger1M)),NA())</f>
        <v>6.1565647470919671E-3</v>
      </c>
      <c r="K2203" s="44">
        <f>IFERROR(_xll.qlIndexFixing(Index3M,H2203,TRUE,_xll.ohTrigger(RecalcTrigger,Trigger3M)),NA())</f>
        <v>6.3929995711168464E-3</v>
      </c>
      <c r="L2203" s="44">
        <f>IFERROR(_xll.qlIndexFixing(Index6M,$H2203,TRUE,_xll.ohTrigger(RecalcTrigger,Trigger6M)),NA())</f>
        <v>6.2452970223327905E-3</v>
      </c>
      <c r="M2203" s="145">
        <f>IFERROR(_xll.qlIndexFixing(Index1Y,$H2203,TRUE,_xll.ohTrigger(RecalcTrigger,Trigger1Y)),NA())</f>
        <v>6.5069382264126754E-3</v>
      </c>
      <c r="N2203" s="144">
        <f>IFERROR(_xll.qlIndexFixing(ONIndex1M,I2203,TRUE,_xll.ohTrigger(RecalcTrigger,Trigger1M)),NA())</f>
        <v>6.1602363818025196E-3</v>
      </c>
      <c r="O2203" s="44">
        <f>IFERROR(_xll.qlIndexFixing(ONIndex3M,I2203,TRUE,_xll.ohTrigger(RecalcTrigger,Trigger3M)),NA())</f>
        <v>6.409417594666067E-3</v>
      </c>
      <c r="P2203" s="44">
        <f>IFERROR(_xll.qlIndexFixing(ONIndex6M,I2203,TRUE,_xll.ohTrigger(RecalcTrigger,Trigger6M)),NA())</f>
        <v>6.2754467034054073E-3</v>
      </c>
      <c r="Q2203" s="145">
        <f>IFERROR(_xll.qlIndexFixing(ONIndex1Y,I2203,TRUE,_xll.ohTrigger(RecalcTrigger,Trigger1Y)),NA())</f>
        <v>6.5864494671874496E-3</v>
      </c>
    </row>
    <row r="2204" spans="2:17" x14ac:dyDescent="0.2">
      <c r="B2204" s="39" t="s">
        <v>42</v>
      </c>
      <c r="D2204" s="42">
        <f>_xll.qlCalendarAdvance(Calendar,$D2203,B2204,"f",FALSE)</f>
        <v>55198</v>
      </c>
      <c r="E2204" s="139">
        <f>_xll.qlInterestRateIndexValueDate(IndexON,D2204)</f>
        <v>55198</v>
      </c>
      <c r="F2204" s="155">
        <f>IFERROR(_xll.qlIndexFixing(IndexON,D2204,TRUE,_xll.ohTrigger(RecalcTrigger,TriggerON)),NA())</f>
        <v>6.09131045795408E-3</v>
      </c>
      <c r="H2204" s="42">
        <f>_xll.qlCalendarAdvance(Calendar,$H2203,B2204,"f",FALSE)</f>
        <v>55198</v>
      </c>
      <c r="I2204" s="139">
        <f>_xll.qlInterestRateIndexValueDate(Index1M,$H2204)</f>
        <v>55200</v>
      </c>
      <c r="J2204" s="144">
        <f>IFERROR(_xll.qlIndexFixing(Index1M,$H2204,TRUE,_xll.ohTrigger(RecalcTrigger,Trigger1M)),NA())</f>
        <v>6.1528057296061124E-3</v>
      </c>
      <c r="K2204" s="44">
        <f>IFERROR(_xll.qlIndexFixing(Index3M,H2204,TRUE,_xll.ohTrigger(RecalcTrigger,Trigger3M)),NA())</f>
        <v>6.389231054323841E-3</v>
      </c>
      <c r="L2204" s="44">
        <f>IFERROR(_xll.qlIndexFixing(Index6M,$H2204,TRUE,_xll.ohTrigger(RecalcTrigger,Trigger6M)),NA())</f>
        <v>6.2420460400189415E-3</v>
      </c>
      <c r="M2204" s="145">
        <f>IFERROR(_xll.qlIndexFixing(Index1Y,$H2204,TRUE,_xll.ohTrigger(RecalcTrigger,Trigger1Y)),NA())</f>
        <v>6.5028931339890239E-3</v>
      </c>
      <c r="N2204" s="144">
        <f>IFERROR(_xll.qlIndexFixing(ONIndex1M,I2204,TRUE,_xll.ohTrigger(RecalcTrigger,Trigger1M)),NA())</f>
        <v>6.1564887019560643E-3</v>
      </c>
      <c r="O2204" s="44">
        <f>IFERROR(_xll.qlIndexFixing(ONIndex3M,I2204,TRUE,_xll.ohTrigger(RecalcTrigger,Trigger3M)),NA())</f>
        <v>6.405697470137639E-3</v>
      </c>
      <c r="P2204" s="44">
        <f>IFERROR(_xll.qlIndexFixing(ONIndex6M,I2204,TRUE,_xll.ohTrigger(RecalcTrigger,Trigger6M)),NA())</f>
        <v>6.2721917353503187E-3</v>
      </c>
      <c r="Q2204" s="145">
        <f>IFERROR(_xll.qlIndexFixing(ONIndex1Y,I2204,TRUE,_xll.ohTrigger(RecalcTrigger,Trigger1Y)),NA())</f>
        <v>6.5825858360124556E-3</v>
      </c>
    </row>
    <row r="2205" spans="2:17" x14ac:dyDescent="0.2">
      <c r="B2205" s="39" t="s">
        <v>42</v>
      </c>
      <c r="D2205" s="42">
        <f>_xll.qlCalendarAdvance(Calendar,$D2204,B2205,"f",FALSE)</f>
        <v>55205</v>
      </c>
      <c r="E2205" s="139">
        <f>_xll.qlInterestRateIndexValueDate(IndexON,D2205)</f>
        <v>55205</v>
      </c>
      <c r="F2205" s="155">
        <f>IFERROR(_xll.qlIndexFixing(IndexON,D2205,TRUE,_xll.ohTrigger(RecalcTrigger,TriggerON)),NA())</f>
        <v>6.0875874708354871E-3</v>
      </c>
      <c r="H2205" s="42">
        <f>_xll.qlCalendarAdvance(Calendar,$H2204,B2205,"f",FALSE)</f>
        <v>55205</v>
      </c>
      <c r="I2205" s="139">
        <f>_xll.qlInterestRateIndexValueDate(Index1M,$H2205)</f>
        <v>55207</v>
      </c>
      <c r="J2205" s="144">
        <f>IFERROR(_xll.qlIndexFixing(Index1M,$H2205,TRUE,_xll.ohTrigger(RecalcTrigger,Trigger1M)),NA())</f>
        <v>6.1490396327117704E-3</v>
      </c>
      <c r="K2205" s="44">
        <f>IFERROR(_xll.qlIndexFixing(Index3M,H2205,TRUE,_xll.ohTrigger(RecalcTrigger,Trigger3M)),NA())</f>
        <v>6.3854550799627898E-3</v>
      </c>
      <c r="L2205" s="44">
        <f>IFERROR(_xll.qlIndexFixing(Index6M,$H2205,TRUE,_xll.ohTrigger(RecalcTrigger,Trigger6M)),NA())</f>
        <v>6.2387962602264901E-3</v>
      </c>
      <c r="M2205" s="145">
        <f>IFERROR(_xll.qlIndexFixing(Index1Y,$H2205,TRUE,_xll.ohTrigger(RecalcTrigger,Trigger1Y)),NA())</f>
        <v>6.4988418843429149E-3</v>
      </c>
      <c r="N2205" s="144">
        <f>IFERROR(_xll.qlIndexFixing(ONIndex1M,I2205,TRUE,_xll.ohTrigger(RecalcTrigger,Trigger1M)),NA())</f>
        <v>6.1527339470490716E-3</v>
      </c>
      <c r="O2205" s="44">
        <f>IFERROR(_xll.qlIndexFixing(ONIndex3M,I2205,TRUE,_xll.ohTrigger(RecalcTrigger,Trigger3M)),NA())</f>
        <v>6.401969921068229E-3</v>
      </c>
      <c r="P2205" s="44">
        <f>IFERROR(_xll.qlIndexFixing(ONIndex6M,I2205,TRUE,_xll.ohTrigger(RecalcTrigger,Trigger6M)),NA())</f>
        <v>6.2689378327629441E-3</v>
      </c>
      <c r="Q2205" s="145">
        <f>IFERROR(_xll.qlIndexFixing(ONIndex1Y,I2205,TRUE,_xll.ohTrigger(RecalcTrigger,Trigger1Y)),NA())</f>
        <v>6.5787161779784498E-3</v>
      </c>
    </row>
    <row r="2206" spans="2:17" x14ac:dyDescent="0.2">
      <c r="B2206" s="39" t="s">
        <v>42</v>
      </c>
      <c r="D2206" s="42">
        <f>_xll.qlCalendarAdvance(Calendar,$D2205,B2206,"f",FALSE)</f>
        <v>55212</v>
      </c>
      <c r="E2206" s="139">
        <f>_xll.qlInterestRateIndexValueDate(IndexON,D2206)</f>
        <v>55212</v>
      </c>
      <c r="F2206" s="155">
        <f>IFERROR(_xll.qlIndexFixing(IndexON,D2206,TRUE,_xll.ohTrigger(RecalcTrigger,TriggerON)),NA())</f>
        <v>6.0838578825173073E-3</v>
      </c>
      <c r="H2206" s="42">
        <f>_xll.qlCalendarAdvance(Calendar,$H2205,B2206,"f",FALSE)</f>
        <v>55212</v>
      </c>
      <c r="I2206" s="139">
        <f>_xll.qlInterestRateIndexValueDate(Index1M,$H2206)</f>
        <v>55214</v>
      </c>
      <c r="J2206" s="144">
        <f>IFERROR(_xll.qlIndexFixing(Index1M,$H2206,TRUE,_xll.ohTrigger(RecalcTrigger,Trigger1M)),NA())</f>
        <v>6.1441774399728652E-3</v>
      </c>
      <c r="K2206" s="44">
        <f>IFERROR(_xll.qlIndexFixing(Index3M,H2206,TRUE,_xll.ohTrigger(RecalcTrigger,Trigger3M)),NA())</f>
        <v>6.3810260477604117E-3</v>
      </c>
      <c r="L2206" s="44">
        <f>IFERROR(_xll.qlIndexFixing(Index6M,$H2206,TRUE,_xll.ohTrigger(RecalcTrigger,Trigger6M)),NA())</f>
        <v>6.2346593336781355E-3</v>
      </c>
      <c r="M2206" s="145">
        <f>IFERROR(_xll.qlIndexFixing(Index1Y,$H2206,TRUE,_xll.ohTrigger(RecalcTrigger,Trigger1Y)),NA())</f>
        <v>6.4940779948615647E-3</v>
      </c>
      <c r="N2206" s="144">
        <f>IFERROR(_xll.qlIndexFixing(ONIndex1M,I2206,TRUE,_xll.ohTrigger(RecalcTrigger,Trigger1M)),NA())</f>
        <v>6.1489721155627564E-3</v>
      </c>
      <c r="O2206" s="44">
        <f>IFERROR(_xll.qlIndexFixing(ONIndex3M,I2206,TRUE,_xll.ohTrigger(RecalcTrigger,Trigger3M)),NA())</f>
        <v>6.3982349429814178E-3</v>
      </c>
      <c r="P2206" s="44">
        <f>IFERROR(_xll.qlIndexFixing(ONIndex6M,I2206,TRUE,_xll.ohTrigger(RecalcTrigger,Trigger6M)),NA())</f>
        <v>6.2656850060349711E-3</v>
      </c>
      <c r="Q2206" s="145">
        <f>IFERROR(_xll.qlIndexFixing(ONIndex1Y,I2206,TRUE,_xll.ohTrigger(RecalcTrigger,Trigger1Y)),NA())</f>
        <v>6.574840488848821E-3</v>
      </c>
    </row>
    <row r="2207" spans="2:17" x14ac:dyDescent="0.2">
      <c r="B2207" s="39" t="s">
        <v>42</v>
      </c>
      <c r="D2207" s="42">
        <f>_xll.qlCalendarAdvance(Calendar,$D2206,B2207,"f",FALSE)</f>
        <v>55219</v>
      </c>
      <c r="E2207" s="139">
        <f>_xll.qlInterestRateIndexValueDate(IndexON,D2207)</f>
        <v>55219</v>
      </c>
      <c r="F2207" s="155">
        <f>IFERROR(_xll.qlIndexFixing(IndexON,D2207,TRUE,_xll.ohTrigger(RecalcTrigger,TriggerON)),NA())</f>
        <v>6.0801216918004997E-3</v>
      </c>
      <c r="H2207" s="42">
        <f>_xll.qlCalendarAdvance(Calendar,$H2206,B2207,"f",FALSE)</f>
        <v>55219</v>
      </c>
      <c r="I2207" s="139">
        <f>_xll.qlInterestRateIndexValueDate(Index1M,$H2207)</f>
        <v>55221</v>
      </c>
      <c r="J2207" s="144">
        <f>IFERROR(_xll.qlIndexFixing(Index1M,$H2207,TRUE,_xll.ohTrigger(RecalcTrigger,Trigger1M)),NA())</f>
        <v>6.1406128136395899E-3</v>
      </c>
      <c r="K2207" s="44">
        <f>IFERROR(_xll.qlIndexFixing(Index3M,H2207,TRUE,_xll.ohTrigger(RecalcTrigger,Trigger3M)),NA())</f>
        <v>6.3772333413905768E-3</v>
      </c>
      <c r="L2207" s="44">
        <f>IFERROR(_xll.qlIndexFixing(Index6M,$H2207,TRUE,_xll.ohTrigger(RecalcTrigger,Trigger6M)),NA())</f>
        <v>6.2314121654148272E-3</v>
      </c>
      <c r="M2207" s="145">
        <f>IFERROR(_xll.qlIndexFixing(Index1Y,$H2207,TRUE,_xll.ohTrigger(RecalcTrigger,Trigger1Y)),NA())</f>
        <v>6.4900128696110159E-3</v>
      </c>
      <c r="N2207" s="144">
        <f>IFERROR(_xll.qlIndexFixing(ONIndex1M,I2207,TRUE,_xll.ohTrigger(RecalcTrigger,Trigger1M)),NA())</f>
        <v>6.1452032058184614E-3</v>
      </c>
      <c r="O2207" s="44">
        <f>IFERROR(_xll.qlIndexFixing(ONIndex3M,I2207,TRUE,_xll.ohTrigger(RecalcTrigger,Trigger3M)),NA())</f>
        <v>6.3944925314807222E-3</v>
      </c>
      <c r="P2207" s="44">
        <f>IFERROR(_xll.qlIndexFixing(ONIndex6M,I2207,TRUE,_xll.ohTrigger(RecalcTrigger,Trigger6M)),NA())</f>
        <v>6.2624332657179593E-3</v>
      </c>
      <c r="Q2207" s="145">
        <f>IFERROR(_xll.qlIndexFixing(ONIndex1Y,I2207,TRUE,_xll.ohTrigger(RecalcTrigger,Trigger1Y)),NA())</f>
        <v>6.5709587643869583E-3</v>
      </c>
    </row>
    <row r="2208" spans="2:17" x14ac:dyDescent="0.2">
      <c r="B2208" s="39" t="s">
        <v>42</v>
      </c>
      <c r="D2208" s="42">
        <f>_xll.qlCalendarAdvance(Calendar,$D2207,B2208,"f",FALSE)</f>
        <v>55226</v>
      </c>
      <c r="E2208" s="139">
        <f>_xll.qlInterestRateIndexValueDate(IndexON,D2208)</f>
        <v>55226</v>
      </c>
      <c r="F2208" s="155">
        <f>IFERROR(_xll.qlIndexFixing(IndexON,D2208,TRUE,_xll.ohTrigger(RecalcTrigger,TriggerON)),NA())</f>
        <v>6.0763788979656397E-3</v>
      </c>
      <c r="H2208" s="42">
        <f>_xll.qlCalendarAdvance(Calendar,$H2207,B2208,"f",FALSE)</f>
        <v>55226</v>
      </c>
      <c r="I2208" s="139">
        <f>_xll.qlInterestRateIndexValueDate(Index1M,$H2208)</f>
        <v>55228</v>
      </c>
      <c r="J2208" s="144">
        <f>IFERROR(_xll.qlIndexFixing(Index1M,$H2208,TRUE,_xll.ohTrigger(RecalcTrigger,Trigger1M)),NA())</f>
        <v>6.1368231855857269E-3</v>
      </c>
      <c r="K2208" s="44">
        <f>IFERROR(_xll.qlIndexFixing(Index3M,H2208,TRUE,_xll.ohTrigger(RecalcTrigger,Trigger3M)),NA())</f>
        <v>6.3734331632914207E-3</v>
      </c>
      <c r="L2208" s="44">
        <f>IFERROR(_xll.qlIndexFixing(Index6M,$H2208,TRUE,_xll.ohTrigger(RecalcTrigger,Trigger6M)),NA())</f>
        <v>6.2281662350060687E-3</v>
      </c>
      <c r="M2208" s="145">
        <f>IFERROR(_xll.qlIndexFixing(Index1Y,$H2208,TRUE,_xll.ohTrigger(RecalcTrigger,Trigger1Y)),NA())</f>
        <v>6.4859415736395762E-3</v>
      </c>
      <c r="N2208" s="144">
        <f>IFERROR(_xll.qlIndexFixing(ONIndex1M,I2208,TRUE,_xll.ohTrigger(RecalcTrigger,Trigger1M)),NA())</f>
        <v>6.1414272161375294E-3</v>
      </c>
      <c r="O2208" s="44">
        <f>IFERROR(_xll.qlIndexFixing(ONIndex3M,I2208,TRUE,_xll.ohTrigger(RecalcTrigger,Trigger3M)),NA())</f>
        <v>6.3907426824894031E-3</v>
      </c>
      <c r="P2208" s="44">
        <f>IFERROR(_xll.qlIndexFixing(ONIndex6M,I2208,TRUE,_xll.ohTrigger(RecalcTrigger,Trigger6M)),NA())</f>
        <v>6.2591826220437241E-3</v>
      </c>
      <c r="Q2208" s="145">
        <f>IFERROR(_xll.qlIndexFixing(ONIndex1Y,I2208,TRUE,_xll.ohTrigger(RecalcTrigger,Trigger1Y)),NA())</f>
        <v>6.5670710005161226E-3</v>
      </c>
    </row>
    <row r="2209" spans="2:17" x14ac:dyDescent="0.2">
      <c r="B2209" s="39" t="s">
        <v>42</v>
      </c>
      <c r="D2209" s="42">
        <f>_xll.qlCalendarAdvance(Calendar,$D2208,B2209,"f",FALSE)</f>
        <v>55233</v>
      </c>
      <c r="E2209" s="139">
        <f>_xll.qlInterestRateIndexValueDate(IndexON,D2209)</f>
        <v>55233</v>
      </c>
      <c r="F2209" s="155">
        <f>IFERROR(_xll.qlIndexFixing(IndexON,D2209,TRUE,_xll.ohTrigger(RecalcTrigger,TriggerON)),NA())</f>
        <v>6.0726294997337504E-3</v>
      </c>
      <c r="H2209" s="42">
        <f>_xll.qlCalendarAdvance(Calendar,$H2208,B2209,"f",FALSE)</f>
        <v>55233</v>
      </c>
      <c r="I2209" s="139">
        <f>_xll.qlInterestRateIndexValueDate(Index1M,$H2209)</f>
        <v>55235</v>
      </c>
      <c r="J2209" s="144">
        <f>IFERROR(_xll.qlIndexFixing(Index1M,$H2209,TRUE,_xll.ohTrigger(RecalcTrigger,Trigger1M)),NA())</f>
        <v>6.1330264707956661E-3</v>
      </c>
      <c r="K2209" s="44">
        <f>IFERROR(_xll.qlIndexFixing(Index3M,H2209,TRUE,_xll.ohTrigger(RecalcTrigger,Trigger3M)),NA())</f>
        <v>6.3696255091403118E-3</v>
      </c>
      <c r="L2209" s="44">
        <f>IFERROR(_xll.qlIndexFixing(Index6M,$H2209,TRUE,_xll.ohTrigger(RecalcTrigger,Trigger6M)),NA())</f>
        <v>6.2249215529011359E-3</v>
      </c>
      <c r="M2209" s="145">
        <f>IFERROR(_xll.qlIndexFixing(Index1Y,$H2209,TRUE,_xll.ohTrigger(RecalcTrigger,Trigger1Y)),NA())</f>
        <v>6.4818641028090334E-3</v>
      </c>
      <c r="N2209" s="144">
        <f>IFERROR(_xll.qlIndexFixing(ONIndex1M,I2209,TRUE,_xll.ohTrigger(RecalcTrigger,Trigger1M)),NA())</f>
        <v>6.1376441450011754E-3</v>
      </c>
      <c r="O2209" s="44">
        <f>IFERROR(_xll.qlIndexFixing(ONIndex3M,I2209,TRUE,_xll.ohTrigger(RecalcTrigger,Trigger3M)),NA())</f>
        <v>6.3869853914511054E-3</v>
      </c>
      <c r="P2209" s="44">
        <f>IFERROR(_xll.qlIndexFixing(ONIndex6M,I2209,TRUE,_xll.ohTrigger(RecalcTrigger,Trigger6M)),NA())</f>
        <v>6.2559330856437612E-3</v>
      </c>
      <c r="Q2209" s="145">
        <f>IFERROR(_xll.qlIndexFixing(ONIndex1Y,I2209,TRUE,_xll.ohTrigger(RecalcTrigger,Trigger1Y)),NA())</f>
        <v>6.5631771929997029E-3</v>
      </c>
    </row>
    <row r="2210" spans="2:17" x14ac:dyDescent="0.2">
      <c r="B2210" s="39" t="s">
        <v>42</v>
      </c>
      <c r="D2210" s="42">
        <f>_xll.qlCalendarAdvance(Calendar,$D2209,B2210,"f",FALSE)</f>
        <v>55240</v>
      </c>
      <c r="E2210" s="139">
        <f>_xll.qlInterestRateIndexValueDate(IndexON,D2210)</f>
        <v>55240</v>
      </c>
      <c r="F2210" s="155">
        <f>IFERROR(_xll.qlIndexFixing(IndexON,D2210,TRUE,_xll.ohTrigger(RecalcTrigger,TriggerON)),NA())</f>
        <v>6.0688734963854074E-3</v>
      </c>
      <c r="H2210" s="42">
        <f>_xll.qlCalendarAdvance(Calendar,$H2209,B2210,"f",FALSE)</f>
        <v>55240</v>
      </c>
      <c r="I2210" s="139">
        <f>_xll.qlInterestRateIndexValueDate(Index1M,$H2210)</f>
        <v>55242</v>
      </c>
      <c r="J2210" s="144">
        <f>IFERROR(_xll.qlIndexFixing(Index1M,$H2210,TRUE,_xll.ohTrigger(RecalcTrigger,Trigger1M)),NA())</f>
        <v>6.1298829272168603E-3</v>
      </c>
      <c r="K2210" s="44">
        <f>IFERROR(_xll.qlIndexFixing(Index3M,H2210,TRUE,_xll.ohTrigger(RecalcTrigger,Trigger3M)),NA())</f>
        <v>6.3658103746180982E-3</v>
      </c>
      <c r="L2210" s="44">
        <f>IFERROR(_xll.qlIndexFixing(Index6M,$H2210,TRUE,_xll.ohTrigger(RecalcTrigger,Trigger6M)),NA())</f>
        <v>6.2222107055746175E-3</v>
      </c>
      <c r="M2210" s="145">
        <f>IFERROR(_xll.qlIndexFixing(Index1Y,$H2210,TRUE,_xll.ohTrigger(RecalcTrigger,Trigger1Y)),NA())</f>
        <v>6.4784931329180031E-3</v>
      </c>
      <c r="N2210" s="144">
        <f>IFERROR(_xll.qlIndexFixing(ONIndex1M,I2210,TRUE,_xll.ohTrigger(RecalcTrigger,Trigger1M)),NA())</f>
        <v>6.1327697881630172E-3</v>
      </c>
      <c r="O2210" s="44">
        <f>IFERROR(_xll.qlIndexFixing(ONIndex3M,I2210,TRUE,_xll.ohTrigger(RecalcTrigger,Trigger3M)),NA())</f>
        <v>6.3821436465261172E-3</v>
      </c>
      <c r="P2210" s="44">
        <f>IFERROR(_xll.qlIndexFixing(ONIndex6M,I2210,TRUE,_xll.ohTrigger(RecalcTrigger,Trigger6M)),NA())</f>
        <v>6.2517567538833418E-3</v>
      </c>
      <c r="Q2210" s="145">
        <f>IFERROR(_xll.qlIndexFixing(ONIndex1Y,I2210,TRUE,_xll.ohTrigger(RecalcTrigger,Trigger1Y)),NA())</f>
        <v>6.5581619818733117E-3</v>
      </c>
    </row>
    <row r="2211" spans="2:17" x14ac:dyDescent="0.2">
      <c r="B2211" s="39" t="s">
        <v>42</v>
      </c>
      <c r="D2211" s="42">
        <f>_xll.qlCalendarAdvance(Calendar,$D2210,B2211,"f",FALSE)</f>
        <v>55247</v>
      </c>
      <c r="E2211" s="139">
        <f>_xll.qlInterestRateIndexValueDate(IndexON,D2211)</f>
        <v>55247</v>
      </c>
      <c r="F2211" s="155">
        <f>IFERROR(_xll.qlIndexFixing(IndexON,D2211,TRUE,_xll.ohTrigger(RecalcTrigger,TriggerON)),NA())</f>
        <v>6.0651108864817616E-3</v>
      </c>
      <c r="H2211" s="42">
        <f>_xll.qlCalendarAdvance(Calendar,$H2210,B2211,"f",FALSE)</f>
        <v>55247</v>
      </c>
      <c r="I2211" s="139">
        <f>_xll.qlInterestRateIndexValueDate(Index1M,$H2211)</f>
        <v>55249</v>
      </c>
      <c r="J2211" s="144">
        <f>IFERROR(_xll.qlIndexFixing(Index1M,$H2211,TRUE,_xll.ohTrigger(RecalcTrigger,Trigger1M)),NA())</f>
        <v>6.1254117744646841E-3</v>
      </c>
      <c r="K2211" s="44">
        <f>IFERROR(_xll.qlIndexFixing(Index3M,H2211,TRUE,_xll.ohTrigger(RecalcTrigger,Trigger3M)),NA())</f>
        <v>6.3622060246623134E-3</v>
      </c>
      <c r="L2211" s="44">
        <f>IFERROR(_xll.qlIndexFixing(Index6M,$H2211,TRUE,_xll.ohTrigger(RecalcTrigger,Trigger6M)),NA())</f>
        <v>6.2189684458404818E-3</v>
      </c>
      <c r="M2211" s="145">
        <f>IFERROR(_xll.qlIndexFixing(Index1Y,$H2211,TRUE,_xll.ohTrigger(RecalcTrigger,Trigger1Y)),NA())</f>
        <v>6.4736906200201861E-3</v>
      </c>
      <c r="N2211" s="144">
        <f>IFERROR(_xll.qlIndexFixing(ONIndex1M,I2211,TRUE,_xll.ohTrigger(RecalcTrigger,Trigger1M)),NA())</f>
        <v>6.1300567514877002E-3</v>
      </c>
      <c r="O2211" s="44">
        <f>IFERROR(_xll.qlIndexFixing(ONIndex3M,I2211,TRUE,_xll.ohTrigger(RecalcTrigger,Trigger3M)),NA())</f>
        <v>6.3794484662071937E-3</v>
      </c>
      <c r="P2211" s="44">
        <f>IFERROR(_xll.qlIndexFixing(ONIndex6M,I2211,TRUE,_xll.ohTrigger(RecalcTrigger,Trigger6M)),NA())</f>
        <v>6.2494373759935939E-3</v>
      </c>
      <c r="Q2211" s="145">
        <f>IFERROR(_xll.qlIndexFixing(ONIndex1Y,I2211,TRUE,_xll.ohTrigger(RecalcTrigger,Trigger1Y)),NA())</f>
        <v>6.5553714303234756E-3</v>
      </c>
    </row>
    <row r="2212" spans="2:17" x14ac:dyDescent="0.2">
      <c r="B2212" s="39" t="s">
        <v>42</v>
      </c>
      <c r="D2212" s="42">
        <f>_xll.qlCalendarAdvance(Calendar,$D2211,B2212,"f",FALSE)</f>
        <v>55254</v>
      </c>
      <c r="E2212" s="139">
        <f>_xll.qlInterestRateIndexValueDate(IndexON,D2212)</f>
        <v>55254</v>
      </c>
      <c r="F2212" s="155">
        <f>IFERROR(_xll.qlIndexFixing(IndexON,D2212,TRUE,_xll.ohTrigger(RecalcTrigger,TriggerON)),NA())</f>
        <v>6.0613416695431965E-3</v>
      </c>
      <c r="H2212" s="42">
        <f>_xll.qlCalendarAdvance(Calendar,$H2211,B2212,"f",FALSE)</f>
        <v>55254</v>
      </c>
      <c r="I2212" s="139">
        <f>_xll.qlInterestRateIndexValueDate(Index1M,$H2212)</f>
        <v>55256</v>
      </c>
      <c r="J2212" s="144">
        <f>IFERROR(_xll.qlIndexFixing(Index1M,$H2212,TRUE,_xll.ohTrigger(RecalcTrigger,Trigger1M)),NA())</f>
        <v>6.1215937896588746E-3</v>
      </c>
      <c r="K2212" s="44">
        <f>IFERROR(_xll.qlIndexFixing(Index3M,H2212,TRUE,_xll.ohTrigger(RecalcTrigger,Trigger3M)),NA())</f>
        <v>6.3583765197908603E-3</v>
      </c>
      <c r="L2212" s="44">
        <f>IFERROR(_xll.qlIndexFixing(Index6M,$H2212,TRUE,_xll.ohTrigger(RecalcTrigger,Trigger6M)),NA())</f>
        <v>6.2157275191571746E-3</v>
      </c>
      <c r="M2212" s="145">
        <f>IFERROR(_xll.qlIndexFixing(Index1Y,$H2212,TRUE,_xll.ohTrigger(RecalcTrigger,Trigger1Y)),NA())</f>
        <v>6.4695945997865437E-3</v>
      </c>
      <c r="N2212" s="144">
        <f>IFERROR(_xll.qlIndexFixing(ONIndex1M,I2212,TRUE,_xll.ohTrigger(RecalcTrigger,Trigger1M)),NA())</f>
        <v>6.1262524258332007E-3</v>
      </c>
      <c r="O2212" s="44">
        <f>IFERROR(_xll.qlIndexFixing(ONIndex3M,I2212,TRUE,_xll.ohTrigger(RecalcTrigger,Trigger3M)),NA())</f>
        <v>6.3756688232086134E-3</v>
      </c>
      <c r="P2212" s="44">
        <f>IFERROR(_xll.qlIndexFixing(ONIndex6M,I2212,TRUE,_xll.ohTrigger(RecalcTrigger,Trigger6M)),NA())</f>
        <v>6.2461912236866368E-3</v>
      </c>
      <c r="Q2212" s="145">
        <f>IFERROR(_xll.qlIndexFixing(ONIndex1Y,I2212,TRUE,_xll.ohTrigger(RecalcTrigger,Trigger1Y)),NA())</f>
        <v>6.5514594666904458E-3</v>
      </c>
    </row>
    <row r="2213" spans="2:17" x14ac:dyDescent="0.2">
      <c r="B2213" s="39" t="s">
        <v>42</v>
      </c>
      <c r="D2213" s="42">
        <f>_xll.qlCalendarAdvance(Calendar,$D2212,B2213,"f",FALSE)</f>
        <v>55261</v>
      </c>
      <c r="E2213" s="139">
        <f>_xll.qlInterestRateIndexValueDate(IndexON,D2213)</f>
        <v>55261</v>
      </c>
      <c r="F2213" s="155">
        <f>IFERROR(_xll.qlIndexFixing(IndexON,D2213,TRUE,_xll.ohTrigger(RecalcTrigger,TriggerON)),NA())</f>
        <v>6.0575658441308633E-3</v>
      </c>
      <c r="H2213" s="42">
        <f>_xll.qlCalendarAdvance(Calendar,$H2212,B2213,"f",FALSE)</f>
        <v>55261</v>
      </c>
      <c r="I2213" s="139">
        <f>_xll.qlInterestRateIndexValueDate(Index1M,$H2213)</f>
        <v>55263</v>
      </c>
      <c r="J2213" s="144">
        <f>IFERROR(_xll.qlIndexFixing(Index1M,$H2213,TRUE,_xll.ohTrigger(RecalcTrigger,Trigger1M)),NA())</f>
        <v>6.1177687115820945E-3</v>
      </c>
      <c r="K2213" s="44">
        <f>IFERROR(_xll.qlIndexFixing(Index3M,H2213,TRUE,_xll.ohTrigger(RecalcTrigger,Trigger3M)),NA())</f>
        <v>6.3545395219891752E-3</v>
      </c>
      <c r="L2213" s="44">
        <f>IFERROR(_xll.qlIndexFixing(Index6M,$H2213,TRUE,_xll.ohTrigger(RecalcTrigger,Trigger6M)),NA())</f>
        <v>6.2124879918746805E-3</v>
      </c>
      <c r="M2213" s="145">
        <f>IFERROR(_xll.qlIndexFixing(Index1Y,$H2213,TRUE,_xll.ohTrigger(RecalcTrigger,Trigger1Y)),NA())</f>
        <v>6.4652531690308863E-3</v>
      </c>
      <c r="N2213" s="144">
        <f>IFERROR(_xll.qlIndexFixing(ONIndex1M,I2213,TRUE,_xll.ohTrigger(RecalcTrigger,Trigger1M)),NA())</f>
        <v>6.1224410120885864E-3</v>
      </c>
      <c r="O2213" s="44">
        <f>IFERROR(_xll.qlIndexFixing(ONIndex3M,I2213,TRUE,_xll.ohTrigger(RecalcTrigger,Trigger3M)),NA())</f>
        <v>6.3718817208968659E-3</v>
      </c>
      <c r="P2213" s="44">
        <f>IFERROR(_xll.qlIndexFixing(ONIndex6M,I2213,TRUE,_xll.ohTrigger(RecalcTrigger,Trigger6M)),NA())</f>
        <v>6.2429462200608299E-3</v>
      </c>
      <c r="Q2213" s="145">
        <f>IFERROR(_xll.qlIndexFixing(ONIndex1Y,I2213,TRUE,_xll.ohTrigger(RecalcTrigger,Trigger1Y)),NA())</f>
        <v>6.5475414427851319E-3</v>
      </c>
    </row>
    <row r="2214" spans="2:17" x14ac:dyDescent="0.2">
      <c r="B2214" s="39" t="s">
        <v>42</v>
      </c>
      <c r="D2214" s="42">
        <f>_xll.qlCalendarAdvance(Calendar,$D2213,B2214,"f",FALSE)</f>
        <v>55268</v>
      </c>
      <c r="E2214" s="139">
        <f>_xll.qlInterestRateIndexValueDate(IndexON,D2214)</f>
        <v>55268</v>
      </c>
      <c r="F2214" s="155">
        <f>IFERROR(_xll.qlIndexFixing(IndexON,D2214,TRUE,_xll.ohTrigger(RecalcTrigger,TriggerON)),NA())</f>
        <v>6.0537834095253373E-3</v>
      </c>
      <c r="H2214" s="42">
        <f>_xll.qlCalendarAdvance(Calendar,$H2213,B2214,"f",FALSE)</f>
        <v>55268</v>
      </c>
      <c r="I2214" s="139">
        <f>_xll.qlInterestRateIndexValueDate(Index1M,$H2214)</f>
        <v>55270</v>
      </c>
      <c r="J2214" s="144">
        <f>IFERROR(_xll.qlIndexFixing(Index1M,$H2214,TRUE,_xll.ohTrigger(RecalcTrigger,Trigger1M)),NA())</f>
        <v>6.1139365385931566E-3</v>
      </c>
      <c r="K2214" s="44">
        <f>IFERROR(_xll.qlIndexFixing(Index3M,H2214,TRUE,_xll.ohTrigger(RecalcTrigger,Trigger3M)),NA())</f>
        <v>6.3506950269380759E-3</v>
      </c>
      <c r="L2214" s="44">
        <f>IFERROR(_xll.qlIndexFixing(Index6M,$H2214,TRUE,_xll.ohTrigger(RecalcTrigger,Trigger6M)),NA())</f>
        <v>6.2092499304670402E-3</v>
      </c>
      <c r="M2214" s="145">
        <f>IFERROR(_xll.qlIndexFixing(Index1Y,$H2214,TRUE,_xll.ohTrigger(RecalcTrigger,Trigger1Y)),NA())</f>
        <v>6.4613839809560623E-3</v>
      </c>
      <c r="N2214" s="144">
        <f>IFERROR(_xll.qlIndexFixing(ONIndex1M,I2214,TRUE,_xll.ohTrigger(RecalcTrigger,Trigger1M)),NA())</f>
        <v>6.1180764292334544E-3</v>
      </c>
      <c r="O2214" s="44">
        <f>IFERROR(_xll.qlIndexFixing(ONIndex3M,I2214,TRUE,_xll.ohTrigger(RecalcTrigger,Trigger3M)),NA())</f>
        <v>6.3675444645827639E-3</v>
      </c>
      <c r="P2214" s="44">
        <f>IFERROR(_xll.qlIndexFixing(ONIndex6M,I2214,TRUE,_xll.ohTrigger(RecalcTrigger,Trigger6M)),NA())</f>
        <v>6.2392390647580953E-3</v>
      </c>
      <c r="Q2214" s="145">
        <f>IFERROR(_xll.qlIndexFixing(ONIndex1Y,I2214,TRUE,_xll.ohTrigger(RecalcTrigger,Trigger1Y)),NA())</f>
        <v>6.5430562748680643E-3</v>
      </c>
    </row>
    <row r="2215" spans="2:17" x14ac:dyDescent="0.2">
      <c r="B2215" s="39" t="s">
        <v>42</v>
      </c>
      <c r="D2215" s="42">
        <f>_xll.qlCalendarAdvance(Calendar,$D2214,B2215,"f",FALSE)</f>
        <v>55275</v>
      </c>
      <c r="E2215" s="139">
        <f>_xll.qlInterestRateIndexValueDate(IndexON,D2215)</f>
        <v>55275</v>
      </c>
      <c r="F2215" s="155">
        <f>IFERROR(_xll.qlIndexFixing(IndexON,D2215,TRUE,_xll.ohTrigger(RecalcTrigger,TriggerON)),NA())</f>
        <v>6.0499943644476417E-3</v>
      </c>
      <c r="H2215" s="42">
        <f>_xll.qlCalendarAdvance(Calendar,$H2214,B2215,"f",FALSE)</f>
        <v>55275</v>
      </c>
      <c r="I2215" s="139">
        <f>_xll.qlInterestRateIndexValueDate(Index1M,$H2215)</f>
        <v>55277</v>
      </c>
      <c r="J2215" s="144">
        <f>IFERROR(_xll.qlIndexFixing(Index1M,$H2215,TRUE,_xll.ohTrigger(RecalcTrigger,Trigger1M)),NA())</f>
        <v>6.1100972690658617E-3</v>
      </c>
      <c r="K2215" s="44">
        <f>IFERROR(_xll.qlIndexFixing(Index3M,H2215,TRUE,_xll.ohTrigger(RecalcTrigger,Trigger3M)),NA())</f>
        <v>6.3466223452587787E-3</v>
      </c>
      <c r="L2215" s="44">
        <f>IFERROR(_xll.qlIndexFixing(Index6M,$H2215,TRUE,_xll.ohTrigger(RecalcTrigger,Trigger6M)),NA())</f>
        <v>6.205481725920288E-3</v>
      </c>
      <c r="M2215" s="145">
        <f>IFERROR(_xll.qlIndexFixing(Index1Y,$H2215,TRUE,_xll.ohTrigger(RecalcTrigger,Trigger1Y)),NA())</f>
        <v>6.4572693740851906E-3</v>
      </c>
      <c r="N2215" s="144">
        <f>IFERROR(_xll.qlIndexFixing(ONIndex1M,I2215,TRUE,_xll.ohTrigger(RecalcTrigger,Trigger1M)),NA())</f>
        <v>6.1147969138541924E-3</v>
      </c>
      <c r="O2215" s="44">
        <f>IFERROR(_xll.qlIndexFixing(ONIndex3M,I2215,TRUE,_xll.ohTrigger(RecalcTrigger,Trigger3M)),NA())</f>
        <v>6.364285121067681E-3</v>
      </c>
      <c r="P2215" s="44">
        <f>IFERROR(_xll.qlIndexFixing(ONIndex6M,I2215,TRUE,_xll.ohTrigger(RecalcTrigger,Trigger6M)),NA())</f>
        <v>6.2364597013786494E-3</v>
      </c>
      <c r="Q2215" s="145">
        <f>IFERROR(_xll.qlIndexFixing(ONIndex1Y,I2215,TRUE,_xll.ohTrigger(RecalcTrigger,Trigger1Y)),NA())</f>
        <v>6.5396871970513359E-3</v>
      </c>
    </row>
    <row r="2216" spans="2:17" x14ac:dyDescent="0.2">
      <c r="B2216" s="39" t="s">
        <v>42</v>
      </c>
      <c r="D2216" s="42">
        <f>_xll.qlCalendarAdvance(Calendar,$D2215,B2216,"f",FALSE)</f>
        <v>55282</v>
      </c>
      <c r="E2216" s="139">
        <f>_xll.qlInterestRateIndexValueDate(IndexON,D2216)</f>
        <v>55282</v>
      </c>
      <c r="F2216" s="155">
        <f>IFERROR(_xll.qlIndexFixing(IndexON,D2216,TRUE,_xll.ohTrigger(RecalcTrigger,TriggerON)),NA())</f>
        <v>6.0461987080984159E-3</v>
      </c>
      <c r="H2216" s="42">
        <f>_xll.qlCalendarAdvance(Calendar,$H2215,B2216,"f",FALSE)</f>
        <v>55282</v>
      </c>
      <c r="I2216" s="139">
        <f>_xll.qlInterestRateIndexValueDate(Index1M,$H2216)</f>
        <v>55284</v>
      </c>
      <c r="J2216" s="144">
        <f>IFERROR(_xll.qlIndexFixing(Index1M,$H2216,TRUE,_xll.ohTrigger(RecalcTrigger,Trigger1M)),NA())</f>
        <v>6.1062509013665167E-3</v>
      </c>
      <c r="K2216" s="44">
        <f>IFERROR(_xll.qlIndexFixing(Index3M,H2216,TRUE,_xll.ohTrigger(RecalcTrigger,Trigger3M)),NA())</f>
        <v>6.3427622377998857E-3</v>
      </c>
      <c r="L2216" s="44">
        <f>IFERROR(_xll.qlIndexFixing(Index6M,$H2216,TRUE,_xll.ohTrigger(RecalcTrigger,Trigger6M)),NA())</f>
        <v>6.2022470444694231E-3</v>
      </c>
      <c r="M2216" s="145">
        <f>IFERROR(_xll.qlIndexFixing(Index1Y,$H2216,TRUE,_xll.ohTrigger(RecalcTrigger,Trigger1Y)),NA())</f>
        <v>6.4531485633949042E-3</v>
      </c>
      <c r="N2216" s="144">
        <f>IFERROR(_xll.qlIndexFixing(ONIndex1M,I2216,TRUE,_xll.ohTrigger(RecalcTrigger,Trigger1M)),NA())</f>
        <v>6.1109642259271624E-3</v>
      </c>
      <c r="O2216" s="44">
        <f>IFERROR(_xll.qlIndexFixing(ONIndex3M,I2216,TRUE,_xll.ohTrigger(RecalcTrigger,Trigger3M)),NA())</f>
        <v>6.3604756148372132E-3</v>
      </c>
      <c r="P2216" s="44">
        <f>IFERROR(_xll.qlIndexFixing(ONIndex6M,I2216,TRUE,_xll.ohTrigger(RecalcTrigger,Trigger6M)),NA())</f>
        <v>6.2332182069457787E-3</v>
      </c>
      <c r="Q2216" s="145">
        <f>IFERROR(_xll.qlIndexFixing(ONIndex1Y,I2216,TRUE,_xll.ohTrigger(RecalcTrigger,Trigger1Y)),NA())</f>
        <v>6.5357509667496316E-3</v>
      </c>
    </row>
    <row r="2217" spans="2:17" x14ac:dyDescent="0.2">
      <c r="B2217" s="39" t="s">
        <v>42</v>
      </c>
      <c r="D2217" s="42">
        <f>_xll.qlCalendarAdvance(Calendar,$D2216,B2217,"f",FALSE)</f>
        <v>55289</v>
      </c>
      <c r="E2217" s="139">
        <f>_xll.qlInterestRateIndexValueDate(IndexON,D2217)</f>
        <v>55289</v>
      </c>
      <c r="F2217" s="155">
        <f>IFERROR(_xll.qlIndexFixing(IndexON,D2217,TRUE,_xll.ohTrigger(RecalcTrigger,TriggerON)),NA())</f>
        <v>6.042396439438491E-3</v>
      </c>
      <c r="H2217" s="42">
        <f>_xll.qlCalendarAdvance(Calendar,$H2216,B2217,"f",FALSE)</f>
        <v>55289</v>
      </c>
      <c r="I2217" s="139">
        <f>_xll.qlInterestRateIndexValueDate(Index1M,$H2217)</f>
        <v>55291</v>
      </c>
      <c r="J2217" s="144">
        <f>IFERROR(_xll.qlIndexFixing(Index1M,$H2217,TRUE,_xll.ohTrigger(RecalcTrigger,Trigger1M)),NA())</f>
        <v>6.1023974338589304E-3</v>
      </c>
      <c r="K2217" s="44">
        <f>IFERROR(_xll.qlIndexFixing(Index3M,H2217,TRUE,_xll.ohTrigger(RecalcTrigger,Trigger3M)),NA())</f>
        <v>6.3388946197323369E-3</v>
      </c>
      <c r="L2217" s="44">
        <f>IFERROR(_xll.qlIndexFixing(Index6M,$H2217,TRUE,_xll.ohTrigger(RecalcTrigger,Trigger6M)),NA())</f>
        <v>6.1990140498382751E-3</v>
      </c>
      <c r="M2217" s="145">
        <f>IFERROR(_xll.qlIndexFixing(Index1Y,$H2217,TRUE,_xll.ohTrigger(RecalcTrigger,Trigger1Y)),NA())</f>
        <v>6.449021544748512E-3</v>
      </c>
      <c r="N2217" s="144">
        <f>IFERROR(_xll.qlIndexFixing(ONIndex1M,I2217,TRUE,_xll.ohTrigger(RecalcTrigger,Trigger1M)),NA())</f>
        <v>6.1071244433552607E-3</v>
      </c>
      <c r="O2217" s="44">
        <f>IFERROR(_xll.qlIndexFixing(ONIndex3M,I2217,TRUE,_xll.ohTrigger(RecalcTrigger,Trigger3M)),NA())</f>
        <v>6.3566586319474538E-3</v>
      </c>
      <c r="P2217" s="44">
        <f>IFERROR(_xll.qlIndexFixing(ONIndex6M,I2217,TRUE,_xll.ohTrigger(RecalcTrigger,Trigger6M)),NA())</f>
        <v>6.2299779030805524E-3</v>
      </c>
      <c r="Q2217" s="145">
        <f>IFERROR(_xll.qlIndexFixing(ONIndex1Y,I2217,TRUE,_xll.ohTrigger(RecalcTrigger,Trigger1Y)),NA())</f>
        <v>6.5318086593890712E-3</v>
      </c>
    </row>
    <row r="2218" spans="2:17" x14ac:dyDescent="0.2">
      <c r="B2218" s="39" t="s">
        <v>42</v>
      </c>
      <c r="D2218" s="42">
        <f>_xll.qlCalendarAdvance(Calendar,$D2217,B2218,"f",FALSE)</f>
        <v>55296</v>
      </c>
      <c r="E2218" s="139">
        <f>_xll.qlInterestRateIndexValueDate(IndexON,D2218)</f>
        <v>55296</v>
      </c>
      <c r="F2218" s="155">
        <f>IFERROR(_xll.qlIndexFixing(IndexON,D2218,TRUE,_xll.ohTrigger(RecalcTrigger,TriggerON)),NA())</f>
        <v>6.0385875573487624E-3</v>
      </c>
      <c r="H2218" s="42">
        <f>_xll.qlCalendarAdvance(Calendar,$H2217,B2218,"f",FALSE)</f>
        <v>55296</v>
      </c>
      <c r="I2218" s="139">
        <f>_xll.qlInterestRateIndexValueDate(Index1M,$H2218)</f>
        <v>55298</v>
      </c>
      <c r="J2218" s="144">
        <f>IFERROR(_xll.qlIndexFixing(Index1M,$H2218,TRUE,_xll.ohTrigger(RecalcTrigger,Trigger1M)),NA())</f>
        <v>6.0985368649069116E-3</v>
      </c>
      <c r="K2218" s="44">
        <f>IFERROR(_xll.qlIndexFixing(Index3M,H2218,TRUE,_xll.ohTrigger(RecalcTrigger,Trigger3M)),NA())</f>
        <v>6.335019486736977E-3</v>
      </c>
      <c r="L2218" s="44">
        <f>IFERROR(_xll.qlIndexFixing(Index6M,$H2218,TRUE,_xll.ohTrigger(RecalcTrigger,Trigger6M)),NA())</f>
        <v>6.1957828081270873E-3</v>
      </c>
      <c r="M2218" s="145">
        <f>IFERROR(_xll.qlIndexFixing(Index1Y,$H2218,TRUE,_xll.ohTrigger(RecalcTrigger,Trigger1Y)),NA())</f>
        <v>6.444888314010409E-3</v>
      </c>
      <c r="N2218" s="144">
        <f>IFERROR(_xll.qlIndexFixing(ONIndex1M,I2218,TRUE,_xll.ohTrigger(RecalcTrigger,Trigger1M)),NA())</f>
        <v>6.1032775646197024E-3</v>
      </c>
      <c r="O2218" s="44">
        <f>IFERROR(_xll.qlIndexFixing(ONIndex3M,I2218,TRUE,_xll.ohTrigger(RecalcTrigger,Trigger3M)),NA())</f>
        <v>6.3528341680818556E-3</v>
      </c>
      <c r="P2218" s="44">
        <f>IFERROR(_xll.qlIndexFixing(ONIndex6M,I2218,TRUE,_xll.ohTrigger(RecalcTrigger,Trigger6M)),NA())</f>
        <v>6.2267388002545943E-3</v>
      </c>
      <c r="Q2218" s="145">
        <f>IFERROR(_xll.qlIndexFixing(ONIndex1Y,I2218,TRUE,_xll.ohTrigger(RecalcTrigger,Trigger1Y)),NA())</f>
        <v>6.5278602707330435E-3</v>
      </c>
    </row>
    <row r="2219" spans="2:17" x14ac:dyDescent="0.2">
      <c r="B2219" s="39" t="s">
        <v>42</v>
      </c>
      <c r="D2219" s="42">
        <f>_xll.qlCalendarAdvance(Calendar,$D2218,B2219,"f",FALSE)</f>
        <v>55303</v>
      </c>
      <c r="E2219" s="139">
        <f>_xll.qlInterestRateIndexValueDate(IndexON,D2219)</f>
        <v>55303</v>
      </c>
      <c r="F2219" s="155">
        <f>IFERROR(_xll.qlIndexFixing(IndexON,D2219,TRUE,_xll.ohTrigger(RecalcTrigger,TriggerON)),NA())</f>
        <v>6.0347720610298694E-3</v>
      </c>
      <c r="H2219" s="42">
        <f>_xll.qlCalendarAdvance(Calendar,$H2218,B2219,"f",FALSE)</f>
        <v>55303</v>
      </c>
      <c r="I2219" s="139">
        <f>_xll.qlInterestRateIndexValueDate(Index1M,$H2219)</f>
        <v>55305</v>
      </c>
      <c r="J2219" s="144">
        <f>IFERROR(_xll.qlIndexFixing(Index1M,$H2219,TRUE,_xll.ohTrigger(RecalcTrigger,Trigger1M)),NA())</f>
        <v>6.0946691928817631E-3</v>
      </c>
      <c r="K2219" s="44">
        <f>IFERROR(_xll.qlIndexFixing(Index3M,H2219,TRUE,_xll.ohTrigger(RecalcTrigger,Trigger3M)),NA())</f>
        <v>6.3311368344963906E-3</v>
      </c>
      <c r="L2219" s="44">
        <f>IFERROR(_xll.qlIndexFixing(Index6M,$H2219,TRUE,_xll.ohTrigger(RecalcTrigger,Trigger6M)),NA())</f>
        <v>6.1930839465786707E-3</v>
      </c>
      <c r="M2219" s="145">
        <f>IFERROR(_xll.qlIndexFixing(Index1Y,$H2219,TRUE,_xll.ohTrigger(RecalcTrigger,Trigger1Y)),NA())</f>
        <v>6.4407488670439042E-3</v>
      </c>
      <c r="N2219" s="144">
        <f>IFERROR(_xll.qlIndexFixing(ONIndex1M,I2219,TRUE,_xll.ohTrigger(RecalcTrigger,Trigger1M)),NA())</f>
        <v>6.099423587802022E-3</v>
      </c>
      <c r="O2219" s="44">
        <f>IFERROR(_xll.qlIndexFixing(ONIndex3M,I2219,TRUE,_xll.ohTrigger(RecalcTrigger,Trigger3M)),NA())</f>
        <v>6.3490022189238715E-3</v>
      </c>
      <c r="P2219" s="44">
        <f>IFERROR(_xll.qlIndexFixing(ONIndex6M,I2219,TRUE,_xll.ohTrigger(RecalcTrigger,Trigger6M)),NA())</f>
        <v>6.2235009087796556E-3</v>
      </c>
      <c r="Q2219" s="145">
        <f>IFERROR(_xll.qlIndexFixing(ONIndex1Y,I2219,TRUE,_xll.ohTrigger(RecalcTrigger,Trigger1Y)),NA())</f>
        <v>6.5239057965449376E-3</v>
      </c>
    </row>
    <row r="2220" spans="2:17" x14ac:dyDescent="0.2">
      <c r="B2220" s="39" t="s">
        <v>42</v>
      </c>
      <c r="D2220" s="42">
        <f>_xll.qlCalendarAdvance(Calendar,$D2219,B2220,"f",FALSE)</f>
        <v>55310</v>
      </c>
      <c r="E2220" s="139">
        <f>_xll.qlInterestRateIndexValueDate(IndexON,D2220)</f>
        <v>55310</v>
      </c>
      <c r="F2220" s="155">
        <f>IFERROR(_xll.qlIndexFixing(IndexON,D2220,TRUE,_xll.ohTrigger(RecalcTrigger,TriggerON)),NA())</f>
        <v>6.0309499492827712E-3</v>
      </c>
      <c r="H2220" s="42">
        <f>_xll.qlCalendarAdvance(Calendar,$H2219,B2220,"f",FALSE)</f>
        <v>55310</v>
      </c>
      <c r="I2220" s="139">
        <f>_xll.qlInterestRateIndexValueDate(Index1M,$H2220)</f>
        <v>55312</v>
      </c>
      <c r="J2220" s="144">
        <f>IFERROR(_xll.qlIndexFixing(Index1M,$H2220,TRUE,_xll.ohTrigger(RecalcTrigger,Trigger1M)),NA())</f>
        <v>6.0907944161447958E-3</v>
      </c>
      <c r="K2220" s="44">
        <f>IFERROR(_xll.qlIndexFixing(Index3M,H2220,TRUE,_xll.ohTrigger(RecalcTrigger,Trigger3M)),NA())</f>
        <v>6.3272466586888178E-3</v>
      </c>
      <c r="L2220" s="44">
        <f>IFERROR(_xll.qlIndexFixing(Index6M,$H2220,TRUE,_xll.ohTrigger(RecalcTrigger,Trigger6M)),NA())</f>
        <v>6.1898560831420224E-3</v>
      </c>
      <c r="M2220" s="145">
        <f>IFERROR(_xll.qlIndexFixing(Index1Y,$H2220,TRUE,_xll.ohTrigger(RecalcTrigger,Trigger1Y)),NA())</f>
        <v>6.4366031997133933E-3</v>
      </c>
      <c r="N2220" s="144">
        <f>IFERROR(_xll.qlIndexFixing(ONIndex1M,I2220,TRUE,_xll.ohTrigger(RecalcTrigger,Trigger1M)),NA())</f>
        <v>6.0955625115433065E-3</v>
      </c>
      <c r="O2220" s="44">
        <f>IFERROR(_xll.qlIndexFixing(ONIndex3M,I2220,TRUE,_xll.ohTrigger(RecalcTrigger,Trigger3M)),NA())</f>
        <v>6.3451627799970822E-3</v>
      </c>
      <c r="P2220" s="44">
        <f>IFERROR(_xll.qlIndexFixing(ONIndex6M,I2220,TRUE,_xll.ohTrigger(RecalcTrigger,Trigger6M)),NA())</f>
        <v>6.2202642391273599E-3</v>
      </c>
      <c r="Q2220" s="145">
        <f>IFERROR(_xll.qlIndexFixing(ONIndex1Y,I2220,TRUE,_xll.ohTrigger(RecalcTrigger,Trigger1Y)),NA())</f>
        <v>6.5199452326680785E-3</v>
      </c>
    </row>
    <row r="2221" spans="2:17" x14ac:dyDescent="0.2">
      <c r="B2221" s="39" t="s">
        <v>42</v>
      </c>
      <c r="D2221" s="42">
        <f>_xll.qlCalendarAdvance(Calendar,$D2220,B2221,"f",FALSE)</f>
        <v>55317</v>
      </c>
      <c r="E2221" s="139">
        <f>_xll.qlInterestRateIndexValueDate(IndexON,D2221)</f>
        <v>55317</v>
      </c>
      <c r="F2221" s="155">
        <f>IFERROR(_xll.qlIndexFixing(IndexON,D2221,TRUE,_xll.ohTrigger(RecalcTrigger,TriggerON)),NA())</f>
        <v>6.027121221148235E-3</v>
      </c>
      <c r="H2221" s="42">
        <f>_xll.qlCalendarAdvance(Calendar,$H2220,B2221,"f",FALSE)</f>
        <v>55317</v>
      </c>
      <c r="I2221" s="139">
        <f>_xll.qlInterestRateIndexValueDate(Index1M,$H2221)</f>
        <v>55319</v>
      </c>
      <c r="J2221" s="144">
        <f>IFERROR(_xll.qlIndexFixing(Index1M,$H2221,TRUE,_xll.ohTrigger(RecalcTrigger,Trigger1M)),NA())</f>
        <v>6.0869125330673124E-3</v>
      </c>
      <c r="K2221" s="44">
        <f>IFERROR(_xll.qlIndexFixing(Index3M,H2221,TRUE,_xll.ohTrigger(RecalcTrigger,Trigger3M)),NA())</f>
        <v>6.3233489549977106E-3</v>
      </c>
      <c r="L2221" s="44">
        <f>IFERROR(_xll.qlIndexFixing(Index6M,$H2221,TRUE,_xll.ohTrigger(RecalcTrigger,Trigger6M)),NA())</f>
        <v>6.1866301542907627E-3</v>
      </c>
      <c r="M2221" s="145">
        <f>IFERROR(_xll.qlIndexFixing(Index1Y,$H2221,TRUE,_xll.ohTrigger(RecalcTrigger,Trigger1Y)),NA())</f>
        <v>6.4324513078828369E-3</v>
      </c>
      <c r="N2221" s="144">
        <f>IFERROR(_xll.qlIndexFixing(ONIndex1M,I2221,TRUE,_xll.ohTrigger(RecalcTrigger,Trigger1M)),NA())</f>
        <v>6.0916943339250906E-3</v>
      </c>
      <c r="O2221" s="44">
        <f>IFERROR(_xll.qlIndexFixing(ONIndex3M,I2221,TRUE,_xll.ohTrigger(RecalcTrigger,Trigger3M)),NA())</f>
        <v>6.3413158472247488E-3</v>
      </c>
      <c r="P2221" s="44">
        <f>IFERROR(_xll.qlIndexFixing(ONIndex6M,I2221,TRUE,_xll.ohTrigger(RecalcTrigger,Trigger6M)),NA())</f>
        <v>6.2170288016893949E-3</v>
      </c>
      <c r="Q2221" s="145">
        <f>IFERROR(_xll.qlIndexFixing(ONIndex1Y,I2221,TRUE,_xll.ohTrigger(RecalcTrigger,Trigger1Y)),NA())</f>
        <v>6.515978574865855E-3</v>
      </c>
    </row>
    <row r="2222" spans="2:17" x14ac:dyDescent="0.2">
      <c r="B2222" s="39" t="s">
        <v>42</v>
      </c>
      <c r="D2222" s="42">
        <f>_xll.qlCalendarAdvance(Calendar,$D2221,B2222,"f",FALSE)</f>
        <v>55324</v>
      </c>
      <c r="E2222" s="139">
        <f>_xll.qlInterestRateIndexValueDate(IndexON,D2222)</f>
        <v>55324</v>
      </c>
      <c r="F2222" s="155">
        <f>IFERROR(_xll.qlIndexFixing(IndexON,D2222,TRUE,_xll.ohTrigger(RecalcTrigger,TriggerON)),NA())</f>
        <v>6.0232858756670282E-3</v>
      </c>
      <c r="H2222" s="42">
        <f>_xll.qlCalendarAdvance(Calendar,$H2221,B2222,"f",FALSE)</f>
        <v>55324</v>
      </c>
      <c r="I2222" s="139">
        <f>_xll.qlInterestRateIndexValueDate(Index1M,$H2222)</f>
        <v>55326</v>
      </c>
      <c r="J2222" s="144">
        <f>IFERROR(_xll.qlIndexFixing(Index1M,$H2222,TRUE,_xll.ohTrigger(RecalcTrigger,Trigger1M)),NA())</f>
        <v>6.0830235420106238E-3</v>
      </c>
      <c r="K2222" s="44">
        <f>IFERROR(_xll.qlIndexFixing(Index3M,H2222,TRUE,_xll.ohTrigger(RecalcTrigger,Trigger3M)),NA())</f>
        <v>6.3194437191013099E-3</v>
      </c>
      <c r="L2222" s="44">
        <f>IFERROR(_xll.qlIndexFixing(Index6M,$H2222,TRUE,_xll.ohTrigger(RecalcTrigger,Trigger6M)),NA())</f>
        <v>6.1834062274695196E-3</v>
      </c>
      <c r="M2222" s="145">
        <f>IFERROR(_xll.qlIndexFixing(Index1Y,$H2222,TRUE,_xll.ohTrigger(RecalcTrigger,Trigger1Y)),NA())</f>
        <v>6.4282931874172803E-3</v>
      </c>
      <c r="N2222" s="144">
        <f>IFERROR(_xll.qlIndexFixing(ONIndex1M,I2222,TRUE,_xll.ohTrigger(RecalcTrigger,Trigger1M)),NA())</f>
        <v>6.0878190535884613E-3</v>
      </c>
      <c r="O2222" s="44">
        <f>IFERROR(_xll.qlIndexFixing(ONIndex3M,I2222,TRUE,_xll.ohTrigger(RecalcTrigger,Trigger3M)),NA())</f>
        <v>6.3374614161304521E-3</v>
      </c>
      <c r="P2222" s="44">
        <f>IFERROR(_xll.qlIndexFixing(ONIndex6M,I2222,TRUE,_xll.ohTrigger(RecalcTrigger,Trigger6M)),NA())</f>
        <v>6.21379460701732E-3</v>
      </c>
      <c r="Q2222" s="145">
        <f>IFERROR(_xll.qlIndexFixing(ONIndex1Y,I2222,TRUE,_xll.ohTrigger(RecalcTrigger,Trigger1Y)),NA())</f>
        <v>6.5120058190615282E-3</v>
      </c>
    </row>
    <row r="2223" spans="2:17" x14ac:dyDescent="0.2">
      <c r="B2223" s="39" t="s">
        <v>42</v>
      </c>
      <c r="D2223" s="42">
        <f>_xll.qlCalendarAdvance(Calendar,$D2222,B2223,"f",FALSE)</f>
        <v>55331</v>
      </c>
      <c r="E2223" s="139">
        <f>_xll.qlInterestRateIndexValueDate(IndexON,D2223)</f>
        <v>55331</v>
      </c>
      <c r="F2223" s="155">
        <f>IFERROR(_xll.qlIndexFixing(IndexON,D2223,TRUE,_xll.ohTrigger(RecalcTrigger,TriggerON)),NA())</f>
        <v>6.019443911720046E-3</v>
      </c>
      <c r="H2223" s="42">
        <f>_xll.qlCalendarAdvance(Calendar,$H2222,B2223,"f",FALSE)</f>
        <v>55331</v>
      </c>
      <c r="I2223" s="139">
        <f>_xll.qlInterestRateIndexValueDate(Index1M,$H2223)</f>
        <v>55333</v>
      </c>
      <c r="J2223" s="144">
        <f>IFERROR(_xll.qlIndexFixing(Index1M,$H2223,TRUE,_xll.ohTrigger(RecalcTrigger,Trigger1M)),NA())</f>
        <v>6.0791274413460328E-3</v>
      </c>
      <c r="K2223" s="44">
        <f>IFERROR(_xll.qlIndexFixing(Index3M,H2223,TRUE,_xll.ohTrigger(RecalcTrigger,Trigger3M)),NA())</f>
        <v>6.3155309466830676E-3</v>
      </c>
      <c r="L2223" s="44">
        <f>IFERROR(_xll.qlIndexFixing(Index6M,$H2223,TRUE,_xll.ohTrigger(RecalcTrigger,Trigger6M)),NA())</f>
        <v>6.1801843702452295E-3</v>
      </c>
      <c r="M2223" s="145">
        <f>IFERROR(_xll.qlIndexFixing(Index1Y,$H2223,TRUE,_xll.ohTrigger(RecalcTrigger,Trigger1Y)),NA())</f>
        <v>6.4248617881680096E-3</v>
      </c>
      <c r="N2223" s="144">
        <f>IFERROR(_xll.qlIndexFixing(ONIndex1M,I2223,TRUE,_xll.ohTrigger(RecalcTrigger,Trigger1M)),NA())</f>
        <v>6.0839366686149532E-3</v>
      </c>
      <c r="O2223" s="44">
        <f>IFERROR(_xll.qlIndexFixing(ONIndex3M,I2223,TRUE,_xll.ohTrigger(RecalcTrigger,Trigger3M)),NA())</f>
        <v>6.3335994823177089E-3</v>
      </c>
      <c r="P2223" s="44">
        <f>IFERROR(_xll.qlIndexFixing(ONIndex6M,I2223,TRUE,_xll.ohTrigger(RecalcTrigger,Trigger6M)),NA())</f>
        <v>6.2105616653429507E-3</v>
      </c>
      <c r="Q2223" s="145">
        <f>IFERROR(_xll.qlIndexFixing(ONIndex1Y,I2223,TRUE,_xll.ohTrigger(RecalcTrigger,Trigger1Y)),NA())</f>
        <v>6.508026960938551E-3</v>
      </c>
    </row>
    <row r="2224" spans="2:17" x14ac:dyDescent="0.2">
      <c r="B2224" s="39" t="s">
        <v>42</v>
      </c>
      <c r="D2224" s="42">
        <f>_xll.qlCalendarAdvance(Calendar,$D2223,B2224,"f",FALSE)</f>
        <v>55338</v>
      </c>
      <c r="E2224" s="139">
        <f>_xll.qlInterestRateIndexValueDate(IndexON,D2224)</f>
        <v>55338</v>
      </c>
      <c r="F2224" s="155">
        <f>IFERROR(_xll.qlIndexFixing(IndexON,D2224,TRUE,_xll.ohTrigger(RecalcTrigger,TriggerON)),NA())</f>
        <v>6.0155953284279917E-3</v>
      </c>
      <c r="H2224" s="42">
        <f>_xll.qlCalendarAdvance(Calendar,$H2223,B2224,"f",FALSE)</f>
        <v>55338</v>
      </c>
      <c r="I2224" s="139">
        <f>_xll.qlInterestRateIndexValueDate(Index1M,$H2224)</f>
        <v>55340</v>
      </c>
      <c r="J2224" s="144">
        <f>IFERROR(_xll.qlIndexFixing(Index1M,$H2224,TRUE,_xll.ohTrigger(RecalcTrigger,Trigger1M)),NA())</f>
        <v>6.0752242294348502E-3</v>
      </c>
      <c r="K2224" s="44">
        <f>IFERROR(_xll.qlIndexFixing(Index3M,H2224,TRUE,_xll.ohTrigger(RecalcTrigger,Trigger3M)),NA())</f>
        <v>6.3116106334212231E-3</v>
      </c>
      <c r="L2224" s="44">
        <f>IFERROR(_xll.qlIndexFixing(Index6M,$H2224,TRUE,_xll.ohTrigger(RecalcTrigger,Trigger6M)),NA())</f>
        <v>6.1764358859818912E-3</v>
      </c>
      <c r="M2224" s="145">
        <f>IFERROR(_xll.qlIndexFixing(Index1Y,$H2224,TRUE,_xll.ohTrigger(RecalcTrigger,Trigger1Y)),NA())</f>
        <v>6.4199582440394041E-3</v>
      </c>
      <c r="N2224" s="144">
        <f>IFERROR(_xll.qlIndexFixing(ONIndex1M,I2224,TRUE,_xll.ohTrigger(RecalcTrigger,Trigger1M)),NA())</f>
        <v>6.0800471776456533E-3</v>
      </c>
      <c r="O2224" s="44">
        <f>IFERROR(_xll.qlIndexFixing(ONIndex3M,I2224,TRUE,_xll.ohTrigger(RecalcTrigger,Trigger3M)),NA())</f>
        <v>6.329730041469972E-3</v>
      </c>
      <c r="P2224" s="44">
        <f>IFERROR(_xll.qlIndexFixing(ONIndex6M,I2224,TRUE,_xll.ohTrigger(RecalcTrigger,Trigger6M)),NA())</f>
        <v>6.2073299872977827E-3</v>
      </c>
      <c r="Q2224" s="145">
        <f>IFERROR(_xll.qlIndexFixing(ONIndex1Y,I2224,TRUE,_xll.ohTrigger(RecalcTrigger,Trigger1Y)),NA())</f>
        <v>6.5040419964201845E-3</v>
      </c>
    </row>
    <row r="2225" spans="2:17" x14ac:dyDescent="0.2">
      <c r="B2225" s="39" t="s">
        <v>42</v>
      </c>
      <c r="D2225" s="42">
        <f>_xll.qlCalendarAdvance(Calendar,$D2224,B2225,"f",FALSE)</f>
        <v>55345</v>
      </c>
      <c r="E2225" s="139">
        <f>_xll.qlInterestRateIndexValueDate(IndexON,D2225)</f>
        <v>55345</v>
      </c>
      <c r="F2225" s="155">
        <f>IFERROR(_xll.qlIndexFixing(IndexON,D2225,TRUE,_xll.ohTrigger(RecalcTrigger,TriggerON)),NA())</f>
        <v>6.0117401246717606E-3</v>
      </c>
      <c r="H2225" s="42">
        <f>_xll.qlCalendarAdvance(Calendar,$H2224,B2225,"f",FALSE)</f>
        <v>55345</v>
      </c>
      <c r="I2225" s="139">
        <f>_xll.qlInterestRateIndexValueDate(Index1M,$H2225)</f>
        <v>55347</v>
      </c>
      <c r="J2225" s="144">
        <f>IFERROR(_xll.qlIndexFixing(Index1M,$H2225,TRUE,_xll.ohTrigger(RecalcTrigger,Trigger1M)),NA())</f>
        <v>6.0713139046483788E-3</v>
      </c>
      <c r="K2225" s="44">
        <f>IFERROR(_xll.qlIndexFixing(Index3M,H2225,TRUE,_xll.ohTrigger(RecalcTrigger,Trigger3M)),NA())</f>
        <v>6.3076827749992299E-3</v>
      </c>
      <c r="L2225" s="44">
        <f>IFERROR(_xll.qlIndexFixing(Index6M,$H2225,TRUE,_xll.ohTrigger(RecalcTrigger,Trigger6M)),NA())</f>
        <v>6.1732187756205568E-3</v>
      </c>
      <c r="M2225" s="145">
        <f>IFERROR(_xll.qlIndexFixing(Index1Y,$H2225,TRUE,_xll.ohTrigger(RecalcTrigger,Trigger1Y)),NA())</f>
        <v>6.4157814128569593E-3</v>
      </c>
      <c r="N2225" s="144">
        <f>IFERROR(_xll.qlIndexFixing(ONIndex1M,I2225,TRUE,_xll.ohTrigger(RecalcTrigger,Trigger1M)),NA())</f>
        <v>6.0761505788420322E-3</v>
      </c>
      <c r="O2225" s="44">
        <f>IFERROR(_xll.qlIndexFixing(ONIndex3M,I2225,TRUE,_xll.ohTrigger(RecalcTrigger,Trigger3M)),NA())</f>
        <v>6.3258530894305665E-3</v>
      </c>
      <c r="P2225" s="44">
        <f>IFERROR(_xll.qlIndexFixing(ONIndex6M,I2225,TRUE,_xll.ohTrigger(RecalcTrigger,Trigger6M)),NA())</f>
        <v>6.2040995830336954E-3</v>
      </c>
      <c r="Q2225" s="145">
        <f>IFERROR(_xll.qlIndexFixing(ONIndex1Y,I2225,TRUE,_xll.ohTrigger(RecalcTrigger,Trigger1Y)),NA())</f>
        <v>6.5000509212698176E-3</v>
      </c>
    </row>
    <row r="2226" spans="2:17" x14ac:dyDescent="0.2">
      <c r="B2226" s="39" t="s">
        <v>42</v>
      </c>
      <c r="D2226" s="42">
        <f>_xll.qlCalendarAdvance(Calendar,$D2225,B2226,"f",FALSE)</f>
        <v>55352</v>
      </c>
      <c r="E2226" s="139">
        <f>_xll.qlInterestRateIndexValueDate(IndexON,D2226)</f>
        <v>55352</v>
      </c>
      <c r="F2226" s="155">
        <f>IFERROR(_xll.qlIndexFixing(IndexON,D2226,TRUE,_xll.ohTrigger(RecalcTrigger,TriggerON)),NA())</f>
        <v>6.0078782995720559E-3</v>
      </c>
      <c r="H2226" s="42">
        <f>_xll.qlCalendarAdvance(Calendar,$H2225,B2226,"f",FALSE)</f>
        <v>55352</v>
      </c>
      <c r="I2226" s="139">
        <f>_xll.qlInterestRateIndexValueDate(Index1M,$H2226)</f>
        <v>55354</v>
      </c>
      <c r="J2226" s="144">
        <f>IFERROR(_xll.qlIndexFixing(Index1M,$H2226,TRUE,_xll.ohTrigger(RecalcTrigger,Trigger1M)),NA())</f>
        <v>6.0673964653479295E-3</v>
      </c>
      <c r="K2226" s="44">
        <f>IFERROR(_xll.qlIndexFixing(Index3M,H2226,TRUE,_xll.ohTrigger(RecalcTrigger,Trigger3M)),NA())</f>
        <v>6.3037473670979347E-3</v>
      </c>
      <c r="L2226" s="44">
        <f>IFERROR(_xll.qlIndexFixing(Index6M,$H2226,TRUE,_xll.ohTrigger(RecalcTrigger,Trigger6M)),NA())</f>
        <v>6.1700039513032639E-3</v>
      </c>
      <c r="M2226" s="145">
        <f>IFERROR(_xll.qlIndexFixing(Index1Y,$H2226,TRUE,_xll.ohTrigger(RecalcTrigger,Trigger1Y)),NA())</f>
        <v>6.4115983364990501E-3</v>
      </c>
      <c r="N2226" s="144">
        <f>IFERROR(_xll.qlIndexFixing(ONIndex1M,I2226,TRUE,_xll.ohTrigger(RecalcTrigger,Trigger1M)),NA())</f>
        <v>6.0722468706053689E-3</v>
      </c>
      <c r="O2226" s="44">
        <f>IFERROR(_xll.qlIndexFixing(ONIndex3M,I2226,TRUE,_xll.ohTrigger(RecalcTrigger,Trigger3M)),NA())</f>
        <v>6.321968621643137E-3</v>
      </c>
      <c r="P2226" s="44">
        <f>IFERROR(_xll.qlIndexFixing(ONIndex6M,I2226,TRUE,_xll.ohTrigger(RecalcTrigger,Trigger6M)),NA())</f>
        <v>6.2008704631821843E-3</v>
      </c>
      <c r="Q2226" s="145">
        <f>IFERROR(_xll.qlIndexFixing(ONIndex1Y,I2226,TRUE,_xll.ohTrigger(RecalcTrigger,Trigger1Y)),NA())</f>
        <v>6.4960537313307753E-3</v>
      </c>
    </row>
    <row r="2227" spans="2:17" x14ac:dyDescent="0.2">
      <c r="B2227" s="39" t="s">
        <v>42</v>
      </c>
      <c r="D2227" s="42">
        <f>_xll.qlCalendarAdvance(Calendar,$D2226,B2227,"f",FALSE)</f>
        <v>55359</v>
      </c>
      <c r="E2227" s="139">
        <f>_xll.qlInterestRateIndexValueDate(IndexON,D2227)</f>
        <v>55359</v>
      </c>
      <c r="F2227" s="155">
        <f>IFERROR(_xll.qlIndexFixing(IndexON,D2227,TRUE,_xll.ohTrigger(RecalcTrigger,TriggerON)),NA())</f>
        <v>6.0040098520097729E-3</v>
      </c>
      <c r="H2227" s="42">
        <f>_xll.qlCalendarAdvance(Calendar,$H2226,B2227,"f",FALSE)</f>
        <v>55359</v>
      </c>
      <c r="I2227" s="139">
        <f>_xll.qlInterestRateIndexValueDate(Index1M,$H2227)</f>
        <v>55361</v>
      </c>
      <c r="J2227" s="144">
        <f>IFERROR(_xll.qlIndexFixing(Index1M,$H2227,TRUE,_xll.ohTrigger(RecalcTrigger,Trigger1M)),NA())</f>
        <v>6.0634719099073031E-3</v>
      </c>
      <c r="K2227" s="44">
        <f>IFERROR(_xll.qlIndexFixing(Index3M,H2227,TRUE,_xll.ohTrigger(RecalcTrigger,Trigger3M)),NA())</f>
        <v>6.2998044053973138E-3</v>
      </c>
      <c r="L2227" s="44">
        <f>IFERROR(_xll.qlIndexFixing(Index6M,$H2227,TRUE,_xll.ohTrigger(RecalcTrigger,Trigger6M)),NA())</f>
        <v>6.1667914802085349E-3</v>
      </c>
      <c r="M2227" s="145">
        <f>IFERROR(_xll.qlIndexFixing(Index1Y,$H2227,TRUE,_xll.ohTrigger(RecalcTrigger,Trigger1Y)),NA())</f>
        <v>6.4074090108309422E-3</v>
      </c>
      <c r="N2227" s="144">
        <f>IFERROR(_xll.qlIndexFixing(ONIndex1M,I2227,TRUE,_xll.ohTrigger(RecalcTrigger,Trigger1M)),NA())</f>
        <v>6.0683360512570061E-3</v>
      </c>
      <c r="O2227" s="44">
        <f>IFERROR(_xll.qlIndexFixing(ONIndex3M,I2227,TRUE,_xll.ohTrigger(RecalcTrigger,Trigger3M)),NA())</f>
        <v>6.3180766338710725E-3</v>
      </c>
      <c r="P2227" s="44">
        <f>IFERROR(_xll.qlIndexFixing(ONIndex6M,I2227,TRUE,_xll.ohTrigger(RecalcTrigger,Trigger6M)),NA())</f>
        <v>6.1976426380550009E-3</v>
      </c>
      <c r="Q2227" s="145">
        <f>IFERROR(_xll.qlIndexFixing(ONIndex1Y,I2227,TRUE,_xll.ohTrigger(RecalcTrigger,Trigger1Y)),NA())</f>
        <v>6.4920504222865105E-3</v>
      </c>
    </row>
    <row r="2228" spans="2:17" x14ac:dyDescent="0.2">
      <c r="B2228" s="39" t="s">
        <v>42</v>
      </c>
      <c r="D2228" s="42">
        <f>_xll.qlCalendarAdvance(Calendar,$D2227,B2228,"f",FALSE)</f>
        <v>55366</v>
      </c>
      <c r="E2228" s="139">
        <f>_xll.qlInterestRateIndexValueDate(IndexON,D2228)</f>
        <v>55366</v>
      </c>
      <c r="F2228" s="155">
        <f>IFERROR(_xll.qlIndexFixing(IndexON,D2228,TRUE,_xll.ohTrigger(RecalcTrigger,TriggerON)),NA())</f>
        <v>6.0001347810256789E-3</v>
      </c>
      <c r="H2228" s="42">
        <f>_xll.qlCalendarAdvance(Calendar,$H2227,B2228,"f",FALSE)</f>
        <v>55366</v>
      </c>
      <c r="I2228" s="139">
        <f>_xll.qlInterestRateIndexValueDate(Index1M,$H2228)</f>
        <v>55368</v>
      </c>
      <c r="J2228" s="144">
        <f>IFERROR(_xll.qlIndexFixing(Index1M,$H2228,TRUE,_xll.ohTrigger(RecalcTrigger,Trigger1M)),NA())</f>
        <v>6.0595402366853124E-3</v>
      </c>
      <c r="K2228" s="44">
        <f>IFERROR(_xll.qlIndexFixing(Index3M,H2228,TRUE,_xll.ohTrigger(RecalcTrigger,Trigger3M)),NA())</f>
        <v>6.2958538855790828E-3</v>
      </c>
      <c r="L2228" s="44">
        <f>IFERROR(_xll.qlIndexFixing(Index6M,$H2228,TRUE,_xll.ohTrigger(RecalcTrigger,Trigger6M)),NA())</f>
        <v>6.1635814296339339E-3</v>
      </c>
      <c r="M2228" s="145">
        <f>IFERROR(_xll.qlIndexFixing(Index1Y,$H2228,TRUE,_xll.ohTrigger(RecalcTrigger,Trigger1Y)),NA())</f>
        <v>6.4032134317187671E-3</v>
      </c>
      <c r="N2228" s="144">
        <f>IFERROR(_xll.qlIndexFixing(ONIndex1M,I2228,TRUE,_xll.ohTrigger(RecalcTrigger,Trigger1M)),NA())</f>
        <v>6.0644181192781588E-3</v>
      </c>
      <c r="O2228" s="44">
        <f>IFERROR(_xll.qlIndexFixing(ONIndex3M,I2228,TRUE,_xll.ohTrigger(RecalcTrigger,Trigger3M)),NA())</f>
        <v>6.314177121797826E-3</v>
      </c>
      <c r="P2228" s="44">
        <f>IFERROR(_xll.qlIndexFixing(ONIndex6M,I2228,TRUE,_xll.ohTrigger(RecalcTrigger,Trigger6M)),NA())</f>
        <v>6.194416118283641E-3</v>
      </c>
      <c r="Q2228" s="145">
        <f>IFERROR(_xll.qlIndexFixing(ONIndex1Y,I2228,TRUE,_xll.ohTrigger(RecalcTrigger,Trigger1Y)),NA())</f>
        <v>6.4880409901402203E-3</v>
      </c>
    </row>
    <row r="2229" spans="2:17" x14ac:dyDescent="0.2">
      <c r="B2229" s="39" t="s">
        <v>42</v>
      </c>
      <c r="D2229" s="42">
        <f>_xll.qlCalendarAdvance(Calendar,$D2228,B2229,"f",FALSE)</f>
        <v>55373</v>
      </c>
      <c r="E2229" s="139">
        <f>_xll.qlInterestRateIndexValueDate(IndexON,D2229)</f>
        <v>55373</v>
      </c>
      <c r="F2229" s="155">
        <f>IFERROR(_xll.qlIndexFixing(IndexON,D2229,TRUE,_xll.ohTrigger(RecalcTrigger,TriggerON)),NA())</f>
        <v>5.9962530855806051E-3</v>
      </c>
      <c r="H2229" s="42">
        <f>_xll.qlCalendarAdvance(Calendar,$H2228,B2229,"f",FALSE)</f>
        <v>55373</v>
      </c>
      <c r="I2229" s="139">
        <f>_xll.qlInterestRateIndexValueDate(Index1M,$H2229)</f>
        <v>55375</v>
      </c>
      <c r="J2229" s="144">
        <f>IFERROR(_xll.qlIndexFixing(Index1M,$H2229,TRUE,_xll.ohTrigger(RecalcTrigger,Trigger1M)),NA())</f>
        <v>6.0556014440507622E-3</v>
      </c>
      <c r="K2229" s="44">
        <f>IFERROR(_xll.qlIndexFixing(Index3M,H2229,TRUE,_xll.ohTrigger(RecalcTrigger,Trigger3M)),NA())</f>
        <v>6.2918958033249565E-3</v>
      </c>
      <c r="L2229" s="44">
        <f>IFERROR(_xll.qlIndexFixing(Index6M,$H2229,TRUE,_xll.ohTrigger(RecalcTrigger,Trigger6M)),NA())</f>
        <v>6.1603738669977906E-3</v>
      </c>
      <c r="M2229" s="145">
        <f>IFERROR(_xll.qlIndexFixing(Index1Y,$H2229,TRUE,_xll.ohTrigger(RecalcTrigger,Trigger1Y)),NA())</f>
        <v>6.3990115950282233E-3</v>
      </c>
      <c r="N2229" s="144">
        <f>IFERROR(_xll.qlIndexFixing(ONIndex1M,I2229,TRUE,_xll.ohTrigger(RecalcTrigger,Trigger1M)),NA())</f>
        <v>6.0604930729901696E-3</v>
      </c>
      <c r="O2229" s="44">
        <f>IFERROR(_xll.qlIndexFixing(ONIndex3M,I2229,TRUE,_xll.ohTrigger(RecalcTrigger,Trigger3M)),NA())</f>
        <v>6.3102700810269141E-3</v>
      </c>
      <c r="P2229" s="44">
        <f>IFERROR(_xll.qlIndexFixing(ONIndex6M,I2229,TRUE,_xll.ohTrigger(RecalcTrigger,Trigger6M)),NA())</f>
        <v>6.1911909140199839E-3</v>
      </c>
      <c r="Q2229" s="145">
        <f>IFERROR(_xll.qlIndexFixing(ONIndex1Y,I2229,TRUE,_xll.ohTrigger(RecalcTrigger,Trigger1Y)),NA())</f>
        <v>6.4840254305753575E-3</v>
      </c>
    </row>
    <row r="2230" spans="2:17" x14ac:dyDescent="0.2">
      <c r="B2230" s="39" t="s">
        <v>42</v>
      </c>
      <c r="D2230" s="42">
        <f>_xll.qlCalendarAdvance(Calendar,$D2229,B2230,"f",FALSE)</f>
        <v>55380</v>
      </c>
      <c r="E2230" s="139">
        <f>_xll.qlInterestRateIndexValueDate(IndexON,D2230)</f>
        <v>55380</v>
      </c>
      <c r="F2230" s="155">
        <f>IFERROR(_xll.qlIndexFixing(IndexON,D2230,TRUE,_xll.ohTrigger(RecalcTrigger,TriggerON)),NA())</f>
        <v>5.9923647647952549E-3</v>
      </c>
      <c r="H2230" s="42">
        <f>_xll.qlCalendarAdvance(Calendar,$H2229,B2230,"f",FALSE)</f>
        <v>55380</v>
      </c>
      <c r="I2230" s="139">
        <f>_xll.qlInterestRateIndexValueDate(Index1M,$H2230)</f>
        <v>55382</v>
      </c>
      <c r="J2230" s="144">
        <f>IFERROR(_xll.qlIndexFixing(Index1M,$H2230,TRUE,_xll.ohTrigger(RecalcTrigger,Trigger1M)),NA())</f>
        <v>6.0516555303699593E-3</v>
      </c>
      <c r="K2230" s="44">
        <f>IFERROR(_xll.qlIndexFixing(Index3M,H2230,TRUE,_xll.ohTrigger(RecalcTrigger,Trigger3M)),NA())</f>
        <v>6.2879301543157821E-3</v>
      </c>
      <c r="L2230" s="44">
        <f>IFERROR(_xll.qlIndexFixing(Index6M,$H2230,TRUE,_xll.ohTrigger(RecalcTrigger,Trigger6M)),NA())</f>
        <v>6.1571688598391974E-3</v>
      </c>
      <c r="M2230" s="145">
        <f>IFERROR(_xll.qlIndexFixing(Index1Y,$H2230,TRUE,_xll.ohTrigger(RecalcTrigger,Trigger1Y)),NA())</f>
        <v>6.3948034966247918E-3</v>
      </c>
      <c r="N2230" s="144">
        <f>IFERROR(_xll.qlIndexFixing(ONIndex1M,I2230,TRUE,_xll.ohTrigger(RecalcTrigger,Trigger1M)),NA())</f>
        <v>6.0565609106344453E-3</v>
      </c>
      <c r="O2230" s="44">
        <f>IFERROR(_xll.qlIndexFixing(ONIndex3M,I2230,TRUE,_xll.ohTrigger(RecalcTrigger,Trigger3M)),NA())</f>
        <v>6.3063555073217259E-3</v>
      </c>
      <c r="P2230" s="44">
        <f>IFERROR(_xll.qlIndexFixing(ONIndex6M,I2230,TRUE,_xll.ohTrigger(RecalcTrigger,Trigger6M)),NA())</f>
        <v>6.1879670358155892E-3</v>
      </c>
      <c r="Q2230" s="145">
        <f>IFERROR(_xll.qlIndexFixing(ONIndex1Y,I2230,TRUE,_xll.ohTrigger(RecalcTrigger,Trigger1Y)),NA())</f>
        <v>6.4800037395151833E-3</v>
      </c>
    </row>
    <row r="2231" spans="2:17" x14ac:dyDescent="0.2">
      <c r="B2231" s="39" t="s">
        <v>42</v>
      </c>
      <c r="D2231" s="42">
        <f>_xll.qlCalendarAdvance(Calendar,$D2230,B2231,"f",FALSE)</f>
        <v>55387</v>
      </c>
      <c r="E2231" s="139">
        <f>_xll.qlInterestRateIndexValueDate(IndexON,D2231)</f>
        <v>55387</v>
      </c>
      <c r="F2231" s="155">
        <f>IFERROR(_xll.qlIndexFixing(IndexON,D2231,TRUE,_xll.ohTrigger(RecalcTrigger,TriggerON)),NA())</f>
        <v>5.9884698173107154E-3</v>
      </c>
      <c r="H2231" s="42">
        <f>_xll.qlCalendarAdvance(Calendar,$H2230,B2231,"f",FALSE)</f>
        <v>55387</v>
      </c>
      <c r="I2231" s="139">
        <f>_xll.qlInterestRateIndexValueDate(Index1M,$H2231)</f>
        <v>55389</v>
      </c>
      <c r="J2231" s="144">
        <f>IFERROR(_xll.qlIndexFixing(Index1M,$H2231,TRUE,_xll.ohTrigger(RecalcTrigger,Trigger1M)),NA())</f>
        <v>6.0477024940117086E-3</v>
      </c>
      <c r="K2231" s="44">
        <f>IFERROR(_xll.qlIndexFixing(Index3M,H2231,TRUE,_xll.ohTrigger(RecalcTrigger,Trigger3M)),NA())</f>
        <v>6.2839569342341434E-3</v>
      </c>
      <c r="L2231" s="44">
        <f>IFERROR(_xll.qlIndexFixing(Index6M,$H2231,TRUE,_xll.ohTrigger(RecalcTrigger,Trigger6M)),NA())</f>
        <v>6.1539664758137125E-3</v>
      </c>
      <c r="M2231" s="145">
        <f>IFERROR(_xll.qlIndexFixing(Index1Y,$H2231,TRUE,_xll.ohTrigger(RecalcTrigger,Trigger1Y)),NA())</f>
        <v>6.3905891323754755E-3</v>
      </c>
      <c r="N2231" s="144">
        <f>IFERROR(_xll.qlIndexFixing(ONIndex1M,I2231,TRUE,_xll.ohTrigger(RecalcTrigger,Trigger1M)),NA())</f>
        <v>6.0526216306922009E-3</v>
      </c>
      <c r="O2231" s="44">
        <f>IFERROR(_xll.qlIndexFixing(ONIndex3M,I2231,TRUE,_xll.ohTrigger(RecalcTrigger,Trigger3M)),NA())</f>
        <v>6.302433396125906E-3</v>
      </c>
      <c r="P2231" s="44">
        <f>IFERROR(_xll.qlIndexFixing(ONIndex6M,I2231,TRUE,_xll.ohTrigger(RecalcTrigger,Trigger6M)),NA())</f>
        <v>6.1847444941420804E-3</v>
      </c>
      <c r="Q2231" s="145">
        <f>IFERROR(_xll.qlIndexFixing(ONIndex1Y,I2231,TRUE,_xll.ohTrigger(RecalcTrigger,Trigger1Y)),NA())</f>
        <v>6.4759759127230865E-3</v>
      </c>
    </row>
    <row r="2232" spans="2:17" x14ac:dyDescent="0.2">
      <c r="B2232" s="39" t="s">
        <v>42</v>
      </c>
      <c r="D2232" s="42">
        <f>_xll.qlCalendarAdvance(Calendar,$D2231,B2232,"f",FALSE)</f>
        <v>55394</v>
      </c>
      <c r="E2232" s="139">
        <f>_xll.qlInterestRateIndexValueDate(IndexON,D2232)</f>
        <v>55394</v>
      </c>
      <c r="F2232" s="155">
        <f>IFERROR(_xll.qlIndexFixing(IndexON,D2232,TRUE,_xll.ohTrigger(RecalcTrigger,TriggerON)),NA())</f>
        <v>5.984568242487498E-3</v>
      </c>
      <c r="H2232" s="42">
        <f>_xll.qlCalendarAdvance(Calendar,$H2231,B2232,"f",FALSE)</f>
        <v>55394</v>
      </c>
      <c r="I2232" s="139">
        <f>_xll.qlInterestRateIndexValueDate(Index1M,$H2232)</f>
        <v>55396</v>
      </c>
      <c r="J2232" s="144">
        <f>IFERROR(_xll.qlIndexFixing(Index1M,$H2232,TRUE,_xll.ohTrigger(RecalcTrigger,Trigger1M)),NA())</f>
        <v>6.0444404399714585E-3</v>
      </c>
      <c r="K2232" s="44">
        <f>IFERROR(_xll.qlIndexFixing(Index3M,H2232,TRUE,_xll.ohTrigger(RecalcTrigger,Trigger3M)),NA())</f>
        <v>6.2802071621640265E-3</v>
      </c>
      <c r="L2232" s="44">
        <f>IFERROR(_xll.qlIndexFixing(Index6M,$H2232,TRUE,_xll.ohTrigger(RecalcTrigger,Trigger6M)),NA())</f>
        <v>6.151467094234332E-3</v>
      </c>
      <c r="M2232" s="145">
        <f>IFERROR(_xll.qlIndexFixing(Index1Y,$H2232,TRUE,_xll.ohTrigger(RecalcTrigger,Trigger1Y)),NA())</f>
        <v>6.3871155945029526E-3</v>
      </c>
      <c r="N2232" s="144">
        <f>IFERROR(_xll.qlIndexFixing(ONIndex1M,I2232,TRUE,_xll.ohTrigger(RecalcTrigger,Trigger1M)),NA())</f>
        <v>6.0486752315647152E-3</v>
      </c>
      <c r="O2232" s="44">
        <f>IFERROR(_xll.qlIndexFixing(ONIndex3M,I2232,TRUE,_xll.ohTrigger(RecalcTrigger,Trigger3M)),NA())</f>
        <v>6.2985037433627156E-3</v>
      </c>
      <c r="P2232" s="44">
        <f>IFERROR(_xll.qlIndexFixing(ONIndex6M,I2232,TRUE,_xll.ohTrigger(RecalcTrigger,Trigger6M)),NA())</f>
        <v>6.181523299311209E-3</v>
      </c>
      <c r="Q2232" s="145">
        <f>IFERROR(_xll.qlIndexFixing(ONIndex1Y,I2232,TRUE,_xll.ohTrigger(RecalcTrigger,Trigger1Y)),NA())</f>
        <v>6.471941945802584E-3</v>
      </c>
    </row>
    <row r="2233" spans="2:17" x14ac:dyDescent="0.2">
      <c r="B2233" s="39" t="s">
        <v>42</v>
      </c>
      <c r="D2233" s="42">
        <f>_xll.qlCalendarAdvance(Calendar,$D2232,B2233,"f",FALSE)</f>
        <v>55401</v>
      </c>
      <c r="E2233" s="139">
        <f>_xll.qlInterestRateIndexValueDate(IndexON,D2233)</f>
        <v>55401</v>
      </c>
      <c r="F2233" s="155">
        <f>IFERROR(_xll.qlIndexFixing(IndexON,D2233,TRUE,_xll.ohTrigger(RecalcTrigger,TriggerON)),NA())</f>
        <v>5.980660039286434E-3</v>
      </c>
      <c r="H2233" s="42">
        <f>_xll.qlCalendarAdvance(Calendar,$H2232,B2233,"f",FALSE)</f>
        <v>55401</v>
      </c>
      <c r="I2233" s="139">
        <f>_xll.qlInterestRateIndexValueDate(Index1M,$H2233)</f>
        <v>55403</v>
      </c>
      <c r="J2233" s="144">
        <f>IFERROR(_xll.qlIndexFixing(Index1M,$H2233,TRUE,_xll.ohTrigger(RecalcTrigger,Trigger1M)),NA())</f>
        <v>6.0397750467205968E-3</v>
      </c>
      <c r="K2233" s="44">
        <f>IFERROR(_xll.qlIndexFixing(Index3M,H2233,TRUE,_xll.ohTrigger(RecalcTrigger,Trigger3M)),NA())</f>
        <v>6.2762193986960167E-3</v>
      </c>
      <c r="L2233" s="44">
        <f>IFERROR(_xll.qlIndexFixing(Index6M,$H2233,TRUE,_xll.ohTrigger(RecalcTrigger,Trigger6M)),NA())</f>
        <v>6.1482695148256062E-3</v>
      </c>
      <c r="M2233" s="145">
        <f>IFERROR(_xll.qlIndexFixing(Index1Y,$H2233,TRUE,_xll.ohTrigger(RecalcTrigger,Trigger1Y)),NA())</f>
        <v>6.3821415898032818E-3</v>
      </c>
      <c r="N2233" s="144">
        <f>IFERROR(_xll.qlIndexFixing(ONIndex1M,I2233,TRUE,_xll.ohTrigger(RecalcTrigger,Trigger1M)),NA())</f>
        <v>6.0447217114933949E-3</v>
      </c>
      <c r="O2233" s="44">
        <f>IFERROR(_xll.qlIndexFixing(ONIndex3M,I2233,TRUE,_xll.ohTrigger(RecalcTrigger,Trigger3M)),NA())</f>
        <v>6.2945665446356713E-3</v>
      </c>
      <c r="P2233" s="44">
        <f>IFERROR(_xll.qlIndexFixing(ONIndex6M,I2233,TRUE,_xll.ohTrigger(RecalcTrigger,Trigger6M)),NA())</f>
        <v>6.1783034617945987E-3</v>
      </c>
      <c r="Q2233" s="145">
        <f>IFERROR(_xll.qlIndexFixing(ONIndex1Y,I2233,TRUE,_xll.ohTrigger(RecalcTrigger,Trigger1Y)),NA())</f>
        <v>6.467901834996681E-3</v>
      </c>
    </row>
    <row r="2234" spans="2:17" x14ac:dyDescent="0.2">
      <c r="B2234" s="39" t="s">
        <v>42</v>
      </c>
      <c r="D2234" s="42">
        <f>_xll.qlCalendarAdvance(Calendar,$D2233,B2234,"f",FALSE)</f>
        <v>55408</v>
      </c>
      <c r="E2234" s="139">
        <f>_xll.qlInterestRateIndexValueDate(IndexON,D2234)</f>
        <v>55408</v>
      </c>
      <c r="F2234" s="155">
        <f>IFERROR(_xll.qlIndexFixing(IndexON,D2234,TRUE,_xll.ohTrigger(RecalcTrigger,TriggerON)),NA())</f>
        <v>5.9767452065084825E-3</v>
      </c>
      <c r="H2234" s="42">
        <f>_xll.qlCalendarAdvance(Calendar,$H2233,B2234,"f",FALSE)</f>
        <v>55408</v>
      </c>
      <c r="I2234" s="139">
        <f>_xll.qlInterestRateIndexValueDate(Index1M,$H2234)</f>
        <v>55410</v>
      </c>
      <c r="J2234" s="144">
        <f>IFERROR(_xll.qlIndexFixing(Index1M,$H2234,TRUE,_xll.ohTrigger(RecalcTrigger,Trigger1M)),NA())</f>
        <v>6.0358006325228475E-3</v>
      </c>
      <c r="K2234" s="44">
        <f>IFERROR(_xll.qlIndexFixing(Index3M,H2234,TRUE,_xll.ohTrigger(RecalcTrigger,Trigger3M)),NA())</f>
        <v>6.2722240515949443E-3</v>
      </c>
      <c r="L2234" s="44">
        <f>IFERROR(_xll.qlIndexFixing(Index6M,$H2234,TRUE,_xll.ohTrigger(RecalcTrigger,Trigger6M)),NA())</f>
        <v>6.1450747542675273E-3</v>
      </c>
      <c r="M2234" s="145">
        <f>IFERROR(_xll.qlIndexFixing(Index1Y,$H2234,TRUE,_xll.ohTrigger(RecalcTrigger,Trigger1Y)),NA())</f>
        <v>6.3779084032141919E-3</v>
      </c>
      <c r="N2234" s="144">
        <f>IFERROR(_xll.qlIndexFixing(ONIndex1M,I2234,TRUE,_xll.ohTrigger(RecalcTrigger,Trigger1M)),NA())</f>
        <v>6.0407610688795188E-3</v>
      </c>
      <c r="O2234" s="44">
        <f>IFERROR(_xll.qlIndexFixing(ONIndex3M,I2234,TRUE,_xll.ohTrigger(RecalcTrigger,Trigger3M)),NA())</f>
        <v>6.2906217954683541E-3</v>
      </c>
      <c r="P2234" s="44">
        <f>IFERROR(_xll.qlIndexFixing(ONIndex6M,I2234,TRUE,_xll.ohTrigger(RecalcTrigger,Trigger6M)),NA())</f>
        <v>6.1750849919839368E-3</v>
      </c>
      <c r="Q2234" s="145">
        <f>IFERROR(_xll.qlIndexFixing(ONIndex1Y,I2234,TRUE,_xll.ohTrigger(RecalcTrigger,Trigger1Y)),NA())</f>
        <v>6.4638555757490224E-3</v>
      </c>
    </row>
    <row r="2235" spans="2:17" x14ac:dyDescent="0.2">
      <c r="B2235" s="39" t="s">
        <v>42</v>
      </c>
      <c r="D2235" s="42">
        <f>_xll.qlCalendarAdvance(Calendar,$D2234,B2235,"f",FALSE)</f>
        <v>55415</v>
      </c>
      <c r="E2235" s="139">
        <f>_xll.qlInterestRateIndexValueDate(IndexON,D2235)</f>
        <v>55415</v>
      </c>
      <c r="F2235" s="155">
        <f>IFERROR(_xll.qlIndexFixing(IndexON,D2235,TRUE,_xll.ohTrigger(RecalcTrigger,TriggerON)),NA())</f>
        <v>5.972823743274347E-3</v>
      </c>
      <c r="H2235" s="42">
        <f>_xll.qlCalendarAdvance(Calendar,$H2234,B2235,"f",FALSE)</f>
        <v>55415</v>
      </c>
      <c r="I2235" s="139">
        <f>_xll.qlInterestRateIndexValueDate(Index1M,$H2235)</f>
        <v>55417</v>
      </c>
      <c r="J2235" s="144">
        <f>IFERROR(_xll.qlIndexFixing(Index1M,$H2235,TRUE,_xll.ohTrigger(RecalcTrigger,Trigger1M)),NA())</f>
        <v>6.0318190891128776E-3</v>
      </c>
      <c r="K2235" s="44">
        <f>IFERROR(_xll.qlIndexFixing(Index3M,H2235,TRUE,_xll.ohTrigger(RecalcTrigger,Trigger3M)),NA())</f>
        <v>6.2682211165433844E-3</v>
      </c>
      <c r="L2235" s="44">
        <f>IFERROR(_xll.qlIndexFixing(Index6M,$H2235,TRUE,_xll.ohTrigger(RecalcTrigger,Trigger6M)),NA())</f>
        <v>6.141882881888815E-3</v>
      </c>
      <c r="M2235" s="145">
        <f>IFERROR(_xll.qlIndexFixing(Index1Y,$H2235,TRUE,_xll.ohTrigger(RecalcTrigger,Trigger1Y)),NA())</f>
        <v>6.3736689342454847E-3</v>
      </c>
      <c r="N2235" s="144">
        <f>IFERROR(_xll.qlIndexFixing(ONIndex1M,I2235,TRUE,_xll.ohTrigger(RecalcTrigger,Trigger1M)),NA())</f>
        <v>6.0367933020444298E-3</v>
      </c>
      <c r="O2235" s="44">
        <f>IFERROR(_xll.qlIndexFixing(ONIndex3M,I2235,TRUE,_xll.ohTrigger(RecalcTrigger,Trigger3M)),NA())</f>
        <v>6.2866694917840249E-3</v>
      </c>
      <c r="P2235" s="44">
        <f>IFERROR(_xll.qlIndexFixing(ONIndex6M,I2235,TRUE,_xll.ohTrigger(RecalcTrigger,Trigger6M)),NA())</f>
        <v>6.171867900350847E-3</v>
      </c>
      <c r="Q2235" s="145">
        <f>IFERROR(_xll.qlIndexFixing(ONIndex1Y,I2235,TRUE,_xll.ohTrigger(RecalcTrigger,Trigger1Y)),NA())</f>
        <v>6.4598031640628051E-3</v>
      </c>
    </row>
    <row r="2236" spans="2:17" x14ac:dyDescent="0.2">
      <c r="B2236" s="39" t="s">
        <v>42</v>
      </c>
      <c r="D2236" s="42">
        <f>_xll.qlCalendarAdvance(Calendar,$D2235,B2236,"f",FALSE)</f>
        <v>55422</v>
      </c>
      <c r="E2236" s="139">
        <f>_xll.qlInterestRateIndexValueDate(IndexON,D2236)</f>
        <v>55422</v>
      </c>
      <c r="F2236" s="155">
        <f>IFERROR(_xll.qlIndexFixing(IndexON,D2236,TRUE,_xll.ohTrigger(RecalcTrigger,TriggerON)),NA())</f>
        <v>5.9688956484649225E-3</v>
      </c>
      <c r="H2236" s="42">
        <f>_xll.qlCalendarAdvance(Calendar,$H2235,B2236,"f",FALSE)</f>
        <v>55422</v>
      </c>
      <c r="I2236" s="139">
        <f>_xll.qlInterestRateIndexValueDate(Index1M,$H2236)</f>
        <v>55424</v>
      </c>
      <c r="J2236" s="144">
        <f>IFERROR(_xll.qlIndexFixing(Index1M,$H2236,TRUE,_xll.ohTrigger(RecalcTrigger,Trigger1M)),NA())</f>
        <v>6.0278304148544959E-3</v>
      </c>
      <c r="K2236" s="44">
        <f>IFERROR(_xll.qlIndexFixing(Index3M,H2236,TRUE,_xll.ohTrigger(RecalcTrigger,Trigger3M)),NA())</f>
        <v>6.2642105892221547E-3</v>
      </c>
      <c r="L2236" s="44">
        <f>IFERROR(_xll.qlIndexFixing(Index6M,$H2236,TRUE,_xll.ohTrigger(RecalcTrigger,Trigger6M)),NA())</f>
        <v>6.138693967142483E-3</v>
      </c>
      <c r="M2236" s="145">
        <f>IFERROR(_xll.qlIndexFixing(Index1Y,$H2236,TRUE,_xll.ohTrigger(RecalcTrigger,Trigger1Y)),NA())</f>
        <v>6.36942317876438E-3</v>
      </c>
      <c r="N2236" s="144">
        <f>IFERROR(_xll.qlIndexFixing(ONIndex1M,I2236,TRUE,_xll.ohTrigger(RecalcTrigger,Trigger1M)),NA())</f>
        <v>6.0328184094693427E-3</v>
      </c>
      <c r="O2236" s="44">
        <f>IFERROR(_xll.qlIndexFixing(ONIndex3M,I2236,TRUE,_xll.ohTrigger(RecalcTrigger,Trigger3M)),NA())</f>
        <v>6.2827096290263285E-3</v>
      </c>
      <c r="P2236" s="44">
        <f>IFERROR(_xll.qlIndexFixing(ONIndex6M,I2236,TRUE,_xll.ohTrigger(RecalcTrigger,Trigger6M)),NA())</f>
        <v>6.1686523801807169E-3</v>
      </c>
      <c r="Q2236" s="145">
        <f>IFERROR(_xll.qlIndexFixing(ONIndex1Y,I2236,TRUE,_xll.ohTrigger(RecalcTrigger,Trigger1Y)),NA())</f>
        <v>6.4557445956214821E-3</v>
      </c>
    </row>
    <row r="2237" spans="2:17" x14ac:dyDescent="0.2">
      <c r="B2237" s="39" t="s">
        <v>42</v>
      </c>
      <c r="D2237" s="42">
        <f>_xll.qlCalendarAdvance(Calendar,$D2236,B2237,"f",FALSE)</f>
        <v>55429</v>
      </c>
      <c r="E2237" s="139">
        <f>_xll.qlInterestRateIndexValueDate(IndexON,D2237)</f>
        <v>55429</v>
      </c>
      <c r="F2237" s="155">
        <f>IFERROR(_xll.qlIndexFixing(IndexON,D2237,TRUE,_xll.ohTrigger(RecalcTrigger,TriggerON)),NA())</f>
        <v>5.9649609212009125E-3</v>
      </c>
      <c r="H2237" s="42">
        <f>_xll.qlCalendarAdvance(Calendar,$H2236,B2237,"f",FALSE)</f>
        <v>55429</v>
      </c>
      <c r="I2237" s="139">
        <f>_xll.qlInterestRateIndexValueDate(Index1M,$H2237)</f>
        <v>55431</v>
      </c>
      <c r="J2237" s="144">
        <f>IFERROR(_xll.qlIndexFixing(Index1M,$H2237,TRUE,_xll.ohTrigger(RecalcTrigger,Trigger1M)),NA())</f>
        <v>6.0238346081140093E-3</v>
      </c>
      <c r="K2237" s="44">
        <f>IFERROR(_xll.qlIndexFixing(Index3M,H2237,TRUE,_xll.ohTrigger(RecalcTrigger,Trigger3M)),NA())</f>
        <v>6.2599583793699273E-3</v>
      </c>
      <c r="L2237" s="44">
        <f>IFERROR(_xll.qlIndexFixing(Index6M,$H2237,TRUE,_xll.ohTrigger(RecalcTrigger,Trigger6M)),NA())</f>
        <v>6.1353337978355743E-3</v>
      </c>
      <c r="M2237" s="145">
        <f>IFERROR(_xll.qlIndexFixing(Index1Y,$H2237,TRUE,_xll.ohTrigger(RecalcTrigger,Trigger1Y)),NA())</f>
        <v>6.3651711326383146E-3</v>
      </c>
      <c r="N2237" s="144">
        <f>IFERROR(_xll.qlIndexFixing(ONIndex1M,I2237,TRUE,_xll.ohTrigger(RecalcTrigger,Trigger1M)),NA())</f>
        <v>6.0288363893956642E-3</v>
      </c>
      <c r="O2237" s="44">
        <f>IFERROR(_xll.qlIndexFixing(ONIndex3M,I2237,TRUE,_xll.ohTrigger(RecalcTrigger,Trigger3M)),NA())</f>
        <v>6.2787422028787176E-3</v>
      </c>
      <c r="P2237" s="44">
        <f>IFERROR(_xll.qlIndexFixing(ONIndex6M,I2237,TRUE,_xll.ohTrigger(RecalcTrigger,Trigger6M)),NA())</f>
        <v>6.1654395300347886E-3</v>
      </c>
      <c r="Q2237" s="145">
        <f>IFERROR(_xll.qlIndexFixing(ONIndex1Y,I2237,TRUE,_xll.ohTrigger(RecalcTrigger,Trigger1Y)),NA())</f>
        <v>6.4516798663483144E-3</v>
      </c>
    </row>
    <row r="2238" spans="2:17" x14ac:dyDescent="0.2">
      <c r="B2238" s="39" t="s">
        <v>42</v>
      </c>
      <c r="D2238" s="42">
        <f>_xll.qlCalendarAdvance(Calendar,$D2237,B2238,"f",FALSE)</f>
        <v>55436</v>
      </c>
      <c r="E2238" s="139">
        <f>_xll.qlInterestRateIndexValueDate(IndexON,D2238)</f>
        <v>55436</v>
      </c>
      <c r="F2238" s="155">
        <f>IFERROR(_xll.qlIndexFixing(IndexON,D2238,TRUE,_xll.ohTrigger(RecalcTrigger,TriggerON)),NA())</f>
        <v>5.9610195604431482E-3</v>
      </c>
      <c r="H2238" s="42">
        <f>_xll.qlCalendarAdvance(Calendar,$H2237,B2238,"f",FALSE)</f>
        <v>55436</v>
      </c>
      <c r="I2238" s="139">
        <f>_xll.qlInterestRateIndexValueDate(Index1M,$H2238)</f>
        <v>55438</v>
      </c>
      <c r="J2238" s="144">
        <f>IFERROR(_xll.qlIndexFixing(Index1M,$H2238,TRUE,_xll.ohTrigger(RecalcTrigger,Trigger1M)),NA())</f>
        <v>6.0198316672652186E-3</v>
      </c>
      <c r="K2238" s="44">
        <f>IFERROR(_xll.qlIndexFixing(Index3M,H2238,TRUE,_xll.ohTrigger(RecalcTrigger,Trigger3M)),NA())</f>
        <v>6.2559320408603711E-3</v>
      </c>
      <c r="L2238" s="44">
        <f>IFERROR(_xll.qlIndexFixing(Index6M,$H2238,TRUE,_xll.ohTrigger(RecalcTrigger,Trigger6M)),NA())</f>
        <v>6.1321511215997925E-3</v>
      </c>
      <c r="M2238" s="145">
        <f>IFERROR(_xll.qlIndexFixing(Index1Y,$H2238,TRUE,_xll.ohTrigger(RecalcTrigger,Trigger1Y)),NA())</f>
        <v>6.3609127917349404E-3</v>
      </c>
      <c r="N2238" s="144">
        <f>IFERROR(_xll.qlIndexFixing(ONIndex1M,I2238,TRUE,_xll.ohTrigger(RecalcTrigger,Trigger1M)),NA())</f>
        <v>6.0248472402246733E-3</v>
      </c>
      <c r="O2238" s="44">
        <f>IFERROR(_xll.qlIndexFixing(ONIndex3M,I2238,TRUE,_xll.ohTrigger(RecalcTrigger,Trigger3M)),NA())</f>
        <v>6.2747672091845175E-3</v>
      </c>
      <c r="P2238" s="44">
        <f>IFERROR(_xll.qlIndexFixing(ONIndex6M,I2238,TRUE,_xll.ohTrigger(RecalcTrigger,Trigger6M)),NA())</f>
        <v>6.1622295459962118E-3</v>
      </c>
      <c r="Q2238" s="145">
        <f>IFERROR(_xll.qlIndexFixing(ONIndex1Y,I2238,TRUE,_xll.ohTrigger(RecalcTrigger,Trigger1Y)),NA())</f>
        <v>6.4476089720066909E-3</v>
      </c>
    </row>
    <row r="2239" spans="2:17" x14ac:dyDescent="0.2">
      <c r="B2239" s="39" t="s">
        <v>42</v>
      </c>
      <c r="D2239" s="42">
        <f>_xll.qlCalendarAdvance(Calendar,$D2238,B2239,"f",FALSE)</f>
        <v>55443</v>
      </c>
      <c r="E2239" s="139">
        <f>_xll.qlInterestRateIndexValueDate(IndexON,D2239)</f>
        <v>55443</v>
      </c>
      <c r="F2239" s="155">
        <f>IFERROR(_xll.qlIndexFixing(IndexON,D2239,TRUE,_xll.ohTrigger(RecalcTrigger,TriggerON)),NA())</f>
        <v>5.9570715650725248E-3</v>
      </c>
      <c r="H2239" s="42">
        <f>_xll.qlCalendarAdvance(Calendar,$H2238,B2239,"f",FALSE)</f>
        <v>55443</v>
      </c>
      <c r="I2239" s="139">
        <f>_xll.qlInterestRateIndexValueDate(Index1M,$H2239)</f>
        <v>55445</v>
      </c>
      <c r="J2239" s="144">
        <f>IFERROR(_xll.qlIndexFixing(Index1M,$H2239,TRUE,_xll.ohTrigger(RecalcTrigger,Trigger1M)),NA())</f>
        <v>6.0158215906644386E-3</v>
      </c>
      <c r="K2239" s="44">
        <f>IFERROR(_xll.qlIndexFixing(Index3M,H2239,TRUE,_xll.ohTrigger(RecalcTrigger,Trigger3M)),NA())</f>
        <v>6.2518980967312026E-3</v>
      </c>
      <c r="L2239" s="44">
        <f>IFERROR(_xll.qlIndexFixing(Index6M,$H2239,TRUE,_xll.ohTrigger(RecalcTrigger,Trigger6M)),NA())</f>
        <v>6.1282759011298251E-3</v>
      </c>
      <c r="M2239" s="145">
        <f>IFERROR(_xll.qlIndexFixing(Index1Y,$H2239,TRUE,_xll.ohTrigger(RecalcTrigger,Trigger1Y)),NA())</f>
        <v>6.3566481519216943E-3</v>
      </c>
      <c r="N2239" s="144">
        <f>IFERROR(_xll.qlIndexFixing(ONIndex1M,I2239,TRUE,_xll.ohTrigger(RecalcTrigger,Trigger1M)),NA())</f>
        <v>6.0208509603576488E-3</v>
      </c>
      <c r="O2239" s="44">
        <f>IFERROR(_xll.qlIndexFixing(ONIndex3M,I2239,TRUE,_xll.ohTrigger(RecalcTrigger,Trigger3M)),NA())</f>
        <v>6.2707846433873726E-3</v>
      </c>
      <c r="P2239" s="44">
        <f>IFERROR(_xll.qlIndexFixing(ONIndex6M,I2239,TRUE,_xll.ohTrigger(RecalcTrigger,Trigger6M)),NA())</f>
        <v>6.1590224420537965E-3</v>
      </c>
      <c r="Q2239" s="145">
        <f>IFERROR(_xll.qlIndexFixing(ONIndex1Y,I2239,TRUE,_xll.ohTrigger(RecalcTrigger,Trigger1Y)),NA())</f>
        <v>6.4435319085198728E-3</v>
      </c>
    </row>
    <row r="2240" spans="2:17" x14ac:dyDescent="0.2">
      <c r="B2240" s="39" t="s">
        <v>42</v>
      </c>
      <c r="D2240" s="42">
        <f>_xll.qlCalendarAdvance(Calendar,$D2239,B2240,"f",FALSE)</f>
        <v>55450</v>
      </c>
      <c r="E2240" s="139">
        <f>_xll.qlInterestRateIndexValueDate(IndexON,D2240)</f>
        <v>55450</v>
      </c>
      <c r="F2240" s="155">
        <f>IFERROR(_xll.qlIndexFixing(IndexON,D2240,TRUE,_xll.ohTrigger(RecalcTrigger,TriggerON)),NA())</f>
        <v>5.9531169342097456E-3</v>
      </c>
      <c r="H2240" s="42">
        <f>_xll.qlCalendarAdvance(Calendar,$H2239,B2240,"f",FALSE)</f>
        <v>55450</v>
      </c>
      <c r="I2240" s="139">
        <f>_xll.qlInterestRateIndexValueDate(Index1M,$H2240)</f>
        <v>55452</v>
      </c>
      <c r="J2240" s="144">
        <f>IFERROR(_xll.qlIndexFixing(Index1M,$H2240,TRUE,_xll.ohTrigger(RecalcTrigger,Trigger1M)),NA())</f>
        <v>6.0118043766829721E-3</v>
      </c>
      <c r="K2240" s="44">
        <f>IFERROR(_xll.qlIndexFixing(Index3M,H2240,TRUE,_xll.ohTrigger(RecalcTrigger,Trigger3M)),NA())</f>
        <v>6.2478565426641371E-3</v>
      </c>
      <c r="L2240" s="44">
        <f>IFERROR(_xll.qlIndexFixing(Index6M,$H2240,TRUE,_xll.ohTrigger(RecalcTrigger,Trigger6M)),NA())</f>
        <v>6.1257949732974586E-3</v>
      </c>
      <c r="M2240" s="145">
        <f>IFERROR(_xll.qlIndexFixing(Index1Y,$H2240,TRUE,_xll.ohTrigger(RecalcTrigger,Trigger1Y)),NA())</f>
        <v>6.3523772090666635E-3</v>
      </c>
      <c r="N2240" s="144">
        <f>IFERROR(_xll.qlIndexFixing(ONIndex1M,I2240,TRUE,_xll.ohTrigger(RecalcTrigger,Trigger1M)),NA())</f>
        <v>6.0168475480359973E-3</v>
      </c>
      <c r="O2240" s="44">
        <f>IFERROR(_xll.qlIndexFixing(ONIndex3M,I2240,TRUE,_xll.ohTrigger(RecalcTrigger,Trigger3M)),NA())</f>
        <v>6.2667945012506721E-3</v>
      </c>
      <c r="P2240" s="44">
        <f>IFERROR(_xll.qlIndexFixing(ONIndex6M,I2240,TRUE,_xll.ohTrigger(RecalcTrigger,Trigger6M)),NA())</f>
        <v>6.1558182315568644E-3</v>
      </c>
      <c r="Q2240" s="145">
        <f>IFERROR(_xll.qlIndexFixing(ONIndex1Y,I2240,TRUE,_xll.ohTrigger(RecalcTrigger,Trigger1Y)),NA())</f>
        <v>6.4394486714913768E-3</v>
      </c>
    </row>
    <row r="2241" spans="2:17" x14ac:dyDescent="0.2">
      <c r="B2241" s="39" t="s">
        <v>42</v>
      </c>
      <c r="D2241" s="42">
        <f>_xll.qlCalendarAdvance(Calendar,$D2240,B2241,"f",FALSE)</f>
        <v>55457</v>
      </c>
      <c r="E2241" s="139">
        <f>_xll.qlInterestRateIndexValueDate(IndexON,D2241)</f>
        <v>55457</v>
      </c>
      <c r="F2241" s="155">
        <f>IFERROR(_xll.qlIndexFixing(IndexON,D2241,TRUE,_xll.ohTrigger(RecalcTrigger,TriggerON)),NA())</f>
        <v>5.9491556668955781E-3</v>
      </c>
      <c r="H2241" s="42">
        <f>_xll.qlCalendarAdvance(Calendar,$H2240,B2241,"f",FALSE)</f>
        <v>55457</v>
      </c>
      <c r="I2241" s="139">
        <f>_xll.qlInterestRateIndexValueDate(Index1M,$H2241)</f>
        <v>55459</v>
      </c>
      <c r="J2241" s="144">
        <f>IFERROR(_xll.qlIndexFixing(Index1M,$H2241,TRUE,_xll.ohTrigger(RecalcTrigger,Trigger1M)),NA())</f>
        <v>6.0077800236946199E-3</v>
      </c>
      <c r="K2241" s="44">
        <f>IFERROR(_xll.qlIndexFixing(Index3M,H2241,TRUE,_xll.ohTrigger(RecalcTrigger,Trigger3M)),NA())</f>
        <v>6.2438073743417586E-3</v>
      </c>
      <c r="L2241" s="44">
        <f>IFERROR(_xll.qlIndexFixing(Index6M,$H2241,TRUE,_xll.ohTrigger(RecalcTrigger,Trigger6M)),NA())</f>
        <v>6.1227951245070959E-3</v>
      </c>
      <c r="M2241" s="145">
        <f>IFERROR(_xll.qlIndexFixing(Index1Y,$H2241,TRUE,_xll.ohTrigger(RecalcTrigger,Trigger1Y)),NA())</f>
        <v>6.348099959037937E-3</v>
      </c>
      <c r="N2241" s="144">
        <f>IFERROR(_xll.qlIndexFixing(ONIndex1M,I2241,TRUE,_xll.ohTrigger(RecalcTrigger,Trigger1M)),NA())</f>
        <v>6.0128370018208699E-3</v>
      </c>
      <c r="O2241" s="44">
        <f>IFERROR(_xll.qlIndexFixing(ONIndex3M,I2241,TRUE,_xll.ohTrigger(RecalcTrigger,Trigger3M)),NA())</f>
        <v>6.2627967784578686E-3</v>
      </c>
      <c r="P2241" s="44">
        <f>IFERROR(_xll.qlIndexFixing(ONIndex6M,I2241,TRUE,_xll.ohTrigger(RecalcTrigger,Trigger6M)),NA())</f>
        <v>6.1526169280146092E-3</v>
      </c>
      <c r="Q2241" s="145">
        <f>IFERROR(_xll.qlIndexFixing(ONIndex1Y,I2241,TRUE,_xll.ohTrigger(RecalcTrigger,Trigger1Y)),NA())</f>
        <v>6.4353592569244E-3</v>
      </c>
    </row>
    <row r="2242" spans="2:17" x14ac:dyDescent="0.2">
      <c r="B2242" s="39" t="s">
        <v>42</v>
      </c>
      <c r="D2242" s="42">
        <f>_xll.qlCalendarAdvance(Calendar,$D2241,B2242,"f",FALSE)</f>
        <v>55464</v>
      </c>
      <c r="E2242" s="139">
        <f>_xll.qlInterestRateIndexValueDate(IndexON,D2242)</f>
        <v>55464</v>
      </c>
      <c r="F2242" s="155">
        <f>IFERROR(_xll.qlIndexFixing(IndexON,D2242,TRUE,_xll.ohTrigger(RecalcTrigger,TriggerON)),NA())</f>
        <v>5.9451877619309812E-3</v>
      </c>
      <c r="H2242" s="42">
        <f>_xll.qlCalendarAdvance(Calendar,$H2241,B2242,"f",FALSE)</f>
        <v>55464</v>
      </c>
      <c r="I2242" s="139">
        <f>_xll.qlInterestRateIndexValueDate(Index1M,$H2242)</f>
        <v>55466</v>
      </c>
      <c r="J2242" s="144">
        <f>IFERROR(_xll.qlIndexFixing(Index1M,$H2242,TRUE,_xll.ohTrigger(RecalcTrigger,Trigger1M)),NA())</f>
        <v>6.003748530050701E-3</v>
      </c>
      <c r="K2242" s="44">
        <f>IFERROR(_xll.qlIndexFixing(Index3M,H2242,TRUE,_xll.ohTrigger(RecalcTrigger,Trigger3M)),NA())</f>
        <v>6.23975058744665E-3</v>
      </c>
      <c r="L2242" s="44">
        <f>IFERROR(_xll.qlIndexFixing(Index6M,$H2242,TRUE,_xll.ohTrigger(RecalcTrigger,Trigger6M)),NA())</f>
        <v>6.1196246115059463E-3</v>
      </c>
      <c r="M2242" s="145">
        <f>IFERROR(_xll.qlIndexFixing(Index1Y,$H2242,TRUE,_xll.ohTrigger(RecalcTrigger,Trigger1Y)),NA())</f>
        <v>6.3438163977042536E-3</v>
      </c>
      <c r="N2242" s="144">
        <f>IFERROR(_xll.qlIndexFixing(ONIndex1M,I2242,TRUE,_xll.ohTrigger(RecalcTrigger,Trigger1M)),NA())</f>
        <v>6.0088193197938011E-3</v>
      </c>
      <c r="O2242" s="44">
        <f>IFERROR(_xll.qlIndexFixing(ONIndex3M,I2242,TRUE,_xll.ohTrigger(RecalcTrigger,Trigger3M)),NA())</f>
        <v>6.2587914706124792E-3</v>
      </c>
      <c r="P2242" s="44">
        <f>IFERROR(_xll.qlIndexFixing(ONIndex6M,I2242,TRUE,_xll.ohTrigger(RecalcTrigger,Trigger6M)),NA())</f>
        <v>6.1494185453359052E-3</v>
      </c>
      <c r="Q2242" s="145">
        <f>IFERROR(_xll.qlIndexFixing(ONIndex1Y,I2242,TRUE,_xll.ohTrigger(RecalcTrigger,Trigger1Y)),NA())</f>
        <v>6.4312636605023954E-3</v>
      </c>
    </row>
    <row r="2243" spans="2:17" x14ac:dyDescent="0.2">
      <c r="B2243" s="39" t="s">
        <v>42</v>
      </c>
      <c r="D2243" s="42">
        <f>_xll.qlCalendarAdvance(Calendar,$D2242,B2243,"f",FALSE)</f>
        <v>55471</v>
      </c>
      <c r="E2243" s="139">
        <f>_xll.qlInterestRateIndexValueDate(IndexON,D2243)</f>
        <v>55471</v>
      </c>
      <c r="F2243" s="155">
        <f>IFERROR(_xll.qlIndexFixing(IndexON,D2243,TRUE,_xll.ohTrigger(RecalcTrigger,TriggerON)),NA())</f>
        <v>5.9412132184366584E-3</v>
      </c>
      <c r="H2243" s="42">
        <f>_xll.qlCalendarAdvance(Calendar,$H2242,B2243,"f",FALSE)</f>
        <v>55471</v>
      </c>
      <c r="I2243" s="139">
        <f>_xll.qlInterestRateIndexValueDate(Index1M,$H2243)</f>
        <v>55473</v>
      </c>
      <c r="J2243" s="144">
        <f>IFERROR(_xll.qlIndexFixing(Index1M,$H2243,TRUE,_xll.ohTrigger(RecalcTrigger,Trigger1M)),NA())</f>
        <v>5.999709894130012E-3</v>
      </c>
      <c r="K2243" s="44">
        <f>IFERROR(_xll.qlIndexFixing(Index3M,H2243,TRUE,_xll.ohTrigger(RecalcTrigger,Trigger3M)),NA())</f>
        <v>6.2356861776587903E-3</v>
      </c>
      <c r="L2243" s="44">
        <f>IFERROR(_xll.qlIndexFixing(Index6M,$H2243,TRUE,_xll.ohTrigger(RecalcTrigger,Trigger6M)),NA())</f>
        <v>6.1164572154857556E-3</v>
      </c>
      <c r="M2243" s="145">
        <f>IFERROR(_xll.qlIndexFixing(Index1Y,$H2243,TRUE,_xll.ohTrigger(RecalcTrigger,Trigger1Y)),NA())</f>
        <v>6.3395265209334837E-3</v>
      </c>
      <c r="N2243" s="144">
        <f>IFERROR(_xll.qlIndexFixing(ONIndex1M,I2243,TRUE,_xll.ohTrigger(RecalcTrigger,Trigger1M)),NA())</f>
        <v>6.004794500595878E-3</v>
      </c>
      <c r="O2243" s="44">
        <f>IFERROR(_xll.qlIndexFixing(ONIndex3M,I2243,TRUE,_xll.ohTrigger(RecalcTrigger,Trigger3M)),NA())</f>
        <v>6.2547785733979566E-3</v>
      </c>
      <c r="P2243" s="44">
        <f>IFERROR(_xll.qlIndexFixing(ONIndex6M,I2243,TRUE,_xll.ohTrigger(RecalcTrigger,Trigger6M)),NA())</f>
        <v>6.1462230968700737E-3</v>
      </c>
      <c r="Q2243" s="145">
        <f>IFERROR(_xll.qlIndexFixing(ONIndex1Y,I2243,TRUE,_xll.ohTrigger(RecalcTrigger,Trigger1Y)),NA())</f>
        <v>6.4271618780686879E-3</v>
      </c>
    </row>
    <row r="2244" spans="2:17" x14ac:dyDescent="0.2">
      <c r="B2244" s="39" t="s">
        <v>42</v>
      </c>
      <c r="D2244" s="42">
        <f>_xll.qlCalendarAdvance(Calendar,$D2243,B2244,"f",FALSE)</f>
        <v>55478</v>
      </c>
      <c r="E2244" s="139">
        <f>_xll.qlInterestRateIndexValueDate(IndexON,D2244)</f>
        <v>55478</v>
      </c>
      <c r="F2244" s="155">
        <f>IFERROR(_xll.qlIndexFixing(IndexON,D2244,TRUE,_xll.ohTrigger(RecalcTrigger,TriggerON)),NA())</f>
        <v>5.9372320352935049E-3</v>
      </c>
      <c r="H2244" s="42">
        <f>_xll.qlCalendarAdvance(Calendar,$H2243,B2244,"f",FALSE)</f>
        <v>55478</v>
      </c>
      <c r="I2244" s="139">
        <f>_xll.qlInterestRateIndexValueDate(Index1M,$H2244)</f>
        <v>55480</v>
      </c>
      <c r="J2244" s="144">
        <f>IFERROR(_xll.qlIndexFixing(Index1M,$H2244,TRUE,_xll.ohTrigger(RecalcTrigger,Trigger1M)),NA())</f>
        <v>5.9951845798402476E-3</v>
      </c>
      <c r="K2244" s="44">
        <f>IFERROR(_xll.qlIndexFixing(Index3M,H2244,TRUE,_xll.ohTrigger(RecalcTrigger,Trigger3M)),NA())</f>
        <v>6.2316141406633689E-3</v>
      </c>
      <c r="L2244" s="44">
        <f>IFERROR(_xll.qlIndexFixing(Index6M,$H2244,TRUE,_xll.ohTrigger(RecalcTrigger,Trigger6M)),NA())</f>
        <v>6.1132929500786973E-3</v>
      </c>
      <c r="M2244" s="145">
        <f>IFERROR(_xll.qlIndexFixing(Index1Y,$H2244,TRUE,_xll.ohTrigger(RecalcTrigger,Trigger1Y)),NA())</f>
        <v>6.3352303245948014E-3</v>
      </c>
      <c r="N2244" s="144">
        <f>IFERROR(_xll.qlIndexFixing(ONIndex1M,I2244,TRUE,_xll.ohTrigger(RecalcTrigger,Trigger1M)),NA())</f>
        <v>6.0007625424685074E-3</v>
      </c>
      <c r="O2244" s="44">
        <f>IFERROR(_xll.qlIndexFixing(ONIndex3M,I2244,TRUE,_xll.ohTrigger(RecalcTrigger,Trigger3M)),NA())</f>
        <v>6.2507580825776898E-3</v>
      </c>
      <c r="P2244" s="44">
        <f>IFERROR(_xll.qlIndexFixing(ONIndex6M,I2244,TRUE,_xll.ohTrigger(RecalcTrigger,Trigger6M)),NA())</f>
        <v>6.1430305963661169E-3</v>
      </c>
      <c r="Q2244" s="145">
        <f>IFERROR(_xll.qlIndexFixing(ONIndex1Y,I2244,TRUE,_xll.ohTrigger(RecalcTrigger,Trigger1Y)),NA())</f>
        <v>6.4230539054666025E-3</v>
      </c>
    </row>
    <row r="2245" spans="2:17" x14ac:dyDescent="0.2">
      <c r="B2245" s="39" t="s">
        <v>42</v>
      </c>
      <c r="D2245" s="42">
        <f>_xll.qlCalendarAdvance(Calendar,$D2244,B2245,"f",FALSE)</f>
        <v>55485</v>
      </c>
      <c r="E2245" s="139">
        <f>_xll.qlInterestRateIndexValueDate(IndexON,D2245)</f>
        <v>55485</v>
      </c>
      <c r="F2245" s="155">
        <f>IFERROR(_xll.qlIndexFixing(IndexON,D2245,TRUE,_xll.ohTrigger(RecalcTrigger,TriggerON)),NA())</f>
        <v>5.93324421170216E-3</v>
      </c>
      <c r="H2245" s="42">
        <f>_xll.qlCalendarAdvance(Calendar,$H2244,B2245,"f",FALSE)</f>
        <v>55485</v>
      </c>
      <c r="I2245" s="139">
        <f>_xll.qlInterestRateIndexValueDate(Index1M,$H2245)</f>
        <v>55487</v>
      </c>
      <c r="J2245" s="144">
        <f>IFERROR(_xll.qlIndexFixing(Index1M,$H2245,TRUE,_xll.ohTrigger(RecalcTrigger,Trigger1M)),NA())</f>
        <v>5.9923317916482834E-3</v>
      </c>
      <c r="K2245" s="44">
        <f>IFERROR(_xll.qlIndexFixing(Index3M,H2245,TRUE,_xll.ohTrigger(RecalcTrigger,Trigger3M)),NA())</f>
        <v>6.2277734787126709E-3</v>
      </c>
      <c r="L2245" s="44">
        <f>IFERROR(_xll.qlIndexFixing(Index6M,$H2245,TRUE,_xll.ohTrigger(RecalcTrigger,Trigger6M)),NA())</f>
        <v>6.1099589296367968E-3</v>
      </c>
      <c r="M2245" s="145">
        <f>IFERROR(_xll.qlIndexFixing(Index1Y,$H2245,TRUE,_xll.ohTrigger(RecalcTrigger,Trigger1Y)),NA())</f>
        <v>6.3316954818097666E-3</v>
      </c>
      <c r="N2245" s="144">
        <f>IFERROR(_xll.qlIndexFixing(ONIndex1M,I2245,TRUE,_xll.ohTrigger(RecalcTrigger,Trigger1M)),NA())</f>
        <v>5.9967234436530958E-3</v>
      </c>
      <c r="O2245" s="44">
        <f>IFERROR(_xll.qlIndexFixing(ONIndex3M,I2245,TRUE,_xll.ohTrigger(RecalcTrigger,Trigger3M)),NA())</f>
        <v>6.2467299937551957E-3</v>
      </c>
      <c r="P2245" s="44">
        <f>IFERROR(_xll.qlIndexFixing(ONIndex6M,I2245,TRUE,_xll.ohTrigger(RecalcTrigger,Trigger6M)),NA())</f>
        <v>6.1398410573332285E-3</v>
      </c>
      <c r="Q2245" s="145">
        <f>IFERROR(_xll.qlIndexFixing(ONIndex1Y,I2245,TRUE,_xll.ohTrigger(RecalcTrigger,Trigger1Y)),NA())</f>
        <v>6.4189397385394642E-3</v>
      </c>
    </row>
    <row r="2246" spans="2:17" x14ac:dyDescent="0.2">
      <c r="B2246" s="39" t="s">
        <v>42</v>
      </c>
      <c r="D2246" s="42">
        <f>_xll.qlCalendarAdvance(Calendar,$D2245,B2246,"f",FALSE)</f>
        <v>55492</v>
      </c>
      <c r="E2246" s="139">
        <f>_xll.qlInterestRateIndexValueDate(IndexON,D2246)</f>
        <v>55492</v>
      </c>
      <c r="F2246" s="155">
        <f>IFERROR(_xll.qlIndexFixing(IndexON,D2246,TRUE,_xll.ohTrigger(RecalcTrigger,TriggerON)),NA())</f>
        <v>5.929249746543519E-3</v>
      </c>
      <c r="H2246" s="42">
        <f>_xll.qlCalendarAdvance(Calendar,$H2245,B2246,"f",FALSE)</f>
        <v>55492</v>
      </c>
      <c r="I2246" s="139">
        <f>_xll.qlInterestRateIndexValueDate(Index1M,$H2246)</f>
        <v>55494</v>
      </c>
      <c r="J2246" s="144">
        <f>IFERROR(_xll.qlIndexFixing(Index1M,$H2246,TRUE,_xll.ohTrigger(RecalcTrigger,Trigger1M)),NA())</f>
        <v>5.9875511163504092E-3</v>
      </c>
      <c r="K2246" s="44">
        <f>IFERROR(_xll.qlIndexFixing(Index3M,H2246,TRUE,_xll.ohTrigger(RecalcTrigger,Trigger3M)),NA())</f>
        <v>6.2236867911994419E-3</v>
      </c>
      <c r="L2246" s="44">
        <f>IFERROR(_xll.qlIndexFixing(Index6M,$H2246,TRUE,_xll.ohTrigger(RecalcTrigger,Trigger6M)),NA())</f>
        <v>6.1068011431655812E-3</v>
      </c>
      <c r="M2246" s="145">
        <f>IFERROR(_xll.qlIndexFixing(Index1Y,$H2246,TRUE,_xll.ohTrigger(RecalcTrigger,Trigger1Y)),NA())</f>
        <v>6.3266189566890917E-3</v>
      </c>
      <c r="N2246" s="144">
        <f>IFERROR(_xll.qlIndexFixing(ONIndex1M,I2246,TRUE,_xll.ohTrigger(RecalcTrigger,Trigger1M)),NA())</f>
        <v>5.9926772027107944E-3</v>
      </c>
      <c r="O2246" s="44">
        <f>IFERROR(_xll.qlIndexFixing(ONIndex3M,I2246,TRUE,_xll.ohTrigger(RecalcTrigger,Trigger3M)),NA())</f>
        <v>6.242694302613927E-3</v>
      </c>
      <c r="P2246" s="44">
        <f>IFERROR(_xll.qlIndexFixing(ONIndex6M,I2246,TRUE,_xll.ohTrigger(RecalcTrigger,Trigger6M)),NA())</f>
        <v>6.1366544933605383E-3</v>
      </c>
      <c r="Q2246" s="145">
        <f>IFERROR(_xll.qlIndexFixing(ONIndex1Y,I2246,TRUE,_xll.ohTrigger(RecalcTrigger,Trigger1Y)),NA())</f>
        <v>6.414819373050662E-3</v>
      </c>
    </row>
    <row r="2247" spans="2:17" x14ac:dyDescent="0.2">
      <c r="B2247" s="39" t="s">
        <v>42</v>
      </c>
      <c r="D2247" s="42">
        <f>_xll.qlCalendarAdvance(Calendar,$D2246,B2247,"f",FALSE)</f>
        <v>55499</v>
      </c>
      <c r="E2247" s="139">
        <f>_xll.qlInterestRateIndexValueDate(IndexON,D2247)</f>
        <v>55499</v>
      </c>
      <c r="F2247" s="155">
        <f>IFERROR(_xll.qlIndexFixing(IndexON,D2247,TRUE,_xll.ohTrigger(RecalcTrigger,TriggerON)),NA())</f>
        <v>5.9252486386984771E-3</v>
      </c>
      <c r="H2247" s="42">
        <f>_xll.qlCalendarAdvance(Calendar,$H2246,B2247,"f",FALSE)</f>
        <v>55499</v>
      </c>
      <c r="I2247" s="139">
        <f>_xll.qlInterestRateIndexValueDate(Index1M,$H2247)</f>
        <v>55501</v>
      </c>
      <c r="J2247" s="144">
        <f>IFERROR(_xll.qlIndexFixing(Index1M,$H2247,TRUE,_xll.ohTrigger(RecalcTrigger,Trigger1M)),NA())</f>
        <v>5.9834838949732183E-3</v>
      </c>
      <c r="K2247" s="44">
        <f>IFERROR(_xll.qlIndexFixing(Index3M,H2247,TRUE,_xll.ohTrigger(RecalcTrigger,Trigger3M)),NA())</f>
        <v>6.2195924639187128E-3</v>
      </c>
      <c r="L2247" s="44">
        <f>IFERROR(_xll.qlIndexFixing(Index6M,$H2247,TRUE,_xll.ohTrigger(RecalcTrigger,Trigger6M)),NA())</f>
        <v>6.1036465292534118E-3</v>
      </c>
      <c r="M2247" s="145">
        <f>IFERROR(_xll.qlIndexFixing(Index1Y,$H2247,TRUE,_xll.ohTrigger(RecalcTrigger,Trigger1Y)),NA())</f>
        <v>6.3223037768604124E-3</v>
      </c>
      <c r="N2247" s="144">
        <f>IFERROR(_xll.qlIndexFixing(ONIndex1M,I2247,TRUE,_xll.ohTrigger(RecalcTrigger,Trigger1M)),NA())</f>
        <v>5.9886238178030737E-3</v>
      </c>
      <c r="O2247" s="44">
        <f>IFERROR(_xll.qlIndexFixing(ONIndex3M,I2247,TRUE,_xll.ohTrigger(RecalcTrigger,Trigger3M)),NA())</f>
        <v>6.2386510045975285E-3</v>
      </c>
      <c r="P2247" s="44">
        <f>IFERROR(_xll.qlIndexFixing(ONIndex6M,I2247,TRUE,_xll.ohTrigger(RecalcTrigger,Trigger6M)),NA())</f>
        <v>6.1334709181970481E-3</v>
      </c>
      <c r="Q2247" s="145">
        <f>IFERROR(_xll.qlIndexFixing(ONIndex1Y,I2247,TRUE,_xll.ohTrigger(RecalcTrigger,Trigger1Y)),NA())</f>
        <v>6.4106928048435208E-3</v>
      </c>
    </row>
    <row r="2248" spans="2:17" x14ac:dyDescent="0.2">
      <c r="B2248" s="39" t="s">
        <v>42</v>
      </c>
      <c r="D2248" s="42">
        <f>_xll.qlCalendarAdvance(Calendar,$D2247,B2248,"f",FALSE)</f>
        <v>55506</v>
      </c>
      <c r="E2248" s="139">
        <f>_xll.qlInterestRateIndexValueDate(IndexON,D2248)</f>
        <v>55506</v>
      </c>
      <c r="F2248" s="155">
        <f>IFERROR(_xll.qlIndexFixing(IndexON,D2248,TRUE,_xll.ohTrigger(RecalcTrigger,TriggerON)),NA())</f>
        <v>5.9212408872877376E-3</v>
      </c>
      <c r="H2248" s="42">
        <f>_xll.qlCalendarAdvance(Calendar,$H2247,B2248,"f",FALSE)</f>
        <v>55506</v>
      </c>
      <c r="I2248" s="139">
        <f>_xll.qlInterestRateIndexValueDate(Index1M,$H2248)</f>
        <v>55508</v>
      </c>
      <c r="J2248" s="144">
        <f>IFERROR(_xll.qlIndexFixing(Index1M,$H2248,TRUE,_xll.ohTrigger(RecalcTrigger,Trigger1M)),NA())</f>
        <v>5.9794095231482935E-3</v>
      </c>
      <c r="K2248" s="44">
        <f>IFERROR(_xll.qlIndexFixing(Index3M,H2248,TRUE,_xll.ohTrigger(RecalcTrigger,Trigger3M)),NA())</f>
        <v>6.215490492553058E-3</v>
      </c>
      <c r="L2248" s="44">
        <f>IFERROR(_xll.qlIndexFixing(Index6M,$H2248,TRUE,_xll.ohTrigger(RecalcTrigger,Trigger6M)),NA())</f>
        <v>6.1004951015287308E-3</v>
      </c>
      <c r="M2248" s="145">
        <f>IFERROR(_xll.qlIndexFixing(Index1Y,$H2248,TRUE,_xll.ohTrigger(RecalcTrigger,Trigger1Y)),NA())</f>
        <v>6.3179822609407332E-3</v>
      </c>
      <c r="N2248" s="144">
        <f>IFERROR(_xll.qlIndexFixing(ONIndex1M,I2248,TRUE,_xll.ohTrigger(RecalcTrigger,Trigger1M)),NA())</f>
        <v>5.9834018233662079E-3</v>
      </c>
      <c r="O2248" s="44">
        <f>IFERROR(_xll.qlIndexFixing(ONIndex3M,I2248,TRUE,_xll.ohTrigger(RecalcTrigger,Trigger3M)),NA())</f>
        <v>6.2334412946540851E-3</v>
      </c>
      <c r="P2248" s="44">
        <f>IFERROR(_xll.qlIndexFixing(ONIndex6M,I2248,TRUE,_xll.ohTrigger(RecalcTrigger,Trigger6M)),NA())</f>
        <v>6.1293821635022283E-3</v>
      </c>
      <c r="Q2248" s="145">
        <f>IFERROR(_xll.qlIndexFixing(ONIndex1Y,I2248,TRUE,_xll.ohTrigger(RecalcTrigger,Trigger1Y)),NA())</f>
        <v>6.4053780960904305E-3</v>
      </c>
    </row>
    <row r="2249" spans="2:17" x14ac:dyDescent="0.2">
      <c r="B2249" s="39" t="s">
        <v>42</v>
      </c>
      <c r="D2249" s="42">
        <f>_xll.qlCalendarAdvance(Calendar,$D2248,B2249,"f",FALSE)</f>
        <v>55514</v>
      </c>
      <c r="E2249" s="139">
        <f>_xll.qlInterestRateIndexValueDate(IndexON,D2249)</f>
        <v>55514</v>
      </c>
      <c r="F2249" s="155">
        <f>IFERROR(_xll.qlIndexFixing(IndexON,D2249,TRUE,_xll.ohTrigger(RecalcTrigger,TriggerON)),NA())</f>
        <v>5.9166524636466988E-3</v>
      </c>
      <c r="H2249" s="42">
        <f>_xll.qlCalendarAdvance(Calendar,$H2248,B2249,"f",FALSE)</f>
        <v>55514</v>
      </c>
      <c r="I2249" s="139">
        <f>_xll.qlInterestRateIndexValueDate(Index1M,$H2249)</f>
        <v>55516</v>
      </c>
      <c r="J2249" s="144">
        <f>IFERROR(_xll.qlIndexFixing(Index1M,$H2249,TRUE,_xll.ohTrigger(RecalcTrigger,Trigger1M)),NA())</f>
        <v>5.974501627428388E-3</v>
      </c>
      <c r="K2249" s="44">
        <f>IFERROR(_xll.qlIndexFixing(Index3M,H2249,TRUE,_xll.ohTrigger(RecalcTrigger,Trigger3M)),NA())</f>
        <v>6.2107931596339398E-3</v>
      </c>
      <c r="L2249" s="44">
        <f>IFERROR(_xll.qlIndexFixing(Index6M,$H2249,TRUE,_xll.ohTrigger(RecalcTrigger,Trigger6M)),NA())</f>
        <v>6.0970695486515991E-3</v>
      </c>
      <c r="M2249" s="145">
        <f>IFERROR(_xll.qlIndexFixing(Index1Y,$H2249,TRUE,_xll.ohTrigger(RecalcTrigger,Trigger1Y)),NA())</f>
        <v>6.3130356218263238E-3</v>
      </c>
      <c r="N2249" s="144">
        <f>IFERROR(_xll.qlIndexFixing(ONIndex1M,I2249,TRUE,_xll.ohTrigger(RecalcTrigger,Trigger1M)),NA())</f>
        <v>5.9793321035250813E-3</v>
      </c>
      <c r="O2249" s="44">
        <f>IFERROR(_xll.qlIndexFixing(ONIndex3M,I2249,TRUE,_xll.ohTrigger(RecalcTrigger,Trigger3M)),NA())</f>
        <v>6.229380593838485E-3</v>
      </c>
      <c r="P2249" s="44">
        <f>IFERROR(_xll.qlIndexFixing(ONIndex6M,I2249,TRUE,_xll.ohTrigger(RecalcTrigger,Trigger6M)),NA())</f>
        <v>6.1262054708333125E-3</v>
      </c>
      <c r="Q2249" s="145">
        <f>IFERROR(_xll.qlIndexFixing(ONIndex1Y,I2249,TRUE,_xll.ohTrigger(RecalcTrigger,Trigger1Y)),NA())</f>
        <v>6.4012373345168072E-3</v>
      </c>
    </row>
    <row r="2250" spans="2:17" x14ac:dyDescent="0.2">
      <c r="B2250" s="39" t="s">
        <v>42</v>
      </c>
      <c r="D2250" s="42">
        <f>_xll.qlCalendarAdvance(Calendar,$D2249,B2250,"f",FALSE)</f>
        <v>55521</v>
      </c>
      <c r="E2250" s="139">
        <f>_xll.qlInterestRateIndexValueDate(IndexON,D2250)</f>
        <v>55521</v>
      </c>
      <c r="F2250" s="155">
        <f>IFERROR(_xll.qlIndexFixing(IndexON,D2250,TRUE,_xll.ohTrigger(RecalcTrigger,TriggerON)),NA())</f>
        <v>5.9126304725864998E-3</v>
      </c>
      <c r="H2250" s="42">
        <f>_xll.qlCalendarAdvance(Calendar,$H2249,B2250,"f",FALSE)</f>
        <v>55521</v>
      </c>
      <c r="I2250" s="139">
        <f>_xll.qlInterestRateIndexValueDate(Index1M,$H2250)</f>
        <v>55523</v>
      </c>
      <c r="J2250" s="144">
        <f>IFERROR(_xll.qlIndexFixing(Index1M,$H2250,TRUE,_xll.ohTrigger(RecalcTrigger,Trigger1M)),NA())</f>
        <v>5.9708978749218123E-3</v>
      </c>
      <c r="K2250" s="44">
        <f>IFERROR(_xll.qlIndexFixing(Index3M,H2250,TRUE,_xll.ohTrigger(RecalcTrigger,Trigger3M)),NA())</f>
        <v>6.2066747935453437E-3</v>
      </c>
      <c r="L2250" s="44">
        <f>IFERROR(_xll.qlIndexFixing(Index6M,$H2250,TRUE,_xll.ohTrigger(RecalcTrigger,Trigger6M)),NA())</f>
        <v>6.0939248131804506E-3</v>
      </c>
      <c r="M2250" s="145">
        <f>IFERROR(_xll.qlIndexFixing(Index1Y,$H2250,TRUE,_xll.ohTrigger(RecalcTrigger,Trigger1Y)),NA())</f>
        <v>6.3089591915283828E-3</v>
      </c>
      <c r="N2250" s="144">
        <f>IFERROR(_xll.qlIndexFixing(ONIndex1M,I2250,TRUE,_xll.ohTrigger(RecalcTrigger,Trigger1M)),NA())</f>
        <v>5.9758380821328672E-3</v>
      </c>
      <c r="O2250" s="44">
        <f>IFERROR(_xll.qlIndexFixing(ONIndex3M,I2250,TRUE,_xll.ohTrigger(RecalcTrigger,Trigger3M)),NA())</f>
        <v>6.2258939276027547E-3</v>
      </c>
      <c r="P2250" s="44">
        <f>IFERROR(_xll.qlIndexFixing(ONIndex6M,I2250,TRUE,_xll.ohTrigger(RecalcTrigger,Trigger6M)),NA())</f>
        <v>6.1234850050606582E-3</v>
      </c>
      <c r="Q2250" s="145">
        <f>IFERROR(_xll.qlIndexFixing(ONIndex1Y,I2250,TRUE,_xll.ohTrigger(RecalcTrigger,Trigger1Y)),NA())</f>
        <v>6.3976831626000319E-3</v>
      </c>
    </row>
    <row r="2251" spans="2:17" x14ac:dyDescent="0.2">
      <c r="B2251" s="39" t="s">
        <v>42</v>
      </c>
      <c r="D2251" s="42">
        <f>_xll.qlCalendarAdvance(Calendar,$D2250,B2251,"f",FALSE)</f>
        <v>55528</v>
      </c>
      <c r="E2251" s="139">
        <f>_xll.qlInterestRateIndexValueDate(IndexON,D2251)</f>
        <v>55528</v>
      </c>
      <c r="F2251" s="155">
        <f>IFERROR(_xll.qlIndexFixing(IndexON,D2251,TRUE,_xll.ohTrigger(RecalcTrigger,TriggerON)),NA())</f>
        <v>5.9086018346832248E-3</v>
      </c>
      <c r="H2251" s="42">
        <f>_xll.qlCalendarAdvance(Calendar,$H2250,B2251,"f",FALSE)</f>
        <v>55528</v>
      </c>
      <c r="I2251" s="139">
        <f>_xll.qlInterestRateIndexValueDate(Index1M,$H2251)</f>
        <v>55530</v>
      </c>
      <c r="J2251" s="144">
        <f>IFERROR(_xll.qlIndexFixing(Index1M,$H2251,TRUE,_xll.ohTrigger(RecalcTrigger,Trigger1M)),NA())</f>
        <v>5.9668015987854586E-3</v>
      </c>
      <c r="K2251" s="44">
        <f>IFERROR(_xll.qlIndexFixing(Index3M,H2251,TRUE,_xll.ohTrigger(RecalcTrigger,Trigger3M)),NA())</f>
        <v>6.2025487698020177E-3</v>
      </c>
      <c r="L2251" s="44">
        <f>IFERROR(_xll.qlIndexFixing(Index6M,$H2251,TRUE,_xll.ohTrigger(RecalcTrigger,Trigger6M)),NA())</f>
        <v>6.0907833056797209E-3</v>
      </c>
      <c r="M2251" s="145">
        <f>IFERROR(_xll.qlIndexFixing(Index1Y,$H2251,TRUE,_xll.ohTrigger(RecalcTrigger,Trigger1Y)),NA())</f>
        <v>6.3046182673543684E-3</v>
      </c>
      <c r="N2251" s="144">
        <f>IFERROR(_xll.qlIndexFixing(ONIndex1M,I2251,TRUE,_xll.ohTrigger(RecalcTrigger,Trigger1M)),NA())</f>
        <v>5.9717550838733757E-3</v>
      </c>
      <c r="O2251" s="44">
        <f>IFERROR(_xll.qlIndexFixing(ONIndex3M,I2251,TRUE,_xll.ohTrigger(RecalcTrigger,Trigger3M)),NA())</f>
        <v>6.221819070111323E-3</v>
      </c>
      <c r="P2251" s="44">
        <f>IFERROR(_xll.qlIndexFixing(ONIndex6M,I2251,TRUE,_xll.ohTrigger(RecalcTrigger,Trigger6M)),NA())</f>
        <v>6.1203139566767817E-3</v>
      </c>
      <c r="Q2251" s="145">
        <f>IFERROR(_xll.qlIndexFixing(ONIndex1Y,I2251,TRUE,_xll.ohTrigger(RecalcTrigger,Trigger1Y)),NA())</f>
        <v>6.3935308526641421E-3</v>
      </c>
    </row>
    <row r="2252" spans="2:17" x14ac:dyDescent="0.2">
      <c r="B2252" s="39" t="s">
        <v>42</v>
      </c>
      <c r="D2252" s="42">
        <f>_xll.qlCalendarAdvance(Calendar,$D2251,B2252,"f",FALSE)</f>
        <v>55535</v>
      </c>
      <c r="E2252" s="139">
        <f>_xll.qlInterestRateIndexValueDate(IndexON,D2252)</f>
        <v>55535</v>
      </c>
      <c r="F2252" s="155">
        <f>IFERROR(_xll.qlIndexFixing(IndexON,D2252,TRUE,_xll.ohTrigger(RecalcTrigger,TriggerON)),NA())</f>
        <v>5.9045665489776411E-3</v>
      </c>
      <c r="H2252" s="42">
        <f>_xll.qlCalendarAdvance(Calendar,$H2251,B2252,"f",FALSE)</f>
        <v>55535</v>
      </c>
      <c r="I2252" s="139">
        <f>_xll.qlInterestRateIndexValueDate(Index1M,$H2252)</f>
        <v>55537</v>
      </c>
      <c r="J2252" s="144">
        <f>IFERROR(_xll.qlIndexFixing(Index1M,$H2252,TRUE,_xll.ohTrigger(RecalcTrigger,Trigger1M)),NA())</f>
        <v>5.9626981656205865E-3</v>
      </c>
      <c r="K2252" s="44">
        <f>IFERROR(_xll.qlIndexFixing(Index3M,H2252,TRUE,_xll.ohTrigger(RecalcTrigger,Trigger3M)),NA())</f>
        <v>6.197441027687863E-3</v>
      </c>
      <c r="L2252" s="44">
        <f>IFERROR(_xll.qlIndexFixing(Index6M,$H2252,TRUE,_xll.ohTrigger(RecalcTrigger,Trigger6M)),NA())</f>
        <v>6.0876450397798244E-3</v>
      </c>
      <c r="M2252" s="145">
        <f>IFERROR(_xll.qlIndexFixing(Index1Y,$H2252,TRUE,_xll.ohTrigger(RecalcTrigger,Trigger1Y)),NA())</f>
        <v>6.3002709903327327E-3</v>
      </c>
      <c r="N2252" s="144">
        <f>IFERROR(_xll.qlIndexFixing(ONIndex1M,I2252,TRUE,_xll.ohTrigger(RecalcTrigger,Trigger1M)),NA())</f>
        <v>5.9676649333351151E-3</v>
      </c>
      <c r="O2252" s="44">
        <f>IFERROR(_xll.qlIndexFixing(ONIndex3M,I2252,TRUE,_xll.ohTrigger(RecalcTrigger,Trigger3M)),NA())</f>
        <v>6.2177365836824094E-3</v>
      </c>
      <c r="P2252" s="44">
        <f>IFERROR(_xll.qlIndexFixing(ONIndex6M,I2252,TRUE,_xll.ohTrigger(RecalcTrigger,Trigger6M)),NA())</f>
        <v>6.1171459668862838E-3</v>
      </c>
      <c r="Q2252" s="145">
        <f>IFERROR(_xll.qlIndexFixing(ONIndex1Y,I2252,TRUE,_xll.ohTrigger(RecalcTrigger,Trigger1Y)),NA())</f>
        <v>6.3893723185071138E-3</v>
      </c>
    </row>
    <row r="2253" spans="2:17" x14ac:dyDescent="0.2">
      <c r="B2253" s="39" t="s">
        <v>42</v>
      </c>
      <c r="D2253" s="42">
        <f>_xll.qlCalendarAdvance(Calendar,$D2252,B2253,"f",FALSE)</f>
        <v>55542</v>
      </c>
      <c r="E2253" s="139">
        <f>_xll.qlInterestRateIndexValueDate(IndexON,D2253)</f>
        <v>55542</v>
      </c>
      <c r="F2253" s="155">
        <f>IFERROR(_xll.qlIndexFixing(IndexON,D2253,TRUE,_xll.ohTrigger(RecalcTrigger,TriggerON)),NA())</f>
        <v>5.9005246145105161E-3</v>
      </c>
      <c r="H2253" s="42">
        <f>_xll.qlCalendarAdvance(Calendar,$H2252,B2253,"f",FALSE)</f>
        <v>55542</v>
      </c>
      <c r="I2253" s="139">
        <f>_xll.qlInterestRateIndexValueDate(Index1M,$H2253)</f>
        <v>55544</v>
      </c>
      <c r="J2253" s="144">
        <f>IFERROR(_xll.qlIndexFixing(Index1M,$H2253,TRUE,_xll.ohTrigger(RecalcTrigger,Trigger1M)),NA())</f>
        <v>5.958587573802689E-3</v>
      </c>
      <c r="K2253" s="44">
        <f>IFERROR(_xll.qlIndexFixing(Index3M,H2253,TRUE,_xll.ohTrigger(RecalcTrigger,Trigger3M)),NA())</f>
        <v>6.1942737320805933E-3</v>
      </c>
      <c r="L2253" s="44">
        <f>IFERROR(_xll.qlIndexFixing(Index6M,$H2253,TRUE,_xll.ohTrigger(RecalcTrigger,Trigger6M)),NA())</f>
        <v>6.0845100291107377E-3</v>
      </c>
      <c r="M2253" s="145">
        <f>IFERROR(_xll.qlIndexFixing(Index1Y,$H2253,TRUE,_xll.ohTrigger(RecalcTrigger,Trigger1Y)),NA())</f>
        <v>6.2959173563342449E-3</v>
      </c>
      <c r="N2253" s="144">
        <f>IFERROR(_xll.qlIndexFixing(ONIndex1M,I2253,TRUE,_xll.ohTrigger(RecalcTrigger,Trigger1M)),NA())</f>
        <v>5.9635676288394279E-3</v>
      </c>
      <c r="O2253" s="44">
        <f>IFERROR(_xll.qlIndexFixing(ONIndex3M,I2253,TRUE,_xll.ohTrigger(RecalcTrigger,Trigger3M)),NA())</f>
        <v>6.2136464639994671E-3</v>
      </c>
      <c r="P2253" s="44">
        <f>IFERROR(_xll.qlIndexFixing(ONIndex6M,I2253,TRUE,_xll.ohTrigger(RecalcTrigger,Trigger6M)),NA())</f>
        <v>6.1139810494381663E-3</v>
      </c>
      <c r="Q2253" s="145">
        <f>IFERROR(_xll.qlIndexFixing(ONIndex1Y,I2253,TRUE,_xll.ohTrigger(RecalcTrigger,Trigger1Y)),NA())</f>
        <v>6.3852075559722721E-3</v>
      </c>
    </row>
    <row r="2254" spans="2:17" x14ac:dyDescent="0.2">
      <c r="B2254" s="39" t="s">
        <v>42</v>
      </c>
      <c r="D2254" s="42">
        <f>_xll.qlCalendarAdvance(Calendar,$D2253,B2254,"f",FALSE)</f>
        <v>55549</v>
      </c>
      <c r="E2254" s="139">
        <f>_xll.qlInterestRateIndexValueDate(IndexON,D2254)</f>
        <v>55549</v>
      </c>
      <c r="F2254" s="155">
        <f>IFERROR(_xll.qlIndexFixing(IndexON,D2254,TRUE,_xll.ohTrigger(RecalcTrigger,TriggerON)),NA())</f>
        <v>5.8964760304025532E-3</v>
      </c>
      <c r="H2254" s="42">
        <f>_xll.qlCalendarAdvance(Calendar,$H2253,B2254,"f",FALSE)</f>
        <v>55549</v>
      </c>
      <c r="I2254" s="139">
        <f>_xll.qlInterestRateIndexValueDate(Index1M,$H2254)</f>
        <v>55551</v>
      </c>
      <c r="J2254" s="144">
        <f>IFERROR(_xll.qlIndexFixing(Index1M,$H2254,TRUE,_xll.ohTrigger(RecalcTrigger,Trigger1M)),NA())</f>
        <v>5.954469821691788E-3</v>
      </c>
      <c r="K2254" s="44">
        <f>IFERROR(_xll.qlIndexFixing(Index3M,H2254,TRUE,_xll.ohTrigger(RecalcTrigger,Trigger3M)),NA())</f>
        <v>6.1903693085563205E-3</v>
      </c>
      <c r="L2254" s="44">
        <f>IFERROR(_xll.qlIndexFixing(Index6M,$H2254,TRUE,_xll.ohTrigger(RecalcTrigger,Trigger6M)),NA())</f>
        <v>6.0813782873011205E-3</v>
      </c>
      <c r="M2254" s="145">
        <f>IFERROR(_xll.qlIndexFixing(Index1Y,$H2254,TRUE,_xll.ohTrigger(RecalcTrigger,Trigger1Y)),NA())</f>
        <v>6.2915573612290204E-3</v>
      </c>
      <c r="N2254" s="144">
        <f>IFERROR(_xll.qlIndexFixing(ONIndex1M,I2254,TRUE,_xll.ohTrigger(RecalcTrigger,Trigger1M)),NA())</f>
        <v>5.9594631687875932E-3</v>
      </c>
      <c r="O2254" s="44">
        <f>IFERROR(_xll.qlIndexFixing(ONIndex3M,I2254,TRUE,_xll.ohTrigger(RecalcTrigger,Trigger3M)),NA())</f>
        <v>6.2095487065860766E-3</v>
      </c>
      <c r="P2254" s="44">
        <f>IFERROR(_xll.qlIndexFixing(ONIndex6M,I2254,TRUE,_xll.ohTrigger(RecalcTrigger,Trigger6M)),NA())</f>
        <v>6.1108192178416232E-3</v>
      </c>
      <c r="Q2254" s="145">
        <f>IFERROR(_xll.qlIndexFixing(ONIndex1Y,I2254,TRUE,_xll.ohTrigger(RecalcTrigger,Trigger1Y)),NA())</f>
        <v>6.3810365606631336E-3</v>
      </c>
    </row>
    <row r="2255" spans="2:17" x14ac:dyDescent="0.2">
      <c r="B2255" s="39" t="s">
        <v>42</v>
      </c>
      <c r="D2255" s="42">
        <f>_xll.qlCalendarAdvance(Calendar,$D2254,B2255,"f",FALSE)</f>
        <v>55556</v>
      </c>
      <c r="E2255" s="139">
        <f>_xll.qlInterestRateIndexValueDate(IndexON,D2255)</f>
        <v>55556</v>
      </c>
      <c r="F2255" s="155">
        <f>IFERROR(_xll.qlIndexFixing(IndexON,D2255,TRUE,_xll.ohTrigger(RecalcTrigger,TriggerON)),NA())</f>
        <v>5.8924207953747754E-3</v>
      </c>
      <c r="H2255" s="42">
        <f>_xll.qlCalendarAdvance(Calendar,$H2254,B2255,"f",FALSE)</f>
        <v>55556</v>
      </c>
      <c r="I2255" s="139">
        <f>_xll.qlInterestRateIndexValueDate(Index1M,$H2255)</f>
        <v>55558</v>
      </c>
      <c r="J2255" s="144">
        <f>IFERROR(_xll.qlIndexFixing(Index1M,$H2255,TRUE,_xll.ohTrigger(RecalcTrigger,Trigger1M)),NA())</f>
        <v>5.9503449076556405E-3</v>
      </c>
      <c r="K2255" s="44">
        <f>IFERROR(_xll.qlIndexFixing(Index3M,H2255,TRUE,_xll.ohTrigger(RecalcTrigger,Trigger3M)),NA())</f>
        <v>6.1862132314240981E-3</v>
      </c>
      <c r="L2255" s="44">
        <f>IFERROR(_xll.qlIndexFixing(Index6M,$H2255,TRUE,_xll.ohTrigger(RecalcTrigger,Trigger6M)),NA())</f>
        <v>6.0782498279822661E-3</v>
      </c>
      <c r="M2255" s="145">
        <f>IFERROR(_xll.qlIndexFixing(Index1Y,$H2255,TRUE,_xll.ohTrigger(RecalcTrigger,Trigger1Y)),NA())</f>
        <v>6.2871910008878281E-3</v>
      </c>
      <c r="N2255" s="144">
        <f>IFERROR(_xll.qlIndexFixing(ONIndex1M,I2255,TRUE,_xll.ohTrigger(RecalcTrigger,Trigger1M)),NA())</f>
        <v>5.9553515515009536E-3</v>
      </c>
      <c r="O2255" s="44">
        <f>IFERROR(_xll.qlIndexFixing(ONIndex3M,I2255,TRUE,_xll.ohTrigger(RecalcTrigger,Trigger3M)),NA())</f>
        <v>6.205443307285563E-3</v>
      </c>
      <c r="P2255" s="44">
        <f>IFERROR(_xll.qlIndexFixing(ONIndex6M,I2255,TRUE,_xll.ohTrigger(RecalcTrigger,Trigger6M)),NA())</f>
        <v>6.1076604856857841E-3</v>
      </c>
      <c r="Q2255" s="145">
        <f>IFERROR(_xll.qlIndexFixing(ONIndex1Y,I2255,TRUE,_xll.ohTrigger(RecalcTrigger,Trigger1Y)),NA())</f>
        <v>6.3768593286628317E-3</v>
      </c>
    </row>
    <row r="2256" spans="2:17" x14ac:dyDescent="0.2">
      <c r="B2256" s="39" t="s">
        <v>42</v>
      </c>
      <c r="D2256" s="42">
        <f>_xll.qlCalendarAdvance(Calendar,$D2255,B2256,"f",FALSE)</f>
        <v>55563</v>
      </c>
      <c r="E2256" s="139">
        <f>_xll.qlInterestRateIndexValueDate(IndexON,D2256)</f>
        <v>55563</v>
      </c>
      <c r="F2256" s="155">
        <f>IFERROR(_xll.qlIndexFixing(IndexON,D2256,TRUE,_xll.ohTrigger(RecalcTrigger,TriggerON)),NA())</f>
        <v>5.88835890846795E-3</v>
      </c>
      <c r="H2256" s="42">
        <f>_xll.qlCalendarAdvance(Calendar,$H2255,B2256,"f",FALSE)</f>
        <v>55563</v>
      </c>
      <c r="I2256" s="139">
        <f>_xll.qlInterestRateIndexValueDate(Index1M,$H2256)</f>
        <v>55565</v>
      </c>
      <c r="J2256" s="144">
        <f>IFERROR(_xll.qlIndexFixing(Index1M,$H2256,TRUE,_xll.ohTrigger(RecalcTrigger,Trigger1M)),NA())</f>
        <v>5.9462128300620037E-3</v>
      </c>
      <c r="K2256" s="44">
        <f>IFERROR(_xll.qlIndexFixing(Index3M,H2256,TRUE,_xll.ohTrigger(RecalcTrigger,Trigger3M)),NA())</f>
        <v>6.1820494754440958E-3</v>
      </c>
      <c r="L2256" s="44">
        <f>IFERROR(_xll.qlIndexFixing(Index6M,$H2256,TRUE,_xll.ohTrigger(RecalcTrigger,Trigger6M)),NA())</f>
        <v>6.0751246647828333E-3</v>
      </c>
      <c r="M2256" s="145">
        <f>IFERROR(_xll.qlIndexFixing(Index1Y,$H2256,TRUE,_xll.ohTrigger(RecalcTrigger,Trigger1Y)),NA())</f>
        <v>6.2828182711818729E-3</v>
      </c>
      <c r="N2256" s="144">
        <f>IFERROR(_xll.qlIndexFixing(ONIndex1M,I2256,TRUE,_xll.ohTrigger(RecalcTrigger,Trigger1M)),NA())</f>
        <v>5.9512327753807881E-3</v>
      </c>
      <c r="O2256" s="44">
        <f>IFERROR(_xll.qlIndexFixing(ONIndex3M,I2256,TRUE,_xll.ohTrigger(RecalcTrigger,Trigger3M)),NA())</f>
        <v>6.2013302615415711E-3</v>
      </c>
      <c r="P2256" s="44">
        <f>IFERROR(_xll.qlIndexFixing(ONIndex6M,I2256,TRUE,_xll.ohTrigger(RecalcTrigger,Trigger6M)),NA())</f>
        <v>6.1045048667196511E-3</v>
      </c>
      <c r="Q2256" s="145">
        <f>IFERROR(_xll.qlIndexFixing(ONIndex1Y,I2256,TRUE,_xll.ohTrigger(RecalcTrigger,Trigger1Y)),NA())</f>
        <v>6.372675855494947E-3</v>
      </c>
    </row>
    <row r="2257" spans="2:17" x14ac:dyDescent="0.2">
      <c r="B2257" s="39" t="s">
        <v>42</v>
      </c>
      <c r="D2257" s="42">
        <f>_xll.qlCalendarAdvance(Calendar,$D2256,B2257,"f",FALSE)</f>
        <v>55570</v>
      </c>
      <c r="E2257" s="139">
        <f>_xll.qlInterestRateIndexValueDate(IndexON,D2257)</f>
        <v>55570</v>
      </c>
      <c r="F2257" s="155">
        <f>IFERROR(_xll.qlIndexFixing(IndexON,D2257,TRUE,_xll.ohTrigger(RecalcTrigger,TriggerON)),NA())</f>
        <v>5.8842903688027803E-3</v>
      </c>
      <c r="H2257" s="42">
        <f>_xll.qlCalendarAdvance(Calendar,$H2256,B2257,"f",FALSE)</f>
        <v>55570</v>
      </c>
      <c r="I2257" s="139">
        <f>_xll.qlInterestRateIndexValueDate(Index1M,$H2257)</f>
        <v>55572</v>
      </c>
      <c r="J2257" s="144">
        <f>IFERROR(_xll.qlIndexFixing(Index1M,$H2257,TRUE,_xll.ohTrigger(RecalcTrigger,Trigger1M)),NA())</f>
        <v>5.9420735872760568E-3</v>
      </c>
      <c r="K2257" s="44">
        <f>IFERROR(_xll.qlIndexFixing(Index3M,H2257,TRUE,_xll.ohTrigger(RecalcTrigger,Trigger3M)),NA())</f>
        <v>6.1778780362979901E-3</v>
      </c>
      <c r="L2257" s="44">
        <f>IFERROR(_xll.qlIndexFixing(Index6M,$H2257,TRUE,_xll.ohTrigger(RecalcTrigger,Trigger6M)),NA())</f>
        <v>6.0720028113319191E-3</v>
      </c>
      <c r="M2257" s="145">
        <f>IFERROR(_xll.qlIndexFixing(Index1Y,$H2257,TRUE,_xll.ohTrigger(RecalcTrigger,Trigger1Y)),NA())</f>
        <v>6.2784391679821415E-3</v>
      </c>
      <c r="N2257" s="144">
        <f>IFERROR(_xll.qlIndexFixing(ONIndex1M,I2257,TRUE,_xll.ohTrigger(RecalcTrigger,Trigger1M)),NA())</f>
        <v>5.9471068386685033E-3</v>
      </c>
      <c r="O2257" s="44">
        <f>IFERROR(_xll.qlIndexFixing(ONIndex3M,I2257,TRUE,_xll.ohTrigger(RecalcTrigger,Trigger3M)),NA())</f>
        <v>6.1972095652773618E-3</v>
      </c>
      <c r="P2257" s="44">
        <f>IFERROR(_xll.qlIndexFixing(ONIndex6M,I2257,TRUE,_xll.ohTrigger(RecalcTrigger,Trigger6M)),NA())</f>
        <v>6.1013523742925457E-3</v>
      </c>
      <c r="Q2257" s="145">
        <f>IFERROR(_xll.qlIndexFixing(ONIndex1Y,I2257,TRUE,_xll.ohTrigger(RecalcTrigger,Trigger1Y)),NA())</f>
        <v>6.3684861372426127E-3</v>
      </c>
    </row>
    <row r="2258" spans="2:17" x14ac:dyDescent="0.2">
      <c r="B2258" s="39" t="s">
        <v>42</v>
      </c>
      <c r="D2258" s="42">
        <f>_xll.qlCalendarAdvance(Calendar,$D2257,B2258,"f",FALSE)</f>
        <v>55577</v>
      </c>
      <c r="E2258" s="139">
        <f>_xll.qlInterestRateIndexValueDate(IndexON,D2258)</f>
        <v>55577</v>
      </c>
      <c r="F2258" s="155">
        <f>IFERROR(_xll.qlIndexFixing(IndexON,D2258,TRUE,_xll.ohTrigger(RecalcTrigger,TriggerON)),NA())</f>
        <v>5.8802151753400977E-3</v>
      </c>
      <c r="H2258" s="42">
        <f>_xll.qlCalendarAdvance(Calendar,$H2257,B2258,"f",FALSE)</f>
        <v>55577</v>
      </c>
      <c r="I2258" s="139">
        <f>_xll.qlInterestRateIndexValueDate(Index1M,$H2258)</f>
        <v>55579</v>
      </c>
      <c r="J2258" s="144">
        <f>IFERROR(_xll.qlIndexFixing(Index1M,$H2258,TRUE,_xll.ohTrigger(RecalcTrigger,Trigger1M)),NA())</f>
        <v>5.937927177662978E-3</v>
      </c>
      <c r="K2258" s="44">
        <f>IFERROR(_xll.qlIndexFixing(Index3M,H2258,TRUE,_xll.ohTrigger(RecalcTrigger,Trigger3M)),NA())</f>
        <v>6.1727102047319836E-3</v>
      </c>
      <c r="L2258" s="44">
        <f>IFERROR(_xll.qlIndexFixing(Index6M,$H2258,TRUE,_xll.ohTrigger(RecalcTrigger,Trigger6M)),NA())</f>
        <v>6.0683728571355681E-3</v>
      </c>
      <c r="M2258" s="145">
        <f>IFERROR(_xll.qlIndexFixing(Index1Y,$H2258,TRUE,_xll.ohTrigger(RecalcTrigger,Trigger1Y)),NA())</f>
        <v>6.2740536871598385E-3</v>
      </c>
      <c r="N2258" s="144">
        <f>IFERROR(_xll.qlIndexFixing(ONIndex1M,I2258,TRUE,_xll.ohTrigger(RecalcTrigger,Trigger1M)),NA())</f>
        <v>5.9429737400051863E-3</v>
      </c>
      <c r="O2258" s="44">
        <f>IFERROR(_xll.qlIndexFixing(ONIndex3M,I2258,TRUE,_xll.ohTrigger(RecalcTrigger,Trigger3M)),NA())</f>
        <v>6.1930812140165159E-3</v>
      </c>
      <c r="P2258" s="44">
        <f>IFERROR(_xll.qlIndexFixing(ONIndex6M,I2258,TRUE,_xll.ohTrigger(RecalcTrigger,Trigger6M)),NA())</f>
        <v>6.098203022233406E-3</v>
      </c>
      <c r="Q2258" s="145">
        <f>IFERROR(_xll.qlIndexFixing(ONIndex1Y,I2258,TRUE,_xll.ohTrigger(RecalcTrigger,Trigger1Y)),NA())</f>
        <v>6.3642901695093457E-3</v>
      </c>
    </row>
    <row r="2259" spans="2:17" x14ac:dyDescent="0.2">
      <c r="B2259" s="39" t="s">
        <v>42</v>
      </c>
      <c r="D2259" s="42">
        <f>_xll.qlCalendarAdvance(Calendar,$D2258,B2259,"f",FALSE)</f>
        <v>55584</v>
      </c>
      <c r="E2259" s="139">
        <f>_xll.qlInterestRateIndexValueDate(IndexON,D2259)</f>
        <v>55584</v>
      </c>
      <c r="F2259" s="155">
        <f>IFERROR(_xll.qlIndexFixing(IndexON,D2259,TRUE,_xll.ohTrigger(RecalcTrigger,TriggerON)),NA())</f>
        <v>5.8761333270407334E-3</v>
      </c>
      <c r="H2259" s="42">
        <f>_xll.qlCalendarAdvance(Calendar,$H2258,B2259,"f",FALSE)</f>
        <v>55584</v>
      </c>
      <c r="I2259" s="139">
        <f>_xll.qlInterestRateIndexValueDate(Index1M,$H2259)</f>
        <v>55586</v>
      </c>
      <c r="J2259" s="144">
        <f>IFERROR(_xll.qlIndexFixing(Index1M,$H2259,TRUE,_xll.ohTrigger(RecalcTrigger,Trigger1M)),NA())</f>
        <v>5.933773599595682E-3</v>
      </c>
      <c r="K2259" s="44">
        <f>IFERROR(_xll.qlIndexFixing(Index3M,H2259,TRUE,_xll.ohTrigger(RecalcTrigger,Trigger3M)),NA())</f>
        <v>6.1685208981494969E-3</v>
      </c>
      <c r="L2259" s="44">
        <f>IFERROR(_xll.qlIndexFixing(Index6M,$H2259,TRUE,_xll.ohTrigger(RecalcTrigger,Trigger6M)),NA())</f>
        <v>6.0652582364717012E-3</v>
      </c>
      <c r="M2259" s="145">
        <f>IFERROR(_xll.qlIndexFixing(Index1Y,$H2259,TRUE,_xll.ohTrigger(RecalcTrigger,Trigger1Y)),NA())</f>
        <v>6.2696618245868209E-3</v>
      </c>
      <c r="N2259" s="144">
        <f>IFERROR(_xll.qlIndexFixing(ONIndex1M,I2259,TRUE,_xll.ohTrigger(RecalcTrigger,Trigger1M)),NA())</f>
        <v>5.9388334775523077E-3</v>
      </c>
      <c r="O2259" s="44">
        <f>IFERROR(_xll.qlIndexFixing(ONIndex3M,I2259,TRUE,_xll.ohTrigger(RecalcTrigger,Trigger3M)),NA())</f>
        <v>6.1889452034424863E-3</v>
      </c>
      <c r="P2259" s="44">
        <f>IFERROR(_xll.qlIndexFixing(ONIndex6M,I2259,TRUE,_xll.ohTrigger(RecalcTrigger,Trigger6M)),NA())</f>
        <v>6.0950568241313619E-3</v>
      </c>
      <c r="Q2259" s="145">
        <f>IFERROR(_xll.qlIndexFixing(ONIndex1Y,I2259,TRUE,_xll.ohTrigger(RecalcTrigger,Trigger1Y)),NA())</f>
        <v>6.360087948218407E-3</v>
      </c>
    </row>
    <row r="2260" spans="2:17" x14ac:dyDescent="0.2">
      <c r="B2260" s="39" t="s">
        <v>42</v>
      </c>
      <c r="D2260" s="42">
        <f>_xll.qlCalendarAdvance(Calendar,$D2259,B2260,"f",FALSE)</f>
        <v>55591</v>
      </c>
      <c r="E2260" s="139">
        <f>_xll.qlInterestRateIndexValueDate(IndexON,D2260)</f>
        <v>55591</v>
      </c>
      <c r="F2260" s="155">
        <f>IFERROR(_xll.qlIndexFixing(IndexON,D2260,TRUE,_xll.ohTrigger(RecalcTrigger,TriggerON)),NA())</f>
        <v>5.8720448228655187E-3</v>
      </c>
      <c r="H2260" s="42">
        <f>_xll.qlCalendarAdvance(Calendar,$H2259,B2260,"f",FALSE)</f>
        <v>55591</v>
      </c>
      <c r="I2260" s="139">
        <f>_xll.qlInterestRateIndexValueDate(Index1M,$H2260)</f>
        <v>55593</v>
      </c>
      <c r="J2260" s="144">
        <f>IFERROR(_xll.qlIndexFixing(Index1M,$H2260,TRUE,_xll.ohTrigger(RecalcTrigger,Trigger1M)),NA())</f>
        <v>5.9296128514316118E-3</v>
      </c>
      <c r="K2260" s="44">
        <f>IFERROR(_xll.qlIndexFixing(Index3M,H2260,TRUE,_xll.ohTrigger(RecalcTrigger,Trigger3M)),NA())</f>
        <v>6.1643238938819669E-3</v>
      </c>
      <c r="L2260" s="44">
        <f>IFERROR(_xll.qlIndexFixing(Index6M,$H2260,TRUE,_xll.ohTrigger(RecalcTrigger,Trigger6M)),NA())</f>
        <v>6.0621469696154453E-3</v>
      </c>
      <c r="M2260" s="145">
        <f>IFERROR(_xll.qlIndexFixing(Index1Y,$H2260,TRUE,_xll.ohTrigger(RecalcTrigger,Trigger1Y)),NA())</f>
        <v>6.2652635761347303E-3</v>
      </c>
      <c r="N2260" s="144">
        <f>IFERROR(_xll.qlIndexFixing(ONIndex1M,I2260,TRUE,_xll.ohTrigger(RecalcTrigger,Trigger1M)),NA())</f>
        <v>5.9346860496312104E-3</v>
      </c>
      <c r="O2260" s="44">
        <f>IFERROR(_xll.qlIndexFixing(ONIndex3M,I2260,TRUE,_xll.ohTrigger(RecalcTrigger,Trigger3M)),NA())</f>
        <v>6.1848015291587899E-3</v>
      </c>
      <c r="P2260" s="44">
        <f>IFERROR(_xll.qlIndexFixing(ONIndex6M,I2260,TRUE,_xll.ohTrigger(RecalcTrigger,Trigger6M)),NA())</f>
        <v>6.0919137934956069E-3</v>
      </c>
      <c r="Q2260" s="145">
        <f>IFERROR(_xll.qlIndexFixing(ONIndex1Y,I2260,TRUE,_xll.ohTrigger(RecalcTrigger,Trigger1Y)),NA())</f>
        <v>6.3558794692930576E-3</v>
      </c>
    </row>
    <row r="2261" spans="2:17" x14ac:dyDescent="0.2">
      <c r="B2261" s="39" t="s">
        <v>42</v>
      </c>
      <c r="D2261" s="42">
        <f>_xll.qlCalendarAdvance(Calendar,$D2260,B2261,"f",FALSE)</f>
        <v>55598</v>
      </c>
      <c r="E2261" s="139">
        <f>_xll.qlInterestRateIndexValueDate(IndexON,D2261)</f>
        <v>55598</v>
      </c>
      <c r="F2261" s="155">
        <f>IFERROR(_xll.qlIndexFixing(IndexON,D2261,TRUE,_xll.ohTrigger(RecalcTrigger,TriggerON)),NA())</f>
        <v>5.8679496618552207E-3</v>
      </c>
      <c r="H2261" s="42">
        <f>_xll.qlCalendarAdvance(Calendar,$H2260,B2261,"f",FALSE)</f>
        <v>55598</v>
      </c>
      <c r="I2261" s="139">
        <f>_xll.qlInterestRateIndexValueDate(Index1M,$H2261)</f>
        <v>55600</v>
      </c>
      <c r="J2261" s="144">
        <f>IFERROR(_xll.qlIndexFixing(Index1M,$H2261,TRUE,_xll.ohTrigger(RecalcTrigger,Trigger1M)),NA())</f>
        <v>5.9251953163369508E-3</v>
      </c>
      <c r="K2261" s="44">
        <f>IFERROR(_xll.qlIndexFixing(Index3M,H2261,TRUE,_xll.ohTrigger(RecalcTrigger,Trigger3M)),NA())</f>
        <v>6.1601191876170993E-3</v>
      </c>
      <c r="L2261" s="44">
        <f>IFERROR(_xll.qlIndexFixing(Index6M,$H2261,TRUE,_xll.ohTrigger(RecalcTrigger,Trigger6M)),NA())</f>
        <v>6.0590390701961124E-3</v>
      </c>
      <c r="M2261" s="145">
        <f>IFERROR(_xll.qlIndexFixing(Index1Y,$H2261,TRUE,_xll.ohTrigger(RecalcTrigger,Trigger1Y)),NA())</f>
        <v>6.2608589376752068E-3</v>
      </c>
      <c r="N2261" s="144">
        <f>IFERROR(_xll.qlIndexFixing(ONIndex1M,I2261,TRUE,_xll.ohTrigger(RecalcTrigger,Trigger1M)),NA())</f>
        <v>5.930531454563237E-3</v>
      </c>
      <c r="O2261" s="44">
        <f>IFERROR(_xll.qlIndexFixing(ONIndex3M,I2261,TRUE,_xll.ohTrigger(RecalcTrigger,Trigger3M)),NA())</f>
        <v>6.1806501868488795E-3</v>
      </c>
      <c r="P2261" s="44">
        <f>IFERROR(_xll.qlIndexFixing(ONIndex6M,I2261,TRUE,_xll.ohTrigger(RecalcTrigger,Trigger6M)),NA())</f>
        <v>6.0887739439952071E-3</v>
      </c>
      <c r="Q2261" s="145">
        <f>IFERROR(_xll.qlIndexFixing(ONIndex1Y,I2261,TRUE,_xll.ohTrigger(RecalcTrigger,Trigger1Y)),NA())</f>
        <v>6.3516647282568783E-3</v>
      </c>
    </row>
    <row r="2262" spans="2:17" x14ac:dyDescent="0.2">
      <c r="B2262" s="39" t="s">
        <v>42</v>
      </c>
      <c r="D2262" s="42">
        <f>_xll.qlCalendarAdvance(Calendar,$D2261,B2262,"f",FALSE)</f>
        <v>55605</v>
      </c>
      <c r="E2262" s="139">
        <f>_xll.qlInterestRateIndexValueDate(IndexON,D2262)</f>
        <v>55605</v>
      </c>
      <c r="F2262" s="155">
        <f>IFERROR(_xll.qlIndexFixing(IndexON,D2262,TRUE,_xll.ohTrigger(RecalcTrigger,TriggerON)),NA())</f>
        <v>5.8638478429706709E-3</v>
      </c>
      <c r="H2262" s="42">
        <f>_xll.qlCalendarAdvance(Calendar,$H2261,B2262,"f",FALSE)</f>
        <v>55605</v>
      </c>
      <c r="I2262" s="139">
        <f>_xll.qlInterestRateIndexValueDate(Index1M,$H2262)</f>
        <v>55607</v>
      </c>
      <c r="J2262" s="144">
        <f>IFERROR(_xll.qlIndexFixing(Index1M,$H2262,TRUE,_xll.ohTrigger(RecalcTrigger,Trigger1M)),NA())</f>
        <v>5.9210196418757466E-3</v>
      </c>
      <c r="K2262" s="44">
        <f>IFERROR(_xll.qlIndexFixing(Index3M,H2262,TRUE,_xll.ohTrigger(RecalcTrigger,Trigger3M)),NA())</f>
        <v>6.1566558686506172E-3</v>
      </c>
      <c r="L2262" s="44">
        <f>IFERROR(_xll.qlIndexFixing(Index6M,$H2262,TRUE,_xll.ohTrigger(RecalcTrigger,Trigger6M)),NA())</f>
        <v>6.0559345518434501E-3</v>
      </c>
      <c r="M2262" s="145">
        <f>IFERROR(_xll.qlIndexFixing(Index1Y,$H2262,TRUE,_xll.ohTrigger(RecalcTrigger,Trigger1Y)),NA())</f>
        <v>6.2564479050805427E-3</v>
      </c>
      <c r="N2262" s="144">
        <f>IFERROR(_xll.qlIndexFixing(ONIndex1M,I2262,TRUE,_xll.ohTrigger(RecalcTrigger,Trigger1M)),NA())</f>
        <v>5.9263696909894747E-3</v>
      </c>
      <c r="O2262" s="44">
        <f>IFERROR(_xll.qlIndexFixing(ONIndex3M,I2262,TRUE,_xll.ohTrigger(RecalcTrigger,Trigger3M)),NA())</f>
        <v>6.17649117235608E-3</v>
      </c>
      <c r="P2262" s="44">
        <f>IFERROR(_xll.qlIndexFixing(ONIndex6M,I2262,TRUE,_xll.ohTrigger(RecalcTrigger,Trigger6M)),NA())</f>
        <v>6.0856372891393562E-3</v>
      </c>
      <c r="Q2262" s="145">
        <f>IFERROR(_xll.qlIndexFixing(ONIndex1Y,I2262,TRUE,_xll.ohTrigger(RecalcTrigger,Trigger1Y)),NA())</f>
        <v>6.3474437211130663E-3</v>
      </c>
    </row>
    <row r="2263" spans="2:17" x14ac:dyDescent="0.2">
      <c r="B2263" s="39" t="s">
        <v>42</v>
      </c>
      <c r="D2263" s="42">
        <f>_xll.qlCalendarAdvance(Calendar,$D2262,B2263,"f",FALSE)</f>
        <v>55612</v>
      </c>
      <c r="E2263" s="139">
        <f>_xll.qlInterestRateIndexValueDate(IndexON,D2263)</f>
        <v>55612</v>
      </c>
      <c r="F2263" s="155">
        <f>IFERROR(_xll.qlIndexFixing(IndexON,D2263,TRUE,_xll.ohTrigger(RecalcTrigger,TriggerON)),NA())</f>
        <v>5.8597393651727003E-3</v>
      </c>
      <c r="H2263" s="42">
        <f>_xll.qlCalendarAdvance(Calendar,$H2262,B2263,"f",FALSE)</f>
        <v>55612</v>
      </c>
      <c r="I2263" s="139">
        <f>_xll.qlInterestRateIndexValueDate(Index1M,$H2263)</f>
        <v>55614</v>
      </c>
      <c r="J2263" s="144">
        <f>IFERROR(_xll.qlIndexFixing(Index1M,$H2263,TRUE,_xll.ohTrigger(RecalcTrigger,Trigger1M)),NA())</f>
        <v>5.9170875700621127E-3</v>
      </c>
      <c r="K2263" s="44">
        <f>IFERROR(_xll.qlIndexFixing(Index3M,H2263,TRUE,_xll.ohTrigger(RecalcTrigger,Trigger3M)),NA())</f>
        <v>6.1524376163045137E-3</v>
      </c>
      <c r="L2263" s="44">
        <f>IFERROR(_xll.qlIndexFixing(Index6M,$H2263,TRUE,_xll.ohTrigger(RecalcTrigger,Trigger6M)),NA())</f>
        <v>6.0528334281876352E-3</v>
      </c>
      <c r="M2263" s="145">
        <f>IFERROR(_xll.qlIndexFixing(Index1Y,$H2263,TRUE,_xll.ohTrigger(RecalcTrigger,Trigger1Y)),NA())</f>
        <v>6.2517648529882078E-3</v>
      </c>
      <c r="N2263" s="144">
        <f>IFERROR(_xll.qlIndexFixing(ONIndex1M,I2263,TRUE,_xll.ohTrigger(RecalcTrigger,Trigger1M)),NA())</f>
        <v>5.922200756911522E-3</v>
      </c>
      <c r="O2263" s="44">
        <f>IFERROR(_xll.qlIndexFixing(ONIndex3M,I2263,TRUE,_xll.ohTrigger(RecalcTrigger,Trigger3M)),NA())</f>
        <v>6.1723244811240363E-3</v>
      </c>
      <c r="P2263" s="44">
        <f>IFERROR(_xll.qlIndexFixing(ONIndex6M,I2263,TRUE,_xll.ohTrigger(RecalcTrigger,Trigger6M)),NA())</f>
        <v>6.0825038427569922E-3</v>
      </c>
      <c r="Q2263" s="145">
        <f>IFERROR(_xll.qlIndexFixing(ONIndex1Y,I2263,TRUE,_xll.ohTrigger(RecalcTrigger,Trigger1Y)),NA())</f>
        <v>6.3432164437049465E-3</v>
      </c>
    </row>
    <row r="2264" spans="2:17" x14ac:dyDescent="0.2">
      <c r="B2264" s="39" t="s">
        <v>42</v>
      </c>
      <c r="D2264" s="42">
        <f>_xll.qlCalendarAdvance(Calendar,$D2263,B2264,"f",FALSE)</f>
        <v>55619</v>
      </c>
      <c r="E2264" s="139">
        <f>_xll.qlInterestRateIndexValueDate(IndexON,D2264)</f>
        <v>55619</v>
      </c>
      <c r="F2264" s="155">
        <f>IFERROR(_xll.qlIndexFixing(IndexON,D2264,TRUE,_xll.ohTrigger(RecalcTrigger,TriggerON)),NA())</f>
        <v>5.8556242276619486E-3</v>
      </c>
      <c r="H2264" s="42">
        <f>_xll.qlCalendarAdvance(Calendar,$H2263,B2264,"f",FALSE)</f>
        <v>55619</v>
      </c>
      <c r="I2264" s="139">
        <f>_xll.qlInterestRateIndexValueDate(Index1M,$H2264)</f>
        <v>55621</v>
      </c>
      <c r="J2264" s="144">
        <f>IFERROR(_xll.qlIndexFixing(Index1M,$H2264,TRUE,_xll.ohTrigger(RecalcTrigger,Trigger1M)),NA())</f>
        <v>5.9128981252014098E-3</v>
      </c>
      <c r="K2264" s="44">
        <f>IFERROR(_xll.qlIndexFixing(Index3M,H2264,TRUE,_xll.ohTrigger(RecalcTrigger,Trigger3M)),NA())</f>
        <v>6.1482116501815403E-3</v>
      </c>
      <c r="L2264" s="44">
        <f>IFERROR(_xll.qlIndexFixing(Index6M,$H2264,TRUE,_xll.ohTrigger(RecalcTrigger,Trigger6M)),NA())</f>
        <v>6.0497357128575504E-3</v>
      </c>
      <c r="M2264" s="145">
        <f>IFERROR(_xll.qlIndexFixing(Index1Y,$H2264,TRUE,_xll.ohTrigger(RecalcTrigger,Trigger1Y)),NA())</f>
        <v>6.2476066409756252E-3</v>
      </c>
      <c r="N2264" s="144">
        <f>IFERROR(_xll.qlIndexFixing(ONIndex1M,I2264,TRUE,_xll.ohTrigger(RecalcTrigger,Trigger1M)),NA())</f>
        <v>5.9180246509704659E-3</v>
      </c>
      <c r="O2264" s="44">
        <f>IFERROR(_xll.qlIndexFixing(ONIndex3M,I2264,TRUE,_xll.ohTrigger(RecalcTrigger,Trigger3M)),NA())</f>
        <v>6.1681501089161372E-3</v>
      </c>
      <c r="P2264" s="44">
        <f>IFERROR(_xll.qlIndexFixing(ONIndex6M,I2264,TRUE,_xll.ohTrigger(RecalcTrigger,Trigger6M)),NA())</f>
        <v>6.0793736181175007E-3</v>
      </c>
      <c r="Q2264" s="145">
        <f>IFERROR(_xll.qlIndexFixing(ONIndex1Y,I2264,TRUE,_xll.ohTrigger(RecalcTrigger,Trigger1Y)),NA())</f>
        <v>6.3389828917959079E-3</v>
      </c>
    </row>
    <row r="2265" spans="2:17" x14ac:dyDescent="0.2">
      <c r="B2265" s="39" t="s">
        <v>42</v>
      </c>
      <c r="D2265" s="42">
        <f>_xll.qlCalendarAdvance(Calendar,$D2264,B2265,"f",FALSE)</f>
        <v>55626</v>
      </c>
      <c r="E2265" s="139">
        <f>_xll.qlInterestRateIndexValueDate(IndexON,D2265)</f>
        <v>55626</v>
      </c>
      <c r="F2265" s="155">
        <f>IFERROR(_xll.qlIndexFixing(IndexON,D2265,TRUE,_xll.ohTrigger(RecalcTrigger,TriggerON)),NA())</f>
        <v>5.8515024290795026E-3</v>
      </c>
      <c r="H2265" s="42">
        <f>_xll.qlCalendarAdvance(Calendar,$H2264,B2265,"f",FALSE)</f>
        <v>55626</v>
      </c>
      <c r="I2265" s="139">
        <f>_xll.qlInterestRateIndexValueDate(Index1M,$H2265)</f>
        <v>55632</v>
      </c>
      <c r="J2265" s="144">
        <f>IFERROR(_xll.qlIndexFixing(Index1M,$H2265,TRUE,_xll.ohTrigger(RecalcTrigger,Trigger1M)),NA())</f>
        <v>5.9065524237276179E-3</v>
      </c>
      <c r="K2265" s="44">
        <f>IFERROR(_xll.qlIndexFixing(Index3M,H2265,TRUE,_xll.ohTrigger(RecalcTrigger,Trigger3M)),NA())</f>
        <v>6.1415552509141566E-3</v>
      </c>
      <c r="L2265" s="44">
        <f>IFERROR(_xll.qlIndexFixing(Index6M,$H2265,TRUE,_xll.ohTrigger(RecalcTrigger,Trigger6M)),NA())</f>
        <v>6.0452127838298512E-3</v>
      </c>
      <c r="M2265" s="145">
        <f>IFERROR(_xll.qlIndexFixing(Index1Y,$H2265,TRUE,_xll.ohTrigger(RecalcTrigger,Trigger1Y)),NA())</f>
        <v>6.2411757979391582E-3</v>
      </c>
      <c r="N2265" s="144">
        <f>IFERROR(_xll.qlIndexFixing(ONIndex1M,I2265,TRUE,_xll.ohTrigger(RecalcTrigger,Trigger1M)),NA())</f>
        <v>5.912644830781133E-3</v>
      </c>
      <c r="O2265" s="44">
        <f>IFERROR(_xll.qlIndexFixing(ONIndex3M,I2265,TRUE,_xll.ohTrigger(RecalcTrigger,Trigger3M)),NA())</f>
        <v>6.1627717656254077E-3</v>
      </c>
      <c r="P2265" s="44">
        <f>IFERROR(_xll.qlIndexFixing(ONIndex6M,I2265,TRUE,_xll.ohTrigger(RecalcTrigger,Trigger6M)),NA())</f>
        <v>6.0753537997992879E-3</v>
      </c>
      <c r="Q2265" s="145">
        <f>IFERROR(_xll.qlIndexFixing(ONIndex1Y,I2265,TRUE,_xll.ohTrigger(RecalcTrigger,Trigger1Y)),NA())</f>
        <v>6.3335305271561282E-3</v>
      </c>
    </row>
    <row r="2266" spans="2:17" x14ac:dyDescent="0.2">
      <c r="B2266" s="39" t="s">
        <v>42</v>
      </c>
      <c r="D2266" s="42">
        <f>_xll.qlCalendarAdvance(Calendar,$D2265,B2266,"f",FALSE)</f>
        <v>55633</v>
      </c>
      <c r="E2266" s="139">
        <f>_xll.qlInterestRateIndexValueDate(IndexON,D2266)</f>
        <v>55633</v>
      </c>
      <c r="F2266" s="155">
        <f>IFERROR(_xll.qlIndexFixing(IndexON,D2266,TRUE,_xll.ohTrigger(RecalcTrigger,TriggerON)),NA())</f>
        <v>5.8473739686260018E-3</v>
      </c>
      <c r="H2266" s="42">
        <f>_xll.qlCalendarAdvance(Calendar,$H2265,B2266,"f",FALSE)</f>
        <v>55633</v>
      </c>
      <c r="I2266" s="139">
        <f>_xll.qlInterestRateIndexValueDate(Index1M,$H2266)</f>
        <v>55635</v>
      </c>
      <c r="J2266" s="144">
        <f>IFERROR(_xll.qlIndexFixing(Index1M,$H2266,TRUE,_xll.ohTrigger(RecalcTrigger,Trigger1M)),NA())</f>
        <v>5.9044976990712201E-3</v>
      </c>
      <c r="K2266" s="44">
        <f>IFERROR(_xll.qlIndexFixing(Index3M,H2266,TRUE,_xll.ohTrigger(RecalcTrigger,Trigger3M)),NA())</f>
        <v>6.1397365593396733E-3</v>
      </c>
      <c r="L2266" s="44">
        <f>IFERROR(_xll.qlIndexFixing(Index6M,$H2266,TRUE,_xll.ohTrigger(RecalcTrigger,Trigger6M)),NA())</f>
        <v>6.0435505616931217E-3</v>
      </c>
      <c r="M2266" s="145">
        <f>IFERROR(_xll.qlIndexFixing(Index1Y,$H2266,TRUE,_xll.ohTrigger(RecalcTrigger,Trigger1Y)),NA())</f>
        <v>6.2387397508005043E-3</v>
      </c>
      <c r="N2266" s="144">
        <f>IFERROR(_xll.qlIndexFixing(ONIndex1M,I2266,TRUE,_xll.ohTrigger(RecalcTrigger,Trigger1M)),NA())</f>
        <v>5.9093998060921749E-3</v>
      </c>
      <c r="O2266" s="44">
        <f>IFERROR(_xll.qlIndexFixing(ONIndex3M,I2266,TRUE,_xll.ohTrigger(RecalcTrigger,Trigger3M)),NA())</f>
        <v>6.1595314158768844E-3</v>
      </c>
      <c r="P2266" s="44">
        <f>IFERROR(_xll.qlIndexFixing(ONIndex6M,I2266,TRUE,_xll.ohTrigger(RecalcTrigger,Trigger6M)),NA())</f>
        <v>6.0729511202239905E-3</v>
      </c>
      <c r="Q2266" s="145">
        <f>IFERROR(_xll.qlIndexFixing(ONIndex1Y,I2266,TRUE,_xll.ohTrigger(RecalcTrigger,Trigger1Y)),NA())</f>
        <v>6.3302490519046017E-3</v>
      </c>
    </row>
    <row r="2267" spans="2:17" x14ac:dyDescent="0.2">
      <c r="B2267" s="39" t="s">
        <v>42</v>
      </c>
      <c r="D2267" s="42">
        <f>_xll.qlCalendarAdvance(Calendar,$D2266,B2267,"f",FALSE)</f>
        <v>55641</v>
      </c>
      <c r="E2267" s="139">
        <f>_xll.qlInterestRateIndexValueDate(IndexON,D2267)</f>
        <v>55641</v>
      </c>
      <c r="F2267" s="155">
        <f>IFERROR(_xll.qlIndexFixing(IndexON,D2267,TRUE,_xll.ohTrigger(RecalcTrigger,TriggerON)),NA())</f>
        <v>5.8426475695139146E-3</v>
      </c>
      <c r="H2267" s="42">
        <f>_xll.qlCalendarAdvance(Calendar,$H2266,B2267,"f",FALSE)</f>
        <v>55641</v>
      </c>
      <c r="I2267" s="139">
        <f>_xll.qlInterestRateIndexValueDate(Index1M,$H2267)</f>
        <v>55645</v>
      </c>
      <c r="J2267" s="144">
        <f>IFERROR(_xll.qlIndexFixing(Index1M,$H2267,TRUE,_xll.ohTrigger(RecalcTrigger,Trigger1M)),NA())</f>
        <v>5.8984798080470085E-3</v>
      </c>
      <c r="K2267" s="44">
        <f>IFERROR(_xll.qlIndexFixing(Index3M,H2267,TRUE,_xll.ohTrigger(RecalcTrigger,Trigger3M)),NA())</f>
        <v>6.1334109770102519E-3</v>
      </c>
      <c r="L2267" s="44">
        <f>IFERROR(_xll.qlIndexFixing(Index6M,$H2267,TRUE,_xll.ohTrigger(RecalcTrigger,Trigger6M)),NA())</f>
        <v>6.0393096535972107E-3</v>
      </c>
      <c r="M2267" s="145">
        <f>IFERROR(_xll.qlIndexFixing(Index1Y,$H2267,TRUE,_xll.ohTrigger(RecalcTrigger,Trigger1Y)),NA())</f>
        <v>6.2329263873629245E-3</v>
      </c>
      <c r="N2267" s="144">
        <f>IFERROR(_xll.qlIndexFixing(ONIndex1M,I2267,TRUE,_xll.ohTrigger(RecalcTrigger,Trigger1M)),NA())</f>
        <v>5.9048530372507457E-3</v>
      </c>
      <c r="O2267" s="44">
        <f>IFERROR(_xll.qlIndexFixing(ONIndex3M,I2267,TRUE,_xll.ohTrigger(RecalcTrigger,Trigger3M)),NA())</f>
        <v>6.1549806002325624E-3</v>
      </c>
      <c r="P2267" s="44">
        <f>IFERROR(_xll.qlIndexFixing(ONIndex6M,I2267,TRUE,_xll.ohTrigger(RecalcTrigger,Trigger6M)),NA())</f>
        <v>6.0695568966817603E-3</v>
      </c>
      <c r="Q2267" s="145">
        <f>IFERROR(_xll.qlIndexFixing(ONIndex1Y,I2267,TRUE,_xll.ohTrigger(RecalcTrigger,Trigger1Y)),NA())</f>
        <v>6.3256365477659671E-3</v>
      </c>
    </row>
    <row r="2268" spans="2:17" x14ac:dyDescent="0.2">
      <c r="B2268" s="39" t="s">
        <v>42</v>
      </c>
      <c r="D2268" s="42">
        <f>_xll.qlCalendarAdvance(Calendar,$D2267,B2268,"f",FALSE)</f>
        <v>55648</v>
      </c>
      <c r="E2268" s="139">
        <f>_xll.qlInterestRateIndexValueDate(IndexON,D2268)</f>
        <v>55648</v>
      </c>
      <c r="F2268" s="155">
        <f>IFERROR(_xll.qlIndexFixing(IndexON,D2268,TRUE,_xll.ohTrigger(RecalcTrigger,TriggerON)),NA())</f>
        <v>5.8385048301623499E-3</v>
      </c>
      <c r="H2268" s="42">
        <f>_xll.qlCalendarAdvance(Calendar,$H2267,B2268,"f",FALSE)</f>
        <v>55648</v>
      </c>
      <c r="I2268" s="139">
        <f>_xll.qlInterestRateIndexValueDate(Index1M,$H2268)</f>
        <v>55652</v>
      </c>
      <c r="J2268" s="144">
        <f>IFERROR(_xll.qlIndexFixing(Index1M,$H2268,TRUE,_xll.ohTrigger(RecalcTrigger,Trigger1M)),NA())</f>
        <v>5.8942585613554607E-3</v>
      </c>
      <c r="K2268" s="44">
        <f>IFERROR(_xll.qlIndexFixing(Index3M,H2268,TRUE,_xll.ohTrigger(RecalcTrigger,Trigger3M)),NA())</f>
        <v>6.1291501722907701E-3</v>
      </c>
      <c r="L2268" s="44">
        <f>IFERROR(_xll.qlIndexFixing(Index6M,$H2268,TRUE,_xll.ohTrigger(RecalcTrigger,Trigger6M)),NA())</f>
        <v>6.0362269952386333E-3</v>
      </c>
      <c r="M2268" s="145">
        <f>IFERROR(_xll.qlIndexFixing(Index1Y,$H2268,TRUE,_xll.ohTrigger(RecalcTrigger,Trigger1Y)),NA())</f>
        <v>6.2284752273588356E-3</v>
      </c>
      <c r="N2268" s="144">
        <f>IFERROR(_xll.qlIndexFixing(ONIndex1M,I2268,TRUE,_xll.ohTrigger(RecalcTrigger,Trigger1M)),NA())</f>
        <v>5.9006472014111466E-3</v>
      </c>
      <c r="O2268" s="44">
        <f>IFERROR(_xll.qlIndexFixing(ONIndex3M,I2268,TRUE,_xll.ohTrigger(RecalcTrigger,Trigger3M)),NA())</f>
        <v>6.1507743606359355E-3</v>
      </c>
      <c r="P2268" s="44">
        <f>IFERROR(_xll.qlIndexFixing(ONIndex6M,I2268,TRUE,_xll.ohTrigger(RecalcTrigger,Trigger6M)),NA())</f>
        <v>6.0664401648491406E-3</v>
      </c>
      <c r="Q2268" s="145">
        <f>IFERROR(_xll.qlIndexFixing(ONIndex1Y,I2268,TRUE,_xll.ohTrigger(RecalcTrigger,Trigger1Y)),NA())</f>
        <v>6.321376956845981E-3</v>
      </c>
    </row>
    <row r="2269" spans="2:17" x14ac:dyDescent="0.2">
      <c r="B2269" s="39" t="s">
        <v>42</v>
      </c>
      <c r="D2269" s="42">
        <f>_xll.qlCalendarAdvance(Calendar,$D2268,B2269,"f",FALSE)</f>
        <v>55655</v>
      </c>
      <c r="E2269" s="139">
        <f>_xll.qlInterestRateIndexValueDate(IndexON,D2269)</f>
        <v>55655</v>
      </c>
      <c r="F2269" s="155">
        <f>IFERROR(_xll.qlIndexFixing(IndexON,D2269,TRUE,_xll.ohTrigger(RecalcTrigger,TriggerON)),NA())</f>
        <v>5.8343554259021602E-3</v>
      </c>
      <c r="H2269" s="42">
        <f>_xll.qlCalendarAdvance(Calendar,$H2268,B2269,"f",FALSE)</f>
        <v>55655</v>
      </c>
      <c r="I2269" s="139">
        <f>_xll.qlInterestRateIndexValueDate(Index1M,$H2269)</f>
        <v>55659</v>
      </c>
      <c r="J2269" s="144">
        <f>IFERROR(_xll.qlIndexFixing(Index1M,$H2269,TRUE,_xll.ohTrigger(RecalcTrigger,Trigger1M)),NA())</f>
        <v>5.8900301291755783E-3</v>
      </c>
      <c r="K2269" s="44">
        <f>IFERROR(_xll.qlIndexFixing(Index3M,H2269,TRUE,_xll.ohTrigger(RecalcTrigger,Trigger3M)),NA())</f>
        <v>6.1248816299729007E-3</v>
      </c>
      <c r="L2269" s="44">
        <f>IFERROR(_xll.qlIndexFixing(Index6M,$H2269,TRUE,_xll.ohTrigger(RecalcTrigger,Trigger6M)),NA())</f>
        <v>6.0331478181357744E-3</v>
      </c>
      <c r="M2269" s="145">
        <f>IFERROR(_xll.qlIndexFixing(Index1Y,$H2269,TRUE,_xll.ohTrigger(RecalcTrigger,Trigger1Y)),NA())</f>
        <v>6.2240176432630228E-3</v>
      </c>
      <c r="N2269" s="144">
        <f>IFERROR(_xll.qlIndexFixing(ONIndex1M,I2269,TRUE,_xll.ohTrigger(RecalcTrigger,Trigger1M)),NA())</f>
        <v>5.8964341851552859E-3</v>
      </c>
      <c r="O2269" s="44">
        <f>IFERROR(_xll.qlIndexFixing(ONIndex3M,I2269,TRUE,_xll.ohTrigger(RecalcTrigger,Trigger3M)),NA())</f>
        <v>6.1465604178412292E-3</v>
      </c>
      <c r="P2269" s="44">
        <f>IFERROR(_xll.qlIndexFixing(ONIndex6M,I2269,TRUE,_xll.ohTrigger(RecalcTrigger,Trigger6M)),NA())</f>
        <v>6.0633267251031242E-3</v>
      </c>
      <c r="Q2269" s="145">
        <f>IFERROR(_xll.qlIndexFixing(ONIndex1Y,I2269,TRUE,_xll.ohTrigger(RecalcTrigger,Trigger1Y)),NA())</f>
        <v>6.3171110698423405E-3</v>
      </c>
    </row>
    <row r="2270" spans="2:17" x14ac:dyDescent="0.2">
      <c r="B2270" s="39" t="s">
        <v>42</v>
      </c>
      <c r="D2270" s="42">
        <f>_xll.qlCalendarAdvance(Calendar,$D2269,B2270,"f",FALSE)</f>
        <v>55662</v>
      </c>
      <c r="E2270" s="139">
        <f>_xll.qlInterestRateIndexValueDate(IndexON,D2270)</f>
        <v>55662</v>
      </c>
      <c r="F2270" s="155">
        <f>IFERROR(_xll.qlIndexFixing(IndexON,D2270,TRUE,_xll.ohTrigger(RecalcTrigger,TriggerON)),NA())</f>
        <v>5.8301993554543685E-3</v>
      </c>
      <c r="H2270" s="42">
        <f>_xll.qlCalendarAdvance(Calendar,$H2269,B2270,"f",FALSE)</f>
        <v>55662</v>
      </c>
      <c r="I2270" s="139">
        <f>_xll.qlInterestRateIndexValueDate(Index1M,$H2270)</f>
        <v>55666</v>
      </c>
      <c r="J2270" s="144">
        <f>IFERROR(_xll.qlIndexFixing(Index1M,$H2270,TRUE,_xll.ohTrigger(RecalcTrigger,Trigger1M)),NA())</f>
        <v>5.8857945098725415E-3</v>
      </c>
      <c r="K2270" s="44">
        <f>IFERROR(_xll.qlIndexFixing(Index3M,H2270,TRUE,_xll.ohTrigger(RecalcTrigger,Trigger3M)),NA())</f>
        <v>6.1206053457400949E-3</v>
      </c>
      <c r="L2270" s="44">
        <f>IFERROR(_xll.qlIndexFixing(Index6M,$H2270,TRUE,_xll.ohTrigger(RecalcTrigger,Trigger6M)),NA())</f>
        <v>6.0300721359159938E-3</v>
      </c>
      <c r="M2270" s="145">
        <f>IFERROR(_xll.qlIndexFixing(Index1Y,$H2270,TRUE,_xll.ohTrigger(RecalcTrigger,Trigger1Y)),NA())</f>
        <v>6.2195536309490327E-3</v>
      </c>
      <c r="N2270" s="144">
        <f>IFERROR(_xll.qlIndexFixing(ONIndex1M,I2270,TRUE,_xll.ohTrigger(RecalcTrigger,Trigger1M)),NA())</f>
        <v>5.8922139867245704E-3</v>
      </c>
      <c r="O2270" s="44">
        <f>IFERROR(_xll.qlIndexFixing(ONIndex3M,I2270,TRUE,_xll.ohTrigger(RecalcTrigger,Trigger3M)),NA())</f>
        <v>6.1423387673720242E-3</v>
      </c>
      <c r="P2270" s="44">
        <f>IFERROR(_xll.qlIndexFixing(ONIndex6M,I2270,TRUE,_xll.ohTrigger(RecalcTrigger,Trigger6M)),NA())</f>
        <v>6.0602165907130967E-3</v>
      </c>
      <c r="Q2270" s="145">
        <f>IFERROR(_xll.qlIndexFixing(ONIndex1Y,I2270,TRUE,_xll.ohTrigger(RecalcTrigger,Trigger1Y)),NA())</f>
        <v>6.3128388826783066E-3</v>
      </c>
    </row>
    <row r="2271" spans="2:17" x14ac:dyDescent="0.2">
      <c r="B2271" s="39" t="s">
        <v>42</v>
      </c>
      <c r="D2271" s="42">
        <f>_xll.qlCalendarAdvance(Calendar,$D2270,B2271,"f",FALSE)</f>
        <v>55669</v>
      </c>
      <c r="E2271" s="139">
        <f>_xll.qlInterestRateIndexValueDate(IndexON,D2271)</f>
        <v>55669</v>
      </c>
      <c r="F2271" s="155">
        <f>IFERROR(_xll.qlIndexFixing(IndexON,D2271,TRUE,_xll.ohTrigger(RecalcTrigger,TriggerON)),NA())</f>
        <v>5.8260366179396783E-3</v>
      </c>
      <c r="H2271" s="42">
        <f>_xll.qlCalendarAdvance(Calendar,$H2270,B2271,"f",FALSE)</f>
        <v>55669</v>
      </c>
      <c r="I2271" s="139">
        <f>_xll.qlInterestRateIndexValueDate(Index1M,$H2271)</f>
        <v>55673</v>
      </c>
      <c r="J2271" s="144">
        <f>IFERROR(_xll.qlIndexFixing(Index1M,$H2271,TRUE,_xll.ohTrigger(RecalcTrigger,Trigger1M)),NA())</f>
        <v>5.8818073290742845E-3</v>
      </c>
      <c r="K2271" s="44">
        <f>IFERROR(_xll.qlIndexFixing(Index3M,H2271,TRUE,_xll.ohTrigger(RecalcTrigger,Trigger3M)),NA())</f>
        <v>6.1163213152758081E-3</v>
      </c>
      <c r="L2271" s="44">
        <f>IFERROR(_xll.qlIndexFixing(Index6M,$H2271,TRUE,_xll.ohTrigger(RecalcTrigger,Trigger6M)),NA())</f>
        <v>6.0271677865218693E-3</v>
      </c>
      <c r="M2271" s="145">
        <f>IFERROR(_xll.qlIndexFixing(Index1Y,$H2271,TRUE,_xll.ohTrigger(RecalcTrigger,Trigger1Y)),NA())</f>
        <v>6.2150831862904125E-3</v>
      </c>
      <c r="N2271" s="144">
        <f>IFERROR(_xll.qlIndexFixing(ONIndex1M,I2271,TRUE,_xll.ohTrigger(RecalcTrigger,Trigger1M)),NA())</f>
        <v>5.8879866047600871E-3</v>
      </c>
      <c r="O2271" s="44">
        <f>IFERROR(_xll.qlIndexFixing(ONIndex3M,I2271,TRUE,_xll.ohTrigger(RecalcTrigger,Trigger3M)),NA())</f>
        <v>6.1381094049117735E-3</v>
      </c>
      <c r="P2271" s="44">
        <f>IFERROR(_xll.qlIndexFixing(ONIndex6M,I2271,TRUE,_xll.ohTrigger(RecalcTrigger,Trigger6M)),NA())</f>
        <v>6.0571097754280601E-3</v>
      </c>
      <c r="Q2271" s="145">
        <f>IFERROR(_xll.qlIndexFixing(ONIndex1Y,I2271,TRUE,_xll.ohTrigger(RecalcTrigger,Trigger1Y)),NA())</f>
        <v>6.3085603911172683E-3</v>
      </c>
    </row>
    <row r="2272" spans="2:17" x14ac:dyDescent="0.2">
      <c r="B2272" s="39" t="s">
        <v>42</v>
      </c>
      <c r="D2272" s="42">
        <f>_xll.qlCalendarAdvance(Calendar,$D2271,B2272,"f",FALSE)</f>
        <v>55676</v>
      </c>
      <c r="E2272" s="139">
        <f>_xll.qlInterestRateIndexValueDate(IndexON,D2272)</f>
        <v>55676</v>
      </c>
      <c r="F2272" s="155">
        <f>IFERROR(_xll.qlIndexFixing(IndexON,D2272,TRUE,_xll.ohTrigger(RecalcTrigger,TriggerON)),NA())</f>
        <v>5.8218672123189208E-3</v>
      </c>
      <c r="H2272" s="42">
        <f>_xll.qlCalendarAdvance(Calendar,$H2271,B2272,"f",FALSE)</f>
        <v>55676</v>
      </c>
      <c r="I2272" s="139">
        <f>_xll.qlInterestRateIndexValueDate(Index1M,$H2272)</f>
        <v>55680</v>
      </c>
      <c r="J2272" s="144">
        <f>IFERROR(_xll.qlIndexFixing(Index1M,$H2272,TRUE,_xll.ohTrigger(RecalcTrigger,Trigger1M)),NA())</f>
        <v>5.8775579137479994E-3</v>
      </c>
      <c r="K2272" s="44">
        <f>IFERROR(_xll.qlIndexFixing(Index3M,H2272,TRUE,_xll.ohTrigger(RecalcTrigger,Trigger3M)),NA())</f>
        <v>6.1120295342660972E-3</v>
      </c>
      <c r="L2272" s="44">
        <f>IFERROR(_xll.qlIndexFixing(Index6M,$H2272,TRUE,_xll.ohTrigger(RecalcTrigger,Trigger6M)),NA())</f>
        <v>6.0240989299549684E-3</v>
      </c>
      <c r="M2272" s="145">
        <f>IFERROR(_xll.qlIndexFixing(Index1Y,$H2272,TRUE,_xll.ohTrigger(RecalcTrigger,Trigger1Y)),NA())</f>
        <v>6.2106063051611494E-3</v>
      </c>
      <c r="N2272" s="144">
        <f>IFERROR(_xll.qlIndexFixing(ONIndex1M,I2272,TRUE,_xll.ohTrigger(RecalcTrigger,Trigger1M)),NA())</f>
        <v>5.8837520374233065E-3</v>
      </c>
      <c r="O2272" s="44">
        <f>IFERROR(_xll.qlIndexFixing(ONIndex3M,I2272,TRUE,_xll.ohTrigger(RecalcTrigger,Trigger3M)),NA())</f>
        <v>6.1338723262238659E-3</v>
      </c>
      <c r="P2272" s="44">
        <f>IFERROR(_xll.qlIndexFixing(ONIndex6M,I2272,TRUE,_xll.ohTrigger(RecalcTrigger,Trigger6M)),NA())</f>
        <v>6.0540062929970162E-3</v>
      </c>
      <c r="Q2272" s="145">
        <f>IFERROR(_xll.qlIndexFixing(ONIndex1Y,I2272,TRUE,_xll.ohTrigger(RecalcTrigger,Trigger1Y)),NA())</f>
        <v>6.3042755908426784E-3</v>
      </c>
    </row>
    <row r="2273" spans="2:17" x14ac:dyDescent="0.2">
      <c r="B2273" s="39" t="s">
        <v>42</v>
      </c>
      <c r="D2273" s="42">
        <f>_xll.qlCalendarAdvance(Calendar,$D2272,B2273,"f",FALSE)</f>
        <v>55683</v>
      </c>
      <c r="E2273" s="139">
        <f>_xll.qlInterestRateIndexValueDate(IndexON,D2273)</f>
        <v>55683</v>
      </c>
      <c r="F2273" s="155">
        <f>IFERROR(_xll.qlIndexFixing(IndexON,D2273,TRUE,_xll.ohTrigger(RecalcTrigger,TriggerON)),NA())</f>
        <v>5.8176911376328633E-3</v>
      </c>
      <c r="H2273" s="42">
        <f>_xll.qlCalendarAdvance(Calendar,$H2272,B2273,"f",FALSE)</f>
        <v>55683</v>
      </c>
      <c r="I2273" s="139">
        <f>_xll.qlInterestRateIndexValueDate(Index1M,$H2273)</f>
        <v>55687</v>
      </c>
      <c r="J2273" s="144">
        <f>IFERROR(_xll.qlIndexFixing(Index1M,$H2273,TRUE,_xll.ohTrigger(RecalcTrigger,Trigger1M)),NA())</f>
        <v>5.8733013065852546E-3</v>
      </c>
      <c r="K2273" s="44">
        <f>IFERROR(_xll.qlIndexFixing(Index3M,H2273,TRUE,_xll.ohTrigger(RecalcTrigger,Trigger3M)),NA())</f>
        <v>6.1077299983944176E-3</v>
      </c>
      <c r="L2273" s="44">
        <f>IFERROR(_xll.qlIndexFixing(Index6M,$H2273,TRUE,_xll.ohTrigger(RecalcTrigger,Trigger6M)),NA())</f>
        <v>6.021033608099826E-3</v>
      </c>
      <c r="M2273" s="145">
        <f>IFERROR(_xll.qlIndexFixing(Index1Y,$H2273,TRUE,_xll.ohTrigger(RecalcTrigger,Trigger1Y)),NA())</f>
        <v>6.2061229834354456E-3</v>
      </c>
      <c r="N2273" s="144">
        <f>IFERROR(_xll.qlIndexFixing(ONIndex1M,I2273,TRUE,_xll.ohTrigger(RecalcTrigger,Trigger1M)),NA())</f>
        <v>5.8795102831155077E-3</v>
      </c>
      <c r="O2273" s="44">
        <f>IFERROR(_xll.qlIndexFixing(ONIndex3M,I2273,TRUE,_xll.ohTrigger(RecalcTrigger,Trigger3M)),NA())</f>
        <v>6.1296275268318823E-3</v>
      </c>
      <c r="P2273" s="44">
        <f>IFERROR(_xll.qlIndexFixing(ONIndex6M,I2273,TRUE,_xll.ohTrigger(RecalcTrigger,Trigger6M)),NA())</f>
        <v>6.0509061566893507E-3</v>
      </c>
      <c r="Q2273" s="145">
        <f>IFERROR(_xll.qlIndexFixing(ONIndex1Y,I2273,TRUE,_xll.ohTrigger(RecalcTrigger,Trigger1Y)),NA())</f>
        <v>6.2999844778577341E-3</v>
      </c>
    </row>
    <row r="2274" spans="2:17" x14ac:dyDescent="0.2">
      <c r="B2274" s="39" t="s">
        <v>42</v>
      </c>
      <c r="D2274" s="42">
        <f>_xll.qlCalendarAdvance(Calendar,$D2273,B2274,"f",FALSE)</f>
        <v>55690</v>
      </c>
      <c r="E2274" s="139">
        <f>_xll.qlInterestRateIndexValueDate(IndexON,D2274)</f>
        <v>55690</v>
      </c>
      <c r="F2274" s="155">
        <f>IFERROR(_xll.qlIndexFixing(IndexON,D2274,TRUE,_xll.ohTrigger(RecalcTrigger,TriggerON)),NA())</f>
        <v>5.813508392842337E-3</v>
      </c>
      <c r="H2274" s="42">
        <f>_xll.qlCalendarAdvance(Calendar,$H2273,B2274,"f",FALSE)</f>
        <v>55690</v>
      </c>
      <c r="I2274" s="139">
        <f>_xll.qlInterestRateIndexValueDate(Index1M,$H2274)</f>
        <v>55694</v>
      </c>
      <c r="J2274" s="144">
        <f>IFERROR(_xll.qlIndexFixing(Index1M,$H2274,TRUE,_xll.ohTrigger(RecalcTrigger,Trigger1M)),NA())</f>
        <v>5.8690375059446964E-3</v>
      </c>
      <c r="K2274" s="44">
        <f>IFERROR(_xll.qlIndexFixing(Index3M,H2274,TRUE,_xll.ohTrigger(RecalcTrigger,Trigger3M)),NA())</f>
        <v>6.1034227033433513E-3</v>
      </c>
      <c r="L2274" s="44">
        <f>IFERROR(_xll.qlIndexFixing(Index6M,$H2274,TRUE,_xll.ohTrigger(RecalcTrigger,Trigger6M)),NA())</f>
        <v>6.0179718345853206E-3</v>
      </c>
      <c r="M2274" s="145">
        <f>IFERROR(_xll.qlIndexFixing(Index1Y,$H2274,TRUE,_xll.ohTrigger(RecalcTrigger,Trigger1Y)),NA())</f>
        <v>6.2016332169870687E-3</v>
      </c>
      <c r="N2274" s="144">
        <f>IFERROR(_xll.qlIndexFixing(ONIndex1M,I2274,TRUE,_xll.ohTrigger(RecalcTrigger,Trigger1M)),NA())</f>
        <v>5.8752613401580334E-3</v>
      </c>
      <c r="O2274" s="44">
        <f>IFERROR(_xll.qlIndexFixing(ONIndex3M,I2274,TRUE,_xll.ohTrigger(RecalcTrigger,Trigger3M)),NA())</f>
        <v>6.1253750024992115E-3</v>
      </c>
      <c r="P2274" s="44">
        <f>IFERROR(_xll.qlIndexFixing(ONIndex6M,I2274,TRUE,_xll.ohTrigger(RecalcTrigger,Trigger6M)),NA())</f>
        <v>6.0478093803340016E-3</v>
      </c>
      <c r="Q2274" s="145">
        <f>IFERROR(_xll.qlIndexFixing(ONIndex1Y,I2274,TRUE,_xll.ohTrigger(RecalcTrigger,Trigger1Y)),NA())</f>
        <v>6.2956870478458882E-3</v>
      </c>
    </row>
    <row r="2275" spans="2:17" x14ac:dyDescent="0.2">
      <c r="B2275" s="39" t="s">
        <v>42</v>
      </c>
      <c r="D2275" s="42">
        <f>_xll.qlCalendarAdvance(Calendar,$D2274,B2275,"f",FALSE)</f>
        <v>55697</v>
      </c>
      <c r="E2275" s="139">
        <f>_xll.qlInterestRateIndexValueDate(IndexON,D2275)</f>
        <v>55697</v>
      </c>
      <c r="F2275" s="155">
        <f>IFERROR(_xll.qlIndexFixing(IndexON,D2275,TRUE,_xll.ohTrigger(RecalcTrigger,TriggerON)),NA())</f>
        <v>5.8093189769081732E-3</v>
      </c>
      <c r="H2275" s="42">
        <f>_xll.qlCalendarAdvance(Calendar,$H2274,B2275,"f",FALSE)</f>
        <v>55697</v>
      </c>
      <c r="I2275" s="139">
        <f>_xll.qlInterestRateIndexValueDate(Index1M,$H2275)</f>
        <v>55701</v>
      </c>
      <c r="J2275" s="144">
        <f>IFERROR(_xll.qlIndexFixing(Index1M,$H2275,TRUE,_xll.ohTrigger(RecalcTrigger,Trigger1M)),NA())</f>
        <v>5.8645085493351286E-3</v>
      </c>
      <c r="K2275" s="44">
        <f>IFERROR(_xll.qlIndexFixing(Index3M,H2275,TRUE,_xll.ohTrigger(RecalcTrigger,Trigger3M)),NA())</f>
        <v>6.0991076447980894E-3</v>
      </c>
      <c r="L2275" s="44">
        <f>IFERROR(_xll.qlIndexFixing(Index6M,$H2275,TRUE,_xll.ohTrigger(RecalcTrigger,Trigger6M)),NA())</f>
        <v>6.0145796453815676E-3</v>
      </c>
      <c r="M2275" s="145">
        <f>IFERROR(_xll.qlIndexFixing(Index1Y,$H2275,TRUE,_xll.ohTrigger(RecalcTrigger,Trigger1Y)),NA())</f>
        <v>6.1971370016910988E-3</v>
      </c>
      <c r="N2275" s="144">
        <f>IFERROR(_xll.qlIndexFixing(ONIndex1M,I2275,TRUE,_xll.ohTrigger(RecalcTrigger,Trigger1M)),NA())</f>
        <v>5.8710052071120344E-3</v>
      </c>
      <c r="O2275" s="44">
        <f>IFERROR(_xll.qlIndexFixing(ONIndex3M,I2275,TRUE,_xll.ohTrigger(RecalcTrigger,Trigger3M)),NA())</f>
        <v>6.1211147490691786E-3</v>
      </c>
      <c r="P2275" s="44">
        <f>IFERROR(_xll.qlIndexFixing(ONIndex6M,I2275,TRUE,_xll.ohTrigger(RecalcTrigger,Trigger6M)),NA())</f>
        <v>6.0447159774401626E-3</v>
      </c>
      <c r="Q2275" s="145">
        <f>IFERROR(_xll.qlIndexFixing(ONIndex1Y,I2275,TRUE,_xll.ohTrigger(RecalcTrigger,Trigger1Y)),NA())</f>
        <v>6.2913832967304018E-3</v>
      </c>
    </row>
    <row r="2276" spans="2:17" x14ac:dyDescent="0.2">
      <c r="B2276" s="39" t="s">
        <v>42</v>
      </c>
      <c r="D2276" s="42">
        <f>_xll.qlCalendarAdvance(Calendar,$D2275,B2276,"f",FALSE)</f>
        <v>55704</v>
      </c>
      <c r="E2276" s="139">
        <f>_xll.qlInterestRateIndexValueDate(IndexON,D2276)</f>
        <v>55704</v>
      </c>
      <c r="F2276" s="155">
        <f>IFERROR(_xll.qlIndexFixing(IndexON,D2276,TRUE,_xll.ohTrigger(RecalcTrigger,TriggerON)),NA())</f>
        <v>5.8051228888711393E-3</v>
      </c>
      <c r="H2276" s="42">
        <f>_xll.qlCalendarAdvance(Calendar,$H2275,B2276,"f",FALSE)</f>
        <v>55704</v>
      </c>
      <c r="I2276" s="139">
        <f>_xll.qlInterestRateIndexValueDate(Index1M,$H2276)</f>
        <v>55708</v>
      </c>
      <c r="J2276" s="144">
        <f>IFERROR(_xll.qlIndexFixing(Index1M,$H2276,TRUE,_xll.ohTrigger(RecalcTrigger,Trigger1M)),NA())</f>
        <v>5.8602297729902809E-3</v>
      </c>
      <c r="K2276" s="44">
        <f>IFERROR(_xll.qlIndexFixing(Index3M,H2276,TRUE,_xll.ohTrigger(RecalcTrigger,Trigger3M)),NA())</f>
        <v>6.094784818444692E-3</v>
      </c>
      <c r="L2276" s="44">
        <f>IFERROR(_xll.qlIndexFixing(Index6M,$H2276,TRUE,_xll.ohTrigger(RecalcTrigger,Trigger6M)),NA())</f>
        <v>6.0116921983775235E-3</v>
      </c>
      <c r="M2276" s="145">
        <f>IFERROR(_xll.qlIndexFixing(Index1Y,$H2276,TRUE,_xll.ohTrigger(RecalcTrigger,Trigger1Y)),NA())</f>
        <v>6.1926343334217406E-3</v>
      </c>
      <c r="N2276" s="144">
        <f>IFERROR(_xll.qlIndexFixing(ONIndex1M,I2276,TRUE,_xll.ohTrigger(RecalcTrigger,Trigger1M)),NA())</f>
        <v>5.8667418820590456E-3</v>
      </c>
      <c r="O2276" s="44">
        <f>IFERROR(_xll.qlIndexFixing(ONIndex3M,I2276,TRUE,_xll.ohTrigger(RecalcTrigger,Trigger3M)),NA())</f>
        <v>6.1168467618255562E-3</v>
      </c>
      <c r="P2276" s="44">
        <f>IFERROR(_xll.qlIndexFixing(ONIndex6M,I2276,TRUE,_xll.ohTrigger(RecalcTrigger,Trigger6M)),NA())</f>
        <v>6.0416259616768997E-3</v>
      </c>
      <c r="Q2276" s="145">
        <f>IFERROR(_xll.qlIndexFixing(ONIndex1Y,I2276,TRUE,_xll.ohTrigger(RecalcTrigger,Trigger1Y)),NA())</f>
        <v>6.2870732201947277E-3</v>
      </c>
    </row>
    <row r="2277" spans="2:17" x14ac:dyDescent="0.2">
      <c r="B2277" s="39" t="s">
        <v>42</v>
      </c>
      <c r="D2277" s="42">
        <f>_xll.qlCalendarAdvance(Calendar,$D2276,B2277,"f",FALSE)</f>
        <v>55711</v>
      </c>
      <c r="E2277" s="139">
        <f>_xll.qlInterestRateIndexValueDate(IndexON,D2277)</f>
        <v>55711</v>
      </c>
      <c r="F2277" s="155">
        <f>IFERROR(_xll.qlIndexFixing(IndexON,D2277,TRUE,_xll.ohTrigger(RecalcTrigger,TriggerON)),NA())</f>
        <v>5.8009201276920663E-3</v>
      </c>
      <c r="H2277" s="42">
        <f>_xll.qlCalendarAdvance(Calendar,$H2276,B2277,"f",FALSE)</f>
        <v>55711</v>
      </c>
      <c r="I2277" s="139">
        <f>_xll.qlInterestRateIndexValueDate(Index1M,$H2277)</f>
        <v>55715</v>
      </c>
      <c r="J2277" s="144">
        <f>IFERROR(_xll.qlIndexFixing(Index1M,$H2277,TRUE,_xll.ohTrigger(RecalcTrigger,Trigger1M)),NA())</f>
        <v>5.8559437980914225E-3</v>
      </c>
      <c r="K2277" s="44">
        <f>IFERROR(_xll.qlIndexFixing(Index3M,H2277,TRUE,_xll.ohTrigger(RecalcTrigger,Trigger3M)),NA())</f>
        <v>6.0904542199648739E-3</v>
      </c>
      <c r="L2277" s="44">
        <f>IFERROR(_xll.qlIndexFixing(Index6M,$H2277,TRUE,_xll.ohTrigger(RecalcTrigger,Trigger6M)),NA())</f>
        <v>6.008641361950123E-3</v>
      </c>
      <c r="M2277" s="145">
        <f>IFERROR(_xll.qlIndexFixing(Index1Y,$H2277,TRUE,_xll.ohTrigger(RecalcTrigger,Trigger1Y)),NA())</f>
        <v>6.1881252080538554E-3</v>
      </c>
      <c r="N2277" s="144">
        <f>IFERROR(_xll.qlIndexFixing(ONIndex1M,I2277,TRUE,_xll.ohTrigger(RecalcTrigger,Trigger1M)),NA())</f>
        <v>5.8624713634802816E-3</v>
      </c>
      <c r="O2277" s="44">
        <f>IFERROR(_xll.qlIndexFixing(ONIndex3M,I2277,TRUE,_xll.ohTrigger(RecalcTrigger,Trigger3M)),NA())</f>
        <v>6.1125710366916053E-3</v>
      </c>
      <c r="P2277" s="44">
        <f>IFERROR(_xll.qlIndexFixing(ONIndex6M,I2277,TRUE,_xll.ohTrigger(RecalcTrigger,Trigger6M)),NA())</f>
        <v>6.0385393466333426E-3</v>
      </c>
      <c r="Q2277" s="145">
        <f>IFERROR(_xll.qlIndexFixing(ONIndex1Y,I2277,TRUE,_xll.ohTrigger(RecalcTrigger,Trigger1Y)),NA())</f>
        <v>6.2827568141621271E-3</v>
      </c>
    </row>
    <row r="2278" spans="2:17" x14ac:dyDescent="0.2">
      <c r="B2278" s="39" t="s">
        <v>42</v>
      </c>
      <c r="D2278" s="42">
        <f>_xll.qlCalendarAdvance(Calendar,$D2277,B2278,"f",FALSE)</f>
        <v>55718</v>
      </c>
      <c r="E2278" s="139">
        <f>_xll.qlInterestRateIndexValueDate(IndexON,D2278)</f>
        <v>55718</v>
      </c>
      <c r="F2278" s="155">
        <f>IFERROR(_xll.qlIndexFixing(IndexON,D2278,TRUE,_xll.ohTrigger(RecalcTrigger,TriggerON)),NA())</f>
        <v>5.7967106924117218E-3</v>
      </c>
      <c r="H2278" s="42">
        <f>_xll.qlCalendarAdvance(Calendar,$H2277,B2278,"f",FALSE)</f>
        <v>55718</v>
      </c>
      <c r="I2278" s="139">
        <f>_xll.qlInterestRateIndexValueDate(Index1M,$H2278)</f>
        <v>55722</v>
      </c>
      <c r="J2278" s="144">
        <f>IFERROR(_xll.qlIndexFixing(Index1M,$H2278,TRUE,_xll.ohTrigger(RecalcTrigger,Trigger1M)),NA())</f>
        <v>5.8516506230063096E-3</v>
      </c>
      <c r="K2278" s="44">
        <f>IFERROR(_xll.qlIndexFixing(Index3M,H2278,TRUE,_xll.ohTrigger(RecalcTrigger,Trigger3M)),NA())</f>
        <v>6.0861158450446944E-3</v>
      </c>
      <c r="L2278" s="44">
        <f>IFERROR(_xll.qlIndexFixing(Index6M,$H2278,TRUE,_xll.ohTrigger(RecalcTrigger,Trigger6M)),NA())</f>
        <v>6.0055941294364116E-3</v>
      </c>
      <c r="M2278" s="145">
        <f>IFERROR(_xll.qlIndexFixing(Index1Y,$H2278,TRUE,_xll.ohTrigger(RecalcTrigger,Trigger1Y)),NA())</f>
        <v>6.1836096214629615E-3</v>
      </c>
      <c r="N2278" s="144">
        <f>IFERROR(_xll.qlIndexFixing(ONIndex1M,I2278,TRUE,_xll.ohTrigger(RecalcTrigger,Trigger1M)),NA())</f>
        <v>5.8581936498569576E-3</v>
      </c>
      <c r="O2278" s="44">
        <f>IFERROR(_xll.qlIndexFixing(ONIndex3M,I2278,TRUE,_xll.ohTrigger(RecalcTrigger,Trigger3M)),NA())</f>
        <v>6.1082875692708427E-3</v>
      </c>
      <c r="P2278" s="44">
        <f>IFERROR(_xll.qlIndexFixing(ONIndex6M,I2278,TRUE,_xll.ohTrigger(RecalcTrigger,Trigger6M)),NA())</f>
        <v>6.0354561458986211E-3</v>
      </c>
      <c r="Q2278" s="145">
        <f>IFERROR(_xll.qlIndexFixing(ONIndex1Y,I2278,TRUE,_xll.ohTrigger(RecalcTrigger,Trigger1Y)),NA())</f>
        <v>6.2784340744759248E-3</v>
      </c>
    </row>
    <row r="2279" spans="2:17" x14ac:dyDescent="0.2">
      <c r="B2279" s="39" t="s">
        <v>42</v>
      </c>
      <c r="D2279" s="42">
        <f>_xll.qlCalendarAdvance(Calendar,$D2278,B2279,"f",FALSE)</f>
        <v>55725</v>
      </c>
      <c r="E2279" s="139">
        <f>_xll.qlInterestRateIndexValueDate(IndexON,D2279)</f>
        <v>55725</v>
      </c>
      <c r="F2279" s="155">
        <f>IFERROR(_xll.qlIndexFixing(IndexON,D2279,TRUE,_xll.ohTrigger(RecalcTrigger,TriggerON)),NA())</f>
        <v>5.7924945819909368E-3</v>
      </c>
      <c r="H2279" s="42">
        <f>_xll.qlCalendarAdvance(Calendar,$H2278,B2279,"f",FALSE)</f>
        <v>55725</v>
      </c>
      <c r="I2279" s="139">
        <f>_xll.qlInterestRateIndexValueDate(Index1M,$H2279)</f>
        <v>55729</v>
      </c>
      <c r="J2279" s="144">
        <f>IFERROR(_xll.qlIndexFixing(Index1M,$H2279,TRUE,_xll.ohTrigger(RecalcTrigger,Trigger1M)),NA())</f>
        <v>5.8473502460975437E-3</v>
      </c>
      <c r="K2279" s="44">
        <f>IFERROR(_xll.qlIndexFixing(Index3M,H2279,TRUE,_xll.ohTrigger(RecalcTrigger,Trigger3M)),NA())</f>
        <v>6.0817696893684763E-3</v>
      </c>
      <c r="L2279" s="44">
        <f>IFERROR(_xll.qlIndexFixing(Index6M,$H2279,TRUE,_xll.ohTrigger(RecalcTrigger,Trigger6M)),NA())</f>
        <v>6.0025505144633154E-3</v>
      </c>
      <c r="M2279" s="145">
        <f>IFERROR(_xll.qlIndexFixing(Index1Y,$H2279,TRUE,_xll.ohTrigger(RecalcTrigger,Trigger1Y)),NA())</f>
        <v>6.1790875695241394E-3</v>
      </c>
      <c r="N2279" s="144">
        <f>IFERROR(_xll.qlIndexFixing(ONIndex1M,I2279,TRUE,_xll.ohTrigger(RecalcTrigger,Trigger1M)),NA())</f>
        <v>5.853908739270608E-3</v>
      </c>
      <c r="O2279" s="44">
        <f>IFERROR(_xll.qlIndexFixing(ONIndex3M,I2279,TRUE,_xll.ohTrigger(RecalcTrigger,Trigger3M)),NA())</f>
        <v>6.1039963553266574E-3</v>
      </c>
      <c r="P2279" s="44">
        <f>IFERROR(_xll.qlIndexFixing(ONIndex6M,I2279,TRUE,_xll.ohTrigger(RecalcTrigger,Trigger6M)),NA())</f>
        <v>6.0323763729819291E-3</v>
      </c>
      <c r="Q2279" s="145">
        <f>IFERROR(_xll.qlIndexFixing(ONIndex1Y,I2279,TRUE,_xll.ohTrigger(RecalcTrigger,Trigger1Y)),NA())</f>
        <v>6.2741049968195739E-3</v>
      </c>
    </row>
    <row r="2280" spans="2:17" x14ac:dyDescent="0.2">
      <c r="B2280" s="39" t="s">
        <v>42</v>
      </c>
      <c r="D2280" s="42">
        <f>_xll.qlCalendarAdvance(Calendar,$D2279,B2280,"f",FALSE)</f>
        <v>55732</v>
      </c>
      <c r="E2280" s="139">
        <f>_xll.qlInterestRateIndexValueDate(IndexON,D2280)</f>
        <v>55732</v>
      </c>
      <c r="F2280" s="155">
        <f>IFERROR(_xll.qlIndexFixing(IndexON,D2280,TRUE,_xll.ohTrigger(RecalcTrigger,TriggerON)),NA())</f>
        <v>5.7882717953106066E-3</v>
      </c>
      <c r="H2280" s="42">
        <f>_xll.qlCalendarAdvance(Calendar,$H2279,B2280,"f",FALSE)</f>
        <v>55732</v>
      </c>
      <c r="I2280" s="139">
        <f>_xll.qlInterestRateIndexValueDate(Index1M,$H2280)</f>
        <v>55736</v>
      </c>
      <c r="J2280" s="144">
        <f>IFERROR(_xll.qlIndexFixing(Index1M,$H2280,TRUE,_xll.ohTrigger(RecalcTrigger,Trigger1M)),NA())</f>
        <v>5.8430426657354604E-3</v>
      </c>
      <c r="K2280" s="44">
        <f>IFERROR(_xll.qlIndexFixing(Index3M,H2280,TRUE,_xll.ohTrigger(RecalcTrigger,Trigger3M)),NA())</f>
        <v>6.0774157486196707E-3</v>
      </c>
      <c r="L2280" s="44">
        <f>IFERROR(_xll.qlIndexFixing(Index6M,$H2280,TRUE,_xll.ohTrigger(RecalcTrigger,Trigger6M)),NA())</f>
        <v>5.9995105306603668E-3</v>
      </c>
      <c r="M2280" s="145">
        <f>IFERROR(_xll.qlIndexFixing(Index1Y,$H2280,TRUE,_xll.ohTrigger(RecalcTrigger,Trigger1Y)),NA())</f>
        <v>6.1745590481124693E-3</v>
      </c>
      <c r="N2280" s="144">
        <f>IFERROR(_xll.qlIndexFixing(ONIndex1M,I2280,TRUE,_xll.ohTrigger(RecalcTrigger,Trigger1M)),NA())</f>
        <v>5.8496166303623198E-3</v>
      </c>
      <c r="O2280" s="44">
        <f>IFERROR(_xll.qlIndexFixing(ONIndex3M,I2280,TRUE,_xll.ohTrigger(RecalcTrigger,Trigger3M)),NA())</f>
        <v>6.099697390222758E-3</v>
      </c>
      <c r="P2280" s="44">
        <f>IFERROR(_xll.qlIndexFixing(ONIndex6M,I2280,TRUE,_xll.ohTrigger(RecalcTrigger,Trigger6M)),NA())</f>
        <v>6.0293000417122045E-3</v>
      </c>
      <c r="Q2280" s="145">
        <f>IFERROR(_xll.qlIndexFixing(ONIndex1Y,I2280,TRUE,_xll.ohTrigger(RecalcTrigger,Trigger1Y)),NA())</f>
        <v>6.2697695770363993E-3</v>
      </c>
    </row>
    <row r="2281" spans="2:17" x14ac:dyDescent="0.2">
      <c r="B2281" s="39" t="s">
        <v>42</v>
      </c>
      <c r="D2281" s="42">
        <f>_xll.qlCalendarAdvance(Calendar,$D2280,B2281,"f",FALSE)</f>
        <v>55739</v>
      </c>
      <c r="E2281" s="139">
        <f>_xll.qlInterestRateIndexValueDate(IndexON,D2281)</f>
        <v>55739</v>
      </c>
      <c r="F2281" s="155">
        <f>IFERROR(_xll.qlIndexFixing(IndexON,D2281,TRUE,_xll.ohTrigger(RecalcTrigger,TriggerON)),NA())</f>
        <v>5.7840423316513068E-3</v>
      </c>
      <c r="H2281" s="42">
        <f>_xll.qlCalendarAdvance(Calendar,$H2280,B2281,"f",FALSE)</f>
        <v>55739</v>
      </c>
      <c r="I2281" s="139">
        <f>_xll.qlInterestRateIndexValueDate(Index1M,$H2281)</f>
        <v>55743</v>
      </c>
      <c r="J2281" s="144">
        <f>IFERROR(_xll.qlIndexFixing(Index1M,$H2281,TRUE,_xll.ohTrigger(RecalcTrigger,Trigger1M)),NA())</f>
        <v>5.8387278802852381E-3</v>
      </c>
      <c r="K2281" s="44">
        <f>IFERROR(_xll.qlIndexFixing(Index3M,H2281,TRUE,_xll.ohTrigger(RecalcTrigger,Trigger3M)),NA())</f>
        <v>6.0730540184852069E-3</v>
      </c>
      <c r="L2281" s="44">
        <f>IFERROR(_xll.qlIndexFixing(Index6M,$H2281,TRUE,_xll.ohTrigger(RecalcTrigger,Trigger6M)),NA())</f>
        <v>5.9964741916549245E-3</v>
      </c>
      <c r="M2281" s="145">
        <f>IFERROR(_xll.qlIndexFixing(Index1Y,$H2281,TRUE,_xll.ohTrigger(RecalcTrigger,Trigger1Y)),NA())</f>
        <v>6.1700240531041266E-3</v>
      </c>
      <c r="N2281" s="144">
        <f>IFERROR(_xll.qlIndexFixing(ONIndex1M,I2281,TRUE,_xll.ohTrigger(RecalcTrigger,Trigger1M)),NA())</f>
        <v>5.8453173212935639E-3</v>
      </c>
      <c r="O2281" s="44">
        <f>IFERROR(_xll.qlIndexFixing(ONIndex3M,I2281,TRUE,_xll.ohTrigger(RecalcTrigger,Trigger3M)),NA())</f>
        <v>6.0953906699623417E-3</v>
      </c>
      <c r="P2281" s="44">
        <f>IFERROR(_xll.qlIndexFixing(ONIndex6M,I2281,TRUE,_xll.ohTrigger(RecalcTrigger,Trigger6M)),NA())</f>
        <v>6.026227165518705E-3</v>
      </c>
      <c r="Q2281" s="145">
        <f>IFERROR(_xll.qlIndexFixing(ONIndex1Y,I2281,TRUE,_xll.ohTrigger(RecalcTrigger,Trigger1Y)),NA())</f>
        <v>6.2654278109697259E-3</v>
      </c>
    </row>
    <row r="2282" spans="2:17" x14ac:dyDescent="0.2">
      <c r="B2282" s="39" t="s">
        <v>42</v>
      </c>
      <c r="D2282" s="42">
        <f>_xll.qlCalendarAdvance(Calendar,$D2281,B2282,"f",FALSE)</f>
        <v>55746</v>
      </c>
      <c r="E2282" s="139">
        <f>_xll.qlInterestRateIndexValueDate(IndexON,D2282)</f>
        <v>55746</v>
      </c>
      <c r="F2282" s="155">
        <f>IFERROR(_xll.qlIndexFixing(IndexON,D2282,TRUE,_xll.ohTrigger(RecalcTrigger,TriggerON)),NA())</f>
        <v>5.7798061896541242E-3</v>
      </c>
      <c r="H2282" s="42">
        <f>_xll.qlCalendarAdvance(Calendar,$H2281,B2282,"f",FALSE)</f>
        <v>55746</v>
      </c>
      <c r="I2282" s="139">
        <f>_xll.qlInterestRateIndexValueDate(Index1M,$H2282)</f>
        <v>55750</v>
      </c>
      <c r="J2282" s="144">
        <f>IFERROR(_xll.qlIndexFixing(Index1M,$H2282,TRUE,_xll.ohTrigger(RecalcTrigger,Trigger1M)),NA())</f>
        <v>5.834405888114633E-3</v>
      </c>
      <c r="K2282" s="44">
        <f>IFERROR(_xll.qlIndexFixing(Index3M,H2282,TRUE,_xll.ohTrigger(RecalcTrigger,Trigger3M)),NA())</f>
        <v>6.0686844946468005E-3</v>
      </c>
      <c r="L2282" s="44">
        <f>IFERROR(_xll.qlIndexFixing(Index6M,$H2282,TRUE,_xll.ohTrigger(RecalcTrigger,Trigger6M)),NA())</f>
        <v>5.9934415110747844E-3</v>
      </c>
      <c r="M2282" s="145">
        <f>IFERROR(_xll.qlIndexFixing(Index1Y,$H2282,TRUE,_xll.ohTrigger(RecalcTrigger,Trigger1Y)),NA())</f>
        <v>6.1654825803746302E-3</v>
      </c>
      <c r="N2282" s="144">
        <f>IFERROR(_xll.qlIndexFixing(ONIndex1M,I2282,TRUE,_xll.ohTrigger(RecalcTrigger,Trigger1M)),NA())</f>
        <v>5.8410108105455549E-3</v>
      </c>
      <c r="O2282" s="44">
        <f>IFERROR(_xll.qlIndexFixing(ONIndex3M,I2282,TRUE,_xll.ohTrigger(RecalcTrigger,Trigger3M)),NA())</f>
        <v>6.0910761899890531E-3</v>
      </c>
      <c r="P2282" s="44">
        <f>IFERROR(_xll.qlIndexFixing(ONIndex6M,I2282,TRUE,_xll.ohTrigger(RecalcTrigger,Trigger6M)),NA())</f>
        <v>6.0231577580704965E-3</v>
      </c>
      <c r="Q2282" s="145">
        <f>IFERROR(_xll.qlIndexFixing(ONIndex1Y,I2282,TRUE,_xll.ohTrigger(RecalcTrigger,Trigger1Y)),NA())</f>
        <v>6.2610796944628788E-3</v>
      </c>
    </row>
    <row r="2283" spans="2:17" x14ac:dyDescent="0.2">
      <c r="B2283" s="39" t="s">
        <v>42</v>
      </c>
      <c r="D2283" s="42">
        <f>_xll.qlCalendarAdvance(Calendar,$D2282,B2283,"f",FALSE)</f>
        <v>55753</v>
      </c>
      <c r="E2283" s="139">
        <f>_xll.qlInterestRateIndexValueDate(IndexON,D2283)</f>
        <v>55753</v>
      </c>
      <c r="F2283" s="155">
        <f>IFERROR(_xll.qlIndexFixing(IndexON,D2283,TRUE,_xll.ohTrigger(RecalcTrigger,TriggerON)),NA())</f>
        <v>5.7755633686795704E-3</v>
      </c>
      <c r="H2283" s="42">
        <f>_xll.qlCalendarAdvance(Calendar,$H2282,B2283,"f",FALSE)</f>
        <v>55753</v>
      </c>
      <c r="I2283" s="139">
        <f>_xll.qlInterestRateIndexValueDate(Index1M,$H2283)</f>
        <v>55757</v>
      </c>
      <c r="J2283" s="144">
        <f>IFERROR(_xll.qlIndexFixing(Index1M,$H2283,TRUE,_xll.ohTrigger(RecalcTrigger,Trigger1M)),NA())</f>
        <v>5.8300766875888262E-3</v>
      </c>
      <c r="K2283" s="44">
        <f>IFERROR(_xll.qlIndexFixing(Index3M,H2283,TRUE,_xll.ohTrigger(RecalcTrigger,Trigger3M)),NA())</f>
        <v>6.0643071727922481E-3</v>
      </c>
      <c r="L2283" s="44">
        <f>IFERROR(_xll.qlIndexFixing(Index6M,$H2283,TRUE,_xll.ohTrigger(RecalcTrigger,Trigger6M)),NA())</f>
        <v>5.99041250254861E-3</v>
      </c>
      <c r="M2283" s="145">
        <f>IFERROR(_xll.qlIndexFixing(Index1Y,$H2283,TRUE,_xll.ohTrigger(RecalcTrigger,Trigger1Y)),NA())</f>
        <v>6.160934625800374E-3</v>
      </c>
      <c r="N2283" s="144">
        <f>IFERROR(_xll.qlIndexFixing(ONIndex1M,I2283,TRUE,_xll.ohTrigger(RecalcTrigger,Trigger1M)),NA())</f>
        <v>5.8366970964396359E-3</v>
      </c>
      <c r="O2283" s="44">
        <f>IFERROR(_xll.qlIndexFixing(ONIndex3M,I2283,TRUE,_xll.ohTrigger(RecalcTrigger,Trigger3M)),NA())</f>
        <v>6.0867539462261533E-3</v>
      </c>
      <c r="P2283" s="44">
        <f>IFERROR(_xll.qlIndexFixing(ONIndex6M,I2283,TRUE,_xll.ohTrigger(RecalcTrigger,Trigger6M)),NA())</f>
        <v>6.0200918329567088E-3</v>
      </c>
      <c r="Q2283" s="145">
        <f>IFERROR(_xll.qlIndexFixing(ONIndex1Y,I2283,TRUE,_xll.ohTrigger(RecalcTrigger,Trigger1Y)),NA())</f>
        <v>6.256725223279247E-3</v>
      </c>
    </row>
    <row r="2284" spans="2:17" x14ac:dyDescent="0.2">
      <c r="B2284" s="39" t="s">
        <v>42</v>
      </c>
      <c r="D2284" s="42">
        <f>_xll.qlCalendarAdvance(Calendar,$D2283,B2284,"f",FALSE)</f>
        <v>55760</v>
      </c>
      <c r="E2284" s="139">
        <f>_xll.qlInterestRateIndexValueDate(IndexON,D2284)</f>
        <v>55760</v>
      </c>
      <c r="F2284" s="155">
        <f>IFERROR(_xll.qlIndexFixing(IndexON,D2284,TRUE,_xll.ohTrigger(RecalcTrigger,TriggerON)),NA())</f>
        <v>5.7713138672887965E-3</v>
      </c>
      <c r="H2284" s="42">
        <f>_xll.qlCalendarAdvance(Calendar,$H2283,B2284,"f",FALSE)</f>
        <v>55760</v>
      </c>
      <c r="I2284" s="139">
        <f>_xll.qlInterestRateIndexValueDate(Index1M,$H2284)</f>
        <v>55764</v>
      </c>
      <c r="J2284" s="144">
        <f>IFERROR(_xll.qlIndexFixing(Index1M,$H2284,TRUE,_xll.ohTrigger(RecalcTrigger,Trigger1M)),NA())</f>
        <v>5.8260034992452248E-3</v>
      </c>
      <c r="K2284" s="44">
        <f>IFERROR(_xll.qlIndexFixing(Index3M,H2284,TRUE,_xll.ohTrigger(RecalcTrigger,Trigger3M)),NA())</f>
        <v>6.0601857637431096E-3</v>
      </c>
      <c r="L2284" s="44">
        <f>IFERROR(_xll.qlIndexFixing(Index6M,$H2284,TRUE,_xll.ohTrigger(RecalcTrigger,Trigger6M)),NA())</f>
        <v>5.9877173522332157E-3</v>
      </c>
      <c r="M2284" s="145">
        <f>IFERROR(_xll.qlIndexFixing(Index1Y,$H2284,TRUE,_xll.ohTrigger(RecalcTrigger,Trigger1Y)),NA())</f>
        <v>6.1563801852573142E-3</v>
      </c>
      <c r="N2284" s="144">
        <f>IFERROR(_xll.qlIndexFixing(ONIndex1M,I2284,TRUE,_xll.ohTrigger(RecalcTrigger,Trigger1M)),NA())</f>
        <v>5.8323761772971494E-3</v>
      </c>
      <c r="O2284" s="44">
        <f>IFERROR(_xll.qlIndexFixing(ONIndex3M,I2284,TRUE,_xll.ohTrigger(RecalcTrigger,Trigger3M)),NA())</f>
        <v>6.0824239340373509E-3</v>
      </c>
      <c r="P2284" s="44">
        <f>IFERROR(_xll.qlIndexFixing(ONIndex6M,I2284,TRUE,_xll.ohTrigger(RecalcTrigger,Trigger6M)),NA())</f>
        <v>6.0170294037664718E-3</v>
      </c>
      <c r="Q2284" s="145">
        <f>IFERROR(_xll.qlIndexFixing(ONIndex1Y,I2284,TRUE,_xll.ohTrigger(RecalcTrigger,Trigger1Y)),NA())</f>
        <v>6.2523643932621553E-3</v>
      </c>
    </row>
    <row r="2285" spans="2:17" x14ac:dyDescent="0.2">
      <c r="B2285" s="39" t="s">
        <v>42</v>
      </c>
      <c r="D2285" s="42">
        <f>_xll.qlCalendarAdvance(Calendar,$D2284,B2285,"f",FALSE)</f>
        <v>55767</v>
      </c>
      <c r="E2285" s="139">
        <f>_xll.qlInterestRateIndexValueDate(IndexON,D2285)</f>
        <v>55767</v>
      </c>
      <c r="F2285" s="155">
        <f>IFERROR(_xll.qlIndexFixing(IndexON,D2285,TRUE,_xll.ohTrigger(RecalcTrigger,TriggerON)),NA())</f>
        <v>5.7670576848423138E-3</v>
      </c>
      <c r="H2285" s="42">
        <f>_xll.qlCalendarAdvance(Calendar,$H2284,B2285,"f",FALSE)</f>
        <v>55767</v>
      </c>
      <c r="I2285" s="139">
        <f>_xll.qlInterestRateIndexValueDate(Index1M,$H2285)</f>
        <v>55771</v>
      </c>
      <c r="J2285" s="144">
        <f>IFERROR(_xll.qlIndexFixing(Index1M,$H2285,TRUE,_xll.ohTrigger(RecalcTrigger,Trigger1M)),NA())</f>
        <v>5.8216604626135648E-3</v>
      </c>
      <c r="K2285" s="44">
        <f>IFERROR(_xll.qlIndexFixing(Index3M,H2285,TRUE,_xll.ohTrigger(RecalcTrigger,Trigger3M)),NA())</f>
        <v>6.0557934651988927E-3</v>
      </c>
      <c r="L2285" s="44">
        <f>IFERROR(_xll.qlIndexFixing(Index6M,$H2285,TRUE,_xll.ohTrigger(RecalcTrigger,Trigger6M)),NA())</f>
        <v>5.9846952912554876E-3</v>
      </c>
      <c r="M2285" s="145">
        <f>IFERROR(_xll.qlIndexFixing(Index1Y,$H2285,TRUE,_xll.ohTrigger(RecalcTrigger,Trigger1Y)),NA())</f>
        <v>6.1518192546222844E-3</v>
      </c>
      <c r="N2285" s="144">
        <f>IFERROR(_xll.qlIndexFixing(ONIndex1M,I2285,TRUE,_xll.ohTrigger(RecalcTrigger,Trigger1M)),NA())</f>
        <v>5.8280480515993105E-3</v>
      </c>
      <c r="O2285" s="44">
        <f>IFERROR(_xll.qlIndexFixing(ONIndex3M,I2285,TRUE,_xll.ohTrigger(RecalcTrigger,Trigger3M)),NA())</f>
        <v>6.0780861493459071E-3</v>
      </c>
      <c r="P2285" s="44">
        <f>IFERROR(_xll.qlIndexFixing(ONIndex6M,I2285,TRUE,_xll.ohTrigger(RecalcTrigger,Trigger6M)),NA())</f>
        <v>6.0139704840889152E-3</v>
      </c>
      <c r="Q2285" s="145">
        <f>IFERROR(_xll.qlIndexFixing(ONIndex1Y,I2285,TRUE,_xll.ohTrigger(RecalcTrigger,Trigger1Y)),NA())</f>
        <v>6.2479972003348649E-3</v>
      </c>
    </row>
    <row r="2286" spans="2:17" x14ac:dyDescent="0.2">
      <c r="B2286" s="39" t="s">
        <v>42</v>
      </c>
      <c r="D2286" s="42">
        <f>_xll.qlCalendarAdvance(Calendar,$D2285,B2286,"f",FALSE)</f>
        <v>55774</v>
      </c>
      <c r="E2286" s="139">
        <f>_xll.qlInterestRateIndexValueDate(IndexON,D2286)</f>
        <v>55774</v>
      </c>
      <c r="F2286" s="155">
        <f>IFERROR(_xll.qlIndexFixing(IndexON,D2286,TRUE,_xll.ohTrigger(RecalcTrigger,TriggerON)),NA())</f>
        <v>5.7627948201410817E-3</v>
      </c>
      <c r="H2286" s="42">
        <f>_xll.qlCalendarAdvance(Calendar,$H2285,B2286,"f",FALSE)</f>
        <v>55774</v>
      </c>
      <c r="I2286" s="139">
        <f>_xll.qlInterestRateIndexValueDate(Index1M,$H2286)</f>
        <v>55778</v>
      </c>
      <c r="J2286" s="144">
        <f>IFERROR(_xll.qlIndexFixing(Index1M,$H2286,TRUE,_xll.ohTrigger(RecalcTrigger,Trigger1M)),NA())</f>
        <v>5.8173102129090992E-3</v>
      </c>
      <c r="K2286" s="44">
        <f>IFERROR(_xll.qlIndexFixing(Index3M,H2286,TRUE,_xll.ohTrigger(RecalcTrigger,Trigger3M)),NA())</f>
        <v>6.0513933560778759E-3</v>
      </c>
      <c r="L2286" s="44">
        <f>IFERROR(_xll.qlIndexFixing(Index6M,$H2286,TRUE,_xll.ohTrigger(RecalcTrigger,Trigger6M)),NA())</f>
        <v>5.9816769410944689E-3</v>
      </c>
      <c r="M2286" s="145">
        <f>IFERROR(_xll.qlIndexFixing(Index1Y,$H2286,TRUE,_xll.ohTrigger(RecalcTrigger,Trigger1Y)),NA())</f>
        <v>6.1472518297716787E-3</v>
      </c>
      <c r="N2286" s="144">
        <f>IFERROR(_xll.qlIndexFixing(ONIndex1M,I2286,TRUE,_xll.ohTrigger(RecalcTrigger,Trigger1M)),NA())</f>
        <v>5.8237127175075898E-3</v>
      </c>
      <c r="O2286" s="44">
        <f>IFERROR(_xll.qlIndexFixing(ONIndex3M,I2286,TRUE,_xll.ohTrigger(RecalcTrigger,Trigger3M)),NA())</f>
        <v>6.0737405875155304E-3</v>
      </c>
      <c r="P2286" s="44">
        <f>IFERROR(_xll.qlIndexFixing(ONIndex6M,I2286,TRUE,_xll.ohTrigger(RecalcTrigger,Trigger6M)),NA())</f>
        <v>6.0109150875131689E-3</v>
      </c>
      <c r="Q2286" s="145">
        <f>IFERROR(_xll.qlIndexFixing(ONIndex1Y,I2286,TRUE,_xll.ohTrigger(RecalcTrigger,Trigger1Y)),NA())</f>
        <v>6.2436236401008927E-3</v>
      </c>
    </row>
    <row r="2287" spans="2:17" x14ac:dyDescent="0.2">
      <c r="B2287" s="39" t="s">
        <v>42</v>
      </c>
      <c r="D2287" s="42">
        <f>_xll.qlCalendarAdvance(Calendar,$D2286,B2287,"f",FALSE)</f>
        <v>55781</v>
      </c>
      <c r="E2287" s="139">
        <f>_xll.qlInterestRateIndexValueDate(IndexON,D2287)</f>
        <v>55781</v>
      </c>
      <c r="F2287" s="155">
        <f>IFERROR(_xll.qlIndexFixing(IndexON,D2287,TRUE,_xll.ohTrigger(RecalcTrigger,TriggerON)),NA())</f>
        <v>5.7585252721459312E-3</v>
      </c>
      <c r="H2287" s="42">
        <f>_xll.qlCalendarAdvance(Calendar,$H2286,B2287,"f",FALSE)</f>
        <v>55781</v>
      </c>
      <c r="I2287" s="139">
        <f>_xll.qlInterestRateIndexValueDate(Index1M,$H2287)</f>
        <v>55785</v>
      </c>
      <c r="J2287" s="144">
        <f>IFERROR(_xll.qlIndexFixing(Index1M,$H2287,TRUE,_xll.ohTrigger(RecalcTrigger,Trigger1M)),NA())</f>
        <v>5.8129527485011323E-3</v>
      </c>
      <c r="K2287" s="44">
        <f>IFERROR(_xll.qlIndexFixing(Index3M,H2287,TRUE,_xll.ohTrigger(RecalcTrigger,Trigger3M)),NA())</f>
        <v>6.0469854320652676E-3</v>
      </c>
      <c r="L2287" s="44">
        <f>IFERROR(_xll.qlIndexFixing(Index6M,$H2287,TRUE,_xll.ohTrigger(RecalcTrigger,Trigger6M)),NA())</f>
        <v>5.978662315378378E-3</v>
      </c>
      <c r="M2287" s="145">
        <f>IFERROR(_xll.qlIndexFixing(Index1Y,$H2287,TRUE,_xll.ohTrigger(RecalcTrigger,Trigger1Y)),NA())</f>
        <v>6.1426779065827664E-3</v>
      </c>
      <c r="N2287" s="144">
        <f>IFERROR(_xll.qlIndexFixing(ONIndex1M,I2287,TRUE,_xll.ohTrigger(RecalcTrigger,Trigger1M)),NA())</f>
        <v>5.8193701735032022E-3</v>
      </c>
      <c r="O2287" s="44">
        <f>IFERROR(_xll.qlIndexFixing(ONIndex3M,I2287,TRUE,_xll.ohTrigger(RecalcTrigger,Trigger3M)),NA())</f>
        <v>6.0693872444694819E-3</v>
      </c>
      <c r="P2287" s="44">
        <f>IFERROR(_xll.qlIndexFixing(ONIndex6M,I2287,TRUE,_xll.ohTrigger(RecalcTrigger,Trigger6M)),NA())</f>
        <v>6.0078632277882349E-3</v>
      </c>
      <c r="Q2287" s="145">
        <f>IFERROR(_xll.qlIndexFixing(ONIndex1Y,I2287,TRUE,_xll.ohTrigger(RecalcTrigger,Trigger1Y)),NA())</f>
        <v>6.2392437084834995E-3</v>
      </c>
    </row>
    <row r="2288" spans="2:17" x14ac:dyDescent="0.2">
      <c r="B2288" s="39" t="s">
        <v>42</v>
      </c>
      <c r="D2288" s="42">
        <f>_xll.qlCalendarAdvance(Calendar,$D2287,B2288,"f",FALSE)</f>
        <v>55788</v>
      </c>
      <c r="E2288" s="139">
        <f>_xll.qlInterestRateIndexValueDate(IndexON,D2288)</f>
        <v>55788</v>
      </c>
      <c r="F2288" s="155">
        <f>IFERROR(_xll.qlIndexFixing(IndexON,D2288,TRUE,_xll.ohTrigger(RecalcTrigger,TriggerON)),NA())</f>
        <v>5.7542490400575019E-3</v>
      </c>
      <c r="H2288" s="42">
        <f>_xll.qlCalendarAdvance(Calendar,$H2287,B2288,"f",FALSE)</f>
        <v>55788</v>
      </c>
      <c r="I2288" s="139">
        <f>_xll.qlInterestRateIndexValueDate(Index1M,$H2288)</f>
        <v>55792</v>
      </c>
      <c r="J2288" s="144">
        <f>IFERROR(_xll.qlIndexFixing(Index1M,$H2288,TRUE,_xll.ohTrigger(RecalcTrigger,Trigger1M)),NA())</f>
        <v>5.8083225025161401E-3</v>
      </c>
      <c r="K2288" s="44">
        <f>IFERROR(_xll.qlIndexFixing(Index3M,H2288,TRUE,_xll.ohTrigger(RecalcTrigger,Trigger3M)),NA())</f>
        <v>6.0423034422259518E-3</v>
      </c>
      <c r="L2288" s="44">
        <f>IFERROR(_xll.qlIndexFixing(Index6M,$H2288,TRUE,_xll.ohTrigger(RecalcTrigger,Trigger6M)),NA())</f>
        <v>5.9756514277345563E-3</v>
      </c>
      <c r="M2288" s="145">
        <f>IFERROR(_xll.qlIndexFixing(Index1Y,$H2288,TRUE,_xll.ohTrigger(RecalcTrigger,Trigger1Y)),NA())</f>
        <v>6.1380974809321616E-3</v>
      </c>
      <c r="N2288" s="144">
        <f>IFERROR(_xll.qlIndexFixing(ONIndex1M,I2288,TRUE,_xll.ohTrigger(RecalcTrigger,Trigger1M)),NA())</f>
        <v>5.8150204179874265E-3</v>
      </c>
      <c r="O2288" s="44">
        <f>IFERROR(_xll.qlIndexFixing(ONIndex3M,I2288,TRUE,_xll.ohTrigger(RecalcTrigger,Trigger3M)),NA())</f>
        <v>6.0650261158112784E-3</v>
      </c>
      <c r="P2288" s="44">
        <f>IFERROR(_xll.qlIndexFixing(ONIndex6M,I2288,TRUE,_xll.ohTrigger(RecalcTrigger,Trigger6M)),NA())</f>
        <v>6.0048149183433708E-3</v>
      </c>
      <c r="Q2288" s="145">
        <f>IFERROR(_xll.qlIndexFixing(ONIndex1Y,I2288,TRUE,_xll.ohTrigger(RecalcTrigger,Trigger1Y)),NA())</f>
        <v>6.2348574011661384E-3</v>
      </c>
    </row>
    <row r="2289" spans="2:17" x14ac:dyDescent="0.2">
      <c r="B2289" s="39" t="s">
        <v>42</v>
      </c>
      <c r="D2289" s="42">
        <f>_xll.qlCalendarAdvance(Calendar,$D2288,B2289,"f",FALSE)</f>
        <v>55795</v>
      </c>
      <c r="E2289" s="139">
        <f>_xll.qlInterestRateIndexValueDate(IndexON,D2289)</f>
        <v>55795</v>
      </c>
      <c r="F2289" s="155">
        <f>IFERROR(_xll.qlIndexFixing(IndexON,D2289,TRUE,_xll.ohTrigger(RecalcTrigger,TriggerON)),NA())</f>
        <v>5.7499661226767529E-3</v>
      </c>
      <c r="H2289" s="42">
        <f>_xll.qlCalendarAdvance(Calendar,$H2288,B2289,"f",FALSE)</f>
        <v>55795</v>
      </c>
      <c r="I2289" s="139">
        <f>_xll.qlInterestRateIndexValueDate(Index1M,$H2289)</f>
        <v>55799</v>
      </c>
      <c r="J2289" s="144">
        <f>IFERROR(_xll.qlIndexFixing(Index1M,$H2289,TRUE,_xll.ohTrigger(RecalcTrigger,Trigger1M)),NA())</f>
        <v>5.803950017582017E-3</v>
      </c>
      <c r="K2289" s="44">
        <f>IFERROR(_xll.qlIndexFixing(Index3M,H2289,TRUE,_xll.ohTrigger(RecalcTrigger,Trigger3M)),NA())</f>
        <v>6.0378792416487569E-3</v>
      </c>
      <c r="L2289" s="44">
        <f>IFERROR(_xll.qlIndexFixing(Index6M,$H2289,TRUE,_xll.ohTrigger(RecalcTrigger,Trigger6M)),NA())</f>
        <v>5.9724802998908878E-3</v>
      </c>
      <c r="M2289" s="145">
        <f>IFERROR(_xll.qlIndexFixing(Index1Y,$H2289,TRUE,_xll.ohTrigger(RecalcTrigger,Trigger1Y)),NA())</f>
        <v>6.1335105486975735E-3</v>
      </c>
      <c r="N2289" s="144">
        <f>IFERROR(_xll.qlIndexFixing(ONIndex1M,I2289,TRUE,_xll.ohTrigger(RecalcTrigger,Trigger1M)),NA())</f>
        <v>5.8106634492816056E-3</v>
      </c>
      <c r="O2289" s="44">
        <f>IFERROR(_xll.qlIndexFixing(ONIndex3M,I2289,TRUE,_xll.ohTrigger(RecalcTrigger,Trigger3M)),NA())</f>
        <v>6.0606571971444367E-3</v>
      </c>
      <c r="P2289" s="44">
        <f>IFERROR(_xll.qlIndexFixing(ONIndex6M,I2289,TRUE,_xll.ohTrigger(RecalcTrigger,Trigger6M)),NA())</f>
        <v>6.0017701728476425E-3</v>
      </c>
      <c r="Q2289" s="145">
        <f>IFERROR(_xll.qlIndexFixing(ONIndex1Y,I2289,TRUE,_xll.ohTrigger(RecalcTrigger,Trigger1Y)),NA())</f>
        <v>6.2304647141520064E-3</v>
      </c>
    </row>
    <row r="2290" spans="2:17" x14ac:dyDescent="0.2">
      <c r="B2290" s="39" t="s">
        <v>42</v>
      </c>
      <c r="D2290" s="42">
        <f>_xll.qlCalendarAdvance(Calendar,$D2289,B2290,"f",FALSE)</f>
        <v>55802</v>
      </c>
      <c r="E2290" s="139">
        <f>_xll.qlInterestRateIndexValueDate(IndexON,D2290)</f>
        <v>55802</v>
      </c>
      <c r="F2290" s="155">
        <f>IFERROR(_xll.qlIndexFixing(IndexON,D2290,TRUE,_xll.ohTrigger(RecalcTrigger,TriggerON)),NA())</f>
        <v>5.7456765191243875E-3</v>
      </c>
      <c r="H2290" s="42">
        <f>_xll.qlCalendarAdvance(Calendar,$H2289,B2290,"f",FALSE)</f>
        <v>55802</v>
      </c>
      <c r="I2290" s="139">
        <f>_xll.qlInterestRateIndexValueDate(Index1M,$H2290)</f>
        <v>55806</v>
      </c>
      <c r="J2290" s="144">
        <f>IFERROR(_xll.qlIndexFixing(Index1M,$H2290,TRUE,_xll.ohTrigger(RecalcTrigger,Trigger1M)),NA())</f>
        <v>5.7995703128618341E-3</v>
      </c>
      <c r="K2290" s="44">
        <f>IFERROR(_xll.qlIndexFixing(Index3M,H2290,TRUE,_xll.ohTrigger(RecalcTrigger,Trigger3M)),NA())</f>
        <v>6.0334472128517501E-3</v>
      </c>
      <c r="L2290" s="44">
        <f>IFERROR(_xll.qlIndexFixing(Index6M,$H2290,TRUE,_xll.ohTrigger(RecalcTrigger,Trigger6M)),NA())</f>
        <v>5.9696409211722062E-3</v>
      </c>
      <c r="M2290" s="145">
        <f>IFERROR(_xll.qlIndexFixing(Index1Y,$H2290,TRUE,_xll.ohTrigger(RecalcTrigger,Trigger1Y)),NA())</f>
        <v>6.128917105756272E-3</v>
      </c>
      <c r="N2290" s="144">
        <f>IFERROR(_xll.qlIndexFixing(ONIndex1M,I2290,TRUE,_xll.ohTrigger(RecalcTrigger,Trigger1M)),NA())</f>
        <v>5.8062992657070822E-3</v>
      </c>
      <c r="O2290" s="44">
        <f>IFERROR(_xll.qlIndexFixing(ONIndex3M,I2290,TRUE,_xll.ohTrigger(RecalcTrigger,Trigger3M)),NA())</f>
        <v>6.0562804842323459E-3</v>
      </c>
      <c r="P2290" s="44">
        <f>IFERROR(_xll.qlIndexFixing(ONIndex6M,I2290,TRUE,_xll.ohTrigger(RecalcTrigger,Trigger6M)),NA())</f>
        <v>5.9987290048901798E-3</v>
      </c>
      <c r="Q2290" s="145">
        <f>IFERROR(_xll.qlIndexFixing(ONIndex1Y,I2290,TRUE,_xll.ohTrigger(RecalcTrigger,Trigger1Y)),NA())</f>
        <v>6.2260656432044925E-3</v>
      </c>
    </row>
    <row r="2291" spans="2:17" x14ac:dyDescent="0.2">
      <c r="B2291" s="39" t="s">
        <v>42</v>
      </c>
      <c r="D2291" s="42">
        <f>_xll.qlCalendarAdvance(Calendar,$D2290,B2291,"f",FALSE)</f>
        <v>55809</v>
      </c>
      <c r="E2291" s="139">
        <f>_xll.qlInterestRateIndexValueDate(IndexON,D2291)</f>
        <v>55809</v>
      </c>
      <c r="F2291" s="155">
        <f>IFERROR(_xll.qlIndexFixing(IndexON,D2291,TRUE,_xll.ohTrigger(RecalcTrigger,TriggerON)),NA())</f>
        <v>5.7413802282813009E-3</v>
      </c>
      <c r="H2291" s="42">
        <f>_xll.qlCalendarAdvance(Calendar,$H2290,B2291,"f",FALSE)</f>
        <v>55809</v>
      </c>
      <c r="I2291" s="139">
        <f>_xll.qlInterestRateIndexValueDate(Index1M,$H2291)</f>
        <v>55813</v>
      </c>
      <c r="J2291" s="144">
        <f>IFERROR(_xll.qlIndexFixing(Index1M,$H2291,TRUE,_xll.ohTrigger(RecalcTrigger,Trigger1M)),NA())</f>
        <v>5.7951833867285075E-3</v>
      </c>
      <c r="K2291" s="44">
        <f>IFERROR(_xll.qlIndexFixing(Index3M,H2291,TRUE,_xll.ohTrigger(RecalcTrigger,Trigger3M)),NA())</f>
        <v>6.0290073515166468E-3</v>
      </c>
      <c r="L2291" s="44">
        <f>IFERROR(_xll.qlIndexFixing(Index6M,$H2291,TRUE,_xll.ohTrigger(RecalcTrigger,Trigger6M)),NA())</f>
        <v>5.9666413295087995E-3</v>
      </c>
      <c r="M2291" s="145">
        <f>IFERROR(_xll.qlIndexFixing(Index1Y,$H2291,TRUE,_xll.ohTrigger(RecalcTrigger,Trigger1Y)),NA())</f>
        <v>6.1243171479861839E-3</v>
      </c>
      <c r="N2291" s="144">
        <f>IFERROR(_xll.qlIndexFixing(ONIndex1M,I2291,TRUE,_xll.ohTrigger(RecalcTrigger,Trigger1M)),NA())</f>
        <v>5.8019278655851991E-3</v>
      </c>
      <c r="O2291" s="44">
        <f>IFERROR(_xll.qlIndexFixing(ONIndex3M,I2291,TRUE,_xll.ohTrigger(RecalcTrigger,Trigger3M)),NA())</f>
        <v>6.0518959726785226E-3</v>
      </c>
      <c r="P2291" s="44">
        <f>IFERROR(_xll.qlIndexFixing(ONIndex6M,I2291,TRUE,_xll.ohTrigger(RecalcTrigger,Trigger6M)),NA())</f>
        <v>5.9956914281400486E-3</v>
      </c>
      <c r="Q2291" s="145">
        <f>IFERROR(_xll.qlIndexFixing(ONIndex1Y,I2291,TRUE,_xll.ohTrigger(RecalcTrigger,Trigger1Y)),NA())</f>
        <v>6.2216601840869856E-3</v>
      </c>
    </row>
    <row r="2292" spans="2:17" x14ac:dyDescent="0.2">
      <c r="B2292" s="39" t="s">
        <v>42</v>
      </c>
      <c r="D2292" s="42">
        <f>_xll.qlCalendarAdvance(Calendar,$D2291,B2292,"f",FALSE)</f>
        <v>55816</v>
      </c>
      <c r="E2292" s="139">
        <f>_xll.qlInterestRateIndexValueDate(IndexON,D2292)</f>
        <v>55816</v>
      </c>
      <c r="F2292" s="155">
        <f>IFERROR(_xll.qlIndexFixing(IndexON,D2292,TRUE,_xll.ohTrigger(RecalcTrigger,TriggerON)),NA())</f>
        <v>5.7370772491083244E-3</v>
      </c>
      <c r="H2292" s="42">
        <f>_xll.qlCalendarAdvance(Calendar,$H2291,B2292,"f",FALSE)</f>
        <v>55816</v>
      </c>
      <c r="I2292" s="139">
        <f>_xll.qlInterestRateIndexValueDate(Index1M,$H2292)</f>
        <v>55820</v>
      </c>
      <c r="J2292" s="144">
        <f>IFERROR(_xll.qlIndexFixing(Index1M,$H2292,TRUE,_xll.ohTrigger(RecalcTrigger,Trigger1M)),NA())</f>
        <v>5.7907892375420565E-3</v>
      </c>
      <c r="K2292" s="44">
        <f>IFERROR(_xll.qlIndexFixing(Index3M,H2292,TRUE,_xll.ohTrigger(RecalcTrigger,Trigger3M)),NA())</f>
        <v>6.0245596533295065E-3</v>
      </c>
      <c r="L2292" s="44">
        <f>IFERROR(_xll.qlIndexFixing(Index6M,$H2292,TRUE,_xll.ohTrigger(RecalcTrigger,Trigger6M)),NA())</f>
        <v>5.9636455304261484E-3</v>
      </c>
      <c r="M2292" s="145">
        <f>IFERROR(_xll.qlIndexFixing(Index1Y,$H2292,TRUE,_xll.ohTrigger(RecalcTrigger,Trigger1Y)),NA())</f>
        <v>6.1197106712652374E-3</v>
      </c>
      <c r="N2292" s="144">
        <f>IFERROR(_xll.qlIndexFixing(ONIndex1M,I2292,TRUE,_xll.ohTrigger(RecalcTrigger,Trigger1M)),NA())</f>
        <v>5.7975492473971713E-3</v>
      </c>
      <c r="O2292" s="44">
        <f>IFERROR(_xll.qlIndexFixing(ONIndex3M,I2292,TRUE,_xll.ohTrigger(RecalcTrigger,Trigger3M)),NA())</f>
        <v>6.0475036581664199E-3</v>
      </c>
      <c r="P2292" s="44">
        <f>IFERROR(_xll.qlIndexFixing(ONIndex6M,I2292,TRUE,_xll.ohTrigger(RecalcTrigger,Trigger6M)),NA())</f>
        <v>5.9926574561064427E-3</v>
      </c>
      <c r="Q2292" s="145">
        <f>IFERROR(_xll.qlIndexFixing(ONIndex1Y,I2292,TRUE,_xll.ohTrigger(RecalcTrigger,Trigger1Y)),NA())</f>
        <v>6.2172483325628747E-3</v>
      </c>
    </row>
    <row r="2293" spans="2:17" x14ac:dyDescent="0.2">
      <c r="B2293" s="39" t="s">
        <v>42</v>
      </c>
      <c r="D2293" s="42">
        <f>_xll.qlCalendarAdvance(Calendar,$D2292,B2293,"f",FALSE)</f>
        <v>55823</v>
      </c>
      <c r="E2293" s="139">
        <f>_xll.qlInterestRateIndexValueDate(IndexON,D2293)</f>
        <v>55823</v>
      </c>
      <c r="F2293" s="155">
        <f>IFERROR(_xll.qlIndexFixing(IndexON,D2293,TRUE,_xll.ohTrigger(RecalcTrigger,TriggerON)),NA())</f>
        <v>5.7327675807261613E-3</v>
      </c>
      <c r="H2293" s="42">
        <f>_xll.qlCalendarAdvance(Calendar,$H2292,B2293,"f",FALSE)</f>
        <v>55823</v>
      </c>
      <c r="I2293" s="139">
        <f>_xll.qlInterestRateIndexValueDate(Index1M,$H2293)</f>
        <v>55827</v>
      </c>
      <c r="J2293" s="144">
        <f>IFERROR(_xll.qlIndexFixing(Index1M,$H2293,TRUE,_xll.ohTrigger(RecalcTrigger,Trigger1M)),NA())</f>
        <v>5.7866563618036437E-3</v>
      </c>
      <c r="K2293" s="44">
        <f>IFERROR(_xll.qlIndexFixing(Index3M,H2293,TRUE,_xll.ohTrigger(RecalcTrigger,Trigger3M)),NA())</f>
        <v>6.0201041139772574E-3</v>
      </c>
      <c r="L2293" s="44">
        <f>IFERROR(_xll.qlIndexFixing(Index6M,$H2293,TRUE,_xll.ohTrigger(RecalcTrigger,Trigger6M)),NA())</f>
        <v>5.96065353755291E-3</v>
      </c>
      <c r="M2293" s="145">
        <f>IFERROR(_xll.qlIndexFixing(Index1Y,$H2293,TRUE,_xll.ohTrigger(RecalcTrigger,Trigger1Y)),NA())</f>
        <v>6.1150976714713602E-3</v>
      </c>
      <c r="N2293" s="144">
        <f>IFERROR(_xll.qlIndexFixing(ONIndex1M,I2293,TRUE,_xll.ohTrigger(RecalcTrigger,Trigger1M)),NA())</f>
        <v>5.7931634094643414E-3</v>
      </c>
      <c r="O2293" s="44">
        <f>IFERROR(_xll.qlIndexFixing(ONIndex3M,I2293,TRUE,_xll.ohTrigger(RecalcTrigger,Trigger3M)),NA())</f>
        <v>6.0431035362995544E-3</v>
      </c>
      <c r="P2293" s="44">
        <f>IFERROR(_xll.qlIndexFixing(ONIndex6M,I2293,TRUE,_xll.ohTrigger(RecalcTrigger,Trigger6M)),NA())</f>
        <v>5.989627102458428E-3</v>
      </c>
      <c r="Q2293" s="145">
        <f>IFERROR(_xll.qlIndexFixing(ONIndex1Y,I2293,TRUE,_xll.ohTrigger(RecalcTrigger,Trigger1Y)),NA())</f>
        <v>6.2128300845554207E-3</v>
      </c>
    </row>
    <row r="2294" spans="2:17" x14ac:dyDescent="0.2">
      <c r="B2294" s="39" t="s">
        <v>42</v>
      </c>
      <c r="D2294" s="42">
        <f>_xll.qlCalendarAdvance(Calendar,$D2293,B2294,"f",FALSE)</f>
        <v>55830</v>
      </c>
      <c r="E2294" s="139">
        <f>_xll.qlInterestRateIndexValueDate(IndexON,D2294)</f>
        <v>55830</v>
      </c>
      <c r="F2294" s="155">
        <f>IFERROR(_xll.qlIndexFixing(IndexON,D2294,TRUE,_xll.ohTrigger(RecalcTrigger,TriggerON)),NA())</f>
        <v>5.728451222175579E-3</v>
      </c>
      <c r="H2294" s="42">
        <f>_xll.qlCalendarAdvance(Calendar,$H2293,B2294,"f",FALSE)</f>
        <v>55830</v>
      </c>
      <c r="I2294" s="139">
        <f>_xll.qlInterestRateIndexValueDate(Index1M,$H2294)</f>
        <v>55834</v>
      </c>
      <c r="J2294" s="144">
        <f>IFERROR(_xll.qlIndexFixing(Index1M,$H2294,TRUE,_xll.ohTrigger(RecalcTrigger,Trigger1M)),NA())</f>
        <v>5.7822483487397491E-3</v>
      </c>
      <c r="K2294" s="44">
        <f>IFERROR(_xll.qlIndexFixing(Index3M,H2294,TRUE,_xll.ohTrigger(RecalcTrigger,Trigger3M)),NA())</f>
        <v>6.0156407291424843E-3</v>
      </c>
      <c r="L2294" s="44">
        <f>IFERROR(_xll.qlIndexFixing(Index6M,$H2294,TRUE,_xll.ohTrigger(RecalcTrigger,Trigger6M)),NA())</f>
        <v>5.9576653645151082E-3</v>
      </c>
      <c r="M2294" s="145">
        <f>IFERROR(_xll.qlIndexFixing(Index1Y,$H2294,TRUE,_xll.ohTrigger(RecalcTrigger,Trigger1Y)),NA())</f>
        <v>6.1104781444831354E-3</v>
      </c>
      <c r="N2294" s="144">
        <f>IFERROR(_xll.qlIndexFixing(ONIndex1M,I2294,TRUE,_xll.ohTrigger(RecalcTrigger,Trigger1M)),NA())</f>
        <v>5.7887703501080523E-3</v>
      </c>
      <c r="O2294" s="44">
        <f>IFERROR(_xll.qlIndexFixing(ONIndex3M,I2294,TRUE,_xll.ohTrigger(RecalcTrigger,Trigger3M)),NA())</f>
        <v>6.0386956028413152E-3</v>
      </c>
      <c r="P2294" s="44">
        <f>IFERROR(_xll.qlIndexFixing(ONIndex6M,I2294,TRUE,_xll.ohTrigger(RecalcTrigger,Trigger6M)),NA())</f>
        <v>5.9866003807051982E-3</v>
      </c>
      <c r="Q2294" s="145">
        <f>IFERROR(_xll.qlIndexFixing(ONIndex1Y,I2294,TRUE,_xll.ohTrigger(RecalcTrigger,Trigger1Y)),NA())</f>
        <v>6.2084054359079488E-3</v>
      </c>
    </row>
    <row r="2295" spans="2:17" x14ac:dyDescent="0.2">
      <c r="B2295" s="39" t="s">
        <v>42</v>
      </c>
      <c r="D2295" s="42">
        <f>_xll.qlCalendarAdvance(Calendar,$D2294,B2295,"f",FALSE)</f>
        <v>55837</v>
      </c>
      <c r="E2295" s="139">
        <f>_xll.qlInterestRateIndexValueDate(IndexON,D2295)</f>
        <v>55837</v>
      </c>
      <c r="F2295" s="155">
        <f>IFERROR(_xll.qlIndexFixing(IndexON,D2295,TRUE,_xll.ohTrigger(RecalcTrigger,TriggerON)),NA())</f>
        <v>5.7241281723374726E-3</v>
      </c>
      <c r="H2295" s="42">
        <f>_xll.qlCalendarAdvance(Calendar,$H2294,B2295,"f",FALSE)</f>
        <v>55837</v>
      </c>
      <c r="I2295" s="139">
        <f>_xll.qlInterestRateIndexValueDate(Index1M,$H2295)</f>
        <v>55841</v>
      </c>
      <c r="J2295" s="144">
        <f>IFERROR(_xll.qlIndexFixing(Index1M,$H2295,TRUE,_xll.ohTrigger(RecalcTrigger,Trigger1M)),NA())</f>
        <v>5.7778331079054723E-3</v>
      </c>
      <c r="K2295" s="44">
        <f>IFERROR(_xll.qlIndexFixing(Index3M,H2295,TRUE,_xll.ohTrigger(RecalcTrigger,Trigger3M)),NA())</f>
        <v>6.0111694945155902E-3</v>
      </c>
      <c r="L2295" s="44">
        <f>IFERROR(_xll.qlIndexFixing(Index6M,$H2295,TRUE,_xll.ohTrigger(RecalcTrigger,Trigger6M)),NA())</f>
        <v>5.9546810249396457E-3</v>
      </c>
      <c r="M2295" s="145">
        <f>IFERROR(_xll.qlIndexFixing(Index1Y,$H2295,TRUE,_xll.ohTrigger(RecalcTrigger,Trigger1Y)),NA())</f>
        <v>6.1058520861789305E-3</v>
      </c>
      <c r="N2295" s="144">
        <f>IFERROR(_xll.qlIndexFixing(ONIndex1M,I2295,TRUE,_xll.ohTrigger(RecalcTrigger,Trigger1M)),NA())</f>
        <v>5.7843700677295828E-3</v>
      </c>
      <c r="O2295" s="44">
        <f>IFERROR(_xll.qlIndexFixing(ONIndex3M,I2295,TRUE,_xll.ohTrigger(RecalcTrigger,Trigger3M)),NA())</f>
        <v>6.034279853315283E-3</v>
      </c>
      <c r="P2295" s="44">
        <f>IFERROR(_xll.qlIndexFixing(ONIndex6M,I2295,TRUE,_xll.ohTrigger(RecalcTrigger,Trigger6M)),NA())</f>
        <v>5.9835773045957552E-3</v>
      </c>
      <c r="Q2295" s="145">
        <f>IFERROR(_xll.qlIndexFixing(ONIndex1Y,I2295,TRUE,_xll.ohTrigger(RecalcTrigger,Trigger1Y)),NA())</f>
        <v>6.2039743823039117E-3</v>
      </c>
    </row>
    <row r="2296" spans="2:17" x14ac:dyDescent="0.2">
      <c r="B2296" s="39" t="s">
        <v>42</v>
      </c>
      <c r="D2296" s="42">
        <f>_xll.qlCalendarAdvance(Calendar,$D2295,B2296,"f",FALSE)</f>
        <v>55844</v>
      </c>
      <c r="E2296" s="139">
        <f>_xll.qlInterestRateIndexValueDate(IndexON,D2296)</f>
        <v>55844</v>
      </c>
      <c r="F2296" s="155">
        <f>IFERROR(_xll.qlIndexFixing(IndexON,D2296,TRUE,_xll.ohTrigger(RecalcTrigger,TriggerON)),NA())</f>
        <v>5.7197984300128013E-3</v>
      </c>
      <c r="H2296" s="42">
        <f>_xll.qlCalendarAdvance(Calendar,$H2295,B2296,"f",FALSE)</f>
        <v>55844</v>
      </c>
      <c r="I2296" s="139">
        <f>_xll.qlInterestRateIndexValueDate(Index1M,$H2296)</f>
        <v>55848</v>
      </c>
      <c r="J2296" s="144">
        <f>IFERROR(_xll.qlIndexFixing(Index1M,$H2296,TRUE,_xll.ohTrigger(RecalcTrigger,Trigger1M)),NA())</f>
        <v>5.7728700587869608E-3</v>
      </c>
      <c r="K2296" s="44">
        <f>IFERROR(_xll.qlIndexFixing(Index3M,H2296,TRUE,_xll.ohTrigger(RecalcTrigger,Trigger3M)),NA())</f>
        <v>6.0066904057782915E-3</v>
      </c>
      <c r="L2296" s="44">
        <f>IFERROR(_xll.qlIndexFixing(Index6M,$H2296,TRUE,_xll.ohTrigger(RecalcTrigger,Trigger6M)),NA())</f>
        <v>5.951700532453863E-3</v>
      </c>
      <c r="M2296" s="145">
        <f>IFERROR(_xll.qlIndexFixing(Index1Y,$H2296,TRUE,_xll.ohTrigger(RecalcTrigger,Trigger1Y)),NA())</f>
        <v>6.1012194924377665E-3</v>
      </c>
      <c r="N2296" s="144">
        <f>IFERROR(_xll.qlIndexFixing(ONIndex1M,I2296,TRUE,_xll.ohTrigger(RecalcTrigger,Trigger1M)),NA())</f>
        <v>5.7799625606502758E-3</v>
      </c>
      <c r="O2296" s="44">
        <f>IFERROR(_xll.qlIndexFixing(ONIndex3M,I2296,TRUE,_xll.ohTrigger(RecalcTrigger,Trigger3M)),NA())</f>
        <v>6.0298562835647829E-3</v>
      </c>
      <c r="P2296" s="44">
        <f>IFERROR(_xll.qlIndexFixing(ONIndex6M,I2296,TRUE,_xll.ohTrigger(RecalcTrigger,Trigger6M)),NA())</f>
        <v>5.9805578877192289E-3</v>
      </c>
      <c r="Q2296" s="145">
        <f>IFERROR(_xll.qlIndexFixing(ONIndex1Y,I2296,TRUE,_xll.ohTrigger(RecalcTrigger,Trigger1Y)),NA())</f>
        <v>6.1995369196665706E-3</v>
      </c>
    </row>
    <row r="2297" spans="2:17" x14ac:dyDescent="0.2">
      <c r="B2297" s="39" t="s">
        <v>42</v>
      </c>
      <c r="D2297" s="42">
        <f>_xll.qlCalendarAdvance(Calendar,$D2296,B2297,"f",FALSE)</f>
        <v>55851</v>
      </c>
      <c r="E2297" s="139">
        <f>_xll.qlInterestRateIndexValueDate(IndexON,D2297)</f>
        <v>55851</v>
      </c>
      <c r="F2297" s="155">
        <f>IFERROR(_xll.qlIndexFixing(IndexON,D2297,TRUE,_xll.ohTrigger(RecalcTrigger,TriggerON)),NA())</f>
        <v>5.7154619945620766E-3</v>
      </c>
      <c r="H2297" s="42">
        <f>_xll.qlCalendarAdvance(Calendar,$H2296,B2297,"f",FALSE)</f>
        <v>55851</v>
      </c>
      <c r="I2297" s="139">
        <f>_xll.qlInterestRateIndexValueDate(Index1M,$H2297)</f>
        <v>55855</v>
      </c>
      <c r="J2297" s="144">
        <f>IFERROR(_xll.qlIndexFixing(Index1M,$H2297,TRUE,_xll.ohTrigger(RecalcTrigger,Trigger1M)),NA())</f>
        <v>5.7687100887411861E-3</v>
      </c>
      <c r="K2297" s="44">
        <f>IFERROR(_xll.qlIndexFixing(Index3M,H2297,TRUE,_xll.ohTrigger(RecalcTrigger,Trigger3M)),NA())</f>
        <v>6.0024754235836952E-3</v>
      </c>
      <c r="L2297" s="44">
        <f>IFERROR(_xll.qlIndexFixing(Index6M,$H2297,TRUE,_xll.ohTrigger(RecalcTrigger,Trigger6M)),NA())</f>
        <v>5.9487239006855404E-3</v>
      </c>
      <c r="M2297" s="145">
        <f>IFERROR(_xll.qlIndexFixing(Index1Y,$H2297,TRUE,_xll.ohTrigger(RecalcTrigger,Trigger1Y)),NA())</f>
        <v>6.0965803591382277E-3</v>
      </c>
      <c r="N2297" s="144">
        <f>IFERROR(_xll.qlIndexFixing(ONIndex1M,I2297,TRUE,_xll.ohTrigger(RecalcTrigger,Trigger1M)),NA())</f>
        <v>5.7755478273513461E-3</v>
      </c>
      <c r="O2297" s="44">
        <f>IFERROR(_xll.qlIndexFixing(ONIndex3M,I2297,TRUE,_xll.ohTrigger(RecalcTrigger,Trigger3M)),NA())</f>
        <v>6.0254248891133955E-3</v>
      </c>
      <c r="P2297" s="44">
        <f>IFERROR(_xll.qlIndexFixing(ONIndex6M,I2297,TRUE,_xll.ohTrigger(RecalcTrigger,Trigger6M)),NA())</f>
        <v>5.9775421435848131E-3</v>
      </c>
      <c r="Q2297" s="145">
        <f>IFERROR(_xll.qlIndexFixing(ONIndex1Y,I2297,TRUE,_xll.ohTrigger(RecalcTrigger,Trigger1Y)),NA())</f>
        <v>6.1950930436793783E-3</v>
      </c>
    </row>
    <row r="2298" spans="2:17" x14ac:dyDescent="0.2">
      <c r="B2298" s="39" t="s">
        <v>42</v>
      </c>
      <c r="D2298" s="42">
        <f>_xll.qlCalendarAdvance(Calendar,$D2297,B2298,"f",FALSE)</f>
        <v>55858</v>
      </c>
      <c r="E2298" s="139">
        <f>_xll.qlInterestRateIndexValueDate(IndexON,D2298)</f>
        <v>55858</v>
      </c>
      <c r="F2298" s="155">
        <f>IFERROR(_xll.qlIndexFixing(IndexON,D2298,TRUE,_xll.ohTrigger(RecalcTrigger,TriggerON)),NA())</f>
        <v>5.7111188647063216E-3</v>
      </c>
      <c r="H2298" s="42">
        <f>_xll.qlCalendarAdvance(Calendar,$H2297,B2298,"f",FALSE)</f>
        <v>55858</v>
      </c>
      <c r="I2298" s="139">
        <f>_xll.qlInterestRateIndexValueDate(Index1M,$H2298)</f>
        <v>55862</v>
      </c>
      <c r="J2298" s="144">
        <f>IFERROR(_xll.qlIndexFixing(Index1M,$H2298,TRUE,_xll.ohTrigger(RecalcTrigger,Trigger1M)),NA())</f>
        <v>5.7642725669717907E-3</v>
      </c>
      <c r="K2298" s="44">
        <f>IFERROR(_xll.qlIndexFixing(Index3M,H2298,TRUE,_xll.ohTrigger(RecalcTrigger,Trigger3M)),NA())</f>
        <v>5.9979812509760077E-3</v>
      </c>
      <c r="L2298" s="44">
        <f>IFERROR(_xll.qlIndexFixing(Index6M,$H2298,TRUE,_xll.ohTrigger(RecalcTrigger,Trigger6M)),NA())</f>
        <v>5.9457511432598224E-3</v>
      </c>
      <c r="M2298" s="145">
        <f>IFERROR(_xll.qlIndexFixing(Index1Y,$H2298,TRUE,_xll.ohTrigger(RecalcTrigger,Trigger1Y)),NA())</f>
        <v>6.0919346821599945E-3</v>
      </c>
      <c r="N2298" s="144">
        <f>IFERROR(_xll.qlIndexFixing(ONIndex1M,I2298,TRUE,_xll.ohTrigger(RecalcTrigger,Trigger1M)),NA())</f>
        <v>5.7711258659942644E-3</v>
      </c>
      <c r="O2298" s="44">
        <f>IFERROR(_xll.qlIndexFixing(ONIndex3M,I2298,TRUE,_xll.ohTrigger(RecalcTrigger,Trigger3M)),NA())</f>
        <v>6.0209856658843819E-3</v>
      </c>
      <c r="P2298" s="44">
        <f>IFERROR(_xll.qlIndexFixing(ONIndex6M,I2298,TRUE,_xll.ohTrigger(RecalcTrigger,Trigger6M)),NA())</f>
        <v>5.9745300857816375E-3</v>
      </c>
      <c r="Q2298" s="145">
        <f>IFERROR(_xll.qlIndexFixing(ONIndex1Y,I2298,TRUE,_xll.ohTrigger(RecalcTrigger,Trigger1Y)),NA())</f>
        <v>6.1906427503455319E-3</v>
      </c>
    </row>
    <row r="2299" spans="2:17" x14ac:dyDescent="0.2">
      <c r="B2299" s="39" t="s">
        <v>42</v>
      </c>
      <c r="D2299" s="42">
        <f>_xll.qlCalendarAdvance(Calendar,$D2298,B2299,"f",FALSE)</f>
        <v>55865</v>
      </c>
      <c r="E2299" s="139">
        <f>_xll.qlInterestRateIndexValueDate(IndexON,D2299)</f>
        <v>55865</v>
      </c>
      <c r="F2299" s="155">
        <f>IFERROR(_xll.qlIndexFixing(IndexON,D2299,TRUE,_xll.ohTrigger(RecalcTrigger,TriggerON)),NA())</f>
        <v>5.7067690396461757E-3</v>
      </c>
      <c r="H2299" s="42">
        <f>_xll.qlCalendarAdvance(Calendar,$H2298,B2299,"f",FALSE)</f>
        <v>55865</v>
      </c>
      <c r="I2299" s="139">
        <f>_xll.qlInterestRateIndexValueDate(Index1M,$H2299)</f>
        <v>55869</v>
      </c>
      <c r="J2299" s="144">
        <f>IFERROR(_xll.qlIndexFixing(Index1M,$H2299,TRUE,_xll.ohTrigger(RecalcTrigger,Trigger1M)),NA())</f>
        <v>5.7598278107261515E-3</v>
      </c>
      <c r="K2299" s="44">
        <f>IFERROR(_xll.qlIndexFixing(Index3M,H2299,TRUE,_xll.ohTrigger(RecalcTrigger,Trigger3M)),NA())</f>
        <v>5.9934792117001248E-3</v>
      </c>
      <c r="L2299" s="44">
        <f>IFERROR(_xll.qlIndexFixing(Index6M,$H2299,TRUE,_xll.ohTrigger(RecalcTrigger,Trigger6M)),NA())</f>
        <v>5.9427822738044901E-3</v>
      </c>
      <c r="M2299" s="145">
        <f>IFERROR(_xll.qlIndexFixing(Index1Y,$H2299,TRUE,_xll.ohTrigger(RecalcTrigger,Trigger1Y)),NA())</f>
        <v>6.0872824573818696E-3</v>
      </c>
      <c r="N2299" s="144">
        <f>IFERROR(_xll.qlIndexFixing(ONIndex1M,I2299,TRUE,_xll.ohTrigger(RecalcTrigger,Trigger1M)),NA())</f>
        <v>5.7666966750602455E-3</v>
      </c>
      <c r="O2299" s="44">
        <f>IFERROR(_xll.qlIndexFixing(ONIndex3M,I2299,TRUE,_xll.ohTrigger(RecalcTrigger,Trigger3M)),NA())</f>
        <v>6.0165386091615147E-3</v>
      </c>
      <c r="P2299" s="44">
        <f>IFERROR(_xll.qlIndexFixing(ONIndex6M,I2299,TRUE,_xll.ohTrigger(RecalcTrigger,Trigger6M)),NA())</f>
        <v>5.971521727898832E-3</v>
      </c>
      <c r="Q2299" s="145">
        <f>IFERROR(_xll.qlIndexFixing(ONIndex1Y,I2299,TRUE,_xll.ohTrigger(RecalcTrigger,Trigger1Y)),NA())</f>
        <v>6.1861860352685483E-3</v>
      </c>
    </row>
    <row r="2300" spans="2:17" x14ac:dyDescent="0.2">
      <c r="B2300" s="39" t="s">
        <v>42</v>
      </c>
      <c r="D2300" s="42">
        <f>_xll.qlCalendarAdvance(Calendar,$D2299,B2300,"f",FALSE)</f>
        <v>55872</v>
      </c>
      <c r="E2300" s="139">
        <f>_xll.qlInterestRateIndexValueDate(IndexON,D2300)</f>
        <v>55872</v>
      </c>
      <c r="F2300" s="155">
        <f>IFERROR(_xll.qlIndexFixing(IndexON,D2300,TRUE,_xll.ohTrigger(RecalcTrigger,TriggerON)),NA())</f>
        <v>5.702412518182598E-3</v>
      </c>
      <c r="H2300" s="42">
        <f>_xll.qlCalendarAdvance(Calendar,$H2299,B2300,"f",FALSE)</f>
        <v>55872</v>
      </c>
      <c r="I2300" s="139">
        <f>_xll.qlInterestRateIndexValueDate(Index1M,$H2300)</f>
        <v>55876</v>
      </c>
      <c r="J2300" s="144">
        <f>IFERROR(_xll.qlIndexFixing(Index1M,$H2300,TRUE,_xll.ohTrigger(RecalcTrigger,Trigger1M)),NA())</f>
        <v>5.7553758183720256E-3</v>
      </c>
      <c r="K2300" s="44">
        <f>IFERROR(_xll.qlIndexFixing(Index3M,H2300,TRUE,_xll.ohTrigger(RecalcTrigger,Trigger3M)),NA())</f>
        <v>5.9889693014403772E-3</v>
      </c>
      <c r="L2300" s="44">
        <f>IFERROR(_xll.qlIndexFixing(Index6M,$H2300,TRUE,_xll.ohTrigger(RecalcTrigger,Trigger6M)),NA())</f>
        <v>5.9398173059464444E-3</v>
      </c>
      <c r="M2300" s="145">
        <f>IFERROR(_xll.qlIndexFixing(Index1Y,$H2300,TRUE,_xll.ohTrigger(RecalcTrigger,Trigger1Y)),NA())</f>
        <v>6.0826236806835335E-3</v>
      </c>
      <c r="N2300" s="144">
        <f>IFERROR(_xll.qlIndexFixing(ONIndex1M,I2300,TRUE,_xll.ohTrigger(RecalcTrigger,Trigger1M)),NA())</f>
        <v>5.7604488376661322E-3</v>
      </c>
      <c r="O2300" s="44">
        <f>IFERROR(_xll.qlIndexFixing(ONIndex3M,I2300,TRUE,_xll.ohTrigger(RecalcTrigger,Trigger3M)),NA())</f>
        <v>6.0102723606014763E-3</v>
      </c>
      <c r="P2300" s="44">
        <f>IFERROR(_xll.qlIndexFixing(ONIndex6M,I2300,TRUE,_xll.ohTrigger(RecalcTrigger,Trigger6M)),NA())</f>
        <v>5.9673294558759693E-3</v>
      </c>
      <c r="Q2300" s="145">
        <f>IFERROR(_xll.qlIndexFixing(ONIndex1Y,I2300,TRUE,_xll.ohTrigger(RecalcTrigger,Trigger1Y)),NA())</f>
        <v>6.1799141919305356E-3</v>
      </c>
    </row>
    <row r="2301" spans="2:17" x14ac:dyDescent="0.2">
      <c r="B2301" s="39" t="s">
        <v>42</v>
      </c>
      <c r="D2301" s="42">
        <f>_xll.qlCalendarAdvance(Calendar,$D2300,B2301,"f",FALSE)</f>
        <v>55880</v>
      </c>
      <c r="E2301" s="139">
        <f>_xll.qlInterestRateIndexValueDate(IndexON,D2301)</f>
        <v>55880</v>
      </c>
      <c r="F2301" s="155">
        <f>IFERROR(_xll.qlIndexFixing(IndexON,D2301,TRUE,_xll.ohTrigger(RecalcTrigger,TriggerON)),NA())</f>
        <v>5.696891538855553E-3</v>
      </c>
      <c r="H2301" s="42">
        <f>_xll.qlCalendarAdvance(Calendar,$H2300,B2301,"f",FALSE)</f>
        <v>55880</v>
      </c>
      <c r="I2301" s="139">
        <f>_xll.qlInterestRateIndexValueDate(Index1M,$H2301)</f>
        <v>55884</v>
      </c>
      <c r="J2301" s="144">
        <f>IFERROR(_xll.qlIndexFixing(Index1M,$H2301,TRUE,_xll.ohTrigger(RecalcTrigger,Trigger1M)),NA())</f>
        <v>5.7502789644705132E-3</v>
      </c>
      <c r="K2301" s="44">
        <f>IFERROR(_xll.qlIndexFixing(Index3M,H2301,TRUE,_xll.ohTrigger(RecalcTrigger,Trigger3M)),NA())</f>
        <v>5.9840800185426701E-3</v>
      </c>
      <c r="L2301" s="44">
        <f>IFERROR(_xll.qlIndexFixing(Index6M,$H2301,TRUE,_xll.ohTrigger(RecalcTrigger,Trigger6M)),NA())</f>
        <v>5.9365947875891761E-3</v>
      </c>
      <c r="M2301" s="145">
        <f>IFERROR(_xll.qlIndexFixing(Index1Y,$H2301,TRUE,_xll.ohTrigger(RecalcTrigger,Trigger1Y)),NA())</f>
        <v>6.0772913364126298E-3</v>
      </c>
      <c r="N2301" s="144">
        <f>IFERROR(_xll.qlIndexFixing(ONIndex1M,I2301,TRUE,_xll.ohTrigger(RecalcTrigger,Trigger1M)),NA())</f>
        <v>5.7560019400160201E-3</v>
      </c>
      <c r="O2301" s="44">
        <f>IFERROR(_xll.qlIndexFixing(ONIndex3M,I2301,TRUE,_xll.ohTrigger(RecalcTrigger,Trigger3M)),NA())</f>
        <v>6.0058061130430218E-3</v>
      </c>
      <c r="P2301" s="44">
        <f>IFERROR(_xll.qlIndexFixing(ONIndex6M,I2301,TRUE,_xll.ohTrigger(RecalcTrigger,Trigger6M)),NA())</f>
        <v>5.96433004105279E-3</v>
      </c>
      <c r="Q2301" s="145">
        <f>IFERROR(_xll.qlIndexFixing(ONIndex1Y,I2301,TRUE,_xll.ohTrigger(RecalcTrigger,Trigger1Y)),NA())</f>
        <v>6.175441710505325E-3</v>
      </c>
    </row>
    <row r="2302" spans="2:17" x14ac:dyDescent="0.2">
      <c r="B2302" s="39" t="s">
        <v>42</v>
      </c>
      <c r="D2302" s="42">
        <f>_xll.qlCalendarAdvance(Calendar,$D2301,B2302,"f",FALSE)</f>
        <v>55887</v>
      </c>
      <c r="E2302" s="139">
        <f>_xll.qlInterestRateIndexValueDate(IndexON,D2302)</f>
        <v>55887</v>
      </c>
      <c r="F2302" s="155">
        <f>IFERROR(_xll.qlIndexFixing(IndexON,D2302,TRUE,_xll.ohTrigger(RecalcTrigger,TriggerON)),NA())</f>
        <v>5.6925195694823572E-3</v>
      </c>
      <c r="H2302" s="42">
        <f>_xll.qlCalendarAdvance(Calendar,$H2301,B2302,"f",FALSE)</f>
        <v>55887</v>
      </c>
      <c r="I2302" s="139">
        <f>_xll.qlInterestRateIndexValueDate(Index1M,$H2302)</f>
        <v>55891</v>
      </c>
      <c r="J2302" s="144">
        <f>IFERROR(_xll.qlIndexFixing(Index1M,$H2302,TRUE,_xll.ohTrigger(RecalcTrigger,Trigger1M)),NA())</f>
        <v>5.7458114606636201E-3</v>
      </c>
      <c r="K2302" s="44">
        <f>IFERROR(_xll.qlIndexFixing(Index3M,H2302,TRUE,_xll.ohTrigger(RecalcTrigger,Trigger3M)),NA())</f>
        <v>5.9792786836315179E-3</v>
      </c>
      <c r="L2302" s="44">
        <f>IFERROR(_xll.qlIndexFixing(Index6M,$H2302,TRUE,_xll.ohTrigger(RecalcTrigger,Trigger6M)),NA())</f>
        <v>5.9336379894241922E-3</v>
      </c>
      <c r="M2302" s="145">
        <f>IFERROR(_xll.qlIndexFixing(Index1Y,$H2302,TRUE,_xll.ohTrigger(RecalcTrigger,Trigger1Y)),NA())</f>
        <v>6.0726185060120917E-3</v>
      </c>
      <c r="N2302" s="144">
        <f>IFERROR(_xll.qlIndexFixing(ONIndex1M,I2302,TRUE,_xll.ohTrigger(RecalcTrigger,Trigger1M)),NA())</f>
        <v>5.7527292761427873E-3</v>
      </c>
      <c r="O2302" s="44">
        <f>IFERROR(_xll.qlIndexFixing(ONIndex3M,I2302,TRUE,_xll.ohTrigger(RecalcTrigger,Trigger3M)),NA())</f>
        <v>6.0025111005668208E-3</v>
      </c>
      <c r="P2302" s="44">
        <f>IFERROR(_xll.qlIndexFixing(ONIndex6M,I2302,TRUE,_xll.ohTrigger(RecalcTrigger,Trigger6M)),NA())</f>
        <v>5.9620911287172618E-3</v>
      </c>
      <c r="Q2302" s="145">
        <f>IFERROR(_xll.qlIndexFixing(ONIndex1Y,I2302,TRUE,_xll.ohTrigger(RecalcTrigger,Trigger1Y)),NA())</f>
        <v>6.1721373637624311E-3</v>
      </c>
    </row>
    <row r="2303" spans="2:17" x14ac:dyDescent="0.2">
      <c r="B2303" s="39" t="s">
        <v>42</v>
      </c>
      <c r="D2303" s="42">
        <f>_xll.qlCalendarAdvance(Calendar,$D2302,B2303,"f",FALSE)</f>
        <v>55894</v>
      </c>
      <c r="E2303" s="139">
        <f>_xll.qlInterestRateIndexValueDate(IndexON,D2303)</f>
        <v>55894</v>
      </c>
      <c r="F2303" s="155">
        <f>IFERROR(_xll.qlIndexFixing(IndexON,D2303,TRUE,_xll.ohTrigger(RecalcTrigger,TriggerON)),NA())</f>
        <v>5.6881409003217698E-3</v>
      </c>
      <c r="H2303" s="42">
        <f>_xll.qlCalendarAdvance(Calendar,$H2302,B2303,"f",FALSE)</f>
        <v>55894</v>
      </c>
      <c r="I2303" s="139">
        <f>_xll.qlInterestRateIndexValueDate(Index1M,$H2303)</f>
        <v>55898</v>
      </c>
      <c r="J2303" s="144">
        <f>IFERROR(_xll.qlIndexFixing(Index1M,$H2303,TRUE,_xll.ohTrigger(RecalcTrigger,Trigger1M)),NA())</f>
        <v>5.7413367156168614E-3</v>
      </c>
      <c r="K2303" s="44">
        <f>IFERROR(_xll.qlIndexFixing(Index3M,H2303,TRUE,_xll.ohTrigger(RecalcTrigger,Trigger3M)),NA())</f>
        <v>5.9750198296928403E-3</v>
      </c>
      <c r="L2303" s="44">
        <f>IFERROR(_xll.qlIndexFixing(Index6M,$H2303,TRUE,_xll.ohTrigger(RecalcTrigger,Trigger6M)),NA())</f>
        <v>5.9306851346202045E-3</v>
      </c>
      <c r="M2303" s="145">
        <f>IFERROR(_xll.qlIndexFixing(Index1Y,$H2303,TRUE,_xll.ohTrigger(RecalcTrigger,Trigger1Y)),NA())</f>
        <v>6.0679391107427948E-3</v>
      </c>
      <c r="N2303" s="144">
        <f>IFERROR(_xll.qlIndexFixing(ONIndex1M,I2303,TRUE,_xll.ohTrigger(RecalcTrigger,Trigger1M)),NA())</f>
        <v>5.7482701164612848E-3</v>
      </c>
      <c r="O2303" s="44">
        <f>IFERROR(_xll.qlIndexFixing(ONIndex3M,I2303,TRUE,_xll.ohTrigger(RecalcTrigger,Trigger3M)),NA())</f>
        <v>5.9980315454399857E-3</v>
      </c>
      <c r="P2303" s="44">
        <f>IFERROR(_xll.qlIndexFixing(ONIndex6M,I2303,TRUE,_xll.ohTrigger(RecalcTrigger,Trigger6M)),NA())</f>
        <v>5.9590982442170315E-3</v>
      </c>
      <c r="Q2303" s="145">
        <f>IFERROR(_xll.qlIndexFixing(ONIndex1Y,I2303,TRUE,_xll.ohTrigger(RecalcTrigger,Trigger1Y)),NA())</f>
        <v>6.1676540000821234E-3</v>
      </c>
    </row>
    <row r="2304" spans="2:17" x14ac:dyDescent="0.2">
      <c r="B2304" s="39" t="s">
        <v>42</v>
      </c>
      <c r="D2304" s="42">
        <f>_xll.qlCalendarAdvance(Calendar,$D2303,B2304,"f",FALSE)</f>
        <v>55901</v>
      </c>
      <c r="E2304" s="139">
        <f>_xll.qlInterestRateIndexValueDate(IndexON,D2304)</f>
        <v>55901</v>
      </c>
      <c r="F2304" s="155">
        <f>IFERROR(_xll.qlIndexFixing(IndexON,D2304,TRUE,_xll.ohTrigger(RecalcTrigger,TriggerON)),NA())</f>
        <v>5.6837555304145582E-3</v>
      </c>
      <c r="H2304" s="42">
        <f>_xll.qlCalendarAdvance(Calendar,$H2303,B2304,"f",FALSE)</f>
        <v>55901</v>
      </c>
      <c r="I2304" s="139">
        <f>_xll.qlInterestRateIndexValueDate(Index1M,$H2304)</f>
        <v>55905</v>
      </c>
      <c r="J2304" s="144">
        <f>IFERROR(_xll.qlIndexFixing(Index1M,$H2304,TRUE,_xll.ohTrigger(RecalcTrigger,Trigger1M)),NA())</f>
        <v>5.7368547276954156E-3</v>
      </c>
      <c r="K2304" s="44">
        <f>IFERROR(_xll.qlIndexFixing(Index3M,H2304,TRUE,_xll.ohTrigger(RecalcTrigger,Trigger3M)),NA())</f>
        <v>5.9704779047144996E-3</v>
      </c>
      <c r="L2304" s="44">
        <f>IFERROR(_xll.qlIndexFixing(Index6M,$H2304,TRUE,_xll.ohTrigger(RecalcTrigger,Trigger6M)),NA())</f>
        <v>5.9277362368034409E-3</v>
      </c>
      <c r="M2304" s="145">
        <f>IFERROR(_xll.qlIndexFixing(Index1Y,$H2304,TRUE,_xll.ohTrigger(RecalcTrigger,Trigger1Y)),NA())</f>
        <v>6.0632531464859529E-3</v>
      </c>
      <c r="N2304" s="144">
        <f>IFERROR(_xll.qlIndexFixing(ONIndex1M,I2304,TRUE,_xll.ohTrigger(RecalcTrigger,Trigger1M)),NA())</f>
        <v>5.7438037188095592E-3</v>
      </c>
      <c r="O2304" s="44">
        <f>IFERROR(_xll.qlIndexFixing(ONIndex3M,I2304,TRUE,_xll.ohTrigger(RecalcTrigger,Trigger3M)),NA())</f>
        <v>5.993544134597073E-3</v>
      </c>
      <c r="P2304" s="44">
        <f>IFERROR(_xll.qlIndexFixing(ONIndex6M,I2304,TRUE,_xll.ohTrigger(RecalcTrigger,Trigger6M)),NA())</f>
        <v>5.95610912982103E-3</v>
      </c>
      <c r="Q2304" s="145">
        <f>IFERROR(_xll.qlIndexFixing(ONIndex1Y,I2304,TRUE,_xll.ohTrigger(RecalcTrigger,Trigger1Y)),NA())</f>
        <v>6.163164193315751E-3</v>
      </c>
    </row>
    <row r="2305" spans="2:17" x14ac:dyDescent="0.2">
      <c r="B2305" s="39" t="s">
        <v>42</v>
      </c>
      <c r="D2305" s="42">
        <f>_xll.qlCalendarAdvance(Calendar,$D2304,B2305,"f",FALSE)</f>
        <v>55908</v>
      </c>
      <c r="E2305" s="139">
        <f>_xll.qlInterestRateIndexValueDate(IndexON,D2305)</f>
        <v>55908</v>
      </c>
      <c r="F2305" s="155">
        <f>IFERROR(_xll.qlIndexFixing(IndexON,D2305,TRUE,_xll.ohTrigger(RecalcTrigger,TriggerON)),NA())</f>
        <v>5.6793634587481989E-3</v>
      </c>
      <c r="H2305" s="42">
        <f>_xll.qlCalendarAdvance(Calendar,$H2304,B2305,"f",FALSE)</f>
        <v>55908</v>
      </c>
      <c r="I2305" s="139">
        <f>_xll.qlInterestRateIndexValueDate(Index1M,$H2305)</f>
        <v>55912</v>
      </c>
      <c r="J2305" s="144">
        <f>IFERROR(_xll.qlIndexFixing(Index1M,$H2305,TRUE,_xll.ohTrigger(RecalcTrigger,Trigger1M)),NA())</f>
        <v>5.7323654952644611E-3</v>
      </c>
      <c r="K2305" s="44">
        <f>IFERROR(_xll.qlIndexFixing(Index3M,H2305,TRUE,_xll.ohTrigger(RecalcTrigger,Trigger3M)),NA())</f>
        <v>5.9659280869466258E-3</v>
      </c>
      <c r="L2305" s="44">
        <f>IFERROR(_xll.qlIndexFixing(Index6M,$H2305,TRUE,_xll.ohTrigger(RecalcTrigger,Trigger6M)),NA())</f>
        <v>5.9247913096014543E-3</v>
      </c>
      <c r="M2305" s="145">
        <f>IFERROR(_xll.qlIndexFixing(Index1Y,$H2305,TRUE,_xll.ohTrigger(RecalcTrigger,Trigger1Y)),NA())</f>
        <v>6.0585606091214635E-3</v>
      </c>
      <c r="N2305" s="144">
        <f>IFERROR(_xll.qlIndexFixing(ONIndex1M,I2305,TRUE,_xll.ohTrigger(RecalcTrigger,Trigger1M)),NA())</f>
        <v>5.7393300814290171E-3</v>
      </c>
      <c r="O2305" s="44">
        <f>IFERROR(_xll.qlIndexFixing(ONIndex3M,I2305,TRUE,_xll.ohTrigger(RecalcTrigger,Trigger3M)),NA())</f>
        <v>5.9890488640412798E-3</v>
      </c>
      <c r="P2305" s="44">
        <f>IFERROR(_xll.qlIndexFixing(ONIndex6M,I2305,TRUE,_xll.ohTrigger(RecalcTrigger,Trigger6M)),NA())</f>
        <v>5.9531237989585151E-3</v>
      </c>
      <c r="Q2305" s="145">
        <f>IFERROR(_xll.qlIndexFixing(ONIndex1Y,I2305,TRUE,_xll.ohTrigger(RecalcTrigger,Trigger1Y)),NA())</f>
        <v>6.158667939226703E-3</v>
      </c>
    </row>
    <row r="2306" spans="2:17" x14ac:dyDescent="0.2">
      <c r="B2306" s="39" t="s">
        <v>42</v>
      </c>
      <c r="D2306" s="42">
        <f>_xll.qlCalendarAdvance(Calendar,$D2305,B2306,"f",FALSE)</f>
        <v>55915</v>
      </c>
      <c r="E2306" s="139">
        <f>_xll.qlInterestRateIndexValueDate(IndexON,D2306)</f>
        <v>55915</v>
      </c>
      <c r="F2306" s="155">
        <f>IFERROR(_xll.qlIndexFixing(IndexON,D2306,TRUE,_xll.ohTrigger(RecalcTrigger,TriggerON)),NA())</f>
        <v>5.674964684336814E-3</v>
      </c>
      <c r="H2306" s="42">
        <f>_xll.qlCalendarAdvance(Calendar,$H2305,B2306,"f",FALSE)</f>
        <v>55915</v>
      </c>
      <c r="I2306" s="139">
        <f>_xll.qlInterestRateIndexValueDate(Index1M,$H2306)</f>
        <v>55919</v>
      </c>
      <c r="J2306" s="144">
        <f>IFERROR(_xll.qlIndexFixing(Index1M,$H2306,TRUE,_xll.ohTrigger(RecalcTrigger,Trigger1M)),NA())</f>
        <v>5.7286975255447081E-3</v>
      </c>
      <c r="K2306" s="44">
        <f>IFERROR(_xll.qlIndexFixing(Index3M,H2306,TRUE,_xll.ohTrigger(RecalcTrigger,Trigger3M)),NA())</f>
        <v>5.9613703720762246E-3</v>
      </c>
      <c r="L2306" s="44">
        <f>IFERROR(_xll.qlIndexFixing(Index6M,$H2306,TRUE,_xll.ohTrigger(RecalcTrigger,Trigger6M)),NA())</f>
        <v>5.9218503666391455E-3</v>
      </c>
      <c r="M2306" s="145">
        <f>IFERROR(_xll.qlIndexFixing(Index1Y,$H2306,TRUE,_xll.ohTrigger(RecalcTrigger,Trigger1Y)),NA())</f>
        <v>6.0538614945303201E-3</v>
      </c>
      <c r="N2306" s="144">
        <f>IFERROR(_xll.qlIndexFixing(ONIndex1M,I2306,TRUE,_xll.ohTrigger(RecalcTrigger,Trigger1M)),NA())</f>
        <v>5.7348492028008735E-3</v>
      </c>
      <c r="O2306" s="44">
        <f>IFERROR(_xll.qlIndexFixing(ONIndex3M,I2306,TRUE,_xll.ohTrigger(RecalcTrigger,Trigger3M)),NA())</f>
        <v>5.9845457290563786E-3</v>
      </c>
      <c r="P2306" s="44">
        <f>IFERROR(_xll.qlIndexFixing(ONIndex6M,I2306,TRUE,_xll.ohTrigger(RecalcTrigger,Trigger6M)),NA())</f>
        <v>5.9501422652186164E-3</v>
      </c>
      <c r="Q2306" s="145">
        <f>IFERROR(_xll.qlIndexFixing(ONIndex1Y,I2306,TRUE,_xll.ohTrigger(RecalcTrigger,Trigger1Y)),NA())</f>
        <v>6.1541652336583041E-3</v>
      </c>
    </row>
    <row r="2307" spans="2:17" x14ac:dyDescent="0.2">
      <c r="B2307" s="39" t="s">
        <v>42</v>
      </c>
      <c r="D2307" s="42">
        <f>_xll.qlCalendarAdvance(Calendar,$D2306,B2307,"f",FALSE)</f>
        <v>55922</v>
      </c>
      <c r="E2307" s="139">
        <f>_xll.qlInterestRateIndexValueDate(IndexON,D2307)</f>
        <v>55922</v>
      </c>
      <c r="F2307" s="155">
        <f>IFERROR(_xll.qlIndexFixing(IndexON,D2307,TRUE,_xll.ohTrigger(RecalcTrigger,TriggerON)),NA())</f>
        <v>5.6705592061412347E-3</v>
      </c>
      <c r="H2307" s="42">
        <f>_xll.qlCalendarAdvance(Calendar,$H2306,B2307,"f",FALSE)</f>
        <v>55922</v>
      </c>
      <c r="I2307" s="139">
        <f>_xll.qlInterestRateIndexValueDate(Index1M,$H2307)</f>
        <v>55926</v>
      </c>
      <c r="J2307" s="144">
        <f>IFERROR(_xll.qlIndexFixing(Index1M,$H2307,TRUE,_xll.ohTrigger(RecalcTrigger,Trigger1M)),NA())</f>
        <v>5.7241955674726596E-3</v>
      </c>
      <c r="K2307" s="44">
        <f>IFERROR(_xll.qlIndexFixing(Index3M,H2307,TRUE,_xll.ohTrigger(RecalcTrigger,Trigger3M)),NA())</f>
        <v>5.9568047557903014E-3</v>
      </c>
      <c r="L2307" s="44">
        <f>IFERROR(_xll.qlIndexFixing(Index6M,$H2307,TRUE,_xll.ohTrigger(RecalcTrigger,Trigger6M)),NA())</f>
        <v>5.918913421543626E-3</v>
      </c>
      <c r="M2307" s="145">
        <f>IFERROR(_xll.qlIndexFixing(Index1Y,$H2307,TRUE,_xll.ohTrigger(RecalcTrigger,Trigger1Y)),NA())</f>
        <v>6.0491557985939545E-3</v>
      </c>
      <c r="N2307" s="144">
        <f>IFERROR(_xll.qlIndexFixing(ONIndex1M,I2307,TRUE,_xll.ohTrigger(RecalcTrigger,Trigger1M)),NA())</f>
        <v>5.7303610812464711E-3</v>
      </c>
      <c r="O2307" s="44">
        <f>IFERROR(_xll.qlIndexFixing(ONIndex3M,I2307,TRUE,_xll.ohTrigger(RecalcTrigger,Trigger3M)),NA())</f>
        <v>5.9800347254856945E-3</v>
      </c>
      <c r="P2307" s="44">
        <f>IFERROR(_xll.qlIndexFixing(ONIndex6M,I2307,TRUE,_xll.ohTrigger(RecalcTrigger,Trigger6M)),NA())</f>
        <v>5.9471645422704E-3</v>
      </c>
      <c r="Q2307" s="145">
        <f>IFERROR(_xll.qlIndexFixing(ONIndex1Y,I2307,TRUE,_xll.ohTrigger(RecalcTrigger,Trigger1Y)),NA())</f>
        <v>6.1496560721341353E-3</v>
      </c>
    </row>
    <row r="2308" spans="2:17" x14ac:dyDescent="0.2">
      <c r="B2308" s="39" t="s">
        <v>42</v>
      </c>
      <c r="D2308" s="42">
        <f>_xll.qlCalendarAdvance(Calendar,$D2307,B2308,"f",FALSE)</f>
        <v>55929</v>
      </c>
      <c r="E2308" s="139">
        <f>_xll.qlInterestRateIndexValueDate(IndexON,D2308)</f>
        <v>55929</v>
      </c>
      <c r="F2308" s="155">
        <f>IFERROR(_xll.qlIndexFixing(IndexON,D2308,TRUE,_xll.ohTrigger(RecalcTrigger,TriggerON)),NA())</f>
        <v>5.6661470231755828E-3</v>
      </c>
      <c r="H2308" s="42">
        <f>_xll.qlCalendarAdvance(Calendar,$H2307,B2308,"f",FALSE)</f>
        <v>55929</v>
      </c>
      <c r="I2308" s="139">
        <f>_xll.qlInterestRateIndexValueDate(Index1M,$H2308)</f>
        <v>55933</v>
      </c>
      <c r="J2308" s="144">
        <f>IFERROR(_xll.qlIndexFixing(Index1M,$H2308,TRUE,_xll.ohTrigger(RecalcTrigger,Trigger1M)),NA())</f>
        <v>5.7196863605219707E-3</v>
      </c>
      <c r="K2308" s="44">
        <f>IFERROR(_xll.qlIndexFixing(Index3M,H2308,TRUE,_xll.ohTrigger(RecalcTrigger,Trigger3M)),NA())</f>
        <v>5.9522312337723093E-3</v>
      </c>
      <c r="L2308" s="44">
        <f>IFERROR(_xll.qlIndexFixing(Index6M,$H2308,TRUE,_xll.ohTrigger(RecalcTrigger,Trigger6M)),NA())</f>
        <v>5.9159804879402389E-3</v>
      </c>
      <c r="M2308" s="145">
        <f>IFERROR(_xll.qlIndexFixing(Index1Y,$H2308,TRUE,_xll.ohTrigger(RecalcTrigger,Trigger1Y)),NA())</f>
        <v>6.0444435171931417E-3</v>
      </c>
      <c r="N2308" s="144">
        <f>IFERROR(_xll.qlIndexFixing(ONIndex1M,I2308,TRUE,_xll.ohTrigger(RecalcTrigger,Trigger1M)),NA())</f>
        <v>5.7258657150072167E-3</v>
      </c>
      <c r="O2308" s="44">
        <f>IFERROR(_xll.qlIndexFixing(ONIndex3M,I2308,TRUE,_xll.ohTrigger(RecalcTrigger,Trigger3M)),NA())</f>
        <v>5.9755158490926163E-3</v>
      </c>
      <c r="P2308" s="44">
        <f>IFERROR(_xll.qlIndexFixing(ONIndex6M,I2308,TRUE,_xll.ohTrigger(RecalcTrigger,Trigger6M)),NA())</f>
        <v>5.9441906436230596E-3</v>
      </c>
      <c r="Q2308" s="145">
        <f>IFERROR(_xll.qlIndexFixing(ONIndex1Y,I2308,TRUE,_xll.ohTrigger(RecalcTrigger,Trigger1Y)),NA())</f>
        <v>6.1451404508972018E-3</v>
      </c>
    </row>
    <row r="2309" spans="2:17" x14ac:dyDescent="0.2">
      <c r="B2309" s="39" t="s">
        <v>42</v>
      </c>
      <c r="D2309" s="42">
        <f>_xll.qlCalendarAdvance(Calendar,$D2308,B2309,"f",FALSE)</f>
        <v>55936</v>
      </c>
      <c r="E2309" s="139">
        <f>_xll.qlInterestRateIndexValueDate(IndexON,D2309)</f>
        <v>55936</v>
      </c>
      <c r="F2309" s="155">
        <f>IFERROR(_xll.qlIndexFixing(IndexON,D2309,TRUE,_xll.ohTrigger(RecalcTrigger,TriggerON)),NA())</f>
        <v>5.6617281344273351E-3</v>
      </c>
      <c r="H2309" s="42">
        <f>_xll.qlCalendarAdvance(Calendar,$H2308,B2309,"f",FALSE)</f>
        <v>55936</v>
      </c>
      <c r="I2309" s="139">
        <f>_xll.qlInterestRateIndexValueDate(Index1M,$H2309)</f>
        <v>55940</v>
      </c>
      <c r="J2309" s="144">
        <f>IFERROR(_xll.qlIndexFixing(Index1M,$H2309,TRUE,_xll.ohTrigger(RecalcTrigger,Trigger1M)),NA())</f>
        <v>5.715169903062518E-3</v>
      </c>
      <c r="K2309" s="44">
        <f>IFERROR(_xll.qlIndexFixing(Index3M,H2309,TRUE,_xll.ohTrigger(RecalcTrigger,Trigger3M)),NA())</f>
        <v>5.947649801710142E-3</v>
      </c>
      <c r="L2309" s="44">
        <f>IFERROR(_xll.qlIndexFixing(Index6M,$H2309,TRUE,_xll.ohTrigger(RecalcTrigger,Trigger6M)),NA())</f>
        <v>5.9130515794556544E-3</v>
      </c>
      <c r="M2309" s="145">
        <f>IFERROR(_xll.qlIndexFixing(Index1Y,$H2309,TRUE,_xll.ohTrigger(RecalcTrigger,Trigger1Y)),NA())</f>
        <v>6.0397246462101884E-3</v>
      </c>
      <c r="N2309" s="144">
        <f>IFERROR(_xll.qlIndexFixing(ONIndex1M,I2309,TRUE,_xll.ohTrigger(RecalcTrigger,Trigger1M)),NA())</f>
        <v>5.7213631026442613E-3</v>
      </c>
      <c r="O2309" s="44">
        <f>IFERROR(_xll.qlIndexFixing(ONIndex3M,I2309,TRUE,_xll.ohTrigger(RecalcTrigger,Trigger3M)),NA())</f>
        <v>5.9709890953207889E-3</v>
      </c>
      <c r="P2309" s="44">
        <f>IFERROR(_xll.qlIndexFixing(ONIndex6M,I2309,TRUE,_xll.ohTrigger(RecalcTrigger,Trigger6M)),NA())</f>
        <v>5.9412205830255971E-3</v>
      </c>
      <c r="Q2309" s="145">
        <f>IFERROR(_xll.qlIndexFixing(ONIndex1Y,I2309,TRUE,_xll.ohTrigger(RecalcTrigger,Trigger1Y)),NA())</f>
        <v>6.1406183653911484E-3</v>
      </c>
    </row>
    <row r="2310" spans="2:17" x14ac:dyDescent="0.2">
      <c r="B2310" s="39" t="s">
        <v>42</v>
      </c>
      <c r="D2310" s="42">
        <f>_xll.qlCalendarAdvance(Calendar,$D2309,B2310,"f",FALSE)</f>
        <v>55943</v>
      </c>
      <c r="E2310" s="139">
        <f>_xll.qlInterestRateIndexValueDate(IndexON,D2310)</f>
        <v>55943</v>
      </c>
      <c r="F2310" s="155">
        <f>IFERROR(_xll.qlIndexFixing(IndexON,D2310,TRUE,_xll.ohTrigger(RecalcTrigger,TriggerON)),NA())</f>
        <v>5.6573025389106135E-3</v>
      </c>
      <c r="H2310" s="42">
        <f>_xll.qlCalendarAdvance(Calendar,$H2309,B2310,"f",FALSE)</f>
        <v>55943</v>
      </c>
      <c r="I2310" s="139">
        <f>_xll.qlInterestRateIndexValueDate(Index1M,$H2310)</f>
        <v>55947</v>
      </c>
      <c r="J2310" s="144">
        <f>IFERROR(_xll.qlIndexFixing(Index1M,$H2310,TRUE,_xll.ohTrigger(RecalcTrigger,Trigger1M)),NA())</f>
        <v>5.7086956667029244E-3</v>
      </c>
      <c r="K2310" s="44">
        <f>IFERROR(_xll.qlIndexFixing(Index3M,H2310,TRUE,_xll.ohTrigger(RecalcTrigger,Trigger3M)),NA())</f>
        <v>5.9424997770250194E-3</v>
      </c>
      <c r="L2310" s="44">
        <f>IFERROR(_xll.qlIndexFixing(Index6M,$H2310,TRUE,_xll.ohTrigger(RecalcTrigger,Trigger6M)),NA())</f>
        <v>5.909649618481211E-3</v>
      </c>
      <c r="M2310" s="145">
        <f>IFERROR(_xll.qlIndexFixing(Index1Y,$H2310,TRUE,_xll.ohTrigger(RecalcTrigger,Trigger1Y)),NA())</f>
        <v>6.0349991815260877E-3</v>
      </c>
      <c r="N2310" s="144">
        <f>IFERROR(_xll.qlIndexFixing(ONIndex1M,I2310,TRUE,_xll.ohTrigger(RecalcTrigger,Trigger1M)),NA())</f>
        <v>5.7168532422391394E-3</v>
      </c>
      <c r="O2310" s="44">
        <f>IFERROR(_xll.qlIndexFixing(ONIndex3M,I2310,TRUE,_xll.ohTrigger(RecalcTrigger,Trigger3M)),NA())</f>
        <v>5.9664544599336011E-3</v>
      </c>
      <c r="P2310" s="44">
        <f>IFERROR(_xll.qlIndexFixing(ONIndex6M,I2310,TRUE,_xll.ohTrigger(RecalcTrigger,Trigger6M)),NA())</f>
        <v>5.9382543739872062E-3</v>
      </c>
      <c r="Q2310" s="145">
        <f>IFERROR(_xll.qlIndexFixing(ONIndex1Y,I2310,TRUE,_xll.ohTrigger(RecalcTrigger,Trigger1Y)),NA())</f>
        <v>6.1360898116991081E-3</v>
      </c>
    </row>
    <row r="2311" spans="2:17" x14ac:dyDescent="0.2">
      <c r="B2311" s="39" t="s">
        <v>42</v>
      </c>
      <c r="D2311" s="42">
        <f>_xll.qlCalendarAdvance(Calendar,$D2310,B2311,"f",FALSE)</f>
        <v>55950</v>
      </c>
      <c r="E2311" s="139">
        <f>_xll.qlInterestRateIndexValueDate(IndexON,D2311)</f>
        <v>55950</v>
      </c>
      <c r="F2311" s="155">
        <f>IFERROR(_xll.qlIndexFixing(IndexON,D2311,TRUE,_xll.ohTrigger(RecalcTrigger,TriggerON)),NA())</f>
        <v>5.6528702355329585E-3</v>
      </c>
      <c r="H2311" s="42">
        <f>_xll.qlCalendarAdvance(Calendar,$H2310,B2311,"f",FALSE)</f>
        <v>55950</v>
      </c>
      <c r="I2311" s="139">
        <f>_xll.qlInterestRateIndexValueDate(Index1M,$H2311)</f>
        <v>55954</v>
      </c>
      <c r="J2311" s="144">
        <f>IFERROR(_xll.qlIndexFixing(Index1M,$H2311,TRUE,_xll.ohTrigger(RecalcTrigger,Trigger1M)),NA())</f>
        <v>5.7052778746121439E-3</v>
      </c>
      <c r="K2311" s="44">
        <f>IFERROR(_xll.qlIndexFixing(Index3M,H2311,TRUE,_xll.ohTrigger(RecalcTrigger,Trigger3M)),NA())</f>
        <v>5.9379012273604826E-3</v>
      </c>
      <c r="L2311" s="44">
        <f>IFERROR(_xll.qlIndexFixing(Index6M,$H2311,TRUE,_xll.ohTrigger(RecalcTrigger,Trigger6M)),NA())</f>
        <v>5.9067295403992665E-3</v>
      </c>
      <c r="M2311" s="145">
        <f>IFERROR(_xll.qlIndexFixing(Index1Y,$H2311,TRUE,_xll.ohTrigger(RecalcTrigger,Trigger1Y)),NA())</f>
        <v>6.0302671190231487E-3</v>
      </c>
      <c r="N2311" s="144">
        <f>IFERROR(_xll.qlIndexFixing(ONIndex1M,I2311,TRUE,_xll.ohTrigger(RecalcTrigger,Trigger1M)),NA())</f>
        <v>5.712336132432938E-3</v>
      </c>
      <c r="O2311" s="44">
        <f>IFERROR(_xll.qlIndexFixing(ONIndex3M,I2311,TRUE,_xll.ohTrigger(RecalcTrigger,Trigger3M)),NA())</f>
        <v>5.9619119386944419E-3</v>
      </c>
      <c r="P2311" s="44">
        <f>IFERROR(_xll.qlIndexFixing(ONIndex6M,I2311,TRUE,_xll.ohTrigger(RecalcTrigger,Trigger6M)),NA())</f>
        <v>5.9352920300170808E-3</v>
      </c>
      <c r="Q2311" s="145">
        <f>IFERROR(_xll.qlIndexFixing(ONIndex1Y,I2311,TRUE,_xll.ohTrigger(RecalcTrigger,Trigger1Y)),NA())</f>
        <v>6.1315547855045338E-3</v>
      </c>
    </row>
    <row r="2312" spans="2:17" x14ac:dyDescent="0.2">
      <c r="B2312" s="39" t="s">
        <v>42</v>
      </c>
      <c r="D2312" s="42">
        <f>_xll.qlCalendarAdvance(Calendar,$D2311,B2312,"f",FALSE)</f>
        <v>55957</v>
      </c>
      <c r="E2312" s="139">
        <f>_xll.qlInterestRateIndexValueDate(IndexON,D2312)</f>
        <v>55957</v>
      </c>
      <c r="F2312" s="155">
        <f>IFERROR(_xll.qlIndexFixing(IndexON,D2312,TRUE,_xll.ohTrigger(RecalcTrigger,TriggerON)),NA())</f>
        <v>5.6484312233617828E-3</v>
      </c>
      <c r="H2312" s="42">
        <f>_xll.qlCalendarAdvance(Calendar,$H2311,B2312,"f",FALSE)</f>
        <v>55957</v>
      </c>
      <c r="I2312" s="139">
        <f>_xll.qlInterestRateIndexValueDate(Index1M,$H2312)</f>
        <v>55961</v>
      </c>
      <c r="J2312" s="144">
        <f>IFERROR(_xll.qlIndexFixing(Index1M,$H2312,TRUE,_xll.ohTrigger(RecalcTrigger,Trigger1M)),NA())</f>
        <v>5.7007378849221486E-3</v>
      </c>
      <c r="K2312" s="44">
        <f>IFERROR(_xll.qlIndexFixing(Index3M,H2312,TRUE,_xll.ohTrigger(RecalcTrigger,Trigger3M)),NA())</f>
        <v>5.9332947539508076E-3</v>
      </c>
      <c r="L2312" s="44">
        <f>IFERROR(_xll.qlIndexFixing(Index6M,$H2312,TRUE,_xll.ohTrigger(RecalcTrigger,Trigger6M)),NA())</f>
        <v>5.9038135315040482E-3</v>
      </c>
      <c r="M2312" s="145">
        <f>IFERROR(_xll.qlIndexFixing(Index1Y,$H2312,TRUE,_xll.ohTrigger(RecalcTrigger,Trigger1Y)),NA())</f>
        <v>6.0255284545832396E-3</v>
      </c>
      <c r="N2312" s="144">
        <f>IFERROR(_xll.qlIndexFixing(ONIndex1M,I2312,TRUE,_xll.ohTrigger(RecalcTrigger,Trigger1M)),NA())</f>
        <v>5.707811771467064E-3</v>
      </c>
      <c r="O2312" s="44">
        <f>IFERROR(_xll.qlIndexFixing(ONIndex3M,I2312,TRUE,_xll.ohTrigger(RecalcTrigger,Trigger3M)),NA())</f>
        <v>5.957361527126892E-3</v>
      </c>
      <c r="P2312" s="44">
        <f>IFERROR(_xll.qlIndexFixing(ONIndex6M,I2312,TRUE,_xll.ohTrigger(RecalcTrigger,Trigger6M)),NA())</f>
        <v>5.9323335648642228E-3</v>
      </c>
      <c r="Q2312" s="145">
        <f>IFERROR(_xll.qlIndexFixing(ONIndex1Y,I2312,TRUE,_xll.ohTrigger(RecalcTrigger,Trigger1Y)),NA())</f>
        <v>6.1270132826507506E-3</v>
      </c>
    </row>
    <row r="2313" spans="2:17" x14ac:dyDescent="0.2">
      <c r="B2313" s="39" t="s">
        <v>42</v>
      </c>
      <c r="D2313" s="42">
        <f>_xll.qlCalendarAdvance(Calendar,$D2312,B2313,"f",FALSE)</f>
        <v>55964</v>
      </c>
      <c r="E2313" s="139">
        <f>_xll.qlInterestRateIndexValueDate(IndexON,D2313)</f>
        <v>55964</v>
      </c>
      <c r="F2313" s="155">
        <f>IFERROR(_xll.qlIndexFixing(IndexON,D2313,TRUE,_xll.ohTrigger(RecalcTrigger,TriggerON)),NA())</f>
        <v>5.643985501384563E-3</v>
      </c>
      <c r="H2313" s="42">
        <f>_xll.qlCalendarAdvance(Calendar,$H2312,B2313,"f",FALSE)</f>
        <v>55964</v>
      </c>
      <c r="I2313" s="139">
        <f>_xll.qlInterestRateIndexValueDate(Index1M,$H2313)</f>
        <v>55968</v>
      </c>
      <c r="J2313" s="144">
        <f>IFERROR(_xll.qlIndexFixing(Index1M,$H2313,TRUE,_xll.ohTrigger(RecalcTrigger,Trigger1M)),NA())</f>
        <v>5.6961906376621248E-3</v>
      </c>
      <c r="K2313" s="44">
        <f>IFERROR(_xll.qlIndexFixing(Index3M,H2313,TRUE,_xll.ohTrigger(RecalcTrigger,Trigger3M)),NA())</f>
        <v>5.9286803524820535E-3</v>
      </c>
      <c r="L2313" s="44">
        <f>IFERROR(_xll.qlIndexFixing(Index6M,$H2313,TRUE,_xll.ohTrigger(RecalcTrigger,Trigger6M)),NA())</f>
        <v>5.9009016054229167E-3</v>
      </c>
      <c r="M2313" s="145">
        <f>IFERROR(_xll.qlIndexFixing(Index1Y,$H2313,TRUE,_xll.ohTrigger(RecalcTrigger,Trigger1Y)),NA())</f>
        <v>6.020783184089106E-3</v>
      </c>
      <c r="N2313" s="144">
        <f>IFERROR(_xll.qlIndexFixing(ONIndex1M,I2313,TRUE,_xll.ohTrigger(RecalcTrigger,Trigger1M)),NA())</f>
        <v>5.70328015766286E-3</v>
      </c>
      <c r="O2313" s="44">
        <f>IFERROR(_xll.qlIndexFixing(ONIndex3M,I2313,TRUE,_xll.ohTrigger(RecalcTrigger,Trigger3M)),NA())</f>
        <v>5.9528032209943404E-3</v>
      </c>
      <c r="P2313" s="44">
        <f>IFERROR(_xll.qlIndexFixing(ONIndex6M,I2313,TRUE,_xll.ohTrigger(RecalcTrigger,Trigger6M)),NA())</f>
        <v>5.929378992117762E-3</v>
      </c>
      <c r="Q2313" s="145">
        <f>IFERROR(_xll.qlIndexFixing(ONIndex1Y,I2313,TRUE,_xll.ohTrigger(RecalcTrigger,Trigger1Y)),NA())</f>
        <v>6.1224652989011474E-3</v>
      </c>
    </row>
    <row r="2314" spans="2:17" x14ac:dyDescent="0.2">
      <c r="B2314" s="39" t="s">
        <v>42</v>
      </c>
      <c r="D2314" s="42">
        <f>_xll.qlCalendarAdvance(Calendar,$D2313,B2314,"f",FALSE)</f>
        <v>55971</v>
      </c>
      <c r="E2314" s="139">
        <f>_xll.qlInterestRateIndexValueDate(IndexON,D2314)</f>
        <v>55971</v>
      </c>
      <c r="F2314" s="155">
        <f>IFERROR(_xll.qlIndexFixing(IndexON,D2314,TRUE,_xll.ohTrigger(RecalcTrigger,TriggerON)),NA())</f>
        <v>5.6395330685887757E-3</v>
      </c>
      <c r="H2314" s="42">
        <f>_xll.qlCalendarAdvance(Calendar,$H2313,B2314,"f",FALSE)</f>
        <v>55971</v>
      </c>
      <c r="I2314" s="139">
        <f>_xll.qlInterestRateIndexValueDate(Index1M,$H2314)</f>
        <v>55975</v>
      </c>
      <c r="J2314" s="144">
        <f>IFERROR(_xll.qlIndexFixing(Index1M,$H2314,TRUE,_xll.ohTrigger(RecalcTrigger,Trigger1M)),NA())</f>
        <v>5.691636131204986E-3</v>
      </c>
      <c r="K2314" s="44">
        <f>IFERROR(_xll.qlIndexFixing(Index3M,H2314,TRUE,_xll.ohTrigger(RecalcTrigger,Trigger3M)),NA())</f>
        <v>5.9243409614279895E-3</v>
      </c>
      <c r="L2314" s="44">
        <f>IFERROR(_xll.qlIndexFixing(Index6M,$H2314,TRUE,_xll.ohTrigger(RecalcTrigger,Trigger6M)),NA())</f>
        <v>5.8981517917713481E-3</v>
      </c>
      <c r="M2314" s="145">
        <f>IFERROR(_xll.qlIndexFixing(Index1Y,$H2314,TRUE,_xll.ohTrigger(RecalcTrigger,Trigger1Y)),NA())</f>
        <v>6.0160313034230565E-3</v>
      </c>
      <c r="N2314" s="144">
        <f>IFERROR(_xll.qlIndexFixing(ONIndex1M,I2314,TRUE,_xll.ohTrigger(RecalcTrigger,Trigger1M)),NA())</f>
        <v>5.6976233301604395E-3</v>
      </c>
      <c r="O2314" s="44">
        <f>IFERROR(_xll.qlIndexFixing(ONIndex3M,I2314,TRUE,_xll.ohTrigger(RecalcTrigger,Trigger3M)),NA())</f>
        <v>5.9471272540179143E-3</v>
      </c>
      <c r="P2314" s="44">
        <f>IFERROR(_xll.qlIndexFixing(ONIndex6M,I2314,TRUE,_xll.ohTrigger(RecalcTrigger,Trigger6M)),NA())</f>
        <v>5.9257811501574054E-3</v>
      </c>
      <c r="Q2314" s="145">
        <f>IFERROR(_xll.qlIndexFixing(ONIndex1Y,I2314,TRUE,_xll.ohTrigger(RecalcTrigger,Trigger1Y)),NA())</f>
        <v>6.1168160821107875E-3</v>
      </c>
    </row>
    <row r="2315" spans="2:17" x14ac:dyDescent="0.2">
      <c r="B2315" s="39" t="s">
        <v>42</v>
      </c>
      <c r="D2315" s="42">
        <f>_xll.qlCalendarAdvance(Calendar,$D2314,B2315,"f",FALSE)</f>
        <v>55982</v>
      </c>
      <c r="E2315" s="139">
        <f>_xll.qlInterestRateIndexValueDate(IndexON,D2315)</f>
        <v>55982</v>
      </c>
      <c r="F2315" s="155">
        <f>IFERROR(_xll.qlIndexFixing(IndexON,D2315,TRUE,_xll.ohTrigger(RecalcTrigger,TriggerON)),NA())</f>
        <v>5.6330727092479549E-3</v>
      </c>
      <c r="H2315" s="42">
        <f>_xll.qlCalendarAdvance(Calendar,$H2314,B2315,"f",FALSE)</f>
        <v>55982</v>
      </c>
      <c r="I2315" s="139">
        <f>_xll.qlInterestRateIndexValueDate(Index1M,$H2315)</f>
        <v>55984</v>
      </c>
      <c r="J2315" s="144">
        <f>IFERROR(_xll.qlIndexFixing(Index1M,$H2315,TRUE,_xll.ohTrigger(RecalcTrigger,Trigger1M)),NA())</f>
        <v>5.6854878998882641E-3</v>
      </c>
      <c r="K2315" s="44">
        <f>IFERROR(_xll.qlIndexFixing(Index3M,H2315,TRUE,_xll.ohTrigger(RecalcTrigger,Trigger3M)),NA())</f>
        <v>5.9183871259470937E-3</v>
      </c>
      <c r="L2315" s="44">
        <f>IFERROR(_xll.qlIndexFixing(Index6M,$H2315,TRUE,_xll.ohTrigger(RecalcTrigger,Trigger6M)),NA())</f>
        <v>5.894418872209691E-3</v>
      </c>
      <c r="M2315" s="145">
        <f>IFERROR(_xll.qlIndexFixing(Index1Y,$H2315,TRUE,_xll.ohTrigger(RecalcTrigger,Trigger1Y)),NA())</f>
        <v>6.0099120230350063E-3</v>
      </c>
      <c r="N2315" s="144">
        <f>IFERROR(_xll.qlIndexFixing(ONIndex1M,I2315,TRUE,_xll.ohTrigger(RecalcTrigger,Trigger1M)),NA())</f>
        <v>5.6915941214441546E-3</v>
      </c>
      <c r="O2315" s="44">
        <f>IFERROR(_xll.qlIndexFixing(ONIndex3M,I2315,TRUE,_xll.ohTrigger(RecalcTrigger,Trigger3M)),NA())</f>
        <v>5.9410455811725882E-3</v>
      </c>
      <c r="P2315" s="44">
        <f>IFERROR(_xll.qlIndexFixing(ONIndex6M,I2315,TRUE,_xll.ohTrigger(RecalcTrigger,Trigger6M)),NA())</f>
        <v>5.9217994876537006E-3</v>
      </c>
      <c r="Q2315" s="145">
        <f>IFERROR(_xll.qlIndexFixing(ONIndex1Y,I2315,TRUE,_xll.ohTrigger(RecalcTrigger,Trigger1Y)),NA())</f>
        <v>6.1107406952132237E-3</v>
      </c>
    </row>
    <row r="2316" spans="2:17" x14ac:dyDescent="0.2">
      <c r="B2316" s="39" t="s">
        <v>42</v>
      </c>
      <c r="D2316" s="42">
        <f>_xll.qlCalendarAdvance(Calendar,$D2315,B2316,"f",FALSE)</f>
        <v>55989</v>
      </c>
      <c r="E2316" s="139">
        <f>_xll.qlInterestRateIndexValueDate(IndexON,D2316)</f>
        <v>55989</v>
      </c>
      <c r="F2316" s="155">
        <f>IFERROR(_xll.qlIndexFixing(IndexON,D2316,TRUE,_xll.ohTrigger(RecalcTrigger,TriggerON)),NA())</f>
        <v>5.6286041142339371E-3</v>
      </c>
      <c r="H2316" s="42">
        <f>_xll.qlCalendarAdvance(Calendar,$H2315,B2316,"f",FALSE)</f>
        <v>55989</v>
      </c>
      <c r="I2316" s="139">
        <f>_xll.qlInterestRateIndexValueDate(Index1M,$H2316)</f>
        <v>55991</v>
      </c>
      <c r="J2316" s="144">
        <f>IFERROR(_xll.qlIndexFixing(Index1M,$H2316,TRUE,_xll.ohTrigger(RecalcTrigger,Trigger1M)),NA())</f>
        <v>5.680916203761599E-3</v>
      </c>
      <c r="K2316" s="44">
        <f>IFERROR(_xll.qlIndexFixing(Index3M,H2316,TRUE,_xll.ohTrigger(RecalcTrigger,Trigger3M)),NA())</f>
        <v>5.9137472890859995E-3</v>
      </c>
      <c r="L2316" s="44">
        <f>IFERROR(_xll.qlIndexFixing(Index6M,$H2316,TRUE,_xll.ohTrigger(RecalcTrigger,Trigger6M)),NA())</f>
        <v>5.8915202048694356E-3</v>
      </c>
      <c r="M2316" s="145">
        <f>IFERROR(_xll.qlIndexFixing(Index1Y,$H2316,TRUE,_xll.ohTrigger(RecalcTrigger,Trigger1Y)),NA())</f>
        <v>6.0051450179445043E-3</v>
      </c>
      <c r="N2316" s="144">
        <f>IFERROR(_xll.qlIndexFixing(ONIndex1M,I2316,TRUE,_xll.ohTrigger(RecalcTrigger,Trigger1M)),NA())</f>
        <v>5.6870365914107879E-3</v>
      </c>
      <c r="O2316" s="44">
        <f>IFERROR(_xll.qlIndexFixing(ONIndex3M,I2316,TRUE,_xll.ohTrigger(RecalcTrigger,Trigger3M)),NA())</f>
        <v>5.9364590445021292E-3</v>
      </c>
      <c r="P2316" s="44">
        <f>IFERROR(_xll.qlIndexFixing(ONIndex6M,I2316,TRUE,_xll.ohTrigger(RecalcTrigger,Trigger6M)),NA())</f>
        <v>5.9188589272984871E-3</v>
      </c>
      <c r="Q2316" s="145">
        <f>IFERROR(_xll.qlIndexFixing(ONIndex1Y,I2316,TRUE,_xll.ohTrigger(RecalcTrigger,Trigger1Y)),NA())</f>
        <v>6.1061695314457154E-3</v>
      </c>
    </row>
    <row r="2317" spans="2:17" x14ac:dyDescent="0.2">
      <c r="B2317" s="39" t="s">
        <v>42</v>
      </c>
      <c r="D2317" s="42">
        <f>_xll.qlCalendarAdvance(Calendar,$D2316,B2317,"f",FALSE)</f>
        <v>55996</v>
      </c>
      <c r="E2317" s="139">
        <f>_xll.qlInterestRateIndexValueDate(IndexON,D2317)</f>
        <v>55996</v>
      </c>
      <c r="F2317" s="155">
        <f>IFERROR(_xll.qlIndexFixing(IndexON,D2317,TRUE,_xll.ohTrigger(RecalcTrigger,TriggerON)),NA())</f>
        <v>5.6241288052305549E-3</v>
      </c>
      <c r="H2317" s="42">
        <f>_xll.qlCalendarAdvance(Calendar,$H2316,B2317,"f",FALSE)</f>
        <v>55996</v>
      </c>
      <c r="I2317" s="139">
        <f>_xll.qlInterestRateIndexValueDate(Index1M,$H2317)</f>
        <v>55998</v>
      </c>
      <c r="J2317" s="144">
        <f>IFERROR(_xll.qlIndexFixing(Index1M,$H2317,TRUE,_xll.ohTrigger(RecalcTrigger,Trigger1M)),NA())</f>
        <v>5.6763372428961234E-3</v>
      </c>
      <c r="K2317" s="44">
        <f>IFERROR(_xll.qlIndexFixing(Index3M,H2317,TRUE,_xll.ohTrigger(RecalcTrigger,Trigger3M)),NA())</f>
        <v>5.9090995060598617E-3</v>
      </c>
      <c r="L2317" s="44">
        <f>IFERROR(_xll.qlIndexFixing(Index6M,$H2317,TRUE,_xll.ohTrigger(RecalcTrigger,Trigger6M)),NA())</f>
        <v>5.888625677676204E-3</v>
      </c>
      <c r="M2317" s="145">
        <f>IFERROR(_xll.qlIndexFixing(Index1Y,$H2317,TRUE,_xll.ohTrigger(RecalcTrigger,Trigger1Y)),NA())</f>
        <v>6.0003713891549331E-3</v>
      </c>
      <c r="N2317" s="144">
        <f>IFERROR(_xll.qlIndexFixing(ONIndex1M,I2317,TRUE,_xll.ohTrigger(RecalcTrigger,Trigger1M)),NA())</f>
        <v>5.682471801184974E-3</v>
      </c>
      <c r="O2317" s="44">
        <f>IFERROR(_xll.qlIndexFixing(ONIndex3M,I2317,TRUE,_xll.ohTrigger(RecalcTrigger,Trigger3M)),NA())</f>
        <v>5.9318645936023984E-3</v>
      </c>
      <c r="P2317" s="44">
        <f>IFERROR(_xll.qlIndexFixing(ONIndex6M,I2317,TRUE,_xll.ohTrigger(RecalcTrigger,Trigger6M)),NA())</f>
        <v>5.9159223215399237E-3</v>
      </c>
      <c r="Q2317" s="145">
        <f>IFERROR(_xll.qlIndexFixing(ONIndex1Y,I2317,TRUE,_xll.ohTrigger(RecalcTrigger,Trigger1Y)),NA())</f>
        <v>6.1015918676776693E-3</v>
      </c>
    </row>
    <row r="2318" spans="2:17" x14ac:dyDescent="0.2">
      <c r="B2318" s="39" t="s">
        <v>42</v>
      </c>
      <c r="D2318" s="42">
        <f>_xll.qlCalendarAdvance(Calendar,$D2317,B2318,"f",FALSE)</f>
        <v>56003</v>
      </c>
      <c r="E2318" s="139">
        <f>_xll.qlInterestRateIndexValueDate(IndexON,D2318)</f>
        <v>56003</v>
      </c>
      <c r="F2318" s="155">
        <f>IFERROR(_xll.qlIndexFixing(IndexON,D2318,TRUE,_xll.ohTrigger(RecalcTrigger,TriggerON)),NA())</f>
        <v>5.6196467808788952E-3</v>
      </c>
      <c r="H2318" s="42">
        <f>_xll.qlCalendarAdvance(Calendar,$H2317,B2318,"f",FALSE)</f>
        <v>56003</v>
      </c>
      <c r="I2318" s="139">
        <f>_xll.qlInterestRateIndexValueDate(Index1M,$H2318)</f>
        <v>56006</v>
      </c>
      <c r="J2318" s="144">
        <f>IFERROR(_xll.qlIndexFixing(Index1M,$H2318,TRUE,_xll.ohTrigger(RecalcTrigger,Trigger1M)),NA())</f>
        <v>5.671378873439571E-3</v>
      </c>
      <c r="K2318" s="44">
        <f>IFERROR(_xll.qlIndexFixing(Index3M,H2318,TRUE,_xll.ohTrigger(RecalcTrigger,Trigger3M)),NA())</f>
        <v>5.902920433881494E-3</v>
      </c>
      <c r="L2318" s="44">
        <f>IFERROR(_xll.qlIndexFixing(Index6M,$H2318,TRUE,_xll.ohTrigger(RecalcTrigger,Trigger6M)),NA())</f>
        <v>5.8850089618982951E-3</v>
      </c>
      <c r="M2318" s="145">
        <f>IFERROR(_xll.qlIndexFixing(Index1Y,$H2318,TRUE,_xll.ohTrigger(RecalcTrigger,Trigger1Y)),NA())</f>
        <v>5.9943154475560799E-3</v>
      </c>
      <c r="N2318" s="144">
        <f>IFERROR(_xll.qlIndexFixing(ONIndex1M,I2318,TRUE,_xll.ohTrigger(RecalcTrigger,Trigger1M)),NA())</f>
        <v>5.6772460057086249E-3</v>
      </c>
      <c r="O2318" s="44">
        <f>IFERROR(_xll.qlIndexFixing(ONIndex3M,I2318,TRUE,_xll.ohTrigger(RecalcTrigger,Trigger3M)),NA())</f>
        <v>5.9266040957250965E-3</v>
      </c>
      <c r="P2318" s="44">
        <f>IFERROR(_xll.qlIndexFixing(ONIndex6M,I2318,TRUE,_xll.ohTrigger(RecalcTrigger,Trigger6M)),NA())</f>
        <v>5.9125710603513681E-3</v>
      </c>
      <c r="Q2318" s="145">
        <f>IFERROR(_xll.qlIndexFixing(ONIndex1Y,I2318,TRUE,_xll.ohTrigger(RecalcTrigger,Trigger1Y)),NA())</f>
        <v>6.0963522873080933E-3</v>
      </c>
    </row>
    <row r="2319" spans="2:17" x14ac:dyDescent="0.2">
      <c r="B2319" s="39" t="s">
        <v>42</v>
      </c>
      <c r="D2319" s="42">
        <f>_xll.qlCalendarAdvance(Calendar,$D2318,B2319,"f",FALSE)</f>
        <v>56010</v>
      </c>
      <c r="E2319" s="139">
        <f>_xll.qlInterestRateIndexValueDate(IndexON,D2319)</f>
        <v>56010</v>
      </c>
      <c r="F2319" s="155">
        <f>IFERROR(_xll.qlIndexFixing(IndexON,D2319,TRUE,_xll.ohTrigger(RecalcTrigger,TriggerON)),NA())</f>
        <v>5.6151580404595336E-3</v>
      </c>
      <c r="H2319" s="42">
        <f>_xll.qlCalendarAdvance(Calendar,$H2318,B2319,"f",FALSE)</f>
        <v>56010</v>
      </c>
      <c r="I2319" s="139">
        <f>_xll.qlInterestRateIndexValueDate(Index1M,$H2319)</f>
        <v>56012</v>
      </c>
      <c r="J2319" s="144">
        <f>IFERROR(_xll.qlIndexFixing(Index1M,$H2319,TRUE,_xll.ohTrigger(RecalcTrigger,Trigger1M)),NA())</f>
        <v>5.6671575204264579E-3</v>
      </c>
      <c r="K2319" s="44">
        <f>IFERROR(_xll.qlIndexFixing(Index3M,H2319,TRUE,_xll.ohTrigger(RecalcTrigger,Trigger3M)),NA())</f>
        <v>5.8994937341112115E-3</v>
      </c>
      <c r="L2319" s="44">
        <f>IFERROR(_xll.qlIndexFixing(Index6M,$H2319,TRUE,_xll.ohTrigger(RecalcTrigger,Trigger6M)),NA())</f>
        <v>5.8823791319123084E-3</v>
      </c>
      <c r="M2319" s="145">
        <f>IFERROR(_xll.qlIndexFixing(Index1Y,$H2319,TRUE,_xll.ohTrigger(RecalcTrigger,Trigger1Y)),NA())</f>
        <v>5.9908042440124133E-3</v>
      </c>
      <c r="N2319" s="144">
        <f>IFERROR(_xll.qlIndexFixing(ONIndex1M,I2319,TRUE,_xll.ohTrigger(RecalcTrigger,Trigger1M)),NA())</f>
        <v>5.6733204331216314E-3</v>
      </c>
      <c r="O2319" s="44">
        <f>IFERROR(_xll.qlIndexFixing(ONIndex3M,I2319,TRUE,_xll.ohTrigger(RecalcTrigger,Trigger3M)),NA())</f>
        <v>5.9226519310495718E-3</v>
      </c>
      <c r="P2319" s="44">
        <f>IFERROR(_xll.qlIndexFixing(ONIndex6M,I2319,TRUE,_xll.ohTrigger(RecalcTrigger,Trigger6M)),NA())</f>
        <v>5.9100610279294585E-3</v>
      </c>
      <c r="Q2319" s="145">
        <f>IFERROR(_xll.qlIndexFixing(ONIndex1Y,I2319,TRUE,_xll.ohTrigger(RecalcTrigger,Trigger1Y)),NA())</f>
        <v>6.0924170233533914E-3</v>
      </c>
    </row>
    <row r="2320" spans="2:17" x14ac:dyDescent="0.2">
      <c r="B2320" s="39" t="s">
        <v>42</v>
      </c>
      <c r="D2320" s="42">
        <f>_xll.qlCalendarAdvance(Calendar,$D2319,B2320,"f",FALSE)</f>
        <v>56017</v>
      </c>
      <c r="E2320" s="139">
        <f>_xll.qlInterestRateIndexValueDate(IndexON,D2320)</f>
        <v>56017</v>
      </c>
      <c r="F2320" s="155">
        <f>IFERROR(_xll.qlIndexFixing(IndexON,D2320,TRUE,_xll.ohTrigger(RecalcTrigger,TriggerON)),NA())</f>
        <v>5.6106625826934931E-3</v>
      </c>
      <c r="H2320" s="42">
        <f>_xll.qlCalendarAdvance(Calendar,$H2319,B2320,"f",FALSE)</f>
        <v>56017</v>
      </c>
      <c r="I2320" s="139">
        <f>_xll.qlInterestRateIndexValueDate(Index1M,$H2320)</f>
        <v>56019</v>
      </c>
      <c r="J2320" s="144">
        <f>IFERROR(_xll.qlIndexFixing(Index1M,$H2320,TRUE,_xll.ohTrigger(RecalcTrigger,Trigger1M)),NA())</f>
        <v>5.6625567555573797E-3</v>
      </c>
      <c r="K2320" s="44">
        <f>IFERROR(_xll.qlIndexFixing(Index3M,H2320,TRUE,_xll.ohTrigger(RecalcTrigger,Trigger3M)),NA())</f>
        <v>5.8948214408875892E-3</v>
      </c>
      <c r="L2320" s="44">
        <f>IFERROR(_xll.qlIndexFixing(Index6M,$H2320,TRUE,_xll.ohTrigger(RecalcTrigger,Trigger6M)),NA())</f>
        <v>5.8794978764720529E-3</v>
      </c>
      <c r="M2320" s="145">
        <f>IFERROR(_xll.qlIndexFixing(Index1Y,$H2320,TRUE,_xll.ohTrigger(RecalcTrigger,Trigger1Y)),NA())</f>
        <v>5.9860107194273657E-3</v>
      </c>
      <c r="N2320" s="144">
        <f>IFERROR(_xll.qlIndexFixing(ONIndex1M,I2320,TRUE,_xll.ohTrigger(RecalcTrigger,Trigger1M)),NA())</f>
        <v>5.6687338521665964E-3</v>
      </c>
      <c r="O2320" s="44">
        <f>IFERROR(_xll.qlIndexFixing(ONIndex3M,I2320,TRUE,_xll.ohTrigger(RecalcTrigger,Trigger3M)),NA())</f>
        <v>5.9180337106834457E-3</v>
      </c>
      <c r="P2320" s="44">
        <f>IFERROR(_xll.qlIndexFixing(ONIndex6M,I2320,TRUE,_xll.ohTrigger(RecalcTrigger,Trigger6M)),NA())</f>
        <v>5.9071363674956245E-3</v>
      </c>
      <c r="Q2320" s="145">
        <f>IFERROR(_xll.qlIndexFixing(ONIndex1Y,I2320,TRUE,_xll.ohTrigger(RecalcTrigger,Trigger1Y)),NA())</f>
        <v>6.0878198343239376E-3</v>
      </c>
    </row>
    <row r="2321" spans="2:17" x14ac:dyDescent="0.2">
      <c r="B2321" s="39" t="s">
        <v>42</v>
      </c>
      <c r="D2321" s="42">
        <f>_xll.qlCalendarAdvance(Calendar,$D2320,B2321,"f",FALSE)</f>
        <v>56024</v>
      </c>
      <c r="E2321" s="139">
        <f>_xll.qlInterestRateIndexValueDate(IndexON,D2321)</f>
        <v>56024</v>
      </c>
      <c r="F2321" s="155">
        <f>IFERROR(_xll.qlIndexFixing(IndexON,D2321,TRUE,_xll.ohTrigger(RecalcTrigger,TriggerON)),NA())</f>
        <v>5.606160406781413E-3</v>
      </c>
      <c r="H2321" s="42">
        <f>_xll.qlCalendarAdvance(Calendar,$H2320,B2321,"f",FALSE)</f>
        <v>56024</v>
      </c>
      <c r="I2321" s="139">
        <f>_xll.qlInterestRateIndexValueDate(Index1M,$H2321)</f>
        <v>56026</v>
      </c>
      <c r="J2321" s="144">
        <f>IFERROR(_xll.qlIndexFixing(Index1M,$H2321,TRUE,_xll.ohTrigger(RecalcTrigger,Trigger1M)),NA())</f>
        <v>5.6579487194247102E-3</v>
      </c>
      <c r="K2321" s="44">
        <f>IFERROR(_xll.qlIndexFixing(Index3M,H2321,TRUE,_xll.ohTrigger(RecalcTrigger,Trigger3M)),NA())</f>
        <v>5.8901411838691263E-3</v>
      </c>
      <c r="L2321" s="44">
        <f>IFERROR(_xll.qlIndexFixing(Index6M,$H2321,TRUE,_xll.ohTrigger(RecalcTrigger,Trigger6M)),NA())</f>
        <v>5.876620818876019E-3</v>
      </c>
      <c r="M2321" s="145">
        <f>IFERROR(_xll.qlIndexFixing(Index1Y,$H2321,TRUE,_xll.ohTrigger(RecalcTrigger,Trigger1Y)),NA())</f>
        <v>5.9812105546783916E-3</v>
      </c>
      <c r="N2321" s="144">
        <f>IFERROR(_xll.qlIndexFixing(ONIndex1M,I2321,TRUE,_xll.ohTrigger(RecalcTrigger,Trigger1M)),NA())</f>
        <v>5.6641400042245493E-3</v>
      </c>
      <c r="O2321" s="44">
        <f>IFERROR(_xll.qlIndexFixing(ONIndex3M,I2321,TRUE,_xll.ohTrigger(RecalcTrigger,Trigger3M)),NA())</f>
        <v>5.9134075586619872E-3</v>
      </c>
      <c r="P2321" s="44">
        <f>IFERROR(_xll.qlIndexFixing(ONIndex6M,I2321,TRUE,_xll.ohTrigger(RecalcTrigger,Trigger6M)),NA())</f>
        <v>5.90421571601496E-3</v>
      </c>
      <c r="Q2321" s="145">
        <f>IFERROR(_xll.qlIndexFixing(ONIndex1Y,I2321,TRUE,_xll.ohTrigger(RecalcTrigger,Trigger1Y)),NA())</f>
        <v>6.083216128747182E-3</v>
      </c>
    </row>
    <row r="2322" spans="2:17" x14ac:dyDescent="0.2">
      <c r="B2322" s="39" t="s">
        <v>42</v>
      </c>
      <c r="D2322" s="42">
        <f>_xll.qlCalendarAdvance(Calendar,$D2321,B2322,"f",FALSE)</f>
        <v>56031</v>
      </c>
      <c r="E2322" s="139">
        <f>_xll.qlInterestRateIndexValueDate(IndexON,D2322)</f>
        <v>56031</v>
      </c>
      <c r="F2322" s="155">
        <f>IFERROR(_xll.qlIndexFixing(IndexON,D2322,TRUE,_xll.ohTrigger(RecalcTrigger,TriggerON)),NA())</f>
        <v>5.6016515116041887E-3</v>
      </c>
      <c r="H2322" s="42">
        <f>_xll.qlCalendarAdvance(Calendar,$H2321,B2322,"f",FALSE)</f>
        <v>56031</v>
      </c>
      <c r="I2322" s="139">
        <f>_xll.qlInterestRateIndexValueDate(Index1M,$H2322)</f>
        <v>56033</v>
      </c>
      <c r="J2322" s="144">
        <f>IFERROR(_xll.qlIndexFixing(Index1M,$H2322,TRUE,_xll.ohTrigger(RecalcTrigger,Trigger1M)),NA())</f>
        <v>5.6533334103972543E-3</v>
      </c>
      <c r="K2322" s="44">
        <f>IFERROR(_xll.qlIndexFixing(Index3M,H2322,TRUE,_xll.ohTrigger(RecalcTrigger,Trigger3M)),NA())</f>
        <v>5.8854529587453576E-3</v>
      </c>
      <c r="L2322" s="44">
        <f>IFERROR(_xll.qlIndexFixing(Index6M,$H2322,TRUE,_xll.ohTrigger(RecalcTrigger,Trigger6M)),NA())</f>
        <v>5.8742156208156588E-3</v>
      </c>
      <c r="M2322" s="145">
        <f>IFERROR(_xll.qlIndexFixing(Index1Y,$H2322,TRUE,_xll.ohTrigger(RecalcTrigger,Trigger1Y)),NA())</f>
        <v>5.9764037456499905E-3</v>
      </c>
      <c r="N2322" s="144">
        <f>IFERROR(_xll.qlIndexFixing(ONIndex1M,I2322,TRUE,_xll.ohTrigger(RecalcTrigger,Trigger1M)),NA())</f>
        <v>5.6595388879365771E-3</v>
      </c>
      <c r="O2322" s="44">
        <f>IFERROR(_xll.qlIndexFixing(ONIndex3M,I2322,TRUE,_xll.ohTrigger(RecalcTrigger,Trigger3M)),NA())</f>
        <v>5.9087734705087769E-3</v>
      </c>
      <c r="P2322" s="44">
        <f>IFERROR(_xll.qlIndexFixing(ONIndex6M,I2322,TRUE,_xll.ohTrigger(RecalcTrigger,Trigger6M)),NA())</f>
        <v>5.9012990869966586E-3</v>
      </c>
      <c r="Q2322" s="145">
        <f>IFERROR(_xll.qlIndexFixing(ONIndex1Y,I2322,TRUE,_xll.ohTrigger(RecalcTrigger,Trigger1Y)),NA())</f>
        <v>6.0786059021467054E-3</v>
      </c>
    </row>
    <row r="2323" spans="2:17" x14ac:dyDescent="0.2">
      <c r="B2323" s="39" t="s">
        <v>42</v>
      </c>
      <c r="D2323" s="42">
        <f>_xll.qlCalendarAdvance(Calendar,$D2322,B2323,"f",FALSE)</f>
        <v>56038</v>
      </c>
      <c r="E2323" s="139">
        <f>_xll.qlInterestRateIndexValueDate(IndexON,D2323)</f>
        <v>56038</v>
      </c>
      <c r="F2323" s="155">
        <f>IFERROR(_xll.qlIndexFixing(IndexON,D2323,TRUE,_xll.ohTrigger(RecalcTrigger,TriggerON)),NA())</f>
        <v>5.5971358962825235E-3</v>
      </c>
      <c r="H2323" s="42">
        <f>_xll.qlCalendarAdvance(Calendar,$H2322,B2323,"f",FALSE)</f>
        <v>56038</v>
      </c>
      <c r="I2323" s="139">
        <f>_xll.qlInterestRateIndexValueDate(Index1M,$H2323)</f>
        <v>56040</v>
      </c>
      <c r="J2323" s="144">
        <f>IFERROR(_xll.qlIndexFixing(Index1M,$H2323,TRUE,_xll.ohTrigger(RecalcTrigger,Trigger1M)),NA())</f>
        <v>5.6487108268363229E-3</v>
      </c>
      <c r="K2323" s="44">
        <f>IFERROR(_xll.qlIndexFixing(Index3M,H2323,TRUE,_xll.ohTrigger(RecalcTrigger,Trigger3M)),NA())</f>
        <v>5.8807567612014734E-3</v>
      </c>
      <c r="L2323" s="44">
        <f>IFERROR(_xll.qlIndexFixing(Index6M,$H2323,TRUE,_xll.ohTrigger(RecalcTrigger,Trigger6M)),NA())</f>
        <v>5.8713462206442012E-3</v>
      </c>
      <c r="M2323" s="145">
        <f>IFERROR(_xll.qlIndexFixing(Index1Y,$H2323,TRUE,_xll.ohTrigger(RecalcTrigger,Trigger1Y)),NA())</f>
        <v>5.9715902882266584E-3</v>
      </c>
      <c r="N2323" s="144">
        <f>IFERROR(_xll.qlIndexFixing(ONIndex1M,I2323,TRUE,_xll.ohTrigger(RecalcTrigger,Trigger1M)),NA())</f>
        <v>5.6549305014641504E-3</v>
      </c>
      <c r="O2323" s="44">
        <f>IFERROR(_xll.qlIndexFixing(ONIndex3M,I2323,TRUE,_xll.ohTrigger(RecalcTrigger,Trigger3M)),NA())</f>
        <v>5.9041314420671398E-3</v>
      </c>
      <c r="P2323" s="44">
        <f>IFERROR(_xll.qlIndexFixing(ONIndex6M,I2323,TRUE,_xll.ohTrigger(RecalcTrigger,Trigger6M)),NA())</f>
        <v>5.8983864943495945E-3</v>
      </c>
      <c r="Q2323" s="145">
        <f>IFERROR(_xll.qlIndexFixing(ONIndex1Y,I2323,TRUE,_xll.ohTrigger(RecalcTrigger,Trigger1Y)),NA())</f>
        <v>6.0739891505257049E-3</v>
      </c>
    </row>
    <row r="2324" spans="2:17" x14ac:dyDescent="0.2">
      <c r="B2324" s="39" t="s">
        <v>42</v>
      </c>
      <c r="D2324" s="42">
        <f>_xll.qlCalendarAdvance(Calendar,$D2323,B2324,"f",FALSE)</f>
        <v>56045</v>
      </c>
      <c r="E2324" s="139">
        <f>_xll.qlInterestRateIndexValueDate(IndexON,D2324)</f>
        <v>56045</v>
      </c>
      <c r="F2324" s="155">
        <f>IFERROR(_xll.qlIndexFixing(IndexON,D2324,TRUE,_xll.ohTrigger(RecalcTrigger,TriggerON)),NA())</f>
        <v>5.5926135596973126E-3</v>
      </c>
      <c r="H2324" s="42">
        <f>_xll.qlCalendarAdvance(Calendar,$H2323,B2324,"f",FALSE)</f>
        <v>56045</v>
      </c>
      <c r="I2324" s="139">
        <f>_xll.qlInterestRateIndexValueDate(Index1M,$H2324)</f>
        <v>56047</v>
      </c>
      <c r="J2324" s="144">
        <f>IFERROR(_xll.qlIndexFixing(Index1M,$H2324,TRUE,_xll.ohTrigger(RecalcTrigger,Trigger1M)),NA())</f>
        <v>5.6440809671182146E-3</v>
      </c>
      <c r="K2324" s="44">
        <f>IFERROR(_xll.qlIndexFixing(Index3M,H2324,TRUE,_xll.ohTrigger(RecalcTrigger,Trigger3M)),NA())</f>
        <v>5.8760525869252711E-3</v>
      </c>
      <c r="L2324" s="44">
        <f>IFERROR(_xll.qlIndexFixing(Index6M,$H2324,TRUE,_xll.ohTrigger(RecalcTrigger,Trigger6M)),NA())</f>
        <v>5.8684810560005194E-3</v>
      </c>
      <c r="M2324" s="145">
        <f>IFERROR(_xll.qlIndexFixing(Index1Y,$H2324,TRUE,_xll.ohTrigger(RecalcTrigger,Trigger1Y)),NA())</f>
        <v>5.9667701782931118E-3</v>
      </c>
      <c r="N2324" s="144">
        <f>IFERROR(_xll.qlIndexFixing(ONIndex1M,I2324,TRUE,_xll.ohTrigger(RecalcTrigger,Trigger1M)),NA())</f>
        <v>5.6503148432085482E-3</v>
      </c>
      <c r="O2324" s="44">
        <f>IFERROR(_xll.qlIndexFixing(ONIndex3M,I2324,TRUE,_xll.ohTrigger(RecalcTrigger,Trigger3M)),NA())</f>
        <v>5.8994814686208485E-3</v>
      </c>
      <c r="P2324" s="44">
        <f>IFERROR(_xll.qlIndexFixing(ONIndex6M,I2324,TRUE,_xll.ohTrigger(RecalcTrigger,Trigger6M)),NA())</f>
        <v>5.8954779513431532E-3</v>
      </c>
      <c r="Q2324" s="145">
        <f>IFERROR(_xll.qlIndexFixing(ONIndex1Y,I2324,TRUE,_xll.ohTrigger(RecalcTrigger,Trigger1Y)),NA())</f>
        <v>6.0693658694876973E-3</v>
      </c>
    </row>
    <row r="2325" spans="2:17" x14ac:dyDescent="0.2">
      <c r="B2325" s="39" t="s">
        <v>42</v>
      </c>
      <c r="D2325" s="42">
        <f>_xll.qlCalendarAdvance(Calendar,$D2324,B2325,"f",FALSE)</f>
        <v>56052</v>
      </c>
      <c r="E2325" s="139">
        <f>_xll.qlInterestRateIndexValueDate(IndexON,D2325)</f>
        <v>56052</v>
      </c>
      <c r="F2325" s="155">
        <f>IFERROR(_xll.qlIndexFixing(IndexON,D2325,TRUE,_xll.ohTrigger(RecalcTrigger,TriggerON)),NA())</f>
        <v>5.5880845008093871E-3</v>
      </c>
      <c r="H2325" s="42">
        <f>_xll.qlCalendarAdvance(Calendar,$H2324,B2325,"f",FALSE)</f>
        <v>56052</v>
      </c>
      <c r="I2325" s="139">
        <f>_xll.qlInterestRateIndexValueDate(Index1M,$H2325)</f>
        <v>56054</v>
      </c>
      <c r="J2325" s="144">
        <f>IFERROR(_xll.qlIndexFixing(Index1M,$H2325,TRUE,_xll.ohTrigger(RecalcTrigger,Trigger1M)),NA())</f>
        <v>5.6394438296042404E-3</v>
      </c>
      <c r="K2325" s="44">
        <f>IFERROR(_xll.qlIndexFixing(Index3M,H2325,TRUE,_xll.ohTrigger(RecalcTrigger,Trigger3M)),NA())</f>
        <v>5.8713404316062855E-3</v>
      </c>
      <c r="L2325" s="44">
        <f>IFERROR(_xll.qlIndexFixing(Index6M,$H2325,TRUE,_xll.ohTrigger(RecalcTrigger,Trigger6M)),NA())</f>
        <v>5.8656201405073776E-3</v>
      </c>
      <c r="M2325" s="145">
        <f>IFERROR(_xll.qlIndexFixing(Index1Y,$H2325,TRUE,_xll.ohTrigger(RecalcTrigger,Trigger1Y)),NA())</f>
        <v>5.9619434117345067E-3</v>
      </c>
      <c r="N2325" s="144">
        <f>IFERROR(_xll.qlIndexFixing(ONIndex1M,I2325,TRUE,_xll.ohTrigger(RecalcTrigger,Trigger1M)),NA())</f>
        <v>5.645691911491113E-3</v>
      </c>
      <c r="O2325" s="44">
        <f>IFERROR(_xll.qlIndexFixing(ONIndex3M,I2325,TRUE,_xll.ohTrigger(RecalcTrigger,Trigger3M)),NA())</f>
        <v>5.8948235461731002E-3</v>
      </c>
      <c r="P2325" s="44">
        <f>IFERROR(_xll.qlIndexFixing(ONIndex6M,I2325,TRUE,_xll.ohTrigger(RecalcTrigger,Trigger6M)),NA())</f>
        <v>5.8925734718062728E-3</v>
      </c>
      <c r="Q2325" s="145">
        <f>IFERROR(_xll.qlIndexFixing(ONIndex1Y,I2325,TRUE,_xll.ohTrigger(RecalcTrigger,Trigger1Y)),NA())</f>
        <v>6.0647360549559437E-3</v>
      </c>
    </row>
    <row r="2326" spans="2:17" x14ac:dyDescent="0.2">
      <c r="B2326" s="39" t="s">
        <v>42</v>
      </c>
      <c r="D2326" s="42">
        <f>_xll.qlCalendarAdvance(Calendar,$D2325,B2326,"f",FALSE)</f>
        <v>56059</v>
      </c>
      <c r="E2326" s="139">
        <f>_xll.qlInterestRateIndexValueDate(IndexON,D2326)</f>
        <v>56059</v>
      </c>
      <c r="F2326" s="155">
        <f>IFERROR(_xll.qlIndexFixing(IndexON,D2326,TRUE,_xll.ohTrigger(RecalcTrigger,TriggerON)),NA())</f>
        <v>5.5835487187394506E-3</v>
      </c>
      <c r="H2326" s="42">
        <f>_xll.qlCalendarAdvance(Calendar,$H2325,B2326,"f",FALSE)</f>
        <v>56059</v>
      </c>
      <c r="I2326" s="139">
        <f>_xll.qlInterestRateIndexValueDate(Index1M,$H2326)</f>
        <v>56061</v>
      </c>
      <c r="J2326" s="144">
        <f>IFERROR(_xll.qlIndexFixing(Index1M,$H2326,TRUE,_xll.ohTrigger(RecalcTrigger,Trigger1M)),NA())</f>
        <v>5.6347994126682011E-3</v>
      </c>
      <c r="K2326" s="44">
        <f>IFERROR(_xll.qlIndexFixing(Index3M,H2326,TRUE,_xll.ohTrigger(RecalcTrigger,Trigger3M)),NA())</f>
        <v>5.8666202909297069E-3</v>
      </c>
      <c r="L2326" s="44">
        <f>IFERROR(_xll.qlIndexFixing(Index6M,$H2326,TRUE,_xll.ohTrigger(RecalcTrigger,Trigger6M)),NA())</f>
        <v>5.862298975461153E-3</v>
      </c>
      <c r="M2326" s="145">
        <f>IFERROR(_xll.qlIndexFixing(Index1Y,$H2326,TRUE,_xll.ohTrigger(RecalcTrigger,Trigger1Y)),NA())</f>
        <v>5.9571099844357772E-3</v>
      </c>
      <c r="N2326" s="144">
        <f>IFERROR(_xll.qlIndexFixing(ONIndex1M,I2326,TRUE,_xll.ohTrigger(RecalcTrigger,Trigger1M)),NA())</f>
        <v>5.6410617048729961E-3</v>
      </c>
      <c r="O2326" s="44">
        <f>IFERROR(_xll.qlIndexFixing(ONIndex3M,I2326,TRUE,_xll.ohTrigger(RecalcTrigger,Trigger3M)),NA())</f>
        <v>5.8901576703274117E-3</v>
      </c>
      <c r="P2326" s="44">
        <f>IFERROR(_xll.qlIndexFixing(ONIndex6M,I2326,TRUE,_xll.ohTrigger(RecalcTrigger,Trigger6M)),NA())</f>
        <v>5.8896730692481469E-3</v>
      </c>
      <c r="Q2326" s="145">
        <f>IFERROR(_xll.qlIndexFixing(ONIndex1Y,I2326,TRUE,_xll.ohTrigger(RecalcTrigger,Trigger1Y)),NA())</f>
        <v>6.0600997028537051E-3</v>
      </c>
    </row>
    <row r="2327" spans="2:17" x14ac:dyDescent="0.2">
      <c r="B2327" s="39" t="s">
        <v>42</v>
      </c>
      <c r="D2327" s="42">
        <f>_xll.qlCalendarAdvance(Calendar,$D2326,B2327,"f",FALSE)</f>
        <v>56066</v>
      </c>
      <c r="E2327" s="139">
        <f>_xll.qlInterestRateIndexValueDate(IndexON,D2327)</f>
        <v>56066</v>
      </c>
      <c r="F2327" s="155">
        <f>IFERROR(_xll.qlIndexFixing(IndexON,D2327,TRUE,_xll.ohTrigger(RecalcTrigger,TriggerON)),NA())</f>
        <v>5.5790062123683981E-3</v>
      </c>
      <c r="H2327" s="42">
        <f>_xll.qlCalendarAdvance(Calendar,$H2326,B2327,"f",FALSE)</f>
        <v>56066</v>
      </c>
      <c r="I2327" s="139">
        <f>_xll.qlInterestRateIndexValueDate(Index1M,$H2327)</f>
        <v>56068</v>
      </c>
      <c r="J2327" s="144">
        <f>IFERROR(_xll.qlIndexFixing(Index1M,$H2327,TRUE,_xll.ohTrigger(RecalcTrigger,Trigger1M)),NA())</f>
        <v>5.6301477146714074E-3</v>
      </c>
      <c r="K2327" s="44">
        <f>IFERROR(_xll.qlIndexFixing(Index3M,H2327,TRUE,_xll.ohTrigger(RecalcTrigger,Trigger3M)),NA())</f>
        <v>5.86189216058594E-3</v>
      </c>
      <c r="L2327" s="44">
        <f>IFERROR(_xll.qlIndexFixing(Index6M,$H2327,TRUE,_xll.ohTrigger(RecalcTrigger,Trigger6M)),NA())</f>
        <v>5.8594473910723189E-3</v>
      </c>
      <c r="M2327" s="145">
        <f>IFERROR(_xll.qlIndexFixing(Index1Y,$H2327,TRUE,_xll.ohTrigger(RecalcTrigger,Trigger1Y)),NA())</f>
        <v>5.9522698922825166E-3</v>
      </c>
      <c r="N2327" s="144">
        <f>IFERROR(_xll.qlIndexFixing(ONIndex1M,I2327,TRUE,_xll.ohTrigger(RecalcTrigger,Trigger1M)),NA())</f>
        <v>5.6364242214357319E-3</v>
      </c>
      <c r="O2327" s="44">
        <f>IFERROR(_xll.qlIndexFixing(ONIndex3M,I2327,TRUE,_xll.ohTrigger(RecalcTrigger,Trigger3M)),NA())</f>
        <v>5.8854838367672357E-3</v>
      </c>
      <c r="P2327" s="44">
        <f>IFERROR(_xll.qlIndexFixing(ONIndex6M,I2327,TRUE,_xll.ohTrigger(RecalcTrigger,Trigger6M)),NA())</f>
        <v>5.8867767572579055E-3</v>
      </c>
      <c r="Q2327" s="145">
        <f>IFERROR(_xll.qlIndexFixing(ONIndex1Y,I2327,TRUE,_xll.ohTrigger(RecalcTrigger,Trigger1Y)),NA())</f>
        <v>6.0554568087844984E-3</v>
      </c>
    </row>
    <row r="2328" spans="2:17" x14ac:dyDescent="0.2">
      <c r="B2328" s="39" t="s">
        <v>42</v>
      </c>
      <c r="D2328" s="42">
        <f>_xll.qlCalendarAdvance(Calendar,$D2327,B2328,"f",FALSE)</f>
        <v>56073</v>
      </c>
      <c r="E2328" s="139">
        <f>_xll.qlInterestRateIndexValueDate(IndexON,D2328)</f>
        <v>56073</v>
      </c>
      <c r="F2328" s="155">
        <f>IFERROR(_xll.qlIndexFixing(IndexON,D2328,TRUE,_xll.ohTrigger(RecalcTrigger,TriggerON)),NA())</f>
        <v>5.574456980736997E-3</v>
      </c>
      <c r="H2328" s="42">
        <f>_xll.qlCalendarAdvance(Calendar,$H2327,B2328,"f",FALSE)</f>
        <v>56073</v>
      </c>
      <c r="I2328" s="139">
        <f>_xll.qlInterestRateIndexValueDate(Index1M,$H2328)</f>
        <v>56075</v>
      </c>
      <c r="J2328" s="144">
        <f>IFERROR(_xll.qlIndexFixing(Index1M,$H2328,TRUE,_xll.ohTrigger(RecalcTrigger,Trigger1M)),NA())</f>
        <v>5.6254887339901583E-3</v>
      </c>
      <c r="K2328" s="44">
        <f>IFERROR(_xll.qlIndexFixing(Index3M,H2328,TRUE,_xll.ohTrigger(RecalcTrigger,Trigger3M)),NA())</f>
        <v>5.8571560362601751E-3</v>
      </c>
      <c r="L2328" s="44">
        <f>IFERROR(_xll.qlIndexFixing(Index6M,$H2328,TRUE,_xll.ohTrigger(RecalcTrigger,Trigger6M)),NA())</f>
        <v>5.8566000999077557E-3</v>
      </c>
      <c r="M2328" s="145">
        <f>IFERROR(_xll.qlIndexFixing(Index1Y,$H2328,TRUE,_xll.ohTrigger(RecalcTrigger,Trigger1Y)),NA())</f>
        <v>5.9474231311603173E-3</v>
      </c>
      <c r="N2328" s="144">
        <f>IFERROR(_xll.qlIndexFixing(ONIndex1M,I2328,TRUE,_xll.ohTrigger(RecalcTrigger,Trigger1M)),NA())</f>
        <v>5.6317794596605353E-3</v>
      </c>
      <c r="O2328" s="44">
        <f>IFERROR(_xll.qlIndexFixing(ONIndex3M,I2328,TRUE,_xll.ohTrigger(RecalcTrigger,Trigger3M)),NA())</f>
        <v>5.8808020410161532E-3</v>
      </c>
      <c r="P2328" s="44">
        <f>IFERROR(_xll.qlIndexFixing(ONIndex6M,I2328,TRUE,_xll.ohTrigger(RecalcTrigger,Trigger6M)),NA())</f>
        <v>5.8838845494246783E-3</v>
      </c>
      <c r="Q2328" s="145">
        <f>IFERROR(_xll.qlIndexFixing(ONIndex1Y,I2328,TRUE,_xll.ohTrigger(RecalcTrigger,Trigger1Y)),NA())</f>
        <v>6.0508073687515207E-3</v>
      </c>
    </row>
    <row r="2329" spans="2:17" x14ac:dyDescent="0.2">
      <c r="B2329" s="39" t="s">
        <v>42</v>
      </c>
      <c r="D2329" s="42">
        <f>_xll.qlCalendarAdvance(Calendar,$D2328,B2329,"f",FALSE)</f>
        <v>56080</v>
      </c>
      <c r="E2329" s="139">
        <f>_xll.qlInterestRateIndexValueDate(IndexON,D2329)</f>
        <v>56080</v>
      </c>
      <c r="F2329" s="155">
        <f>IFERROR(_xll.qlIndexFixing(IndexON,D2329,TRUE,_xll.ohTrigger(RecalcTrigger,TriggerON)),NA())</f>
        <v>5.5699010227261425E-3</v>
      </c>
      <c r="H2329" s="42">
        <f>_xll.qlCalendarAdvance(Calendar,$H2328,B2329,"f",FALSE)</f>
        <v>56080</v>
      </c>
      <c r="I2329" s="139">
        <f>_xll.qlInterestRateIndexValueDate(Index1M,$H2329)</f>
        <v>56082</v>
      </c>
      <c r="J2329" s="144">
        <f>IFERROR(_xll.qlIndexFixing(Index1M,$H2329,TRUE,_xll.ohTrigger(RecalcTrigger,Trigger1M)),NA())</f>
        <v>5.6208224689857644E-3</v>
      </c>
      <c r="K2329" s="44">
        <f>IFERROR(_xll.qlIndexFixing(Index3M,H2329,TRUE,_xll.ohTrigger(RecalcTrigger,Trigger3M)),NA())</f>
        <v>5.852411913642816E-3</v>
      </c>
      <c r="L2329" s="44">
        <f>IFERROR(_xll.qlIndexFixing(Index6M,$H2329,TRUE,_xll.ohTrigger(RecalcTrigger,Trigger6M)),NA())</f>
        <v>5.8537571155935523E-3</v>
      </c>
      <c r="M2329" s="145">
        <f>IFERROR(_xll.qlIndexFixing(Index1Y,$H2329,TRUE,_xll.ohTrigger(RecalcTrigger,Trigger1Y)),NA())</f>
        <v>5.9425696969549911E-3</v>
      </c>
      <c r="N2329" s="144">
        <f>IFERROR(_xll.qlIndexFixing(ONIndex1M,I2329,TRUE,_xll.ohTrigger(RecalcTrigger,Trigger1M)),NA())</f>
        <v>5.6271274180286213E-3</v>
      </c>
      <c r="O2329" s="44">
        <f>IFERROR(_xll.qlIndexFixing(ONIndex3M,I2329,TRUE,_xll.ohTrigger(RecalcTrigger,Trigger3M)),NA())</f>
        <v>5.8761122789174891E-3</v>
      </c>
      <c r="P2329" s="44">
        <f>IFERROR(_xll.qlIndexFixing(ONIndex6M,I2329,TRUE,_xll.ohTrigger(RecalcTrigger,Trigger6M)),NA())</f>
        <v>5.8809964595774034E-3</v>
      </c>
      <c r="Q2329" s="145">
        <f>IFERROR(_xll.qlIndexFixing(ONIndex1Y,I2329,TRUE,_xll.ohTrigger(RecalcTrigger,Trigger1Y)),NA())</f>
        <v>6.0461513784382248E-3</v>
      </c>
    </row>
    <row r="2330" spans="2:17" x14ac:dyDescent="0.2">
      <c r="B2330" s="39" t="s">
        <v>42</v>
      </c>
      <c r="D2330" s="42">
        <f>_xll.qlCalendarAdvance(Calendar,$D2329,B2330,"f",FALSE)</f>
        <v>56087</v>
      </c>
      <c r="E2330" s="139">
        <f>_xll.qlInterestRateIndexValueDate(IndexON,D2330)</f>
        <v>56087</v>
      </c>
      <c r="F2330" s="155">
        <f>IFERROR(_xll.qlIndexFixing(IndexON,D2330,TRUE,_xll.ohTrigger(RecalcTrigger,TriggerON)),NA())</f>
        <v>5.5653383374565379E-3</v>
      </c>
      <c r="H2330" s="42">
        <f>_xll.qlCalendarAdvance(Calendar,$H2329,B2330,"f",FALSE)</f>
        <v>56087</v>
      </c>
      <c r="I2330" s="139">
        <f>_xll.qlInterestRateIndexValueDate(Index1M,$H2330)</f>
        <v>56089</v>
      </c>
      <c r="J2330" s="144">
        <f>IFERROR(_xll.qlIndexFixing(Index1M,$H2330,TRUE,_xll.ohTrigger(RecalcTrigger,Trigger1M)),NA())</f>
        <v>5.6161489180295288E-3</v>
      </c>
      <c r="K2330" s="44">
        <f>IFERROR(_xll.qlIndexFixing(Index3M,H2330,TRUE,_xll.ohTrigger(RecalcTrigger,Trigger3M)),NA())</f>
        <v>5.8476597884199221E-3</v>
      </c>
      <c r="L2330" s="44">
        <f>IFERROR(_xll.qlIndexFixing(Index6M,$H2330,TRUE,_xll.ohTrigger(RecalcTrigger,Trigger6M)),NA())</f>
        <v>5.8509184517553693E-3</v>
      </c>
      <c r="M2330" s="145">
        <f>IFERROR(_xll.qlIndexFixing(Index1Y,$H2330,TRUE,_xll.ohTrigger(RecalcTrigger,Trigger1Y)),NA())</f>
        <v>5.9377095855530065E-3</v>
      </c>
      <c r="N2330" s="144">
        <f>IFERROR(_xll.qlIndexFixing(ONIndex1M,I2330,TRUE,_xll.ohTrigger(RecalcTrigger,Trigger1M)),NA())</f>
        <v>5.6224680947014605E-3</v>
      </c>
      <c r="O2330" s="44">
        <f>IFERROR(_xll.qlIndexFixing(ONIndex3M,I2330,TRUE,_xll.ohTrigger(RecalcTrigger,Trigger3M)),NA())</f>
        <v>5.8714145459948242E-3</v>
      </c>
      <c r="P2330" s="44">
        <f>IFERROR(_xll.qlIndexFixing(ONIndex6M,I2330,TRUE,_xll.ohTrigger(RecalcTrigger,Trigger6M)),NA())</f>
        <v>5.8781125009854662E-3</v>
      </c>
      <c r="Q2330" s="145">
        <f>IFERROR(_xll.qlIndexFixing(ONIndex1Y,I2330,TRUE,_xll.ohTrigger(RecalcTrigger,Trigger1Y)),NA())</f>
        <v>6.0414888337678718E-3</v>
      </c>
    </row>
    <row r="2331" spans="2:17" x14ac:dyDescent="0.2">
      <c r="B2331" s="39" t="s">
        <v>42</v>
      </c>
      <c r="D2331" s="42">
        <f>_xll.qlCalendarAdvance(Calendar,$D2330,B2331,"f",FALSE)</f>
        <v>56094</v>
      </c>
      <c r="E2331" s="139">
        <f>_xll.qlInterestRateIndexValueDate(IndexON,D2331)</f>
        <v>56094</v>
      </c>
      <c r="F2331" s="155">
        <f>IFERROR(_xll.qlIndexFixing(IndexON,D2331,TRUE,_xll.ohTrigger(RecalcTrigger,TriggerON)),NA())</f>
        <v>5.5607689239689506E-3</v>
      </c>
      <c r="H2331" s="42">
        <f>_xll.qlCalendarAdvance(Calendar,$H2330,B2331,"f",FALSE)</f>
        <v>56094</v>
      </c>
      <c r="I2331" s="139">
        <f>_xll.qlInterestRateIndexValueDate(Index1M,$H2331)</f>
        <v>56096</v>
      </c>
      <c r="J2331" s="144">
        <f>IFERROR(_xll.qlIndexFixing(Index1M,$H2331,TRUE,_xll.ohTrigger(RecalcTrigger,Trigger1M)),NA())</f>
        <v>5.6123416389172055E-3</v>
      </c>
      <c r="K2331" s="44">
        <f>IFERROR(_xll.qlIndexFixing(Index3M,H2331,TRUE,_xll.ohTrigger(RecalcTrigger,Trigger3M)),NA())</f>
        <v>5.8428996562810281E-3</v>
      </c>
      <c r="L2331" s="44">
        <f>IFERROR(_xll.qlIndexFixing(Index6M,$H2331,TRUE,_xll.ohTrigger(RecalcTrigger,Trigger6M)),NA())</f>
        <v>5.8485446427676722E-3</v>
      </c>
      <c r="M2331" s="145">
        <f>IFERROR(_xll.qlIndexFixing(Index1Y,$H2331,TRUE,_xll.ohTrigger(RecalcTrigger,Trigger1Y)),NA())</f>
        <v>5.9328427928399549E-3</v>
      </c>
      <c r="N2331" s="144">
        <f>IFERROR(_xll.qlIndexFixing(ONIndex1M,I2331,TRUE,_xll.ohTrigger(RecalcTrigger,Trigger1M)),NA())</f>
        <v>5.6178014881602678E-3</v>
      </c>
      <c r="O2331" s="44">
        <f>IFERROR(_xll.qlIndexFixing(ONIndex3M,I2331,TRUE,_xll.ohTrigger(RecalcTrigger,Trigger3M)),NA())</f>
        <v>5.8667088379316112E-3</v>
      </c>
      <c r="P2331" s="44">
        <f>IFERROR(_xll.qlIndexFixing(ONIndex6M,I2331,TRUE,_xll.ohTrigger(RecalcTrigger,Trigger6M)),NA())</f>
        <v>5.8752326874778049E-3</v>
      </c>
      <c r="Q2331" s="145">
        <f>IFERROR(_xll.qlIndexFixing(ONIndex1Y,I2331,TRUE,_xll.ohTrigger(RecalcTrigger,Trigger1Y)),NA())</f>
        <v>6.0368197304239146E-3</v>
      </c>
    </row>
    <row r="2332" spans="2:17" x14ac:dyDescent="0.2">
      <c r="B2332" s="39" t="s">
        <v>42</v>
      </c>
      <c r="D2332" s="42">
        <f>_xll.qlCalendarAdvance(Calendar,$D2331,B2332,"f",FALSE)</f>
        <v>56101</v>
      </c>
      <c r="E2332" s="139">
        <f>_xll.qlInterestRateIndexValueDate(IndexON,D2332)</f>
        <v>56101</v>
      </c>
      <c r="F2332" s="155">
        <f>IFERROR(_xll.qlIndexFixing(IndexON,D2332,TRUE,_xll.ohTrigger(RecalcTrigger,TriggerON)),NA())</f>
        <v>5.5561927811442757E-3</v>
      </c>
      <c r="H2332" s="42">
        <f>_xll.qlCalendarAdvance(Calendar,$H2331,B2332,"f",FALSE)</f>
        <v>56101</v>
      </c>
      <c r="I2332" s="139">
        <f>_xll.qlInterestRateIndexValueDate(Index1M,$H2332)</f>
        <v>56103</v>
      </c>
      <c r="J2332" s="144">
        <f>IFERROR(_xll.qlIndexFixing(Index1M,$H2332,TRUE,_xll.ohTrigger(RecalcTrigger,Trigger1M)),NA())</f>
        <v>5.6067799517292571E-3</v>
      </c>
      <c r="K2332" s="44">
        <f>IFERROR(_xll.qlIndexFixing(Index3M,H2332,TRUE,_xll.ohTrigger(RecalcTrigger,Trigger3M)),NA())</f>
        <v>5.8381315129130626E-3</v>
      </c>
      <c r="L2332" s="44">
        <f>IFERROR(_xll.qlIndexFixing(Index6M,$H2332,TRUE,_xll.ohTrigger(RecalcTrigger,Trigger6M)),NA())</f>
        <v>5.8452541400079838E-3</v>
      </c>
      <c r="M2332" s="145">
        <f>IFERROR(_xll.qlIndexFixing(Index1Y,$H2332,TRUE,_xll.ohTrigger(RecalcTrigger,Trigger1Y)),NA())</f>
        <v>5.9279693147027447E-3</v>
      </c>
      <c r="N2332" s="144">
        <f>IFERROR(_xll.qlIndexFixing(ONIndex1M,I2332,TRUE,_xll.ohTrigger(RecalcTrigger,Trigger1M)),NA())</f>
        <v>5.6131275967263861E-3</v>
      </c>
      <c r="O2332" s="44">
        <f>IFERROR(_xll.qlIndexFixing(ONIndex3M,I2332,TRUE,_xll.ohTrigger(RecalcTrigger,Trigger3M)),NA())</f>
        <v>5.8619951504912393E-3</v>
      </c>
      <c r="P2332" s="44">
        <f>IFERROR(_xll.qlIndexFixing(ONIndex6M,I2332,TRUE,_xll.ohTrigger(RecalcTrigger,Trigger6M)),NA())</f>
        <v>5.8723570324836771E-3</v>
      </c>
      <c r="Q2332" s="145">
        <f>IFERROR(_xll.qlIndexFixing(ONIndex1Y,I2332,TRUE,_xll.ohTrigger(RecalcTrigger,Trigger1Y)),NA())</f>
        <v>6.0321440643296143E-3</v>
      </c>
    </row>
    <row r="2333" spans="2:17" x14ac:dyDescent="0.2">
      <c r="B2333" s="39" t="s">
        <v>42</v>
      </c>
      <c r="D2333" s="42">
        <f>_xll.qlCalendarAdvance(Calendar,$D2332,B2333,"f",FALSE)</f>
        <v>56108</v>
      </c>
      <c r="E2333" s="139">
        <f>_xll.qlInterestRateIndexValueDate(IndexON,D2333)</f>
        <v>56108</v>
      </c>
      <c r="F2333" s="155">
        <f>IFERROR(_xll.qlIndexFixing(IndexON,D2333,TRUE,_xll.ohTrigger(RecalcTrigger,TriggerON)),NA())</f>
        <v>5.5516099080232806E-3</v>
      </c>
      <c r="H2333" s="42">
        <f>_xll.qlCalendarAdvance(Calendar,$H2332,B2333,"f",FALSE)</f>
        <v>56108</v>
      </c>
      <c r="I2333" s="139">
        <f>_xll.qlInterestRateIndexValueDate(Index1M,$H2333)</f>
        <v>56110</v>
      </c>
      <c r="J2333" s="144">
        <f>IFERROR(_xll.qlIndexFixing(Index1M,$H2333,TRUE,_xll.ohTrigger(RecalcTrigger,Trigger1M)),NA())</f>
        <v>5.6020845331228308E-3</v>
      </c>
      <c r="K2333" s="44">
        <f>IFERROR(_xll.qlIndexFixing(Index3M,H2333,TRUE,_xll.ohTrigger(RecalcTrigger,Trigger3M)),NA())</f>
        <v>5.8333553540064302E-3</v>
      </c>
      <c r="L2333" s="44">
        <f>IFERROR(_xll.qlIndexFixing(Index6M,$H2333,TRUE,_xll.ohTrigger(RecalcTrigger,Trigger6M)),NA())</f>
        <v>5.8424285193500996E-3</v>
      </c>
      <c r="M2333" s="145">
        <f>IFERROR(_xll.qlIndexFixing(Index1Y,$H2333,TRUE,_xll.ohTrigger(RecalcTrigger,Trigger1Y)),NA())</f>
        <v>5.9230891470282813E-3</v>
      </c>
      <c r="N2333" s="144">
        <f>IFERROR(_xll.qlIndexFixing(ONIndex1M,I2333,TRUE,_xll.ohTrigger(RecalcTrigger,Trigger1M)),NA())</f>
        <v>5.608446418721158E-3</v>
      </c>
      <c r="O2333" s="44">
        <f>IFERROR(_xll.qlIndexFixing(ONIndex3M,I2333,TRUE,_xll.ohTrigger(RecalcTrigger,Trigger3M)),NA())</f>
        <v>5.8572734792772252E-3</v>
      </c>
      <c r="P2333" s="44">
        <f>IFERROR(_xll.qlIndexFixing(ONIndex6M,I2333,TRUE,_xll.ohTrigger(RecalcTrigger,Trigger6M)),NA())</f>
        <v>5.8694855498320209E-3</v>
      </c>
      <c r="Q2333" s="145">
        <f>IFERROR(_xll.qlIndexFixing(ONIndex1Y,I2333,TRUE,_xll.ohTrigger(RecalcTrigger,Trigger1Y)),NA())</f>
        <v>6.0274618312483597E-3</v>
      </c>
    </row>
    <row r="2334" spans="2:17" x14ac:dyDescent="0.2">
      <c r="B2334" s="39" t="s">
        <v>42</v>
      </c>
      <c r="D2334" s="42">
        <f>_xll.qlCalendarAdvance(Calendar,$D2333,B2334,"f",FALSE)</f>
        <v>56115</v>
      </c>
      <c r="E2334" s="139">
        <f>_xll.qlInterestRateIndexValueDate(IndexON,D2334)</f>
        <v>56115</v>
      </c>
      <c r="F2334" s="155">
        <f>IFERROR(_xll.qlIndexFixing(IndexON,D2334,TRUE,_xll.ohTrigger(RecalcTrigger,TriggerON)),NA())</f>
        <v>5.5470203035667964E-3</v>
      </c>
      <c r="H2334" s="42">
        <f>_xll.qlCalendarAdvance(Calendar,$H2333,B2334,"f",FALSE)</f>
        <v>56115</v>
      </c>
      <c r="I2334" s="139">
        <f>_xll.qlInterestRateIndexValueDate(Index1M,$H2334)</f>
        <v>56117</v>
      </c>
      <c r="J2334" s="144">
        <f>IFERROR(_xll.qlIndexFixing(Index1M,$H2334,TRUE,_xll.ohTrigger(RecalcTrigger,Trigger1M)),NA())</f>
        <v>5.597381822034786E-3</v>
      </c>
      <c r="K2334" s="44">
        <f>IFERROR(_xll.qlIndexFixing(Index3M,H2334,TRUE,_xll.ohTrigger(RecalcTrigger,Trigger3M)),NA())</f>
        <v>5.8285711752463203E-3</v>
      </c>
      <c r="L2334" s="44">
        <f>IFERROR(_xll.qlIndexFixing(Index6M,$H2334,TRUE,_xll.ohTrigger(RecalcTrigger,Trigger6M)),NA())</f>
        <v>5.8396072736695854E-3</v>
      </c>
      <c r="M2334" s="145">
        <f>IFERROR(_xll.qlIndexFixing(Index1Y,$H2334,TRUE,_xll.ohTrigger(RecalcTrigger,Trigger1Y)),NA())</f>
        <v>5.9182022857030333E-3</v>
      </c>
      <c r="N2334" s="144">
        <f>IFERROR(_xll.qlIndexFixing(ONIndex1M,I2334,TRUE,_xll.ohTrigger(RecalcTrigger,Trigger1M)),NA())</f>
        <v>5.6037579526257986E-3</v>
      </c>
      <c r="O2334" s="44">
        <f>IFERROR(_xll.qlIndexFixing(ONIndex3M,I2334,TRUE,_xll.ohTrigger(RecalcTrigger,Trigger3M)),NA())</f>
        <v>5.8525438198930857E-3</v>
      </c>
      <c r="P2334" s="44">
        <f>IFERROR(_xll.qlIndexFixing(ONIndex6M,I2334,TRUE,_xll.ohTrigger(RecalcTrigger,Trigger6M)),NA())</f>
        <v>5.8666182529520938E-3</v>
      </c>
      <c r="Q2334" s="145">
        <f>IFERROR(_xll.qlIndexFixing(ONIndex1Y,I2334,TRUE,_xll.ohTrigger(RecalcTrigger,Trigger1Y)),NA())</f>
        <v>6.0227730269435398E-3</v>
      </c>
    </row>
    <row r="2335" spans="2:17" x14ac:dyDescent="0.2">
      <c r="B2335" s="39" t="s">
        <v>42</v>
      </c>
      <c r="D2335" s="42">
        <f>_xll.qlCalendarAdvance(Calendar,$D2334,B2335,"f",FALSE)</f>
        <v>56122</v>
      </c>
      <c r="E2335" s="139">
        <f>_xll.qlInterestRateIndexValueDate(IndexON,D2335)</f>
        <v>56122</v>
      </c>
      <c r="F2335" s="155">
        <f>IFERROR(_xll.qlIndexFixing(IndexON,D2335,TRUE,_xll.ohTrigger(RecalcTrigger,TriggerON)),NA())</f>
        <v>5.5424239667356545E-3</v>
      </c>
      <c r="H2335" s="42">
        <f>_xll.qlCalendarAdvance(Calendar,$H2334,B2335,"f",FALSE)</f>
        <v>56122</v>
      </c>
      <c r="I2335" s="139">
        <f>_xll.qlInterestRateIndexValueDate(Index1M,$H2335)</f>
        <v>56124</v>
      </c>
      <c r="J2335" s="144">
        <f>IFERROR(_xll.qlIndexFixing(Index1M,$H2335,TRUE,_xll.ohTrigger(RecalcTrigger,Trigger1M)),NA())</f>
        <v>5.5926718168364253E-3</v>
      </c>
      <c r="K2335" s="44">
        <f>IFERROR(_xll.qlIndexFixing(Index3M,H2335,TRUE,_xll.ohTrigger(RecalcTrigger,Trigger3M)),NA())</f>
        <v>5.8237789723231369E-3</v>
      </c>
      <c r="L2335" s="44">
        <f>IFERROR(_xll.qlIndexFixing(Index6M,$H2335,TRUE,_xll.ohTrigger(RecalcTrigger,Trigger6M)),NA())</f>
        <v>5.8372476865163371E-3</v>
      </c>
      <c r="M2335" s="145">
        <f>IFERROR(_xll.qlIndexFixing(Index1Y,$H2335,TRUE,_xll.ohTrigger(RecalcTrigger,Trigger1Y)),NA())</f>
        <v>5.9133087266145645E-3</v>
      </c>
      <c r="N2335" s="144">
        <f>IFERROR(_xll.qlIndexFixing(ONIndex1M,I2335,TRUE,_xll.ohTrigger(RecalcTrigger,Trigger1M)),NA())</f>
        <v>5.5990621966017784E-3</v>
      </c>
      <c r="O2335" s="44">
        <f>IFERROR(_xll.qlIndexFixing(ONIndex3M,I2335,TRUE,_xll.ohTrigger(RecalcTrigger,Trigger3M)),NA())</f>
        <v>5.8478061681821458E-3</v>
      </c>
      <c r="P2335" s="44">
        <f>IFERROR(_xll.qlIndexFixing(ONIndex6M,I2335,TRUE,_xll.ohTrigger(RecalcTrigger,Trigger6M)),NA())</f>
        <v>5.8637551554330258E-3</v>
      </c>
      <c r="Q2335" s="145">
        <f>IFERROR(_xll.qlIndexFixing(ONIndex1Y,I2335,TRUE,_xll.ohTrigger(RecalcTrigger,Trigger1Y)),NA())</f>
        <v>6.0180776473384157E-3</v>
      </c>
    </row>
    <row r="2336" spans="2:17" x14ac:dyDescent="0.2">
      <c r="B2336" s="39" t="s">
        <v>42</v>
      </c>
      <c r="D2336" s="42">
        <f>_xll.qlCalendarAdvance(Calendar,$D2335,B2336,"f",FALSE)</f>
        <v>56129</v>
      </c>
      <c r="E2336" s="139">
        <f>_xll.qlInterestRateIndexValueDate(IndexON,D2336)</f>
        <v>56129</v>
      </c>
      <c r="F2336" s="155">
        <f>IFERROR(_xll.qlIndexFixing(IndexON,D2336,TRUE,_xll.ohTrigger(RecalcTrigger,TriggerON)),NA())</f>
        <v>5.5378208965706222E-3</v>
      </c>
      <c r="H2336" s="42">
        <f>_xll.qlCalendarAdvance(Calendar,$H2335,B2336,"f",FALSE)</f>
        <v>56129</v>
      </c>
      <c r="I2336" s="139">
        <f>_xll.qlInterestRateIndexValueDate(Index1M,$H2336)</f>
        <v>56131</v>
      </c>
      <c r="J2336" s="144">
        <f>IFERROR(_xll.qlIndexFixing(Index1M,$H2336,TRUE,_xll.ohTrigger(RecalcTrigger,Trigger1M)),NA())</f>
        <v>5.5879545158940558E-3</v>
      </c>
      <c r="K2336" s="44">
        <f>IFERROR(_xll.qlIndexFixing(Index3M,H2336,TRUE,_xll.ohTrigger(RecalcTrigger,Trigger3M)),NA())</f>
        <v>5.8192761212998148E-3</v>
      </c>
      <c r="L2336" s="44">
        <f>IFERROR(_xll.qlIndexFixing(Index6M,$H2336,TRUE,_xll.ohTrigger(RecalcTrigger,Trigger6M)),NA())</f>
        <v>5.834738833828121E-3</v>
      </c>
      <c r="M2336" s="145">
        <f>IFERROR(_xll.qlIndexFixing(Index1Y,$H2336,TRUE,_xll.ohTrigger(RecalcTrigger,Trigger1Y)),NA())</f>
        <v>5.9084084656500007E-3</v>
      </c>
      <c r="N2336" s="144">
        <f>IFERROR(_xll.qlIndexFixing(ONIndex1M,I2336,TRUE,_xll.ohTrigger(RecalcTrigger,Trigger1M)),NA())</f>
        <v>5.5943591492102485E-3</v>
      </c>
      <c r="O2336" s="44">
        <f>IFERROR(_xll.qlIndexFixing(ONIndex3M,I2336,TRUE,_xll.ohTrigger(RecalcTrigger,Trigger3M)),NA())</f>
        <v>5.8430605196679863E-3</v>
      </c>
      <c r="P2336" s="44">
        <f>IFERROR(_xll.qlIndexFixing(ONIndex6M,I2336,TRUE,_xll.ohTrigger(RecalcTrigger,Trigger6M)),NA())</f>
        <v>5.8608962710238188E-3</v>
      </c>
      <c r="Q2336" s="145">
        <f>IFERROR(_xll.qlIndexFixing(ONIndex1Y,I2336,TRUE,_xll.ohTrigger(RecalcTrigger,Trigger1Y)),NA())</f>
        <v>6.0133756881963762E-3</v>
      </c>
    </row>
    <row r="2337" spans="2:17" x14ac:dyDescent="0.2">
      <c r="B2337" s="39" t="s">
        <v>42</v>
      </c>
      <c r="D2337" s="42">
        <f>_xll.qlCalendarAdvance(Calendar,$D2336,B2337,"f",FALSE)</f>
        <v>56136</v>
      </c>
      <c r="E2337" s="139">
        <f>_xll.qlInterestRateIndexValueDate(IndexON,D2337)</f>
        <v>56136</v>
      </c>
      <c r="F2337" s="155">
        <f>IFERROR(_xll.qlIndexFixing(IndexON,D2337,TRUE,_xll.ohTrigger(RecalcTrigger,TriggerON)),NA())</f>
        <v>5.5332110921124666E-3</v>
      </c>
      <c r="H2337" s="42">
        <f>_xll.qlCalendarAdvance(Calendar,$H2336,B2337,"f",FALSE)</f>
        <v>56136</v>
      </c>
      <c r="I2337" s="139">
        <f>_xll.qlInterestRateIndexValueDate(Index1M,$H2337)</f>
        <v>56138</v>
      </c>
      <c r="J2337" s="144">
        <f>IFERROR(_xll.qlIndexFixing(Index1M,$H2337,TRUE,_xll.ohTrigger(RecalcTrigger,Trigger1M)),NA())</f>
        <v>5.5832299175739841E-3</v>
      </c>
      <c r="K2337" s="44">
        <f>IFERROR(_xll.qlIndexFixing(Index3M,H2337,TRUE,_xll.ohTrigger(RecalcTrigger,Trigger3M)),NA())</f>
        <v>5.8144685093271149E-3</v>
      </c>
      <c r="L2337" s="44">
        <f>IFERROR(_xll.qlIndexFixing(Index6M,$H2337,TRUE,_xll.ohTrigger(RecalcTrigger,Trigger6M)),NA())</f>
        <v>5.8319294221873368E-3</v>
      </c>
      <c r="M2337" s="145">
        <f>IFERROR(_xll.qlIndexFixing(Index1Y,$H2337,TRUE,_xll.ohTrigger(RecalcTrigger,Trigger1Y)),NA())</f>
        <v>5.9035014986971246E-3</v>
      </c>
      <c r="N2337" s="144">
        <f>IFERROR(_xll.qlIndexFixing(ONIndex1M,I2337,TRUE,_xll.ohTrigger(RecalcTrigger,Trigger1M)),NA())</f>
        <v>5.5896488086926155E-3</v>
      </c>
      <c r="O2337" s="44">
        <f>IFERROR(_xll.qlIndexFixing(ONIndex3M,I2337,TRUE,_xll.ohTrigger(RecalcTrigger,Trigger3M)),NA())</f>
        <v>5.838306869874188E-3</v>
      </c>
      <c r="P2337" s="44">
        <f>IFERROR(_xll.qlIndexFixing(ONIndex6M,I2337,TRUE,_xll.ohTrigger(RecalcTrigger,Trigger6M)),NA())</f>
        <v>5.8580416132336666E-3</v>
      </c>
      <c r="Q2337" s="145">
        <f>IFERROR(_xll.qlIndexFixing(ONIndex1Y,I2337,TRUE,_xll.ohTrigger(RecalcTrigger,Trigger1Y)),NA())</f>
        <v>6.0086671452808105E-3</v>
      </c>
    </row>
    <row r="2338" spans="2:17" x14ac:dyDescent="0.2">
      <c r="B2338" s="39" t="s">
        <v>42</v>
      </c>
      <c r="D2338" s="42">
        <f>_xll.qlCalendarAdvance(Calendar,$D2337,B2338,"f",FALSE)</f>
        <v>56143</v>
      </c>
      <c r="E2338" s="139">
        <f>_xll.qlInterestRateIndexValueDate(IndexON,D2338)</f>
        <v>56143</v>
      </c>
      <c r="F2338" s="155">
        <f>IFERROR(_xll.qlIndexFixing(IndexON,D2338,TRUE,_xll.ohTrigger(RecalcTrigger,TriggerON)),NA())</f>
        <v>5.5285945523220192E-3</v>
      </c>
      <c r="H2338" s="42">
        <f>_xll.qlCalendarAdvance(Calendar,$H2337,B2338,"f",FALSE)</f>
        <v>56143</v>
      </c>
      <c r="I2338" s="139">
        <f>_xll.qlInterestRateIndexValueDate(Index1M,$H2338)</f>
        <v>56145</v>
      </c>
      <c r="J2338" s="144">
        <f>IFERROR(_xll.qlIndexFixing(Index1M,$H2338,TRUE,_xll.ohTrigger(RecalcTrigger,Trigger1M)),NA())</f>
        <v>5.5784980202475132E-3</v>
      </c>
      <c r="K2338" s="44">
        <f>IFERROR(_xll.qlIndexFixing(Index3M,H2338,TRUE,_xll.ohTrigger(RecalcTrigger,Trigger3M)),NA())</f>
        <v>5.8096528606297231E-3</v>
      </c>
      <c r="L2338" s="44">
        <f>IFERROR(_xll.qlIndexFixing(Index6M,$H2338,TRUE,_xll.ohTrigger(RecalcTrigger,Trigger6M)),NA())</f>
        <v>5.8291244346924649E-3</v>
      </c>
      <c r="M2338" s="145">
        <f>IFERROR(_xll.qlIndexFixing(Index1Y,$H2338,TRUE,_xll.ohTrigger(RecalcTrigger,Trigger1Y)),NA())</f>
        <v>5.8985878216434992E-3</v>
      </c>
      <c r="N2338" s="144">
        <f>IFERROR(_xll.qlIndexFixing(ONIndex1M,I2338,TRUE,_xll.ohTrigger(RecalcTrigger,Trigger1M)),NA())</f>
        <v>5.5849311735300944E-3</v>
      </c>
      <c r="O2338" s="44">
        <f>IFERROR(_xll.qlIndexFixing(ONIndex3M,I2338,TRUE,_xll.ohTrigger(RecalcTrigger,Trigger3M)),NA())</f>
        <v>5.8335452148039479E-3</v>
      </c>
      <c r="P2338" s="44">
        <f>IFERROR(_xll.qlIndexFixing(ONIndex6M,I2338,TRUE,_xll.ohTrigger(RecalcTrigger,Trigger6M)),NA())</f>
        <v>5.8551911956516989E-3</v>
      </c>
      <c r="Q2338" s="145">
        <f>IFERROR(_xll.qlIndexFixing(ONIndex1Y,I2338,TRUE,_xll.ohTrigger(RecalcTrigger,Trigger1Y)),NA())</f>
        <v>6.0039520145149794E-3</v>
      </c>
    </row>
    <row r="2339" spans="2:17" x14ac:dyDescent="0.2">
      <c r="B2339" s="39" t="s">
        <v>42</v>
      </c>
      <c r="D2339" s="42">
        <f>_xll.qlCalendarAdvance(Calendar,$D2338,B2339,"f",FALSE)</f>
        <v>56150</v>
      </c>
      <c r="E2339" s="139">
        <f>_xll.qlInterestRateIndexValueDate(IndexON,D2339)</f>
        <v>56150</v>
      </c>
      <c r="F2339" s="155">
        <f>IFERROR(_xll.qlIndexFixing(IndexON,D2339,TRUE,_xll.ohTrigger(RecalcTrigger,TriggerON)),NA())</f>
        <v>5.5239712761601112E-3</v>
      </c>
      <c r="H2339" s="42">
        <f>_xll.qlCalendarAdvance(Calendar,$H2338,B2339,"f",FALSE)</f>
        <v>56150</v>
      </c>
      <c r="I2339" s="139">
        <f>_xll.qlInterestRateIndexValueDate(Index1M,$H2339)</f>
        <v>56152</v>
      </c>
      <c r="J2339" s="144">
        <f>IFERROR(_xll.qlIndexFixing(Index1M,$H2339,TRUE,_xll.ohTrigger(RecalcTrigger,Trigger1M)),NA())</f>
        <v>5.5737588222834478E-3</v>
      </c>
      <c r="K2339" s="44">
        <f>IFERROR(_xll.qlIndexFixing(Index3M,H2339,TRUE,_xll.ohTrigger(RecalcTrigger,Trigger3M)),NA())</f>
        <v>5.8036314253979938E-3</v>
      </c>
      <c r="L2339" s="44">
        <f>IFERROR(_xll.qlIndexFixing(Index6M,$H2339,TRUE,_xll.ohTrigger(RecalcTrigger,Trigger6M)),NA())</f>
        <v>5.8263238849675233E-3</v>
      </c>
      <c r="M2339" s="145">
        <f>IFERROR(_xll.qlIndexFixing(Index1Y,$H2339,TRUE,_xll.ohTrigger(RecalcTrigger,Trigger1Y)),NA())</f>
        <v>5.8936674303773457E-3</v>
      </c>
      <c r="N2339" s="144">
        <f>IFERROR(_xll.qlIndexFixing(ONIndex1M,I2339,TRUE,_xll.ohTrigger(RecalcTrigger,Trigger1M)),NA())</f>
        <v>5.5802062418841558E-3</v>
      </c>
      <c r="O2339" s="44">
        <f>IFERROR(_xll.qlIndexFixing(ONIndex3M,I2339,TRUE,_xll.ohTrigger(RecalcTrigger,Trigger3M)),NA())</f>
        <v>5.8287755499009108E-3</v>
      </c>
      <c r="P2339" s="44">
        <f>IFERROR(_xll.qlIndexFixing(ONIndex6M,I2339,TRUE,_xll.ohTrigger(RecalcTrigger,Trigger6M)),NA())</f>
        <v>5.8523450319469816E-3</v>
      </c>
      <c r="Q2339" s="145">
        <f>IFERROR(_xll.qlIndexFixing(ONIndex1Y,I2339,TRUE,_xll.ohTrigger(RecalcTrigger,Trigger1Y)),NA())</f>
        <v>5.9992302915823359E-3</v>
      </c>
    </row>
    <row r="2340" spans="2:17" x14ac:dyDescent="0.2">
      <c r="B2340" s="39" t="s">
        <v>42</v>
      </c>
      <c r="D2340" s="42">
        <f>_xll.qlCalendarAdvance(Calendar,$D2339,B2340,"f",FALSE)</f>
        <v>56157</v>
      </c>
      <c r="E2340" s="139">
        <f>_xll.qlInterestRateIndexValueDate(IndexON,D2340)</f>
        <v>56157</v>
      </c>
      <c r="F2340" s="155">
        <f>IFERROR(_xll.qlIndexFixing(IndexON,D2340,TRUE,_xll.ohTrigger(RecalcTrigger,TriggerON)),NA())</f>
        <v>5.5193412625076377E-3</v>
      </c>
      <c r="H2340" s="42">
        <f>_xll.qlCalendarAdvance(Calendar,$H2339,B2340,"f",FALSE)</f>
        <v>56157</v>
      </c>
      <c r="I2340" s="139">
        <f>_xll.qlInterestRateIndexValueDate(Index1M,$H2340)</f>
        <v>56159</v>
      </c>
      <c r="J2340" s="144">
        <f>IFERROR(_xll.qlIndexFixing(Index1M,$H2340,TRUE,_xll.ohTrigger(RecalcTrigger,Trigger1M)),NA())</f>
        <v>5.5690123220480947E-3</v>
      </c>
      <c r="K2340" s="44">
        <f>IFERROR(_xll.qlIndexFixing(Index3M,H2340,TRUE,_xll.ohTrigger(RecalcTrigger,Trigger3M)),NA())</f>
        <v>5.7996974443505376E-3</v>
      </c>
      <c r="L2340" s="44">
        <f>IFERROR(_xll.qlIndexFixing(Index6M,$H2340,TRUE,_xll.ohTrigger(RecalcTrigger,Trigger6M)),NA())</f>
        <v>5.8233766665455877E-3</v>
      </c>
      <c r="M2340" s="145">
        <f>IFERROR(_xll.qlIndexFixing(Index1Y,$H2340,TRUE,_xll.ohTrigger(RecalcTrigger,Trigger1Y)),NA())</f>
        <v>5.8887403207871034E-3</v>
      </c>
      <c r="N2340" s="144">
        <f>IFERROR(_xll.qlIndexFixing(ONIndex1M,I2340,TRUE,_xll.ohTrigger(RecalcTrigger,Trigger1M)),NA())</f>
        <v>5.5754740123159507E-3</v>
      </c>
      <c r="O2340" s="44">
        <f>IFERROR(_xll.qlIndexFixing(ONIndex3M,I2340,TRUE,_xll.ohTrigger(RecalcTrigger,Trigger3M)),NA())</f>
        <v>5.8239978709284657E-3</v>
      </c>
      <c r="P2340" s="44">
        <f>IFERROR(_xll.qlIndexFixing(ONIndex6M,I2340,TRUE,_xll.ohTrigger(RecalcTrigger,Trigger6M)),NA())</f>
        <v>5.8495031357086447E-3</v>
      </c>
      <c r="Q2340" s="145">
        <f>IFERROR(_xll.qlIndexFixing(ONIndex1Y,I2340,TRUE,_xll.ohTrigger(RecalcTrigger,Trigger1Y)),NA())</f>
        <v>5.994501972326205E-3</v>
      </c>
    </row>
    <row r="2341" spans="2:17" x14ac:dyDescent="0.2">
      <c r="B2341" s="39" t="s">
        <v>42</v>
      </c>
      <c r="D2341" s="42">
        <f>_xll.qlCalendarAdvance(Calendar,$D2340,B2341,"f",FALSE)</f>
        <v>56164</v>
      </c>
      <c r="E2341" s="139">
        <f>_xll.qlInterestRateIndexValueDate(IndexON,D2341)</f>
        <v>56164</v>
      </c>
      <c r="F2341" s="155">
        <f>IFERROR(_xll.qlIndexFixing(IndexON,D2341,TRUE,_xll.ohTrigger(RecalcTrigger,TriggerON)),NA())</f>
        <v>5.5147045105652381E-3</v>
      </c>
      <c r="H2341" s="42">
        <f>_xll.qlCalendarAdvance(Calendar,$H2340,B2341,"f",FALSE)</f>
        <v>56164</v>
      </c>
      <c r="I2341" s="139">
        <f>_xll.qlInterestRateIndexValueDate(Index1M,$H2341)</f>
        <v>56166</v>
      </c>
      <c r="J2341" s="144">
        <f>IFERROR(_xll.qlIndexFixing(Index1M,$H2341,TRUE,_xll.ohTrigger(RecalcTrigger,Trigger1M)),NA())</f>
        <v>5.5642585179077608E-3</v>
      </c>
      <c r="K2341" s="44">
        <f>IFERROR(_xll.qlIndexFixing(Index3M,H2341,TRUE,_xll.ohTrigger(RecalcTrigger,Trigger3M)),NA())</f>
        <v>5.7948570059048214E-3</v>
      </c>
      <c r="L2341" s="44">
        <f>IFERROR(_xll.qlIndexFixing(Index6M,$H2341,TRUE,_xll.ohTrigger(RecalcTrigger,Trigger6M)),NA())</f>
        <v>5.8205853118188855E-3</v>
      </c>
      <c r="M2341" s="145">
        <f>IFERROR(_xll.qlIndexFixing(Index1Y,$H2341,TRUE,_xll.ohTrigger(RecalcTrigger,Trigger1Y)),NA())</f>
        <v>5.8838064887609919E-3</v>
      </c>
      <c r="N2341" s="144">
        <f>IFERROR(_xll.qlIndexFixing(ONIndex1M,I2341,TRUE,_xll.ohTrigger(RecalcTrigger,Trigger1M)),NA())</f>
        <v>5.5707344830668859E-3</v>
      </c>
      <c r="O2341" s="44">
        <f>IFERROR(_xll.qlIndexFixing(ONIndex3M,I2341,TRUE,_xll.ohTrigger(RecalcTrigger,Trigger3M)),NA())</f>
        <v>5.8192121734901292E-3</v>
      </c>
      <c r="P2341" s="44">
        <f>IFERROR(_xll.qlIndexFixing(ONIndex6M,I2341,TRUE,_xll.ohTrigger(RecalcTrigger,Trigger6M)),NA())</f>
        <v>5.8466655204458817E-3</v>
      </c>
      <c r="Q2341" s="145">
        <f>IFERROR(_xll.qlIndexFixing(ONIndex1Y,I2341,TRUE,_xll.ohTrigger(RecalcTrigger,Trigger1Y)),NA())</f>
        <v>5.9897670527497837E-3</v>
      </c>
    </row>
    <row r="2342" spans="2:17" x14ac:dyDescent="0.2">
      <c r="B2342" s="39" t="s">
        <v>42</v>
      </c>
      <c r="D2342" s="42">
        <f>_xll.qlCalendarAdvance(Calendar,$D2341,B2342,"f",FALSE)</f>
        <v>56171</v>
      </c>
      <c r="E2342" s="139">
        <f>_xll.qlInterestRateIndexValueDate(IndexON,D2342)</f>
        <v>56171</v>
      </c>
      <c r="F2342" s="155">
        <f>IFERROR(_xll.qlIndexFixing(IndexON,D2342,TRUE,_xll.ohTrigger(RecalcTrigger,TriggerON)),NA())</f>
        <v>5.5100610192937438E-3</v>
      </c>
      <c r="H2342" s="42">
        <f>_xll.qlCalendarAdvance(Calendar,$H2341,B2342,"f",FALSE)</f>
        <v>56171</v>
      </c>
      <c r="I2342" s="139">
        <f>_xll.qlInterestRateIndexValueDate(Index1M,$H2342)</f>
        <v>56173</v>
      </c>
      <c r="J2342" s="144">
        <f>IFERROR(_xll.qlIndexFixing(Index1M,$H2342,TRUE,_xll.ohTrigger(RecalcTrigger,Trigger1M)),NA())</f>
        <v>5.5594974082337489E-3</v>
      </c>
      <c r="K2342" s="44">
        <f>IFERROR(_xll.qlIndexFixing(Index3M,H2342,TRUE,_xll.ohTrigger(RecalcTrigger,Trigger3M)),NA())</f>
        <v>5.7900085131158269E-3</v>
      </c>
      <c r="L2342" s="44">
        <f>IFERROR(_xll.qlIndexFixing(Index6M,$H2342,TRUE,_xll.ohTrigger(RecalcTrigger,Trigger6M)),NA())</f>
        <v>5.8177984368024127E-3</v>
      </c>
      <c r="M2342" s="145">
        <f>IFERROR(_xll.qlIndexFixing(Index1Y,$H2342,TRUE,_xll.ohTrigger(RecalcTrigger,Trigger1Y)),NA())</f>
        <v>5.8788659301874527E-3</v>
      </c>
      <c r="N2342" s="144">
        <f>IFERROR(_xll.qlIndexFixing(ONIndex1M,I2342,TRUE,_xll.ohTrigger(RecalcTrigger,Trigger1M)),NA())</f>
        <v>5.5659876525382401E-3</v>
      </c>
      <c r="O2342" s="44">
        <f>IFERROR(_xll.qlIndexFixing(ONIndex3M,I2342,TRUE,_xll.ohTrigger(RecalcTrigger,Trigger3M)),NA())</f>
        <v>5.8144184532693544E-3</v>
      </c>
      <c r="P2342" s="44">
        <f>IFERROR(_xll.qlIndexFixing(ONIndex6M,I2342,TRUE,_xll.ohTrigger(RecalcTrigger,Trigger6M)),NA())</f>
        <v>5.8438321998277587E-3</v>
      </c>
      <c r="Q2342" s="145">
        <f>IFERROR(_xll.qlIndexFixing(ONIndex1Y,I2342,TRUE,_xll.ohTrigger(RecalcTrigger,Trigger1Y)),NA())</f>
        <v>5.9850255283766529E-3</v>
      </c>
    </row>
    <row r="2343" spans="2:17" x14ac:dyDescent="0.2">
      <c r="B2343" s="39" t="s">
        <v>42</v>
      </c>
      <c r="D2343" s="42">
        <f>_xll.qlCalendarAdvance(Calendar,$D2342,B2343,"f",FALSE)</f>
        <v>56178</v>
      </c>
      <c r="E2343" s="139">
        <f>_xll.qlInterestRateIndexValueDate(IndexON,D2343)</f>
        <v>56178</v>
      </c>
      <c r="F2343" s="155">
        <f>IFERROR(_xll.qlIndexFixing(IndexON,D2343,TRUE,_xll.ohTrigger(RecalcTrigger,TriggerON)),NA())</f>
        <v>5.5054107874141778E-3</v>
      </c>
      <c r="H2343" s="42">
        <f>_xll.qlCalendarAdvance(Calendar,$H2342,B2343,"f",FALSE)</f>
        <v>56178</v>
      </c>
      <c r="I2343" s="139">
        <f>_xll.qlInterestRateIndexValueDate(Index1M,$H2343)</f>
        <v>56180</v>
      </c>
      <c r="J2343" s="144">
        <f>IFERROR(_xll.qlIndexFixing(Index1M,$H2343,TRUE,_xll.ohTrigger(RecalcTrigger,Trigger1M)),NA())</f>
        <v>5.5547289913948639E-3</v>
      </c>
      <c r="K2343" s="44">
        <f>IFERROR(_xll.qlIndexFixing(Index3M,H2343,TRUE,_xll.ohTrigger(RecalcTrigger,Trigger3M)),NA())</f>
        <v>5.7851519616730872E-3</v>
      </c>
      <c r="L2343" s="44">
        <f>IFERROR(_xll.qlIndexFixing(Index6M,$H2343,TRUE,_xll.ohTrigger(RecalcTrigger,Trigger6M)),NA())</f>
        <v>5.8150160551204361E-3</v>
      </c>
      <c r="M2343" s="145">
        <f>IFERROR(_xll.qlIndexFixing(Index1Y,$H2343,TRUE,_xll.ohTrigger(RecalcTrigger,Trigger1Y)),NA())</f>
        <v>5.8739186409560188E-3</v>
      </c>
      <c r="N2343" s="144">
        <f>IFERROR(_xll.qlIndexFixing(ONIndex1M,I2343,TRUE,_xll.ohTrigger(RecalcTrigger,Trigger1M)),NA())</f>
        <v>5.5612335190513562E-3</v>
      </c>
      <c r="O2343" s="44">
        <f>IFERROR(_xll.qlIndexFixing(ONIndex3M,I2343,TRUE,_xll.ohTrigger(RecalcTrigger,Trigger3M)),NA())</f>
        <v>5.8096167058696579E-3</v>
      </c>
      <c r="P2343" s="44">
        <f>IFERROR(_xll.qlIndexFixing(ONIndex6M,I2343,TRUE,_xll.ohTrigger(RecalcTrigger,Trigger6M)),NA())</f>
        <v>5.8410031876032775E-3</v>
      </c>
      <c r="Q2343" s="145">
        <f>IFERROR(_xll.qlIndexFixing(ONIndex1Y,I2343,TRUE,_xll.ohTrigger(RecalcTrigger,Trigger1Y)),NA())</f>
        <v>5.9802773952100097E-3</v>
      </c>
    </row>
    <row r="2344" spans="2:17" x14ac:dyDescent="0.2">
      <c r="B2344" s="39" t="s">
        <v>42</v>
      </c>
      <c r="D2344" s="42">
        <f>_xll.qlCalendarAdvance(Calendar,$D2343,B2344,"f",FALSE)</f>
        <v>56185</v>
      </c>
      <c r="E2344" s="139">
        <f>_xll.qlInterestRateIndexValueDate(IndexON,D2344)</f>
        <v>56185</v>
      </c>
      <c r="F2344" s="155">
        <f>IFERROR(_xll.qlIndexFixing(IndexON,D2344,TRUE,_xll.ohTrigger(RecalcTrigger,TriggerON)),NA())</f>
        <v>5.5007538142870516E-3</v>
      </c>
      <c r="H2344" s="42">
        <f>_xll.qlCalendarAdvance(Calendar,$H2343,B2344,"f",FALSE)</f>
        <v>56185</v>
      </c>
      <c r="I2344" s="139">
        <f>_xll.qlInterestRateIndexValueDate(Index1M,$H2344)</f>
        <v>56187</v>
      </c>
      <c r="J2344" s="144">
        <f>IFERROR(_xll.qlIndexFixing(Index1M,$H2344,TRUE,_xll.ohTrigger(RecalcTrigger,Trigger1M)),NA())</f>
        <v>5.550850022839538E-3</v>
      </c>
      <c r="K2344" s="44">
        <f>IFERROR(_xll.qlIndexFixing(Index3M,H2344,TRUE,_xll.ohTrigger(RecalcTrigger,Trigger3M)),NA())</f>
        <v>5.7802873472661389E-3</v>
      </c>
      <c r="L2344" s="44">
        <f>IFERROR(_xll.qlIndexFixing(Index6M,$H2344,TRUE,_xll.ohTrigger(RecalcTrigger,Trigger6M)),NA())</f>
        <v>5.8122381803976603E-3</v>
      </c>
      <c r="M2344" s="145">
        <f>IFERROR(_xll.qlIndexFixing(Index1Y,$H2344,TRUE,_xll.ohTrigger(RecalcTrigger,Trigger1Y)),NA())</f>
        <v>5.8689646169553505E-3</v>
      </c>
      <c r="N2344" s="144">
        <f>IFERROR(_xll.qlIndexFixing(ONIndex1M,I2344,TRUE,_xll.ohTrigger(RecalcTrigger,Trigger1M)),NA())</f>
        <v>5.556472081007513E-3</v>
      </c>
      <c r="O2344" s="44">
        <f>IFERROR(_xll.qlIndexFixing(ONIndex3M,I2344,TRUE,_xll.ohTrigger(RecalcTrigger,Trigger3M)),NA())</f>
        <v>5.804806927134365E-3</v>
      </c>
      <c r="P2344" s="44">
        <f>IFERROR(_xll.qlIndexFixing(ONIndex6M,I2344,TRUE,_xll.ohTrigger(RecalcTrigger,Trigger6M)),NA())</f>
        <v>5.8381784971217598E-3</v>
      </c>
      <c r="Q2344" s="145">
        <f>IFERROR(_xll.qlIndexFixing(ONIndex1Y,I2344,TRUE,_xll.ohTrigger(RecalcTrigger,Trigger1Y)),NA())</f>
        <v>5.9755226490132429E-3</v>
      </c>
    </row>
    <row r="2345" spans="2:17" x14ac:dyDescent="0.2">
      <c r="B2345" s="39" t="s">
        <v>42</v>
      </c>
      <c r="D2345" s="42">
        <f>_xll.qlCalendarAdvance(Calendar,$D2344,B2345,"f",FALSE)</f>
        <v>56192</v>
      </c>
      <c r="E2345" s="139">
        <f>_xll.qlInterestRateIndexValueDate(IndexON,D2345)</f>
        <v>56192</v>
      </c>
      <c r="F2345" s="155">
        <f>IFERROR(_xll.qlIndexFixing(IndexON,D2345,TRUE,_xll.ohTrigger(RecalcTrigger,TriggerON)),NA())</f>
        <v>5.4960900987133243E-3</v>
      </c>
      <c r="H2345" s="42">
        <f>_xll.qlCalendarAdvance(Calendar,$H2344,B2345,"f",FALSE)</f>
        <v>56192</v>
      </c>
      <c r="I2345" s="139">
        <f>_xll.qlInterestRateIndexValueDate(Index1M,$H2345)</f>
        <v>56194</v>
      </c>
      <c r="J2345" s="144">
        <f>IFERROR(_xll.qlIndexFixing(Index1M,$H2345,TRUE,_xll.ohTrigger(RecalcTrigger,Trigger1M)),NA())</f>
        <v>5.5451702296901995E-3</v>
      </c>
      <c r="K2345" s="44">
        <f>IFERROR(_xll.qlIndexFixing(Index3M,H2345,TRUE,_xll.ohTrigger(RecalcTrigger,Trigger3M)),NA())</f>
        <v>5.7754146655819094E-3</v>
      </c>
      <c r="L2345" s="44">
        <f>IFERROR(_xll.qlIndexFixing(Index6M,$H2345,TRUE,_xll.ohTrigger(RecalcTrigger,Trigger6M)),NA())</f>
        <v>5.8096145427535629E-3</v>
      </c>
      <c r="M2345" s="145">
        <f>IFERROR(_xll.qlIndexFixing(Index1Y,$H2345,TRUE,_xll.ohTrigger(RecalcTrigger,Trigger1Y)),NA())</f>
        <v>5.8640038540749805E-3</v>
      </c>
      <c r="N2345" s="144">
        <f>IFERROR(_xll.qlIndexFixing(ONIndex1M,I2345,TRUE,_xll.ohTrigger(RecalcTrigger,Trigger1M)),NA())</f>
        <v>5.5517033368079893E-3</v>
      </c>
      <c r="O2345" s="44">
        <f>IFERROR(_xll.qlIndexFixing(ONIndex3M,I2345,TRUE,_xll.ohTrigger(RecalcTrigger,Trigger3M)),NA())</f>
        <v>5.7999891125870562E-3</v>
      </c>
      <c r="P2345" s="44">
        <f>IFERROR(_xll.qlIndexFixing(ONIndex6M,I2345,TRUE,_xll.ohTrigger(RecalcTrigger,Trigger6M)),NA())</f>
        <v>5.8353581420522715E-3</v>
      </c>
      <c r="Q2345" s="145">
        <f>IFERROR(_xll.qlIndexFixing(ONIndex1Y,I2345,TRUE,_xll.ohTrigger(RecalcTrigger,Trigger1Y)),NA())</f>
        <v>5.9707612855497416E-3</v>
      </c>
    </row>
    <row r="2346" spans="2:17" x14ac:dyDescent="0.2">
      <c r="B2346" s="39" t="s">
        <v>42</v>
      </c>
      <c r="D2346" s="42">
        <f>_xll.qlCalendarAdvance(Calendar,$D2345,B2346,"f",FALSE)</f>
        <v>56199</v>
      </c>
      <c r="E2346" s="139">
        <f>_xll.qlInterestRateIndexValueDate(IndexON,D2346)</f>
        <v>56199</v>
      </c>
      <c r="F2346" s="155">
        <f>IFERROR(_xll.qlIndexFixing(IndexON,D2346,TRUE,_xll.ohTrigger(RecalcTrigger,TriggerON)),NA())</f>
        <v>5.4914196397337633E-3</v>
      </c>
      <c r="H2346" s="42">
        <f>_xll.qlCalendarAdvance(Calendar,$H2345,B2346,"f",FALSE)</f>
        <v>56199</v>
      </c>
      <c r="I2346" s="139">
        <f>_xll.qlInterestRateIndexValueDate(Index1M,$H2346)</f>
        <v>56201</v>
      </c>
      <c r="J2346" s="144">
        <f>IFERROR(_xll.qlIndexFixing(Index1M,$H2346,TRUE,_xll.ohTrigger(RecalcTrigger,Trigger1M)),NA())</f>
        <v>5.5403798815645278E-3</v>
      </c>
      <c r="K2346" s="44">
        <f>IFERROR(_xll.qlIndexFixing(Index3M,H2346,TRUE,_xll.ohTrigger(RecalcTrigger,Trigger3M)),NA())</f>
        <v>5.7705339123116711E-3</v>
      </c>
      <c r="L2346" s="44">
        <f>IFERROR(_xll.qlIndexFixing(Index6M,$H2346,TRUE,_xll.ohTrigger(RecalcTrigger,Trigger6M)),NA())</f>
        <v>5.8068454389012675E-3</v>
      </c>
      <c r="M2346" s="145">
        <f>IFERROR(_xll.qlIndexFixing(Index1Y,$H2346,TRUE,_xll.ohTrigger(RecalcTrigger,Trigger1Y)),NA())</f>
        <v>5.8590363482046636E-3</v>
      </c>
      <c r="N2346" s="144">
        <f>IFERROR(_xll.qlIndexFixing(ONIndex1M,I2346,TRUE,_xll.ohTrigger(RecalcTrigger,Trigger1M)),NA())</f>
        <v>5.5469272846941919E-3</v>
      </c>
      <c r="O2346" s="44">
        <f>IFERROR(_xll.qlIndexFixing(ONIndex3M,I2346,TRUE,_xll.ohTrigger(RecalcTrigger,Trigger3M)),NA())</f>
        <v>5.7951632578312484E-3</v>
      </c>
      <c r="P2346" s="44">
        <f>IFERROR(_xll.qlIndexFixing(ONIndex6M,I2346,TRUE,_xll.ohTrigger(RecalcTrigger,Trigger6M)),NA())</f>
        <v>5.8325421361438146E-3</v>
      </c>
      <c r="Q2346" s="145">
        <f>IFERROR(_xll.qlIndexFixing(ONIndex1Y,I2346,TRUE,_xll.ohTrigger(RecalcTrigger,Trigger1Y)),NA())</f>
        <v>5.9659933006628307E-3</v>
      </c>
    </row>
    <row r="2347" spans="2:17" x14ac:dyDescent="0.2">
      <c r="B2347" s="39" t="s">
        <v>42</v>
      </c>
      <c r="D2347" s="42">
        <f>_xll.qlCalendarAdvance(Calendar,$D2346,B2347,"f",FALSE)</f>
        <v>56206</v>
      </c>
      <c r="E2347" s="139">
        <f>_xll.qlInterestRateIndexValueDate(IndexON,D2347)</f>
        <v>56206</v>
      </c>
      <c r="F2347" s="155">
        <f>IFERROR(_xll.qlIndexFixing(IndexON,D2347,TRUE,_xll.ohTrigger(RecalcTrigger,TriggerON)),NA())</f>
        <v>5.4867424363891359E-3</v>
      </c>
      <c r="H2347" s="42">
        <f>_xll.qlCalendarAdvance(Calendar,$H2346,B2347,"f",FALSE)</f>
        <v>56206</v>
      </c>
      <c r="I2347" s="139">
        <f>_xll.qlInterestRateIndexValueDate(Index1M,$H2347)</f>
        <v>56208</v>
      </c>
      <c r="J2347" s="144">
        <f>IFERROR(_xll.qlIndexFixing(Index1M,$H2347,TRUE,_xll.ohTrigger(RecalcTrigger,Trigger1M)),NA())</f>
        <v>5.5355822197417082E-3</v>
      </c>
      <c r="K2347" s="44">
        <f>IFERROR(_xll.qlIndexFixing(Index3M,H2347,TRUE,_xll.ohTrigger(RecalcTrigger,Trigger3M)),NA())</f>
        <v>5.765645083143223E-3</v>
      </c>
      <c r="L2347" s="44">
        <f>IFERROR(_xll.qlIndexFixing(Index6M,$H2347,TRUE,_xll.ohTrigger(RecalcTrigger,Trigger6M)),NA())</f>
        <v>5.8040808818141465E-3</v>
      </c>
      <c r="M2347" s="145">
        <f>IFERROR(_xll.qlIndexFixing(Index1Y,$H2347,TRUE,_xll.ohTrigger(RecalcTrigger,Trigger1Y)),NA())</f>
        <v>5.8540620952337143E-3</v>
      </c>
      <c r="N2347" s="144">
        <f>IFERROR(_xll.qlIndexFixing(ONIndex1M,I2347,TRUE,_xll.ohTrigger(RecalcTrigger,Trigger1M)),NA())</f>
        <v>5.5421439231473357E-3</v>
      </c>
      <c r="O2347" s="44">
        <f>IFERROR(_xll.qlIndexFixing(ONIndex3M,I2347,TRUE,_xll.ohTrigger(RecalcTrigger,Trigger3M)),NA())</f>
        <v>5.7903293586303306E-3</v>
      </c>
      <c r="P2347" s="44">
        <f>IFERROR(_xll.qlIndexFixing(ONIndex6M,I2347,TRUE,_xll.ohTrigger(RecalcTrigger,Trigger6M)),NA())</f>
        <v>5.8297304929855187E-3</v>
      </c>
      <c r="Q2347" s="145">
        <f>IFERROR(_xll.qlIndexFixing(ONIndex1Y,I2347,TRUE,_xll.ohTrigger(RecalcTrigger,Trigger1Y)),NA())</f>
        <v>5.9612186901958353E-3</v>
      </c>
    </row>
    <row r="2348" spans="2:17" x14ac:dyDescent="0.2">
      <c r="B2348" s="39" t="s">
        <v>42</v>
      </c>
      <c r="D2348" s="42">
        <f>_xll.qlCalendarAdvance(Calendar,$D2347,B2348,"f",FALSE)</f>
        <v>56213</v>
      </c>
      <c r="E2348" s="139">
        <f>_xll.qlInterestRateIndexValueDate(IndexON,D2348)</f>
        <v>56213</v>
      </c>
      <c r="F2348" s="155">
        <f>IFERROR(_xll.qlIndexFixing(IndexON,D2348,TRUE,_xll.ohTrigger(RecalcTrigger,TriggerON)),NA())</f>
        <v>5.4820584874804013E-3</v>
      </c>
      <c r="H2348" s="42">
        <f>_xll.qlCalendarAdvance(Calendar,$H2347,B2348,"f",FALSE)</f>
        <v>56213</v>
      </c>
      <c r="I2348" s="139">
        <f>_xll.qlInterestRateIndexValueDate(Index1M,$H2348)</f>
        <v>56215</v>
      </c>
      <c r="J2348" s="144">
        <f>IFERROR(_xll.qlIndexFixing(Index1M,$H2348,TRUE,_xll.ohTrigger(RecalcTrigger,Trigger1M)),NA())</f>
        <v>5.5307772425955415E-3</v>
      </c>
      <c r="K2348" s="44">
        <f>IFERROR(_xll.qlIndexFixing(Index3M,H2348,TRUE,_xll.ohTrigger(RecalcTrigger,Trigger3M)),NA())</f>
        <v>5.7607481737660974E-3</v>
      </c>
      <c r="L2348" s="44">
        <f>IFERROR(_xll.qlIndexFixing(Index6M,$H2348,TRUE,_xll.ohTrigger(RecalcTrigger,Trigger6M)),NA())</f>
        <v>5.8013208851148933E-3</v>
      </c>
      <c r="M2348" s="145">
        <f>IFERROR(_xll.qlIndexFixing(Index1Y,$H2348,TRUE,_xll.ohTrigger(RecalcTrigger,Trigger1Y)),NA())</f>
        <v>5.8490810910525447E-3</v>
      </c>
      <c r="N2348" s="144">
        <f>IFERROR(_xll.qlIndexFixing(ONIndex1M,I2348,TRUE,_xll.ohTrigger(RecalcTrigger,Trigger1M)),NA())</f>
        <v>5.5373532503288914E-3</v>
      </c>
      <c r="O2348" s="44">
        <f>IFERROR(_xll.qlIndexFixing(ONIndex3M,I2348,TRUE,_xll.ohTrigger(RecalcTrigger,Trigger3M)),NA())</f>
        <v>5.7854874107476917E-3</v>
      </c>
      <c r="P2348" s="44">
        <f>IFERROR(_xll.qlIndexFixing(ONIndex6M,I2348,TRUE,_xll.ohTrigger(RecalcTrigger,Trigger6M)),NA())</f>
        <v>5.8269232259267056E-3</v>
      </c>
      <c r="Q2348" s="145">
        <f>IFERROR(_xll.qlIndexFixing(ONIndex1Y,I2348,TRUE,_xll.ohTrigger(RecalcTrigger,Trigger1Y)),NA())</f>
        <v>5.9564374500720163E-3</v>
      </c>
    </row>
    <row r="2349" spans="2:17" x14ac:dyDescent="0.2">
      <c r="B2349" s="39" t="s">
        <v>42</v>
      </c>
      <c r="D2349" s="42">
        <f>_xll.qlCalendarAdvance(Calendar,$D2348,B2349,"f",FALSE)</f>
        <v>56220</v>
      </c>
      <c r="E2349" s="139">
        <f>_xll.qlInterestRateIndexValueDate(IndexON,D2349)</f>
        <v>56220</v>
      </c>
      <c r="F2349" s="155">
        <f>IFERROR(_xll.qlIndexFixing(IndexON,D2349,TRUE,_xll.ohTrigger(RecalcTrigger,TriggerON)),NA())</f>
        <v>5.4773677922081987E-3</v>
      </c>
      <c r="H2349" s="42">
        <f>_xll.qlCalendarAdvance(Calendar,$H2348,B2349,"f",FALSE)</f>
        <v>56220</v>
      </c>
      <c r="I2349" s="139">
        <f>_xll.qlInterestRateIndexValueDate(Index1M,$H2349)</f>
        <v>56222</v>
      </c>
      <c r="J2349" s="144">
        <f>IFERROR(_xll.qlIndexFixing(Index1M,$H2349,TRUE,_xll.ohTrigger(RecalcTrigger,Trigger1M)),NA())</f>
        <v>5.5259649484973306E-3</v>
      </c>
      <c r="K2349" s="44">
        <f>IFERROR(_xll.qlIndexFixing(Index3M,H2349,TRUE,_xll.ohTrigger(RecalcTrigger,Trigger3M)),NA())</f>
        <v>5.7564548903670243E-3</v>
      </c>
      <c r="L2349" s="44">
        <f>IFERROR(_xll.qlIndexFixing(Index6M,$H2349,TRUE,_xll.ohTrigger(RecalcTrigger,Trigger6M)),NA())</f>
        <v>5.7984168880259651E-3</v>
      </c>
      <c r="M2349" s="145">
        <f>IFERROR(_xll.qlIndexFixing(Index1Y,$H2349,TRUE,_xll.ohTrigger(RecalcTrigger,Trigger1Y)),NA())</f>
        <v>5.8440933315515647E-3</v>
      </c>
      <c r="N2349" s="144">
        <f>IFERROR(_xll.qlIndexFixing(ONIndex1M,I2349,TRUE,_xll.ohTrigger(RecalcTrigger,Trigger1M)),NA())</f>
        <v>5.5325552649598819E-3</v>
      </c>
      <c r="O2349" s="44">
        <f>IFERROR(_xll.qlIndexFixing(ONIndex3M,I2349,TRUE,_xll.ohTrigger(RecalcTrigger,Trigger3M)),NA())</f>
        <v>5.7806374097069124E-3</v>
      </c>
      <c r="P2349" s="44">
        <f>IFERROR(_xll.qlIndexFixing(ONIndex6M,I2349,TRUE,_xll.ohTrigger(RecalcTrigger,Trigger6M)),NA())</f>
        <v>5.8241203487963134E-3</v>
      </c>
      <c r="Q2349" s="145">
        <f>IFERROR(_xll.qlIndexFixing(ONIndex1Y,I2349,TRUE,_xll.ohTrigger(RecalcTrigger,Trigger1Y)),NA())</f>
        <v>5.9516495758948906E-3</v>
      </c>
    </row>
    <row r="2350" spans="2:17" x14ac:dyDescent="0.2">
      <c r="B2350" s="39" t="s">
        <v>42</v>
      </c>
      <c r="D2350" s="42">
        <f>_xll.qlCalendarAdvance(Calendar,$D2349,B2350,"f",FALSE)</f>
        <v>56227</v>
      </c>
      <c r="E2350" s="139">
        <f>_xll.qlInterestRateIndexValueDate(IndexON,D2350)</f>
        <v>56227</v>
      </c>
      <c r="F2350" s="155">
        <f>IFERROR(_xll.qlIndexFixing(IndexON,D2350,TRUE,_xll.ohTrigger(RecalcTrigger,TriggerON)),NA())</f>
        <v>5.4726703494534235E-3</v>
      </c>
      <c r="H2350" s="42">
        <f>_xll.qlCalendarAdvance(Calendar,$H2349,B2350,"f",FALSE)</f>
        <v>56227</v>
      </c>
      <c r="I2350" s="139">
        <f>_xll.qlInterestRateIndexValueDate(Index1M,$H2350)</f>
        <v>56229</v>
      </c>
      <c r="J2350" s="144">
        <f>IFERROR(_xll.qlIndexFixing(Index1M,$H2350,TRUE,_xll.ohTrigger(RecalcTrigger,Trigger1M)),NA())</f>
        <v>5.5211453358083862E-3</v>
      </c>
      <c r="K2350" s="44">
        <f>IFERROR(_xll.qlIndexFixing(Index3M,H2350,TRUE,_xll.ohTrigger(RecalcTrigger,Trigger3M)),NA())</f>
        <v>5.7515431216952351E-3</v>
      </c>
      <c r="L2350" s="44">
        <f>IFERROR(_xll.qlIndexFixing(Index6M,$H2350,TRUE,_xll.ohTrigger(RecalcTrigger,Trigger6M)),NA())</f>
        <v>5.7956663411693138E-3</v>
      </c>
      <c r="M2350" s="145">
        <f>IFERROR(_xll.qlIndexFixing(Index1Y,$H2350,TRUE,_xll.ohTrigger(RecalcTrigger,Trigger1Y)),NA())</f>
        <v>5.8390988126207468E-3</v>
      </c>
      <c r="N2350" s="144">
        <f>IFERROR(_xll.qlIndexFixing(ONIndex1M,I2350,TRUE,_xll.ohTrigger(RecalcTrigger,Trigger1M)),NA())</f>
        <v>5.527749965041906E-3</v>
      </c>
      <c r="O2350" s="44">
        <f>IFERROR(_xll.qlIndexFixing(ONIndex3M,I2350,TRUE,_xll.ohTrigger(RecalcTrigger,Trigger3M)),NA())</f>
        <v>5.7757793511914457E-3</v>
      </c>
      <c r="P2350" s="44">
        <f>IFERROR(_xll.qlIndexFixing(ONIndex6M,I2350,TRUE,_xll.ohTrigger(RecalcTrigger,Trigger6M)),NA())</f>
        <v>5.8213218751834717E-3</v>
      </c>
      <c r="Q2350" s="145">
        <f>IFERROR(_xll.qlIndexFixing(ONIndex1Y,I2350,TRUE,_xll.ohTrigger(RecalcTrigger,Trigger1Y)),NA())</f>
        <v>5.9468550635077833E-3</v>
      </c>
    </row>
    <row r="2351" spans="2:17" x14ac:dyDescent="0.2">
      <c r="B2351" s="39" t="s">
        <v>42</v>
      </c>
      <c r="D2351" s="42">
        <f>_xll.qlCalendarAdvance(Calendar,$D2350,B2351,"f",FALSE)</f>
        <v>56234</v>
      </c>
      <c r="E2351" s="139">
        <f>_xll.qlInterestRateIndexValueDate(IndexON,D2351)</f>
        <v>56234</v>
      </c>
      <c r="F2351" s="155">
        <f>IFERROR(_xll.qlIndexFixing(IndexON,D2351,TRUE,_xll.ohTrigger(RecalcTrigger,TriggerON)),NA())</f>
        <v>5.4679661582568428E-3</v>
      </c>
      <c r="H2351" s="42">
        <f>_xll.qlCalendarAdvance(Calendar,$H2350,B2351,"f",FALSE)</f>
        <v>56234</v>
      </c>
      <c r="I2351" s="139">
        <f>_xll.qlInterestRateIndexValueDate(Index1M,$H2351)</f>
        <v>56236</v>
      </c>
      <c r="J2351" s="144">
        <f>IFERROR(_xll.qlIndexFixing(Index1M,$H2351,TRUE,_xll.ohTrigger(RecalcTrigger,Trigger1M)),NA())</f>
        <v>5.5163184029000112E-3</v>
      </c>
      <c r="K2351" s="44">
        <f>IFERROR(_xll.qlIndexFixing(Index3M,H2351,TRUE,_xll.ohTrigger(RecalcTrigger,Trigger3M)),NA())</f>
        <v>5.7466232606238066E-3</v>
      </c>
      <c r="L2351" s="44">
        <f>IFERROR(_xll.qlIndexFixing(Index6M,$H2351,TRUE,_xll.ohTrigger(RecalcTrigger,Trigger6M)),NA())</f>
        <v>5.7929203966408513E-3</v>
      </c>
      <c r="M2351" s="145">
        <f>IFERROR(_xll.qlIndexFixing(Index1Y,$H2351,TRUE,_xll.ohTrigger(RecalcTrigger,Trigger1Y)),NA())</f>
        <v>5.834097530151159E-3</v>
      </c>
      <c r="N2351" s="144">
        <f>IFERROR(_xll.qlIndexFixing(ONIndex1M,I2351,TRUE,_xll.ohTrigger(RecalcTrigger,Trigger1M)),NA())</f>
        <v>5.5229373491361144E-3</v>
      </c>
      <c r="O2351" s="44">
        <f>IFERROR(_xll.qlIndexFixing(ONIndex3M,I2351,TRUE,_xll.ohTrigger(RecalcTrigger,Trigger3M)),NA())</f>
        <v>5.7709132309646805E-3</v>
      </c>
      <c r="P2351" s="44">
        <f>IFERROR(_xll.qlIndexFixing(ONIndex6M,I2351,TRUE,_xll.ohTrigger(RecalcTrigger,Trigger6M)),NA())</f>
        <v>5.8185278185174383E-3</v>
      </c>
      <c r="Q2351" s="145">
        <f>IFERROR(_xll.qlIndexFixing(ONIndex1Y,I2351,TRUE,_xll.ohTrigger(RecalcTrigger,Trigger1Y)),NA())</f>
        <v>5.9420539088339552E-3</v>
      </c>
    </row>
    <row r="2352" spans="2:17" x14ac:dyDescent="0.2">
      <c r="B2352" s="39" t="s">
        <v>42</v>
      </c>
      <c r="D2352" s="42">
        <f>_xll.qlCalendarAdvance(Calendar,$D2351,B2352,"f",FALSE)</f>
        <v>56241</v>
      </c>
      <c r="E2352" s="139">
        <f>_xll.qlInterestRateIndexValueDate(IndexON,D2352)</f>
        <v>56241</v>
      </c>
      <c r="F2352" s="155">
        <f>IFERROR(_xll.qlIndexFixing(IndexON,D2352,TRUE,_xll.ohTrigger(RecalcTrigger,TriggerON)),NA())</f>
        <v>5.4632552174993521E-3</v>
      </c>
      <c r="H2352" s="42">
        <f>_xll.qlCalendarAdvance(Calendar,$H2351,B2352,"f",FALSE)</f>
        <v>56241</v>
      </c>
      <c r="I2352" s="139">
        <f>_xll.qlInterestRateIndexValueDate(Index1M,$H2352)</f>
        <v>56247</v>
      </c>
      <c r="J2352" s="144">
        <f>IFERROR(_xll.qlIndexFixing(Index1M,$H2352,TRUE,_xll.ohTrigger(RecalcTrigger,Trigger1M)),NA())</f>
        <v>5.5090225216471566E-3</v>
      </c>
      <c r="K2352" s="44">
        <f>IFERROR(_xll.qlIndexFixing(Index3M,H2352,TRUE,_xll.ohTrigger(RecalcTrigger,Trigger3M)),NA())</f>
        <v>5.7382592831033566E-3</v>
      </c>
      <c r="L2352" s="44">
        <f>IFERROR(_xll.qlIndexFixing(Index6M,$H2352,TRUE,_xll.ohTrigger(RecalcTrigger,Trigger6M)),NA())</f>
        <v>5.7886146723064138E-3</v>
      </c>
      <c r="M2352" s="145">
        <f>IFERROR(_xll.qlIndexFixing(Index1Y,$H2352,TRUE,_xll.ohTrigger(RecalcTrigger,Trigger1Y)),NA())</f>
        <v>5.8262246969920653E-3</v>
      </c>
      <c r="N2352" s="144">
        <f>IFERROR(_xll.qlIndexFixing(ONIndex1M,I2352,TRUE,_xll.ohTrigger(RecalcTrigger,Trigger1M)),NA())</f>
        <v>5.5164364829707324E-3</v>
      </c>
      <c r="O2352" s="44">
        <f>IFERROR(_xll.qlIndexFixing(ONIndex3M,I2352,TRUE,_xll.ohTrigger(RecalcTrigger,Trigger3M)),NA())</f>
        <v>5.7643424361764062E-3</v>
      </c>
      <c r="P2352" s="44">
        <f>IFERROR(_xll.qlIndexFixing(ONIndex6M,I2352,TRUE,_xll.ohTrigger(RecalcTrigger,Trigger6M)),NA())</f>
        <v>5.8147899454663587E-3</v>
      </c>
      <c r="Q2352" s="145">
        <f>IFERROR(_xll.qlIndexFixing(ONIndex1Y,I2352,TRUE,_xll.ohTrigger(RecalcTrigger,Trigger1Y)),NA())</f>
        <v>5.935576338473858E-3</v>
      </c>
    </row>
    <row r="2353" spans="2:17" x14ac:dyDescent="0.2">
      <c r="B2353" s="39" t="s">
        <v>42</v>
      </c>
      <c r="D2353" s="42">
        <f>_xll.qlCalendarAdvance(Calendar,$D2352,B2353,"f",FALSE)</f>
        <v>56248</v>
      </c>
      <c r="E2353" s="139">
        <f>_xll.qlInterestRateIndexValueDate(IndexON,D2353)</f>
        <v>56248</v>
      </c>
      <c r="F2353" s="155">
        <f>IFERROR(_xll.qlIndexFixing(IndexON,D2353,TRUE,_xll.ohTrigger(RecalcTrigger,TriggerON)),NA())</f>
        <v>5.4585375263815905E-3</v>
      </c>
      <c r="H2353" s="42">
        <f>_xll.qlCalendarAdvance(Calendar,$H2352,B2353,"f",FALSE)</f>
        <v>56248</v>
      </c>
      <c r="I2353" s="139">
        <f>_xll.qlInterestRateIndexValueDate(Index1M,$H2353)</f>
        <v>56251</v>
      </c>
      <c r="J2353" s="144">
        <f>IFERROR(_xll.qlIndexFixing(Index1M,$H2353,TRUE,_xll.ohTrigger(RecalcTrigger,Trigger1M)),NA())</f>
        <v>5.5062547520774944E-3</v>
      </c>
      <c r="K2353" s="44">
        <f>IFERROR(_xll.qlIndexFixing(Index3M,H2353,TRUE,_xll.ohTrigger(RecalcTrigger,Trigger3M)),NA())</f>
        <v>5.736053431218302E-3</v>
      </c>
      <c r="L2353" s="44">
        <f>IFERROR(_xll.qlIndexFixing(Index6M,$H2353,TRUE,_xll.ohTrigger(RecalcTrigger,Trigger6M)),NA())</f>
        <v>5.7871991642976456E-3</v>
      </c>
      <c r="M2353" s="145">
        <f>IFERROR(_xll.qlIndexFixing(Index1Y,$H2353,TRUE,_xll.ohTrigger(RecalcTrigger,Trigger1Y)),NA())</f>
        <v>5.8227261305570351E-3</v>
      </c>
      <c r="N2353" s="144">
        <f>IFERROR(_xll.qlIndexFixing(ONIndex1M,I2353,TRUE,_xll.ohTrigger(RecalcTrigger,Trigger1M)),NA())</f>
        <v>5.5125999573935047E-3</v>
      </c>
      <c r="O2353" s="44">
        <f>IFERROR(_xll.qlIndexFixing(ONIndex3M,I2353,TRUE,_xll.ohTrigger(RecalcTrigger,Trigger3M)),NA())</f>
        <v>5.7604586632731269E-3</v>
      </c>
      <c r="P2353" s="44">
        <f>IFERROR(_xll.qlIndexFixing(ONIndex6M,I2353,TRUE,_xll.ohTrigger(RecalcTrigger,Trigger6M)),NA())</f>
        <v>5.8125554915644528E-3</v>
      </c>
      <c r="Q2353" s="145">
        <f>IFERROR(_xll.qlIndexFixing(ONIndex1Y,I2353,TRUE,_xll.ohTrigger(RecalcTrigger,Trigger1Y)),NA())</f>
        <v>5.931743333720263E-3</v>
      </c>
    </row>
    <row r="2354" spans="2:17" x14ac:dyDescent="0.2">
      <c r="B2354" s="39" t="s">
        <v>42</v>
      </c>
      <c r="D2354" s="42">
        <f>_xll.qlCalendarAdvance(Calendar,$D2353,B2354,"f",FALSE)</f>
        <v>56255</v>
      </c>
      <c r="E2354" s="139">
        <f>_xll.qlInterestRateIndexValueDate(IndexON,D2354)</f>
        <v>56255</v>
      </c>
      <c r="F2354" s="155">
        <f>IFERROR(_xll.qlIndexFixing(IndexON,D2354,TRUE,_xll.ohTrigger(RecalcTrigger,TriggerON)),NA())</f>
        <v>5.4538130836245813E-3</v>
      </c>
      <c r="H2354" s="42">
        <f>_xll.qlCalendarAdvance(Calendar,$H2353,B2354,"f",FALSE)</f>
        <v>56255</v>
      </c>
      <c r="I2354" s="139">
        <f>_xll.qlInterestRateIndexValueDate(Index1M,$H2354)</f>
        <v>56257</v>
      </c>
      <c r="J2354" s="144">
        <f>IFERROR(_xll.qlIndexFixing(Index1M,$H2354,TRUE,_xll.ohTrigger(RecalcTrigger,Trigger1M)),NA())</f>
        <v>5.5017936665463507E-3</v>
      </c>
      <c r="K2354" s="44">
        <f>IFERROR(_xll.qlIndexFixing(Index3M,H2354,TRUE,_xll.ohTrigger(RecalcTrigger,Trigger3M)),NA())</f>
        <v>5.7318150798986167E-3</v>
      </c>
      <c r="L2354" s="44">
        <f>IFERROR(_xll.qlIndexFixing(Index6M,$H2354,TRUE,_xll.ohTrigger(RecalcTrigger,Trigger6M)),NA())</f>
        <v>5.7848574360317628E-3</v>
      </c>
      <c r="M2354" s="145">
        <f>IFERROR(_xll.qlIndexFixing(Index1Y,$H2354,TRUE,_xll.ohTrigger(RecalcTrigger,Trigger1Y)),NA())</f>
        <v>5.8190530604189175E-3</v>
      </c>
      <c r="N2354" s="144">
        <f>IFERROR(_xll.qlIndexFixing(ONIndex1M,I2354,TRUE,_xll.ohTrigger(RecalcTrigger,Trigger1M)),NA())</f>
        <v>5.5084555886253384E-3</v>
      </c>
      <c r="O2354" s="44">
        <f>IFERROR(_xll.qlIndexFixing(ONIndex3M,I2354,TRUE,_xll.ohTrigger(RecalcTrigger,Trigger3M)),NA())</f>
        <v>5.7562664558918897E-3</v>
      </c>
      <c r="P2354" s="44">
        <f>IFERROR(_xll.qlIndexFixing(ONIndex6M,I2354,TRUE,_xll.ohTrigger(RecalcTrigger,Trigger6M)),NA())</f>
        <v>5.8101722874503992E-3</v>
      </c>
      <c r="Q2354" s="145">
        <f>IFERROR(_xll.qlIndexFixing(ONIndex1Y,I2354,TRUE,_xll.ohTrigger(RecalcTrigger,Trigger1Y)),NA())</f>
        <v>5.9276105488859088E-3</v>
      </c>
    </row>
    <row r="2355" spans="2:17" x14ac:dyDescent="0.2">
      <c r="B2355" s="39" t="s">
        <v>42</v>
      </c>
      <c r="D2355" s="42">
        <f>_xll.qlCalendarAdvance(Calendar,$D2354,B2355,"f",FALSE)</f>
        <v>56262</v>
      </c>
      <c r="E2355" s="139">
        <f>_xll.qlInterestRateIndexValueDate(IndexON,D2355)</f>
        <v>56262</v>
      </c>
      <c r="F2355" s="155">
        <f>IFERROR(_xll.qlIndexFixing(IndexON,D2355,TRUE,_xll.ohTrigger(RecalcTrigger,TriggerON)),NA())</f>
        <v>5.4490818885088999E-3</v>
      </c>
      <c r="H2355" s="42">
        <f>_xll.qlCalendarAdvance(Calendar,$H2354,B2355,"f",FALSE)</f>
        <v>56262</v>
      </c>
      <c r="I2355" s="139">
        <f>_xll.qlInterestRateIndexValueDate(Index1M,$H2355)</f>
        <v>56264</v>
      </c>
      <c r="J2355" s="144">
        <f>IFERROR(_xll.qlIndexFixing(Index1M,$H2355,TRUE,_xll.ohTrigger(RecalcTrigger,Trigger1M)),NA())</f>
        <v>5.4969374364483015E-3</v>
      </c>
      <c r="K2355" s="44">
        <f>IFERROR(_xll.qlIndexFixing(Index3M,H2355,TRUE,_xll.ohTrigger(RecalcTrigger,Trigger3M)),NA())</f>
        <v>5.7268628061164506E-3</v>
      </c>
      <c r="L2355" s="44">
        <f>IFERROR(_xll.qlIndexFixing(Index6M,$H2355,TRUE,_xll.ohTrigger(RecalcTrigger,Trigger6M)),NA())</f>
        <v>5.7821297435258637E-3</v>
      </c>
      <c r="M2355" s="145">
        <f>IFERROR(_xll.qlIndexFixing(Index1Y,$H2355,TRUE,_xll.ohTrigger(RecalcTrigger,Trigger1Y)),NA())</f>
        <v>5.8140246827051443E-3</v>
      </c>
      <c r="N2355" s="144">
        <f>IFERROR(_xll.qlIndexFixing(ONIndex1M,I2355,TRUE,_xll.ohTrigger(RecalcTrigger,Trigger1M)),NA())</f>
        <v>5.5036136920616485E-3</v>
      </c>
      <c r="O2355" s="44">
        <f>IFERROR(_xll.qlIndexFixing(ONIndex3M,I2355,TRUE,_xll.ohTrigger(RecalcTrigger,Trigger3M)),NA())</f>
        <v>5.7513680450949067E-3</v>
      </c>
      <c r="P2355" s="44">
        <f>IFERROR(_xll.qlIndexFixing(ONIndex6M,I2355,TRUE,_xll.ohTrigger(RecalcTrigger,Trigger6M)),NA())</f>
        <v>5.8073960352622578E-3</v>
      </c>
      <c r="Q2355" s="145">
        <f>IFERROR(_xll.qlIndexFixing(ONIndex1Y,I2355,TRUE,_xll.ohTrigger(RecalcTrigger,Trigger1Y)),NA())</f>
        <v>5.9227827829388957E-3</v>
      </c>
    </row>
    <row r="2356" spans="2:17" x14ac:dyDescent="0.2">
      <c r="B2356" s="39" t="s">
        <v>42</v>
      </c>
      <c r="D2356" s="42">
        <f>_xll.qlCalendarAdvance(Calendar,$D2355,B2356,"f",FALSE)</f>
        <v>56269</v>
      </c>
      <c r="E2356" s="139">
        <f>_xll.qlInterestRateIndexValueDate(IndexON,D2356)</f>
        <v>56269</v>
      </c>
      <c r="F2356" s="155">
        <f>IFERROR(_xll.qlIndexFixing(IndexON,D2356,TRUE,_xll.ohTrigger(RecalcTrigger,TriggerON)),NA())</f>
        <v>5.4443439398355054E-3</v>
      </c>
      <c r="H2356" s="42">
        <f>_xll.qlCalendarAdvance(Calendar,$H2355,B2356,"f",FALSE)</f>
        <v>56269</v>
      </c>
      <c r="I2356" s="139">
        <f>_xll.qlInterestRateIndexValueDate(Index1M,$H2356)</f>
        <v>56271</v>
      </c>
      <c r="J2356" s="144">
        <f>IFERROR(_xll.qlIndexFixing(Index1M,$H2356,TRUE,_xll.ohTrigger(RecalcTrigger,Trigger1M)),NA())</f>
        <v>5.4920738779723477E-3</v>
      </c>
      <c r="K2356" s="44">
        <f>IFERROR(_xll.qlIndexFixing(Index3M,H2356,TRUE,_xll.ohTrigger(RecalcTrigger,Trigger3M)),NA())</f>
        <v>5.7219024183821077E-3</v>
      </c>
      <c r="L2356" s="44">
        <f>IFERROR(_xll.qlIndexFixing(Index6M,$H2356,TRUE,_xll.ohTrigger(RecalcTrigger,Trigger6M)),NA())</f>
        <v>5.7794067204008683E-3</v>
      </c>
      <c r="M2356" s="145">
        <f>IFERROR(_xll.qlIndexFixing(Index1Y,$H2356,TRUE,_xll.ohTrigger(RecalcTrigger,Trigger1Y)),NA())</f>
        <v>5.8089895209092529E-3</v>
      </c>
      <c r="N2356" s="144">
        <f>IFERROR(_xll.qlIndexFixing(ONIndex1M,I2356,TRUE,_xll.ohTrigger(RecalcTrigger,Trigger1M)),NA())</f>
        <v>5.4987644712767292E-3</v>
      </c>
      <c r="O2356" s="44">
        <f>IFERROR(_xll.qlIndexFixing(ONIndex3M,I2356,TRUE,_xll.ohTrigger(RecalcTrigger,Trigger3M)),NA())</f>
        <v>5.7464615508440176E-3</v>
      </c>
      <c r="P2356" s="44">
        <f>IFERROR(_xll.qlIndexFixing(ONIndex6M,I2356,TRUE,_xll.ohTrigger(RecalcTrigger,Trigger6M)),NA())</f>
        <v>5.8046242681264459E-3</v>
      </c>
      <c r="Q2356" s="145">
        <f>IFERROR(_xll.qlIndexFixing(ONIndex1Y,I2356,TRUE,_xll.ohTrigger(RecalcTrigger,Trigger1Y)),NA())</f>
        <v>5.9179483537619149E-3</v>
      </c>
    </row>
    <row r="2357" spans="2:17" x14ac:dyDescent="0.2">
      <c r="B2357" s="39" t="s">
        <v>42</v>
      </c>
      <c r="D2357" s="42">
        <f>_xll.qlCalendarAdvance(Calendar,$D2356,B2357,"f",FALSE)</f>
        <v>56276</v>
      </c>
      <c r="E2357" s="139">
        <f>_xll.qlInterestRateIndexValueDate(IndexON,D2357)</f>
        <v>56276</v>
      </c>
      <c r="F2357" s="155">
        <f>IFERROR(_xll.qlIndexFixing(IndexON,D2357,TRUE,_xll.ohTrigger(RecalcTrigger,TriggerON)),NA())</f>
        <v>5.4395992366451651E-3</v>
      </c>
      <c r="H2357" s="42">
        <f>_xll.qlCalendarAdvance(Calendar,$H2356,B2357,"f",FALSE)</f>
        <v>56276</v>
      </c>
      <c r="I2357" s="139">
        <f>_xll.qlInterestRateIndexValueDate(Index1M,$H2357)</f>
        <v>56278</v>
      </c>
      <c r="J2357" s="144">
        <f>IFERROR(_xll.qlIndexFixing(Index1M,$H2357,TRUE,_xll.ohTrigger(RecalcTrigger,Trigger1M)),NA())</f>
        <v>5.4881230283057867E-3</v>
      </c>
      <c r="K2357" s="44">
        <f>IFERROR(_xll.qlIndexFixing(Index3M,H2357,TRUE,_xll.ohTrigger(RecalcTrigger,Trigger3M)),NA())</f>
        <v>5.7169339123817053E-3</v>
      </c>
      <c r="L2357" s="44">
        <f>IFERROR(_xll.qlIndexFixing(Index6M,$H2357,TRUE,_xll.ohTrigger(RecalcTrigger,Trigger6M)),NA())</f>
        <v>5.7766883802794714E-3</v>
      </c>
      <c r="M2357" s="145">
        <f>IFERROR(_xll.qlIndexFixing(Index1Y,$H2357,TRUE,_xll.ohTrigger(RecalcTrigger,Trigger1Y)),NA())</f>
        <v>5.8039475709234069E-3</v>
      </c>
      <c r="N2357" s="144">
        <f>IFERROR(_xll.qlIndexFixing(ONIndex1M,I2357,TRUE,_xll.ohTrigger(RecalcTrigger,Trigger1M)),NA())</f>
        <v>5.4939079246718592E-3</v>
      </c>
      <c r="O2357" s="44">
        <f>IFERROR(_xll.qlIndexFixing(ONIndex3M,I2357,TRUE,_xll.ohTrigger(RecalcTrigger,Trigger3M)),NA())</f>
        <v>5.741546968822675E-3</v>
      </c>
      <c r="P2357" s="44">
        <f>IFERROR(_xll.qlIndexFixing(ONIndex6M,I2357,TRUE,_xll.ohTrigger(RecalcTrigger,Trigger6M)),NA())</f>
        <v>5.8018569997120295E-3</v>
      </c>
      <c r="Q2357" s="145">
        <f>IFERROR(_xll.qlIndexFixing(ONIndex1Y,I2357,TRUE,_xll.ohTrigger(RecalcTrigger,Trigger1Y)),NA())</f>
        <v>5.9131072571183552E-3</v>
      </c>
    </row>
    <row r="2358" spans="2:17" x14ac:dyDescent="0.2">
      <c r="B2358" s="39" t="s">
        <v>42</v>
      </c>
      <c r="D2358" s="42">
        <f>_xll.qlCalendarAdvance(Calendar,$D2357,B2358,"f",FALSE)</f>
        <v>56283</v>
      </c>
      <c r="E2358" s="139">
        <f>_xll.qlInterestRateIndexValueDate(IndexON,D2358)</f>
        <v>56283</v>
      </c>
      <c r="F2358" s="155">
        <f>IFERROR(_xll.qlIndexFixing(IndexON,D2358,TRUE,_xll.ohTrigger(RecalcTrigger,TriggerON)),NA())</f>
        <v>5.4348477779786464E-3</v>
      </c>
      <c r="H2358" s="42">
        <f>_xll.qlCalendarAdvance(Calendar,$H2357,B2358,"f",FALSE)</f>
        <v>56283</v>
      </c>
      <c r="I2358" s="139">
        <f>_xll.qlInterestRateIndexValueDate(Index1M,$H2358)</f>
        <v>56285</v>
      </c>
      <c r="J2358" s="144">
        <f>IFERROR(_xll.qlIndexFixing(Index1M,$H2358,TRUE,_xll.ohTrigger(RecalcTrigger,Trigger1M)),NA())</f>
        <v>5.4835537600290375E-3</v>
      </c>
      <c r="K2358" s="44">
        <f>IFERROR(_xll.qlIndexFixing(Index3M,H2358,TRUE,_xll.ohTrigger(RecalcTrigger,Trigger3M)),NA())</f>
        <v>5.712268966246617E-3</v>
      </c>
      <c r="L2358" s="44">
        <f>IFERROR(_xll.qlIndexFixing(Index6M,$H2358,TRUE,_xll.ohTrigger(RecalcTrigger,Trigger6M)),NA())</f>
        <v>5.7739747367856909E-3</v>
      </c>
      <c r="M2358" s="145">
        <f>IFERROR(_xll.qlIndexFixing(Index1Y,$H2358,TRUE,_xll.ohTrigger(RecalcTrigger,Trigger1Y)),NA())</f>
        <v>5.7988988286395479E-3</v>
      </c>
      <c r="N2358" s="144">
        <f>IFERROR(_xll.qlIndexFixing(ONIndex1M,I2358,TRUE,_xll.ohTrigger(RecalcTrigger,Trigger1M)),NA())</f>
        <v>5.4890440504884452E-3</v>
      </c>
      <c r="O2358" s="44">
        <f>IFERROR(_xll.qlIndexFixing(ONIndex3M,I2358,TRUE,_xll.ohTrigger(RecalcTrigger,Trigger3M)),NA())</f>
        <v>5.7366242946343959E-3</v>
      </c>
      <c r="P2358" s="44">
        <f>IFERROR(_xll.qlIndexFixing(ONIndex6M,I2358,TRUE,_xll.ohTrigger(RecalcTrigger,Trigger6M)),NA())</f>
        <v>5.7990942436880744E-3</v>
      </c>
      <c r="Q2358" s="145">
        <f>IFERROR(_xll.qlIndexFixing(ONIndex1Y,I2358,TRUE,_xll.ohTrigger(RecalcTrigger,Trigger1Y)),NA())</f>
        <v>5.9082594888515416E-3</v>
      </c>
    </row>
    <row r="2359" spans="2:17" x14ac:dyDescent="0.2">
      <c r="B2359" s="39" t="s">
        <v>42</v>
      </c>
      <c r="D2359" s="42">
        <f>_xll.qlCalendarAdvance(Calendar,$D2358,B2359,"f",FALSE)</f>
        <v>56290</v>
      </c>
      <c r="E2359" s="139">
        <f>_xll.qlInterestRateIndexValueDate(IndexON,D2359)</f>
        <v>56290</v>
      </c>
      <c r="F2359" s="155">
        <f>IFERROR(_xll.qlIndexFixing(IndexON,D2359,TRUE,_xll.ohTrigger(RecalcTrigger,TriggerON)),NA())</f>
        <v>5.4300895627168444E-3</v>
      </c>
      <c r="H2359" s="42">
        <f>_xll.qlCalendarAdvance(Calendar,$H2358,B2359,"f",FALSE)</f>
        <v>56290</v>
      </c>
      <c r="I2359" s="139">
        <f>_xll.qlInterestRateIndexValueDate(Index1M,$H2359)</f>
        <v>56292</v>
      </c>
      <c r="J2359" s="144">
        <f>IFERROR(_xll.qlIndexFixing(Index1M,$H2359,TRUE,_xll.ohTrigger(RecalcTrigger,Trigger1M)),NA())</f>
        <v>5.4786705996900942E-3</v>
      </c>
      <c r="K2359" s="44">
        <f>IFERROR(_xll.qlIndexFixing(Index3M,H2359,TRUE,_xll.ohTrigger(RecalcTrigger,Trigger3M)),NA())</f>
        <v>5.7072848710749829E-3</v>
      </c>
      <c r="L2359" s="44">
        <f>IFERROR(_xll.qlIndexFixing(Index6M,$H2359,TRUE,_xll.ohTrigger(RecalcTrigger,Trigger6M)),NA())</f>
        <v>5.7712658035435479E-3</v>
      </c>
      <c r="M2359" s="145">
        <f>IFERROR(_xll.qlIndexFixing(Index1Y,$H2359,TRUE,_xll.ohTrigger(RecalcTrigger,Trigger1Y)),NA())</f>
        <v>5.793843289950279E-3</v>
      </c>
      <c r="N2359" s="144">
        <f>IFERROR(_xll.qlIndexFixing(ONIndex1M,I2359,TRUE,_xll.ohTrigger(RecalcTrigger,Trigger1M)),NA())</f>
        <v>5.4841728471277662E-3</v>
      </c>
      <c r="O2359" s="44">
        <f>IFERROR(_xll.qlIndexFixing(ONIndex3M,I2359,TRUE,_xll.ohTrigger(RecalcTrigger,Trigger3M)),NA())</f>
        <v>5.7316935239626332E-3</v>
      </c>
      <c r="P2359" s="44">
        <f>IFERROR(_xll.qlIndexFixing(ONIndex6M,I2359,TRUE,_xll.ohTrigger(RecalcTrigger,Trigger6M)),NA())</f>
        <v>5.7963360134838382E-3</v>
      </c>
      <c r="Q2359" s="145">
        <f>IFERROR(_xll.qlIndexFixing(ONIndex1Y,I2359,TRUE,_xll.ohTrigger(RecalcTrigger,Trigger1Y)),NA())</f>
        <v>5.9034050447248632E-3</v>
      </c>
    </row>
    <row r="2360" spans="2:17" x14ac:dyDescent="0.2">
      <c r="B2360" s="39" t="s">
        <v>42</v>
      </c>
      <c r="D2360" s="42">
        <f>_xll.qlCalendarAdvance(Calendar,$D2359,B2360,"f",FALSE)</f>
        <v>56297</v>
      </c>
      <c r="E2360" s="139">
        <f>_xll.qlInterestRateIndexValueDate(IndexON,D2360)</f>
        <v>56297</v>
      </c>
      <c r="F2360" s="155">
        <f>IFERROR(_xll.qlIndexFixing(IndexON,D2360,TRUE,_xll.ohTrigger(RecalcTrigger,TriggerON)),NA())</f>
        <v>5.4253245899804625E-3</v>
      </c>
      <c r="H2360" s="42">
        <f>_xll.qlCalendarAdvance(Calendar,$H2359,B2360,"f",FALSE)</f>
        <v>56297</v>
      </c>
      <c r="I2360" s="139">
        <f>_xll.qlInterestRateIndexValueDate(Index1M,$H2360)</f>
        <v>56299</v>
      </c>
      <c r="J2360" s="144">
        <f>IFERROR(_xll.qlIndexFixing(Index1M,$H2360,TRUE,_xll.ohTrigger(RecalcTrigger,Trigger1M)),NA())</f>
        <v>5.4737801050979452E-3</v>
      </c>
      <c r="K2360" s="44">
        <f>IFERROR(_xll.qlIndexFixing(Index3M,H2360,TRUE,_xll.ohTrigger(RecalcTrigger,Trigger3M)),NA())</f>
        <v>5.7022926450743042E-3</v>
      </c>
      <c r="L2360" s="44">
        <f>IFERROR(_xll.qlIndexFixing(Index6M,$H2360,TRUE,_xll.ohTrigger(RecalcTrigger,Trigger6M)),NA())</f>
        <v>5.768561594175734E-3</v>
      </c>
      <c r="M2360" s="145">
        <f>IFERROR(_xll.qlIndexFixing(Index1Y,$H2360,TRUE,_xll.ohTrigger(RecalcTrigger,Trigger1Y)),NA())</f>
        <v>5.7887809507486373E-3</v>
      </c>
      <c r="N2360" s="144">
        <f>IFERROR(_xll.qlIndexFixing(ONIndex1M,I2360,TRUE,_xll.ohTrigger(RecalcTrigger,Trigger1M)),NA())</f>
        <v>5.4792943129911009E-3</v>
      </c>
      <c r="O2360" s="44">
        <f>IFERROR(_xll.qlIndexFixing(ONIndex3M,I2360,TRUE,_xll.ohTrigger(RecalcTrigger,Trigger3M)),NA())</f>
        <v>5.7267546524109036E-3</v>
      </c>
      <c r="P2360" s="44">
        <f>IFERROR(_xll.qlIndexFixing(ONIndex6M,I2360,TRUE,_xll.ohTrigger(RecalcTrigger,Trigger6M)),NA())</f>
        <v>5.7935823227683869E-3</v>
      </c>
      <c r="Q2360" s="145">
        <f>IFERROR(_xll.qlIndexFixing(ONIndex1Y,I2360,TRUE,_xll.ohTrigger(RecalcTrigger,Trigger1Y)),NA())</f>
        <v>5.8985439205816448E-3</v>
      </c>
    </row>
    <row r="2361" spans="2:17" x14ac:dyDescent="0.2">
      <c r="B2361" s="39" t="s">
        <v>42</v>
      </c>
      <c r="D2361" s="42">
        <f>_xll.qlCalendarAdvance(Calendar,$D2360,B2361,"f",FALSE)</f>
        <v>56304</v>
      </c>
      <c r="E2361" s="139">
        <f>_xll.qlInterestRateIndexValueDate(IndexON,D2361)</f>
        <v>56304</v>
      </c>
      <c r="F2361" s="155">
        <f>IFERROR(_xll.qlIndexFixing(IndexON,D2361,TRUE,_xll.ohTrigger(RecalcTrigger,TriggerON)),NA())</f>
        <v>5.4205528585704599E-3</v>
      </c>
      <c r="H2361" s="42">
        <f>_xll.qlCalendarAdvance(Calendar,$H2360,B2361,"f",FALSE)</f>
        <v>56304</v>
      </c>
      <c r="I2361" s="139">
        <f>_xll.qlInterestRateIndexValueDate(Index1M,$H2361)</f>
        <v>56306</v>
      </c>
      <c r="J2361" s="144">
        <f>IFERROR(_xll.qlIndexFixing(Index1M,$H2361,TRUE,_xll.ohTrigger(RecalcTrigger,Trigger1M)),NA())</f>
        <v>5.4688822746167577E-3</v>
      </c>
      <c r="K2361" s="44">
        <f>IFERROR(_xll.qlIndexFixing(Index3M,H2361,TRUE,_xll.ohTrigger(RecalcTrigger,Trigger3M)),NA())</f>
        <v>5.6972922839352205E-3</v>
      </c>
      <c r="L2361" s="44">
        <f>IFERROR(_xll.qlIndexFixing(Index6M,$H2361,TRUE,_xll.ohTrigger(RecalcTrigger,Trigger6M)),NA())</f>
        <v>5.7658621223071541E-3</v>
      </c>
      <c r="M2361" s="145">
        <f>IFERROR(_xll.qlIndexFixing(Index1Y,$H2361,TRUE,_xll.ohTrigger(RecalcTrigger,Trigger1Y)),NA())</f>
        <v>5.7837118069274428E-3</v>
      </c>
      <c r="N2361" s="144">
        <f>IFERROR(_xll.qlIndexFixing(ONIndex1M,I2361,TRUE,_xll.ohTrigger(RecalcTrigger,Trigger1M)),NA())</f>
        <v>5.4744084463997922E-3</v>
      </c>
      <c r="O2361" s="44">
        <f>IFERROR(_xll.qlIndexFixing(ONIndex3M,I2361,TRUE,_xll.ohTrigger(RecalcTrigger,Trigger3M)),NA())</f>
        <v>5.7218076759024683E-3</v>
      </c>
      <c r="P2361" s="44">
        <f>IFERROR(_xll.qlIndexFixing(ONIndex6M,I2361,TRUE,_xll.ohTrigger(RecalcTrigger,Trigger6M)),NA())</f>
        <v>5.7908331851308503E-3</v>
      </c>
      <c r="Q2361" s="145">
        <f>IFERROR(_xll.qlIndexFixing(ONIndex1Y,I2361,TRUE,_xll.ohTrigger(RecalcTrigger,Trigger1Y)),NA())</f>
        <v>5.8936761122652115E-3</v>
      </c>
    </row>
    <row r="2362" spans="2:17" x14ac:dyDescent="0.2">
      <c r="B2362" s="39" t="s">
        <v>42</v>
      </c>
      <c r="D2362" s="42">
        <f>_xll.qlCalendarAdvance(Calendar,$D2361,B2362,"f",FALSE)</f>
        <v>56311</v>
      </c>
      <c r="E2362" s="139">
        <f>_xll.qlInterestRateIndexValueDate(IndexON,D2362)</f>
        <v>56311</v>
      </c>
      <c r="F2362" s="155">
        <f>IFERROR(_xll.qlIndexFixing(IndexON,D2362,TRUE,_xll.ohTrigger(RecalcTrigger,TriggerON)),NA())</f>
        <v>5.4157743677674119E-3</v>
      </c>
      <c r="H2362" s="42">
        <f>_xll.qlCalendarAdvance(Calendar,$H2361,B2362,"f",FALSE)</f>
        <v>56311</v>
      </c>
      <c r="I2362" s="139">
        <f>_xll.qlInterestRateIndexValueDate(Index1M,$H2362)</f>
        <v>56313</v>
      </c>
      <c r="J2362" s="144">
        <f>IFERROR(_xll.qlIndexFixing(Index1M,$H2362,TRUE,_xll.ohTrigger(RecalcTrigger,Trigger1M)),NA())</f>
        <v>5.4627385398436923E-3</v>
      </c>
      <c r="K2362" s="44">
        <f>IFERROR(_xll.qlIndexFixing(Index3M,H2362,TRUE,_xll.ohTrigger(RecalcTrigger,Trigger3M)),NA())</f>
        <v>5.6913406067705535E-3</v>
      </c>
      <c r="L2362" s="44">
        <f>IFERROR(_xll.qlIndexFixing(Index6M,$H2362,TRUE,_xll.ohTrigger(RecalcTrigger,Trigger6M)),NA())</f>
        <v>5.7624439529343945E-3</v>
      </c>
      <c r="M2362" s="145">
        <f>IFERROR(_xll.qlIndexFixing(Index1Y,$H2362,TRUE,_xll.ohTrigger(RecalcTrigger,Trigger1Y)),NA())</f>
        <v>5.7786358543795149E-3</v>
      </c>
      <c r="N2362" s="144">
        <f>IFERROR(_xll.qlIndexFixing(ONIndex1M,I2362,TRUE,_xll.ohTrigger(RecalcTrigger,Trigger1M)),NA())</f>
        <v>5.4695152456751828E-3</v>
      </c>
      <c r="O2362" s="44">
        <f>IFERROR(_xll.qlIndexFixing(ONIndex3M,I2362,TRUE,_xll.ohTrigger(RecalcTrigger,Trigger3M)),NA())</f>
        <v>5.7168525898010358E-3</v>
      </c>
      <c r="P2362" s="44">
        <f>IFERROR(_xll.qlIndexFixing(ONIndex6M,I2362,TRUE,_xll.ohTrigger(RecalcTrigger,Trigger6M)),NA())</f>
        <v>5.7880886144001664E-3</v>
      </c>
      <c r="Q2362" s="145">
        <f>IFERROR(_xll.qlIndexFixing(ONIndex1Y,I2362,TRUE,_xll.ohTrigger(RecalcTrigger,Trigger1Y)),NA())</f>
        <v>5.8888016154590161E-3</v>
      </c>
    </row>
    <row r="2363" spans="2:17" x14ac:dyDescent="0.2">
      <c r="B2363" s="39" t="s">
        <v>42</v>
      </c>
      <c r="D2363" s="42">
        <f>_xll.qlCalendarAdvance(Calendar,$D2362,B2363,"f",FALSE)</f>
        <v>56318</v>
      </c>
      <c r="E2363" s="139">
        <f>_xll.qlInterestRateIndexValueDate(IndexON,D2363)</f>
        <v>56318</v>
      </c>
      <c r="F2363" s="155">
        <f>IFERROR(_xll.qlIndexFixing(IndexON,D2363,TRUE,_xll.ohTrigger(RecalcTrigger,TriggerON)),NA())</f>
        <v>5.4109891162923418E-3</v>
      </c>
      <c r="H2363" s="42">
        <f>_xll.qlCalendarAdvance(Calendar,$H2362,B2363,"f",FALSE)</f>
        <v>56318</v>
      </c>
      <c r="I2363" s="139">
        <f>_xll.qlInterestRateIndexValueDate(Index1M,$H2363)</f>
        <v>56320</v>
      </c>
      <c r="J2363" s="144">
        <f>IFERROR(_xll.qlIndexFixing(Index1M,$H2363,TRUE,_xll.ohTrigger(RecalcTrigger,Trigger1M)),NA())</f>
        <v>5.4578236370514399E-3</v>
      </c>
      <c r="K2363" s="44">
        <f>IFERROR(_xll.qlIndexFixing(Index3M,H2363,TRUE,_xll.ohTrigger(RecalcTrigger,Trigger3M)),NA())</f>
        <v>5.6863219770300743E-3</v>
      </c>
      <c r="L2363" s="44">
        <f>IFERROR(_xll.qlIndexFixing(Index6M,$H2363,TRUE,_xll.ohTrigger(RecalcTrigger,Trigger6M)),NA())</f>
        <v>5.7597555084192139E-3</v>
      </c>
      <c r="M2363" s="145">
        <f>IFERROR(_xll.qlIndexFixing(Index1Y,$H2363,TRUE,_xll.ohTrigger(RecalcTrigger,Trigger1Y)),NA())</f>
        <v>5.7735530889985497E-3</v>
      </c>
      <c r="N2363" s="144">
        <f>IFERROR(_xll.qlIndexFixing(ONIndex1M,I2363,TRUE,_xll.ohTrigger(RecalcTrigger,Trigger1M)),NA())</f>
        <v>5.4646147092984876E-3</v>
      </c>
      <c r="O2363" s="44">
        <f>IFERROR(_xll.qlIndexFixing(ONIndex3M,I2363,TRUE,_xll.ohTrigger(RecalcTrigger,Trigger3M)),NA())</f>
        <v>5.7118893899499312E-3</v>
      </c>
      <c r="P2363" s="44">
        <f>IFERROR(_xll.qlIndexFixing(ONIndex6M,I2363,TRUE,_xll.ohTrigger(RecalcTrigger,Trigger6M)),NA())</f>
        <v>5.7853486238457208E-3</v>
      </c>
      <c r="Q2363" s="145">
        <f>IFERROR(_xll.qlIndexFixing(ONIndex1Y,I2363,TRUE,_xll.ohTrigger(RecalcTrigger,Trigger1Y)),NA())</f>
        <v>5.8839204260863198E-3</v>
      </c>
    </row>
    <row r="2364" spans="2:17" x14ac:dyDescent="0.2">
      <c r="B2364" s="39" t="s">
        <v>42</v>
      </c>
      <c r="D2364" s="42">
        <f>_xll.qlCalendarAdvance(Calendar,$D2363,B2364,"f",FALSE)</f>
        <v>56325</v>
      </c>
      <c r="E2364" s="139">
        <f>_xll.qlInterestRateIndexValueDate(IndexON,D2364)</f>
        <v>56325</v>
      </c>
      <c r="F2364" s="155">
        <f>IFERROR(_xll.qlIndexFixing(IndexON,D2364,TRUE,_xll.ohTrigger(RecalcTrigger,TriggerON)),NA())</f>
        <v>5.4061971033458889E-3</v>
      </c>
      <c r="H2364" s="42">
        <f>_xll.qlCalendarAdvance(Calendar,$H2363,B2364,"f",FALSE)</f>
        <v>56325</v>
      </c>
      <c r="I2364" s="139">
        <f>_xll.qlInterestRateIndexValueDate(Index1M,$H2364)</f>
        <v>56327</v>
      </c>
      <c r="J2364" s="144">
        <f>IFERROR(_xll.qlIndexFixing(Index1M,$H2364,TRUE,_xll.ohTrigger(RecalcTrigger,Trigger1M)),NA())</f>
        <v>5.4529013928317216E-3</v>
      </c>
      <c r="K2364" s="44">
        <f>IFERROR(_xll.qlIndexFixing(Index3M,H2364,TRUE,_xll.ohTrigger(RecalcTrigger,Trigger3M)),NA())</f>
        <v>5.6812951981195618E-3</v>
      </c>
      <c r="L2364" s="44">
        <f>IFERROR(_xll.qlIndexFixing(Index6M,$H2364,TRUE,_xll.ohTrigger(RecalcTrigger,Trigger6M)),NA())</f>
        <v>5.7570718476198223E-3</v>
      </c>
      <c r="M2364" s="145">
        <f>IFERROR(_xll.qlIndexFixing(Index1Y,$H2364,TRUE,_xll.ohTrigger(RecalcTrigger,Trigger1Y)),NA())</f>
        <v>5.7684635066784619E-3</v>
      </c>
      <c r="N2364" s="144">
        <f>IFERROR(_xll.qlIndexFixing(ONIndex1M,I2364,TRUE,_xll.ohTrigger(RecalcTrigger,Trigger1M)),NA())</f>
        <v>5.4597068354311773E-3</v>
      </c>
      <c r="O2364" s="44">
        <f>IFERROR(_xll.qlIndexFixing(ONIndex3M,I2364,TRUE,_xll.ohTrigger(RecalcTrigger,Trigger3M)),NA())</f>
        <v>5.7069180719526713E-3</v>
      </c>
      <c r="P2364" s="44">
        <f>IFERROR(_xll.qlIndexFixing(ONIndex6M,I2364,TRUE,_xll.ohTrigger(RecalcTrigger,Trigger6M)),NA())</f>
        <v>5.7826132272964514E-3</v>
      </c>
      <c r="Q2364" s="145">
        <f>IFERROR(_xll.qlIndexFixing(ONIndex1Y,I2364,TRUE,_xll.ohTrigger(RecalcTrigger,Trigger1Y)),NA())</f>
        <v>5.8790325399904475E-3</v>
      </c>
    </row>
    <row r="2365" spans="2:17" x14ac:dyDescent="0.2">
      <c r="B2365" s="39" t="s">
        <v>42</v>
      </c>
      <c r="D2365" s="42">
        <f>_xll.qlCalendarAdvance(Calendar,$D2364,B2365,"f",FALSE)</f>
        <v>56332</v>
      </c>
      <c r="E2365" s="139">
        <f>_xll.qlInterestRateIndexValueDate(IndexON,D2365)</f>
        <v>56332</v>
      </c>
      <c r="F2365" s="155">
        <f>IFERROR(_xll.qlIndexFixing(IndexON,D2365,TRUE,_xll.ohTrigger(RecalcTrigger,TriggerON)),NA())</f>
        <v>5.4013983277290123E-3</v>
      </c>
      <c r="H2365" s="42">
        <f>_xll.qlCalendarAdvance(Calendar,$H2364,B2365,"f",FALSE)</f>
        <v>56332</v>
      </c>
      <c r="I2365" s="139">
        <f>_xll.qlInterestRateIndexValueDate(Index1M,$H2365)</f>
        <v>56334</v>
      </c>
      <c r="J2365" s="144">
        <f>IFERROR(_xll.qlIndexFixing(Index1M,$H2365,TRUE,_xll.ohTrigger(RecalcTrigger,Trigger1M)),NA())</f>
        <v>5.4479718055533422E-3</v>
      </c>
      <c r="K2365" s="44">
        <f>IFERROR(_xll.qlIndexFixing(Index3M,H2365,TRUE,_xll.ohTrigger(RecalcTrigger,Trigger3M)),NA())</f>
        <v>5.6762602657285492E-3</v>
      </c>
      <c r="L2365" s="44">
        <f>IFERROR(_xll.qlIndexFixing(Index6M,$H2365,TRUE,_xll.ohTrigger(RecalcTrigger,Trigger6M)),NA())</f>
        <v>5.7543929841614499E-3</v>
      </c>
      <c r="M2365" s="145">
        <f>IFERROR(_xll.qlIndexFixing(Index1Y,$H2365,TRUE,_xll.ohTrigger(RecalcTrigger,Trigger1Y)),NA())</f>
        <v>5.7633671033122903E-3</v>
      </c>
      <c r="N2365" s="144">
        <f>IFERROR(_xll.qlIndexFixing(ONIndex1M,I2365,TRUE,_xll.ohTrigger(RecalcTrigger,Trigger1M)),NA())</f>
        <v>5.4533859280336827E-3</v>
      </c>
      <c r="O2365" s="44">
        <f>IFERROR(_xll.qlIndexFixing(ONIndex3M,I2365,TRUE,_xll.ohTrigger(RecalcTrigger,Trigger3M)),NA())</f>
        <v>5.7005144418464937E-3</v>
      </c>
      <c r="P2365" s="44">
        <f>IFERROR(_xll.qlIndexFixing(ONIndex6M,I2365,TRUE,_xll.ohTrigger(RecalcTrigger,Trigger6M)),NA())</f>
        <v>5.7791030609788407E-3</v>
      </c>
      <c r="Q2365" s="145">
        <f>IFERROR(_xll.qlIndexFixing(ONIndex1Y,I2365,TRUE,_xll.ohTrigger(RecalcTrigger,Trigger1Y)),NA())</f>
        <v>5.8727382680867635E-3</v>
      </c>
    </row>
    <row r="2366" spans="2:17" x14ac:dyDescent="0.2">
      <c r="B2366" s="39" t="s">
        <v>42</v>
      </c>
      <c r="D2366" s="42">
        <f>_xll.qlCalendarAdvance(Calendar,$D2365,B2366,"f",FALSE)</f>
        <v>56339</v>
      </c>
      <c r="E2366" s="139">
        <f>_xll.qlInterestRateIndexValueDate(IndexON,D2366)</f>
        <v>56339</v>
      </c>
      <c r="F2366" s="155">
        <f>IFERROR(_xll.qlIndexFixing(IndexON,D2366,TRUE,_xll.ohTrigger(RecalcTrigger,TriggerON)),NA())</f>
        <v>5.3965927886423515E-3</v>
      </c>
      <c r="H2366" s="42">
        <f>_xll.qlCalendarAdvance(Calendar,$H2365,B2366,"f",FALSE)</f>
        <v>56339</v>
      </c>
      <c r="I2366" s="139">
        <f>_xll.qlInterestRateIndexValueDate(Index1M,$H2366)</f>
        <v>56341</v>
      </c>
      <c r="J2366" s="144">
        <f>IFERROR(_xll.qlIndexFixing(Index1M,$H2366,TRUE,_xll.ohTrigger(RecalcTrigger,Trigger1M)),NA())</f>
        <v>5.4430348735826084E-3</v>
      </c>
      <c r="K2366" s="44">
        <f>IFERROR(_xll.qlIndexFixing(Index3M,H2366,TRUE,_xll.ohTrigger(RecalcTrigger,Trigger3M)),NA())</f>
        <v>5.6715342836752619E-3</v>
      </c>
      <c r="L2366" s="44">
        <f>IFERROR(_xll.qlIndexFixing(Index6M,$H2366,TRUE,_xll.ohTrigger(RecalcTrigger,Trigger6M)),NA())</f>
        <v>5.7521492704831123E-3</v>
      </c>
      <c r="M2366" s="145">
        <f>IFERROR(_xll.qlIndexFixing(Index1Y,$H2366,TRUE,_xll.ohTrigger(RecalcTrigger,Trigger1Y)),NA())</f>
        <v>5.7582638747946053E-3</v>
      </c>
      <c r="N2366" s="144">
        <f>IFERROR(_xll.qlIndexFixing(ONIndex1M,I2366,TRUE,_xll.ohTrigger(RecalcTrigger,Trigger1M)),NA())</f>
        <v>5.4498690693094431E-3</v>
      </c>
      <c r="O2366" s="44">
        <f>IFERROR(_xll.qlIndexFixing(ONIndex3M,I2366,TRUE,_xll.ohTrigger(RecalcTrigger,Trigger3M)),NA())</f>
        <v>5.6969510642534971E-3</v>
      </c>
      <c r="P2366" s="44">
        <f>IFERROR(_xll.qlIndexFixing(ONIndex6M,I2366,TRUE,_xll.ohTrigger(RecalcTrigger,Trigger6M)),NA())</f>
        <v>5.7771562703301527E-3</v>
      </c>
      <c r="Q2366" s="145">
        <f>IFERROR(_xll.qlIndexFixing(ONIndex1Y,I2366,TRUE,_xll.ohTrigger(RecalcTrigger,Trigger1Y)),NA())</f>
        <v>5.8692366606827306E-3</v>
      </c>
    </row>
    <row r="2367" spans="2:17" x14ac:dyDescent="0.2">
      <c r="B2367" s="39" t="s">
        <v>42</v>
      </c>
      <c r="D2367" s="42">
        <f>_xll.qlCalendarAdvance(Calendar,$D2366,B2367,"f",FALSE)</f>
        <v>56346</v>
      </c>
      <c r="E2367" s="139">
        <f>_xll.qlInterestRateIndexValueDate(IndexON,D2367)</f>
        <v>56346</v>
      </c>
      <c r="F2367" s="155">
        <f>IFERROR(_xll.qlIndexFixing(IndexON,D2367,TRUE,_xll.ohTrigger(RecalcTrigger,TriggerON)),NA())</f>
        <v>5.3917804848069295E-3</v>
      </c>
      <c r="H2367" s="42">
        <f>_xll.qlCalendarAdvance(Calendar,$H2366,B2367,"f",FALSE)</f>
        <v>56346</v>
      </c>
      <c r="I2367" s="139">
        <f>_xll.qlInterestRateIndexValueDate(Index1M,$H2367)</f>
        <v>56348</v>
      </c>
      <c r="J2367" s="144">
        <f>IFERROR(_xll.qlIndexFixing(Index1M,$H2367,TRUE,_xll.ohTrigger(RecalcTrigger,Trigger1M)),NA())</f>
        <v>5.4380905952883252E-3</v>
      </c>
      <c r="K2367" s="44">
        <f>IFERROR(_xll.qlIndexFixing(Index3M,H2367,TRUE,_xll.ohTrigger(RecalcTrigger,Trigger3M)),NA())</f>
        <v>5.6664836946970134E-3</v>
      </c>
      <c r="L2367" s="44">
        <f>IFERROR(_xll.qlIndexFixing(Index6M,$H2367,TRUE,_xll.ohTrigger(RecalcTrigger,Trigger6M)),NA())</f>
        <v>5.7494791225316247E-3</v>
      </c>
      <c r="M2367" s="145">
        <f>IFERROR(_xll.qlIndexFixing(Index1Y,$H2367,TRUE,_xll.ohTrigger(RecalcTrigger,Trigger1Y)),NA())</f>
        <v>5.7531538170197613E-3</v>
      </c>
      <c r="N2367" s="144">
        <f>IFERROR(_xll.qlIndexFixing(ONIndex1M,I2367,TRUE,_xll.ohTrigger(RecalcTrigger,Trigger1M)),NA())</f>
        <v>5.4449391735378327E-3</v>
      </c>
      <c r="O2367" s="44">
        <f>IFERROR(_xll.qlIndexFixing(ONIndex3M,I2367,TRUE,_xll.ohTrigger(RecalcTrigger,Trigger3M)),NA())</f>
        <v>5.6919553658385524E-3</v>
      </c>
      <c r="P2367" s="44">
        <f>IFERROR(_xll.qlIndexFixing(ONIndex6M,I2367,TRUE,_xll.ohTrigger(RecalcTrigger,Trigger6M)),NA())</f>
        <v>5.7744347370913829E-3</v>
      </c>
      <c r="Q2367" s="145">
        <f>IFERROR(_xll.qlIndexFixing(ONIndex1Y,I2367,TRUE,_xll.ohTrigger(RecalcTrigger,Trigger1Y)),NA())</f>
        <v>5.8643286591575361E-3</v>
      </c>
    </row>
    <row r="2368" spans="2:17" x14ac:dyDescent="0.2">
      <c r="B2368" s="39" t="s">
        <v>42</v>
      </c>
      <c r="D2368" s="42">
        <f>_xll.qlCalendarAdvance(Calendar,$D2367,B2368,"f",FALSE)</f>
        <v>56353</v>
      </c>
      <c r="E2368" s="139">
        <f>_xll.qlInterestRateIndexValueDate(IndexON,D2368)</f>
        <v>56353</v>
      </c>
      <c r="F2368" s="155">
        <f>IFERROR(_xll.qlIndexFixing(IndexON,D2368,TRUE,_xll.ohTrigger(RecalcTrigger,TriggerON)),NA())</f>
        <v>5.3869614155033219E-3</v>
      </c>
      <c r="H2368" s="42">
        <f>_xll.qlCalendarAdvance(Calendar,$H2367,B2368,"f",FALSE)</f>
        <v>56353</v>
      </c>
      <c r="I2368" s="139">
        <f>_xll.qlInterestRateIndexValueDate(Index1M,$H2368)</f>
        <v>56355</v>
      </c>
      <c r="J2368" s="144">
        <f>IFERROR(_xll.qlIndexFixing(Index1M,$H2368,TRUE,_xll.ohTrigger(RecalcTrigger,Trigger1M)),NA())</f>
        <v>5.4331389690442933E-3</v>
      </c>
      <c r="K2368" s="44">
        <f>IFERROR(_xll.qlIndexFixing(Index3M,H2368,TRUE,_xll.ohTrigger(RecalcTrigger,Trigger3M)),NA())</f>
        <v>5.6614249396768571E-3</v>
      </c>
      <c r="L2368" s="44">
        <f>IFERROR(_xll.qlIndexFixing(Index6M,$H2368,TRUE,_xll.ohTrigger(RecalcTrigger,Trigger6M)),NA())</f>
        <v>5.7468138095829171E-3</v>
      </c>
      <c r="M2368" s="145">
        <f>IFERROR(_xll.qlIndexFixing(Index1Y,$H2368,TRUE,_xll.ohTrigger(RecalcTrigger,Trigger1Y)),NA())</f>
        <v>5.7467396711751197E-3</v>
      </c>
      <c r="N2368" s="144">
        <f>IFERROR(_xll.qlIndexFixing(ONIndex1M,I2368,TRUE,_xll.ohTrigger(RecalcTrigger,Trigger1M)),NA())</f>
        <v>5.4400019339606587E-3</v>
      </c>
      <c r="O2368" s="44">
        <f>IFERROR(_xll.qlIndexFixing(ONIndex3M,I2368,TRUE,_xll.ohTrigger(RecalcTrigger,Trigger3M)),NA())</f>
        <v>5.686951532011264E-3</v>
      </c>
      <c r="P2368" s="44">
        <f>IFERROR(_xll.qlIndexFixing(ONIndex6M,I2368,TRUE,_xll.ohTrigger(RecalcTrigger,Trigger6M)),NA())</f>
        <v>5.7717178523741808E-3</v>
      </c>
      <c r="Q2368" s="145">
        <f>IFERROR(_xll.qlIndexFixing(ONIndex1Y,I2368,TRUE,_xll.ohTrigger(RecalcTrigger,Trigger1Y)),NA())</f>
        <v>5.8594139441225934E-3</v>
      </c>
    </row>
    <row r="2369" spans="2:17" x14ac:dyDescent="0.2">
      <c r="B2369" s="39" t="s">
        <v>42</v>
      </c>
      <c r="D2369" s="42">
        <f>_xll.qlCalendarAdvance(Calendar,$D2368,B2369,"f",FALSE)</f>
        <v>56360</v>
      </c>
      <c r="E2369" s="139">
        <f>_xll.qlInterestRateIndexValueDate(IndexON,D2369)</f>
        <v>56360</v>
      </c>
      <c r="F2369" s="155">
        <f>IFERROR(_xll.qlIndexFixing(IndexON,D2369,TRUE,_xll.ohTrigger(RecalcTrigger,TriggerON)),NA())</f>
        <v>5.3821355794525516E-3</v>
      </c>
      <c r="H2369" s="42">
        <f>_xll.qlCalendarAdvance(Calendar,$H2368,B2369,"f",FALSE)</f>
        <v>56360</v>
      </c>
      <c r="I2369" s="139">
        <f>_xll.qlInterestRateIndexValueDate(Index1M,$H2369)</f>
        <v>56362</v>
      </c>
      <c r="J2369" s="144">
        <f>IFERROR(_xll.qlIndexFixing(Index1M,$H2369,TRUE,_xll.ohTrigger(RecalcTrigger,Trigger1M)),NA())</f>
        <v>5.4281799932168195E-3</v>
      </c>
      <c r="K2369" s="44">
        <f>IFERROR(_xll.qlIndexFixing(Index3M,H2369,TRUE,_xll.ohTrigger(RecalcTrigger,Trigger3M)),NA())</f>
        <v>5.6563580143061502E-3</v>
      </c>
      <c r="L2369" s="44">
        <f>IFERROR(_xll.qlIndexFixing(Index6M,$H2369,TRUE,_xll.ohTrigger(RecalcTrigger,Trigger6M)),NA())</f>
        <v>5.7441533452606284E-3</v>
      </c>
      <c r="M2369" s="145">
        <f>IFERROR(_xll.qlIndexFixing(Index1Y,$H2369,TRUE,_xll.ohTrigger(RecalcTrigger,Trigger1Y)),NA())</f>
        <v>5.7429131972762228E-3</v>
      </c>
      <c r="N2369" s="144">
        <f>IFERROR(_xll.qlIndexFixing(ONIndex1M,I2369,TRUE,_xll.ohTrigger(RecalcTrigger,Trigger1M)),NA())</f>
        <v>5.4350573487393916E-3</v>
      </c>
      <c r="O2369" s="44">
        <f>IFERROR(_xll.qlIndexFixing(ONIndex3M,I2369,TRUE,_xll.ohTrigger(RecalcTrigger,Trigger3M)),NA())</f>
        <v>5.6819395582952126E-3</v>
      </c>
      <c r="P2369" s="44">
        <f>IFERROR(_xll.qlIndexFixing(ONIndex6M,I2369,TRUE,_xll.ohTrigger(RecalcTrigger,Trigger6M)),NA())</f>
        <v>5.7690056294479319E-3</v>
      </c>
      <c r="Q2369" s="145">
        <f>IFERROR(_xll.qlIndexFixing(ONIndex1Y,I2369,TRUE,_xll.ohTrigger(RecalcTrigger,Trigger1Y)),NA())</f>
        <v>5.8544925114212276E-3</v>
      </c>
    </row>
    <row r="2370" spans="2:17" x14ac:dyDescent="0.2">
      <c r="B2370" s="39" t="s">
        <v>42</v>
      </c>
      <c r="D2370" s="42">
        <f>_xll.qlCalendarAdvance(Calendar,$D2369,B2370,"f",FALSE)</f>
        <v>56367</v>
      </c>
      <c r="E2370" s="139">
        <f>_xll.qlInterestRateIndexValueDate(IndexON,D2370)</f>
        <v>56367</v>
      </c>
      <c r="F2370" s="155">
        <f>IFERROR(_xll.qlIndexFixing(IndexON,D2370,TRUE,_xll.ohTrigger(RecalcTrigger,TriggerON)),NA())</f>
        <v>5.3773029757753221E-3</v>
      </c>
      <c r="H2370" s="42">
        <f>_xll.qlCalendarAdvance(Calendar,$H2369,B2370,"f",FALSE)</f>
        <v>56367</v>
      </c>
      <c r="I2370" s="139">
        <f>_xll.qlInterestRateIndexValueDate(Index1M,$H2370)</f>
        <v>56369</v>
      </c>
      <c r="J2370" s="144">
        <f>IFERROR(_xll.qlIndexFixing(Index1M,$H2370,TRUE,_xll.ohTrigger(RecalcTrigger,Trigger1M)),NA())</f>
        <v>5.4241570690288206E-3</v>
      </c>
      <c r="K2370" s="44">
        <f>IFERROR(_xll.qlIndexFixing(Index3M,H2370,TRUE,_xll.ohTrigger(RecalcTrigger,Trigger3M)),NA())</f>
        <v>5.6509631507553259E-3</v>
      </c>
      <c r="L2370" s="44">
        <f>IFERROR(_xll.qlIndexFixing(Index6M,$H2370,TRUE,_xll.ohTrigger(RecalcTrigger,Trigger6M)),NA())</f>
        <v>5.7414977431862121E-3</v>
      </c>
      <c r="M2370" s="145">
        <f>IFERROR(_xll.qlIndexFixing(Index1Y,$H2370,TRUE,_xll.ohTrigger(RecalcTrigger,Trigger1Y)),NA())</f>
        <v>5.7377826270975487E-3</v>
      </c>
      <c r="N2370" s="144">
        <f>IFERROR(_xll.qlIndexFixing(ONIndex1M,I2370,TRUE,_xll.ohTrigger(RecalcTrigger,Trigger1M)),NA())</f>
        <v>5.4293973975116927E-3</v>
      </c>
      <c r="O2370" s="44">
        <f>IFERROR(_xll.qlIndexFixing(ONIndex3M,I2370,TRUE,_xll.ohTrigger(RecalcTrigger,Trigger3M)),NA())</f>
        <v>5.6762016156941542E-3</v>
      </c>
      <c r="P2370" s="44">
        <f>IFERROR(_xll.qlIndexFixing(ONIndex6M,I2370,TRUE,_xll.ohTrigger(RecalcTrigger,Trigger6M)),NA())</f>
        <v>5.7659116720376602E-3</v>
      </c>
      <c r="Q2370" s="145">
        <f>IFERROR(_xll.qlIndexFixing(ONIndex1Y,I2370,TRUE,_xll.ohTrigger(RecalcTrigger,Trigger1Y)),NA())</f>
        <v>5.8488597856953817E-3</v>
      </c>
    </row>
    <row r="2371" spans="2:17" x14ac:dyDescent="0.2">
      <c r="B2371" s="39" t="s">
        <v>42</v>
      </c>
      <c r="D2371" s="42">
        <f>_xll.qlCalendarAdvance(Calendar,$D2370,B2371,"f",FALSE)</f>
        <v>56374</v>
      </c>
      <c r="E2371" s="139">
        <f>_xll.qlInterestRateIndexValueDate(IndexON,D2371)</f>
        <v>56374</v>
      </c>
      <c r="F2371" s="155">
        <f>IFERROR(_xll.qlIndexFixing(IndexON,D2371,TRUE,_xll.ohTrigger(RecalcTrigger,TriggerON)),NA())</f>
        <v>5.3724636035923368E-3</v>
      </c>
      <c r="H2371" s="42">
        <f>_xll.qlCalendarAdvance(Calendar,$H2370,B2371,"f",FALSE)</f>
        <v>56374</v>
      </c>
      <c r="I2371" s="139">
        <f>_xll.qlInterestRateIndexValueDate(Index1M,$H2371)</f>
        <v>56376</v>
      </c>
      <c r="J2371" s="144">
        <f>IFERROR(_xll.qlIndexFixing(Index1M,$H2371,TRUE,_xll.ohTrigger(RecalcTrigger,Trigger1M)),NA())</f>
        <v>5.4182399862817698E-3</v>
      </c>
      <c r="K2371" s="44">
        <f>IFERROR(_xll.qlIndexFixing(Index3M,H2371,TRUE,_xll.ohTrigger(RecalcTrigger,Trigger3M)),NA())</f>
        <v>5.6458792069919612E-3</v>
      </c>
      <c r="L2371" s="44">
        <f>IFERROR(_xll.qlIndexFixing(Index6M,$H2371,TRUE,_xll.ohTrigger(RecalcTrigger,Trigger6M)),NA())</f>
        <v>5.738421310496962E-3</v>
      </c>
      <c r="M2371" s="145">
        <f>IFERROR(_xll.qlIndexFixing(Index1Y,$H2371,TRUE,_xll.ohTrigger(RecalcTrigger,Trigger1Y)),NA())</f>
        <v>5.7326452112410964E-3</v>
      </c>
      <c r="N2371" s="144">
        <f>IFERROR(_xll.qlIndexFixing(ONIndex1M,I2371,TRUE,_xll.ohTrigger(RecalcTrigger,Trigger1M)),NA())</f>
        <v>5.4251461350496299E-3</v>
      </c>
      <c r="O2371" s="44">
        <f>IFERROR(_xll.qlIndexFixing(ONIndex3M,I2371,TRUE,_xll.ohTrigger(RecalcTrigger,Trigger3M)),NA())</f>
        <v>5.6718911741704403E-3</v>
      </c>
      <c r="P2371" s="44">
        <f>IFERROR(_xll.qlIndexFixing(ONIndex6M,I2371,TRUE,_xll.ohTrigger(RecalcTrigger,Trigger6M)),NA())</f>
        <v>5.7635952238044297E-3</v>
      </c>
      <c r="Q2371" s="145">
        <f>IFERROR(_xll.qlIndexFixing(ONIndex1Y,I2371,TRUE,_xll.ohTrigger(RecalcTrigger,Trigger1Y)),NA())</f>
        <v>5.8446294760727824E-3</v>
      </c>
    </row>
    <row r="2372" spans="2:17" x14ac:dyDescent="0.2">
      <c r="B2372" s="39" t="s">
        <v>42</v>
      </c>
      <c r="D2372" s="42">
        <f>_xll.qlCalendarAdvance(Calendar,$D2371,B2372,"f",FALSE)</f>
        <v>56381</v>
      </c>
      <c r="E2372" s="139">
        <f>_xll.qlInterestRateIndexValueDate(IndexON,D2372)</f>
        <v>56381</v>
      </c>
      <c r="F2372" s="155">
        <f>IFERROR(_xll.qlIndexFixing(IndexON,D2372,TRUE,_xll.ohTrigger(RecalcTrigger,TriggerON)),NA())</f>
        <v>5.3676174617045547E-3</v>
      </c>
      <c r="H2372" s="42">
        <f>_xll.qlCalendarAdvance(Calendar,$H2371,B2372,"f",FALSE)</f>
        <v>56381</v>
      </c>
      <c r="I2372" s="139">
        <f>_xll.qlInterestRateIndexValueDate(Index1M,$H2372)</f>
        <v>56383</v>
      </c>
      <c r="J2372" s="144">
        <f>IFERROR(_xll.qlIndexFixing(Index1M,$H2372,TRUE,_xll.ohTrigger(RecalcTrigger,Trigger1M)),NA())</f>
        <v>5.4132589519093055E-3</v>
      </c>
      <c r="K2372" s="44">
        <f>IFERROR(_xll.qlIndexFixing(Index3M,H2372,TRUE,_xll.ohTrigger(RecalcTrigger,Trigger3M)),NA())</f>
        <v>5.6407870795852685E-3</v>
      </c>
      <c r="L2372" s="44">
        <f>IFERROR(_xll.qlIndexFixing(Index6M,$H2372,TRUE,_xll.ohTrigger(RecalcTrigger,Trigger6M)),NA())</f>
        <v>5.7357764098891857E-3</v>
      </c>
      <c r="M2372" s="145">
        <f>IFERROR(_xll.qlIndexFixing(Index1Y,$H2372,TRUE,_xll.ohTrigger(RecalcTrigger,Trigger1Y)),NA())</f>
        <v>5.7275009456023134E-3</v>
      </c>
      <c r="N2372" s="144">
        <f>IFERROR(_xll.qlIndexFixing(ONIndex1M,I2372,TRUE,_xll.ohTrigger(RecalcTrigger,Trigger1M)),NA())</f>
        <v>5.420179503303757E-3</v>
      </c>
      <c r="O2372" s="44">
        <f>IFERROR(_xll.qlIndexFixing(ONIndex3M,I2372,TRUE,_xll.ohTrigger(RecalcTrigger,Trigger3M)),NA())</f>
        <v>5.6668547550486892E-3</v>
      </c>
      <c r="P2372" s="44">
        <f>IFERROR(_xll.qlIndexFixing(ONIndex6M,I2372,TRUE,_xll.ohTrigger(RecalcTrigger,Trigger6M)),NA())</f>
        <v>5.760897068425308E-3</v>
      </c>
      <c r="Q2372" s="145">
        <f>IFERROR(_xll.qlIndexFixing(ONIndex1Y,I2372,TRUE,_xll.ohTrigger(RecalcTrigger,Trigger1Y)),NA())</f>
        <v>5.8396878650324169E-3</v>
      </c>
    </row>
    <row r="2373" spans="2:17" x14ac:dyDescent="0.2">
      <c r="B2373" s="39" t="s">
        <v>42</v>
      </c>
      <c r="D2373" s="42">
        <f>_xll.qlCalendarAdvance(Calendar,$D2372,B2373,"f",FALSE)</f>
        <v>56388</v>
      </c>
      <c r="E2373" s="139">
        <f>_xll.qlInterestRateIndexValueDate(IndexON,D2373)</f>
        <v>56388</v>
      </c>
      <c r="F2373" s="155">
        <f>IFERROR(_xll.qlIndexFixing(IndexON,D2373,TRUE,_xll.ohTrigger(RecalcTrigger,TriggerON)),NA())</f>
        <v>5.3627645491527431E-3</v>
      </c>
      <c r="H2373" s="42">
        <f>_xll.qlCalendarAdvance(Calendar,$H2372,B2373,"f",FALSE)</f>
        <v>56388</v>
      </c>
      <c r="I2373" s="139">
        <f>_xll.qlInterestRateIndexValueDate(Index1M,$H2373)</f>
        <v>56390</v>
      </c>
      <c r="J2373" s="144">
        <f>IFERROR(_xll.qlIndexFixing(Index1M,$H2373,TRUE,_xll.ohTrigger(RecalcTrigger,Trigger1M)),NA())</f>
        <v>5.4082705614336146E-3</v>
      </c>
      <c r="K2373" s="44">
        <f>IFERROR(_xll.qlIndexFixing(Index3M,H2373,TRUE,_xll.ohTrigger(RecalcTrigger,Trigger3M)),NA())</f>
        <v>5.6356867642247824E-3</v>
      </c>
      <c r="L2373" s="44">
        <f>IFERROR(_xll.qlIndexFixing(Index6M,$H2373,TRUE,_xll.ohTrigger(RecalcTrigger,Trigger6M)),NA())</f>
        <v>5.7331364156122345E-3</v>
      </c>
      <c r="M2373" s="145">
        <f>IFERROR(_xll.qlIndexFixing(Index1Y,$H2373,TRUE,_xll.ohTrigger(RecalcTrigger,Trigger1Y)),NA())</f>
        <v>5.7223498260764285E-3</v>
      </c>
      <c r="N2373" s="144">
        <f>IFERROR(_xll.qlIndexFixing(ONIndex1M,I2373,TRUE,_xll.ohTrigger(RecalcTrigger,Trigger1M)),NA())</f>
        <v>5.4152055194389703E-3</v>
      </c>
      <c r="O2373" s="44">
        <f>IFERROR(_xll.qlIndexFixing(ONIndex3M,I2373,TRUE,_xll.ohTrigger(RecalcTrigger,Trigger3M)),NA())</f>
        <v>5.6618101788519226E-3</v>
      </c>
      <c r="P2373" s="44">
        <f>IFERROR(_xll.qlIndexFixing(ONIndex6M,I2373,TRUE,_xll.ohTrigger(RecalcTrigger,Trigger6M)),NA())</f>
        <v>5.758203629353531E-3</v>
      </c>
      <c r="Q2373" s="145">
        <f>IFERROR(_xll.qlIndexFixing(ONIndex1Y,I2373,TRUE,_xll.ohTrigger(RecalcTrigger,Trigger1Y)),NA())</f>
        <v>5.8347395196989282E-3</v>
      </c>
    </row>
    <row r="2374" spans="2:17" x14ac:dyDescent="0.2">
      <c r="B2374" s="39" t="s">
        <v>42</v>
      </c>
      <c r="D2374" s="42">
        <f>_xll.qlCalendarAdvance(Calendar,$D2373,B2374,"f",FALSE)</f>
        <v>56395</v>
      </c>
      <c r="E2374" s="139">
        <f>_xll.qlInterestRateIndexValueDate(IndexON,D2374)</f>
        <v>56395</v>
      </c>
      <c r="F2374" s="155">
        <f>IFERROR(_xll.qlIndexFixing(IndexON,D2374,TRUE,_xll.ohTrigger(RecalcTrigger,TriggerON)),NA())</f>
        <v>5.3579048650576055E-3</v>
      </c>
      <c r="H2374" s="42">
        <f>_xll.qlCalendarAdvance(Calendar,$H2373,B2374,"f",FALSE)</f>
        <v>56395</v>
      </c>
      <c r="I2374" s="139">
        <f>_xll.qlInterestRateIndexValueDate(Index1M,$H2374)</f>
        <v>56397</v>
      </c>
      <c r="J2374" s="144">
        <f>IFERROR(_xll.qlIndexFixing(Index1M,$H2374,TRUE,_xll.ohTrigger(RecalcTrigger,Trigger1M)),NA())</f>
        <v>5.40327481321351E-3</v>
      </c>
      <c r="K2374" s="44">
        <f>IFERROR(_xll.qlIndexFixing(Index3M,H2374,TRUE,_xll.ohTrigger(RecalcTrigger,Trigger3M)),NA())</f>
        <v>5.6305782566026452E-3</v>
      </c>
      <c r="L2374" s="44">
        <f>IFERROR(_xll.qlIndexFixing(Index6M,$H2374,TRUE,_xll.ohTrigger(RecalcTrigger,Trigger6M)),NA())</f>
        <v>5.7305013412891903E-3</v>
      </c>
      <c r="M2374" s="145">
        <f>IFERROR(_xll.qlIndexFixing(Index1Y,$H2374,TRUE,_xll.ohTrigger(RecalcTrigger,Trigger1Y)),NA())</f>
        <v>5.7171918485602038E-3</v>
      </c>
      <c r="N2374" s="144">
        <f>IFERROR(_xll.qlIndexFixing(ONIndex1M,I2374,TRUE,_xll.ohTrigger(RecalcTrigger,Trigger1M)),NA())</f>
        <v>5.4102241817766128E-3</v>
      </c>
      <c r="O2374" s="44">
        <f>IFERROR(_xll.qlIndexFixing(ONIndex3M,I2374,TRUE,_xll.ohTrigger(RecalcTrigger,Trigger3M)),NA())</f>
        <v>5.6567574410237853E-3</v>
      </c>
      <c r="P2374" s="44">
        <f>IFERROR(_xll.qlIndexFixing(ONIndex6M,I2374,TRUE,_xll.ohTrigger(RecalcTrigger,Trigger6M)),NA())</f>
        <v>5.7555149201782285E-3</v>
      </c>
      <c r="Q2374" s="145">
        <f>IFERROR(_xll.qlIndexFixing(ONIndex1Y,I2374,TRUE,_xll.ohTrigger(RecalcTrigger,Trigger1Y)),NA())</f>
        <v>5.8297844355958972E-3</v>
      </c>
    </row>
    <row r="2375" spans="2:17" x14ac:dyDescent="0.2">
      <c r="B2375" s="39" t="s">
        <v>42</v>
      </c>
      <c r="D2375" s="42">
        <f>_xll.qlCalendarAdvance(Calendar,$D2374,B2375,"f",FALSE)</f>
        <v>56402</v>
      </c>
      <c r="E2375" s="139">
        <f>_xll.qlInterestRateIndexValueDate(IndexON,D2375)</f>
        <v>56402</v>
      </c>
      <c r="F2375" s="155">
        <f>IFERROR(_xll.qlIndexFixing(IndexON,D2375,TRUE,_xll.ohTrigger(RecalcTrigger,TriggerON)),NA())</f>
        <v>5.353038408220101E-3</v>
      </c>
      <c r="H2375" s="42">
        <f>_xll.qlCalendarAdvance(Calendar,$H2374,B2375,"f",FALSE)</f>
        <v>56402</v>
      </c>
      <c r="I2375" s="139">
        <f>_xll.qlInterestRateIndexValueDate(Index1M,$H2375)</f>
        <v>56404</v>
      </c>
      <c r="J2375" s="144">
        <f>IFERROR(_xll.qlIndexFixing(Index1M,$H2375,TRUE,_xll.ohTrigger(RecalcTrigger,Trigger1M)),NA())</f>
        <v>5.3982717056227925E-3</v>
      </c>
      <c r="K2375" s="44">
        <f>IFERROR(_xll.qlIndexFixing(Index3M,H2375,TRUE,_xll.ohTrigger(RecalcTrigger,Trigger3M)),NA())</f>
        <v>5.6254615524109972E-3</v>
      </c>
      <c r="L2375" s="44">
        <f>IFERROR(_xll.qlIndexFixing(Index6M,$H2375,TRUE,_xll.ohTrigger(RecalcTrigger,Trigger6M)),NA())</f>
        <v>5.7282931433730727E-3</v>
      </c>
      <c r="M2375" s="145">
        <f>IFERROR(_xll.qlIndexFixing(Index1Y,$H2375,TRUE,_xll.ohTrigger(RecalcTrigger,Trigger1Y)),NA())</f>
        <v>5.7120270089490869E-3</v>
      </c>
      <c r="N2375" s="144">
        <f>IFERROR(_xll.qlIndexFixing(ONIndex1M,I2375,TRUE,_xll.ohTrigger(RecalcTrigger,Trigger1M)),NA())</f>
        <v>5.4052354887179632E-3</v>
      </c>
      <c r="O2375" s="44">
        <f>IFERROR(_xll.qlIndexFixing(ONIndex3M,I2375,TRUE,_xll.ohTrigger(RecalcTrigger,Trigger3M)),NA())</f>
        <v>5.6516965375674744E-3</v>
      </c>
      <c r="P2375" s="44">
        <f>IFERROR(_xll.qlIndexFixing(ONIndex6M,I2375,TRUE,_xll.ohTrigger(RecalcTrigger,Trigger6M)),NA())</f>
        <v>5.7528309546484024E-3</v>
      </c>
      <c r="Q2375" s="145">
        <f>IFERROR(_xll.qlIndexFixing(ONIndex1Y,I2375,TRUE,_xll.ohTrigger(RecalcTrigger,Trigger1Y)),NA())</f>
        <v>5.8248226087265209E-3</v>
      </c>
    </row>
    <row r="2376" spans="2:17" x14ac:dyDescent="0.2">
      <c r="B2376" s="39" t="s">
        <v>42</v>
      </c>
      <c r="D2376" s="42">
        <f>_xll.qlCalendarAdvance(Calendar,$D2375,B2376,"f",FALSE)</f>
        <v>56409</v>
      </c>
      <c r="E2376" s="139">
        <f>_xll.qlInterestRateIndexValueDate(IndexON,D2376)</f>
        <v>56409</v>
      </c>
      <c r="F2376" s="155">
        <f>IFERROR(_xll.qlIndexFixing(IndexON,D2376,TRUE,_xll.ohTrigger(RecalcTrigger,TriggerON)),NA())</f>
        <v>5.3481651776809969E-3</v>
      </c>
      <c r="H2376" s="42">
        <f>_xll.qlCalendarAdvance(Calendar,$H2375,B2376,"f",FALSE)</f>
        <v>56409</v>
      </c>
      <c r="I2376" s="139">
        <f>_xll.qlInterestRateIndexValueDate(Index1M,$H2376)</f>
        <v>56411</v>
      </c>
      <c r="J2376" s="144">
        <f>IFERROR(_xll.qlIndexFixing(Index1M,$H2376,TRUE,_xll.ohTrigger(RecalcTrigger,Trigger1M)),NA())</f>
        <v>5.3932612370302668E-3</v>
      </c>
      <c r="K2376" s="44">
        <f>IFERROR(_xll.qlIndexFixing(Index3M,H2376,TRUE,_xll.ohTrigger(RecalcTrigger,Trigger3M)),NA())</f>
        <v>5.6203366473393749E-3</v>
      </c>
      <c r="L2376" s="44">
        <f>IFERROR(_xll.qlIndexFixing(Index6M,$H2376,TRUE,_xll.ohTrigger(RecalcTrigger,Trigger6M)),NA())</f>
        <v>5.7256670008849018E-3</v>
      </c>
      <c r="M2376" s="145">
        <f>IFERROR(_xll.qlIndexFixing(Index1Y,$H2376,TRUE,_xll.ohTrigger(RecalcTrigger,Trigger1Y)),NA())</f>
        <v>5.706855303139839E-3</v>
      </c>
      <c r="N2376" s="144">
        <f>IFERROR(_xll.qlIndexFixing(ONIndex1M,I2376,TRUE,_xll.ohTrigger(RecalcTrigger,Trigger1M)),NA())</f>
        <v>5.4002394385843644E-3</v>
      </c>
      <c r="O2376" s="44">
        <f>IFERROR(_xll.qlIndexFixing(ONIndex3M,I2376,TRUE,_xll.ohTrigger(RecalcTrigger,Trigger3M)),NA())</f>
        <v>5.6466274637667624E-3</v>
      </c>
      <c r="P2376" s="44">
        <f>IFERROR(_xll.qlIndexFixing(ONIndex6M,I2376,TRUE,_xll.ohTrigger(RecalcTrigger,Trigger6M)),NA())</f>
        <v>5.7501517462732465E-3</v>
      </c>
      <c r="Q2376" s="145">
        <f>IFERROR(_xll.qlIndexFixing(ONIndex1Y,I2376,TRUE,_xll.ohTrigger(RecalcTrigger,Trigger1Y)),NA())</f>
        <v>5.8198540349341243E-3</v>
      </c>
    </row>
    <row r="2377" spans="2:17" x14ac:dyDescent="0.2">
      <c r="B2377" s="39" t="s">
        <v>42</v>
      </c>
      <c r="D2377" s="42">
        <f>_xll.qlCalendarAdvance(Calendar,$D2376,B2377,"f",FALSE)</f>
        <v>56416</v>
      </c>
      <c r="E2377" s="139">
        <f>_xll.qlInterestRateIndexValueDate(IndexON,D2377)</f>
        <v>56416</v>
      </c>
      <c r="F2377" s="155">
        <f>IFERROR(_xll.qlIndexFixing(IndexON,D2377,TRUE,_xll.ohTrigger(RecalcTrigger,TriggerON)),NA())</f>
        <v>5.3432851724810604E-3</v>
      </c>
      <c r="H2377" s="42">
        <f>_xll.qlCalendarAdvance(Calendar,$H2376,B2377,"f",FALSE)</f>
        <v>56416</v>
      </c>
      <c r="I2377" s="139">
        <f>_xll.qlInterestRateIndexValueDate(Index1M,$H2377)</f>
        <v>56418</v>
      </c>
      <c r="J2377" s="144">
        <f>IFERROR(_xll.qlIndexFixing(Index1M,$H2377,TRUE,_xll.ohTrigger(RecalcTrigger,Trigger1M)),NA())</f>
        <v>5.3882434058047379E-3</v>
      </c>
      <c r="K2377" s="44">
        <f>IFERROR(_xll.qlIndexFixing(Index3M,H2377,TRUE,_xll.ohTrigger(RecalcTrigger,Trigger3M)),NA())</f>
        <v>5.615203537080787E-3</v>
      </c>
      <c r="L2377" s="44">
        <f>IFERROR(_xll.qlIndexFixing(Index6M,$H2377,TRUE,_xll.ohTrigger(RecalcTrigger,Trigger6M)),NA())</f>
        <v>5.7230458160087566E-3</v>
      </c>
      <c r="M2377" s="145">
        <f>IFERROR(_xll.qlIndexFixing(Index1Y,$H2377,TRUE,_xll.ohTrigger(RecalcTrigger,Trigger1Y)),NA())</f>
        <v>5.701676727028566E-3</v>
      </c>
      <c r="N2377" s="144">
        <f>IFERROR(_xll.qlIndexFixing(ONIndex1M,I2377,TRUE,_xll.ohTrigger(RecalcTrigger,Trigger1M)),NA())</f>
        <v>5.3952360298570312E-3</v>
      </c>
      <c r="O2377" s="44">
        <f>IFERROR(_xll.qlIndexFixing(ONIndex3M,I2377,TRUE,_xll.ohTrigger(RecalcTrigger,Trigger3M)),NA())</f>
        <v>5.6415502156248465E-3</v>
      </c>
      <c r="P2377" s="44">
        <f>IFERROR(_xll.qlIndexFixing(ONIndex6M,I2377,TRUE,_xll.ohTrigger(RecalcTrigger,Trigger6M)),NA())</f>
        <v>5.7474773086418907E-3</v>
      </c>
      <c r="Q2377" s="145">
        <f>IFERROR(_xll.qlIndexFixing(ONIndex1Y,I2377,TRUE,_xll.ohTrigger(RecalcTrigger,Trigger1Y)),NA())</f>
        <v>5.8148787098222243E-3</v>
      </c>
    </row>
    <row r="2378" spans="2:17" x14ac:dyDescent="0.2">
      <c r="B2378" s="39" t="s">
        <v>42</v>
      </c>
      <c r="D2378" s="42">
        <f>_xll.qlCalendarAdvance(Calendar,$D2377,B2378,"f",FALSE)</f>
        <v>56423</v>
      </c>
      <c r="E2378" s="139">
        <f>_xll.qlInterestRateIndexValueDate(IndexON,D2378)</f>
        <v>56423</v>
      </c>
      <c r="F2378" s="155">
        <f>IFERROR(_xll.qlIndexFixing(IndexON,D2378,TRUE,_xll.ohTrigger(RecalcTrigger,TriggerON)),NA())</f>
        <v>5.3383983915811228E-3</v>
      </c>
      <c r="H2378" s="42">
        <f>_xll.qlCalendarAdvance(Calendar,$H2377,B2378,"f",FALSE)</f>
        <v>56423</v>
      </c>
      <c r="I2378" s="139">
        <f>_xll.qlInterestRateIndexValueDate(Index1M,$H2378)</f>
        <v>56425</v>
      </c>
      <c r="J2378" s="144">
        <f>IFERROR(_xll.qlIndexFixing(Index1M,$H2378,TRUE,_xll.ohTrigger(RecalcTrigger,Trigger1M)),NA())</f>
        <v>5.3832182103150106E-3</v>
      </c>
      <c r="K2378" s="44">
        <f>IFERROR(_xll.qlIndexFixing(Index3M,H2378,TRUE,_xll.ohTrigger(RecalcTrigger,Trigger3M)),NA())</f>
        <v>5.6100622173265073E-3</v>
      </c>
      <c r="L2378" s="44">
        <f>IFERROR(_xll.qlIndexFixing(Index6M,$H2378,TRUE,_xll.ohTrigger(RecalcTrigger,Trigger6M)),NA())</f>
        <v>5.7200105160131751E-3</v>
      </c>
      <c r="M2378" s="145">
        <f>IFERROR(_xll.qlIndexFixing(Index1Y,$H2378,TRUE,_xll.ohTrigger(RecalcTrigger,Trigger1Y)),NA())</f>
        <v>5.6964912765124663E-3</v>
      </c>
      <c r="N2378" s="144">
        <f>IFERROR(_xll.qlIndexFixing(ONIndex1M,I2378,TRUE,_xll.ohTrigger(RecalcTrigger,Trigger1M)),NA())</f>
        <v>5.3902252606974344E-3</v>
      </c>
      <c r="O2378" s="44">
        <f>IFERROR(_xll.qlIndexFixing(ONIndex3M,I2378,TRUE,_xll.ohTrigger(RecalcTrigger,Trigger3M)),NA())</f>
        <v>5.6364647885853714E-3</v>
      </c>
      <c r="P2378" s="44">
        <f>IFERROR(_xll.qlIndexFixing(ONIndex6M,I2378,TRUE,_xll.ohTrigger(RecalcTrigger,Trigger6M)),NA())</f>
        <v>5.7448076554234007E-3</v>
      </c>
      <c r="Q2378" s="145">
        <f>IFERROR(_xll.qlIndexFixing(ONIndex1Y,I2378,TRUE,_xll.ohTrigger(RecalcTrigger,Trigger1Y)),NA())</f>
        <v>5.8098966293140819E-3</v>
      </c>
    </row>
    <row r="2379" spans="2:17" x14ac:dyDescent="0.2">
      <c r="B2379" s="39" t="s">
        <v>42</v>
      </c>
      <c r="D2379" s="42">
        <f>_xll.qlCalendarAdvance(Calendar,$D2378,B2379,"f",FALSE)</f>
        <v>56430</v>
      </c>
      <c r="E2379" s="139">
        <f>_xll.qlInterestRateIndexValueDate(IndexON,D2379)</f>
        <v>56430</v>
      </c>
      <c r="F2379" s="155">
        <f>IFERROR(_xll.qlIndexFixing(IndexON,D2379,TRUE,_xll.ohTrigger(RecalcTrigger,TriggerON)),NA())</f>
        <v>5.3335048340219515E-3</v>
      </c>
      <c r="H2379" s="42">
        <f>_xll.qlCalendarAdvance(Calendar,$H2378,B2379,"f",FALSE)</f>
        <v>56430</v>
      </c>
      <c r="I2379" s="139">
        <f>_xll.qlInterestRateIndexValueDate(Index1M,$H2379)</f>
        <v>56432</v>
      </c>
      <c r="J2379" s="144">
        <f>IFERROR(_xll.qlIndexFixing(Index1M,$H2379,TRUE,_xll.ohTrigger(RecalcTrigger,Trigger1M)),NA())</f>
        <v>5.3781856489273916E-3</v>
      </c>
      <c r="K2379" s="44">
        <f>IFERROR(_xll.qlIndexFixing(Index3M,H2379,TRUE,_xll.ohTrigger(RecalcTrigger,Trigger3M)),NA())</f>
        <v>5.6049126837660716E-3</v>
      </c>
      <c r="L2379" s="44">
        <f>IFERROR(_xll.qlIndexFixing(Index6M,$H2379,TRUE,_xll.ohTrigger(RecalcTrigger,Trigger6M)),NA())</f>
        <v>5.7174002458157663E-3</v>
      </c>
      <c r="M2379" s="145">
        <f>IFERROR(_xll.qlIndexFixing(Index1Y,$H2379,TRUE,_xll.ohTrigger(RecalcTrigger,Trigger1Y)),NA())</f>
        <v>5.6912989474885208E-3</v>
      </c>
      <c r="N2379" s="144">
        <f>IFERROR(_xll.qlIndexFixing(ONIndex1M,I2379,TRUE,_xll.ohTrigger(RecalcTrigger,Trigger1M)),NA())</f>
        <v>5.3852071296667248E-3</v>
      </c>
      <c r="O2379" s="44">
        <f>IFERROR(_xll.qlIndexFixing(ONIndex3M,I2379,TRUE,_xll.ohTrigger(RecalcTrigger,Trigger3M)),NA())</f>
        <v>5.631371178491662E-3</v>
      </c>
      <c r="P2379" s="44">
        <f>IFERROR(_xll.qlIndexFixing(ONIndex6M,I2379,TRUE,_xll.ohTrigger(RecalcTrigger,Trigger6M)),NA())</f>
        <v>5.7421428001269703E-3</v>
      </c>
      <c r="Q2379" s="145">
        <f>IFERROR(_xll.qlIndexFixing(ONIndex1Y,I2379,TRUE,_xll.ohTrigger(RecalcTrigger,Trigger1Y)),NA())</f>
        <v>5.8049077893329581E-3</v>
      </c>
    </row>
    <row r="2380" spans="2:17" x14ac:dyDescent="0.2">
      <c r="B2380" s="39" t="s">
        <v>42</v>
      </c>
      <c r="D2380" s="42">
        <f>_xll.qlCalendarAdvance(Calendar,$D2379,B2380,"f",FALSE)</f>
        <v>56437</v>
      </c>
      <c r="E2380" s="139">
        <f>_xll.qlInterestRateIndexValueDate(IndexON,D2380)</f>
        <v>56437</v>
      </c>
      <c r="F2380" s="155">
        <f>IFERROR(_xll.qlIndexFixing(IndexON,D2380,TRUE,_xll.ohTrigger(RecalcTrigger,TriggerON)),NA())</f>
        <v>5.3286044987643777E-3</v>
      </c>
      <c r="H2380" s="42">
        <f>_xll.qlCalendarAdvance(Calendar,$H2379,B2380,"f",FALSE)</f>
        <v>56437</v>
      </c>
      <c r="I2380" s="139">
        <f>_xll.qlInterestRateIndexValueDate(Index1M,$H2380)</f>
        <v>56439</v>
      </c>
      <c r="J2380" s="144">
        <f>IFERROR(_xll.qlIndexFixing(Index1M,$H2380,TRUE,_xll.ohTrigger(RecalcTrigger,Trigger1M)),NA())</f>
        <v>5.3731457200156818E-3</v>
      </c>
      <c r="K2380" s="44">
        <f>IFERROR(_xll.qlIndexFixing(Index3M,H2380,TRUE,_xll.ohTrigger(RecalcTrigger,Trigger3M)),NA())</f>
        <v>5.5997549320933575E-3</v>
      </c>
      <c r="L2380" s="44">
        <f>IFERROR(_xll.qlIndexFixing(Index6M,$H2380,TRUE,_xll.ohTrigger(RecalcTrigger,Trigger6M)),NA())</f>
        <v>5.7147949773129003E-3</v>
      </c>
      <c r="M2380" s="145">
        <f>IFERROR(_xll.qlIndexFixing(Index1Y,$H2380,TRUE,_xll.ohTrigger(RecalcTrigger,Trigger1Y)),NA())</f>
        <v>5.6860997358539299E-3</v>
      </c>
      <c r="N2380" s="144">
        <f>IFERROR(_xll.qlIndexFixing(ONIndex1M,I2380,TRUE,_xll.ohTrigger(RecalcTrigger,Trigger1M)),NA())</f>
        <v>5.3801816350063092E-3</v>
      </c>
      <c r="O2380" s="44">
        <f>IFERROR(_xll.qlIndexFixing(ONIndex3M,I2380,TRUE,_xll.ohTrigger(RecalcTrigger,Trigger3M)),NA())</f>
        <v>5.6262693808672992E-3</v>
      </c>
      <c r="P2380" s="44">
        <f>IFERROR(_xll.qlIndexFixing(ONIndex6M,I2380,TRUE,_xll.ohTrigger(RecalcTrigger,Trigger6M)),NA())</f>
        <v>5.7394827565016016E-3</v>
      </c>
      <c r="Q2380" s="145">
        <f>IFERROR(_xll.qlIndexFixing(ONIndex1Y,I2380,TRUE,_xll.ohTrigger(RecalcTrigger,Trigger1Y)),NA())</f>
        <v>5.7999121854823699E-3</v>
      </c>
    </row>
    <row r="2381" spans="2:17" x14ac:dyDescent="0.2">
      <c r="B2381" s="39" t="s">
        <v>42</v>
      </c>
      <c r="D2381" s="42">
        <f>_xll.qlCalendarAdvance(Calendar,$D2380,B2381,"f",FALSE)</f>
        <v>56444</v>
      </c>
      <c r="E2381" s="139">
        <f>_xll.qlInterestRateIndexValueDate(IndexON,D2381)</f>
        <v>56444</v>
      </c>
      <c r="F2381" s="155">
        <f>IFERROR(_xll.qlIndexFixing(IndexON,D2381,TRUE,_xll.ohTrigger(RecalcTrigger,TriggerON)),NA())</f>
        <v>5.3236973848491687E-3</v>
      </c>
      <c r="H2381" s="42">
        <f>_xll.qlCalendarAdvance(Calendar,$H2380,B2381,"f",FALSE)</f>
        <v>56444</v>
      </c>
      <c r="I2381" s="139">
        <f>_xll.qlInterestRateIndexValueDate(Index1M,$H2381)</f>
        <v>56446</v>
      </c>
      <c r="J2381" s="144">
        <f>IFERROR(_xll.qlIndexFixing(Index1M,$H2381,TRUE,_xll.ohTrigger(RecalcTrigger,Trigger1M)),NA())</f>
        <v>5.36809842194369E-3</v>
      </c>
      <c r="K2381" s="44">
        <f>IFERROR(_xll.qlIndexFixing(Index3M,H2381,TRUE,_xll.ohTrigger(RecalcTrigger,Trigger3M)),NA())</f>
        <v>5.5945889579996381E-3</v>
      </c>
      <c r="L2381" s="44">
        <f>IFERROR(_xll.qlIndexFixing(Index6M,$H2381,TRUE,_xll.ohTrigger(RecalcTrigger,Trigger6M)),NA())</f>
        <v>5.7121947241289463E-3</v>
      </c>
      <c r="M2381" s="145">
        <f>IFERROR(_xll.qlIndexFixing(Index1Y,$H2381,TRUE,_xll.ohTrigger(RecalcTrigger,Trigger1Y)),NA())</f>
        <v>5.6808936375065495E-3</v>
      </c>
      <c r="N2381" s="144">
        <f>IFERROR(_xll.qlIndexFixing(ONIndex1M,I2381,TRUE,_xll.ohTrigger(RecalcTrigger,Trigger1M)),NA())</f>
        <v>5.3751487751174665E-3</v>
      </c>
      <c r="O2381" s="44">
        <f>IFERROR(_xll.qlIndexFixing(ONIndex3M,I2381,TRUE,_xll.ohTrigger(RecalcTrigger,Trigger3M)),NA())</f>
        <v>5.6211593913157998E-3</v>
      </c>
      <c r="P2381" s="44">
        <f>IFERROR(_xll.qlIndexFixing(ONIndex6M,I2381,TRUE,_xll.ohTrigger(RecalcTrigger,Trigger6M)),NA())</f>
        <v>5.7368275379765521E-3</v>
      </c>
      <c r="Q2381" s="145">
        <f>IFERROR(_xll.qlIndexFixing(ONIndex1Y,I2381,TRUE,_xll.ohTrigger(RecalcTrigger,Trigger1Y)),NA())</f>
        <v>5.7949098137655142E-3</v>
      </c>
    </row>
    <row r="2382" spans="2:17" x14ac:dyDescent="0.2">
      <c r="B2382" s="39" t="s">
        <v>42</v>
      </c>
      <c r="D2382" s="42">
        <f>_xll.qlCalendarAdvance(Calendar,$D2381,B2382,"f",FALSE)</f>
        <v>56451</v>
      </c>
      <c r="E2382" s="139">
        <f>_xll.qlInterestRateIndexValueDate(IndexON,D2382)</f>
        <v>56451</v>
      </c>
      <c r="F2382" s="155">
        <f>IFERROR(_xll.qlIndexFixing(IndexON,D2382,TRUE,_xll.ohTrigger(RecalcTrigger,TriggerON)),NA())</f>
        <v>5.3187834910772835E-3</v>
      </c>
      <c r="H2382" s="42">
        <f>_xll.qlCalendarAdvance(Calendar,$H2381,B2382,"f",FALSE)</f>
        <v>56451</v>
      </c>
      <c r="I2382" s="139">
        <f>_xll.qlInterestRateIndexValueDate(Index1M,$H2382)</f>
        <v>56453</v>
      </c>
      <c r="J2382" s="144">
        <f>IFERROR(_xll.qlIndexFixing(Index1M,$H2382,TRUE,_xll.ohTrigger(RecalcTrigger,Trigger1M)),NA())</f>
        <v>5.3630437530802211E-3</v>
      </c>
      <c r="K2382" s="44">
        <f>IFERROR(_xll.qlIndexFixing(Index3M,H2382,TRUE,_xll.ohTrigger(RecalcTrigger,Trigger3M)),NA())</f>
        <v>5.5894147571753181E-3</v>
      </c>
      <c r="L2382" s="44">
        <f>IFERROR(_xll.qlIndexFixing(Index6M,$H2382,TRUE,_xll.ohTrigger(RecalcTrigger,Trigger6M)),NA())</f>
        <v>5.7095994998869869E-3</v>
      </c>
      <c r="M2382" s="145">
        <f>IFERROR(_xll.qlIndexFixing(Index1Y,$H2382,TRUE,_xll.ohTrigger(RecalcTrigger,Trigger1Y)),NA())</f>
        <v>5.6756806483433614E-3</v>
      </c>
      <c r="N2382" s="144">
        <f>IFERROR(_xll.qlIndexFixing(ONIndex1M,I2382,TRUE,_xll.ohTrigger(RecalcTrigger,Trigger1M)),NA())</f>
        <v>5.3701085483215394E-3</v>
      </c>
      <c r="O2382" s="44">
        <f>IFERROR(_xll.qlIndexFixing(ONIndex3M,I2382,TRUE,_xll.ohTrigger(RecalcTrigger,Trigger3M)),NA())</f>
        <v>5.6160412058403608E-3</v>
      </c>
      <c r="P2382" s="44">
        <f>IFERROR(_xll.qlIndexFixing(ONIndex6M,I2382,TRUE,_xll.ohTrigger(RecalcTrigger,Trigger6M)),NA())</f>
        <v>5.7341771582208878E-3</v>
      </c>
      <c r="Q2382" s="145">
        <f>IFERROR(_xll.qlIndexFixing(ONIndex1Y,I2382,TRUE,_xll.ohTrigger(RecalcTrigger,Trigger1Y)),NA())</f>
        <v>5.78990066994578E-3</v>
      </c>
    </row>
    <row r="2383" spans="2:17" x14ac:dyDescent="0.2">
      <c r="B2383" s="39" t="s">
        <v>42</v>
      </c>
      <c r="D2383" s="42">
        <f>_xll.qlCalendarAdvance(Calendar,$D2382,B2383,"f",FALSE)</f>
        <v>56458</v>
      </c>
      <c r="E2383" s="139">
        <f>_xll.qlInterestRateIndexValueDate(IndexON,D2383)</f>
        <v>56458</v>
      </c>
      <c r="F2383" s="155">
        <f>IFERROR(_xll.qlIndexFixing(IndexON,D2383,TRUE,_xll.ohTrigger(RecalcTrigger,TriggerON)),NA())</f>
        <v>5.3138628167292978E-3</v>
      </c>
      <c r="H2383" s="42">
        <f>_xll.qlCalendarAdvance(Calendar,$H2382,B2383,"f",FALSE)</f>
        <v>56458</v>
      </c>
      <c r="I2383" s="139">
        <f>_xll.qlInterestRateIndexValueDate(Index1M,$H2383)</f>
        <v>56460</v>
      </c>
      <c r="J2383" s="144">
        <f>IFERROR(_xll.qlIndexFixing(Index1M,$H2383,TRUE,_xll.ohTrigger(RecalcTrigger,Trigger1M)),NA())</f>
        <v>5.3579817118015738E-3</v>
      </c>
      <c r="K2383" s="44">
        <f>IFERROR(_xll.qlIndexFixing(Index3M,H2383,TRUE,_xll.ohTrigger(RecalcTrigger,Trigger3M)),NA())</f>
        <v>5.5842323253142761E-3</v>
      </c>
      <c r="L2383" s="44">
        <f>IFERROR(_xll.qlIndexFixing(Index6M,$H2383,TRUE,_xll.ohTrigger(RecalcTrigger,Trigger6M)),NA())</f>
        <v>5.707423579504118E-3</v>
      </c>
      <c r="M2383" s="145">
        <f>IFERROR(_xll.qlIndexFixing(Index1Y,$H2383,TRUE,_xll.ohTrigger(RecalcTrigger,Trigger1Y)),NA())</f>
        <v>5.6704607642633163E-3</v>
      </c>
      <c r="N2383" s="144">
        <f>IFERROR(_xll.qlIndexFixing(ONIndex1M,I2383,TRUE,_xll.ohTrigger(RecalcTrigger,Trigger1M)),NA())</f>
        <v>5.3650609530198068E-3</v>
      </c>
      <c r="O2383" s="44">
        <f>IFERROR(_xll.qlIndexFixing(ONIndex3M,I2383,TRUE,_xll.ohTrigger(RecalcTrigger,Trigger3M)),NA())</f>
        <v>5.6109148197247549E-3</v>
      </c>
      <c r="P2383" s="44">
        <f>IFERROR(_xll.qlIndexFixing(ONIndex6M,I2383,TRUE,_xll.ohTrigger(RecalcTrigger,Trigger6M)),NA())</f>
        <v>5.7315316309836106E-3</v>
      </c>
      <c r="Q2383" s="145">
        <f>IFERROR(_xll.qlIndexFixing(ONIndex1Y,I2383,TRUE,_xll.ohTrigger(RecalcTrigger,Trigger1Y)),NA())</f>
        <v>5.7848847497865563E-3</v>
      </c>
    </row>
    <row r="2384" spans="2:17" x14ac:dyDescent="0.2">
      <c r="B2384" s="39" t="s">
        <v>42</v>
      </c>
      <c r="D2384" s="42">
        <f>_xll.qlCalendarAdvance(Calendar,$D2383,B2384,"f",FALSE)</f>
        <v>56465</v>
      </c>
      <c r="E2384" s="139">
        <f>_xll.qlInterestRateIndexValueDate(IndexON,D2384)</f>
        <v>56465</v>
      </c>
      <c r="F2384" s="155">
        <f>IFERROR(_xll.qlIndexFixing(IndexON,D2384,TRUE,_xll.ohTrigger(RecalcTrigger,TriggerON)),NA())</f>
        <v>5.3089353605262346E-3</v>
      </c>
      <c r="H2384" s="42">
        <f>_xll.qlCalendarAdvance(Calendar,$H2383,B2384,"f",FALSE)</f>
        <v>56465</v>
      </c>
      <c r="I2384" s="139">
        <f>_xll.qlInterestRateIndexValueDate(Index1M,$H2384)</f>
        <v>56467</v>
      </c>
      <c r="J2384" s="144">
        <f>IFERROR(_xll.qlIndexFixing(Index1M,$H2384,TRUE,_xll.ohTrigger(RecalcTrigger,Trigger1M)),NA())</f>
        <v>5.352912296469059E-3</v>
      </c>
      <c r="K2384" s="44">
        <f>IFERROR(_xll.qlIndexFixing(Index3M,H2384,TRUE,_xll.ohTrigger(RecalcTrigger,Trigger3M)),NA())</f>
        <v>5.5790416581069169E-3</v>
      </c>
      <c r="L2384" s="44">
        <f>IFERROR(_xll.qlIndexFixing(Index6M,$H2384,TRUE,_xll.ohTrigger(RecalcTrigger,Trigger6M)),NA())</f>
        <v>5.7044241927222336E-3</v>
      </c>
      <c r="M2384" s="145">
        <f>IFERROR(_xll.qlIndexFixing(Index1Y,$H2384,TRUE,_xll.ohTrigger(RecalcTrigger,Trigger1Y)),NA())</f>
        <v>5.6652339811636143E-3</v>
      </c>
      <c r="N2384" s="144">
        <f>IFERROR(_xll.qlIndexFixing(ONIndex1M,I2384,TRUE,_xll.ohTrigger(RecalcTrigger,Trigger1M)),NA())</f>
        <v>5.3600059874536754E-3</v>
      </c>
      <c r="O2384" s="44">
        <f>IFERROR(_xll.qlIndexFixing(ONIndex3M,I2384,TRUE,_xll.ohTrigger(RecalcTrigger,Trigger3M)),NA())</f>
        <v>5.605780228732371E-3</v>
      </c>
      <c r="P2384" s="44">
        <f>IFERROR(_xll.qlIndexFixing(ONIndex6M,I2384,TRUE,_xll.ohTrigger(RecalcTrigger,Trigger6M)),NA())</f>
        <v>5.7288909696140422E-3</v>
      </c>
      <c r="Q2384" s="145">
        <f>IFERROR(_xll.qlIndexFixing(ONIndex1Y,I2384,TRUE,_xll.ohTrigger(RecalcTrigger,Trigger1Y)),NA())</f>
        <v>5.7798620491311681E-3</v>
      </c>
    </row>
    <row r="2385" spans="2:17" x14ac:dyDescent="0.2">
      <c r="B2385" s="39" t="s">
        <v>42</v>
      </c>
      <c r="D2385" s="42">
        <f>_xll.qlCalendarAdvance(Calendar,$D2384,B2385,"f",FALSE)</f>
        <v>56472</v>
      </c>
      <c r="E2385" s="139">
        <f>_xll.qlInterestRateIndexValueDate(IndexON,D2385)</f>
        <v>56472</v>
      </c>
      <c r="F2385" s="155">
        <f>IFERROR(_xll.qlIndexFixing(IndexON,D2385,TRUE,_xll.ohTrigger(RecalcTrigger,TriggerON)),NA())</f>
        <v>5.3040011215887972E-3</v>
      </c>
      <c r="H2385" s="42">
        <f>_xll.qlCalendarAdvance(Calendar,$H2384,B2385,"f",FALSE)</f>
        <v>56472</v>
      </c>
      <c r="I2385" s="139">
        <f>_xll.qlInterestRateIndexValueDate(Index1M,$H2385)</f>
        <v>56474</v>
      </c>
      <c r="J2385" s="144">
        <f>IFERROR(_xll.qlIndexFixing(Index1M,$H2385,TRUE,_xll.ohTrigger(RecalcTrigger,Trigger1M)),NA())</f>
        <v>5.3478355054539795E-3</v>
      </c>
      <c r="K2385" s="44">
        <f>IFERROR(_xll.qlIndexFixing(Index3M,H2385,TRUE,_xll.ohTrigger(RecalcTrigger,Trigger3M)),NA())</f>
        <v>5.57384275124625E-3</v>
      </c>
      <c r="L2385" s="44">
        <f>IFERROR(_xll.qlIndexFixing(Index6M,$H2385,TRUE,_xll.ohTrigger(RecalcTrigger,Trigger6M)),NA())</f>
        <v>5.7018441370460327E-3</v>
      </c>
      <c r="M2385" s="145">
        <f>IFERROR(_xll.qlIndexFixing(Index1Y,$H2385,TRUE,_xll.ohTrigger(RecalcTrigger,Trigger1Y)),NA())</f>
        <v>5.6600002949436451E-3</v>
      </c>
      <c r="N2385" s="144">
        <f>IFERROR(_xll.qlIndexFixing(ONIndex1M,I2385,TRUE,_xll.ohTrigger(RecalcTrigger,Trigger1M)),NA())</f>
        <v>5.3549436501842962E-3</v>
      </c>
      <c r="O2385" s="44">
        <f>IFERROR(_xll.qlIndexFixing(ONIndex3M,I2385,TRUE,_xll.ohTrigger(RecalcTrigger,Trigger3M)),NA())</f>
        <v>5.6006374287065341E-3</v>
      </c>
      <c r="P2385" s="44">
        <f>IFERROR(_xll.qlIndexFixing(ONIndex6M,I2385,TRUE,_xll.ohTrigger(RecalcTrigger,Trigger6M)),NA())</f>
        <v>5.7262551879411205E-3</v>
      </c>
      <c r="Q2385" s="145">
        <f>IFERROR(_xll.qlIndexFixing(ONIndex1Y,I2385,TRUE,_xll.ohTrigger(RecalcTrigger,Trigger1Y)),NA())</f>
        <v>5.7748325638229403E-3</v>
      </c>
    </row>
    <row r="2386" spans="2:17" x14ac:dyDescent="0.2">
      <c r="B2386" s="39" t="s">
        <v>42</v>
      </c>
      <c r="D2386" s="42">
        <f>_xll.qlCalendarAdvance(Calendar,$D2385,B2386,"f",FALSE)</f>
        <v>56479</v>
      </c>
      <c r="E2386" s="139">
        <f>_xll.qlInterestRateIndexValueDate(IndexON,D2386)</f>
        <v>56479</v>
      </c>
      <c r="F2386" s="155">
        <f>IFERROR(_xll.qlIndexFixing(IndexON,D2386,TRUE,_xll.ohTrigger(RecalcTrigger,TriggerON)),NA())</f>
        <v>5.299060098957753E-3</v>
      </c>
      <c r="H2386" s="42">
        <f>_xll.qlCalendarAdvance(Calendar,$H2385,B2386,"f",FALSE)</f>
        <v>56479</v>
      </c>
      <c r="I2386" s="139">
        <f>_xll.qlInterestRateIndexValueDate(Index1M,$H2386)</f>
        <v>56481</v>
      </c>
      <c r="J2386" s="144">
        <f>IFERROR(_xll.qlIndexFixing(Index1M,$H2386,TRUE,_xll.ohTrigger(RecalcTrigger,Trigger1M)),NA())</f>
        <v>5.3427513371301361E-3</v>
      </c>
      <c r="K2386" s="44">
        <f>IFERROR(_xll.qlIndexFixing(Index3M,H2386,TRUE,_xll.ohTrigger(RecalcTrigger,Trigger3M)),NA())</f>
        <v>5.5686356004235474E-3</v>
      </c>
      <c r="L2386" s="44">
        <f>IFERROR(_xll.qlIndexFixing(Index6M,$H2386,TRUE,_xll.ohTrigger(RecalcTrigger,Trigger6M)),NA())</f>
        <v>5.6992691648041494E-3</v>
      </c>
      <c r="M2386" s="145">
        <f>IFERROR(_xll.qlIndexFixing(Index1Y,$H2386,TRUE,_xll.ohTrigger(RecalcTrigger,Trigger1Y)),NA())</f>
        <v>5.6547597015014842E-3</v>
      </c>
      <c r="N2386" s="144">
        <f>IFERROR(_xll.qlIndexFixing(ONIndex1M,I2386,TRUE,_xll.ohTrigger(RecalcTrigger,Trigger1M)),NA())</f>
        <v>5.3498739394530759E-3</v>
      </c>
      <c r="O2386" s="44">
        <f>IFERROR(_xll.qlIndexFixing(ONIndex3M,I2386,TRUE,_xll.ohTrigger(RecalcTrigger,Trigger3M)),NA())</f>
        <v>5.595486415170825E-3</v>
      </c>
      <c r="P2386" s="44">
        <f>IFERROR(_xll.qlIndexFixing(ONIndex6M,I2386,TRUE,_xll.ohTrigger(RecalcTrigger,Trigger6M)),NA())</f>
        <v>5.7236242993941033E-3</v>
      </c>
      <c r="Q2386" s="145">
        <f>IFERROR(_xll.qlIndexFixing(ONIndex1Y,I2386,TRUE,_xll.ohTrigger(RecalcTrigger,Trigger1Y)),NA())</f>
        <v>5.7697962895453259E-3</v>
      </c>
    </row>
    <row r="2387" spans="2:17" x14ac:dyDescent="0.2">
      <c r="B2387" s="39" t="s">
        <v>42</v>
      </c>
      <c r="D2387" s="42">
        <f>_xll.qlCalendarAdvance(Calendar,$D2386,B2387,"f",FALSE)</f>
        <v>56486</v>
      </c>
      <c r="E2387" s="139">
        <f>_xll.qlInterestRateIndexValueDate(IndexON,D2387)</f>
        <v>56486</v>
      </c>
      <c r="F2387" s="155">
        <f>IFERROR(_xll.qlIndexFixing(IndexON,D2387,TRUE,_xll.ohTrigger(RecalcTrigger,TriggerON)),NA())</f>
        <v>5.2941122915139971E-3</v>
      </c>
      <c r="H2387" s="42">
        <f>_xll.qlCalendarAdvance(Calendar,$H2386,B2387,"f",FALSE)</f>
        <v>56486</v>
      </c>
      <c r="I2387" s="139">
        <f>_xll.qlInterestRateIndexValueDate(Index1M,$H2387)</f>
        <v>56488</v>
      </c>
      <c r="J2387" s="144">
        <f>IFERROR(_xll.qlIndexFixing(Index1M,$H2387,TRUE,_xll.ohTrigger(RecalcTrigger,Trigger1M)),NA())</f>
        <v>5.3376597898588396E-3</v>
      </c>
      <c r="K2387" s="44">
        <f>IFERROR(_xll.qlIndexFixing(Index3M,H2387,TRUE,_xll.ohTrigger(RecalcTrigger,Trigger3M)),NA())</f>
        <v>5.5634202013300832E-3</v>
      </c>
      <c r="L2387" s="44">
        <f>IFERROR(_xll.qlIndexFixing(Index6M,$H2387,TRUE,_xll.ohTrigger(RecalcTrigger,Trigger6M)),NA())</f>
        <v>5.6971096329998276E-3</v>
      </c>
      <c r="M2387" s="145">
        <f>IFERROR(_xll.qlIndexFixing(Index1Y,$H2387,TRUE,_xll.ohTrigger(RecalcTrigger,Trigger1Y)),NA())</f>
        <v>5.6495121967360838E-3</v>
      </c>
      <c r="N2387" s="144">
        <f>IFERROR(_xll.qlIndexFixing(ONIndex1M,I2387,TRUE,_xll.ohTrigger(RecalcTrigger,Trigger1M)),NA())</f>
        <v>5.3447968536612933E-3</v>
      </c>
      <c r="O2387" s="44">
        <f>IFERROR(_xll.qlIndexFixing(ONIndex3M,I2387,TRUE,_xll.ohTrigger(RecalcTrigger,Trigger3M)),NA())</f>
        <v>5.5903271838086965E-3</v>
      </c>
      <c r="P2387" s="44">
        <f>IFERROR(_xll.qlIndexFixing(ONIndex6M,I2387,TRUE,_xll.ohTrigger(RecalcTrigger,Trigger6M)),NA())</f>
        <v>5.7209983177219925E-3</v>
      </c>
      <c r="Q2387" s="145">
        <f>IFERROR(_xll.qlIndexFixing(ONIndex1Y,I2387,TRUE,_xll.ohTrigger(RecalcTrigger,Trigger1Y)),NA())</f>
        <v>5.7647532223015219E-3</v>
      </c>
    </row>
    <row r="2388" spans="2:17" x14ac:dyDescent="0.2">
      <c r="B2388" s="39" t="s">
        <v>42</v>
      </c>
      <c r="D2388" s="42">
        <f>_xll.qlCalendarAdvance(Calendar,$D2387,B2388,"f",FALSE)</f>
        <v>56493</v>
      </c>
      <c r="E2388" s="139">
        <f>_xll.qlInterestRateIndexValueDate(IndexON,D2388)</f>
        <v>56493</v>
      </c>
      <c r="F2388" s="155">
        <f>IFERROR(_xll.qlIndexFixing(IndexON,D2388,TRUE,_xll.ohTrigger(RecalcTrigger,TriggerON)),NA())</f>
        <v>5.2891576982982969E-3</v>
      </c>
      <c r="H2388" s="42">
        <f>_xll.qlCalendarAdvance(Calendar,$H2387,B2388,"f",FALSE)</f>
        <v>56493</v>
      </c>
      <c r="I2388" s="139">
        <f>_xll.qlInterestRateIndexValueDate(Index1M,$H2388)</f>
        <v>56495</v>
      </c>
      <c r="J2388" s="144">
        <f>IFERROR(_xll.qlIndexFixing(Index1M,$H2388,TRUE,_xll.ohTrigger(RecalcTrigger,Trigger1M)),NA())</f>
        <v>5.3325608620138909E-3</v>
      </c>
      <c r="K2388" s="44">
        <f>IFERROR(_xll.qlIndexFixing(Index3M,H2388,TRUE,_xll.ohTrigger(RecalcTrigger,Trigger3M)),NA())</f>
        <v>5.5585283343553256E-3</v>
      </c>
      <c r="L2388" s="44">
        <f>IFERROR(_xll.qlIndexFixing(Index6M,$H2388,TRUE,_xll.ohTrigger(RecalcTrigger,Trigger6M)),NA())</f>
        <v>5.6948169357976634E-3</v>
      </c>
      <c r="M2388" s="145">
        <f>IFERROR(_xll.qlIndexFixing(Index1Y,$H2388,TRUE,_xll.ohTrigger(RecalcTrigger,Trigger1Y)),NA())</f>
        <v>5.6442577765466141E-3</v>
      </c>
      <c r="N2388" s="144">
        <f>IFERROR(_xll.qlIndexFixing(ONIndex1M,I2388,TRUE,_xll.ohTrigger(RecalcTrigger,Trigger1M)),NA())</f>
        <v>5.3397123911302913E-3</v>
      </c>
      <c r="O2388" s="44">
        <f>IFERROR(_xll.qlIndexFixing(ONIndex3M,I2388,TRUE,_xll.ohTrigger(RecalcTrigger,Trigger3M)),NA())</f>
        <v>5.5851597302236655E-3</v>
      </c>
      <c r="P2388" s="44">
        <f>IFERROR(_xll.qlIndexFixing(ONIndex6M,I2388,TRUE,_xll.ohTrigger(RecalcTrigger,Trigger6M)),NA())</f>
        <v>5.7183772563540458E-3</v>
      </c>
      <c r="Q2388" s="145">
        <f>IFERROR(_xll.qlIndexFixing(ONIndex1Y,I2388,TRUE,_xll.ohTrigger(RecalcTrigger,Trigger1Y)),NA())</f>
        <v>5.7597033576950452E-3</v>
      </c>
    </row>
    <row r="2389" spans="2:17" x14ac:dyDescent="0.2">
      <c r="B2389" s="39" t="s">
        <v>42</v>
      </c>
      <c r="D2389" s="42">
        <f>_xll.qlCalendarAdvance(Calendar,$D2388,B2389,"f",FALSE)</f>
        <v>56500</v>
      </c>
      <c r="E2389" s="139">
        <f>_xll.qlInterestRateIndexValueDate(IndexON,D2389)</f>
        <v>56500</v>
      </c>
      <c r="F2389" s="155">
        <f>IFERROR(_xll.qlIndexFixing(IndexON,D2389,TRUE,_xll.ohTrigger(RecalcTrigger,TriggerON)),NA())</f>
        <v>5.2841963183514196E-3</v>
      </c>
      <c r="H2389" s="42">
        <f>_xll.qlCalendarAdvance(Calendar,$H2388,B2389,"f",FALSE)</f>
        <v>56500</v>
      </c>
      <c r="I2389" s="139">
        <f>_xll.qlInterestRateIndexValueDate(Index1M,$H2389)</f>
        <v>56502</v>
      </c>
      <c r="J2389" s="144">
        <f>IFERROR(_xll.qlIndexFixing(Index1M,$H2389,TRUE,_xll.ohTrigger(RecalcTrigger,Trigger1M)),NA())</f>
        <v>5.3274545519640948E-3</v>
      </c>
      <c r="K2389" s="44">
        <f>IFERROR(_xll.qlIndexFixing(Index3M,H2389,TRUE,_xll.ohTrigger(RecalcTrigger,Trigger3M)),NA())</f>
        <v>5.5532970970728502E-3</v>
      </c>
      <c r="L2389" s="44">
        <f>IFERROR(_xll.qlIndexFixing(Index6M,$H2389,TRUE,_xll.ohTrigger(RecalcTrigger,Trigger6M)),NA())</f>
        <v>5.6922556449069033E-3</v>
      </c>
      <c r="M2389" s="145">
        <f>IFERROR(_xll.qlIndexFixing(Index1Y,$H2389,TRUE,_xll.ohTrigger(RecalcTrigger,Trigger1Y)),NA())</f>
        <v>5.6389964368329035E-3</v>
      </c>
      <c r="N2389" s="144">
        <f>IFERROR(_xll.qlIndexFixing(ONIndex1M,I2389,TRUE,_xll.ohTrigger(RecalcTrigger,Trigger1M)),NA())</f>
        <v>5.3346205501814126E-3</v>
      </c>
      <c r="O2389" s="44">
        <f>IFERROR(_xll.qlIndexFixing(ONIndex3M,I2389,TRUE,_xll.ohTrigger(RecalcTrigger,Trigger3M)),NA())</f>
        <v>5.5799840501791209E-3</v>
      </c>
      <c r="P2389" s="44">
        <f>IFERROR(_xll.qlIndexFixing(ONIndex6M,I2389,TRUE,_xll.ohTrigger(RecalcTrigger,Trigger6M)),NA())</f>
        <v>5.7157611290392651E-3</v>
      </c>
      <c r="Q2389" s="145">
        <f>IFERROR(_xll.qlIndexFixing(ONIndex1Y,I2389,TRUE,_xll.ohTrigger(RecalcTrigger,Trigger1Y)),NA())</f>
        <v>5.7546466917290928E-3</v>
      </c>
    </row>
    <row r="2390" spans="2:17" x14ac:dyDescent="0.2">
      <c r="B2390" s="39" t="s">
        <v>42</v>
      </c>
      <c r="D2390" s="42">
        <f>_xll.qlCalendarAdvance(Calendar,$D2389,B2390,"f",FALSE)</f>
        <v>56507</v>
      </c>
      <c r="E2390" s="139">
        <f>_xll.qlInterestRateIndexValueDate(IndexON,D2390)</f>
        <v>56507</v>
      </c>
      <c r="F2390" s="155">
        <f>IFERROR(_xll.qlIndexFixing(IndexON,D2390,TRUE,_xll.ohTrigger(RecalcTrigger,TriggerON)),NA())</f>
        <v>5.2792281505542604E-3</v>
      </c>
      <c r="H2390" s="42">
        <f>_xll.qlCalendarAdvance(Calendar,$H2389,B2390,"f",FALSE)</f>
        <v>56507</v>
      </c>
      <c r="I2390" s="139">
        <f>_xll.qlInterestRateIndexValueDate(Index1M,$H2390)</f>
        <v>56509</v>
      </c>
      <c r="J2390" s="144">
        <f>IFERROR(_xll.qlIndexFixing(Index1M,$H2390,TRUE,_xll.ohTrigger(RecalcTrigger,Trigger1M)),NA())</f>
        <v>5.3223408580757581E-3</v>
      </c>
      <c r="K2390" s="44">
        <f>IFERROR(_xll.qlIndexFixing(Index3M,H2390,TRUE,_xll.ohTrigger(RecalcTrigger,Trigger3M)),NA())</f>
        <v>5.5480575989557213E-3</v>
      </c>
      <c r="L2390" s="44">
        <f>IFERROR(_xll.qlIndexFixing(Index6M,$H2390,TRUE,_xll.ohTrigger(RecalcTrigger,Trigger6M)),NA())</f>
        <v>5.6896994865818966E-3</v>
      </c>
      <c r="M2390" s="145">
        <f>IFERROR(_xll.qlIndexFixing(Index1Y,$H2390,TRUE,_xll.ohTrigger(RecalcTrigger,Trigger1Y)),NA())</f>
        <v>5.6337281734939034E-3</v>
      </c>
      <c r="N2390" s="144">
        <f>IFERROR(_xll.qlIndexFixing(ONIndex1M,I2390,TRUE,_xll.ohTrigger(RecalcTrigger,Trigger1M)),NA())</f>
        <v>5.3295213292958721E-3</v>
      </c>
      <c r="O2390" s="44">
        <f>IFERROR(_xll.qlIndexFixing(ONIndex3M,I2390,TRUE,_xll.ohTrigger(RecalcTrigger,Trigger3M)),NA())</f>
        <v>5.5748001393585156E-3</v>
      </c>
      <c r="P2390" s="44">
        <f>IFERROR(_xll.qlIndexFixing(ONIndex6M,I2390,TRUE,_xll.ohTrigger(RecalcTrigger,Trigger6M)),NA())</f>
        <v>5.7131499494467164E-3</v>
      </c>
      <c r="Q2390" s="145">
        <f>IFERROR(_xll.qlIndexFixing(ONIndex1Y,I2390,TRUE,_xll.ohTrigger(RecalcTrigger,Trigger1Y)),NA())</f>
        <v>5.7495832201670538E-3</v>
      </c>
    </row>
    <row r="2391" spans="2:17" x14ac:dyDescent="0.2">
      <c r="B2391" s="39" t="s">
        <v>42</v>
      </c>
      <c r="D2391" s="42">
        <f>_xll.qlCalendarAdvance(Calendar,$D2390,B2391,"f",FALSE)</f>
        <v>56514</v>
      </c>
      <c r="E2391" s="139">
        <f>_xll.qlInterestRateIndexValueDate(IndexON,D2391)</f>
        <v>56514</v>
      </c>
      <c r="F2391" s="155">
        <f>IFERROR(_xll.qlIndexFixing(IndexON,D2391,TRUE,_xll.ohTrigger(RecalcTrigger,TriggerON)),NA())</f>
        <v>5.2742531939475867E-3</v>
      </c>
      <c r="H2391" s="42">
        <f>_xll.qlCalendarAdvance(Calendar,$H2390,B2391,"f",FALSE)</f>
        <v>56514</v>
      </c>
      <c r="I2391" s="139">
        <f>_xll.qlInterestRateIndexValueDate(Index1M,$H2391)</f>
        <v>56516</v>
      </c>
      <c r="J2391" s="144">
        <f>IFERROR(_xll.qlIndexFixing(Index1M,$H2391,TRUE,_xll.ohTrigger(RecalcTrigger,Trigger1M)),NA())</f>
        <v>5.3172197787226816E-3</v>
      </c>
      <c r="K2391" s="44">
        <f>IFERROR(_xll.qlIndexFixing(Index3M,H2391,TRUE,_xll.ohTrigger(RecalcTrigger,Trigger3M)),NA())</f>
        <v>5.542809835697932E-3</v>
      </c>
      <c r="L2391" s="44">
        <f>IFERROR(_xll.qlIndexFixing(Index6M,$H2391,TRUE,_xll.ohTrigger(RecalcTrigger,Trigger6M)),NA())</f>
        <v>5.6871484744462214E-3</v>
      </c>
      <c r="M2391" s="145">
        <f>IFERROR(_xll.qlIndexFixing(Index1Y,$H2391,TRUE,_xll.ohTrigger(RecalcTrigger,Trigger1Y)),NA())</f>
        <v>5.6284529824298796E-3</v>
      </c>
      <c r="N2391" s="144">
        <f>IFERROR(_xll.qlIndexFixing(ONIndex1M,I2391,TRUE,_xll.ohTrigger(RecalcTrigger,Trigger1M)),NA())</f>
        <v>5.3244147267950126E-3</v>
      </c>
      <c r="O2391" s="44">
        <f>IFERROR(_xll.qlIndexFixing(ONIndex3M,I2391,TRUE,_xll.ohTrigger(RecalcTrigger,Trigger3M)),NA())</f>
        <v>5.5696079933653664E-3</v>
      </c>
      <c r="P2391" s="44">
        <f>IFERROR(_xll.qlIndexFixing(ONIndex6M,I2391,TRUE,_xll.ohTrigger(RecalcTrigger,Trigger6M)),NA())</f>
        <v>5.7105437310056573E-3</v>
      </c>
      <c r="Q2391" s="145">
        <f>IFERROR(_xll.qlIndexFixing(ONIndex1Y,I2391,TRUE,_xll.ohTrigger(RecalcTrigger,Trigger1Y)),NA())</f>
        <v>5.744512938692381E-3</v>
      </c>
    </row>
    <row r="2392" spans="2:17" x14ac:dyDescent="0.2">
      <c r="B2392" s="39" t="s">
        <v>42</v>
      </c>
      <c r="D2392" s="42">
        <f>_xll.qlCalendarAdvance(Calendar,$D2391,B2392,"f",FALSE)</f>
        <v>56521</v>
      </c>
      <c r="E2392" s="139">
        <f>_xll.qlInterestRateIndexValueDate(IndexON,D2392)</f>
        <v>56521</v>
      </c>
      <c r="F2392" s="155">
        <f>IFERROR(_xll.qlIndexFixing(IndexON,D2392,TRUE,_xll.ohTrigger(RecalcTrigger,TriggerON)),NA())</f>
        <v>5.2692714476521019E-3</v>
      </c>
      <c r="H2392" s="42">
        <f>_xll.qlCalendarAdvance(Calendar,$H2391,B2392,"f",FALSE)</f>
        <v>56521</v>
      </c>
      <c r="I2392" s="139">
        <f>_xll.qlInterestRateIndexValueDate(Index1M,$H2392)</f>
        <v>56523</v>
      </c>
      <c r="J2392" s="144">
        <f>IFERROR(_xll.qlIndexFixing(Index1M,$H2392,TRUE,_xll.ohTrigger(RecalcTrigger,Trigger1M)),NA())</f>
        <v>5.3120913122686741E-3</v>
      </c>
      <c r="K2392" s="44">
        <f>IFERROR(_xll.qlIndexFixing(Index3M,H2392,TRUE,_xll.ohTrigger(RecalcTrigger,Trigger3M)),NA())</f>
        <v>5.5362155099234244E-3</v>
      </c>
      <c r="L2392" s="44">
        <f>IFERROR(_xll.qlIndexFixing(Index6M,$H2392,TRUE,_xll.ohTrigger(RecalcTrigger,Trigger6M)),NA())</f>
        <v>5.6844674057663384E-3</v>
      </c>
      <c r="M2392" s="145">
        <f>IFERROR(_xll.qlIndexFixing(Index1Y,$H2392,TRUE,_xll.ohTrigger(RecalcTrigger,Trigger1Y)),NA())</f>
        <v>5.6231708595406594E-3</v>
      </c>
      <c r="N2392" s="144">
        <f>IFERROR(_xll.qlIndexFixing(ONIndex1M,I2392,TRUE,_xll.ohTrigger(RecalcTrigger,Trigger1M)),NA())</f>
        <v>5.3193007409202409E-3</v>
      </c>
      <c r="O2392" s="44">
        <f>IFERROR(_xll.qlIndexFixing(ONIndex3M,I2392,TRUE,_xll.ohTrigger(RecalcTrigger,Trigger3M)),NA())</f>
        <v>5.5644076078831262E-3</v>
      </c>
      <c r="P2392" s="44">
        <f>IFERROR(_xll.qlIndexFixing(ONIndex6M,I2392,TRUE,_xll.ohTrigger(RecalcTrigger,Trigger6M)),NA())</f>
        <v>5.7079424873851536E-3</v>
      </c>
      <c r="Q2392" s="145">
        <f>IFERROR(_xll.qlIndexFixing(ONIndex1Y,I2392,TRUE,_xll.ohTrigger(RecalcTrigger,Trigger1Y)),NA())</f>
        <v>5.7394358433882076E-3</v>
      </c>
    </row>
    <row r="2393" spans="2:17" x14ac:dyDescent="0.2">
      <c r="B2393" s="39" t="s">
        <v>42</v>
      </c>
      <c r="D2393" s="42">
        <f>_xll.qlCalendarAdvance(Calendar,$D2392,B2393,"f",FALSE)</f>
        <v>56528</v>
      </c>
      <c r="E2393" s="139">
        <f>_xll.qlInterestRateIndexValueDate(IndexON,D2393)</f>
        <v>56528</v>
      </c>
      <c r="F2393" s="155">
        <f>IFERROR(_xll.qlIndexFixing(IndexON,D2393,TRUE,_xll.ohTrigger(RecalcTrigger,TriggerON)),NA())</f>
        <v>5.264282910468765E-3</v>
      </c>
      <c r="H2393" s="42">
        <f>_xll.qlCalendarAdvance(Calendar,$H2392,B2393,"f",FALSE)</f>
        <v>56528</v>
      </c>
      <c r="I2393" s="139">
        <f>_xll.qlInterestRateIndexValueDate(Index1M,$H2393)</f>
        <v>56530</v>
      </c>
      <c r="J2393" s="144">
        <f>IFERROR(_xll.qlIndexFixing(Index1M,$H2393,TRUE,_xll.ohTrigger(RecalcTrigger,Trigger1M)),NA())</f>
        <v>5.3069554570875366E-3</v>
      </c>
      <c r="K2393" s="44">
        <f>IFERROR(_xll.qlIndexFixing(Index3M,H2393,TRUE,_xll.ohTrigger(RecalcTrigger,Trigger3M)),NA())</f>
        <v>5.5319543518831931E-3</v>
      </c>
      <c r="L2393" s="44">
        <f>IFERROR(_xll.qlIndexFixing(Index6M,$H2393,TRUE,_xll.ohTrigger(RecalcTrigger,Trigger6M)),NA())</f>
        <v>5.6819270610906228E-3</v>
      </c>
      <c r="M2393" s="145">
        <f>IFERROR(_xll.qlIndexFixing(Index1Y,$H2393,TRUE,_xll.ohTrigger(RecalcTrigger,Trigger1Y)),NA())</f>
        <v>5.6178818007267288E-3</v>
      </c>
      <c r="N2393" s="144">
        <f>IFERROR(_xll.qlIndexFixing(ONIndex1M,I2393,TRUE,_xll.ohTrigger(RecalcTrigger,Trigger1M)),NA())</f>
        <v>5.3141793701527718E-3</v>
      </c>
      <c r="O2393" s="44">
        <f>IFERROR(_xll.qlIndexFixing(ONIndex3M,I2393,TRUE,_xll.ohTrigger(RecalcTrigger,Trigger3M)),NA())</f>
        <v>5.5591989784353757E-3</v>
      </c>
      <c r="P2393" s="44">
        <f>IFERROR(_xll.qlIndexFixing(ONIndex6M,I2393,TRUE,_xll.ohTrigger(RecalcTrigger,Trigger6M)),NA())</f>
        <v>5.7053462321743353E-3</v>
      </c>
      <c r="Q2393" s="145">
        <f>IFERROR(_xll.qlIndexFixing(ONIndex1Y,I2393,TRUE,_xll.ohTrigger(RecalcTrigger,Trigger1Y)),NA())</f>
        <v>5.7343519296981782E-3</v>
      </c>
    </row>
    <row r="2394" spans="2:17" x14ac:dyDescent="0.2">
      <c r="B2394" s="39" t="s">
        <v>42</v>
      </c>
      <c r="D2394" s="42">
        <f>_xll.qlCalendarAdvance(Calendar,$D2393,B2394,"f",FALSE)</f>
        <v>56535</v>
      </c>
      <c r="E2394" s="139">
        <f>_xll.qlInterestRateIndexValueDate(IndexON,D2394)</f>
        <v>56535</v>
      </c>
      <c r="F2394" s="155">
        <f>IFERROR(_xll.qlIndexFixing(IndexON,D2394,TRUE,_xll.ohTrigger(RecalcTrigger,TriggerON)),NA())</f>
        <v>5.2592875815182794E-3</v>
      </c>
      <c r="H2394" s="42">
        <f>_xll.qlCalendarAdvance(Calendar,$H2393,B2394,"f",FALSE)</f>
        <v>56535</v>
      </c>
      <c r="I2394" s="139">
        <f>_xll.qlInterestRateIndexValueDate(Index1M,$H2394)</f>
        <v>56537</v>
      </c>
      <c r="J2394" s="144">
        <f>IFERROR(_xll.qlIndexFixing(Index1M,$H2394,TRUE,_xll.ohTrigger(RecalcTrigger,Trigger1M)),NA())</f>
        <v>5.3018122115455757E-3</v>
      </c>
      <c r="K2394" s="44">
        <f>IFERROR(_xll.qlIndexFixing(Index3M,H2394,TRUE,_xll.ohTrigger(RecalcTrigger,Trigger3M)),NA())</f>
        <v>5.526681094289998E-3</v>
      </c>
      <c r="L2394" s="44">
        <f>IFERROR(_xll.qlIndexFixing(Index6M,$H2394,TRUE,_xll.ohTrigger(RecalcTrigger,Trigger6M)),NA())</f>
        <v>5.6793919045435154E-3</v>
      </c>
      <c r="M2394" s="145">
        <f>IFERROR(_xll.qlIndexFixing(Index1Y,$H2394,TRUE,_xll.ohTrigger(RecalcTrigger,Trigger1Y)),NA())</f>
        <v>5.6125858018885701E-3</v>
      </c>
      <c r="N2394" s="144">
        <f>IFERROR(_xll.qlIndexFixing(ONIndex1M,I2394,TRUE,_xll.ohTrigger(RecalcTrigger,Trigger1M)),NA())</f>
        <v>5.3090506128938841E-3</v>
      </c>
      <c r="O2394" s="44">
        <f>IFERROR(_xll.qlIndexFixing(ONIndex3M,I2394,TRUE,_xll.ohTrigger(RecalcTrigger,Trigger3M)),NA())</f>
        <v>5.553982100945376E-3</v>
      </c>
      <c r="P2394" s="44">
        <f>IFERROR(_xll.qlIndexFixing(ONIndex6M,I2394,TRUE,_xll.ohTrigger(RecalcTrigger,Trigger6M)),NA())</f>
        <v>5.7027549789623322E-3</v>
      </c>
      <c r="Q2394" s="145">
        <f>IFERROR(_xll.qlIndexFixing(ONIndex1Y,I2394,TRUE,_xll.ohTrigger(RecalcTrigger,Trigger1Y)),NA())</f>
        <v>5.7292611937853621E-3</v>
      </c>
    </row>
    <row r="2395" spans="2:17" x14ac:dyDescent="0.2">
      <c r="B2395" s="39" t="s">
        <v>42</v>
      </c>
      <c r="D2395" s="42">
        <f>_xll.qlCalendarAdvance(Calendar,$D2394,B2395,"f",FALSE)</f>
        <v>56542</v>
      </c>
      <c r="E2395" s="139">
        <f>_xll.qlInterestRateIndexValueDate(IndexON,D2395)</f>
        <v>56542</v>
      </c>
      <c r="F2395" s="155">
        <f>IFERROR(_xll.qlIndexFixing(IndexON,D2395,TRUE,_xll.ohTrigger(RecalcTrigger,TriggerON)),NA())</f>
        <v>5.2542854596815403E-3</v>
      </c>
      <c r="H2395" s="42">
        <f>_xll.qlCalendarAdvance(Calendar,$H2394,B2395,"f",FALSE)</f>
        <v>56542</v>
      </c>
      <c r="I2395" s="139">
        <f>_xll.qlInterestRateIndexValueDate(Index1M,$H2395)</f>
        <v>56544</v>
      </c>
      <c r="J2395" s="144">
        <f>IFERROR(_xll.qlIndexFixing(Index1M,$H2395,TRUE,_xll.ohTrigger(RecalcTrigger,Trigger1M)),NA())</f>
        <v>5.2966615740115963E-3</v>
      </c>
      <c r="K2395" s="44">
        <f>IFERROR(_xll.qlIndexFixing(Index3M,H2395,TRUE,_xll.ohTrigger(RecalcTrigger,Trigger3M)),NA())</f>
        <v>5.5213995539666501E-3</v>
      </c>
      <c r="L2395" s="44">
        <f>IFERROR(_xll.qlIndexFixing(Index6M,$H2395,TRUE,_xll.ohTrigger(RecalcTrigger,Trigger6M)),NA())</f>
        <v>5.6768619497479652E-3</v>
      </c>
      <c r="M2395" s="145">
        <f>IFERROR(_xll.qlIndexFixing(Index1Y,$H2395,TRUE,_xll.ohTrigger(RecalcTrigger,Trigger1Y)),NA())</f>
        <v>5.6072828589268896E-3</v>
      </c>
      <c r="N2395" s="144">
        <f>IFERROR(_xll.qlIndexFixing(ONIndex1M,I2395,TRUE,_xll.ohTrigger(RecalcTrigger,Trigger1M)),NA())</f>
        <v>5.3039144673050487E-3</v>
      </c>
      <c r="O2395" s="44">
        <f>IFERROR(_xll.qlIndexFixing(ONIndex3M,I2395,TRUE,_xll.ohTrigger(RecalcTrigger,Trigger3M)),NA())</f>
        <v>5.5487569708567719E-3</v>
      </c>
      <c r="P2395" s="44">
        <f>IFERROR(_xll.qlIndexFixing(ONIndex6M,I2395,TRUE,_xll.ohTrigger(RecalcTrigger,Trigger6M)),NA())</f>
        <v>5.7001687414981461E-3</v>
      </c>
      <c r="Q2395" s="145">
        <f>IFERROR(_xll.qlIndexFixing(ONIndex1Y,I2395,TRUE,_xll.ohTrigger(RecalcTrigger,Trigger1Y)),NA())</f>
        <v>5.7241636312532762E-3</v>
      </c>
    </row>
    <row r="2396" spans="2:17" x14ac:dyDescent="0.2">
      <c r="B2396" s="39" t="s">
        <v>42</v>
      </c>
      <c r="D2396" s="42">
        <f>_xll.qlCalendarAdvance(Calendar,$D2395,B2396,"f",FALSE)</f>
        <v>56549</v>
      </c>
      <c r="E2396" s="139">
        <f>_xll.qlInterestRateIndexValueDate(IndexON,D2396)</f>
        <v>56549</v>
      </c>
      <c r="F2396" s="155">
        <f>IFERROR(_xll.qlIndexFixing(IndexON,D2396,TRUE,_xll.ohTrigger(RecalcTrigger,TriggerON)),NA())</f>
        <v>5.249276544079251E-3</v>
      </c>
      <c r="H2396" s="42">
        <f>_xll.qlCalendarAdvance(Calendar,$H2395,B2396,"f",FALSE)</f>
        <v>56549</v>
      </c>
      <c r="I2396" s="139">
        <f>_xll.qlInterestRateIndexValueDate(Index1M,$H2396)</f>
        <v>56551</v>
      </c>
      <c r="J2396" s="144">
        <f>IFERROR(_xll.qlIndexFixing(Index1M,$H2396,TRUE,_xll.ohTrigger(RecalcTrigger,Trigger1M)),NA())</f>
        <v>5.2915035428593993E-3</v>
      </c>
      <c r="K2396" s="44">
        <f>IFERROR(_xll.qlIndexFixing(Index3M,H2396,TRUE,_xll.ohTrigger(RecalcTrigger,Trigger3M)),NA())</f>
        <v>5.516109726606158E-3</v>
      </c>
      <c r="L2396" s="44">
        <f>IFERROR(_xll.qlIndexFixing(Index6M,$H2396,TRUE,_xll.ohTrigger(RecalcTrigger,Trigger6M)),NA())</f>
        <v>5.6743372103256031E-3</v>
      </c>
      <c r="M2396" s="145">
        <f>IFERROR(_xll.qlIndexFixing(Index1Y,$H2396,TRUE,_xll.ohTrigger(RecalcTrigger,Trigger1Y)),NA())</f>
        <v>5.6019729677428279E-3</v>
      </c>
      <c r="N2396" s="144">
        <f>IFERROR(_xll.qlIndexFixing(ONIndex1M,I2396,TRUE,_xll.ohTrigger(RecalcTrigger,Trigger1M)),NA())</f>
        <v>5.2987709319474163E-3</v>
      </c>
      <c r="O2396" s="44">
        <f>IFERROR(_xll.qlIndexFixing(ONIndex3M,I2396,TRUE,_xll.ohTrigger(RecalcTrigger,Trigger3M)),NA())</f>
        <v>5.5435235840128883E-3</v>
      </c>
      <c r="P2396" s="44">
        <f>IFERROR(_xll.qlIndexFixing(ONIndex6M,I2396,TRUE,_xll.ohTrigger(RecalcTrigger,Trigger6M)),NA())</f>
        <v>5.6975875331310988E-3</v>
      </c>
      <c r="Q2396" s="145">
        <f>IFERROR(_xll.qlIndexFixing(ONIndex1Y,I2396,TRUE,_xll.ohTrigger(RecalcTrigger,Trigger1Y)),NA())</f>
        <v>5.7190592380251815E-3</v>
      </c>
    </row>
    <row r="2397" spans="2:17" x14ac:dyDescent="0.2">
      <c r="B2397" s="39" t="s">
        <v>42</v>
      </c>
      <c r="D2397" s="42">
        <f>_xll.qlCalendarAdvance(Calendar,$D2396,B2397,"f",FALSE)</f>
        <v>56556</v>
      </c>
      <c r="E2397" s="139">
        <f>_xll.qlInterestRateIndexValueDate(IndexON,D2397)</f>
        <v>56556</v>
      </c>
      <c r="F2397" s="155">
        <f>IFERROR(_xll.qlIndexFixing(IndexON,D2397,TRUE,_xll.ohTrigger(RecalcTrigger,TriggerON)),NA())</f>
        <v>5.2442608335123708E-3</v>
      </c>
      <c r="H2397" s="42">
        <f>_xll.qlCalendarAdvance(Calendar,$H2396,B2397,"f",FALSE)</f>
        <v>56556</v>
      </c>
      <c r="I2397" s="139">
        <f>_xll.qlInterestRateIndexValueDate(Index1M,$H2397)</f>
        <v>56558</v>
      </c>
      <c r="J2397" s="144">
        <f>IFERROR(_xll.qlIndexFixing(Index1M,$H2397,TRUE,_xll.ohTrigger(RecalcTrigger,Trigger1M)),NA())</f>
        <v>5.2863381164502954E-3</v>
      </c>
      <c r="K2397" s="44">
        <f>IFERROR(_xll.qlIndexFixing(Index3M,H2397,TRUE,_xll.ohTrigger(RecalcTrigger,Trigger3M)),NA())</f>
        <v>5.510811607902402E-3</v>
      </c>
      <c r="L2397" s="44">
        <f>IFERROR(_xll.qlIndexFixing(Index6M,$H2397,TRUE,_xll.ohTrigger(RecalcTrigger,Trigger6M)),NA())</f>
        <v>5.6719512344498421E-3</v>
      </c>
      <c r="M2397" s="145">
        <f>IFERROR(_xll.qlIndexFixing(Index1Y,$H2397,TRUE,_xll.ohTrigger(RecalcTrigger,Trigger1Y)),NA())</f>
        <v>5.5966561242375276E-3</v>
      </c>
      <c r="N2397" s="144">
        <f>IFERROR(_xll.qlIndexFixing(ONIndex1M,I2397,TRUE,_xll.ohTrigger(RecalcTrigger,Trigger1M)),NA())</f>
        <v>5.2936200051423299E-3</v>
      </c>
      <c r="O2397" s="44">
        <f>IFERROR(_xll.qlIndexFixing(ONIndex3M,I2397,TRUE,_xll.ohTrigger(RecalcTrigger,Trigger3M)),NA())</f>
        <v>5.5382819360172419E-3</v>
      </c>
      <c r="P2397" s="44">
        <f>IFERROR(_xll.qlIndexFixing(ONIndex6M,I2397,TRUE,_xll.ohTrigger(RecalcTrigger,Trigger6M)),NA())</f>
        <v>5.6950113676901282E-3</v>
      </c>
      <c r="Q2397" s="145">
        <f>IFERROR(_xll.qlIndexFixing(ONIndex1Y,I2397,TRUE,_xll.ohTrigger(RecalcTrigger,Trigger1Y)),NA())</f>
        <v>5.7139480099444029E-3</v>
      </c>
    </row>
    <row r="2398" spans="2:17" x14ac:dyDescent="0.2">
      <c r="B2398" s="39" t="s">
        <v>42</v>
      </c>
      <c r="D2398" s="42">
        <f>_xll.qlCalendarAdvance(Calendar,$D2397,B2398,"f",FALSE)</f>
        <v>56563</v>
      </c>
      <c r="E2398" s="139">
        <f>_xll.qlInterestRateIndexValueDate(IndexON,D2398)</f>
        <v>56563</v>
      </c>
      <c r="F2398" s="155">
        <f>IFERROR(_xll.qlIndexFixing(IndexON,D2398,TRUE,_xll.ohTrigger(RecalcTrigger,TriggerON)),NA())</f>
        <v>5.239238327181539E-3</v>
      </c>
      <c r="H2398" s="42">
        <f>_xll.qlCalendarAdvance(Calendar,$H2397,B2398,"f",FALSE)</f>
        <v>56563</v>
      </c>
      <c r="I2398" s="139">
        <f>_xll.qlInterestRateIndexValueDate(Index1M,$H2398)</f>
        <v>56565</v>
      </c>
      <c r="J2398" s="144">
        <f>IFERROR(_xll.qlIndexFixing(Index1M,$H2398,TRUE,_xll.ohTrigger(RecalcTrigger,Trigger1M)),NA())</f>
        <v>5.2811652931630815E-3</v>
      </c>
      <c r="K2398" s="44">
        <f>IFERROR(_xll.qlIndexFixing(Index3M,H2398,TRUE,_xll.ohTrigger(RecalcTrigger,Trigger3M)),NA())</f>
        <v>5.5055051935475234E-3</v>
      </c>
      <c r="L2398" s="44">
        <f>IFERROR(_xll.qlIndexFixing(Index6M,$H2398,TRUE,_xll.ohTrigger(RecalcTrigger,Trigger6M)),NA())</f>
        <v>5.6694366270625537E-3</v>
      </c>
      <c r="M2398" s="145">
        <f>IFERROR(_xll.qlIndexFixing(Index1Y,$H2398,TRUE,_xll.ohTrigger(RecalcTrigger,Trigger1Y)),NA())</f>
        <v>5.5913323243125673E-3</v>
      </c>
      <c r="N2398" s="144">
        <f>IFERROR(_xll.qlIndexFixing(ONIndex1M,I2398,TRUE,_xll.ohTrigger(RecalcTrigger,Trigger1M)),NA())</f>
        <v>5.2884616851311961E-3</v>
      </c>
      <c r="O2398" s="44">
        <f>IFERROR(_xll.qlIndexFixing(ONIndex3M,I2398,TRUE,_xll.ohTrigger(RecalcTrigger,Trigger3M)),NA())</f>
        <v>5.5330320224733498E-3</v>
      </c>
      <c r="P2398" s="44">
        <f>IFERROR(_xll.qlIndexFixing(ONIndex6M,I2398,TRUE,_xll.ohTrigger(RecalcTrigger,Trigger6M)),NA())</f>
        <v>5.692440258684428E-3</v>
      </c>
      <c r="Q2398" s="145">
        <f>IFERROR(_xll.qlIndexFixing(ONIndex1Y,I2398,TRUE,_xll.ohTrigger(RecalcTrigger,Trigger1Y)),NA())</f>
        <v>5.7088299426144573E-3</v>
      </c>
    </row>
    <row r="2399" spans="2:17" x14ac:dyDescent="0.2">
      <c r="B2399" s="39" t="s">
        <v>42</v>
      </c>
      <c r="D2399" s="42">
        <f>_xll.qlCalendarAdvance(Calendar,$D2398,B2399,"f",FALSE)</f>
        <v>56570</v>
      </c>
      <c r="E2399" s="139">
        <f>_xll.qlInterestRateIndexValueDate(IndexON,D2399)</f>
        <v>56570</v>
      </c>
      <c r="F2399" s="155">
        <f>IFERROR(_xll.qlIndexFixing(IndexON,D2399,TRUE,_xll.ohTrigger(RecalcTrigger,TriggerON)),NA())</f>
        <v>5.2342090239676509E-3</v>
      </c>
      <c r="H2399" s="42">
        <f>_xll.qlCalendarAdvance(Calendar,$H2398,B2399,"f",FALSE)</f>
        <v>56570</v>
      </c>
      <c r="I2399" s="139">
        <f>_xll.qlInterestRateIndexValueDate(Index1M,$H2399)</f>
        <v>56572</v>
      </c>
      <c r="J2399" s="144">
        <f>IFERROR(_xll.qlIndexFixing(Index1M,$H2399,TRUE,_xll.ohTrigger(RecalcTrigger,Trigger1M)),NA())</f>
        <v>5.2759850713590684E-3</v>
      </c>
      <c r="K2399" s="44">
        <f>IFERROR(_xll.qlIndexFixing(Index3M,H2399,TRUE,_xll.ohTrigger(RecalcTrigger,Trigger3M)),NA())</f>
        <v>5.5001904792345334E-3</v>
      </c>
      <c r="L2399" s="44">
        <f>IFERROR(_xll.qlIndexFixing(Index6M,$H2399,TRUE,_xll.ohTrigger(RecalcTrigger,Trigger6M)),NA())</f>
        <v>5.6669272748434991E-3</v>
      </c>
      <c r="M2399" s="145">
        <f>IFERROR(_xll.qlIndexFixing(Index1Y,$H2399,TRUE,_xll.ohTrigger(RecalcTrigger,Trigger1Y)),NA())</f>
        <v>5.5860015638697462E-3</v>
      </c>
      <c r="N2399" s="144">
        <f>IFERROR(_xll.qlIndexFixing(ONIndex1M,I2399,TRUE,_xll.ohTrigger(RecalcTrigger,Trigger1M)),NA())</f>
        <v>5.2832959704751659E-3</v>
      </c>
      <c r="O2399" s="44">
        <f>IFERROR(_xll.qlIndexFixing(ONIndex3M,I2399,TRUE,_xll.ohTrigger(RecalcTrigger,Trigger3M)),NA())</f>
        <v>5.5277738391446007E-3</v>
      </c>
      <c r="P2399" s="44">
        <f>IFERROR(_xll.qlIndexFixing(ONIndex6M,I2399,TRUE,_xll.ohTrigger(RecalcTrigger,Trigger6M)),NA())</f>
        <v>5.6898742197031282E-3</v>
      </c>
      <c r="Q2399" s="145">
        <f>IFERROR(_xll.qlIndexFixing(ONIndex1Y,I2399,TRUE,_xll.ohTrigger(RecalcTrigger,Trigger1Y)),NA())</f>
        <v>5.7037050320385418E-3</v>
      </c>
    </row>
    <row r="2400" spans="2:17" x14ac:dyDescent="0.2">
      <c r="B2400" s="39" t="s">
        <v>42</v>
      </c>
      <c r="D2400" s="42">
        <f>_xll.qlCalendarAdvance(Calendar,$D2399,B2400,"f",FALSE)</f>
        <v>56577</v>
      </c>
      <c r="E2400" s="139">
        <f>_xll.qlInterestRateIndexValueDate(IndexON,D2400)</f>
        <v>56577</v>
      </c>
      <c r="F2400" s="155">
        <f>IFERROR(_xll.qlIndexFixing(IndexON,D2400,TRUE,_xll.ohTrigger(RecalcTrigger,TriggerON)),NA())</f>
        <v>5.2291729229114736E-3</v>
      </c>
      <c r="H2400" s="42">
        <f>_xll.qlCalendarAdvance(Calendar,$H2399,B2400,"f",FALSE)</f>
        <v>56577</v>
      </c>
      <c r="I2400" s="139">
        <f>_xll.qlInterestRateIndexValueDate(Index1M,$H2400)</f>
        <v>56579</v>
      </c>
      <c r="J2400" s="144">
        <f>IFERROR(_xll.qlIndexFixing(Index1M,$H2400,TRUE,_xll.ohTrigger(RecalcTrigger,Trigger1M)),NA())</f>
        <v>5.2707974494095589E-3</v>
      </c>
      <c r="K2400" s="44">
        <f>IFERROR(_xll.qlIndexFixing(Index3M,H2400,TRUE,_xll.ohTrigger(RecalcTrigger,Trigger3M)),NA())</f>
        <v>5.4948674606564406E-3</v>
      </c>
      <c r="L2400" s="44">
        <f>IFERROR(_xll.qlIndexFixing(Index6M,$H2400,TRUE,_xll.ohTrigger(RecalcTrigger,Trigger6M)),NA())</f>
        <v>5.6644231914144902E-3</v>
      </c>
      <c r="M2400" s="145">
        <f>IFERROR(_xll.qlIndexFixing(Index1Y,$H2400,TRUE,_xll.ohTrigger(RecalcTrigger,Trigger1Y)),NA())</f>
        <v>5.5806638388106438E-3</v>
      </c>
      <c r="N2400" s="144">
        <f>IFERROR(_xll.qlIndexFixing(ONIndex1M,I2400,TRUE,_xll.ohTrigger(RecalcTrigger,Trigger1M)),NA())</f>
        <v>5.2781228593357099E-3</v>
      </c>
      <c r="O2400" s="44">
        <f>IFERROR(_xll.qlIndexFixing(ONIndex3M,I2400,TRUE,_xll.ohTrigger(RecalcTrigger,Trigger3M)),NA())</f>
        <v>5.5225073816345116E-3</v>
      </c>
      <c r="P2400" s="44">
        <f>IFERROR(_xll.qlIndexFixing(ONIndex6M,I2400,TRUE,_xll.ohTrigger(RecalcTrigger,Trigger6M)),NA())</f>
        <v>5.6873132644152946E-3</v>
      </c>
      <c r="Q2400" s="145">
        <f>IFERROR(_xll.qlIndexFixing(ONIndex1Y,I2400,TRUE,_xll.ohTrigger(RecalcTrigger,Trigger1Y)),NA())</f>
        <v>5.6985732739001094E-3</v>
      </c>
    </row>
    <row r="2401" spans="2:17" x14ac:dyDescent="0.2">
      <c r="B2401" s="39" t="s">
        <v>42</v>
      </c>
      <c r="D2401" s="42">
        <f>_xll.qlCalendarAdvance(Calendar,$D2400,B2401,"f",FALSE)</f>
        <v>56584</v>
      </c>
      <c r="E2401" s="139">
        <f>_xll.qlInterestRateIndexValueDate(IndexON,D2401)</f>
        <v>56584</v>
      </c>
      <c r="F2401" s="155">
        <f>IFERROR(_xll.qlIndexFixing(IndexON,D2401,TRUE,_xll.ohTrigger(RecalcTrigger,TriggerON)),NA())</f>
        <v>5.2241300229738385E-3</v>
      </c>
      <c r="H2401" s="42">
        <f>_xll.qlCalendarAdvance(Calendar,$H2400,B2401,"f",FALSE)</f>
        <v>56584</v>
      </c>
      <c r="I2401" s="139">
        <f>_xll.qlInterestRateIndexValueDate(Index1M,$H2401)</f>
        <v>56586</v>
      </c>
      <c r="J2401" s="144">
        <f>IFERROR(_xll.qlIndexFixing(Index1M,$H2401,TRUE,_xll.ohTrigger(RecalcTrigger,Trigger1M)),NA())</f>
        <v>5.2656024256908518E-3</v>
      </c>
      <c r="K2401" s="44">
        <f>IFERROR(_xll.qlIndexFixing(Index3M,H2401,TRUE,_xll.ohTrigger(RecalcTrigger,Trigger3M)),NA())</f>
        <v>5.4902171439215053E-3</v>
      </c>
      <c r="L2401" s="44">
        <f>IFERROR(_xll.qlIndexFixing(Index6M,$H2401,TRUE,_xll.ohTrigger(RecalcTrigger,Trigger6M)),NA())</f>
        <v>5.6617922206051649E-3</v>
      </c>
      <c r="M2401" s="145">
        <f>IFERROR(_xll.qlIndexFixing(Index1Y,$H2401,TRUE,_xll.ohTrigger(RecalcTrigger,Trigger1Y)),NA())</f>
        <v>5.5753191450381547E-3</v>
      </c>
      <c r="N2401" s="144">
        <f>IFERROR(_xll.qlIndexFixing(ONIndex1M,I2401,TRUE,_xll.ohTrigger(RecalcTrigger,Trigger1M)),NA())</f>
        <v>5.2729423501141071E-3</v>
      </c>
      <c r="O2401" s="44">
        <f>IFERROR(_xll.qlIndexFixing(ONIndex3M,I2401,TRUE,_xll.ohTrigger(RecalcTrigger,Trigger3M)),NA())</f>
        <v>5.5172326456265353E-3</v>
      </c>
      <c r="P2401" s="44">
        <f>IFERROR(_xll.qlIndexFixing(ONIndex6M,I2401,TRUE,_xll.ohTrigger(RecalcTrigger,Trigger6M)),NA())</f>
        <v>5.684757406410057E-3</v>
      </c>
      <c r="Q2401" s="145">
        <f>IFERROR(_xll.qlIndexFixing(ONIndex1Y,I2401,TRUE,_xll.ohTrigger(RecalcTrigger,Trigger1Y)),NA())</f>
        <v>5.693434664202357E-3</v>
      </c>
    </row>
    <row r="2402" spans="2:17" x14ac:dyDescent="0.2">
      <c r="B2402" s="39" t="s">
        <v>42</v>
      </c>
      <c r="D2402" s="42">
        <f>_xll.qlCalendarAdvance(Calendar,$D2401,B2402,"f",FALSE)</f>
        <v>56591</v>
      </c>
      <c r="E2402" s="139">
        <f>_xll.qlInterestRateIndexValueDate(IndexON,D2402)</f>
        <v>56591</v>
      </c>
      <c r="F2402" s="155">
        <f>IFERROR(_xll.qlIndexFixing(IndexON,D2402,TRUE,_xll.ohTrigger(RecalcTrigger,TriggerON)),NA())</f>
        <v>5.2190803230356408E-3</v>
      </c>
      <c r="H2402" s="42">
        <f>_xll.qlCalendarAdvance(Calendar,$H2401,B2402,"f",FALSE)</f>
        <v>56591</v>
      </c>
      <c r="I2402" s="139">
        <f>_xll.qlInterestRateIndexValueDate(Index1M,$H2402)</f>
        <v>56593</v>
      </c>
      <c r="J2402" s="144">
        <f>IFERROR(_xll.qlIndexFixing(Index1M,$H2402,TRUE,_xll.ohTrigger(RecalcTrigger,Trigger1M)),NA())</f>
        <v>5.260399998559262E-3</v>
      </c>
      <c r="K2402" s="44">
        <f>IFERROR(_xll.qlIndexFixing(Index3M,H2402,TRUE,_xll.ohTrigger(RecalcTrigger,Trigger3M)),NA())</f>
        <v>5.4848788556869366E-3</v>
      </c>
      <c r="L2402" s="44">
        <f>IFERROR(_xll.qlIndexFixing(Index6M,$H2402,TRUE,_xll.ohTrigger(RecalcTrigger,Trigger6M)),NA())</f>
        <v>5.6592990594955149E-3</v>
      </c>
      <c r="M2402" s="145">
        <f>IFERROR(_xll.qlIndexFixing(Index1Y,$H2402,TRUE,_xll.ohTrigger(RecalcTrigger,Trigger1Y)),NA())</f>
        <v>5.5699674784542965E-3</v>
      </c>
      <c r="N2402" s="144">
        <f>IFERROR(_xll.qlIndexFixing(ONIndex1M,I2402,TRUE,_xll.ohTrigger(RecalcTrigger,Trigger1M)),NA())</f>
        <v>5.2677544412915722E-3</v>
      </c>
      <c r="O2402" s="44">
        <f>IFERROR(_xll.qlIndexFixing(ONIndex3M,I2402,TRUE,_xll.ohTrigger(RecalcTrigger,Trigger3M)),NA())</f>
        <v>5.5119496267241885E-3</v>
      </c>
      <c r="P2402" s="44">
        <f>IFERROR(_xll.qlIndexFixing(ONIndex6M,I2402,TRUE,_xll.ohTrigger(RecalcTrigger,Trigger6M)),NA())</f>
        <v>5.6822066591966092E-3</v>
      </c>
      <c r="Q2402" s="145">
        <f>IFERROR(_xll.qlIndexFixing(ONIndex1Y,I2402,TRUE,_xll.ohTrigger(RecalcTrigger,Trigger1Y)),NA())</f>
        <v>5.6882891986287376E-3</v>
      </c>
    </row>
    <row r="2403" spans="2:17" x14ac:dyDescent="0.2">
      <c r="B2403" s="39" t="s">
        <v>42</v>
      </c>
      <c r="D2403" s="42">
        <f>_xll.qlCalendarAdvance(Calendar,$D2402,B2403,"f",FALSE)</f>
        <v>56598</v>
      </c>
      <c r="E2403" s="139">
        <f>_xll.qlInterestRateIndexValueDate(IndexON,D2403)</f>
        <v>56598</v>
      </c>
      <c r="F2403" s="155">
        <f>IFERROR(_xll.qlIndexFixing(IndexON,D2403,TRUE,_xll.ohTrigger(RecalcTrigger,TriggerON)),NA())</f>
        <v>5.214023822377456E-3</v>
      </c>
      <c r="H2403" s="42">
        <f>_xll.qlCalendarAdvance(Calendar,$H2402,B2403,"f",FALSE)</f>
        <v>56598</v>
      </c>
      <c r="I2403" s="139">
        <f>_xll.qlInterestRateIndexValueDate(Index1M,$H2403)</f>
        <v>56600</v>
      </c>
      <c r="J2403" s="144">
        <f>IFERROR(_xll.qlIndexFixing(Index1M,$H2403,TRUE,_xll.ohTrigger(RecalcTrigger,Trigger1M)),NA())</f>
        <v>5.2551901663960843E-3</v>
      </c>
      <c r="K2403" s="44">
        <f>IFERROR(_xll.qlIndexFixing(Index3M,H2403,TRUE,_xll.ohTrigger(RecalcTrigger,Trigger3M)),NA())</f>
        <v>5.4795322509777478E-3</v>
      </c>
      <c r="L2403" s="44">
        <f>IFERROR(_xll.qlIndexFixing(Index6M,$H2403,TRUE,_xll.ohTrigger(RecalcTrigger,Trigger6M)),NA())</f>
        <v>5.6568112091161813E-3</v>
      </c>
      <c r="M2403" s="145">
        <f>IFERROR(_xll.qlIndexFixing(Index1Y,$H2403,TRUE,_xll.ohTrigger(RecalcTrigger,Trigger1Y)),NA())</f>
        <v>5.5646088349615239E-3</v>
      </c>
      <c r="N2403" s="144">
        <f>IFERROR(_xll.qlIndexFixing(ONIndex1M,I2403,TRUE,_xll.ohTrigger(RecalcTrigger,Trigger1M)),NA())</f>
        <v>5.2625591311095121E-3</v>
      </c>
      <c r="O2403" s="44">
        <f>IFERROR(_xll.qlIndexFixing(ONIndex3M,I2403,TRUE,_xll.ohTrigger(RecalcTrigger,Trigger3M)),NA())</f>
        <v>5.5066583206908604E-3</v>
      </c>
      <c r="P2403" s="44">
        <f>IFERROR(_xll.qlIndexFixing(ONIndex6M,I2403,TRUE,_xll.ohTrigger(RecalcTrigger,Trigger6M)),NA())</f>
        <v>5.679661036444017E-3</v>
      </c>
      <c r="Q2403" s="145">
        <f>IFERROR(_xll.qlIndexFixing(ONIndex1Y,I2403,TRUE,_xll.ohTrigger(RecalcTrigger,Trigger1Y)),NA())</f>
        <v>5.6831368729426401E-3</v>
      </c>
    </row>
    <row r="2404" spans="2:17" x14ac:dyDescent="0.2">
      <c r="B2404" s="39" t="s">
        <v>42</v>
      </c>
      <c r="D2404" s="42">
        <f>_xll.qlCalendarAdvance(Calendar,$D2403,B2404,"f",FALSE)</f>
        <v>56605</v>
      </c>
      <c r="E2404" s="139">
        <f>_xll.qlInterestRateIndexValueDate(IndexON,D2404)</f>
        <v>56605</v>
      </c>
      <c r="F2404" s="155">
        <f>IFERROR(_xll.qlIndexFixing(IndexON,D2404,TRUE,_xll.ohTrigger(RecalcTrigger,TriggerON)),NA())</f>
        <v>5.208960519720307E-3</v>
      </c>
      <c r="H2404" s="42">
        <f>_xll.qlCalendarAdvance(Calendar,$H2403,B2404,"f",FALSE)</f>
        <v>56605</v>
      </c>
      <c r="I2404" s="139">
        <f>_xll.qlInterestRateIndexValueDate(Index1M,$H2404)</f>
        <v>56607</v>
      </c>
      <c r="J2404" s="144">
        <f>IFERROR(_xll.qlIndexFixing(Index1M,$H2404,TRUE,_xll.ohTrigger(RecalcTrigger,Trigger1M)),NA())</f>
        <v>5.2499729275626295E-3</v>
      </c>
      <c r="K2404" s="44">
        <f>IFERROR(_xll.qlIndexFixing(Index3M,H2404,TRUE,_xll.ohTrigger(RecalcTrigger,Trigger3M)),NA())</f>
        <v>5.4741773254862736E-3</v>
      </c>
      <c r="L2404" s="44">
        <f>IFERROR(_xll.qlIndexFixing(Index6M,$H2404,TRUE,_xll.ohTrigger(RecalcTrigger,Trigger6M)),NA())</f>
        <v>5.6543286830896752E-3</v>
      </c>
      <c r="M2404" s="145">
        <f>IFERROR(_xll.qlIndexFixing(Index1Y,$H2404,TRUE,_xll.ohTrigger(RecalcTrigger,Trigger1Y)),NA())</f>
        <v>5.5592432104631696E-3</v>
      </c>
      <c r="N2404" s="144">
        <f>IFERROR(_xll.qlIndexFixing(ONIndex1M,I2404,TRUE,_xll.ohTrigger(RecalcTrigger,Trigger1M)),NA())</f>
        <v>5.2566125688269238E-3</v>
      </c>
      <c r="O2404" s="44">
        <f>IFERROR(_xll.qlIndexFixing(ONIndex3M,I2404,TRUE,_xll.ohTrigger(RecalcTrigger,Trigger3M)),NA())</f>
        <v>5.5006009606373141E-3</v>
      </c>
      <c r="P2404" s="44">
        <f>IFERROR(_xll.qlIndexFixing(ONIndex6M,I2404,TRUE,_xll.ohTrigger(RecalcTrigger,Trigger6M)),NA())</f>
        <v>5.6767580456362765E-3</v>
      </c>
      <c r="Q2404" s="145">
        <f>IFERROR(_xll.qlIndexFixing(ONIndex1Y,I2404,TRUE,_xll.ohTrigger(RecalcTrigger,Trigger1Y)),NA())</f>
        <v>5.6772400953164492E-3</v>
      </c>
    </row>
    <row r="2405" spans="2:17" x14ac:dyDescent="0.2">
      <c r="B2405" s="39" t="s">
        <v>42</v>
      </c>
      <c r="D2405" s="42">
        <f>_xll.qlCalendarAdvance(Calendar,$D2404,B2405,"f",FALSE)</f>
        <v>56612</v>
      </c>
      <c r="E2405" s="139">
        <f>_xll.qlInterestRateIndexValueDate(IndexON,D2405)</f>
        <v>56612</v>
      </c>
      <c r="F2405" s="155">
        <f>IFERROR(_xll.qlIndexFixing(IndexON,D2405,TRUE,_xll.ohTrigger(RecalcTrigger,TriggerON)),NA())</f>
        <v>5.2038904141049613E-3</v>
      </c>
      <c r="H2405" s="42">
        <f>_xll.qlCalendarAdvance(Calendar,$H2404,B2405,"f",FALSE)</f>
        <v>56612</v>
      </c>
      <c r="I2405" s="139">
        <f>_xll.qlInterestRateIndexValueDate(Index1M,$H2405)</f>
        <v>56614</v>
      </c>
      <c r="J2405" s="144">
        <f>IFERROR(_xll.qlIndexFixing(Index1M,$H2405,TRUE,_xll.ohTrigger(RecalcTrigger,Trigger1M)),NA())</f>
        <v>5.2457549811841652E-3</v>
      </c>
      <c r="K2405" s="44">
        <f>IFERROR(_xll.qlIndexFixing(Index3M,H2405,TRUE,_xll.ohTrigger(RecalcTrigger,Trigger3M)),NA())</f>
        <v>5.4688140749057368E-3</v>
      </c>
      <c r="L2405" s="44">
        <f>IFERROR(_xll.qlIndexFixing(Index6M,$H2405,TRUE,_xll.ohTrigger(RecalcTrigger,Trigger6M)),NA())</f>
        <v>5.6519822828971925E-3</v>
      </c>
      <c r="M2405" s="145">
        <f>IFERROR(_xll.qlIndexFixing(Index1Y,$H2405,TRUE,_xll.ohTrigger(RecalcTrigger,Trigger1Y)),NA())</f>
        <v>5.5538706008621281E-3</v>
      </c>
      <c r="N2405" s="144">
        <f>IFERROR(_xll.qlIndexFixing(ONIndex1M,I2405,TRUE,_xll.ohTrigger(RecalcTrigger,Trigger1M)),NA())</f>
        <v>5.2514013931759251E-3</v>
      </c>
      <c r="O2405" s="44">
        <f>IFERROR(_xll.qlIndexFixing(ONIndex3M,I2405,TRUE,_xll.ohTrigger(RecalcTrigger,Trigger3M)),NA())</f>
        <v>5.4952918818607088E-3</v>
      </c>
      <c r="P2405" s="44">
        <f>IFERROR(_xll.qlIndexFixing(ONIndex6M,I2405,TRUE,_xll.ohTrigger(RecalcTrigger,Trigger6M)),NA())</f>
        <v>5.6742234496631738E-3</v>
      </c>
      <c r="Q2405" s="145">
        <f>IFERROR(_xll.qlIndexFixing(ONIndex1Y,I2405,TRUE,_xll.ohTrigger(RecalcTrigger,Trigger1Y)),NA())</f>
        <v>5.6720730554804533E-3</v>
      </c>
    </row>
    <row r="2406" spans="2:17" x14ac:dyDescent="0.2">
      <c r="B2406" s="39" t="s">
        <v>42</v>
      </c>
      <c r="D2406" s="42">
        <f>_xll.qlCalendarAdvance(Calendar,$D2405,B2406,"f",FALSE)</f>
        <v>56619</v>
      </c>
      <c r="E2406" s="139">
        <f>_xll.qlInterestRateIndexValueDate(IndexON,D2406)</f>
        <v>56619</v>
      </c>
      <c r="F2406" s="155">
        <f>IFERROR(_xll.qlIndexFixing(IndexON,D2406,TRUE,_xll.ohTrigger(RecalcTrigger,TriggerON)),NA())</f>
        <v>5.1988135046521222E-3</v>
      </c>
      <c r="H2406" s="42">
        <f>_xll.qlCalendarAdvance(Calendar,$H2405,B2406,"f",FALSE)</f>
        <v>56619</v>
      </c>
      <c r="I2406" s="139">
        <f>_xll.qlInterestRateIndexValueDate(Index1M,$H2406)</f>
        <v>56621</v>
      </c>
      <c r="J2406" s="144">
        <f>IFERROR(_xll.qlIndexFixing(Index1M,$H2406,TRUE,_xll.ohTrigger(RecalcTrigger,Trigger1M)),NA())</f>
        <v>5.2395162233750958E-3</v>
      </c>
      <c r="K2406" s="44">
        <f>IFERROR(_xll.qlIndexFixing(Index3M,H2406,TRUE,_xll.ohTrigger(RecalcTrigger,Trigger3M)),NA())</f>
        <v>5.4634424949293603E-3</v>
      </c>
      <c r="L2406" s="44">
        <f>IFERROR(_xll.qlIndexFixing(Index6M,$H2406,TRUE,_xll.ohTrigger(RecalcTrigger,Trigger6M)),NA())</f>
        <v>5.6495100982748734E-3</v>
      </c>
      <c r="M2406" s="145">
        <f>IFERROR(_xll.qlIndexFixing(Index1Y,$H2406,TRUE,_xll.ohTrigger(RecalcTrigger,Trigger1Y)),NA())</f>
        <v>5.5484910020617293E-3</v>
      </c>
      <c r="N2406" s="144">
        <f>IFERROR(_xll.qlIndexFixing(ONIndex1M,I2406,TRUE,_xll.ohTrigger(RecalcTrigger,Trigger1M)),NA())</f>
        <v>5.2469287762590966E-3</v>
      </c>
      <c r="O2406" s="44">
        <f>IFERROR(_xll.qlIndexFixing(ONIndex3M,I2406,TRUE,_xll.ohTrigger(RecalcTrigger,Trigger3M)),NA())</f>
        <v>5.4907346361598997E-3</v>
      </c>
      <c r="P2406" s="44">
        <f>IFERROR(_xll.qlIndexFixing(ONIndex6M,I2406,TRUE,_xll.ohTrigger(RecalcTrigger,Trigger6M)),NA())</f>
        <v>5.6720550510025447E-3</v>
      </c>
      <c r="Q2406" s="145">
        <f>IFERROR(_xll.qlIndexFixing(ONIndex1Y,I2406,TRUE,_xll.ohTrigger(RecalcTrigger,Trigger1Y)),NA())</f>
        <v>5.6676386938026013E-3</v>
      </c>
    </row>
    <row r="2407" spans="2:17" x14ac:dyDescent="0.2">
      <c r="B2407" s="39" t="s">
        <v>42</v>
      </c>
      <c r="D2407" s="42">
        <f>_xll.qlCalendarAdvance(Calendar,$D2406,B2407,"f",FALSE)</f>
        <v>56626</v>
      </c>
      <c r="E2407" s="139">
        <f>_xll.qlInterestRateIndexValueDate(IndexON,D2407)</f>
        <v>56626</v>
      </c>
      <c r="F2407" s="155">
        <f>IFERROR(_xll.qlIndexFixing(IndexON,D2407,TRUE,_xll.ohTrigger(RecalcTrigger,TriggerON)),NA())</f>
        <v>5.1937297902426849E-3</v>
      </c>
      <c r="H2407" s="42">
        <f>_xll.qlCalendarAdvance(Calendar,$H2406,B2407,"f",FALSE)</f>
        <v>56626</v>
      </c>
      <c r="I2407" s="139">
        <f>_xll.qlInterestRateIndexValueDate(Index1M,$H2407)</f>
        <v>56628</v>
      </c>
      <c r="J2407" s="144">
        <f>IFERROR(_xll.qlIndexFixing(Index1M,$H2407,TRUE,_xll.ohTrigger(RecalcTrigger,Trigger1M)),NA())</f>
        <v>5.2342767547586266E-3</v>
      </c>
      <c r="K2407" s="44">
        <f>IFERROR(_xll.qlIndexFixing(Index3M,H2407,TRUE,_xll.ohTrigger(RecalcTrigger,Trigger3M)),NA())</f>
        <v>5.4580625812503669E-3</v>
      </c>
      <c r="L2407" s="44">
        <f>IFERROR(_xll.qlIndexFixing(Index6M,$H2407,TRUE,_xll.ohTrigger(RecalcTrigger,Trigger6M)),NA())</f>
        <v>5.6470432777970423E-3</v>
      </c>
      <c r="M2407" s="145">
        <f>IFERROR(_xll.qlIndexFixing(Index1Y,$H2407,TRUE,_xll.ohTrigger(RecalcTrigger,Trigger1Y)),NA())</f>
        <v>5.543104409965964E-3</v>
      </c>
      <c r="N2407" s="144">
        <f>IFERROR(_xll.qlIndexFixing(ONIndex1M,I2407,TRUE,_xll.ohTrigger(RecalcTrigger,Trigger1M)),NA())</f>
        <v>5.2417038444119157E-3</v>
      </c>
      <c r="O2407" s="44">
        <f>IFERROR(_xll.qlIndexFixing(ONIndex3M,I2407,TRUE,_xll.ohTrigger(RecalcTrigger,Trigger3M)),NA())</f>
        <v>5.4854101381174303E-3</v>
      </c>
      <c r="P2407" s="44">
        <f>IFERROR(_xll.qlIndexFixing(ONIndex6M,I2407,TRUE,_xll.ohTrigger(RecalcTrigger,Trigger6M)),NA())</f>
        <v>5.6695300621445455E-3</v>
      </c>
      <c r="Q2407" s="145">
        <f>IFERROR(_xll.qlIndexFixing(ONIndex1Y,I2407,TRUE,_xll.ohTrigger(RecalcTrigger,Trigger1Y)),NA())</f>
        <v>5.6624588860998415E-3</v>
      </c>
    </row>
    <row r="2408" spans="2:17" x14ac:dyDescent="0.2">
      <c r="B2408" s="39" t="s">
        <v>42</v>
      </c>
      <c r="D2408" s="42">
        <f>_xll.qlCalendarAdvance(Calendar,$D2407,B2408,"f",FALSE)</f>
        <v>56633</v>
      </c>
      <c r="E2408" s="139">
        <f>_xll.qlInterestRateIndexValueDate(IndexON,D2408)</f>
        <v>56633</v>
      </c>
      <c r="F2408" s="155">
        <f>IFERROR(_xll.qlIndexFixing(IndexON,D2408,TRUE,_xll.ohTrigger(RecalcTrigger,TriggerON)),NA())</f>
        <v>5.1886392699174166E-3</v>
      </c>
      <c r="H2408" s="42">
        <f>_xll.qlCalendarAdvance(Calendar,$H2407,B2408,"f",FALSE)</f>
        <v>56633</v>
      </c>
      <c r="I2408" s="139">
        <f>_xll.qlInterestRateIndexValueDate(Index1M,$H2408)</f>
        <v>56635</v>
      </c>
      <c r="J2408" s="144">
        <f>IFERROR(_xll.qlIndexFixing(Index1M,$H2408,TRUE,_xll.ohTrigger(RecalcTrigger,Trigger1M)),NA())</f>
        <v>5.2290298729520956E-3</v>
      </c>
      <c r="K2408" s="44">
        <f>IFERROR(_xll.qlIndexFixing(Index3M,H2408,TRUE,_xll.ohTrigger(RecalcTrigger,Trigger3M)),NA())</f>
        <v>5.4526743295610913E-3</v>
      </c>
      <c r="L2408" s="44">
        <f>IFERROR(_xll.qlIndexFixing(Index6M,$H2408,TRUE,_xll.ohTrigger(RecalcTrigger,Trigger6M)),NA())</f>
        <v>5.6445818350863925E-3</v>
      </c>
      <c r="M2408" s="145">
        <f>IFERROR(_xll.qlIndexFixing(Index1Y,$H2408,TRUE,_xll.ohTrigger(RecalcTrigger,Trigger1Y)),NA())</f>
        <v>5.5377108204781623E-3</v>
      </c>
      <c r="N2408" s="144">
        <f>IFERROR(_xll.qlIndexFixing(ONIndex1M,I2408,TRUE,_xll.ohTrigger(RecalcTrigger,Trigger1M)),NA())</f>
        <v>5.2364715030517317E-3</v>
      </c>
      <c r="O2408" s="44">
        <f>IFERROR(_xll.qlIndexFixing(ONIndex3M,I2408,TRUE,_xll.ohTrigger(RecalcTrigger,Trigger3M)),NA())</f>
        <v>5.4800773311214357E-3</v>
      </c>
      <c r="P2408" s="44">
        <f>IFERROR(_xll.qlIndexFixing(ONIndex6M,I2408,TRUE,_xll.ohTrigger(RecalcTrigger,Trigger6M)),NA())</f>
        <v>5.6670102657729871E-3</v>
      </c>
      <c r="Q2408" s="145">
        <f>IFERROR(_xll.qlIndexFixing(ONIndex1Y,I2408,TRUE,_xll.ohTrigger(RecalcTrigger,Trigger1Y)),NA())</f>
        <v>5.6572721974212925E-3</v>
      </c>
    </row>
    <row r="2409" spans="2:17" x14ac:dyDescent="0.2">
      <c r="B2409" s="39" t="s">
        <v>42</v>
      </c>
      <c r="D2409" s="42">
        <f>_xll.qlCalendarAdvance(Calendar,$D2408,B2409,"f",FALSE)</f>
        <v>56640</v>
      </c>
      <c r="E2409" s="139">
        <f>_xll.qlInterestRateIndexValueDate(IndexON,D2409)</f>
        <v>56640</v>
      </c>
      <c r="F2409" s="155">
        <f>IFERROR(_xll.qlIndexFixing(IndexON,D2409,TRUE,_xll.ohTrigger(RecalcTrigger,TriggerON)),NA())</f>
        <v>5.1835419426371487E-3</v>
      </c>
      <c r="H2409" s="42">
        <f>_xll.qlCalendarAdvance(Calendar,$H2408,B2409,"f",FALSE)</f>
        <v>56640</v>
      </c>
      <c r="I2409" s="139">
        <f>_xll.qlInterestRateIndexValueDate(Index1M,$H2409)</f>
        <v>56642</v>
      </c>
      <c r="J2409" s="144">
        <f>IFERROR(_xll.qlIndexFixing(Index1M,$H2409,TRUE,_xll.ohTrigger(RecalcTrigger,Trigger1M)),NA())</f>
        <v>5.2247895466012734E-3</v>
      </c>
      <c r="K2409" s="44">
        <f>IFERROR(_xll.qlIndexFixing(Index3M,H2409,TRUE,_xll.ohTrigger(RecalcTrigger,Trigger3M)),NA())</f>
        <v>5.4472777355538682E-3</v>
      </c>
      <c r="L2409" s="44">
        <f>IFERROR(_xll.qlIndexFixing(Index6M,$H2409,TRUE,_xll.ohTrigger(RecalcTrigger,Trigger6M)),NA())</f>
        <v>5.6421257837651773E-3</v>
      </c>
      <c r="M2409" s="145">
        <f>IFERROR(_xll.qlIndexFixing(Index1Y,$H2409,TRUE,_xll.ohTrigger(RecalcTrigger,Trigger1Y)),NA())</f>
        <v>5.5323102295034088E-3</v>
      </c>
      <c r="N2409" s="144">
        <f>IFERROR(_xll.qlIndexFixing(ONIndex1M,I2409,TRUE,_xll.ohTrigger(RecalcTrigger,Trigger1M)),NA())</f>
        <v>5.2312317504998873E-3</v>
      </c>
      <c r="O2409" s="44">
        <f>IFERROR(_xll.qlIndexFixing(ONIndex3M,I2409,TRUE,_xll.ohTrigger(RecalcTrigger,Trigger3M)),NA())</f>
        <v>5.4747362110951769E-3</v>
      </c>
      <c r="P2409" s="44">
        <f>IFERROR(_xll.qlIndexFixing(ONIndex6M,I2409,TRUE,_xll.ohTrigger(RecalcTrigger,Trigger6M)),NA())</f>
        <v>5.6644956755569353E-3</v>
      </c>
      <c r="Q2409" s="145">
        <f>IFERROR(_xll.qlIndexFixing(ONIndex1Y,I2409,TRUE,_xll.ohTrigger(RecalcTrigger,Trigger1Y)),NA())</f>
        <v>5.6520786235303433E-3</v>
      </c>
    </row>
    <row r="2410" spans="2:17" x14ac:dyDescent="0.2">
      <c r="B2410" s="39" t="s">
        <v>42</v>
      </c>
      <c r="D2410" s="42">
        <f>_xll.qlCalendarAdvance(Calendar,$D2409,B2410,"f",FALSE)</f>
        <v>56647</v>
      </c>
      <c r="E2410" s="139">
        <f>_xll.qlInterestRateIndexValueDate(IndexON,D2410)</f>
        <v>56647</v>
      </c>
      <c r="F2410" s="155">
        <f>IFERROR(_xll.qlIndexFixing(IndexON,D2410,TRUE,_xll.ohTrigger(RecalcTrigger,TriggerON)),NA())</f>
        <v>5.1784378074426485E-3</v>
      </c>
      <c r="H2410" s="42">
        <f>_xll.qlCalendarAdvance(Calendar,$H2409,B2410,"f",FALSE)</f>
        <v>56647</v>
      </c>
      <c r="I2410" s="139">
        <f>_xll.qlInterestRateIndexValueDate(Index1M,$H2410)</f>
        <v>56649</v>
      </c>
      <c r="J2410" s="144">
        <f>IFERROR(_xll.qlIndexFixing(Index1M,$H2410,TRUE,_xll.ohTrigger(RecalcTrigger,Trigger1M)),NA())</f>
        <v>5.2198681262240398E-3</v>
      </c>
      <c r="K2410" s="44">
        <f>IFERROR(_xll.qlIndexFixing(Index3M,H2410,TRUE,_xll.ohTrigger(RecalcTrigger,Trigger3M)),NA())</f>
        <v>5.4422192936345089E-3</v>
      </c>
      <c r="L2410" s="44">
        <f>IFERROR(_xll.qlIndexFixing(Index6M,$H2410,TRUE,_xll.ohTrigger(RecalcTrigger,Trigger6M)),NA())</f>
        <v>5.6396751374556487E-3</v>
      </c>
      <c r="M2410" s="145">
        <f>IFERROR(_xll.qlIndexFixing(Index1Y,$H2410,TRUE,_xll.ohTrigger(RecalcTrigger,Trigger1Y)),NA())</f>
        <v>5.5269026329448166E-3</v>
      </c>
      <c r="N2410" s="144">
        <f>IFERROR(_xll.qlIndexFixing(ONIndex1M,I2410,TRUE,_xll.ohTrigger(RecalcTrigger,Trigger1M)),NA())</f>
        <v>5.2259845851576614E-3</v>
      </c>
      <c r="O2410" s="44">
        <f>IFERROR(_xll.qlIndexFixing(ONIndex3M,I2410,TRUE,_xll.ohTrigger(RecalcTrigger,Trigger3M)),NA())</f>
        <v>5.4693867734023627E-3</v>
      </c>
      <c r="P2410" s="44">
        <f>IFERROR(_xll.qlIndexFixing(ONIndex6M,I2410,TRUE,_xll.ohTrigger(RecalcTrigger,Trigger6M)),NA())</f>
        <v>5.661986304845712E-3</v>
      </c>
      <c r="Q2410" s="145">
        <f>IFERROR(_xll.qlIndexFixing(ONIndex1Y,I2410,TRUE,_xll.ohTrigger(RecalcTrigger,Trigger1Y)),NA())</f>
        <v>5.6468781602703189E-3</v>
      </c>
    </row>
    <row r="2411" spans="2:17" x14ac:dyDescent="0.2">
      <c r="B2411" s="39" t="s">
        <v>42</v>
      </c>
      <c r="D2411" s="42">
        <f>_xll.qlCalendarAdvance(Calendar,$D2410,B2411,"f",FALSE)</f>
        <v>56654</v>
      </c>
      <c r="E2411" s="139">
        <f>_xll.qlInterestRateIndexValueDate(IndexON,D2411)</f>
        <v>56654</v>
      </c>
      <c r="F2411" s="155">
        <f>IFERROR(_xll.qlIndexFixing(IndexON,D2411,TRUE,_xll.ohTrigger(RecalcTrigger,TriggerON)),NA())</f>
        <v>5.1733268632947471E-3</v>
      </c>
      <c r="H2411" s="42">
        <f>_xll.qlCalendarAdvance(Calendar,$H2410,B2411,"f",FALSE)</f>
        <v>56654</v>
      </c>
      <c r="I2411" s="139">
        <f>_xll.qlInterestRateIndexValueDate(Index1M,$H2411)</f>
        <v>56656</v>
      </c>
      <c r="J2411" s="144">
        <f>IFERROR(_xll.qlIndexFixing(Index1M,$H2411,TRUE,_xll.ohTrigger(RecalcTrigger,Trigger1M)),NA())</f>
        <v>5.2146014202698278E-3</v>
      </c>
      <c r="K2411" s="44">
        <f>IFERROR(_xll.qlIndexFixing(Index3M,H2411,TRUE,_xll.ohTrigger(RecalcTrigger,Trigger3M)),NA())</f>
        <v>5.4368066811010547E-3</v>
      </c>
      <c r="L2411" s="44">
        <f>IFERROR(_xll.qlIndexFixing(Index6M,$H2411,TRUE,_xll.ohTrigger(RecalcTrigger,Trigger6M)),NA())</f>
        <v>5.637229909779177E-3</v>
      </c>
      <c r="M2411" s="145">
        <f>IFERROR(_xll.qlIndexFixing(Index1Y,$H2411,TRUE,_xll.ohTrigger(RecalcTrigger,Trigger1Y)),NA())</f>
        <v>5.5214880267079073E-3</v>
      </c>
      <c r="N2411" s="144">
        <f>IFERROR(_xll.qlIndexFixing(ONIndex1M,I2411,TRUE,_xll.ohTrigger(RecalcTrigger,Trigger1M)),NA())</f>
        <v>5.2207300054263328E-3</v>
      </c>
      <c r="O2411" s="44">
        <f>IFERROR(_xll.qlIndexFixing(ONIndex3M,I2411,TRUE,_xll.ohTrigger(RecalcTrigger,Trigger3M)),NA())</f>
        <v>5.464029013966254E-3</v>
      </c>
      <c r="P2411" s="44">
        <f>IFERROR(_xll.qlIndexFixing(ONIndex6M,I2411,TRUE,_xll.ohTrigger(RecalcTrigger,Trigger6M)),NA())</f>
        <v>5.659482167548191E-3</v>
      </c>
      <c r="Q2411" s="145">
        <f>IFERROR(_xll.qlIndexFixing(ONIndex1Y,I2411,TRUE,_xll.ohTrigger(RecalcTrigger,Trigger1Y)),NA())</f>
        <v>5.6416708035644803E-3</v>
      </c>
    </row>
    <row r="2412" spans="2:17" x14ac:dyDescent="0.2">
      <c r="B2412" s="39" t="s">
        <v>42</v>
      </c>
      <c r="D2412" s="42">
        <f>_xll.qlCalendarAdvance(Calendar,$D2411,B2412,"f",FALSE)</f>
        <v>56661</v>
      </c>
      <c r="E2412" s="139">
        <f>_xll.qlInterestRateIndexValueDate(IndexON,D2412)</f>
        <v>56661</v>
      </c>
      <c r="F2412" s="155">
        <f>IFERROR(_xll.qlIndexFixing(IndexON,D2412,TRUE,_xll.ohTrigger(RecalcTrigger,TriggerON)),NA())</f>
        <v>5.1682091090743398E-3</v>
      </c>
      <c r="H2412" s="42">
        <f>_xll.qlCalendarAdvance(Calendar,$H2411,B2412,"f",FALSE)</f>
        <v>56661</v>
      </c>
      <c r="I2412" s="139">
        <f>_xll.qlInterestRateIndexValueDate(Index1M,$H2412)</f>
        <v>56663</v>
      </c>
      <c r="J2412" s="144">
        <f>IFERROR(_xll.qlIndexFixing(Index1M,$H2412,TRUE,_xll.ohTrigger(RecalcTrigger,Trigger1M)),NA())</f>
        <v>5.209327295193157E-3</v>
      </c>
      <c r="K2412" s="44">
        <f>IFERROR(_xll.qlIndexFixing(Index3M,H2412,TRUE,_xll.ohTrigger(RecalcTrigger,Trigger3M)),NA())</f>
        <v>5.43138571368138E-3</v>
      </c>
      <c r="L2412" s="44">
        <f>IFERROR(_xll.qlIndexFixing(Index6M,$H2412,TRUE,_xll.ohTrigger(RecalcTrigger,Trigger6M)),NA())</f>
        <v>5.6347901143575718E-3</v>
      </c>
      <c r="M2412" s="145">
        <f>IFERROR(_xll.qlIndexFixing(Index1Y,$H2412,TRUE,_xll.ohTrigger(RecalcTrigger,Trigger1Y)),NA())</f>
        <v>5.5160664066971066E-3</v>
      </c>
      <c r="N2412" s="144">
        <f>IFERROR(_xll.qlIndexFixing(ONIndex1M,I2412,TRUE,_xll.ohTrigger(RecalcTrigger,Trigger1M)),NA())</f>
        <v>5.2154680095473083E-3</v>
      </c>
      <c r="O2412" s="44">
        <f>IFERROR(_xll.qlIndexFixing(ONIndex3M,I2412,TRUE,_xll.ohTrigger(RecalcTrigger,Trigger3M)),NA())</f>
        <v>5.4586629282304955E-3</v>
      </c>
      <c r="P2412" s="44">
        <f>IFERROR(_xll.qlIndexFixing(ONIndex6M,I2412,TRUE,_xll.ohTrigger(RecalcTrigger,Trigger6M)),NA())</f>
        <v>5.6569832770936301E-3</v>
      </c>
      <c r="Q2412" s="145">
        <f>IFERROR(_xll.qlIndexFixing(ONIndex1Y,I2412,TRUE,_xll.ohTrigger(RecalcTrigger,Trigger1Y)),NA())</f>
        <v>5.6364565490163443E-3</v>
      </c>
    </row>
    <row r="2413" spans="2:17" x14ac:dyDescent="0.2">
      <c r="B2413" s="39" t="s">
        <v>42</v>
      </c>
      <c r="D2413" s="42">
        <f>_xll.qlCalendarAdvance(Calendar,$D2412,B2413,"f",FALSE)</f>
        <v>56668</v>
      </c>
      <c r="E2413" s="139">
        <f>_xll.qlInterestRateIndexValueDate(IndexON,D2413)</f>
        <v>56668</v>
      </c>
      <c r="F2413" s="155">
        <f>IFERROR(_xll.qlIndexFixing(IndexON,D2413,TRUE,_xll.ohTrigger(RecalcTrigger,TriggerON)),NA())</f>
        <v>5.1630845439820661E-3</v>
      </c>
      <c r="H2413" s="42">
        <f>_xll.qlCalendarAdvance(Calendar,$H2412,B2413,"f",FALSE)</f>
        <v>56668</v>
      </c>
      <c r="I2413" s="139">
        <f>_xll.qlInterestRateIndexValueDate(Index1M,$H2413)</f>
        <v>56670</v>
      </c>
      <c r="J2413" s="144">
        <f>IFERROR(_xll.qlIndexFixing(Index1M,$H2413,TRUE,_xll.ohTrigger(RecalcTrigger,Trigger1M)),NA())</f>
        <v>5.2040457493610481E-3</v>
      </c>
      <c r="K2413" s="44">
        <f>IFERROR(_xll.qlIndexFixing(Index3M,H2413,TRUE,_xll.ohTrigger(RecalcTrigger,Trigger3M)),NA())</f>
        <v>5.4259563870706125E-3</v>
      </c>
      <c r="L2413" s="44">
        <f>IFERROR(_xll.qlIndexFixing(Index6M,$H2413,TRUE,_xll.ohTrigger(RecalcTrigger,Trigger6M)),NA())</f>
        <v>5.6323557648135271E-3</v>
      </c>
      <c r="M2413" s="145">
        <f>IFERROR(_xll.qlIndexFixing(Index1Y,$H2413,TRUE,_xll.ohTrigger(RecalcTrigger,Trigger1Y)),NA())</f>
        <v>5.5106377688174998E-3</v>
      </c>
      <c r="N2413" s="144">
        <f>IFERROR(_xll.qlIndexFixing(ONIndex1M,I2413,TRUE,_xll.ohTrigger(RecalcTrigger,Trigger1M)),NA())</f>
        <v>5.2101985959218666E-3</v>
      </c>
      <c r="O2413" s="44">
        <f>IFERROR(_xll.qlIndexFixing(ONIndex3M,I2413,TRUE,_xll.ohTrigger(RecalcTrigger,Trigger3M)),NA())</f>
        <v>5.4532885121183483E-3</v>
      </c>
      <c r="P2413" s="44">
        <f>IFERROR(_xll.qlIndexFixing(ONIndex6M,I2413,TRUE,_xll.ohTrigger(RecalcTrigger,Trigger6M)),NA())</f>
        <v>5.6544896471510953E-3</v>
      </c>
      <c r="Q2413" s="145">
        <f>IFERROR(_xll.qlIndexFixing(ONIndex1Y,I2413,TRUE,_xll.ohTrigger(RecalcTrigger,Trigger1Y)),NA())</f>
        <v>5.6312353927090442E-3</v>
      </c>
    </row>
    <row r="2414" spans="2:17" x14ac:dyDescent="0.2">
      <c r="B2414" s="39" t="s">
        <v>42</v>
      </c>
      <c r="D2414" s="42">
        <f>_xll.qlCalendarAdvance(Calendar,$D2413,B2414,"f",FALSE)</f>
        <v>56675</v>
      </c>
      <c r="E2414" s="139">
        <f>_xll.qlInterestRateIndexValueDate(IndexON,D2414)</f>
        <v>56675</v>
      </c>
      <c r="F2414" s="155">
        <f>IFERROR(_xll.qlIndexFixing(IndexON,D2414,TRUE,_xll.ohTrigger(RecalcTrigger,TriggerON)),NA())</f>
        <v>5.157953166898821E-3</v>
      </c>
      <c r="H2414" s="42">
        <f>_xll.qlCalendarAdvance(Calendar,$H2413,B2414,"f",FALSE)</f>
        <v>56675</v>
      </c>
      <c r="I2414" s="139">
        <f>_xll.qlInterestRateIndexValueDate(Index1M,$H2414)</f>
        <v>56677</v>
      </c>
      <c r="J2414" s="144">
        <f>IFERROR(_xll.qlIndexFixing(Index1M,$H2414,TRUE,_xll.ohTrigger(RecalcTrigger,Trigger1M)),NA())</f>
        <v>5.1973928138221437E-3</v>
      </c>
      <c r="K2414" s="44">
        <f>IFERROR(_xll.qlIndexFixing(Index3M,H2414,TRUE,_xll.ohTrigger(RecalcTrigger,Trigger3M)),NA())</f>
        <v>5.4194708410904985E-3</v>
      </c>
      <c r="L2414" s="44">
        <f>IFERROR(_xll.qlIndexFixing(Index6M,$H2414,TRUE,_xll.ohTrigger(RecalcTrigger,Trigger6M)),NA())</f>
        <v>5.6292891258529773E-3</v>
      </c>
      <c r="M2414" s="145">
        <f>IFERROR(_xll.qlIndexFixing(Index1Y,$H2414,TRUE,_xll.ohTrigger(RecalcTrigger,Trigger1Y)),NA())</f>
        <v>5.5041492092033672E-3</v>
      </c>
      <c r="N2414" s="144">
        <f>IFERROR(_xll.qlIndexFixing(ONIndex1M,I2414,TRUE,_xll.ohTrigger(RecalcTrigger,Trigger1M)),NA())</f>
        <v>5.2049217630312228E-3</v>
      </c>
      <c r="O2414" s="44">
        <f>IFERROR(_xll.qlIndexFixing(ONIndex3M,I2414,TRUE,_xll.ohTrigger(RecalcTrigger,Trigger3M)),NA())</f>
        <v>5.4479057611533932E-3</v>
      </c>
      <c r="P2414" s="44">
        <f>IFERROR(_xll.qlIndexFixing(ONIndex6M,I2414,TRUE,_xll.ohTrigger(RecalcTrigger,Trigger6M)),NA())</f>
        <v>5.6520012913097162E-3</v>
      </c>
      <c r="Q2414" s="145">
        <f>IFERROR(_xll.qlIndexFixing(ONIndex1Y,I2414,TRUE,_xll.ohTrigger(RecalcTrigger,Trigger1Y)),NA())</f>
        <v>5.6260073301661606E-3</v>
      </c>
    </row>
    <row r="2415" spans="2:17" x14ac:dyDescent="0.2">
      <c r="B2415" s="39" t="s">
        <v>42</v>
      </c>
      <c r="D2415" s="42">
        <f>_xll.qlCalendarAdvance(Calendar,$D2414,B2415,"f",FALSE)</f>
        <v>56682</v>
      </c>
      <c r="E2415" s="139">
        <f>_xll.qlInterestRateIndexValueDate(IndexON,D2415)</f>
        <v>56682</v>
      </c>
      <c r="F2415" s="155">
        <f>IFERROR(_xll.qlIndexFixing(IndexON,D2415,TRUE,_xll.ohTrigger(RecalcTrigger,TriggerON)),NA())</f>
        <v>5.1528149767854359E-3</v>
      </c>
      <c r="H2415" s="42">
        <f>_xll.qlCalendarAdvance(Calendar,$H2414,B2415,"f",FALSE)</f>
        <v>56682</v>
      </c>
      <c r="I2415" s="139">
        <f>_xll.qlInterestRateIndexValueDate(Index1M,$H2415)</f>
        <v>56684</v>
      </c>
      <c r="J2415" s="144">
        <f>IFERROR(_xll.qlIndexFixing(Index1M,$H2415,TRUE,_xll.ohTrigger(RecalcTrigger,Trigger1M)),NA())</f>
        <v>5.192093994036695E-3</v>
      </c>
      <c r="K2415" s="44">
        <f>IFERROR(_xll.qlIndexFixing(Index3M,H2415,TRUE,_xll.ohTrigger(RecalcTrigger,Trigger3M)),NA())</f>
        <v>5.4140227417666447E-3</v>
      </c>
      <c r="L2415" s="44">
        <f>IFERROR(_xll.qlIndexFixing(Index6M,$H2415,TRUE,_xll.ohTrigger(RecalcTrigger,Trigger6M)),NA())</f>
        <v>5.6268674991804555E-3</v>
      </c>
      <c r="M2415" s="145">
        <f>IFERROR(_xll.qlIndexFixing(Index1Y,$H2415,TRUE,_xll.ohTrigger(RecalcTrigger,Trigger1Y)),NA())</f>
        <v>5.4987047604886765E-3</v>
      </c>
      <c r="N2415" s="144">
        <f>IFERROR(_xll.qlIndexFixing(ONIndex1M,I2415,TRUE,_xll.ohTrigger(RecalcTrigger,Trigger1M)),NA())</f>
        <v>5.1996375090368474E-3</v>
      </c>
      <c r="O2415" s="44">
        <f>IFERROR(_xll.qlIndexFixing(ONIndex3M,I2415,TRUE,_xll.ohTrigger(RecalcTrigger,Trigger3M)),NA())</f>
        <v>5.442514670939147E-3</v>
      </c>
      <c r="P2415" s="44">
        <f>IFERROR(_xll.qlIndexFixing(ONIndex6M,I2415,TRUE,_xll.ohTrigger(RecalcTrigger,Trigger6M)),NA())</f>
        <v>5.6495182232385588E-3</v>
      </c>
      <c r="Q2415" s="145">
        <f>IFERROR(_xll.qlIndexFixing(ONIndex1Y,I2415,TRUE,_xll.ohTrigger(RecalcTrigger,Trigger1Y)),NA())</f>
        <v>5.6207723573908908E-3</v>
      </c>
    </row>
    <row r="2416" spans="2:17" x14ac:dyDescent="0.2">
      <c r="B2416" s="39" t="s">
        <v>42</v>
      </c>
      <c r="D2416" s="42">
        <f>_xll.qlCalendarAdvance(Calendar,$D2415,B2416,"f",FALSE)</f>
        <v>56689</v>
      </c>
      <c r="E2416" s="139">
        <f>_xll.qlInterestRateIndexValueDate(IndexON,D2416)</f>
        <v>56689</v>
      </c>
      <c r="F2416" s="155">
        <f>IFERROR(_xll.qlIndexFixing(IndexON,D2416,TRUE,_xll.ohTrigger(RecalcTrigger,TriggerON)),NA())</f>
        <v>5.147669972602742E-3</v>
      </c>
      <c r="H2416" s="42">
        <f>_xll.qlCalendarAdvance(Calendar,$H2415,B2416,"f",FALSE)</f>
        <v>56689</v>
      </c>
      <c r="I2416" s="139">
        <f>_xll.qlInterestRateIndexValueDate(Index1M,$H2416)</f>
        <v>56691</v>
      </c>
      <c r="J2416" s="144">
        <f>IFERROR(_xll.qlIndexFixing(Index1M,$H2416,TRUE,_xll.ohTrigger(RecalcTrigger,Trigger1M)),NA())</f>
        <v>5.186445389455876E-3</v>
      </c>
      <c r="K2416" s="44">
        <f>IFERROR(_xll.qlIndexFixing(Index3M,H2416,TRUE,_xll.ohTrigger(RecalcTrigger,Trigger3M)),NA())</f>
        <v>5.4085662692797591E-3</v>
      </c>
      <c r="L2416" s="44">
        <f>IFERROR(_xll.qlIndexFixing(Index6M,$H2416,TRUE,_xll.ohTrigger(RecalcTrigger,Trigger6M)),NA())</f>
        <v>5.6244513646260923E-3</v>
      </c>
      <c r="M2416" s="145">
        <f>IFERROR(_xll.qlIndexFixing(Index1Y,$H2416,TRUE,_xll.ohTrigger(RecalcTrigger,Trigger1Y)),NA())</f>
        <v>5.4932532806693749E-3</v>
      </c>
      <c r="N2416" s="144">
        <f>IFERROR(_xll.qlIndexFixing(ONIndex1M,I2416,TRUE,_xll.ohTrigger(RecalcTrigger,Trigger1M)),NA())</f>
        <v>5.1943458324199554E-3</v>
      </c>
      <c r="O2416" s="44">
        <f>IFERROR(_xll.qlIndexFixing(ONIndex3M,I2416,TRUE,_xll.ohTrigger(RecalcTrigger,Trigger3M)),NA())</f>
        <v>5.4371152372389986E-3</v>
      </c>
      <c r="P2416" s="44">
        <f>IFERROR(_xll.qlIndexFixing(ONIndex6M,I2416,TRUE,_xll.ohTrigger(RecalcTrigger,Trigger6M)),NA())</f>
        <v>5.6470404564468168E-3</v>
      </c>
      <c r="Q2416" s="145">
        <f>IFERROR(_xll.qlIndexFixing(ONIndex1Y,I2416,TRUE,_xll.ohTrigger(RecalcTrigger,Trigger1Y)),NA())</f>
        <v>5.6155304701466235E-3</v>
      </c>
    </row>
    <row r="2417" spans="2:17" x14ac:dyDescent="0.2">
      <c r="B2417" s="39" t="s">
        <v>42</v>
      </c>
      <c r="D2417" s="42">
        <f>_xll.qlCalendarAdvance(Calendar,$D2416,B2417,"f",FALSE)</f>
        <v>56696</v>
      </c>
      <c r="E2417" s="139">
        <f>_xll.qlInterestRateIndexValueDate(IndexON,D2417)</f>
        <v>56696</v>
      </c>
      <c r="F2417" s="155">
        <f>IFERROR(_xll.qlIndexFixing(IndexON,D2417,TRUE,_xll.ohTrigger(RecalcTrigger,TriggerON)),NA())</f>
        <v>5.1425181535513786E-3</v>
      </c>
      <c r="H2417" s="42">
        <f>_xll.qlCalendarAdvance(Calendar,$H2416,B2417,"f",FALSE)</f>
        <v>56696</v>
      </c>
      <c r="I2417" s="139">
        <f>_xll.qlInterestRateIndexValueDate(Index1M,$H2417)</f>
        <v>56698</v>
      </c>
      <c r="J2417" s="144">
        <f>IFERROR(_xll.qlIndexFixing(Index1M,$H2417,TRUE,_xll.ohTrigger(RecalcTrigger,Trigger1M)),NA())</f>
        <v>5.1814740741307208E-3</v>
      </c>
      <c r="K2417" s="44">
        <f>IFERROR(_xll.qlIndexFixing(Index3M,H2417,TRUE,_xll.ohTrigger(RecalcTrigger,Trigger3M)),NA())</f>
        <v>5.4031014193219829E-3</v>
      </c>
      <c r="L2417" s="44">
        <f>IFERROR(_xll.qlIndexFixing(Index6M,$H2417,TRUE,_xll.ohTrigger(RecalcTrigger,Trigger6M)),NA())</f>
        <v>5.6220407358112488E-3</v>
      </c>
      <c r="M2417" s="145">
        <f>IFERROR(_xll.qlIndexFixing(Index1Y,$H2417,TRUE,_xll.ohTrigger(RecalcTrigger,Trigger1Y)),NA())</f>
        <v>5.487794765652431E-3</v>
      </c>
      <c r="N2417" s="144">
        <f>IFERROR(_xll.qlIndexFixing(ONIndex1M,I2417,TRUE,_xll.ohTrigger(RecalcTrigger,Trigger1M)),NA())</f>
        <v>5.1890467316617617E-3</v>
      </c>
      <c r="O2417" s="44">
        <f>IFERROR(_xll.qlIndexFixing(ONIndex3M,I2417,TRUE,_xll.ohTrigger(RecalcTrigger,Trigger3M)),NA())</f>
        <v>5.4317074557364009E-3</v>
      </c>
      <c r="P2417" s="44">
        <f>IFERROR(_xll.qlIndexFixing(ONIndex6M,I2417,TRUE,_xll.ohTrigger(RecalcTrigger,Trigger6M)),NA())</f>
        <v>5.6445680044436841E-3</v>
      </c>
      <c r="Q2417" s="145">
        <f>IFERROR(_xll.qlIndexFixing(ONIndex1Y,I2417,TRUE,_xll.ohTrigger(RecalcTrigger,Trigger1Y)),NA())</f>
        <v>5.6102816641168118E-3</v>
      </c>
    </row>
    <row r="2418" spans="2:17" x14ac:dyDescent="0.2">
      <c r="B2418" s="39" t="s">
        <v>42</v>
      </c>
      <c r="D2418" s="42">
        <f>_xll.qlCalendarAdvance(Calendar,$D2417,B2418,"f",FALSE)</f>
        <v>56703</v>
      </c>
      <c r="E2418" s="139">
        <f>_xll.qlInterestRateIndexValueDate(IndexON,D2418)</f>
        <v>56703</v>
      </c>
      <c r="F2418" s="155">
        <f>IFERROR(_xll.qlIndexFixing(IndexON,D2418,TRUE,_xll.ohTrigger(RecalcTrigger,TriggerON)),NA())</f>
        <v>5.137359518352369E-3</v>
      </c>
      <c r="H2418" s="42">
        <f>_xll.qlCalendarAdvance(Calendar,$H2417,B2418,"f",FALSE)</f>
        <v>56703</v>
      </c>
      <c r="I2418" s="139">
        <f>_xll.qlInterestRateIndexValueDate(Index1M,$H2418)</f>
        <v>56705</v>
      </c>
      <c r="J2418" s="144">
        <f>IFERROR(_xll.qlIndexFixing(Index1M,$H2418,TRUE,_xll.ohTrigger(RecalcTrigger,Trigger1M)),NA())</f>
        <v>5.1761529707503029E-3</v>
      </c>
      <c r="K2418" s="44">
        <f>IFERROR(_xll.qlIndexFixing(Index3M,H2418,TRUE,_xll.ohTrigger(RecalcTrigger,Trigger3M)),NA())</f>
        <v>5.397980265375418E-3</v>
      </c>
      <c r="L2418" s="44">
        <f>IFERROR(_xll.qlIndexFixing(Index6M,$H2418,TRUE,_xll.ohTrigger(RecalcTrigger,Trigger6M)),NA())</f>
        <v>5.6200138596148282E-3</v>
      </c>
      <c r="M2418" s="145">
        <f>IFERROR(_xll.qlIndexFixing(Index1Y,$H2418,TRUE,_xll.ohTrigger(RecalcTrigger,Trigger1Y)),NA())</f>
        <v>5.4819757726058856E-3</v>
      </c>
      <c r="N2418" s="144">
        <f>IFERROR(_xll.qlIndexFixing(ONIndex1M,I2418,TRUE,_xll.ohTrigger(RecalcTrigger,Trigger1M)),NA())</f>
        <v>5.1837402048438008E-3</v>
      </c>
      <c r="O2418" s="44">
        <f>IFERROR(_xll.qlIndexFixing(ONIndex3M,I2418,TRUE,_xll.ohTrigger(RecalcTrigger,Trigger3M)),NA())</f>
        <v>5.4262913218749986E-3</v>
      </c>
      <c r="P2418" s="44">
        <f>IFERROR(_xll.qlIndexFixing(ONIndex6M,I2418,TRUE,_xll.ohTrigger(RecalcTrigger,Trigger6M)),NA())</f>
        <v>5.6421008810580986E-3</v>
      </c>
      <c r="Q2418" s="145">
        <f>IFERROR(_xll.qlIndexFixing(ONIndex1Y,I2418,TRUE,_xll.ohTrigger(RecalcTrigger,Trigger1Y)),NA())</f>
        <v>5.6050259353845888E-3</v>
      </c>
    </row>
    <row r="2419" spans="2:17" x14ac:dyDescent="0.2">
      <c r="B2419" s="39" t="s">
        <v>42</v>
      </c>
      <c r="D2419" s="42">
        <f>_xll.qlCalendarAdvance(Calendar,$D2418,B2419,"f",FALSE)</f>
        <v>56710</v>
      </c>
      <c r="E2419" s="139">
        <f>_xll.qlInterestRateIndexValueDate(IndexON,D2419)</f>
        <v>56710</v>
      </c>
      <c r="F2419" s="155">
        <f>IFERROR(_xll.qlIndexFixing(IndexON,D2419,TRUE,_xll.ohTrigger(RecalcTrigger,TriggerON)),NA())</f>
        <v>5.1321940662862886E-3</v>
      </c>
      <c r="H2419" s="42">
        <f>_xll.qlCalendarAdvance(Calendar,$H2418,B2419,"f",FALSE)</f>
        <v>56710</v>
      </c>
      <c r="I2419" s="139">
        <f>_xll.qlInterestRateIndexValueDate(Index1M,$H2419)</f>
        <v>56712</v>
      </c>
      <c r="J2419" s="144">
        <f>IFERROR(_xll.qlIndexFixing(Index1M,$H2419,TRUE,_xll.ohTrigger(RecalcTrigger,Trigger1M)),NA())</f>
        <v>5.1708244362466682E-3</v>
      </c>
      <c r="K2419" s="44">
        <f>IFERROR(_xll.qlIndexFixing(Index3M,H2419,TRUE,_xll.ohTrigger(RecalcTrigger,Trigger3M)),NA())</f>
        <v>5.3924993294707235E-3</v>
      </c>
      <c r="L2419" s="44">
        <f>IFERROR(_xll.qlIndexFixing(Index6M,$H2419,TRUE,_xll.ohTrigger(RecalcTrigger,Trigger6M)),NA())</f>
        <v>5.6176131957739956E-3</v>
      </c>
      <c r="M2419" s="145">
        <f>IFERROR(_xll.qlIndexFixing(Index1Y,$H2419,TRUE,_xll.ohTrigger(RecalcTrigger,Trigger1Y)),NA())</f>
        <v>5.4768566136541479E-3</v>
      </c>
      <c r="N2419" s="144">
        <f>IFERROR(_xll.qlIndexFixing(ONIndex1M,I2419,TRUE,_xll.ohTrigger(RecalcTrigger,Trigger1M)),NA())</f>
        <v>5.1784262505272238E-3</v>
      </c>
      <c r="O2419" s="44">
        <f>IFERROR(_xll.qlIndexFixing(ONIndex3M,I2419,TRUE,_xll.ohTrigger(RecalcTrigger,Trigger3M)),NA())</f>
        <v>5.4208668316579889E-3</v>
      </c>
      <c r="P2419" s="44">
        <f>IFERROR(_xll.qlIndexFixing(ONIndex6M,I2419,TRUE,_xll.ohTrigger(RecalcTrigger,Trigger6M)),NA())</f>
        <v>5.6396390998791901E-3</v>
      </c>
      <c r="Q2419" s="145">
        <f>IFERROR(_xll.qlIndexFixing(ONIndex1Y,I2419,TRUE,_xll.ohTrigger(RecalcTrigger,Trigger1Y)),NA())</f>
        <v>5.5997632796334074E-3</v>
      </c>
    </row>
    <row r="2420" spans="2:17" x14ac:dyDescent="0.2">
      <c r="B2420" s="39" t="s">
        <v>42</v>
      </c>
      <c r="D2420" s="42">
        <f>_xll.qlCalendarAdvance(Calendar,$D2419,B2420,"f",FALSE)</f>
        <v>56717</v>
      </c>
      <c r="E2420" s="139">
        <f>_xll.qlInterestRateIndexValueDate(IndexON,D2420)</f>
        <v>56717</v>
      </c>
      <c r="F2420" s="155">
        <f>IFERROR(_xll.qlIndexFixing(IndexON,D2420,TRUE,_xll.ohTrigger(RecalcTrigger,TriggerON)),NA())</f>
        <v>5.1270217960741604E-3</v>
      </c>
      <c r="H2420" s="42">
        <f>_xll.qlCalendarAdvance(Calendar,$H2419,B2420,"f",FALSE)</f>
        <v>56717</v>
      </c>
      <c r="I2420" s="139">
        <f>_xll.qlInterestRateIndexValueDate(Index1M,$H2420)</f>
        <v>56719</v>
      </c>
      <c r="J2420" s="144">
        <f>IFERROR(_xll.qlIndexFixing(Index1M,$H2420,TRUE,_xll.ohTrigger(RecalcTrigger,Trigger1M)),NA())</f>
        <v>5.1654884689886216E-3</v>
      </c>
      <c r="K2420" s="44">
        <f>IFERROR(_xll.qlIndexFixing(Index3M,H2420,TRUE,_xll.ohTrigger(RecalcTrigger,Trigger3M)),NA())</f>
        <v>5.3870100035283541E-3</v>
      </c>
      <c r="L2420" s="44">
        <f>IFERROR(_xll.qlIndexFixing(Index6M,$H2420,TRUE,_xll.ohTrigger(RecalcTrigger,Trigger6M)),NA())</f>
        <v>5.6152180753135618E-3</v>
      </c>
      <c r="M2420" s="145">
        <f>IFERROR(_xll.qlIndexFixing(Index1Y,$H2420,TRUE,_xll.ohTrigger(RecalcTrigger,Trigger1Y)),NA())</f>
        <v>5.4713769684880519E-3</v>
      </c>
      <c r="N2420" s="144">
        <f>IFERROR(_xll.qlIndexFixing(ONIndex1M,I2420,TRUE,_xll.ohTrigger(RecalcTrigger,Trigger1M)),NA())</f>
        <v>5.1715831068754881E-3</v>
      </c>
      <c r="O2420" s="44">
        <f>IFERROR(_xll.qlIndexFixing(ONIndex3M,I2420,TRUE,_xll.ohTrigger(RecalcTrigger,Trigger3M)),NA())</f>
        <v>5.4138802009440212E-3</v>
      </c>
      <c r="P2420" s="44">
        <f>IFERROR(_xll.qlIndexFixing(ONIndex6M,I2420,TRUE,_xll.ohTrigger(RecalcTrigger,Trigger6M)),NA())</f>
        <v>5.6364818239984515E-3</v>
      </c>
      <c r="Q2420" s="145">
        <f>IFERROR(_xll.qlIndexFixing(ONIndex1Y,I2420,TRUE,_xll.ohTrigger(RecalcTrigger,Trigger1Y)),NA())</f>
        <v>5.5929868226378687E-3</v>
      </c>
    </row>
    <row r="2421" spans="2:17" x14ac:dyDescent="0.2">
      <c r="B2421" s="39" t="s">
        <v>42</v>
      </c>
      <c r="D2421" s="42">
        <f>_xll.qlCalendarAdvance(Calendar,$D2420,B2421,"f",FALSE)</f>
        <v>56724</v>
      </c>
      <c r="E2421" s="139">
        <f>_xll.qlInterestRateIndexValueDate(IndexON,D2421)</f>
        <v>56724</v>
      </c>
      <c r="F2421" s="155">
        <f>IFERROR(_xll.qlIndexFixing(IndexON,D2421,TRUE,_xll.ohTrigger(RecalcTrigger,TriggerON)),NA())</f>
        <v>5.1218427067567518E-3</v>
      </c>
      <c r="H2421" s="42">
        <f>_xll.qlCalendarAdvance(Calendar,$H2420,B2421,"f",FALSE)</f>
        <v>56724</v>
      </c>
      <c r="I2421" s="139">
        <f>_xll.qlInterestRateIndexValueDate(Index1M,$H2421)</f>
        <v>56726</v>
      </c>
      <c r="J2421" s="144">
        <f>IFERROR(_xll.qlIndexFixing(Index1M,$H2421,TRUE,_xll.ohTrigger(RecalcTrigger,Trigger1M)),NA())</f>
        <v>5.1601450673449678E-3</v>
      </c>
      <c r="K2421" s="44">
        <f>IFERROR(_xll.qlIndexFixing(Index3M,H2421,TRUE,_xll.ohTrigger(RecalcTrigger,Trigger3M)),NA())</f>
        <v>5.3815122832458163E-3</v>
      </c>
      <c r="L2421" s="44">
        <f>IFERROR(_xll.qlIndexFixing(Index6M,$H2421,TRUE,_xll.ohTrigger(RecalcTrigger,Trigger6M)),NA())</f>
        <v>5.612828511856292E-3</v>
      </c>
      <c r="M2421" s="145">
        <f>IFERROR(_xll.qlIndexFixing(Index1Y,$H2421,TRUE,_xll.ohTrigger(RecalcTrigger,Trigger1Y)),NA())</f>
        <v>5.4658902717537143E-3</v>
      </c>
      <c r="N2421" s="144">
        <f>IFERROR(_xll.qlIndexFixing(ONIndex1M,I2421,TRUE,_xll.ohTrigger(RecalcTrigger,Trigger1M)),NA())</f>
        <v>5.1677760526036565E-3</v>
      </c>
      <c r="O2421" s="44">
        <f>IFERROR(_xll.qlIndexFixing(ONIndex3M,I2421,TRUE,_xll.ohTrigger(RecalcTrigger,Trigger3M)),NA())</f>
        <v>5.409992764171534E-3</v>
      </c>
      <c r="P2421" s="44">
        <f>IFERROR(_xll.qlIndexFixing(ONIndex6M,I2421,TRUE,_xll.ohTrigger(RecalcTrigger,Trigger6M)),NA())</f>
        <v>5.6347316180183071E-3</v>
      </c>
      <c r="Q2421" s="145">
        <f>IFERROR(_xll.qlIndexFixing(ONIndex1Y,I2421,TRUE,_xll.ohTrigger(RecalcTrigger,Trigger1Y)),NA())</f>
        <v>5.5892171701277249E-3</v>
      </c>
    </row>
    <row r="2422" spans="2:17" x14ac:dyDescent="0.2">
      <c r="B2422" s="39" t="s">
        <v>42</v>
      </c>
      <c r="D2422" s="42">
        <f>_xll.qlCalendarAdvance(Calendar,$D2421,B2422,"f",FALSE)</f>
        <v>56731</v>
      </c>
      <c r="E2422" s="139">
        <f>_xll.qlInterestRateIndexValueDate(IndexON,D2422)</f>
        <v>56731</v>
      </c>
      <c r="F2422" s="155">
        <f>IFERROR(_xll.qlIndexFixing(IndexON,D2422,TRUE,_xll.ohTrigger(RecalcTrigger,TriggerON)),NA())</f>
        <v>5.1166567974547661E-3</v>
      </c>
      <c r="H2422" s="42">
        <f>_xll.qlCalendarAdvance(Calendar,$H2421,B2422,"f",FALSE)</f>
        <v>56731</v>
      </c>
      <c r="I2422" s="139">
        <f>_xll.qlInterestRateIndexValueDate(Index1M,$H2422)</f>
        <v>56733</v>
      </c>
      <c r="J2422" s="144">
        <f>IFERROR(_xll.qlIndexFixing(Index1M,$H2422,TRUE,_xll.ohTrigger(RecalcTrigger,Trigger1M)),NA())</f>
        <v>5.1547942296870097E-3</v>
      </c>
      <c r="K2422" s="44">
        <f>IFERROR(_xll.qlIndexFixing(Index3M,H2422,TRUE,_xll.ohTrigger(RecalcTrigger,Trigger3M)),NA())</f>
        <v>5.3760061643144692E-3</v>
      </c>
      <c r="L2422" s="44">
        <f>IFERROR(_xll.qlIndexFixing(Index6M,$H2422,TRUE,_xll.ohTrigger(RecalcTrigger,Trigger6M)),NA())</f>
        <v>5.6104445190236401E-3</v>
      </c>
      <c r="M2422" s="145">
        <f>IFERROR(_xll.qlIndexFixing(Index1Y,$H2422,TRUE,_xll.ohTrigger(RecalcTrigger,Trigger1Y)),NA())</f>
        <v>5.4614635482638039E-3</v>
      </c>
      <c r="N2422" s="144">
        <f>IFERROR(_xll.qlIndexFixing(ONIndex1M,I2422,TRUE,_xll.ohTrigger(RecalcTrigger,Trigger1M)),NA())</f>
        <v>5.1624398057192877E-3</v>
      </c>
      <c r="O2422" s="44">
        <f>IFERROR(_xll.qlIndexFixing(ONIndex3M,I2422,TRUE,_xll.ohTrigger(RecalcTrigger,Trigger3M)),NA())</f>
        <v>5.4045431782689946E-3</v>
      </c>
      <c r="P2422" s="44">
        <f>IFERROR(_xll.qlIndexFixing(ONIndex6M,I2422,TRUE,_xll.ohTrigger(RecalcTrigger,Trigger6M)),NA())</f>
        <v>5.6322859446744644E-3</v>
      </c>
      <c r="Q2422" s="145">
        <f>IFERROR(_xll.qlIndexFixing(ONIndex1Y,I2422,TRUE,_xll.ohTrigger(RecalcTrigger,Trigger1Y)),NA())</f>
        <v>5.5839337080598739E-3</v>
      </c>
    </row>
    <row r="2423" spans="2:17" x14ac:dyDescent="0.2">
      <c r="B2423" s="39" t="s">
        <v>42</v>
      </c>
      <c r="D2423" s="42">
        <f>_xll.qlCalendarAdvance(Calendar,$D2422,B2423,"f",FALSE)</f>
        <v>56738</v>
      </c>
      <c r="E2423" s="139">
        <f>_xll.qlInterestRateIndexValueDate(IndexON,D2423)</f>
        <v>56738</v>
      </c>
      <c r="F2423" s="155">
        <f>IFERROR(_xll.qlIndexFixing(IndexON,D2423,TRUE,_xll.ohTrigger(RecalcTrigger,TriggerON)),NA())</f>
        <v>5.1114640671290346E-3</v>
      </c>
      <c r="H2423" s="42">
        <f>_xll.qlCalendarAdvance(Calendar,$H2422,B2423,"f",FALSE)</f>
        <v>56738</v>
      </c>
      <c r="I2423" s="139">
        <f>_xll.qlInterestRateIndexValueDate(Index1M,$H2423)</f>
        <v>56740</v>
      </c>
      <c r="J2423" s="144">
        <f>IFERROR(_xll.qlIndexFixing(Index1M,$H2423,TRUE,_xll.ohTrigger(RecalcTrigger,Trigger1M)),NA())</f>
        <v>5.1494359543810542E-3</v>
      </c>
      <c r="K2423" s="44">
        <f>IFERROR(_xll.qlIndexFixing(Index3M,H2423,TRUE,_xll.ohTrigger(RecalcTrigger,Trigger3M)),NA())</f>
        <v>5.3701361516098906E-3</v>
      </c>
      <c r="L2423" s="44">
        <f>IFERROR(_xll.qlIndexFixing(Index6M,$H2423,TRUE,_xll.ohTrigger(RecalcTrigger,Trigger6M)),NA())</f>
        <v>5.607693346305548E-3</v>
      </c>
      <c r="M2423" s="145">
        <f>IFERROR(_xll.qlIndexFixing(Index1Y,$H2423,TRUE,_xll.ohTrigger(RecalcTrigger,Trigger1Y)),NA())</f>
        <v>5.4548957072147056E-3</v>
      </c>
      <c r="N2423" s="144">
        <f>IFERROR(_xll.qlIndexFixing(ONIndex1M,I2423,TRUE,_xll.ohTrigger(RecalcTrigger,Trigger1M)),NA())</f>
        <v>5.1570961247815461E-3</v>
      </c>
      <c r="O2423" s="44">
        <f>IFERROR(_xll.qlIndexFixing(ONIndex3M,I2423,TRUE,_xll.ohTrigger(RecalcTrigger,Trigger3M)),NA())</f>
        <v>5.3990852185847871E-3</v>
      </c>
      <c r="P2423" s="44">
        <f>IFERROR(_xll.qlIndexFixing(ONIndex6M,I2423,TRUE,_xll.ohTrigger(RecalcTrigger,Trigger6M)),NA())</f>
        <v>5.629845667893818E-3</v>
      </c>
      <c r="Q2423" s="145">
        <f>IFERROR(_xll.qlIndexFixing(ONIndex1Y,I2423,TRUE,_xll.ohTrigger(RecalcTrigger,Trigger1Y)),NA())</f>
        <v>5.5786433022664283E-3</v>
      </c>
    </row>
    <row r="2424" spans="2:17" x14ac:dyDescent="0.2">
      <c r="B2424" s="39" t="s">
        <v>42</v>
      </c>
      <c r="D2424" s="42">
        <f>_xll.qlCalendarAdvance(Calendar,$D2423,B2424,"f",FALSE)</f>
        <v>56745</v>
      </c>
      <c r="E2424" s="139">
        <f>_xll.qlInterestRateIndexValueDate(IndexON,D2424)</f>
        <v>56745</v>
      </c>
      <c r="F2424" s="155">
        <f>IFERROR(_xll.qlIndexFixing(IndexON,D2424,TRUE,_xll.ohTrigger(RecalcTrigger,TriggerON)),NA())</f>
        <v>5.1062645147403884E-3</v>
      </c>
      <c r="H2424" s="42">
        <f>_xll.qlCalendarAdvance(Calendar,$H2423,B2424,"f",FALSE)</f>
        <v>56745</v>
      </c>
      <c r="I2424" s="139">
        <f>_xll.qlInterestRateIndexValueDate(Index1M,$H2424)</f>
        <v>56747</v>
      </c>
      <c r="J2424" s="144">
        <f>IFERROR(_xll.qlIndexFixing(Index1M,$H2424,TRUE,_xll.ohTrigger(RecalcTrigger,Trigger1M)),NA())</f>
        <v>5.1440702398009019E-3</v>
      </c>
      <c r="K2424" s="44">
        <f>IFERROR(_xll.qlIndexFixing(Index3M,H2424,TRUE,_xll.ohTrigger(RecalcTrigger,Trigger3M)),NA())</f>
        <v>5.3646125388131715E-3</v>
      </c>
      <c r="L2424" s="44">
        <f>IFERROR(_xll.qlIndexFixing(Index6M,$H2424,TRUE,_xll.ohTrigger(RecalcTrigger,Trigger6M)),NA())</f>
        <v>5.6053216390929894E-3</v>
      </c>
      <c r="M2424" s="145">
        <f>IFERROR(_xll.qlIndexFixing(Index1Y,$H2424,TRUE,_xll.ohTrigger(RecalcTrigger,Trigger1Y)),NA())</f>
        <v>5.4493878312265823E-3</v>
      </c>
      <c r="N2424" s="144">
        <f>IFERROR(_xll.qlIndexFixing(ONIndex1M,I2424,TRUE,_xll.ohTrigger(RecalcTrigger,Trigger1M)),NA())</f>
        <v>5.1517450080318383E-3</v>
      </c>
      <c r="O2424" s="44">
        <f>IFERROR(_xll.qlIndexFixing(ONIndex3M,I2424,TRUE,_xll.ohTrigger(RecalcTrigger,Trigger3M)),NA())</f>
        <v>5.3936188807224283E-3</v>
      </c>
      <c r="P2424" s="44">
        <f>IFERROR(_xll.qlIndexFixing(ONIndex6M,I2424,TRUE,_xll.ohTrigger(RecalcTrigger,Trigger6M)),NA())</f>
        <v>5.6274108012654978E-3</v>
      </c>
      <c r="Q2424" s="145">
        <f>IFERROR(_xll.qlIndexFixing(ONIndex1Y,I2424,TRUE,_xll.ohTrigger(RecalcTrigger,Trigger1Y)),NA())</f>
        <v>5.5733459485107772E-3</v>
      </c>
    </row>
    <row r="2425" spans="2:17" x14ac:dyDescent="0.2">
      <c r="B2425" s="39" t="s">
        <v>42</v>
      </c>
      <c r="D2425" s="42">
        <f>_xll.qlCalendarAdvance(Calendar,$D2424,B2425,"f",FALSE)</f>
        <v>56752</v>
      </c>
      <c r="E2425" s="139">
        <f>_xll.qlInterestRateIndexValueDate(IndexON,D2425)</f>
        <v>56752</v>
      </c>
      <c r="F2425" s="155">
        <f>IFERROR(_xll.qlIndexFixing(IndexON,D2425,TRUE,_xll.ohTrigger(RecalcTrigger,TriggerON)),NA())</f>
        <v>5.101058139249659E-3</v>
      </c>
      <c r="H2425" s="42">
        <f>_xll.qlCalendarAdvance(Calendar,$H2424,B2425,"f",FALSE)</f>
        <v>56752</v>
      </c>
      <c r="I2425" s="139">
        <f>_xll.qlInterestRateIndexValueDate(Index1M,$H2425)</f>
        <v>56754</v>
      </c>
      <c r="J2425" s="144">
        <f>IFERROR(_xll.qlIndexFixing(Index1M,$H2425,TRUE,_xll.ohTrigger(RecalcTrigger,Trigger1M)),NA())</f>
        <v>5.1386970843103619E-3</v>
      </c>
      <c r="K2425" s="44">
        <f>IFERROR(_xll.qlIndexFixing(Index3M,H2425,TRUE,_xll.ohTrigger(RecalcTrigger,Trigger3M)),NA())</f>
        <v>5.3590805141070222E-3</v>
      </c>
      <c r="L2425" s="44">
        <f>IFERROR(_xll.qlIndexFixing(Index6M,$H2425,TRUE,_xll.ohTrigger(RecalcTrigger,Trigger6M)),NA())</f>
        <v>5.6029555465990141E-3</v>
      </c>
      <c r="M2425" s="145">
        <f>IFERROR(_xll.qlIndexFixing(Index1Y,$H2425,TRUE,_xll.ohTrigger(RecalcTrigger,Trigger1Y)),NA())</f>
        <v>5.4438728873043938E-3</v>
      </c>
      <c r="N2425" s="144">
        <f>IFERROR(_xll.qlIndexFixing(ONIndex1M,I2425,TRUE,_xll.ohTrigger(RecalcTrigger,Trigger1M)),NA())</f>
        <v>5.1463864538714432E-3</v>
      </c>
      <c r="O2425" s="44">
        <f>IFERROR(_xll.qlIndexFixing(ONIndex3M,I2425,TRUE,_xll.ohTrigger(RecalcTrigger,Trigger3M)),NA())</f>
        <v>5.3881441602854352E-3</v>
      </c>
      <c r="P2425" s="44">
        <f>IFERROR(_xll.qlIndexFixing(ONIndex6M,I2425,TRUE,_xll.ohTrigger(RecalcTrigger,Trigger6M)),NA())</f>
        <v>5.6249813583786334E-3</v>
      </c>
      <c r="Q2425" s="145">
        <f>IFERROR(_xll.qlIndexFixing(ONIndex1Y,I2425,TRUE,_xll.ohTrigger(RecalcTrigger,Trigger1Y)),NA())</f>
        <v>5.5680416425563095E-3</v>
      </c>
    </row>
    <row r="2426" spans="2:17" x14ac:dyDescent="0.2">
      <c r="B2426" s="39" t="s">
        <v>42</v>
      </c>
      <c r="D2426" s="42">
        <f>_xll.qlCalendarAdvance(Calendar,$D2425,B2426,"f",FALSE)</f>
        <v>56759</v>
      </c>
      <c r="E2426" s="139">
        <f>_xll.qlInterestRateIndexValueDate(IndexON,D2426)</f>
        <v>56759</v>
      </c>
      <c r="F2426" s="155">
        <f>IFERROR(_xll.qlIndexFixing(IndexON,D2426,TRUE,_xll.ohTrigger(RecalcTrigger,TriggerON)),NA())</f>
        <v>5.0958449396976135E-3</v>
      </c>
      <c r="H2426" s="42">
        <f>_xll.qlCalendarAdvance(Calendar,$H2425,B2426,"f",FALSE)</f>
        <v>56759</v>
      </c>
      <c r="I2426" s="139">
        <f>_xll.qlInterestRateIndexValueDate(Index1M,$H2426)</f>
        <v>56761</v>
      </c>
      <c r="J2426" s="144">
        <f>IFERROR(_xll.qlIndexFixing(Index1M,$H2426,TRUE,_xll.ohTrigger(RecalcTrigger,Trigger1M)),NA())</f>
        <v>5.1333164862882308E-3</v>
      </c>
      <c r="K2426" s="44">
        <f>IFERROR(_xll.qlIndexFixing(Index3M,H2426,TRUE,_xll.ohTrigger(RecalcTrigger,Trigger3M)),NA())</f>
        <v>5.3535400731827163E-3</v>
      </c>
      <c r="L2426" s="44">
        <f>IFERROR(_xll.qlIndexFixing(Index6M,$H2426,TRUE,_xll.ohTrigger(RecalcTrigger,Trigger6M)),NA())</f>
        <v>5.6005950824441226E-3</v>
      </c>
      <c r="M2426" s="145">
        <f>IFERROR(_xll.qlIndexFixing(Index1Y,$H2426,TRUE,_xll.ohTrigger(RecalcTrigger,Trigger1Y)),NA())</f>
        <v>5.4383508713575007E-3</v>
      </c>
      <c r="N2426" s="144">
        <f>IFERROR(_xll.qlIndexFixing(ONIndex1M,I2426,TRUE,_xll.ohTrigger(RecalcTrigger,Trigger1M)),NA())</f>
        <v>5.1410204607815757E-3</v>
      </c>
      <c r="O2426" s="44">
        <f>IFERROR(_xll.qlIndexFixing(ONIndex3M,I2426,TRUE,_xll.ohTrigger(RecalcTrigger,Trigger3M)),NA())</f>
        <v>5.3826610529572605E-3</v>
      </c>
      <c r="P2426" s="44">
        <f>IFERROR(_xll.qlIndexFixing(ONIndex6M,I2426,TRUE,_xll.ohTrigger(RecalcTrigger,Trigger6M)),NA())</f>
        <v>5.6225573528223549E-3</v>
      </c>
      <c r="Q2426" s="145">
        <f>IFERROR(_xll.qlIndexFixing(ONIndex1Y,I2426,TRUE,_xll.ohTrigger(RecalcTrigger,Trigger1Y)),NA())</f>
        <v>5.5627303803262862E-3</v>
      </c>
    </row>
    <row r="2427" spans="2:17" x14ac:dyDescent="0.2">
      <c r="B2427" s="39" t="s">
        <v>42</v>
      </c>
      <c r="D2427" s="42">
        <f>_xll.qlCalendarAdvance(Calendar,$D2426,B2427,"f",FALSE)</f>
        <v>56766</v>
      </c>
      <c r="E2427" s="139">
        <f>_xll.qlInterestRateIndexValueDate(IndexON,D2427)</f>
        <v>56766</v>
      </c>
      <c r="F2427" s="155">
        <f>IFERROR(_xll.qlIndexFixing(IndexON,D2427,TRUE,_xll.ohTrigger(RecalcTrigger,TriggerON)),NA())</f>
        <v>5.0906249149651472E-3</v>
      </c>
      <c r="H2427" s="42">
        <f>_xll.qlCalendarAdvance(Calendar,$H2426,B2427,"f",FALSE)</f>
        <v>56766</v>
      </c>
      <c r="I2427" s="139">
        <f>_xll.qlInterestRateIndexValueDate(Index1M,$H2427)</f>
        <v>56768</v>
      </c>
      <c r="J2427" s="144">
        <f>IFERROR(_xll.qlIndexFixing(Index1M,$H2427,TRUE,_xll.ohTrigger(RecalcTrigger,Trigger1M)),NA())</f>
        <v>5.1279284440933215E-3</v>
      </c>
      <c r="K2427" s="44">
        <f>IFERROR(_xll.qlIndexFixing(Index3M,H2427,TRUE,_xll.ohTrigger(RecalcTrigger,Trigger3M)),NA())</f>
        <v>5.3479912117384764E-3</v>
      </c>
      <c r="L2427" s="44">
        <f>IFERROR(_xll.qlIndexFixing(Index6M,$H2427,TRUE,_xll.ohTrigger(RecalcTrigger,Trigger6M)),NA())</f>
        <v>5.5986085909958058E-3</v>
      </c>
      <c r="M2427" s="145">
        <f>IFERROR(_xll.qlIndexFixing(Index1Y,$H2427,TRUE,_xll.ohTrigger(RecalcTrigger,Trigger1Y)),NA())</f>
        <v>5.4328217792950452E-3</v>
      </c>
      <c r="N2427" s="144">
        <f>IFERROR(_xll.qlIndexFixing(ONIndex1M,I2427,TRUE,_xll.ohTrigger(RecalcTrigger,Trigger1M)),NA())</f>
        <v>5.1356470268437704E-3</v>
      </c>
      <c r="O2427" s="44">
        <f>IFERROR(_xll.qlIndexFixing(ONIndex3M,I2427,TRUE,_xll.ohTrigger(RecalcTrigger,Trigger3M)),NA())</f>
        <v>5.3771695545012932E-3</v>
      </c>
      <c r="P2427" s="44">
        <f>IFERROR(_xll.qlIndexFixing(ONIndex6M,I2427,TRUE,_xll.ohTrigger(RecalcTrigger,Trigger6M)),NA())</f>
        <v>5.620138798185792E-3</v>
      </c>
      <c r="Q2427" s="145">
        <f>IFERROR(_xll.qlIndexFixing(ONIndex1Y,I2427,TRUE,_xll.ohTrigger(RecalcTrigger,Trigger1Y)),NA())</f>
        <v>5.5574121575041602E-3</v>
      </c>
    </row>
    <row r="2428" spans="2:17" x14ac:dyDescent="0.2">
      <c r="B2428" s="39" t="s">
        <v>42</v>
      </c>
      <c r="D2428" s="42">
        <f>_xll.qlCalendarAdvance(Calendar,$D2427,B2428,"f",FALSE)</f>
        <v>56773</v>
      </c>
      <c r="E2428" s="139">
        <f>_xll.qlInterestRateIndexValueDate(IndexON,D2428)</f>
        <v>56773</v>
      </c>
      <c r="F2428" s="155">
        <f>IFERROR(_xll.qlIndexFixing(IndexON,D2428,TRUE,_xll.ohTrigger(RecalcTrigger,TriggerON)),NA())</f>
        <v>5.0853980642528995E-3</v>
      </c>
      <c r="H2428" s="42">
        <f>_xll.qlCalendarAdvance(Calendar,$H2427,B2428,"f",FALSE)</f>
        <v>56773</v>
      </c>
      <c r="I2428" s="139">
        <f>_xll.qlInterestRateIndexValueDate(Index1M,$H2428)</f>
        <v>56775</v>
      </c>
      <c r="J2428" s="144">
        <f>IFERROR(_xll.qlIndexFixing(Index1M,$H2428,TRUE,_xll.ohTrigger(RecalcTrigger,Trigger1M)),NA())</f>
        <v>5.1225329561069288E-3</v>
      </c>
      <c r="K2428" s="44">
        <f>IFERROR(_xll.qlIndexFixing(Index3M,H2428,TRUE,_xll.ohTrigger(RecalcTrigger,Trigger3M)),NA())</f>
        <v>5.3424339254664445E-3</v>
      </c>
      <c r="L2428" s="44">
        <f>IFERROR(_xll.qlIndexFixing(Index6M,$H2428,TRUE,_xll.ohTrigger(RecalcTrigger,Trigger6M)),NA())</f>
        <v>5.5962583079709948E-3</v>
      </c>
      <c r="M2428" s="145">
        <f>IFERROR(_xll.qlIndexFixing(Index1Y,$H2428,TRUE,_xll.ohTrigger(RecalcTrigger,Trigger1Y)),NA())</f>
        <v>5.4272856070261676E-3</v>
      </c>
      <c r="N2428" s="144">
        <f>IFERROR(_xll.qlIndexFixing(ONIndex1M,I2428,TRUE,_xll.ohTrigger(RecalcTrigger,Trigger1M)),NA())</f>
        <v>5.1302661506991143E-3</v>
      </c>
      <c r="O2428" s="44">
        <f>IFERROR(_xll.qlIndexFixing(ONIndex3M,I2428,TRUE,_xll.ohTrigger(RecalcTrigger,Trigger3M)),NA())</f>
        <v>5.371669660441114E-3</v>
      </c>
      <c r="P2428" s="44">
        <f>IFERROR(_xll.qlIndexFixing(ONIndex6M,I2428,TRUE,_xll.ohTrigger(RecalcTrigger,Trigger6M)),NA())</f>
        <v>5.6177257080580745E-3</v>
      </c>
      <c r="Q2428" s="145">
        <f>IFERROR(_xll.qlIndexFixing(ONIndex1Y,I2428,TRUE,_xll.ohTrigger(RecalcTrigger,Trigger1Y)),NA())</f>
        <v>5.5520869700131925E-3</v>
      </c>
    </row>
    <row r="2429" spans="2:17" x14ac:dyDescent="0.2">
      <c r="B2429" s="39" t="s">
        <v>42</v>
      </c>
      <c r="D2429" s="42">
        <f>_xll.qlCalendarAdvance(Calendar,$D2428,B2429,"f",FALSE)</f>
        <v>56780</v>
      </c>
      <c r="E2429" s="139">
        <f>_xll.qlInterestRateIndexValueDate(IndexON,D2429)</f>
        <v>56780</v>
      </c>
      <c r="F2429" s="155">
        <f>IFERROR(_xll.qlIndexFixing(IndexON,D2429,TRUE,_xll.ohTrigger(RecalcTrigger,TriggerON)),NA())</f>
        <v>5.0801643864417656E-3</v>
      </c>
      <c r="H2429" s="42">
        <f>_xll.qlCalendarAdvance(Calendar,$H2428,B2429,"f",FALSE)</f>
        <v>56780</v>
      </c>
      <c r="I2429" s="139">
        <f>_xll.qlInterestRateIndexValueDate(Index1M,$H2429)</f>
        <v>56782</v>
      </c>
      <c r="J2429" s="144">
        <f>IFERROR(_xll.qlIndexFixing(Index1M,$H2429,TRUE,_xll.ohTrigger(RecalcTrigger,Trigger1M)),NA())</f>
        <v>5.1171300206878656E-3</v>
      </c>
      <c r="K2429" s="44">
        <f>IFERROR(_xll.qlIndexFixing(Index3M,H2429,TRUE,_xll.ohTrigger(RecalcTrigger,Trigger3M)),NA())</f>
        <v>5.3368682100657138E-3</v>
      </c>
      <c r="L2429" s="44">
        <f>IFERROR(_xll.qlIndexFixing(Index6M,$H2429,TRUE,_xll.ohTrigger(RecalcTrigger,Trigger6M)),NA())</f>
        <v>5.5939136909231614E-3</v>
      </c>
      <c r="M2429" s="145">
        <f>IFERROR(_xll.qlIndexFixing(Index1Y,$H2429,TRUE,_xll.ohTrigger(RecalcTrigger,Trigger1Y)),NA())</f>
        <v>5.4217423504613147E-3</v>
      </c>
      <c r="N2429" s="144">
        <f>IFERROR(_xll.qlIndexFixing(ONIndex1M,I2429,TRUE,_xll.ohTrigger(RecalcTrigger,Trigger1M)),NA())</f>
        <v>5.1248778305890141E-3</v>
      </c>
      <c r="O2429" s="44">
        <f>IFERROR(_xll.qlIndexFixing(ONIndex3M,I2429,TRUE,_xll.ohTrigger(RecalcTrigger,Trigger3M)),NA())</f>
        <v>5.3661613666200481E-3</v>
      </c>
      <c r="P2429" s="44">
        <f>IFERROR(_xll.qlIndexFixing(ONIndex6M,I2429,TRUE,_xll.ohTrigger(RecalcTrigger,Trigger6M)),NA())</f>
        <v>5.6153180961082683E-3</v>
      </c>
      <c r="Q2429" s="145">
        <f>IFERROR(_xll.qlIndexFixing(ONIndex1Y,I2429,TRUE,_xll.ohTrigger(RecalcTrigger,Trigger1Y)),NA())</f>
        <v>5.5467548135368361E-3</v>
      </c>
    </row>
    <row r="2430" spans="2:17" x14ac:dyDescent="0.2">
      <c r="B2430" s="39" t="s">
        <v>42</v>
      </c>
      <c r="D2430" s="42">
        <f>_xll.qlCalendarAdvance(Calendar,$D2429,B2430,"f",FALSE)</f>
        <v>56787</v>
      </c>
      <c r="E2430" s="139">
        <f>_xll.qlInterestRateIndexValueDate(IndexON,D2430)</f>
        <v>56787</v>
      </c>
      <c r="F2430" s="155">
        <f>IFERROR(_xll.qlIndexFixing(IndexON,D2430,TRUE,_xll.ohTrigger(RecalcTrigger,TriggerON)),NA())</f>
        <v>5.0749238804126406E-3</v>
      </c>
      <c r="H2430" s="42">
        <f>_xll.qlCalendarAdvance(Calendar,$H2429,B2430,"f",FALSE)</f>
        <v>56787</v>
      </c>
      <c r="I2430" s="139">
        <f>_xll.qlInterestRateIndexValueDate(Index1M,$H2430)</f>
        <v>56789</v>
      </c>
      <c r="J2430" s="144">
        <f>IFERROR(_xll.qlIndexFixing(Index1M,$H2430,TRUE,_xll.ohTrigger(RecalcTrigger,Trigger1M)),NA())</f>
        <v>5.1117196362149286E-3</v>
      </c>
      <c r="K2430" s="44">
        <f>IFERROR(_xll.qlIndexFixing(Index3M,H2430,TRUE,_xll.ohTrigger(RecalcTrigger,Trigger3M)),NA())</f>
        <v>5.3312940612292936E-3</v>
      </c>
      <c r="L2430" s="44">
        <f>IFERROR(_xll.qlIndexFixing(Index6M,$H2430,TRUE,_xll.ohTrigger(RecalcTrigger,Trigger6M)),NA())</f>
        <v>5.5915747534759424E-3</v>
      </c>
      <c r="M2430" s="145">
        <f>IFERROR(_xll.qlIndexFixing(Index1Y,$H2430,TRUE,_xll.ohTrigger(RecalcTrigger,Trigger1Y)),NA())</f>
        <v>5.4161920055102791E-3</v>
      </c>
      <c r="N2430" s="144">
        <f>IFERROR(_xll.qlIndexFixing(ONIndex1M,I2430,TRUE,_xll.ohTrigger(RecalcTrigger,Trigger1M)),NA())</f>
        <v>5.1194820649147488E-3</v>
      </c>
      <c r="O2430" s="44">
        <f>IFERROR(_xll.qlIndexFixing(ONIndex3M,I2430,TRUE,_xll.ohTrigger(RecalcTrigger,Trigger3M)),NA())</f>
        <v>5.360644668561676E-3</v>
      </c>
      <c r="P2430" s="44">
        <f>IFERROR(_xll.qlIndexFixing(ONIndex6M,I2430,TRUE,_xll.ohTrigger(RecalcTrigger,Trigger6M)),NA())</f>
        <v>5.6129159759255032E-3</v>
      </c>
      <c r="Q2430" s="145">
        <f>IFERROR(_xll.qlIndexFixing(ONIndex1Y,I2430,TRUE,_xll.ohTrigger(RecalcTrigger,Trigger1Y)),NA())</f>
        <v>5.541415684078288E-3</v>
      </c>
    </row>
    <row r="2431" spans="2:17" x14ac:dyDescent="0.2">
      <c r="B2431" s="39" t="s">
        <v>42</v>
      </c>
      <c r="D2431" s="42">
        <f>_xll.qlCalendarAdvance(Calendar,$D2430,B2431,"f",FALSE)</f>
        <v>56794</v>
      </c>
      <c r="E2431" s="139">
        <f>_xll.qlInterestRateIndexValueDate(IndexON,D2431)</f>
        <v>56794</v>
      </c>
      <c r="F2431" s="155">
        <f>IFERROR(_xll.qlIndexFixing(IndexON,D2431,TRUE,_xll.ohTrigger(RecalcTrigger,TriggerON)),NA())</f>
        <v>5.0696765453661641E-3</v>
      </c>
      <c r="H2431" s="42">
        <f>_xll.qlCalendarAdvance(Calendar,$H2430,B2431,"f",FALSE)</f>
        <v>56794</v>
      </c>
      <c r="I2431" s="139">
        <f>_xll.qlInterestRateIndexValueDate(Index1M,$H2431)</f>
        <v>56796</v>
      </c>
      <c r="J2431" s="144">
        <f>IFERROR(_xll.qlIndexFixing(Index1M,$H2431,TRUE,_xll.ohTrigger(RecalcTrigger,Trigger1M)),NA())</f>
        <v>5.1063018010544248E-3</v>
      </c>
      <c r="K2431" s="44">
        <f>IFERROR(_xll.qlIndexFixing(Index3M,H2431,TRUE,_xll.ohTrigger(RecalcTrigger,Trigger3M)),NA())</f>
        <v>5.3257114746536709E-3</v>
      </c>
      <c r="L2431" s="44">
        <f>IFERROR(_xll.qlIndexFixing(Index6M,$H2431,TRUE,_xll.ohTrigger(RecalcTrigger,Trigger6M)),NA())</f>
        <v>5.5888776635470263E-3</v>
      </c>
      <c r="M2431" s="145">
        <f>IFERROR(_xll.qlIndexFixing(Index1Y,$H2431,TRUE,_xll.ohTrigger(RecalcTrigger,Trigger1Y)),NA())</f>
        <v>5.4106345680835066E-3</v>
      </c>
      <c r="N2431" s="144">
        <f>IFERROR(_xll.qlIndexFixing(ONIndex1M,I2431,TRUE,_xll.ohTrigger(RecalcTrigger,Trigger1M)),NA())</f>
        <v>5.1140788519177249E-3</v>
      </c>
      <c r="O2431" s="44">
        <f>IFERROR(_xll.qlIndexFixing(ONIndex3M,I2431,TRUE,_xll.ohTrigger(RecalcTrigger,Trigger3M)),NA())</f>
        <v>5.3551195619494507E-3</v>
      </c>
      <c r="P2431" s="44">
        <f>IFERROR(_xll.qlIndexFixing(ONIndex6M,I2431,TRUE,_xll.ohTrigger(RecalcTrigger,Trigger6M)),NA())</f>
        <v>5.6105193612587811E-3</v>
      </c>
      <c r="Q2431" s="145">
        <f>IFERROR(_xll.qlIndexFixing(ONIndex1Y,I2431,TRUE,_xll.ohTrigger(RecalcTrigger,Trigger1Y)),NA())</f>
        <v>5.5360695772410651E-3</v>
      </c>
    </row>
    <row r="2432" spans="2:17" x14ac:dyDescent="0.2">
      <c r="B2432" s="39" t="s">
        <v>42</v>
      </c>
      <c r="D2432" s="42">
        <f>_xll.qlCalendarAdvance(Calendar,$D2431,B2432,"f",FALSE)</f>
        <v>56801</v>
      </c>
      <c r="E2432" s="139">
        <f>_xll.qlInterestRateIndexValueDate(IndexON,D2432)</f>
        <v>56801</v>
      </c>
      <c r="F2432" s="155">
        <f>IFERROR(_xll.qlIndexFixing(IndexON,D2432,TRUE,_xll.ohTrigger(RecalcTrigger,TriggerON)),NA())</f>
        <v>5.064422380023359E-3</v>
      </c>
      <c r="H2432" s="42">
        <f>_xll.qlCalendarAdvance(Calendar,$H2431,B2432,"f",FALSE)</f>
        <v>56801</v>
      </c>
      <c r="I2432" s="139">
        <f>_xll.qlInterestRateIndexValueDate(Index1M,$H2432)</f>
        <v>56803</v>
      </c>
      <c r="J2432" s="144">
        <f>IFERROR(_xll.qlIndexFixing(Index1M,$H2432,TRUE,_xll.ohTrigger(RecalcTrigger,Trigger1M)),NA())</f>
        <v>5.1008765135751588E-3</v>
      </c>
      <c r="K2432" s="44">
        <f>IFERROR(_xll.qlIndexFixing(Index3M,H2432,TRUE,_xll.ohTrigger(RecalcTrigger,Trigger3M)),NA())</f>
        <v>5.3201204460344613E-3</v>
      </c>
      <c r="L2432" s="44">
        <f>IFERROR(_xll.qlIndexFixing(Index6M,$H2432,TRUE,_xll.ohTrigger(RecalcTrigger,Trigger6M)),NA())</f>
        <v>5.5865512554975983E-3</v>
      </c>
      <c r="M2432" s="145">
        <f>IFERROR(_xll.qlIndexFixing(Index1Y,$H2432,TRUE,_xll.ohTrigger(RecalcTrigger,Trigger1Y)),NA())</f>
        <v>5.4050700340912252E-3</v>
      </c>
      <c r="N2432" s="144">
        <f>IFERROR(_xll.qlIndexFixing(ONIndex1M,I2432,TRUE,_xll.ohTrigger(RecalcTrigger,Trigger1M)),NA())</f>
        <v>5.1086681900791575E-3</v>
      </c>
      <c r="O2432" s="44">
        <f>IFERROR(_xll.qlIndexFixing(ONIndex3M,I2432,TRUE,_xll.ohTrigger(RecalcTrigger,Trigger3M)),NA())</f>
        <v>5.3495860424668251E-3</v>
      </c>
      <c r="P2432" s="44">
        <f>IFERROR(_xll.qlIndexFixing(ONIndex6M,I2432,TRUE,_xll.ohTrigger(RecalcTrigger,Trigger6M)),NA())</f>
        <v>5.6081282653774878E-3</v>
      </c>
      <c r="Q2432" s="145">
        <f>IFERROR(_xll.qlIndexFixing(ONIndex1Y,I2432,TRUE,_xll.ohTrigger(RecalcTrigger,Trigger1Y)),NA())</f>
        <v>5.5307164890283644E-3</v>
      </c>
    </row>
    <row r="2433" spans="2:17" x14ac:dyDescent="0.2">
      <c r="B2433" s="39" t="s">
        <v>42</v>
      </c>
      <c r="D2433" s="42">
        <f>_xll.qlCalendarAdvance(Calendar,$D2432,B2433,"f",FALSE)</f>
        <v>56808</v>
      </c>
      <c r="E2433" s="139">
        <f>_xll.qlInterestRateIndexValueDate(IndexON,D2433)</f>
        <v>56808</v>
      </c>
      <c r="F2433" s="155">
        <f>IFERROR(_xll.qlIndexFixing(IndexON,D2433,TRUE,_xll.ohTrigger(RecalcTrigger,TriggerON)),NA())</f>
        <v>5.0591613836648008E-3</v>
      </c>
      <c r="H2433" s="42">
        <f>_xll.qlCalendarAdvance(Calendar,$H2432,B2433,"f",FALSE)</f>
        <v>56808</v>
      </c>
      <c r="I2433" s="139">
        <f>_xll.qlInterestRateIndexValueDate(Index1M,$H2433)</f>
        <v>56810</v>
      </c>
      <c r="J2433" s="144">
        <f>IFERROR(_xll.qlIndexFixing(Index1M,$H2433,TRUE,_xll.ohTrigger(RecalcTrigger,Trigger1M)),NA())</f>
        <v>5.0954437721509316E-3</v>
      </c>
      <c r="K2433" s="44">
        <f>IFERROR(_xll.qlIndexFixing(Index3M,H2433,TRUE,_xll.ohTrigger(RecalcTrigger,Trigger3M)),NA())</f>
        <v>5.3145209710672835E-3</v>
      </c>
      <c r="L2433" s="44">
        <f>IFERROR(_xll.qlIndexFixing(Index6M,$H2433,TRUE,_xll.ohTrigger(RecalcTrigger,Trigger6M)),NA())</f>
        <v>5.5842305711432359E-3</v>
      </c>
      <c r="M2433" s="145">
        <f>IFERROR(_xll.qlIndexFixing(Index1Y,$H2433,TRUE,_xll.ohTrigger(RecalcTrigger,Trigger1Y)),NA())</f>
        <v>5.3994983994445312E-3</v>
      </c>
      <c r="N2433" s="144">
        <f>IFERROR(_xll.qlIndexFixing(ONIndex1M,I2433,TRUE,_xll.ohTrigger(RecalcTrigger,Trigger1M)),NA())</f>
        <v>5.1032500778003254E-3</v>
      </c>
      <c r="O2433" s="44">
        <f>IFERROR(_xll.qlIndexFixing(ONIndex3M,I2433,TRUE,_xll.ohTrigger(RecalcTrigger,Trigger3M)),NA())</f>
        <v>5.3440441057972521E-3</v>
      </c>
      <c r="P2433" s="44">
        <f>IFERROR(_xll.qlIndexFixing(ONIndex6M,I2433,TRUE,_xll.ohTrigger(RecalcTrigger,Trigger6M)),NA())</f>
        <v>5.605742702110561E-3</v>
      </c>
      <c r="Q2433" s="145">
        <f>IFERROR(_xll.qlIndexFixing(ONIndex1Y,I2433,TRUE,_xll.ohTrigger(RecalcTrigger,Trigger1Y)),NA())</f>
        <v>5.525356415203575E-3</v>
      </c>
    </row>
    <row r="2434" spans="2:17" x14ac:dyDescent="0.2">
      <c r="B2434" s="39" t="s">
        <v>42</v>
      </c>
      <c r="D2434" s="42">
        <f>_xll.qlCalendarAdvance(Calendar,$D2433,B2434,"f",FALSE)</f>
        <v>56815</v>
      </c>
      <c r="E2434" s="139">
        <f>_xll.qlInterestRateIndexValueDate(IndexON,D2434)</f>
        <v>56815</v>
      </c>
      <c r="F2434" s="155">
        <f>IFERROR(_xll.qlIndexFixing(IndexON,D2434,TRUE,_xll.ohTrigger(RecalcTrigger,TriggerON)),NA())</f>
        <v>5.0538935551713848E-3</v>
      </c>
      <c r="H2434" s="42">
        <f>_xll.qlCalendarAdvance(Calendar,$H2433,B2434,"f",FALSE)</f>
        <v>56815</v>
      </c>
      <c r="I2434" s="139">
        <f>_xll.qlInterestRateIndexValueDate(Index1M,$H2434)</f>
        <v>56817</v>
      </c>
      <c r="J2434" s="144">
        <f>IFERROR(_xll.qlIndexFixing(Index1M,$H2434,TRUE,_xll.ohTrigger(RecalcTrigger,Trigger1M)),NA())</f>
        <v>5.0900035751430539E-3</v>
      </c>
      <c r="K2434" s="44">
        <f>IFERROR(_xll.qlIndexFixing(Index3M,H2434,TRUE,_xll.ohTrigger(RecalcTrigger,Trigger3M)),NA())</f>
        <v>5.3089130454460169E-3</v>
      </c>
      <c r="L2434" s="44">
        <f>IFERROR(_xll.qlIndexFixing(Index6M,$H2434,TRUE,_xll.ohTrigger(RecalcTrigger,Trigger6M)),NA())</f>
        <v>5.5819156241061624E-3</v>
      </c>
      <c r="M2434" s="145">
        <f>IFERROR(_xll.qlIndexFixing(Index1Y,$H2434,TRUE,_xll.ohTrigger(RecalcTrigger,Trigger1Y)),NA())</f>
        <v>5.3939196600540874E-3</v>
      </c>
      <c r="N2434" s="144">
        <f>IFERROR(_xll.qlIndexFixing(ONIndex1M,I2434,TRUE,_xll.ohTrigger(RecalcTrigger,Trigger1M)),NA())</f>
        <v>5.0978245132426991E-3</v>
      </c>
      <c r="O2434" s="44">
        <f>IFERROR(_xll.qlIndexFixing(ONIndex3M,I2434,TRUE,_xll.ohTrigger(RecalcTrigger,Trigger3M)),NA())</f>
        <v>5.3384937474643124E-3</v>
      </c>
      <c r="P2434" s="44">
        <f>IFERROR(_xll.qlIndexFixing(ONIndex6M,I2434,TRUE,_xll.ohTrigger(RecalcTrigger,Trigger6M)),NA())</f>
        <v>5.6033626849671947E-3</v>
      </c>
      <c r="Q2434" s="145">
        <f>IFERROR(_xll.qlIndexFixing(ONIndex1Y,I2434,TRUE,_xll.ohTrigger(RecalcTrigger,Trigger1Y)),NA())</f>
        <v>5.5199893514501497E-3</v>
      </c>
    </row>
    <row r="2435" spans="2:17" x14ac:dyDescent="0.2">
      <c r="B2435" s="39" t="s">
        <v>42</v>
      </c>
      <c r="D2435" s="42">
        <f>_xll.qlCalendarAdvance(Calendar,$D2434,B2435,"f",FALSE)</f>
        <v>56822</v>
      </c>
      <c r="E2435" s="139">
        <f>_xll.qlInterestRateIndexValueDate(IndexON,D2435)</f>
        <v>56822</v>
      </c>
      <c r="F2435" s="155">
        <f>IFERROR(_xll.qlIndexFixing(IndexON,D2435,TRUE,_xll.ohTrigger(RecalcTrigger,TriggerON)),NA())</f>
        <v>5.0486188934240062E-3</v>
      </c>
      <c r="H2435" s="42">
        <f>_xll.qlCalendarAdvance(Calendar,$H2434,B2435,"f",FALSE)</f>
        <v>56822</v>
      </c>
      <c r="I2435" s="139">
        <f>_xll.qlInterestRateIndexValueDate(Index1M,$H2435)</f>
        <v>56824</v>
      </c>
      <c r="J2435" s="144">
        <f>IFERROR(_xll.qlIndexFixing(Index1M,$H2435,TRUE,_xll.ohTrigger(RecalcTrigger,Trigger1M)),NA())</f>
        <v>5.0845559209303226E-3</v>
      </c>
      <c r="K2435" s="44">
        <f>IFERROR(_xll.qlIndexFixing(Index3M,H2435,TRUE,_xll.ohTrigger(RecalcTrigger,Trigger3M)),NA())</f>
        <v>5.3032966648688838E-3</v>
      </c>
      <c r="L2435" s="44">
        <f>IFERROR(_xll.qlIndexFixing(Index6M,$H2435,TRUE,_xll.ohTrigger(RecalcTrigger,Trigger6M)),NA())</f>
        <v>5.5796064280073084E-3</v>
      </c>
      <c r="M2435" s="145">
        <f>IFERROR(_xll.qlIndexFixing(Index1Y,$H2435,TRUE,_xll.ohTrigger(RecalcTrigger,Trigger1Y)),NA())</f>
        <v>5.388333811831859E-3</v>
      </c>
      <c r="N2435" s="144">
        <f>IFERROR(_xll.qlIndexFixing(ONIndex1M,I2435,TRUE,_xll.ohTrigger(RecalcTrigger,Trigger1M)),NA())</f>
        <v>5.0923914949674298E-3</v>
      </c>
      <c r="O2435" s="44">
        <f>IFERROR(_xll.qlIndexFixing(ONIndex3M,I2435,TRUE,_xll.ohTrigger(RecalcTrigger,Trigger3M)),NA())</f>
        <v>5.3329349634712031E-3</v>
      </c>
      <c r="P2435" s="44">
        <f>IFERROR(_xll.qlIndexFixing(ONIndex6M,I2435,TRUE,_xll.ohTrigger(RecalcTrigger,Trigger6M)),NA())</f>
        <v>5.6009882276164547E-3</v>
      </c>
      <c r="Q2435" s="145">
        <f>IFERROR(_xll.qlIndexFixing(ONIndex1Y,I2435,TRUE,_xll.ohTrigger(RecalcTrigger,Trigger1Y)),NA())</f>
        <v>5.5146152937712856E-3</v>
      </c>
    </row>
    <row r="2436" spans="2:17" x14ac:dyDescent="0.2">
      <c r="B2436" s="39" t="s">
        <v>42</v>
      </c>
      <c r="D2436" s="42">
        <f>_xll.qlCalendarAdvance(Calendar,$D2435,B2436,"f",FALSE)</f>
        <v>56829</v>
      </c>
      <c r="E2436" s="139">
        <f>_xll.qlInterestRateIndexValueDate(IndexON,D2436)</f>
        <v>56829</v>
      </c>
      <c r="F2436" s="155">
        <f>IFERROR(_xll.qlIndexFixing(IndexON,D2436,TRUE,_xll.ohTrigger(RecalcTrigger,TriggerON)),NA())</f>
        <v>5.0433373976233042E-3</v>
      </c>
      <c r="H2436" s="42">
        <f>_xll.qlCalendarAdvance(Calendar,$H2435,B2436,"f",FALSE)</f>
        <v>56829</v>
      </c>
      <c r="I2436" s="139">
        <f>_xll.qlInterestRateIndexValueDate(Index1M,$H2436)</f>
        <v>56831</v>
      </c>
      <c r="J2436" s="144">
        <f>IFERROR(_xll.qlIndexFixing(Index1M,$H2436,TRUE,_xll.ohTrigger(RecalcTrigger,Trigger1M)),NA())</f>
        <v>5.0791008078765465E-3</v>
      </c>
      <c r="K2436" s="44">
        <f>IFERROR(_xll.qlIndexFixing(Index3M,H2436,TRUE,_xll.ohTrigger(RecalcTrigger,Trigger3M)),NA())</f>
        <v>5.2976718250315018E-3</v>
      </c>
      <c r="L2436" s="44">
        <f>IFERROR(_xll.qlIndexFixing(Index6M,$H2436,TRUE,_xll.ohTrigger(RecalcTrigger,Trigger6M)),NA())</f>
        <v>5.5773029964697567E-3</v>
      </c>
      <c r="M2436" s="145">
        <f>IFERROR(_xll.qlIndexFixing(Index1Y,$H2436,TRUE,_xll.ohTrigger(RecalcTrigger,Trigger1Y)),NA())</f>
        <v>5.3827408506887274E-3</v>
      </c>
      <c r="N2436" s="144">
        <f>IFERROR(_xll.qlIndexFixing(ONIndex1M,I2436,TRUE,_xll.ohTrigger(RecalcTrigger,Trigger1M)),NA())</f>
        <v>5.0869510211359881E-3</v>
      </c>
      <c r="O2436" s="44">
        <f>IFERROR(_xll.qlIndexFixing(ONIndex3M,I2436,TRUE,_xll.ohTrigger(RecalcTrigger,Trigger3M)),NA())</f>
        <v>5.3273677491016969E-3</v>
      </c>
      <c r="P2436" s="44">
        <f>IFERROR(_xll.qlIndexFixing(ONIndex6M,I2436,TRUE,_xll.ohTrigger(RecalcTrigger,Trigger6M)),NA())</f>
        <v>5.5986193436474707E-3</v>
      </c>
      <c r="Q2436" s="145">
        <f>IFERROR(_xll.qlIndexFixing(ONIndex1Y,I2436,TRUE,_xll.ohTrigger(RecalcTrigger,Trigger1Y)),NA())</f>
        <v>5.5092342377704995E-3</v>
      </c>
    </row>
    <row r="2437" spans="2:17" x14ac:dyDescent="0.2">
      <c r="B2437" s="39" t="s">
        <v>42</v>
      </c>
      <c r="D2437" s="42">
        <f>_xll.qlCalendarAdvance(Calendar,$D2436,B2437,"f",FALSE)</f>
        <v>56836</v>
      </c>
      <c r="E2437" s="139">
        <f>_xll.qlInterestRateIndexValueDate(IndexON,D2437)</f>
        <v>56836</v>
      </c>
      <c r="F2437" s="155">
        <f>IFERROR(_xll.qlIndexFixing(IndexON,D2437,TRUE,_xll.ohTrigger(RecalcTrigger,TriggerON)),NA())</f>
        <v>5.0380490665702382E-3</v>
      </c>
      <c r="H2437" s="42">
        <f>_xll.qlCalendarAdvance(Calendar,$H2436,B2437,"f",FALSE)</f>
        <v>56836</v>
      </c>
      <c r="I2437" s="139">
        <f>_xll.qlInterestRateIndexValueDate(Index1M,$H2437)</f>
        <v>56838</v>
      </c>
      <c r="J2437" s="144">
        <f>IFERROR(_xll.qlIndexFixing(Index1M,$H2437,TRUE,_xll.ohTrigger(RecalcTrigger,Trigger1M)),NA())</f>
        <v>5.0736382343580244E-3</v>
      </c>
      <c r="K2437" s="44">
        <f>IFERROR(_xll.qlIndexFixing(Index3M,H2437,TRUE,_xll.ohTrigger(RecalcTrigger,Trigger3M)),NA())</f>
        <v>5.2920385216294876E-3</v>
      </c>
      <c r="L2437" s="44">
        <f>IFERROR(_xll.qlIndexFixing(Index6M,$H2437,TRUE,_xll.ohTrigger(RecalcTrigger,Trigger6M)),NA())</f>
        <v>5.5750053431148682E-3</v>
      </c>
      <c r="M2437" s="145">
        <f>IFERROR(_xll.qlIndexFixing(Index1Y,$H2437,TRUE,_xll.ohTrigger(RecalcTrigger,Trigger1Y)),NA())</f>
        <v>5.3771407725370906E-3</v>
      </c>
      <c r="N2437" s="144">
        <f>IFERROR(_xll.qlIndexFixing(ONIndex1M,I2437,TRUE,_xll.ohTrigger(RecalcTrigger,Trigger1M)),NA())</f>
        <v>5.0815030903894609E-3</v>
      </c>
      <c r="O2437" s="44">
        <f>IFERROR(_xll.qlIndexFixing(ONIndex3M,I2437,TRUE,_xll.ohTrigger(RecalcTrigger,Trigger3M)),NA())</f>
        <v>5.3217921002790547E-3</v>
      </c>
      <c r="P2437" s="44">
        <f>IFERROR(_xll.qlIndexFixing(ONIndex6M,I2437,TRUE,_xll.ohTrigger(RecalcTrigger,Trigger6M)),NA())</f>
        <v>5.5962560467293088E-3</v>
      </c>
      <c r="Q2437" s="145">
        <f>IFERROR(_xll.qlIndexFixing(ONIndex1Y,I2437,TRUE,_xll.ohTrigger(RecalcTrigger,Trigger1Y)),NA())</f>
        <v>5.5038461794509885E-3</v>
      </c>
    </row>
    <row r="2438" spans="2:17" x14ac:dyDescent="0.2">
      <c r="B2438" s="39" t="s">
        <v>42</v>
      </c>
      <c r="D2438" s="42">
        <f>_xll.qlCalendarAdvance(Calendar,$D2437,B2438,"f",FALSE)</f>
        <v>56843</v>
      </c>
      <c r="E2438" s="139">
        <f>_xll.qlInterestRateIndexValueDate(IndexON,D2438)</f>
        <v>56843</v>
      </c>
      <c r="F2438" s="155">
        <f>IFERROR(_xll.qlIndexFixing(IndexON,D2438,TRUE,_xll.ohTrigger(RecalcTrigger,TriggerON)),NA())</f>
        <v>5.0327538993055754E-3</v>
      </c>
      <c r="H2438" s="42">
        <f>_xll.qlCalendarAdvance(Calendar,$H2437,B2438,"f",FALSE)</f>
        <v>56843</v>
      </c>
      <c r="I2438" s="139">
        <f>_xll.qlInterestRateIndexValueDate(Index1M,$H2438)</f>
        <v>56845</v>
      </c>
      <c r="J2438" s="144">
        <f>IFERROR(_xll.qlIndexFixing(Index1M,$H2438,TRUE,_xll.ohTrigger(RecalcTrigger,Trigger1M)),NA())</f>
        <v>5.0681681987410632E-3</v>
      </c>
      <c r="K2438" s="44">
        <f>IFERROR(_xll.qlIndexFixing(Index3M,H2438,TRUE,_xll.ohTrigger(RecalcTrigger,Trigger3M)),NA())</f>
        <v>5.2863967503593281E-3</v>
      </c>
      <c r="L2438" s="44">
        <f>IFERROR(_xll.qlIndexFixing(Index6M,$H2438,TRUE,_xll.ohTrigger(RecalcTrigger,Trigger6M)),NA())</f>
        <v>5.5727134815657239E-3</v>
      </c>
      <c r="M2438" s="145">
        <f>IFERROR(_xll.qlIndexFixing(Index1Y,$H2438,TRUE,_xll.ohTrigger(RecalcTrigger,Trigger1Y)),NA())</f>
        <v>5.3715335732884804E-3</v>
      </c>
      <c r="N2438" s="144">
        <f>IFERROR(_xll.qlIndexFixing(ONIndex1M,I2438,TRUE,_xll.ohTrigger(RecalcTrigger,Trigger1M)),NA())</f>
        <v>5.076047700889319E-3</v>
      </c>
      <c r="O2438" s="44">
        <f>IFERROR(_xll.qlIndexFixing(ONIndex3M,I2438,TRUE,_xll.ohTrigger(RecalcTrigger,Trigger3M)),NA())</f>
        <v>5.3162080126067934E-3</v>
      </c>
      <c r="P2438" s="44">
        <f>IFERROR(_xll.qlIndexFixing(ONIndex6M,I2438,TRUE,_xll.ohTrigger(RecalcTrigger,Trigger6M)),NA())</f>
        <v>5.5938983502112904E-3</v>
      </c>
      <c r="Q2438" s="145">
        <f>IFERROR(_xll.qlIndexFixing(ONIndex1Y,I2438,TRUE,_xll.ohTrigger(RecalcTrigger,Trigger1Y)),NA())</f>
        <v>5.4984511144962056E-3</v>
      </c>
    </row>
    <row r="2439" spans="2:17" x14ac:dyDescent="0.2">
      <c r="B2439" s="39" t="s">
        <v>42</v>
      </c>
      <c r="D2439" s="42">
        <f>_xll.qlCalendarAdvance(Calendar,$D2438,B2439,"f",FALSE)</f>
        <v>56850</v>
      </c>
      <c r="E2439" s="139">
        <f>_xll.qlInterestRateIndexValueDate(IndexON,D2439)</f>
        <v>56850</v>
      </c>
      <c r="F2439" s="155">
        <f>IFERROR(_xll.qlIndexFixing(IndexON,D2439,TRUE,_xll.ohTrigger(RecalcTrigger,TriggerON)),NA())</f>
        <v>5.0274518949500191E-3</v>
      </c>
      <c r="H2439" s="42">
        <f>_xll.qlCalendarAdvance(Calendar,$H2438,B2439,"f",FALSE)</f>
        <v>56850</v>
      </c>
      <c r="I2439" s="139">
        <f>_xll.qlInterestRateIndexValueDate(Index1M,$H2439)</f>
        <v>56852</v>
      </c>
      <c r="J2439" s="144">
        <f>IFERROR(_xll.qlIndexFixing(Index1M,$H2439,TRUE,_xll.ohTrigger(RecalcTrigger,Trigger1M)),NA())</f>
        <v>5.0626906993944676E-3</v>
      </c>
      <c r="K2439" s="44">
        <f>IFERROR(_xll.qlIndexFixing(Index3M,H2439,TRUE,_xll.ohTrigger(RecalcTrigger,Trigger3M)),NA())</f>
        <v>5.2807465069157709E-3</v>
      </c>
      <c r="L2439" s="44">
        <f>IFERROR(_xll.qlIndexFixing(Index6M,$H2439,TRUE,_xll.ohTrigger(RecalcTrigger,Trigger6M)),NA())</f>
        <v>5.5704274254432572E-3</v>
      </c>
      <c r="M2439" s="145">
        <f>IFERROR(_xll.qlIndexFixing(Index1Y,$H2439,TRUE,_xll.ohTrigger(RecalcTrigger,Trigger1Y)),NA())</f>
        <v>5.3659192488552986E-3</v>
      </c>
      <c r="N2439" s="144">
        <f>IFERROR(_xll.qlIndexFixing(ONIndex1M,I2439,TRUE,_xll.ohTrigger(RecalcTrigger,Trigger1M)),NA())</f>
        <v>5.0705848509569051E-3</v>
      </c>
      <c r="O2439" s="44">
        <f>IFERROR(_xll.qlIndexFixing(ONIndex3M,I2439,TRUE,_xll.ohTrigger(RecalcTrigger,Trigger3M)),NA())</f>
        <v>5.310615481768366E-3</v>
      </c>
      <c r="P2439" s="44">
        <f>IFERROR(_xll.qlIndexFixing(ONIndex6M,I2439,TRUE,_xll.ohTrigger(RecalcTrigger,Trigger6M)),NA())</f>
        <v>5.5915462680022898E-3</v>
      </c>
      <c r="Q2439" s="145">
        <f>IFERROR(_xll.qlIndexFixing(ONIndex1Y,I2439,TRUE,_xll.ohTrigger(RecalcTrigger,Trigger1Y)),NA())</f>
        <v>5.4930490388294118E-3</v>
      </c>
    </row>
    <row r="2440" spans="2:17" x14ac:dyDescent="0.2">
      <c r="B2440" s="39" t="s">
        <v>42</v>
      </c>
      <c r="D2440" s="42">
        <f>_xll.qlCalendarAdvance(Calendar,$D2439,B2440,"f",FALSE)</f>
        <v>56857</v>
      </c>
      <c r="E2440" s="139">
        <f>_xll.qlInterestRateIndexValueDate(IndexON,D2440)</f>
        <v>56857</v>
      </c>
      <c r="F2440" s="155">
        <f>IFERROR(_xll.qlIndexFixing(IndexON,D2440,TRUE,_xll.ohTrigger(RecalcTrigger,TriggerON)),NA())</f>
        <v>5.0221430523045285E-3</v>
      </c>
      <c r="H2440" s="42">
        <f>_xll.qlCalendarAdvance(Calendar,$H2439,B2440,"f",FALSE)</f>
        <v>56857</v>
      </c>
      <c r="I2440" s="139">
        <f>_xll.qlInterestRateIndexValueDate(Index1M,$H2440)</f>
        <v>56859</v>
      </c>
      <c r="J2440" s="144">
        <f>IFERROR(_xll.qlIndexFixing(Index1M,$H2440,TRUE,_xll.ohTrigger(RecalcTrigger,Trigger1M)),NA())</f>
        <v>5.0572057346895405E-3</v>
      </c>
      <c r="K2440" s="44">
        <f>IFERROR(_xll.qlIndexFixing(Index3M,H2440,TRUE,_xll.ohTrigger(RecalcTrigger,Trigger3M)),NA())</f>
        <v>5.275454947028811E-3</v>
      </c>
      <c r="L2440" s="44">
        <f>IFERROR(_xll.qlIndexFixing(Index6M,$H2440,TRUE,_xll.ohTrigger(RecalcTrigger,Trigger6M)),NA())</f>
        <v>5.568618680379109E-3</v>
      </c>
      <c r="M2440" s="145">
        <f>IFERROR(_xll.qlIndexFixing(Index1Y,$H2440,TRUE,_xll.ohTrigger(RecalcTrigger,Trigger1Y)),NA())</f>
        <v>5.3602977951503778E-3</v>
      </c>
      <c r="N2440" s="144">
        <f>IFERROR(_xll.qlIndexFixing(ONIndex1M,I2440,TRUE,_xll.ohTrigger(RecalcTrigger,Trigger1M)),NA())</f>
        <v>5.0651145390734342E-3</v>
      </c>
      <c r="O2440" s="44">
        <f>IFERROR(_xll.qlIndexFixing(ONIndex3M,I2440,TRUE,_xll.ohTrigger(RecalcTrigger,Trigger3M)),NA())</f>
        <v>5.305014503287353E-3</v>
      </c>
      <c r="P2440" s="44">
        <f>IFERROR(_xll.qlIndexFixing(ONIndex6M,I2440,TRUE,_xll.ohTrigger(RecalcTrigger,Trigger6M)),NA())</f>
        <v>5.5891998136115006E-3</v>
      </c>
      <c r="Q2440" s="145">
        <f>IFERROR(_xll.qlIndexFixing(ONIndex1Y,I2440,TRUE,_xll.ohTrigger(RecalcTrigger,Trigger1Y)),NA())</f>
        <v>5.4876399482139959E-3</v>
      </c>
    </row>
    <row r="2441" spans="2:17" x14ac:dyDescent="0.2">
      <c r="B2441" s="39" t="s">
        <v>42</v>
      </c>
      <c r="D2441" s="42">
        <f>_xll.qlCalendarAdvance(Calendar,$D2440,B2441,"f",FALSE)</f>
        <v>56864</v>
      </c>
      <c r="E2441" s="139">
        <f>_xll.qlInterestRateIndexValueDate(IndexON,D2441)</f>
        <v>56864</v>
      </c>
      <c r="F2441" s="155">
        <f>IFERROR(_xll.qlIndexFixing(IndexON,D2441,TRUE,_xll.ohTrigger(RecalcTrigger,TriggerON)),NA())</f>
        <v>5.016827370489807E-3</v>
      </c>
      <c r="H2441" s="42">
        <f>_xll.qlCalendarAdvance(Calendar,$H2440,B2441,"f",FALSE)</f>
        <v>56864</v>
      </c>
      <c r="I2441" s="139">
        <f>_xll.qlInterestRateIndexValueDate(Index1M,$H2441)</f>
        <v>56866</v>
      </c>
      <c r="J2441" s="144">
        <f>IFERROR(_xll.qlIndexFixing(Index1M,$H2441,TRUE,_xll.ohTrigger(RecalcTrigger,Trigger1M)),NA())</f>
        <v>5.0517133029975847E-3</v>
      </c>
      <c r="K2441" s="44">
        <f>IFERROR(_xll.qlIndexFixing(Index3M,H2441,TRUE,_xll.ohTrigger(RecalcTrigger,Trigger3M)),NA())</f>
        <v>5.269788435853801E-3</v>
      </c>
      <c r="L2441" s="44">
        <f>IFERROR(_xll.qlIndexFixing(Index6M,$H2441,TRUE,_xll.ohTrigger(RecalcTrigger,Trigger6M)),NA())</f>
        <v>5.5663427316401861E-3</v>
      </c>
      <c r="M2441" s="145">
        <f>IFERROR(_xll.qlIndexFixing(Index1Y,$H2441,TRUE,_xll.ohTrigger(RecalcTrigger,Trigger1Y)),NA())</f>
        <v>5.3546692080863366E-3</v>
      </c>
      <c r="N2441" s="144">
        <f>IFERROR(_xll.qlIndexFixing(ONIndex1M,I2441,TRUE,_xll.ohTrigger(RecalcTrigger,Trigger1M)),NA())</f>
        <v>5.0596367635602491E-3</v>
      </c>
      <c r="O2441" s="44">
        <f>IFERROR(_xll.qlIndexFixing(ONIndex3M,I2441,TRUE,_xll.ohTrigger(RecalcTrigger,Trigger3M)),NA())</f>
        <v>5.2994050730070796E-3</v>
      </c>
      <c r="P2441" s="44">
        <f>IFERROR(_xll.qlIndexFixing(ONIndex6M,I2441,TRUE,_xll.ohTrigger(RecalcTrigger,Trigger6M)),NA())</f>
        <v>5.5868590005481167E-3</v>
      </c>
      <c r="Q2441" s="145">
        <f>IFERROR(_xll.qlIndexFixing(ONIndex1Y,I2441,TRUE,_xll.ohTrigger(RecalcTrigger,Trigger1Y)),NA())</f>
        <v>5.4822238384932831E-3</v>
      </c>
    </row>
    <row r="2442" spans="2:17" x14ac:dyDescent="0.2">
      <c r="B2442" s="39" t="s">
        <v>42</v>
      </c>
      <c r="D2442" s="42">
        <f>_xll.qlCalendarAdvance(Calendar,$D2441,B2442,"f",FALSE)</f>
        <v>56871</v>
      </c>
      <c r="E2442" s="139">
        <f>_xll.qlInterestRateIndexValueDate(IndexON,D2442)</f>
        <v>56871</v>
      </c>
      <c r="F2442" s="155">
        <f>IFERROR(_xll.qlIndexFixing(IndexON,D2442,TRUE,_xll.ohTrigger(RecalcTrigger,TriggerON)),NA())</f>
        <v>5.0115048483867497E-3</v>
      </c>
      <c r="H2442" s="42">
        <f>_xll.qlCalendarAdvance(Calendar,$H2441,B2442,"f",FALSE)</f>
        <v>56871</v>
      </c>
      <c r="I2442" s="139">
        <f>_xll.qlInterestRateIndexValueDate(Index1M,$H2442)</f>
        <v>56873</v>
      </c>
      <c r="J2442" s="144">
        <f>IFERROR(_xll.qlIndexFixing(Index1M,$H2442,TRUE,_xll.ohTrigger(RecalcTrigger,Trigger1M)),NA())</f>
        <v>5.046213402684907E-3</v>
      </c>
      <c r="K2442" s="44">
        <f>IFERROR(_xll.qlIndexFixing(Index3M,H2442,TRUE,_xll.ohTrigger(RecalcTrigger,Trigger3M)),NA())</f>
        <v>5.2641134399388483E-3</v>
      </c>
      <c r="L2442" s="44">
        <f>IFERROR(_xll.qlIndexFixing(Index6M,$H2442,TRUE,_xll.ohTrigger(RecalcTrigger,Trigger6M)),NA())</f>
        <v>5.5640726248839846E-3</v>
      </c>
      <c r="M2442" s="145">
        <f>IFERROR(_xll.qlIndexFixing(Index1Y,$H2442,TRUE,_xll.ohTrigger(RecalcTrigger,Trigger1Y)),NA())</f>
        <v>5.3490334835764432E-3</v>
      </c>
      <c r="N2442" s="144">
        <f>IFERROR(_xll.qlIndexFixing(ONIndex1M,I2442,TRUE,_xll.ohTrigger(RecalcTrigger,Trigger1M)),NA())</f>
        <v>5.0541515227386924E-3</v>
      </c>
      <c r="O2442" s="44">
        <f>IFERROR(_xll.qlIndexFixing(ONIndex3M,I2442,TRUE,_xll.ohTrigger(RecalcTrigger,Trigger3M)),NA())</f>
        <v>5.2937871864511266E-3</v>
      </c>
      <c r="P2442" s="44">
        <f>IFERROR(_xll.qlIndexFixing(ONIndex6M,I2442,TRUE,_xll.ohTrigger(RecalcTrigger,Trigger6M)),NA())</f>
        <v>5.5845238424812038E-3</v>
      </c>
      <c r="Q2442" s="145">
        <f>IFERROR(_xll.qlIndexFixing(ONIndex1Y,I2442,TRUE,_xll.ohTrigger(RecalcTrigger,Trigger1Y)),NA())</f>
        <v>5.4768007053507262E-3</v>
      </c>
    </row>
    <row r="2443" spans="2:17" x14ac:dyDescent="0.2">
      <c r="B2443" s="39" t="s">
        <v>42</v>
      </c>
      <c r="D2443" s="42">
        <f>_xll.qlCalendarAdvance(Calendar,$D2442,B2443,"f",FALSE)</f>
        <v>56878</v>
      </c>
      <c r="E2443" s="139">
        <f>_xll.qlInterestRateIndexValueDate(IndexON,D2443)</f>
        <v>56878</v>
      </c>
      <c r="F2443" s="155">
        <f>IFERROR(_xll.qlIndexFixing(IndexON,D2443,TRUE,_xll.ohTrigger(RecalcTrigger,TriggerON)),NA())</f>
        <v>5.0061754852759321E-3</v>
      </c>
      <c r="H2443" s="42">
        <f>_xll.qlCalendarAdvance(Calendar,$H2442,B2443,"f",FALSE)</f>
        <v>56878</v>
      </c>
      <c r="I2443" s="139">
        <f>_xll.qlInterestRateIndexValueDate(Index1M,$H2443)</f>
        <v>56880</v>
      </c>
      <c r="J2443" s="144">
        <f>IFERROR(_xll.qlIndexFixing(Index1M,$H2443,TRUE,_xll.ohTrigger(RecalcTrigger,Trigger1M)),NA())</f>
        <v>5.0407060321253083E-3</v>
      </c>
      <c r="K2443" s="44">
        <f>IFERROR(_xll.qlIndexFixing(Index3M,H2443,TRUE,_xll.ohTrigger(RecalcTrigger,Trigger3M)),NA())</f>
        <v>5.258429954977945E-3</v>
      </c>
      <c r="L2443" s="44">
        <f>IFERROR(_xll.qlIndexFixing(Index6M,$H2443,TRUE,_xll.ohTrigger(RecalcTrigger,Trigger6M)),NA())</f>
        <v>5.5618083737321369E-3</v>
      </c>
      <c r="M2443" s="145">
        <f>IFERROR(_xll.qlIndexFixing(Index1Y,$H2443,TRUE,_xll.ohTrigger(RecalcTrigger,Trigger1Y)),NA())</f>
        <v>5.3433906175335329E-3</v>
      </c>
      <c r="N2443" s="144">
        <f>IFERROR(_xll.qlIndexFixing(ONIndex1M,I2443,TRUE,_xll.ohTrigger(RecalcTrigger,Trigger1M)),NA())</f>
        <v>5.0486588150100431E-3</v>
      </c>
      <c r="O2443" s="44">
        <f>IFERROR(_xll.qlIndexFixing(ONIndex3M,I2443,TRUE,_xll.ohTrigger(RecalcTrigger,Trigger3M)),NA())</f>
        <v>5.2881608393029467E-3</v>
      </c>
      <c r="P2443" s="44">
        <f>IFERROR(_xll.qlIndexFixing(ONIndex6M,I2443,TRUE,_xll.ohTrigger(RecalcTrigger,Trigger6M)),NA())</f>
        <v>5.5821943530798279E-3</v>
      </c>
      <c r="Q2443" s="145">
        <f>IFERROR(_xll.qlIndexFixing(ONIndex1Y,I2443,TRUE,_xll.ohTrigger(RecalcTrigger,Trigger1Y)),NA())</f>
        <v>5.4713705447095862E-3</v>
      </c>
    </row>
    <row r="2444" spans="2:17" x14ac:dyDescent="0.2">
      <c r="B2444" s="39" t="s">
        <v>42</v>
      </c>
      <c r="D2444" s="42">
        <f>_xll.qlCalendarAdvance(Calendar,$D2443,B2444,"f",FALSE)</f>
        <v>56885</v>
      </c>
      <c r="E2444" s="139">
        <f>_xll.qlInterestRateIndexValueDate(IndexON,D2444)</f>
        <v>56885</v>
      </c>
      <c r="F2444" s="155">
        <f>IFERROR(_xll.qlIndexFixing(IndexON,D2444,TRUE,_xll.ohTrigger(RecalcTrigger,TriggerON)),NA())</f>
        <v>5.0008392797984413E-3</v>
      </c>
      <c r="H2444" s="42">
        <f>_xll.qlCalendarAdvance(Calendar,$H2443,B2444,"f",FALSE)</f>
        <v>56885</v>
      </c>
      <c r="I2444" s="139">
        <f>_xll.qlInterestRateIndexValueDate(Index1M,$H2444)</f>
        <v>56887</v>
      </c>
      <c r="J2444" s="144">
        <f>IFERROR(_xll.qlIndexFixing(Index1M,$H2444,TRUE,_xll.ohTrigger(RecalcTrigger,Trigger1M)),NA())</f>
        <v>5.0362690635176975E-3</v>
      </c>
      <c r="K2444" s="44">
        <f>IFERROR(_xll.qlIndexFixing(Index3M,H2444,TRUE,_xll.ohTrigger(RecalcTrigger,Trigger3M)),NA())</f>
        <v>5.252368056487931E-3</v>
      </c>
      <c r="L2444" s="44">
        <f>IFERROR(_xll.qlIndexFixing(Index6M,$H2444,TRUE,_xll.ohTrigger(RecalcTrigger,Trigger6M)),NA())</f>
        <v>5.559549991806273E-3</v>
      </c>
      <c r="M2444" s="145">
        <f>IFERROR(_xll.qlIndexFixing(Index1Y,$H2444,TRUE,_xll.ohTrigger(RecalcTrigger,Trigger1Y)),NA())</f>
        <v>5.3388468009878251E-3</v>
      </c>
      <c r="N2444" s="144">
        <f>IFERROR(_xll.qlIndexFixing(ONIndex1M,I2444,TRUE,_xll.ohTrigger(RecalcTrigger,Trigger1M)),NA())</f>
        <v>5.04315863877558E-3</v>
      </c>
      <c r="O2444" s="44">
        <f>IFERROR(_xll.qlIndexFixing(ONIndex3M,I2444,TRUE,_xll.ohTrigger(RecalcTrigger,Trigger3M)),NA())</f>
        <v>5.282526027405865E-3</v>
      </c>
      <c r="P2444" s="44">
        <f>IFERROR(_xll.qlIndexFixing(ONIndex6M,I2444,TRUE,_xll.ohTrigger(RecalcTrigger,Trigger6M)),NA())</f>
        <v>5.5798705458531828E-3</v>
      </c>
      <c r="Q2444" s="145">
        <f>IFERROR(_xll.qlIndexFixing(ONIndex1Y,I2444,TRUE,_xll.ohTrigger(RecalcTrigger,Trigger1Y)),NA())</f>
        <v>5.4659333524131881E-3</v>
      </c>
    </row>
    <row r="2445" spans="2:17" x14ac:dyDescent="0.2">
      <c r="B2445" s="39" t="s">
        <v>42</v>
      </c>
      <c r="D2445" s="42">
        <f>_xll.qlCalendarAdvance(Calendar,$D2444,B2445,"f",FALSE)</f>
        <v>56892</v>
      </c>
      <c r="E2445" s="139">
        <f>_xll.qlInterestRateIndexValueDate(IndexON,D2445)</f>
        <v>56892</v>
      </c>
      <c r="F2445" s="155">
        <f>IFERROR(_xll.qlIndexFixing(IndexON,D2445,TRUE,_xll.ohTrigger(RecalcTrigger,TriggerON)),NA())</f>
        <v>4.9954962309950446E-3</v>
      </c>
      <c r="H2445" s="42">
        <f>_xll.qlCalendarAdvance(Calendar,$H2444,B2445,"f",FALSE)</f>
        <v>56892</v>
      </c>
      <c r="I2445" s="139">
        <f>_xll.qlInterestRateIndexValueDate(Index1M,$H2445)</f>
        <v>56894</v>
      </c>
      <c r="J2445" s="144">
        <f>IFERROR(_xll.qlIndexFixing(Index1M,$H2445,TRUE,_xll.ohTrigger(RecalcTrigger,Trigger1M)),NA())</f>
        <v>5.029668873743065E-3</v>
      </c>
      <c r="K2445" s="44">
        <f>IFERROR(_xll.qlIndexFixing(Index3M,H2445,TRUE,_xll.ohTrigger(RecalcTrigger,Trigger3M)),NA())</f>
        <v>5.2466668896354058E-3</v>
      </c>
      <c r="L2445" s="44">
        <f>IFERROR(_xll.qlIndexFixing(Index6M,$H2445,TRUE,_xll.ohTrigger(RecalcTrigger,Trigger6M)),NA())</f>
        <v>5.5571815065125207E-3</v>
      </c>
      <c r="M2445" s="145">
        <f>IFERROR(_xll.qlIndexFixing(Index1Y,$H2445,TRUE,_xll.ohTrigger(RecalcTrigger,Trigger1Y)),NA())</f>
        <v>5.3320835940534128E-3</v>
      </c>
      <c r="N2445" s="144">
        <f>IFERROR(_xll.qlIndexFixing(ONIndex1M,I2445,TRUE,_xll.ohTrigger(RecalcTrigger,Trigger1M)),NA())</f>
        <v>5.0376509922767099E-3</v>
      </c>
      <c r="O2445" s="44">
        <f>IFERROR(_xll.qlIndexFixing(ONIndex3M,I2445,TRUE,_xll.ohTrigger(RecalcTrigger,Trigger3M)),NA())</f>
        <v>5.2768827462834622E-3</v>
      </c>
      <c r="P2445" s="44">
        <f>IFERROR(_xll.qlIndexFixing(ONIndex6M,I2445,TRUE,_xll.ohTrigger(RecalcTrigger,Trigger6M)),NA())</f>
        <v>5.5775524343903982E-3</v>
      </c>
      <c r="Q2445" s="145">
        <f>IFERROR(_xll.qlIndexFixing(ONIndex1Y,I2445,TRUE,_xll.ohTrigger(RecalcTrigger,Trigger1Y)),NA())</f>
        <v>5.4604891242249209E-3</v>
      </c>
    </row>
    <row r="2446" spans="2:17" x14ac:dyDescent="0.2">
      <c r="B2446" s="39" t="s">
        <v>42</v>
      </c>
      <c r="D2446" s="42">
        <f>_xll.qlCalendarAdvance(Calendar,$D2445,B2446,"f",FALSE)</f>
        <v>56899</v>
      </c>
      <c r="E2446" s="139">
        <f>_xll.qlInterestRateIndexValueDate(IndexON,D2446)</f>
        <v>56899</v>
      </c>
      <c r="F2446" s="155">
        <f>IFERROR(_xll.qlIndexFixing(IndexON,D2446,TRUE,_xll.ohTrigger(RecalcTrigger,TriggerON)),NA())</f>
        <v>4.9901463379864452E-3</v>
      </c>
      <c r="H2446" s="42">
        <f>_xll.qlCalendarAdvance(Calendar,$H2445,B2446,"f",FALSE)</f>
        <v>56899</v>
      </c>
      <c r="I2446" s="139">
        <f>_xll.qlInterestRateIndexValueDate(Index1M,$H2446)</f>
        <v>56901</v>
      </c>
      <c r="J2446" s="144">
        <f>IFERROR(_xll.qlIndexFixing(Index1M,$H2446,TRUE,_xll.ohTrigger(RecalcTrigger,Trigger1M)),NA())</f>
        <v>5.0241390826580301E-3</v>
      </c>
      <c r="K2446" s="44">
        <f>IFERROR(_xll.qlIndexFixing(Index3M,H2446,TRUE,_xll.ohTrigger(RecalcTrigger,Trigger3M)),NA())</f>
        <v>5.2409572204857539E-3</v>
      </c>
      <c r="L2446" s="44">
        <f>IFERROR(_xll.qlIndexFixing(Index6M,$H2446,TRUE,_xll.ohTrigger(RecalcTrigger,Trigger6M)),NA())</f>
        <v>5.5549352952142476E-3</v>
      </c>
      <c r="M2446" s="145">
        <f>IFERROR(_xll.qlIndexFixing(Index1Y,$H2446,TRUE,_xll.ohTrigger(RecalcTrigger,Trigger1Y)),NA())</f>
        <v>5.326419864428336E-3</v>
      </c>
      <c r="N2446" s="144">
        <f>IFERROR(_xll.qlIndexFixing(ONIndex1M,I2446,TRUE,_xll.ohTrigger(RecalcTrigger,Trigger1M)),NA())</f>
        <v>5.0321358739946476E-3</v>
      </c>
      <c r="O2446" s="44">
        <f>IFERROR(_xll.qlIndexFixing(ONIndex3M,I2446,TRUE,_xll.ohTrigger(RecalcTrigger,Trigger3M)),NA())</f>
        <v>5.2712309916191913E-3</v>
      </c>
      <c r="P2446" s="44">
        <f>IFERROR(_xll.qlIndexFixing(ONIndex6M,I2446,TRUE,_xll.ohTrigger(RecalcTrigger,Trigger6M)),NA())</f>
        <v>5.57524003236054E-3</v>
      </c>
      <c r="Q2446" s="145">
        <f>IFERROR(_xll.qlIndexFixing(ONIndex1Y,I2446,TRUE,_xll.ohTrigger(RecalcTrigger,Trigger1Y)),NA())</f>
        <v>5.4550378559081736E-3</v>
      </c>
    </row>
    <row r="2447" spans="2:17" x14ac:dyDescent="0.2">
      <c r="B2447" s="39" t="s">
        <v>42</v>
      </c>
      <c r="D2447" s="42">
        <f>_xll.qlCalendarAdvance(Calendar,$D2446,B2447,"f",FALSE)</f>
        <v>56906</v>
      </c>
      <c r="E2447" s="139">
        <f>_xll.qlInterestRateIndexValueDate(IndexON,D2447)</f>
        <v>56906</v>
      </c>
      <c r="F2447" s="155">
        <f>IFERROR(_xll.qlIndexFixing(IndexON,D2447,TRUE,_xll.ohTrigger(RecalcTrigger,TriggerON)),NA())</f>
        <v>4.9847895998134106E-3</v>
      </c>
      <c r="H2447" s="42">
        <f>_xll.qlCalendarAdvance(Calendar,$H2446,B2447,"f",FALSE)</f>
        <v>56906</v>
      </c>
      <c r="I2447" s="139">
        <f>_xll.qlInterestRateIndexValueDate(Index1M,$H2447)</f>
        <v>56908</v>
      </c>
      <c r="J2447" s="144">
        <f>IFERROR(_xll.qlIndexFixing(Index1M,$H2447,TRUE,_xll.ohTrigger(RecalcTrigger,Trigger1M)),NA())</f>
        <v>5.0186018148062894E-3</v>
      </c>
      <c r="K2447" s="44">
        <f>IFERROR(_xll.qlIndexFixing(Index3M,H2447,TRUE,_xll.ohTrigger(RecalcTrigger,Trigger3M)),NA())</f>
        <v>5.2352390447363284E-3</v>
      </c>
      <c r="L2447" s="44">
        <f>IFERROR(_xll.qlIndexFixing(Index6M,$H2447,TRUE,_xll.ohTrigger(RecalcTrigger,Trigger6M)),NA())</f>
        <v>5.5526949950852325E-3</v>
      </c>
      <c r="M2447" s="145">
        <f>IFERROR(_xll.qlIndexFixing(Index1Y,$H2447,TRUE,_xll.ohTrigger(RecalcTrigger,Trigger1Y)),NA())</f>
        <v>5.3207497256339779E-3</v>
      </c>
      <c r="N2447" s="144">
        <f>IFERROR(_xll.qlIndexFixing(ONIndex1M,I2447,TRUE,_xll.ohTrigger(RecalcTrigger,Trigger1M)),NA())</f>
        <v>5.0266132822507359E-3</v>
      </c>
      <c r="O2447" s="44">
        <f>IFERROR(_xll.qlIndexFixing(ONIndex3M,I2447,TRUE,_xll.ohTrigger(RecalcTrigger,Trigger3M)),NA())</f>
        <v>5.265570759016569E-3</v>
      </c>
      <c r="P2447" s="44">
        <f>IFERROR(_xll.qlIndexFixing(ONIndex6M,I2447,TRUE,_xll.ohTrigger(RecalcTrigger,Trigger6M)),NA())</f>
        <v>5.5729333533527381E-3</v>
      </c>
      <c r="Q2447" s="145">
        <f>IFERROR(_xll.qlIndexFixing(ONIndex1Y,I2447,TRUE,_xll.ohTrigger(RecalcTrigger,Trigger1Y)),NA())</f>
        <v>5.4495795433862071E-3</v>
      </c>
    </row>
    <row r="2448" spans="2:17" x14ac:dyDescent="0.2">
      <c r="B2448" s="39" t="s">
        <v>42</v>
      </c>
      <c r="D2448" s="42">
        <f>_xll.qlCalendarAdvance(Calendar,$D2447,B2448,"f",FALSE)</f>
        <v>56913</v>
      </c>
      <c r="E2448" s="139">
        <f>_xll.qlInterestRateIndexValueDate(IndexON,D2448)</f>
        <v>56913</v>
      </c>
      <c r="F2448" s="155">
        <f>IFERROR(_xll.qlIndexFixing(IndexON,D2448,TRUE,_xll.ohTrigger(RecalcTrigger,TriggerON)),NA())</f>
        <v>4.9794260153568359E-3</v>
      </c>
      <c r="H2448" s="42">
        <f>_xll.qlCalendarAdvance(Calendar,$H2447,B2448,"f",FALSE)</f>
        <v>56913</v>
      </c>
      <c r="I2448" s="139">
        <f>_xll.qlInterestRateIndexValueDate(Index1M,$H2448)</f>
        <v>56915</v>
      </c>
      <c r="J2448" s="144">
        <f>IFERROR(_xll.qlIndexFixing(Index1M,$H2448,TRUE,_xll.ohTrigger(RecalcTrigger,Trigger1M)),NA())</f>
        <v>5.0130570685566478E-3</v>
      </c>
      <c r="K2448" s="44">
        <f>IFERROR(_xll.qlIndexFixing(Index3M,H2448,TRUE,_xll.ohTrigger(RecalcTrigger,Trigger3M)),NA())</f>
        <v>5.2295123580827487E-3</v>
      </c>
      <c r="L2448" s="44">
        <f>IFERROR(_xll.qlIndexFixing(Index6M,$H2448,TRUE,_xll.ohTrigger(RecalcTrigger,Trigger6M)),NA())</f>
        <v>5.5504606197456195E-3</v>
      </c>
      <c r="M2448" s="145">
        <f>IFERROR(_xll.qlIndexFixing(Index1Y,$H2448,TRUE,_xll.ohTrigger(RecalcTrigger,Trigger1Y)),NA())</f>
        <v>5.3150734828546929E-3</v>
      </c>
      <c r="N2448" s="144">
        <f>IFERROR(_xll.qlIndexFixing(ONIndex1M,I2448,TRUE,_xll.ohTrigger(RecalcTrigger,Trigger1M)),NA())</f>
        <v>5.0210832153663176E-3</v>
      </c>
      <c r="O2448" s="44">
        <f>IFERROR(_xll.qlIndexFixing(ONIndex3M,I2448,TRUE,_xll.ohTrigger(RecalcTrigger,Trigger3M)),NA())</f>
        <v>5.2599020441590483E-3</v>
      </c>
      <c r="P2448" s="44">
        <f>IFERROR(_xll.qlIndexFixing(ONIndex6M,I2448,TRUE,_xll.ohTrigger(RecalcTrigger,Trigger6M)),NA())</f>
        <v>5.5706324109561223E-3</v>
      </c>
      <c r="Q2448" s="145">
        <f>IFERROR(_xll.qlIndexFixing(ONIndex1Y,I2448,TRUE,_xll.ohTrigger(RecalcTrigger,Trigger1Y)),NA())</f>
        <v>5.4441141824224104E-3</v>
      </c>
    </row>
    <row r="2449" spans="2:17" x14ac:dyDescent="0.2">
      <c r="B2449" s="39" t="s">
        <v>42</v>
      </c>
      <c r="D2449" s="42">
        <f>_xll.qlCalendarAdvance(Calendar,$D2448,B2449,"f",FALSE)</f>
        <v>56920</v>
      </c>
      <c r="E2449" s="139">
        <f>_xll.qlInterestRateIndexValueDate(IndexON,D2449)</f>
        <v>56920</v>
      </c>
      <c r="F2449" s="155">
        <f>IFERROR(_xll.qlIndexFixing(IndexON,D2449,TRUE,_xll.ohTrigger(RecalcTrigger,TriggerON)),NA())</f>
        <v>4.9740555835775524E-3</v>
      </c>
      <c r="H2449" s="42">
        <f>_xll.qlCalendarAdvance(Calendar,$H2448,B2449,"f",FALSE)</f>
        <v>56920</v>
      </c>
      <c r="I2449" s="139">
        <f>_xll.qlInterestRateIndexValueDate(Index1M,$H2449)</f>
        <v>56922</v>
      </c>
      <c r="J2449" s="144">
        <f>IFERROR(_xll.qlIndexFixing(Index1M,$H2449,TRUE,_xll.ohTrigger(RecalcTrigger,Trigger1M)),NA())</f>
        <v>5.007504842280408E-3</v>
      </c>
      <c r="K2449" s="44">
        <f>IFERROR(_xll.qlIndexFixing(Index3M,H2449,TRUE,_xll.ohTrigger(RecalcTrigger,Trigger3M)),NA())</f>
        <v>5.2237771562241063E-3</v>
      </c>
      <c r="L2449" s="44">
        <f>IFERROR(_xll.qlIndexFixing(Index6M,$H2449,TRUE,_xll.ohTrigger(RecalcTrigger,Trigger6M)),NA())</f>
        <v>5.5483465973189833E-3</v>
      </c>
      <c r="M2449" s="145">
        <f>IFERROR(_xll.qlIndexFixing(Index1Y,$H2449,TRUE,_xll.ohTrigger(RecalcTrigger,Trigger1Y)),NA())</f>
        <v>5.3093914418574145E-3</v>
      </c>
      <c r="N2449" s="144">
        <f>IFERROR(_xll.qlIndexFixing(ONIndex1M,I2449,TRUE,_xll.ohTrigger(RecalcTrigger,Trigger1M)),NA())</f>
        <v>5.0155456716627356E-3</v>
      </c>
      <c r="O2449" s="44">
        <f>IFERROR(_xll.qlIndexFixing(ONIndex3M,I2449,TRUE,_xll.ohTrigger(RecalcTrigger,Trigger3M)),NA())</f>
        <v>5.2542248427300819E-3</v>
      </c>
      <c r="P2449" s="44">
        <f>IFERROR(_xll.qlIndexFixing(ONIndex6M,I2449,TRUE,_xll.ohTrigger(RecalcTrigger,Trigger6M)),NA())</f>
        <v>5.5683372188397584E-3</v>
      </c>
      <c r="Q2449" s="145">
        <f>IFERROR(_xll.qlIndexFixing(ONIndex1Y,I2449,TRUE,_xll.ohTrigger(RecalcTrigger,Trigger1Y)),NA())</f>
        <v>5.4386417687801725E-3</v>
      </c>
    </row>
    <row r="2450" spans="2:17" x14ac:dyDescent="0.2">
      <c r="B2450" s="39" t="s">
        <v>42</v>
      </c>
      <c r="D2450" s="42">
        <f>_xll.qlCalendarAdvance(Calendar,$D2449,B2450,"f",FALSE)</f>
        <v>56927</v>
      </c>
      <c r="E2450" s="139">
        <f>_xll.qlInterestRateIndexValueDate(IndexON,D2450)</f>
        <v>56927</v>
      </c>
      <c r="F2450" s="155">
        <f>IFERROR(_xll.qlIndexFixing(IndexON,D2450,TRUE,_xll.ohTrigger(RecalcTrigger,TriggerON)),NA())</f>
        <v>4.9686783035163273E-3</v>
      </c>
      <c r="H2450" s="42">
        <f>_xll.qlCalendarAdvance(Calendar,$H2449,B2450,"f",FALSE)</f>
        <v>56927</v>
      </c>
      <c r="I2450" s="139">
        <f>_xll.qlInterestRateIndexValueDate(Index1M,$H2450)</f>
        <v>56929</v>
      </c>
      <c r="J2450" s="144">
        <f>IFERROR(_xll.qlIndexFixing(Index1M,$H2450,TRUE,_xll.ohTrigger(RecalcTrigger,Trigger1M)),NA())</f>
        <v>5.001945134348873E-3</v>
      </c>
      <c r="K2450" s="44">
        <f>IFERROR(_xll.qlIndexFixing(Index3M,H2450,TRUE,_xll.ohTrigger(RecalcTrigger,Trigger3M)),NA())</f>
        <v>5.2180334348560179E-3</v>
      </c>
      <c r="L2450" s="44">
        <f>IFERROR(_xll.qlIndexFixing(Index6M,$H2450,TRUE,_xll.ohTrigger(RecalcTrigger,Trigger6M)),NA())</f>
        <v>5.5461237168006475E-3</v>
      </c>
      <c r="M2450" s="145">
        <f>IFERROR(_xll.qlIndexFixing(Index1Y,$H2450,TRUE,_xll.ohTrigger(RecalcTrigger,Trigger1Y)),NA())</f>
        <v>5.3037039089910039E-3</v>
      </c>
      <c r="N2450" s="144">
        <f>IFERROR(_xll.qlIndexFixing(ONIndex1M,I2450,TRUE,_xll.ohTrigger(RecalcTrigger,Trigger1M)),NA())</f>
        <v>5.0100006497011407E-3</v>
      </c>
      <c r="O2450" s="44">
        <f>IFERROR(_xll.qlIndexFixing(ONIndex3M,I2450,TRUE,_xll.ohTrigger(RecalcTrigger,Trigger3M)),NA())</f>
        <v>5.248539150572995E-3</v>
      </c>
      <c r="P2450" s="44">
        <f>IFERROR(_xll.qlIndexFixing(ONIndex6M,I2450,TRUE,_xll.ohTrigger(RecalcTrigger,Trigger6M)),NA())</f>
        <v>5.5660477904329042E-3</v>
      </c>
      <c r="Q2450" s="145">
        <f>IFERROR(_xll.qlIndexFixing(ONIndex1Y,I2450,TRUE,_xll.ohTrigger(RecalcTrigger,Trigger1Y)),NA())</f>
        <v>5.4331622983028183E-3</v>
      </c>
    </row>
    <row r="2451" spans="2:17" x14ac:dyDescent="0.2">
      <c r="B2451" s="39" t="s">
        <v>42</v>
      </c>
      <c r="D2451" s="42">
        <f>_xll.qlCalendarAdvance(Calendar,$D2450,B2451,"f",FALSE)</f>
        <v>56934</v>
      </c>
      <c r="E2451" s="139">
        <f>_xll.qlInterestRateIndexValueDate(IndexON,D2451)</f>
        <v>56934</v>
      </c>
      <c r="F2451" s="155">
        <f>IFERROR(_xll.qlIndexFixing(IndexON,D2451,TRUE,_xll.ohTrigger(RecalcTrigger,TriggerON)),NA())</f>
        <v>4.963294174133992E-3</v>
      </c>
      <c r="H2451" s="42">
        <f>_xll.qlCalendarAdvance(Calendar,$H2450,B2451,"f",FALSE)</f>
        <v>56934</v>
      </c>
      <c r="I2451" s="139">
        <f>_xll.qlInterestRateIndexValueDate(Index1M,$H2451)</f>
        <v>56936</v>
      </c>
      <c r="J2451" s="144">
        <f>IFERROR(_xll.qlIndexFixing(Index1M,$H2451,TRUE,_xll.ohTrigger(RecalcTrigger,Trigger1M)),NA())</f>
        <v>4.9963779431283495E-3</v>
      </c>
      <c r="K2451" s="44">
        <f>IFERROR(_xll.qlIndexFixing(Index3M,H2451,TRUE,_xll.ohTrigger(RecalcTrigger,Trigger3M)),NA())</f>
        <v>5.2122811896767067E-3</v>
      </c>
      <c r="L2451" s="44">
        <f>IFERROR(_xll.qlIndexFixing(Index6M,$H2451,TRUE,_xll.ohTrigger(RecalcTrigger,Trigger6M)),NA())</f>
        <v>5.5439068008583973E-3</v>
      </c>
      <c r="M2451" s="145">
        <f>IFERROR(_xll.qlIndexFixing(Index1Y,$H2451,TRUE,_xll.ohTrigger(RecalcTrigger,Trigger1Y)),NA())</f>
        <v>5.2980111911879822E-3</v>
      </c>
      <c r="N2451" s="144">
        <f>IFERROR(_xll.qlIndexFixing(ONIndex1M,I2451,TRUE,_xll.ohTrigger(RecalcTrigger,Trigger1M)),NA())</f>
        <v>5.0044481475630676E-3</v>
      </c>
      <c r="O2451" s="44">
        <f>IFERROR(_xll.qlIndexFixing(ONIndex3M,I2451,TRUE,_xll.ohTrigger(RecalcTrigger,Trigger3M)),NA())</f>
        <v>5.2428449631314322E-3</v>
      </c>
      <c r="P2451" s="44">
        <f>IFERROR(_xll.qlIndexFixing(ONIndex6M,I2451,TRUE,_xll.ohTrigger(RecalcTrigger,Trigger6M)),NA())</f>
        <v>5.5637641394845616E-3</v>
      </c>
      <c r="Q2451" s="145">
        <f>IFERROR(_xll.qlIndexFixing(ONIndex1Y,I2451,TRUE,_xll.ohTrigger(RecalcTrigger,Trigger1Y)),NA())</f>
        <v>5.4276757669136089E-3</v>
      </c>
    </row>
    <row r="2452" spans="2:17" x14ac:dyDescent="0.2">
      <c r="B2452" s="39" t="s">
        <v>42</v>
      </c>
      <c r="D2452" s="42">
        <f>_xll.qlCalendarAdvance(Calendar,$D2451,B2452,"f",FALSE)</f>
        <v>56941</v>
      </c>
      <c r="E2452" s="139">
        <f>_xll.qlInterestRateIndexValueDate(IndexON,D2452)</f>
        <v>56941</v>
      </c>
      <c r="F2452" s="155">
        <f>IFERROR(_xll.qlIndexFixing(IndexON,D2452,TRUE,_xll.ohTrigger(RecalcTrigger,TriggerON)),NA())</f>
        <v>4.9579031945512497E-3</v>
      </c>
      <c r="H2452" s="42">
        <f>_xll.qlCalendarAdvance(Calendar,$H2451,B2452,"f",FALSE)</f>
        <v>56941</v>
      </c>
      <c r="I2452" s="139">
        <f>_xll.qlInterestRateIndexValueDate(Index1M,$H2452)</f>
        <v>56943</v>
      </c>
      <c r="J2452" s="144">
        <f>IFERROR(_xll.qlIndexFixing(Index1M,$H2452,TRUE,_xll.ohTrigger(RecalcTrigger,Trigger1M)),NA())</f>
        <v>4.9908032669901403E-3</v>
      </c>
      <c r="K2452" s="44">
        <f>IFERROR(_xll.qlIndexFixing(Index3M,H2452,TRUE,_xll.ohTrigger(RecalcTrigger,Trigger3M)),NA())</f>
        <v>5.206520416380922E-3</v>
      </c>
      <c r="L2452" s="44">
        <f>IFERROR(_xll.qlIndexFixing(Index6M,$H2452,TRUE,_xll.ohTrigger(RecalcTrigger,Trigger6M)),NA())</f>
        <v>5.5416958631138652E-3</v>
      </c>
      <c r="M2452" s="145">
        <f>IFERROR(_xll.qlIndexFixing(Index1Y,$H2452,TRUE,_xll.ohTrigger(RecalcTrigger,Trigger1Y)),NA())</f>
        <v>5.2923135959623644E-3</v>
      </c>
      <c r="N2452" s="144">
        <f>IFERROR(_xll.qlIndexFixing(ONIndex1M,I2452,TRUE,_xll.ohTrigger(RecalcTrigger,Trigger1M)),NA())</f>
        <v>4.9988881638896032E-3</v>
      </c>
      <c r="O2452" s="44">
        <f>IFERROR(_xll.qlIndexFixing(ONIndex3M,I2452,TRUE,_xll.ohTrigger(RecalcTrigger,Trigger3M)),NA())</f>
        <v>5.2371422760888464E-3</v>
      </c>
      <c r="P2452" s="44">
        <f>IFERROR(_xll.qlIndexFixing(ONIndex6M,I2452,TRUE,_xll.ohTrigger(RecalcTrigger,Trigger6M)),NA())</f>
        <v>5.5614862795838604E-3</v>
      </c>
      <c r="Q2452" s="145">
        <f>IFERROR(_xll.qlIndexFixing(ONIndex1Y,I2452,TRUE,_xll.ohTrigger(RecalcTrigger,Trigger1Y)),NA())</f>
        <v>5.4221821702959971E-3</v>
      </c>
    </row>
    <row r="2453" spans="2:17" x14ac:dyDescent="0.2">
      <c r="B2453" s="39" t="s">
        <v>42</v>
      </c>
      <c r="D2453" s="42">
        <f>_xll.qlCalendarAdvance(Calendar,$D2452,B2453,"f",FALSE)</f>
        <v>56948</v>
      </c>
      <c r="E2453" s="139">
        <f>_xll.qlInterestRateIndexValueDate(IndexON,D2453)</f>
        <v>56948</v>
      </c>
      <c r="F2453" s="155">
        <f>IFERROR(_xll.qlIndexFixing(IndexON,D2453,TRUE,_xll.ohTrigger(RecalcTrigger,TriggerON)),NA())</f>
        <v>4.9525053636489957E-3</v>
      </c>
      <c r="H2453" s="42">
        <f>_xll.qlCalendarAdvance(Calendar,$H2452,B2453,"f",FALSE)</f>
        <v>56948</v>
      </c>
      <c r="I2453" s="139">
        <f>_xll.qlInterestRateIndexValueDate(Index1M,$H2453)</f>
        <v>56950</v>
      </c>
      <c r="J2453" s="144">
        <f>IFERROR(_xll.qlIndexFixing(Index1M,$H2453,TRUE,_xll.ohTrigger(RecalcTrigger,Trigger1M)),NA())</f>
        <v>4.9852211043055483E-3</v>
      </c>
      <c r="K2453" s="44">
        <f>IFERROR(_xll.qlIndexFixing(Index3M,H2453,TRUE,_xll.ohTrigger(RecalcTrigger,Trigger3M)),NA())</f>
        <v>5.2011272611167869E-3</v>
      </c>
      <c r="L2453" s="44">
        <f>IFERROR(_xll.qlIndexFixing(Index6M,$H2453,TRUE,_xll.ohTrigger(RecalcTrigger,Trigger6M)),NA())</f>
        <v>5.5393780916560683E-3</v>
      </c>
      <c r="M2453" s="145">
        <f>IFERROR(_xll.qlIndexFixing(Index1Y,$H2453,TRUE,_xll.ohTrigger(RecalcTrigger,Trigger1Y)),NA())</f>
        <v>5.2866114314105254E-3</v>
      </c>
      <c r="N2453" s="144">
        <f>IFERROR(_xll.qlIndexFixing(ONIndex1M,I2453,TRUE,_xll.ohTrigger(RecalcTrigger,Trigger1M)),NA())</f>
        <v>4.9933206967622823E-3</v>
      </c>
      <c r="O2453" s="44">
        <f>IFERROR(_xll.qlIndexFixing(ONIndex3M,I2453,TRUE,_xll.ohTrigger(RecalcTrigger,Trigger3M)),NA())</f>
        <v>5.2314310852086265E-3</v>
      </c>
      <c r="P2453" s="44">
        <f>IFERROR(_xll.qlIndexFixing(ONIndex6M,I2453,TRUE,_xll.ohTrigger(RecalcTrigger,Trigger6M)),NA())</f>
        <v>5.5592142243199305E-3</v>
      </c>
      <c r="Q2453" s="145">
        <f>IFERROR(_xll.qlIndexFixing(ONIndex1Y,I2453,TRUE,_xll.ohTrigger(RecalcTrigger,Trigger1Y)),NA())</f>
        <v>5.416681504213372E-3</v>
      </c>
    </row>
    <row r="2454" spans="2:17" x14ac:dyDescent="0.2">
      <c r="B2454" s="39" t="s">
        <v>42</v>
      </c>
      <c r="D2454" s="42">
        <f>_xll.qlCalendarAdvance(Calendar,$D2453,B2454,"f",FALSE)</f>
        <v>56955</v>
      </c>
      <c r="E2454" s="139">
        <f>_xll.qlInterestRateIndexValueDate(IndexON,D2454)</f>
        <v>56955</v>
      </c>
      <c r="F2454" s="155">
        <f>IFERROR(_xll.qlIndexFixing(IndexON,D2454,TRUE,_xll.ohTrigger(RecalcTrigger,TriggerON)),NA())</f>
        <v>4.9471006803880613E-3</v>
      </c>
      <c r="H2454" s="42">
        <f>_xll.qlCalendarAdvance(Calendar,$H2453,B2454,"f",FALSE)</f>
        <v>56955</v>
      </c>
      <c r="I2454" s="139">
        <f>_xll.qlInterestRateIndexValueDate(Index1M,$H2454)</f>
        <v>56957</v>
      </c>
      <c r="J2454" s="144">
        <f>IFERROR(_xll.qlIndexFixing(Index1M,$H2454,TRUE,_xll.ohTrigger(RecalcTrigger,Trigger1M)),NA())</f>
        <v>4.9796314534433783E-3</v>
      </c>
      <c r="K2454" s="44">
        <f>IFERROR(_xll.qlIndexFixing(Index3M,H2454,TRUE,_xll.ohTrigger(RecalcTrigger,Trigger3M)),NA())</f>
        <v>5.1953501126314749E-3</v>
      </c>
      <c r="L2454" s="44">
        <f>IFERROR(_xll.qlIndexFixing(Index6M,$H2454,TRUE,_xll.ohTrigger(RecalcTrigger,Trigger6M)),NA())</f>
        <v>5.5371795511099491E-3</v>
      </c>
      <c r="M2454" s="145">
        <f>IFERROR(_xll.qlIndexFixing(Index1Y,$H2454,TRUE,_xll.ohTrigger(RecalcTrigger,Trigger1Y)),NA())</f>
        <v>5.2809050062118503E-3</v>
      </c>
      <c r="N2454" s="144">
        <f>IFERROR(_xll.qlIndexFixing(ONIndex1M,I2454,TRUE,_xll.ohTrigger(RecalcTrigger,Trigger1M)),NA())</f>
        <v>4.9877457447422557E-3</v>
      </c>
      <c r="O2454" s="44">
        <f>IFERROR(_xll.qlIndexFixing(ONIndex3M,I2454,TRUE,_xll.ohTrigger(RecalcTrigger,Trigger3M)),NA())</f>
        <v>5.2257113861742255E-3</v>
      </c>
      <c r="P2454" s="44">
        <f>IFERROR(_xll.qlIndexFixing(ONIndex6M,I2454,TRUE,_xll.ohTrigger(RecalcTrigger,Trigger6M)),NA())</f>
        <v>5.5569479873618377E-3</v>
      </c>
      <c r="Q2454" s="145">
        <f>IFERROR(_xll.qlIndexFixing(ONIndex1Y,I2454,TRUE,_xll.ohTrigger(RecalcTrigger,Trigger1Y)),NA())</f>
        <v>5.4111737646689306E-3</v>
      </c>
    </row>
    <row r="2455" spans="2:17" x14ac:dyDescent="0.2">
      <c r="B2455" s="39" t="s">
        <v>42</v>
      </c>
      <c r="D2455" s="42">
        <f>_xll.qlCalendarAdvance(Calendar,$D2454,B2455,"f",FALSE)</f>
        <v>56962</v>
      </c>
      <c r="E2455" s="139">
        <f>_xll.qlInterestRateIndexValueDate(IndexON,D2455)</f>
        <v>56962</v>
      </c>
      <c r="F2455" s="155">
        <f>IFERROR(_xll.qlIndexFixing(IndexON,D2455,TRUE,_xll.ohTrigger(RecalcTrigger,TriggerON)),NA())</f>
        <v>4.9416891437292776E-3</v>
      </c>
      <c r="H2455" s="42">
        <f>_xll.qlCalendarAdvance(Calendar,$H2454,B2455,"f",FALSE)</f>
        <v>56962</v>
      </c>
      <c r="I2455" s="139">
        <f>_xll.qlInterestRateIndexValueDate(Index1M,$H2455)</f>
        <v>56964</v>
      </c>
      <c r="J2455" s="144">
        <f>IFERROR(_xll.qlIndexFixing(Index1M,$H2455,TRUE,_xll.ohTrigger(RecalcTrigger,Trigger1M)),NA())</f>
        <v>4.9740343127749331E-3</v>
      </c>
      <c r="K2455" s="44">
        <f>IFERROR(_xll.qlIndexFixing(Index3M,H2455,TRUE,_xll.ohTrigger(RecalcTrigger,Trigger3M)),NA())</f>
        <v>5.18956442346152E-3</v>
      </c>
      <c r="L2455" s="44">
        <f>IFERROR(_xll.qlIndexFixing(Index6M,$H2455,TRUE,_xll.ohTrigger(RecalcTrigger,Trigger6M)),NA())</f>
        <v>5.5349870307047182E-3</v>
      </c>
      <c r="M2455" s="145">
        <f>IFERROR(_xll.qlIndexFixing(Index1Y,$H2455,TRUE,_xll.ohTrigger(RecalcTrigger,Trigger1Y)),NA())</f>
        <v>5.2751946296274348E-3</v>
      </c>
      <c r="N2455" s="144">
        <f>IFERROR(_xll.qlIndexFixing(ONIndex1M,I2455,TRUE,_xll.ohTrigger(RecalcTrigger,Trigger1M)),NA())</f>
        <v>4.9821633061508663E-3</v>
      </c>
      <c r="O2455" s="44">
        <f>IFERROR(_xll.qlIndexFixing(ONIndex3M,I2455,TRUE,_xll.ohTrigger(RecalcTrigger,Trigger3M)),NA())</f>
        <v>5.2199831743493519E-3</v>
      </c>
      <c r="P2455" s="44">
        <f>IFERROR(_xll.qlIndexFixing(ONIndex6M,I2455,TRUE,_xll.ohTrigger(RecalcTrigger,Trigger6M)),NA())</f>
        <v>5.5546875821388397E-3</v>
      </c>
      <c r="Q2455" s="145">
        <f>IFERROR(_xll.qlIndexFixing(ONIndex1Y,I2455,TRUE,_xll.ohTrigger(RecalcTrigger,Trigger1Y)),NA())</f>
        <v>5.4056589473461258E-3</v>
      </c>
    </row>
    <row r="2456" spans="2:17" x14ac:dyDescent="0.2">
      <c r="B2456" s="39" t="s">
        <v>42</v>
      </c>
      <c r="D2456" s="42">
        <f>_xll.qlCalendarAdvance(Calendar,$D2455,B2456,"f",FALSE)</f>
        <v>56969</v>
      </c>
      <c r="E2456" s="139">
        <f>_xll.qlInterestRateIndexValueDate(IndexON,D2456)</f>
        <v>56969</v>
      </c>
      <c r="F2456" s="155">
        <f>IFERROR(_xll.qlIndexFixing(IndexON,D2456,TRUE,_xll.ohTrigger(RecalcTrigger,TriggerON)),NA())</f>
        <v>4.936270752793348E-3</v>
      </c>
      <c r="H2456" s="42">
        <f>_xll.qlCalendarAdvance(Calendar,$H2455,B2456,"f",FALSE)</f>
        <v>56969</v>
      </c>
      <c r="I2456" s="139">
        <f>_xll.qlInterestRateIndexValueDate(Index1M,$H2456)</f>
        <v>56971</v>
      </c>
      <c r="J2456" s="144">
        <f>IFERROR(_xll.qlIndexFixing(Index1M,$H2456,TRUE,_xll.ohTrigger(RecalcTrigger,Trigger1M)),NA())</f>
        <v>4.9684296806740136E-3</v>
      </c>
      <c r="K2456" s="44">
        <f>IFERROR(_xll.qlIndexFixing(Index3M,H2456,TRUE,_xll.ohTrigger(RecalcTrigger,Trigger3M)),NA())</f>
        <v>5.1837701893044296E-3</v>
      </c>
      <c r="L2456" s="44">
        <f>IFERROR(_xll.qlIndexFixing(Index6M,$H2456,TRUE,_xll.ohTrigger(RecalcTrigger,Trigger6M)),NA())</f>
        <v>5.5328005440627029E-3</v>
      </c>
      <c r="M2456" s="145">
        <f>IFERROR(_xll.qlIndexFixing(Index1Y,$H2456,TRUE,_xll.ohTrigger(RecalcTrigger,Trigger1Y)),NA())</f>
        <v>5.2687349032246207E-3</v>
      </c>
      <c r="N2456" s="144">
        <f>IFERROR(_xll.qlIndexFixing(ONIndex1M,I2456,TRUE,_xll.ohTrigger(RecalcTrigger,Trigger1M)),NA())</f>
        <v>4.9765733793893929E-3</v>
      </c>
      <c r="O2456" s="44">
        <f>IFERROR(_xll.qlIndexFixing(ONIndex3M,I2456,TRUE,_xll.ohTrigger(RecalcTrigger,Trigger3M)),NA())</f>
        <v>5.2142464458171389E-3</v>
      </c>
      <c r="P2456" s="44">
        <f>IFERROR(_xll.qlIndexFixing(ONIndex6M,I2456,TRUE,_xll.ohTrigger(RecalcTrigger,Trigger6M)),NA())</f>
        <v>5.5524330224798746E-3</v>
      </c>
      <c r="Q2456" s="145">
        <f>IFERROR(_xll.qlIndexFixing(ONIndex1Y,I2456,TRUE,_xll.ohTrigger(RecalcTrigger,Trigger1Y)),NA())</f>
        <v>5.4001370480882827E-3</v>
      </c>
    </row>
    <row r="2457" spans="2:17" x14ac:dyDescent="0.2">
      <c r="B2457" s="39" t="s">
        <v>42</v>
      </c>
      <c r="D2457" s="42">
        <f>_xll.qlCalendarAdvance(Calendar,$D2456,B2457,"f",FALSE)</f>
        <v>56976</v>
      </c>
      <c r="E2457" s="139">
        <f>_xll.qlInterestRateIndexValueDate(IndexON,D2457)</f>
        <v>56976</v>
      </c>
      <c r="F2457" s="155">
        <f>IFERROR(_xll.qlIndexFixing(IndexON,D2457,TRUE,_xll.ohTrigger(RecalcTrigger,TriggerON)),NA())</f>
        <v>4.9308455065411039E-3</v>
      </c>
      <c r="H2457" s="42">
        <f>_xll.qlCalendarAdvance(Calendar,$H2456,B2457,"f",FALSE)</f>
        <v>56976</v>
      </c>
      <c r="I2457" s="139">
        <f>_xll.qlInterestRateIndexValueDate(Index1M,$H2457)</f>
        <v>56978</v>
      </c>
      <c r="J2457" s="144">
        <f>IFERROR(_xll.qlIndexFixing(Index1M,$H2457,TRUE,_xll.ohTrigger(RecalcTrigger,Trigger1M)),NA())</f>
        <v>4.9628175555044285E-3</v>
      </c>
      <c r="K2457" s="44">
        <f>IFERROR(_xll.qlIndexFixing(Index3M,H2457,TRUE,_xll.ohTrigger(RecalcTrigger,Trigger3M)),NA())</f>
        <v>5.1779674058568328E-3</v>
      </c>
      <c r="L2457" s="44">
        <f>IFERROR(_xll.qlIndexFixing(Index6M,$H2457,TRUE,_xll.ohTrigger(RecalcTrigger,Trigger6M)),NA())</f>
        <v>5.5306201048044836E-3</v>
      </c>
      <c r="M2457" s="145">
        <f>IFERROR(_xll.qlIndexFixing(Index1Y,$H2457,TRUE,_xll.ohTrigger(RecalcTrigger,Trigger1Y)),NA())</f>
        <v>5.2648821334650292E-3</v>
      </c>
      <c r="N2457" s="144">
        <f>IFERROR(_xll.qlIndexFixing(ONIndex1M,I2457,TRUE,_xll.ohTrigger(RecalcTrigger,Trigger1M)),NA())</f>
        <v>4.9709759626193062E-3</v>
      </c>
      <c r="O2457" s="44">
        <f>IFERROR(_xll.qlIndexFixing(ONIndex3M,I2457,TRUE,_xll.ohTrigger(RecalcTrigger,Trigger3M)),NA())</f>
        <v>5.2085011961011674E-3</v>
      </c>
      <c r="P2457" s="44">
        <f>IFERROR(_xll.qlIndexFixing(ONIndex6M,I2457,TRUE,_xll.ohTrigger(RecalcTrigger,Trigger6M)),NA())</f>
        <v>5.5501843217342639E-3</v>
      </c>
      <c r="Q2457" s="145">
        <f>IFERROR(_xll.qlIndexFixing(ONIndex1Y,I2457,TRUE,_xll.ohTrigger(RecalcTrigger,Trigger1Y)),NA())</f>
        <v>5.39460806265879E-3</v>
      </c>
    </row>
    <row r="2458" spans="2:17" x14ac:dyDescent="0.2">
      <c r="B2458" s="39" t="s">
        <v>42</v>
      </c>
      <c r="D2458" s="42">
        <f>_xll.qlCalendarAdvance(Calendar,$D2457,B2458,"f",FALSE)</f>
        <v>56983</v>
      </c>
      <c r="E2458" s="139">
        <f>_xll.qlInterestRateIndexValueDate(IndexON,D2458)</f>
        <v>56983</v>
      </c>
      <c r="F2458" s="155">
        <f>IFERROR(_xll.qlIndexFixing(IndexON,D2458,TRUE,_xll.ohTrigger(RecalcTrigger,TriggerON)),NA())</f>
        <v>4.9254134040133124E-3</v>
      </c>
      <c r="H2458" s="42">
        <f>_xll.qlCalendarAdvance(Calendar,$H2457,B2458,"f",FALSE)</f>
        <v>56983</v>
      </c>
      <c r="I2458" s="139">
        <f>_xll.qlInterestRateIndexValueDate(Index1M,$H2458)</f>
        <v>56985</v>
      </c>
      <c r="J2458" s="144">
        <f>IFERROR(_xll.qlIndexFixing(Index1M,$H2458,TRUE,_xll.ohTrigger(RecalcTrigger,Trigger1M)),NA())</f>
        <v>4.9571979356424767E-3</v>
      </c>
      <c r="K2458" s="44">
        <f>IFERROR(_xll.qlIndexFixing(Index3M,H2458,TRUE,_xll.ohTrigger(RecalcTrigger,Trigger3M)),NA())</f>
        <v>5.1721560688153595E-3</v>
      </c>
      <c r="L2458" s="44">
        <f>IFERROR(_xll.qlIndexFixing(Index6M,$H2458,TRUE,_xll.ohTrigger(RecalcTrigger,Trigger6M)),NA())</f>
        <v>5.5285565416043694E-3</v>
      </c>
      <c r="M2458" s="145">
        <f>IFERROR(_xll.qlIndexFixing(Index1Y,$H2458,TRUE,_xll.ohTrigger(RecalcTrigger,Trigger1Y)),NA())</f>
        <v>5.2580428929095762E-3</v>
      </c>
      <c r="N2458" s="144">
        <f>IFERROR(_xll.qlIndexFixing(ONIndex1M,I2458,TRUE,_xll.ohTrigger(RecalcTrigger,Trigger1M)),NA())</f>
        <v>4.9653710544017571E-3</v>
      </c>
      <c r="O2458" s="44">
        <f>IFERROR(_xll.qlIndexFixing(ONIndex3M,I2458,TRUE,_xll.ohTrigger(RecalcTrigger,Trigger3M)),NA())</f>
        <v>5.2027474207250179E-3</v>
      </c>
      <c r="P2458" s="44">
        <f>IFERROR(_xll.qlIndexFixing(ONIndex6M,I2458,TRUE,_xll.ohTrigger(RecalcTrigger,Trigger6M)),NA())</f>
        <v>5.5479414937309457E-3</v>
      </c>
      <c r="Q2458" s="145">
        <f>IFERROR(_xll.qlIndexFixing(ONIndex1Y,I2458,TRUE,_xll.ohTrigger(RecalcTrigger,Trigger1Y)),NA())</f>
        <v>5.3890719869009729E-3</v>
      </c>
    </row>
    <row r="2459" spans="2:17" x14ac:dyDescent="0.2">
      <c r="B2459" s="39" t="s">
        <v>42</v>
      </c>
      <c r="D2459" s="42">
        <f>_xll.qlCalendarAdvance(Calendar,$D2458,B2459,"f",FALSE)</f>
        <v>56990</v>
      </c>
      <c r="E2459" s="139">
        <f>_xll.qlInterestRateIndexValueDate(IndexON,D2459)</f>
        <v>56990</v>
      </c>
      <c r="F2459" s="155">
        <f>IFERROR(_xll.qlIndexFixing(IndexON,D2459,TRUE,_xll.ohTrigger(RecalcTrigger,TriggerON)),NA())</f>
        <v>4.9199744440109328E-3</v>
      </c>
      <c r="H2459" s="42">
        <f>_xll.qlCalendarAdvance(Calendar,$H2458,B2459,"f",FALSE)</f>
        <v>56990</v>
      </c>
      <c r="I2459" s="139">
        <f>_xll.qlInterestRateIndexValueDate(Index1M,$H2459)</f>
        <v>56992</v>
      </c>
      <c r="J2459" s="144">
        <f>IFERROR(_xll.qlIndexFixing(Index1M,$H2459,TRUE,_xll.ohTrigger(RecalcTrigger,Trigger1M)),NA())</f>
        <v>4.951570819454465E-3</v>
      </c>
      <c r="K2459" s="44">
        <f>IFERROR(_xll.qlIndexFixing(Index3M,H2459,TRUE,_xll.ohTrigger(RecalcTrigger,Trigger3M)),NA())</f>
        <v>5.1663361738792726E-3</v>
      </c>
      <c r="L2459" s="44">
        <f>IFERROR(_xll.qlIndexFixing(Index6M,$H2459,TRUE,_xll.ohTrigger(RecalcTrigger,Trigger6M)),NA())</f>
        <v>5.5263878326451401E-3</v>
      </c>
      <c r="M2459" s="145">
        <f>IFERROR(_xll.qlIndexFixing(Index1Y,$H2459,TRUE,_xll.ohTrigger(RecalcTrigger,Trigger1Y)),NA())</f>
        <v>5.2523198150427443E-3</v>
      </c>
      <c r="N2459" s="144">
        <f>IFERROR(_xll.qlIndexFixing(ONIndex1M,I2459,TRUE,_xll.ohTrigger(RecalcTrigger,Trigger1M)),NA())</f>
        <v>4.9597586530580884E-3</v>
      </c>
      <c r="O2459" s="44">
        <f>IFERROR(_xll.qlIndexFixing(ONIndex3M,I2459,TRUE,_xll.ohTrigger(RecalcTrigger,Trigger3M)),NA())</f>
        <v>5.1969851155320157E-3</v>
      </c>
      <c r="P2459" s="44">
        <f>IFERROR(_xll.qlIndexFixing(ONIndex6M,I2459,TRUE,_xll.ohTrigger(RecalcTrigger,Trigger6M)),NA())</f>
        <v>5.5457045519791137E-3</v>
      </c>
      <c r="Q2459" s="145">
        <f>IFERROR(_xll.qlIndexFixing(ONIndex1Y,I2459,TRUE,_xll.ohTrigger(RecalcTrigger,Trigger1Y)),NA())</f>
        <v>5.3835288167380924E-3</v>
      </c>
    </row>
    <row r="2460" spans="2:17" x14ac:dyDescent="0.2">
      <c r="B2460" s="39" t="s">
        <v>42</v>
      </c>
      <c r="D2460" s="42">
        <f>_xll.qlCalendarAdvance(Calendar,$D2459,B2460,"f",FALSE)</f>
        <v>56997</v>
      </c>
      <c r="E2460" s="139">
        <f>_xll.qlInterestRateIndexValueDate(IndexON,D2460)</f>
        <v>56997</v>
      </c>
      <c r="F2460" s="155">
        <f>IFERROR(_xll.qlIndexFixing(IndexON,D2460,TRUE,_xll.ohTrigger(RecalcTrigger,TriggerON)),NA())</f>
        <v>4.9145286257346044E-3</v>
      </c>
      <c r="H2460" s="42">
        <f>_xll.qlCalendarAdvance(Calendar,$H2459,B2460,"f",FALSE)</f>
        <v>56997</v>
      </c>
      <c r="I2460" s="139">
        <f>_xll.qlInterestRateIndexValueDate(Index1M,$H2460)</f>
        <v>56999</v>
      </c>
      <c r="J2460" s="144">
        <f>IFERROR(_xll.qlIndexFixing(Index1M,$H2460,TRUE,_xll.ohTrigger(RecalcTrigger,Trigger1M)),NA())</f>
        <v>4.9459362053116962E-3</v>
      </c>
      <c r="K2460" s="44">
        <f>IFERROR(_xll.qlIndexFixing(Index3M,H2460,TRUE,_xll.ohTrigger(RecalcTrigger,Trigger3M)),NA())</f>
        <v>5.1605077167434458E-3</v>
      </c>
      <c r="L2460" s="44">
        <f>IFERROR(_xll.qlIndexFixing(Index6M,$H2460,TRUE,_xll.ohTrigger(RecalcTrigger,Trigger6M)),NA())</f>
        <v>5.5242252108557996E-3</v>
      </c>
      <c r="M2460" s="145">
        <f>IFERROR(_xll.qlIndexFixing(Index1Y,$H2460,TRUE,_xll.ohTrigger(RecalcTrigger,Trigger1Y)),NA())</f>
        <v>5.2465943408314848E-3</v>
      </c>
      <c r="N2460" s="144">
        <f>IFERROR(_xll.qlIndexFixing(ONIndex1M,I2460,TRUE,_xll.ohTrigger(RecalcTrigger,Trigger1M)),NA())</f>
        <v>4.9541387568297068E-3</v>
      </c>
      <c r="O2460" s="44">
        <f>IFERROR(_xll.qlIndexFixing(ONIndex3M,I2460,TRUE,_xll.ohTrigger(RecalcTrigger,Trigger3M)),NA())</f>
        <v>5.1912142760457414E-3</v>
      </c>
      <c r="P2460" s="44">
        <f>IFERROR(_xll.qlIndexFixing(ONIndex6M,I2460,TRUE,_xll.ohTrigger(RecalcTrigger,Trigger6M)),NA())</f>
        <v>5.5434735100678978E-3</v>
      </c>
      <c r="Q2460" s="145">
        <f>IFERROR(_xll.qlIndexFixing(ONIndex1Y,I2460,TRUE,_xll.ohTrigger(RecalcTrigger,Trigger1Y)),NA())</f>
        <v>5.3779785478536013E-3</v>
      </c>
    </row>
    <row r="2461" spans="2:17" x14ac:dyDescent="0.2">
      <c r="B2461" s="39" t="s">
        <v>42</v>
      </c>
      <c r="D2461" s="42">
        <f>_xll.qlCalendarAdvance(Calendar,$D2460,B2461,"f",FALSE)</f>
        <v>57004</v>
      </c>
      <c r="E2461" s="139">
        <f>_xll.qlInterestRateIndexValueDate(IndexON,D2461)</f>
        <v>57004</v>
      </c>
      <c r="F2461" s="155">
        <f>IFERROR(_xll.qlIndexFixing(IndexON,D2461,TRUE,_xll.ohTrigger(RecalcTrigger,TriggerON)),NA())</f>
        <v>4.9090759479852863E-3</v>
      </c>
      <c r="H2461" s="42">
        <f>_xll.qlCalendarAdvance(Calendar,$H2460,B2461,"f",FALSE)</f>
        <v>57004</v>
      </c>
      <c r="I2461" s="139">
        <f>_xll.qlInterestRateIndexValueDate(Index1M,$H2461)</f>
        <v>57006</v>
      </c>
      <c r="J2461" s="144">
        <f>IFERROR(_xll.qlIndexFixing(Index1M,$H2461,TRUE,_xll.ohTrigger(RecalcTrigger,Trigger1M)),NA())</f>
        <v>4.9402940915854732E-3</v>
      </c>
      <c r="K2461" s="44">
        <f>IFERROR(_xll.qlIndexFixing(Index3M,H2461,TRUE,_xll.ohTrigger(RecalcTrigger,Trigger3M)),NA())</f>
        <v>5.154670693109778E-3</v>
      </c>
      <c r="L2461" s="44">
        <f>IFERROR(_xll.qlIndexFixing(Index6M,$H2461,TRUE,_xll.ohTrigger(RecalcTrigger,Trigger6M)),NA())</f>
        <v>5.5220686898571018E-3</v>
      </c>
      <c r="M2461" s="145">
        <f>IFERROR(_xll.qlIndexFixing(Index1Y,$H2461,TRUE,_xll.ohTrigger(RecalcTrigger,Trigger1Y)),NA())</f>
        <v>5.2408667830301852E-3</v>
      </c>
      <c r="N2461" s="144">
        <f>IFERROR(_xll.qlIndexFixing(ONIndex1M,I2461,TRUE,_xll.ohTrigger(RecalcTrigger,Trigger1M)),NA())</f>
        <v>4.9485113642777634E-3</v>
      </c>
      <c r="O2461" s="44">
        <f>IFERROR(_xll.qlIndexFixing(ONIndex3M,I2461,TRUE,_xll.ohTrigger(RecalcTrigger,Trigger3M)),NA())</f>
        <v>5.1854348980295839E-3</v>
      </c>
      <c r="P2461" s="44">
        <f>IFERROR(_xll.qlIndexFixing(ONIndex6M,I2461,TRUE,_xll.ohTrigger(RecalcTrigger,Trigger6M)),NA())</f>
        <v>5.5412483815864277E-3</v>
      </c>
      <c r="Q2461" s="145">
        <f>IFERROR(_xll.qlIndexFixing(ONIndex1Y,I2461,TRUE,_xll.ohTrigger(RecalcTrigger,Trigger1Y)),NA())</f>
        <v>5.3724211760908247E-3</v>
      </c>
    </row>
    <row r="2462" spans="2:17" x14ac:dyDescent="0.2">
      <c r="B2462" s="39" t="s">
        <v>42</v>
      </c>
      <c r="D2462" s="42">
        <f>_xll.qlCalendarAdvance(Calendar,$D2461,B2462,"f",FALSE)</f>
        <v>57011</v>
      </c>
      <c r="E2462" s="139">
        <f>_xll.qlInterestRateIndexValueDate(IndexON,D2462)</f>
        <v>57011</v>
      </c>
      <c r="F2462" s="155">
        <f>IFERROR(_xll.qlIndexFixing(IndexON,D2462,TRUE,_xll.ohTrigger(RecalcTrigger,TriggerON)),NA())</f>
        <v>4.9036164099636181E-3</v>
      </c>
      <c r="H2462" s="42">
        <f>_xll.qlCalendarAdvance(Calendar,$H2461,B2462,"f",FALSE)</f>
        <v>57011</v>
      </c>
      <c r="I2462" s="139">
        <f>_xll.qlInterestRateIndexValueDate(Index1M,$H2462)</f>
        <v>57013</v>
      </c>
      <c r="J2462" s="144">
        <f>IFERROR(_xll.qlIndexFixing(Index1M,$H2462,TRUE,_xll.ohTrigger(RecalcTrigger,Trigger1M)),NA())</f>
        <v>4.9357554129535802E-3</v>
      </c>
      <c r="K2462" s="44">
        <f>IFERROR(_xll.qlIndexFixing(Index3M,H2462,TRUE,_xll.ohTrigger(RecalcTrigger,Trigger3M)),NA())</f>
        <v>5.149207436697445E-3</v>
      </c>
      <c r="L2462" s="44">
        <f>IFERROR(_xll.qlIndexFixing(Index6M,$H2462,TRUE,_xll.ohTrigger(RecalcTrigger,Trigger6M)),NA())</f>
        <v>5.5199182832711162E-3</v>
      </c>
      <c r="M2462" s="145">
        <f>IFERROR(_xll.qlIndexFixing(Index1Y,$H2462,TRUE,_xll.ohTrigger(RecalcTrigger,Trigger1Y)),NA())</f>
        <v>5.2351374549768981E-3</v>
      </c>
      <c r="N2462" s="144">
        <f>IFERROR(_xll.qlIndexFixing(ONIndex1M,I2462,TRUE,_xll.ohTrigger(RecalcTrigger,Trigger1M)),NA())</f>
        <v>4.9428764735637287E-3</v>
      </c>
      <c r="O2462" s="44">
        <f>IFERROR(_xll.qlIndexFixing(ONIndex3M,I2462,TRUE,_xll.ohTrigger(RecalcTrigger,Trigger3M)),NA())</f>
        <v>5.1796469771669962E-3</v>
      </c>
      <c r="P2462" s="44">
        <f>IFERROR(_xll.qlIndexFixing(ONIndex6M,I2462,TRUE,_xll.ohTrigger(RecalcTrigger,Trigger6M)),NA())</f>
        <v>5.5390291802037694E-3</v>
      </c>
      <c r="Q2462" s="145">
        <f>IFERROR(_xll.qlIndexFixing(ONIndex1Y,I2462,TRUE,_xll.ohTrigger(RecalcTrigger,Trigger1Y)),NA())</f>
        <v>5.3668566972131515E-3</v>
      </c>
    </row>
    <row r="2463" spans="2:17" x14ac:dyDescent="0.2">
      <c r="B2463" s="39" t="s">
        <v>42</v>
      </c>
      <c r="D2463" s="42">
        <f>_xll.qlCalendarAdvance(Calendar,$D2462,B2463,"f",FALSE)</f>
        <v>57018</v>
      </c>
      <c r="E2463" s="139">
        <f>_xll.qlInterestRateIndexValueDate(IndexON,D2463)</f>
        <v>57018</v>
      </c>
      <c r="F2463" s="155">
        <f>IFERROR(_xll.qlIndexFixing(IndexON,D2463,TRUE,_xll.ohTrigger(RecalcTrigger,TriggerON)),NA())</f>
        <v>4.8981500105504949E-3</v>
      </c>
      <c r="H2463" s="42">
        <f>_xll.qlCalendarAdvance(Calendar,$H2462,B2463,"f",FALSE)</f>
        <v>57018</v>
      </c>
      <c r="I2463" s="139">
        <f>_xll.qlInterestRateIndexValueDate(Index1M,$H2463)</f>
        <v>57020</v>
      </c>
      <c r="J2463" s="144">
        <f>IFERROR(_xll.qlIndexFixing(Index1M,$H2463,TRUE,_xll.ohTrigger(RecalcTrigger,Trigger1M)),NA())</f>
        <v>4.9301001357470514E-3</v>
      </c>
      <c r="K2463" s="44">
        <f>IFERROR(_xll.qlIndexFixing(Index3M,H2463,TRUE,_xll.ohTrigger(RecalcTrigger,Trigger3M)),NA())</f>
        <v>5.143353964093933E-3</v>
      </c>
      <c r="L2463" s="44">
        <f>IFERROR(_xll.qlIndexFixing(Index6M,$H2463,TRUE,_xll.ohTrigger(RecalcTrigger,Trigger6M)),NA())</f>
        <v>5.5177740047177171E-3</v>
      </c>
      <c r="M2463" s="145">
        <f>IFERROR(_xll.qlIndexFixing(Index1Y,$H2463,TRUE,_xll.ohTrigger(RecalcTrigger,Trigger1Y)),NA())</f>
        <v>5.2294066705894267E-3</v>
      </c>
      <c r="N2463" s="144">
        <f>IFERROR(_xll.qlIndexFixing(ONIndex1M,I2463,TRUE,_xll.ohTrigger(RecalcTrigger,Trigger1M)),NA())</f>
        <v>4.9372340831688177E-3</v>
      </c>
      <c r="O2463" s="44">
        <f>IFERROR(_xll.qlIndexFixing(ONIndex3M,I2463,TRUE,_xll.ohTrigger(RecalcTrigger,Trigger3M)),NA())</f>
        <v>5.1738505089016229E-3</v>
      </c>
      <c r="P2463" s="44">
        <f>IFERROR(_xll.qlIndexFixing(ONIndex6M,I2463,TRUE,_xll.ohTrigger(RecalcTrigger,Trigger6M)),NA())</f>
        <v>5.5368159194291167E-3</v>
      </c>
      <c r="Q2463" s="145">
        <f>IFERROR(_xll.qlIndexFixing(ONIndex1Y,I2463,TRUE,_xll.ohTrigger(RecalcTrigger,Trigger1Y)),NA())</f>
        <v>5.3612851071438428E-3</v>
      </c>
    </row>
    <row r="2464" spans="2:17" x14ac:dyDescent="0.2">
      <c r="B2464" s="39" t="s">
        <v>42</v>
      </c>
      <c r="D2464" s="42">
        <f>_xll.qlCalendarAdvance(Calendar,$D2463,B2464,"f",FALSE)</f>
        <v>57025</v>
      </c>
      <c r="E2464" s="139">
        <f>_xll.qlInterestRateIndexValueDate(IndexON,D2464)</f>
        <v>57025</v>
      </c>
      <c r="F2464" s="155">
        <f>IFERROR(_xll.qlIndexFixing(IndexON,D2464,TRUE,_xll.ohTrigger(RecalcTrigger,TriggerON)),NA())</f>
        <v>4.892676748706748E-3</v>
      </c>
      <c r="H2464" s="42">
        <f>_xll.qlCalendarAdvance(Calendar,$H2463,B2464,"f",FALSE)</f>
        <v>57025</v>
      </c>
      <c r="I2464" s="139">
        <f>_xll.qlInterestRateIndexValueDate(Index1M,$H2464)</f>
        <v>57027</v>
      </c>
      <c r="J2464" s="144">
        <f>IFERROR(_xll.qlIndexFixing(Index1M,$H2464,TRUE,_xll.ohTrigger(RecalcTrigger,Trigger1M)),NA())</f>
        <v>4.9244373544604066E-3</v>
      </c>
      <c r="K2464" s="44">
        <f>IFERROR(_xll.qlIndexFixing(Index3M,H2464,TRUE,_xll.ohTrigger(RecalcTrigger,Trigger3M)),NA())</f>
        <v>5.1374919124178575E-3</v>
      </c>
      <c r="L2464" s="44">
        <f>IFERROR(_xll.qlIndexFixing(Index6M,$H2464,TRUE,_xll.ohTrigger(RecalcTrigger,Trigger6M)),NA())</f>
        <v>5.5156358678198538E-3</v>
      </c>
      <c r="M2464" s="145">
        <f>IFERROR(_xll.qlIndexFixing(Index1Y,$H2464,TRUE,_xll.ohTrigger(RecalcTrigger,Trigger1Y)),NA())</f>
        <v>5.2236747443701092E-3</v>
      </c>
      <c r="N2464" s="144">
        <f>IFERROR(_xll.qlIndexFixing(ONIndex1M,I2464,TRUE,_xll.ohTrigger(RecalcTrigger,Trigger1M)),NA())</f>
        <v>4.9315841914143732E-3</v>
      </c>
      <c r="O2464" s="44">
        <f>IFERROR(_xll.qlIndexFixing(ONIndex3M,I2464,TRUE,_xll.ohTrigger(RecalcTrigger,Trigger3M)),NA())</f>
        <v>5.1680454892366612E-3</v>
      </c>
      <c r="P2464" s="44">
        <f>IFERROR(_xll.qlIndexFixing(ONIndex6M,I2464,TRUE,_xll.ohTrigger(RecalcTrigger,Trigger6M)),NA())</f>
        <v>5.5346086130914074E-3</v>
      </c>
      <c r="Q2464" s="145">
        <f>IFERROR(_xll.qlIndexFixing(ONIndex1Y,I2464,TRUE,_xll.ohTrigger(RecalcTrigger,Trigger1Y)),NA())</f>
        <v>5.3557064017262235E-3</v>
      </c>
    </row>
    <row r="2465" spans="2:17" x14ac:dyDescent="0.2">
      <c r="B2465" s="39" t="s">
        <v>42</v>
      </c>
      <c r="D2465" s="42">
        <f>_xll.qlCalendarAdvance(Calendar,$D2464,B2465,"f",FALSE)</f>
        <v>57032</v>
      </c>
      <c r="E2465" s="139">
        <f>_xll.qlInterestRateIndexValueDate(IndexON,D2465)</f>
        <v>57032</v>
      </c>
      <c r="F2465" s="155">
        <f>IFERROR(_xll.qlIndexFixing(IndexON,D2465,TRUE,_xll.ohTrigger(RecalcTrigger,TriggerON)),NA())</f>
        <v>4.8871966233932085E-3</v>
      </c>
      <c r="H2465" s="42">
        <f>_xll.qlCalendarAdvance(Calendar,$H2464,B2465,"f",FALSE)</f>
        <v>57032</v>
      </c>
      <c r="I2465" s="139">
        <f>_xll.qlInterestRateIndexValueDate(Index1M,$H2465)</f>
        <v>57034</v>
      </c>
      <c r="J2465" s="144">
        <f>IFERROR(_xll.qlIndexFixing(Index1M,$H2465,TRUE,_xll.ohTrigger(RecalcTrigger,Trigger1M)),NA())</f>
        <v>4.9187670674590914E-3</v>
      </c>
      <c r="K2465" s="44">
        <f>IFERROR(_xll.qlIndexFixing(Index3M,H2465,TRUE,_xll.ohTrigger(RecalcTrigger,Trigger3M)),NA())</f>
        <v>5.1316212773677705E-3</v>
      </c>
      <c r="L2465" s="44">
        <f>IFERROR(_xll.qlIndexFixing(Index6M,$H2465,TRUE,_xll.ohTrigger(RecalcTrigger,Trigger6M)),NA())</f>
        <v>5.5135038861987189E-3</v>
      </c>
      <c r="M2465" s="145">
        <f>IFERROR(_xll.qlIndexFixing(Index1Y,$H2465,TRUE,_xll.ohTrigger(RecalcTrigger,Trigger1Y)),NA())</f>
        <v>5.2179419914016867E-3</v>
      </c>
      <c r="N2465" s="144">
        <f>IFERROR(_xll.qlIndexFixing(ONIndex1M,I2465,TRUE,_xll.ohTrigger(RecalcTrigger,Trigger1M)),NA())</f>
        <v>4.9259267966217379E-3</v>
      </c>
      <c r="O2465" s="44">
        <f>IFERROR(_xll.qlIndexFixing(ONIndex3M,I2465,TRUE,_xll.ohTrigger(RecalcTrigger,Trigger3M)),NA())</f>
        <v>5.1622319136157557E-3</v>
      </c>
      <c r="P2465" s="44">
        <f>IFERROR(_xll.qlIndexFixing(ONIndex6M,I2465,TRUE,_xll.ohTrigger(RecalcTrigger,Trigger6M)),NA())</f>
        <v>5.5324072743800912E-3</v>
      </c>
      <c r="Q2465" s="145">
        <f>IFERROR(_xll.qlIndexFixing(ONIndex1Y,I2465,TRUE,_xll.ohTrigger(RecalcTrigger,Trigger1Y)),NA())</f>
        <v>5.3501205765638105E-3</v>
      </c>
    </row>
    <row r="2466" spans="2:17" x14ac:dyDescent="0.2">
      <c r="B2466" s="39" t="s">
        <v>42</v>
      </c>
      <c r="D2466" s="42">
        <f>_xll.qlCalendarAdvance(Calendar,$D2465,B2466,"f",FALSE)</f>
        <v>57039</v>
      </c>
      <c r="E2466" s="139">
        <f>_xll.qlInterestRateIndexValueDate(IndexON,D2466)</f>
        <v>57039</v>
      </c>
      <c r="F2466" s="155">
        <f>IFERROR(_xll.qlIndexFixing(IndexON,D2466,TRUE,_xll.ohTrigger(RecalcTrigger,TriggerON)),NA())</f>
        <v>4.8817096337305799E-3</v>
      </c>
      <c r="H2466" s="42">
        <f>_xll.qlCalendarAdvance(Calendar,$H2465,B2466,"f",FALSE)</f>
        <v>57039</v>
      </c>
      <c r="I2466" s="139">
        <f>_xll.qlInterestRateIndexValueDate(Index1M,$H2466)</f>
        <v>57041</v>
      </c>
      <c r="J2466" s="144">
        <f>IFERROR(_xll.qlIndexFixing(Index1M,$H2466,TRUE,_xll.ohTrigger(RecalcTrigger,Trigger1M)),NA())</f>
        <v>4.9115980814013428E-3</v>
      </c>
      <c r="K2466" s="44">
        <f>IFERROR(_xll.qlIndexFixing(Index3M,H2466,TRUE,_xll.ohTrigger(RecalcTrigger,Trigger3M)),NA())</f>
        <v>5.1249717288460103E-3</v>
      </c>
      <c r="L2466" s="44">
        <f>IFERROR(_xll.qlIndexFixing(Index6M,$H2466,TRUE,_xll.ohTrigger(RecalcTrigger,Trigger6M)),NA())</f>
        <v>5.5109481360032971E-3</v>
      </c>
      <c r="M2466" s="145">
        <f>IFERROR(_xll.qlIndexFixing(Index1Y,$H2466,TRUE,_xll.ohTrigger(RecalcTrigger,Trigger1Y)),NA())</f>
        <v>5.2133260656822937E-3</v>
      </c>
      <c r="N2466" s="144">
        <f>IFERROR(_xll.qlIndexFixing(ONIndex1M,I2466,TRUE,_xll.ohTrigger(RecalcTrigger,Trigger1M)),NA())</f>
        <v>4.9202618973520629E-3</v>
      </c>
      <c r="O2466" s="44">
        <f>IFERROR(_xll.qlIndexFixing(ONIndex3M,I2466,TRUE,_xll.ohTrigger(RecalcTrigger,Trigger3M)),NA())</f>
        <v>5.1564097778022955E-3</v>
      </c>
      <c r="P2466" s="44">
        <f>IFERROR(_xll.qlIndexFixing(ONIndex6M,I2466,TRUE,_xll.ohTrigger(RecalcTrigger,Trigger6M)),NA())</f>
        <v>5.5302119173639142E-3</v>
      </c>
      <c r="Q2466" s="145">
        <f>IFERROR(_xll.qlIndexFixing(ONIndex1Y,I2466,TRUE,_xll.ohTrigger(RecalcTrigger,Trigger1Y)),NA())</f>
        <v>5.3445276276598008E-3</v>
      </c>
    </row>
    <row r="2467" spans="2:17" x14ac:dyDescent="0.2">
      <c r="B2467" s="39" t="s">
        <v>42</v>
      </c>
      <c r="D2467" s="42">
        <f>_xll.qlCalendarAdvance(Calendar,$D2466,B2467,"f",FALSE)</f>
        <v>57046</v>
      </c>
      <c r="E2467" s="139">
        <f>_xll.qlInterestRateIndexValueDate(IndexON,D2467)</f>
        <v>57046</v>
      </c>
      <c r="F2467" s="155">
        <f>IFERROR(_xll.qlIndexFixing(IndexON,D2467,TRUE,_xll.ohTrigger(RecalcTrigger,TriggerON)),NA())</f>
        <v>4.8762157786796934E-3</v>
      </c>
      <c r="H2467" s="42">
        <f>_xll.qlCalendarAdvance(Calendar,$H2466,B2467,"f",FALSE)</f>
        <v>57046</v>
      </c>
      <c r="I2467" s="139">
        <f>_xll.qlInterestRateIndexValueDate(Index1M,$H2467)</f>
        <v>57048</v>
      </c>
      <c r="J2467" s="144">
        <f>IFERROR(_xll.qlIndexFixing(Index1M,$H2467,TRUE,_xll.ohTrigger(RecalcTrigger,Trigger1M)),NA())</f>
        <v>4.9062838267036057E-3</v>
      </c>
      <c r="K2467" s="44">
        <f>IFERROR(_xll.qlIndexFixing(Index3M,H2467,TRUE,_xll.ohTrigger(RecalcTrigger,Trigger3M)),NA())</f>
        <v>5.1190825175525976E-3</v>
      </c>
      <c r="L2467" s="44">
        <f>IFERROR(_xll.qlIndexFixing(Index6M,$H2467,TRUE,_xll.ohTrigger(RecalcTrigger,Trigger6M)),NA())</f>
        <v>5.508830162325137E-3</v>
      </c>
      <c r="M2467" s="145">
        <f>IFERROR(_xll.qlIndexFixing(Index1Y,$H2467,TRUE,_xll.ohTrigger(RecalcTrigger,Trigger1Y)),NA())</f>
        <v>5.2075920051397459E-3</v>
      </c>
      <c r="N2467" s="144">
        <f>IFERROR(_xll.qlIndexFixing(ONIndex1M,I2467,TRUE,_xll.ohTrigger(RecalcTrigger,Trigger1M)),NA())</f>
        <v>4.9145894916868826E-3</v>
      </c>
      <c r="O2467" s="44">
        <f>IFERROR(_xll.qlIndexFixing(ONIndex3M,I2467,TRUE,_xll.ohTrigger(RecalcTrigger,Trigger3M)),NA())</f>
        <v>5.1505790773997973E-3</v>
      </c>
      <c r="P2467" s="44">
        <f>IFERROR(_xll.qlIndexFixing(ONIndex6M,I2467,TRUE,_xll.ohTrigger(RecalcTrigger,Trigger6M)),NA())</f>
        <v>5.5280225553122619E-3</v>
      </c>
      <c r="Q2467" s="145">
        <f>IFERROR(_xll.qlIndexFixing(ONIndex1Y,I2467,TRUE,_xll.ohTrigger(RecalcTrigger,Trigger1Y)),NA())</f>
        <v>5.3389275506976475E-3</v>
      </c>
    </row>
    <row r="2468" spans="2:17" x14ac:dyDescent="0.2">
      <c r="B2468" s="39" t="s">
        <v>42</v>
      </c>
      <c r="D2468" s="42">
        <f>_xll.qlCalendarAdvance(Calendar,$D2467,B2468,"f",FALSE)</f>
        <v>57053</v>
      </c>
      <c r="E2468" s="139">
        <f>_xll.qlInterestRateIndexValueDate(IndexON,D2468)</f>
        <v>57053</v>
      </c>
      <c r="F2468" s="155">
        <f>IFERROR(_xll.qlIndexFixing(IndexON,D2468,TRUE,_xll.ohTrigger(RecalcTrigger,TriggerON)),NA())</f>
        <v>4.8707150571214441E-3</v>
      </c>
      <c r="H2468" s="42">
        <f>_xll.qlCalendarAdvance(Calendar,$H2467,B2468,"f",FALSE)</f>
        <v>57053</v>
      </c>
      <c r="I2468" s="139">
        <f>_xll.qlInterestRateIndexValueDate(Index1M,$H2468)</f>
        <v>57055</v>
      </c>
      <c r="J2468" s="144">
        <f>IFERROR(_xll.qlIndexFixing(Index1M,$H2468,TRUE,_xll.ohTrigger(RecalcTrigger,Trigger1M)),NA())</f>
        <v>4.900589170259706E-3</v>
      </c>
      <c r="K2468" s="44">
        <f>IFERROR(_xll.qlIndexFixing(Index3M,H2468,TRUE,_xll.ohTrigger(RecalcTrigger,Trigger3M)),NA())</f>
        <v>5.1131847093108139E-3</v>
      </c>
      <c r="L2468" s="44">
        <f>IFERROR(_xll.qlIndexFixing(Index6M,$H2468,TRUE,_xll.ohTrigger(RecalcTrigger,Trigger6M)),NA())</f>
        <v>5.5067183891077667E-3</v>
      </c>
      <c r="M2468" s="145">
        <f>IFERROR(_xll.qlIndexFixing(Index1Y,$H2468,TRUE,_xll.ohTrigger(RecalcTrigger,Trigger1Y)),NA())</f>
        <v>5.2018579889853622E-3</v>
      </c>
      <c r="N2468" s="144">
        <f>IFERROR(_xll.qlIndexFixing(ONIndex1M,I2468,TRUE,_xll.ohTrigger(RecalcTrigger,Trigger1M)),NA())</f>
        <v>4.9089095781873482E-3</v>
      </c>
      <c r="O2468" s="44">
        <f>IFERROR(_xll.qlIndexFixing(ONIndex3M,I2468,TRUE,_xll.ohTrigger(RecalcTrigger,Trigger3M)),NA())</f>
        <v>5.14473980817165E-3</v>
      </c>
      <c r="P2468" s="44">
        <f>IFERROR(_xll.qlIndexFixing(ONIndex6M,I2468,TRUE,_xll.ohTrigger(RecalcTrigger,Trigger6M)),NA())</f>
        <v>5.5258392018942004E-3</v>
      </c>
      <c r="Q2468" s="145">
        <f>IFERROR(_xll.qlIndexFixing(ONIndex1Y,I2468,TRUE,_xll.ohTrigger(RecalcTrigger,Trigger1Y)),NA())</f>
        <v>5.3333203416006114E-3</v>
      </c>
    </row>
    <row r="2469" spans="2:17" x14ac:dyDescent="0.2">
      <c r="B2469" s="39" t="s">
        <v>42</v>
      </c>
      <c r="D2469" s="42">
        <f>_xll.qlCalendarAdvance(Calendar,$D2468,B2469,"f",FALSE)</f>
        <v>57060</v>
      </c>
      <c r="E2469" s="139">
        <f>_xll.qlInterestRateIndexValueDate(IndexON,D2469)</f>
        <v>57060</v>
      </c>
      <c r="F2469" s="155">
        <f>IFERROR(_xll.qlIndexFixing(IndexON,D2469,TRUE,_xll.ohTrigger(RecalcTrigger,TriggerON)),NA())</f>
        <v>4.8652074681765356E-3</v>
      </c>
      <c r="H2469" s="42">
        <f>_xll.qlCalendarAdvance(Calendar,$H2468,B2469,"f",FALSE)</f>
        <v>57060</v>
      </c>
      <c r="I2469" s="139">
        <f>_xll.qlInterestRateIndexValueDate(Index1M,$H2469)</f>
        <v>57062</v>
      </c>
      <c r="J2469" s="144">
        <f>IFERROR(_xll.qlIndexFixing(Index1M,$H2469,TRUE,_xll.ohTrigger(RecalcTrigger,Trigger1M)),NA())</f>
        <v>4.8948870011977785E-3</v>
      </c>
      <c r="K2469" s="44">
        <f>IFERROR(_xll.qlIndexFixing(Index3M,H2469,TRUE,_xll.ohTrigger(RecalcTrigger,Trigger3M)),NA())</f>
        <v>5.1072782998188831E-3</v>
      </c>
      <c r="L2469" s="44">
        <f>IFERROR(_xll.qlIndexFixing(Index6M,$H2469,TRUE,_xll.ohTrigger(RecalcTrigger,Trigger6M)),NA())</f>
        <v>5.5046128299734084E-3</v>
      </c>
      <c r="M2469" s="145">
        <f>IFERROR(_xll.qlIndexFixing(Index1Y,$H2469,TRUE,_xll.ohTrigger(RecalcTrigger,Trigger1Y)),NA())</f>
        <v>5.1961243370071738E-3</v>
      </c>
      <c r="N2469" s="144">
        <f>IFERROR(_xll.qlIndexFixing(ONIndex1M,I2469,TRUE,_xll.ohTrigger(RecalcTrigger,Trigger1M)),NA())</f>
        <v>4.9032221550948663E-3</v>
      </c>
      <c r="O2469" s="44">
        <f>IFERROR(_xll.qlIndexFixing(ONIndex3M,I2469,TRUE,_xll.ohTrigger(RecalcTrigger,Trigger3M)),NA())</f>
        <v>5.1388919656414345E-3</v>
      </c>
      <c r="P2469" s="44">
        <f>IFERROR(_xll.qlIndexFixing(ONIndex6M,I2469,TRUE,_xll.ohTrigger(RecalcTrigger,Trigger6M)),NA())</f>
        <v>5.5236618708587315E-3</v>
      </c>
      <c r="Q2469" s="145">
        <f>IFERROR(_xll.qlIndexFixing(ONIndex1Y,I2469,TRUE,_xll.ohTrigger(RecalcTrigger,Trigger1Y)),NA())</f>
        <v>5.3277059961320816E-3</v>
      </c>
    </row>
    <row r="2470" spans="2:17" x14ac:dyDescent="0.2">
      <c r="B2470" s="39" t="s">
        <v>42</v>
      </c>
      <c r="D2470" s="42">
        <f>_xll.qlCalendarAdvance(Calendar,$D2469,B2470,"f",FALSE)</f>
        <v>57067</v>
      </c>
      <c r="E2470" s="139">
        <f>_xll.qlInterestRateIndexValueDate(IndexON,D2470)</f>
        <v>57067</v>
      </c>
      <c r="F2470" s="155">
        <f>IFERROR(_xll.qlIndexFixing(IndexON,D2470,TRUE,_xll.ohTrigger(RecalcTrigger,TriggerON)),NA())</f>
        <v>4.859693010805799E-3</v>
      </c>
      <c r="H2470" s="42">
        <f>_xll.qlCalendarAdvance(Calendar,$H2469,B2470,"f",FALSE)</f>
        <v>57067</v>
      </c>
      <c r="I2470" s="139">
        <f>_xll.qlInterestRateIndexValueDate(Index1M,$H2470)</f>
        <v>57069</v>
      </c>
      <c r="J2470" s="144">
        <f>IFERROR(_xll.qlIndexFixing(Index1M,$H2470,TRUE,_xll.ohTrigger(RecalcTrigger,Trigger1M)),NA())</f>
        <v>4.8903029896994596E-3</v>
      </c>
      <c r="K2470" s="44">
        <f>IFERROR(_xll.qlIndexFixing(Index3M,H2470,TRUE,_xll.ohTrigger(RecalcTrigger,Trigger3M)),NA())</f>
        <v>5.1013632847767667E-3</v>
      </c>
      <c r="L2470" s="44">
        <f>IFERROR(_xll.qlIndexFixing(Index6M,$H2470,TRUE,_xll.ohTrigger(RecalcTrigger,Trigger6M)),NA())</f>
        <v>5.5028309041869105E-3</v>
      </c>
      <c r="M2470" s="145">
        <f>IFERROR(_xll.qlIndexFixing(Index1Y,$H2470,TRUE,_xll.ohTrigger(RecalcTrigger,Trigger1Y)),NA())</f>
        <v>5.1903913695801416E-3</v>
      </c>
      <c r="N2470" s="144">
        <f>IFERROR(_xll.qlIndexFixing(ONIndex1M,I2470,TRUE,_xll.ohTrigger(RecalcTrigger,Trigger1M)),NA())</f>
        <v>4.8958987168390422E-3</v>
      </c>
      <c r="O2470" s="44">
        <f>IFERROR(_xll.qlIndexFixing(ONIndex3M,I2470,TRUE,_xll.ohTrigger(RecalcTrigger,Trigger3M)),NA())</f>
        <v>5.131360706585042E-3</v>
      </c>
      <c r="P2470" s="44">
        <f>IFERROR(_xll.qlIndexFixing(ONIndex6M,I2470,TRUE,_xll.ohTrigger(RecalcTrigger,Trigger6M)),NA())</f>
        <v>5.5208713161913892E-3</v>
      </c>
      <c r="Q2470" s="145">
        <f>IFERROR(_xll.qlIndexFixing(ONIndex1Y,I2470,TRUE,_xll.ohTrigger(RecalcTrigger,Trigger1Y)),NA())</f>
        <v>5.3204770591630535E-3</v>
      </c>
    </row>
    <row r="2471" spans="2:17" x14ac:dyDescent="0.2">
      <c r="B2471" s="39" t="s">
        <v>42</v>
      </c>
      <c r="D2471" s="42">
        <f>_xll.qlCalendarAdvance(Calendar,$D2470,B2471,"f",FALSE)</f>
        <v>57074</v>
      </c>
      <c r="E2471" s="139">
        <f>_xll.qlInterestRateIndexValueDate(IndexON,D2471)</f>
        <v>57074</v>
      </c>
      <c r="F2471" s="155">
        <f>IFERROR(_xll.qlIndexFixing(IndexON,D2471,TRUE,_xll.ohTrigger(RecalcTrigger,TriggerON)),NA())</f>
        <v>4.8541716838901294E-3</v>
      </c>
      <c r="H2471" s="42">
        <f>_xll.qlCalendarAdvance(Calendar,$H2470,B2471,"f",FALSE)</f>
        <v>57074</v>
      </c>
      <c r="I2471" s="139">
        <f>_xll.qlInterestRateIndexValueDate(Index1M,$H2471)</f>
        <v>57076</v>
      </c>
      <c r="J2471" s="144">
        <f>IFERROR(_xll.qlIndexFixing(Index1M,$H2471,TRUE,_xll.ohTrigger(RecalcTrigger,Trigger1M)),NA())</f>
        <v>4.8834601186925619E-3</v>
      </c>
      <c r="K2471" s="44">
        <f>IFERROR(_xll.qlIndexFixing(Index3M,H2471,TRUE,_xll.ohTrigger(RecalcTrigger,Trigger3M)),NA())</f>
        <v>5.0958283527653466E-3</v>
      </c>
      <c r="L2471" s="44">
        <f>IFERROR(_xll.qlIndexFixing(Index6M,$H2471,TRUE,_xll.ohTrigger(RecalcTrigger,Trigger6M)),NA())</f>
        <v>5.5007363353769293E-3</v>
      </c>
      <c r="M2471" s="145">
        <f>IFERROR(_xll.qlIndexFixing(Index1Y,$H2471,TRUE,_xll.ohTrigger(RecalcTrigger,Trigger1Y)),NA())</f>
        <v>5.184659407666152E-3</v>
      </c>
      <c r="N2471" s="144">
        <f>IFERROR(_xll.qlIndexFixing(ONIndex1M,I2471,TRUE,_xll.ohTrigger(RecalcTrigger,Trigger1M)),NA())</f>
        <v>4.8918247736562392E-3</v>
      </c>
      <c r="O2471" s="44">
        <f>IFERROR(_xll.qlIndexFixing(ONIndex3M,I2471,TRUE,_xll.ohTrigger(RecalcTrigger,Trigger3M)),NA())</f>
        <v>5.1271705434885462E-3</v>
      </c>
      <c r="P2471" s="44">
        <f>IFERROR(_xll.qlIndexFixing(ONIndex6M,I2471,TRUE,_xll.ohTrigger(RecalcTrigger,Trigger6M)),NA())</f>
        <v>5.5193253300522827E-3</v>
      </c>
      <c r="Q2471" s="145">
        <f>IFERROR(_xll.qlIndexFixing(ONIndex1Y,I2471,TRUE,_xll.ohTrigger(RecalcTrigger,Trigger1Y)),NA())</f>
        <v>5.3164558793739047E-3</v>
      </c>
    </row>
    <row r="2472" spans="2:17" x14ac:dyDescent="0.2">
      <c r="B2472" s="39" t="s">
        <v>42</v>
      </c>
      <c r="D2472" s="42">
        <f>_xll.qlCalendarAdvance(Calendar,$D2471,B2472,"f",FALSE)</f>
        <v>57081</v>
      </c>
      <c r="E2472" s="139">
        <f>_xll.qlInterestRateIndexValueDate(IndexON,D2472)</f>
        <v>57081</v>
      </c>
      <c r="F2472" s="155">
        <f>IFERROR(_xll.qlIndexFixing(IndexON,D2472,TRUE,_xll.ohTrigger(RecalcTrigger,TriggerON)),NA())</f>
        <v>4.8486434866301664E-3</v>
      </c>
      <c r="H2472" s="42">
        <f>_xll.qlCalendarAdvance(Calendar,$H2471,B2472,"f",FALSE)</f>
        <v>57081</v>
      </c>
      <c r="I2472" s="139">
        <f>_xll.qlInterestRateIndexValueDate(Index1M,$H2472)</f>
        <v>57083</v>
      </c>
      <c r="J2472" s="144">
        <f>IFERROR(_xll.qlIndexFixing(Index1M,$H2472,TRUE,_xll.ohTrigger(RecalcTrigger,Trigger1M)),NA())</f>
        <v>4.8777354019893804E-3</v>
      </c>
      <c r="K2472" s="44">
        <f>IFERROR(_xll.qlIndexFixing(Index3M,H2472,TRUE,_xll.ohTrigger(RecalcTrigger,Trigger3M)),NA())</f>
        <v>5.089896813690052E-3</v>
      </c>
      <c r="L2472" s="44">
        <f>IFERROR(_xll.qlIndexFixing(Index6M,$H2472,TRUE,_xll.ohTrigger(RecalcTrigger,Trigger6M)),NA())</f>
        <v>5.4986466782913088E-3</v>
      </c>
      <c r="M2472" s="145">
        <f>IFERROR(_xll.qlIndexFixing(Index1Y,$H2472,TRUE,_xll.ohTrigger(RecalcTrigger,Trigger1Y)),NA())</f>
        <v>5.1789287728142399E-3</v>
      </c>
      <c r="N2472" s="144">
        <f>IFERROR(_xll.qlIndexFixing(ONIndex1M,I2472,TRUE,_xll.ohTrigger(RecalcTrigger,Trigger1M)),NA())</f>
        <v>4.8861148120327158E-3</v>
      </c>
      <c r="O2472" s="44">
        <f>IFERROR(_xll.qlIndexFixing(ONIndex3M,I2472,TRUE,_xll.ohTrigger(RecalcTrigger,Trigger3M)),NA())</f>
        <v>5.1212969553127152E-3</v>
      </c>
      <c r="P2472" s="44">
        <f>IFERROR(_xll.qlIndexFixing(ONIndex6M,I2472,TRUE,_xll.ohTrigger(RecalcTrigger,Trigger6M)),NA())</f>
        <v>5.5171661475394984E-3</v>
      </c>
      <c r="Q2472" s="145">
        <f>IFERROR(_xll.qlIndexFixing(ONIndex1Y,I2472,TRUE,_xll.ohTrigger(RecalcTrigger,Trigger1Y)),NA())</f>
        <v>5.3108200996110355E-3</v>
      </c>
    </row>
    <row r="2473" spans="2:17" x14ac:dyDescent="0.2">
      <c r="B2473" s="39" t="s">
        <v>42</v>
      </c>
      <c r="D2473" s="42">
        <f>_xll.qlCalendarAdvance(Calendar,$D2472,B2473,"f",FALSE)</f>
        <v>57088</v>
      </c>
      <c r="E2473" s="139">
        <f>_xll.qlInterestRateIndexValueDate(IndexON,D2473)</f>
        <v>57088</v>
      </c>
      <c r="F2473" s="155">
        <f>IFERROR(_xll.qlIndexFixing(IndexON,D2473,TRUE,_xll.ohTrigger(RecalcTrigger,TriggerON)),NA())</f>
        <v>4.8431084179068051E-3</v>
      </c>
      <c r="H2473" s="42">
        <f>_xll.qlCalendarAdvance(Calendar,$H2472,B2473,"f",FALSE)</f>
        <v>57088</v>
      </c>
      <c r="I2473" s="139">
        <f>_xll.qlInterestRateIndexValueDate(Index1M,$H2473)</f>
        <v>57090</v>
      </c>
      <c r="J2473" s="144">
        <f>IFERROR(_xll.qlIndexFixing(Index1M,$H2473,TRUE,_xll.ohTrigger(RecalcTrigger,Trigger1M)),NA())</f>
        <v>4.8720031661508845E-3</v>
      </c>
      <c r="K2473" s="44">
        <f>IFERROR(_xll.qlIndexFixing(Index3M,H2473,TRUE,_xll.ohTrigger(RecalcTrigger,Trigger3M)),NA())</f>
        <v>5.0839566564922778E-3</v>
      </c>
      <c r="L2473" s="44">
        <f>IFERROR(_xll.qlIndexFixing(Index6M,$H2473,TRUE,_xll.ohTrigger(RecalcTrigger,Trigger6M)),NA())</f>
        <v>5.4965606042272188E-3</v>
      </c>
      <c r="M2473" s="145">
        <f>IFERROR(_xll.qlIndexFixing(Index1Y,$H2473,TRUE,_xll.ohTrigger(RecalcTrigger,Trigger1Y)),NA())</f>
        <v>5.1717177656680066E-3</v>
      </c>
      <c r="N2473" s="144">
        <f>IFERROR(_xll.qlIndexFixing(ONIndex1M,I2473,TRUE,_xll.ohTrigger(RecalcTrigger,Trigger1M)),NA())</f>
        <v>4.8803973343414242E-3</v>
      </c>
      <c r="O2473" s="44">
        <f>IFERROR(_xll.qlIndexFixing(ONIndex3M,I2473,TRUE,_xll.ohTrigger(RecalcTrigger,Trigger3M)),NA())</f>
        <v>5.1154147764886915E-3</v>
      </c>
      <c r="P2473" s="44">
        <f>IFERROR(_xll.qlIndexFixing(ONIndex6M,I2473,TRUE,_xll.ohTrigger(RecalcTrigger,Trigger6M)),NA())</f>
        <v>5.515013041605954E-3</v>
      </c>
      <c r="Q2473" s="145">
        <f>IFERROR(_xll.qlIndexFixing(ONIndex1Y,I2473,TRUE,_xll.ohTrigger(RecalcTrigger,Trigger1Y)),NA())</f>
        <v>5.3051771669299086E-3</v>
      </c>
    </row>
    <row r="2474" spans="2:17" x14ac:dyDescent="0.2">
      <c r="B2474" s="39" t="s">
        <v>42</v>
      </c>
      <c r="D2474" s="42">
        <f>_xll.qlCalendarAdvance(Calendar,$D2473,B2474,"f",FALSE)</f>
        <v>57095</v>
      </c>
      <c r="E2474" s="139">
        <f>_xll.qlInterestRateIndexValueDate(IndexON,D2474)</f>
        <v>57095</v>
      </c>
      <c r="F2474" s="155">
        <f>IFERROR(_xll.qlIndexFixing(IndexON,D2474,TRUE,_xll.ohTrigger(RecalcTrigger,TriggerON)),NA())</f>
        <v>4.8375664765210047E-3</v>
      </c>
      <c r="H2474" s="42">
        <f>_xll.qlCalendarAdvance(Calendar,$H2473,B2474,"f",FALSE)</f>
        <v>57095</v>
      </c>
      <c r="I2474" s="139">
        <f>_xll.qlInterestRateIndexValueDate(Index1M,$H2474)</f>
        <v>57097</v>
      </c>
      <c r="J2474" s="144">
        <f>IFERROR(_xll.qlIndexFixing(Index1M,$H2474,TRUE,_xll.ohTrigger(RecalcTrigger,Trigger1M)),NA())</f>
        <v>4.866263409543381E-3</v>
      </c>
      <c r="K2474" s="44">
        <f>IFERROR(_xll.qlIndexFixing(Index3M,H2474,TRUE,_xll.ohTrigger(RecalcTrigger,Trigger3M)),NA())</f>
        <v>5.0780078768695317E-3</v>
      </c>
      <c r="L2474" s="44">
        <f>IFERROR(_xll.qlIndexFixing(Index6M,$H2474,TRUE,_xll.ohTrigger(RecalcTrigger,Trigger6M)),NA())</f>
        <v>5.4944767819168844E-3</v>
      </c>
      <c r="M2474" s="145">
        <f>IFERROR(_xll.qlIndexFixing(Index1Y,$H2474,TRUE,_xll.ohTrigger(RecalcTrigger,Trigger1Y)),NA())</f>
        <v>5.1674727734228191E-3</v>
      </c>
      <c r="N2474" s="144">
        <f>IFERROR(_xll.qlIndexFixing(ONIndex1M,I2474,TRUE,_xll.ohTrigger(RecalcTrigger,Trigger1M)),NA())</f>
        <v>4.8738538685721977E-3</v>
      </c>
      <c r="O2474" s="44">
        <f>IFERROR(_xll.qlIndexFixing(ONIndex3M,I2474,TRUE,_xll.ohTrigger(RecalcTrigger,Trigger3M)),NA())</f>
        <v>5.1086817617829183E-3</v>
      </c>
      <c r="P2474" s="44">
        <f>IFERROR(_xll.qlIndexFixing(ONIndex6M,I2474,TRUE,_xll.ohTrigger(RecalcTrigger,Trigger6M)),NA())</f>
        <v>5.5125598075100868E-3</v>
      </c>
      <c r="Q2474" s="145">
        <f>IFERROR(_xll.qlIndexFixing(ONIndex1Y,I2474,TRUE,_xll.ohTrigger(RecalcTrigger,Trigger1Y)),NA())</f>
        <v>5.2987193364995022E-3</v>
      </c>
    </row>
    <row r="2475" spans="2:17" x14ac:dyDescent="0.2">
      <c r="B2475" s="39" t="s">
        <v>42</v>
      </c>
      <c r="D2475" s="42">
        <f>_xll.qlCalendarAdvance(Calendar,$D2474,B2475,"f",FALSE)</f>
        <v>57102</v>
      </c>
      <c r="E2475" s="139">
        <f>_xll.qlInterestRateIndexValueDate(IndexON,D2475)</f>
        <v>57102</v>
      </c>
      <c r="F2475" s="155">
        <f>IFERROR(_xll.qlIndexFixing(IndexON,D2475,TRUE,_xll.ohTrigger(RecalcTrigger,TriggerON)),NA())</f>
        <v>4.8320176618332766E-3</v>
      </c>
      <c r="H2475" s="42">
        <f>_xll.qlCalendarAdvance(Calendar,$H2474,B2475,"f",FALSE)</f>
        <v>57102</v>
      </c>
      <c r="I2475" s="139">
        <f>_xll.qlInterestRateIndexValueDate(Index1M,$H2475)</f>
        <v>57104</v>
      </c>
      <c r="J2475" s="144">
        <f>IFERROR(_xll.qlIndexFixing(Index1M,$H2475,TRUE,_xll.ohTrigger(RecalcTrigger,Trigger1M)),NA())</f>
        <v>4.8605161305406708E-3</v>
      </c>
      <c r="K2475" s="44">
        <f>IFERROR(_xll.qlIndexFixing(Index3M,H2475,TRUE,_xll.ohTrigger(RecalcTrigger,Trigger3M)),NA())</f>
        <v>5.0716589757677406E-3</v>
      </c>
      <c r="L2475" s="44">
        <f>IFERROR(_xll.qlIndexFixing(Index6M,$H2475,TRUE,_xll.ohTrigger(RecalcTrigger,Trigger6M)),NA())</f>
        <v>5.4920755287843608E-3</v>
      </c>
      <c r="M2475" s="145">
        <f>IFERROR(_xll.qlIndexFixing(Index1Y,$H2475,TRUE,_xll.ohTrigger(RecalcTrigger,Trigger1Y)),NA())</f>
        <v>5.1617480549155806E-3</v>
      </c>
      <c r="N2475" s="144">
        <f>IFERROR(_xll.qlIndexFixing(ONIndex1M,I2475,TRUE,_xll.ohTrigger(RecalcTrigger,Trigger1M)),NA())</f>
        <v>4.8689398240409076E-3</v>
      </c>
      <c r="O2475" s="44">
        <f>IFERROR(_xll.qlIndexFixing(ONIndex3M,I2475,TRUE,_xll.ohTrigger(RecalcTrigger,Trigger3M)),NA())</f>
        <v>5.1036246298696852E-3</v>
      </c>
      <c r="P2475" s="44">
        <f>IFERROR(_xll.qlIndexFixing(ONIndex6M,I2475,TRUE,_xll.ohTrigger(RecalcTrigger,Trigger6M)),NA())</f>
        <v>5.5107251145525282E-3</v>
      </c>
      <c r="Q2475" s="145">
        <f>IFERROR(_xll.qlIndexFixing(ONIndex1Y,I2475,TRUE,_xll.ohTrigger(RecalcTrigger,Trigger1Y)),NA())</f>
        <v>5.2938698252269489E-3</v>
      </c>
    </row>
    <row r="2476" spans="2:17" x14ac:dyDescent="0.2">
      <c r="B2476" s="39" t="s">
        <v>42</v>
      </c>
      <c r="D2476" s="42">
        <f>_xll.qlCalendarAdvance(Calendar,$D2475,B2476,"f",FALSE)</f>
        <v>57109</v>
      </c>
      <c r="E2476" s="139">
        <f>_xll.qlInterestRateIndexValueDate(IndexON,D2476)</f>
        <v>57109</v>
      </c>
      <c r="F2476" s="155">
        <f>IFERROR(_xll.qlIndexFixing(IndexON,D2476,TRUE,_xll.ohTrigger(RecalcTrigger,TriggerON)),NA())</f>
        <v>4.826461972564644E-3</v>
      </c>
      <c r="H2476" s="42">
        <f>_xll.qlCalendarAdvance(Calendar,$H2475,B2476,"f",FALSE)</f>
        <v>57109</v>
      </c>
      <c r="I2476" s="139">
        <f>_xll.qlInterestRateIndexValueDate(Index1M,$H2476)</f>
        <v>57111</v>
      </c>
      <c r="J2476" s="144">
        <f>IFERROR(_xll.qlIndexFixing(Index1M,$H2476,TRUE,_xll.ohTrigger(RecalcTrigger,Trigger1M)),NA())</f>
        <v>4.8547613275115586E-3</v>
      </c>
      <c r="K2476" s="44">
        <f>IFERROR(_xll.qlIndexFixing(Index3M,H2476,TRUE,_xll.ohTrigger(RecalcTrigger,Trigger3M)),NA())</f>
        <v>5.0656922370985041E-3</v>
      </c>
      <c r="L2476" s="44">
        <f>IFERROR(_xll.qlIndexFixing(Index6M,$H2476,TRUE,_xll.ohTrigger(RecalcTrigger,Trigger6M)),NA())</f>
        <v>5.4899905624540236E-3</v>
      </c>
      <c r="M2476" s="145">
        <f>IFERROR(_xll.qlIndexFixing(Index1Y,$H2476,TRUE,_xll.ohTrigger(RecalcTrigger,Trigger1Y)),NA())</f>
        <v>5.1560259555314524E-3</v>
      </c>
      <c r="N2476" s="144">
        <f>IFERROR(_xll.qlIndexFixing(ONIndex1M,I2476,TRUE,_xll.ohTrigger(RecalcTrigger,Trigger1M)),NA())</f>
        <v>4.8631997882342404E-3</v>
      </c>
      <c r="O2476" s="44">
        <f>IFERROR(_xll.qlIndexFixing(ONIndex3M,I2476,TRUE,_xll.ohTrigger(RecalcTrigger,Trigger3M)),NA())</f>
        <v>5.0977166532817364E-3</v>
      </c>
      <c r="P2476" s="44">
        <f>IFERROR(_xll.qlIndexFixing(ONIndex6M,I2476,TRUE,_xll.ohTrigger(RecalcTrigger,Trigger6M)),NA())</f>
        <v>5.5085903203710984E-3</v>
      </c>
      <c r="Q2476" s="145">
        <f>IFERROR(_xll.qlIndexFixing(ONIndex1Y,I2476,TRUE,_xll.ohTrigger(RecalcTrigger,Trigger1Y)),NA())</f>
        <v>5.2882054079717022E-3</v>
      </c>
    </row>
    <row r="2477" spans="2:17" x14ac:dyDescent="0.2">
      <c r="B2477" s="39" t="s">
        <v>42</v>
      </c>
      <c r="D2477" s="42">
        <f>_xll.qlCalendarAdvance(Calendar,$D2476,B2477,"f",FALSE)</f>
        <v>57116</v>
      </c>
      <c r="E2477" s="139">
        <f>_xll.qlInterestRateIndexValueDate(IndexON,D2477)</f>
        <v>57116</v>
      </c>
      <c r="F2477" s="155">
        <f>IFERROR(_xll.qlIndexFixing(IndexON,D2477,TRUE,_xll.ohTrigger(RecalcTrigger,TriggerON)),NA())</f>
        <v>4.8208994077558742E-3</v>
      </c>
      <c r="H2477" s="42">
        <f>_xll.qlCalendarAdvance(Calendar,$H2476,B2477,"f",FALSE)</f>
        <v>57116</v>
      </c>
      <c r="I2477" s="139">
        <f>_xll.qlInterestRateIndexValueDate(Index1M,$H2477)</f>
        <v>57118</v>
      </c>
      <c r="J2477" s="144">
        <f>IFERROR(_xll.qlIndexFixing(Index1M,$H2477,TRUE,_xll.ohTrigger(RecalcTrigger,Trigger1M)),NA())</f>
        <v>4.8489989988248494E-3</v>
      </c>
      <c r="K2477" s="44">
        <f>IFERROR(_xll.qlIndexFixing(Index3M,H2477,TRUE,_xll.ohTrigger(RecalcTrigger,Trigger3M)),NA())</f>
        <v>5.0597168627718606E-3</v>
      </c>
      <c r="L2477" s="44">
        <f>IFERROR(_xll.qlIndexFixing(Index6M,$H2477,TRUE,_xll.ohTrigger(RecalcTrigger,Trigger6M)),NA())</f>
        <v>5.4879034007602259E-3</v>
      </c>
      <c r="M2477" s="145">
        <f>IFERROR(_xll.qlIndexFixing(Index1Y,$H2477,TRUE,_xll.ohTrigger(RecalcTrigger,Trigger1Y)),NA())</f>
        <v>5.1503067997538884E-3</v>
      </c>
      <c r="N2477" s="144">
        <f>IFERROR(_xll.qlIndexFixing(ONIndex1M,I2477,TRUE,_xll.ohTrigger(RecalcTrigger,Trigger1M)),NA())</f>
        <v>4.8574522296451761E-3</v>
      </c>
      <c r="O2477" s="44">
        <f>IFERROR(_xll.qlIndexFixing(ONIndex3M,I2477,TRUE,_xll.ohTrigger(RecalcTrigger,Trigger3M)),NA())</f>
        <v>5.0918000689392784E-3</v>
      </c>
      <c r="P2477" s="44">
        <f>IFERROR(_xll.qlIndexFixing(ONIndex6M,I2477,TRUE,_xll.ohTrigger(RecalcTrigger,Trigger6M)),NA())</f>
        <v>5.5064616574451719E-3</v>
      </c>
      <c r="Q2477" s="145">
        <f>IFERROR(_xll.qlIndexFixing(ONIndex1Y,I2477,TRUE,_xll.ohTrigger(RecalcTrigger,Trigger1Y)),NA())</f>
        <v>5.2825338208517536E-3</v>
      </c>
    </row>
    <row r="2478" spans="2:17" x14ac:dyDescent="0.2">
      <c r="B2478" s="39" t="s">
        <v>42</v>
      </c>
      <c r="D2478" s="42">
        <f>_xll.qlCalendarAdvance(Calendar,$D2477,B2478,"f",FALSE)</f>
        <v>57123</v>
      </c>
      <c r="E2478" s="139">
        <f>_xll.qlInterestRateIndexValueDate(IndexON,D2478)</f>
        <v>57123</v>
      </c>
      <c r="F2478" s="155">
        <f>IFERROR(_xll.qlIndexFixing(IndexON,D2478,TRUE,_xll.ohTrigger(RecalcTrigger,TriggerON)),NA())</f>
        <v>4.8153299665276705E-3</v>
      </c>
      <c r="H2478" s="42">
        <f>_xll.qlCalendarAdvance(Calendar,$H2477,B2478,"f",FALSE)</f>
        <v>57123</v>
      </c>
      <c r="I2478" s="139">
        <f>_xll.qlInterestRateIndexValueDate(Index1M,$H2478)</f>
        <v>57125</v>
      </c>
      <c r="J2478" s="144">
        <f>IFERROR(_xll.qlIndexFixing(Index1M,$H2478,TRUE,_xll.ohTrigger(RecalcTrigger,Trigger1M)),NA())</f>
        <v>4.8432291428568419E-3</v>
      </c>
      <c r="K2478" s="44">
        <f>IFERROR(_xll.qlIndexFixing(Index3M,H2478,TRUE,_xll.ohTrigger(RecalcTrigger,Trigger3M)),NA())</f>
        <v>5.0537328484860349E-3</v>
      </c>
      <c r="L2478" s="44">
        <f>IFERROR(_xll.qlIndexFixing(Index6M,$H2478,TRUE,_xll.ohTrigger(RecalcTrigger,Trigger6M)),NA())</f>
        <v>5.4858127229169057E-3</v>
      </c>
      <c r="M2478" s="145">
        <f>IFERROR(_xll.qlIndexFixing(Index1Y,$H2478,TRUE,_xll.ohTrigger(RecalcTrigger,Trigger1Y)),NA())</f>
        <v>5.1445909126517364E-3</v>
      </c>
      <c r="N2478" s="144">
        <f>IFERROR(_xll.qlIndexFixing(ONIndex1M,I2478,TRUE,_xll.ohTrigger(RecalcTrigger,Trigger1M)),NA())</f>
        <v>4.8516971467549297E-3</v>
      </c>
      <c r="O2478" s="44">
        <f>IFERROR(_xll.qlIndexFixing(ONIndex3M,I2478,TRUE,_xll.ohTrigger(RecalcTrigger,Trigger3M)),NA())</f>
        <v>5.0858748722060199E-3</v>
      </c>
      <c r="P2478" s="44">
        <f>IFERROR(_xll.qlIndexFixing(ONIndex6M,I2478,TRUE,_xll.ohTrigger(RecalcTrigger,Trigger6M)),NA())</f>
        <v>5.5043391391240704E-3</v>
      </c>
      <c r="Q2478" s="145">
        <f>IFERROR(_xll.qlIndexFixing(ONIndex1Y,I2478,TRUE,_xll.ohTrigger(RecalcTrigger,Trigger1Y)),NA())</f>
        <v>5.276855059710428E-3</v>
      </c>
    </row>
    <row r="2479" spans="2:17" x14ac:dyDescent="0.2">
      <c r="B2479" s="39" t="s">
        <v>42</v>
      </c>
      <c r="D2479" s="42">
        <f>_xll.qlCalendarAdvance(Calendar,$D2478,B2479,"f",FALSE)</f>
        <v>57130</v>
      </c>
      <c r="E2479" s="139">
        <f>_xll.qlInterestRateIndexValueDate(IndexON,D2479)</f>
        <v>57130</v>
      </c>
      <c r="F2479" s="155">
        <f>IFERROR(_xll.qlIndexFixing(IndexON,D2479,TRUE,_xll.ohTrigger(RecalcTrigger,TriggerON)),NA())</f>
        <v>4.8097536477609282E-3</v>
      </c>
      <c r="H2479" s="42">
        <f>_xll.qlCalendarAdvance(Calendar,$H2478,B2479,"f",FALSE)</f>
        <v>57130</v>
      </c>
      <c r="I2479" s="139">
        <f>_xll.qlInterestRateIndexValueDate(Index1M,$H2479)</f>
        <v>57132</v>
      </c>
      <c r="J2479" s="144">
        <f>IFERROR(_xll.qlIndexFixing(Index1M,$H2479,TRUE,_xll.ohTrigger(RecalcTrigger,Trigger1M)),NA())</f>
        <v>4.837451757973843E-3</v>
      </c>
      <c r="K2479" s="44">
        <f>IFERROR(_xll.qlIndexFixing(Index3M,H2479,TRUE,_xll.ohTrigger(RecalcTrigger,Trigger3M)),NA())</f>
        <v>5.0477401899435941E-3</v>
      </c>
      <c r="L2479" s="44">
        <f>IFERROR(_xll.qlIndexFixing(Index6M,$H2479,TRUE,_xll.ohTrigger(RecalcTrigger,Trigger6M)),NA())</f>
        <v>5.4840446732060174E-3</v>
      </c>
      <c r="M2479" s="145">
        <f>IFERROR(_xll.qlIndexFixing(Index1Y,$H2479,TRUE,_xll.ohTrigger(RecalcTrigger,Trigger1Y)),NA())</f>
        <v>5.1388786198805544E-3</v>
      </c>
      <c r="N2479" s="144">
        <f>IFERROR(_xll.qlIndexFixing(ONIndex1M,I2479,TRUE,_xll.ohTrigger(RecalcTrigger,Trigger1M)),NA())</f>
        <v>4.84593453796478E-3</v>
      </c>
      <c r="O2479" s="44">
        <f>IFERROR(_xll.qlIndexFixing(ONIndex3M,I2479,TRUE,_xll.ohTrigger(RecalcTrigger,Trigger3M)),NA())</f>
        <v>5.0799410589252858E-3</v>
      </c>
      <c r="P2479" s="44">
        <f>IFERROR(_xll.qlIndexFixing(ONIndex6M,I2479,TRUE,_xll.ohTrigger(RecalcTrigger,Trigger6M)),NA())</f>
        <v>5.5022227791567957E-3</v>
      </c>
      <c r="Q2479" s="145">
        <f>IFERROR(_xll.qlIndexFixing(ONIndex1Y,I2479,TRUE,_xll.ohTrigger(RecalcTrigger,Trigger1Y)),NA())</f>
        <v>5.2711691203111144E-3</v>
      </c>
    </row>
    <row r="2480" spans="2:17" x14ac:dyDescent="0.2">
      <c r="B2480" s="39" t="s">
        <v>42</v>
      </c>
      <c r="D2480" s="42">
        <f>_xll.qlCalendarAdvance(Calendar,$D2479,B2480,"f",FALSE)</f>
        <v>57137</v>
      </c>
      <c r="E2480" s="139">
        <f>_xll.qlInterestRateIndexValueDate(IndexON,D2480)</f>
        <v>57137</v>
      </c>
      <c r="F2480" s="155">
        <f>IFERROR(_xll.qlIndexFixing(IndexON,D2480,TRUE,_xll.ohTrigger(RecalcTrigger,TriggerON)),NA())</f>
        <v>4.8041704504964144E-3</v>
      </c>
      <c r="H2480" s="42">
        <f>_xll.qlCalendarAdvance(Calendar,$H2479,B2480,"f",FALSE)</f>
        <v>57137</v>
      </c>
      <c r="I2480" s="139">
        <f>_xll.qlInterestRateIndexValueDate(Index1M,$H2480)</f>
        <v>57139</v>
      </c>
      <c r="J2480" s="144">
        <f>IFERROR(_xll.qlIndexFixing(Index1M,$H2480,TRUE,_xll.ohTrigger(RecalcTrigger,Trigger1M)),NA())</f>
        <v>4.8316668425446574E-3</v>
      </c>
      <c r="K2480" s="44">
        <f>IFERROR(_xll.qlIndexFixing(Index3M,H2480,TRUE,_xll.ohTrigger(RecalcTrigger,Trigger3M)),NA())</f>
        <v>5.0417388828410238E-3</v>
      </c>
      <c r="L2480" s="44">
        <f>IFERROR(_xll.qlIndexFixing(Index6M,$H2480,TRUE,_xll.ohTrigger(RecalcTrigger,Trigger6M)),NA())</f>
        <v>5.4819462615006351E-3</v>
      </c>
      <c r="M2480" s="145">
        <f>IFERROR(_xll.qlIndexFixing(Index1Y,$H2480,TRUE,_xll.ohTrigger(RecalcTrigger,Trigger1Y)),NA())</f>
        <v>5.1331702476832657E-3</v>
      </c>
      <c r="N2480" s="144">
        <f>IFERROR(_xll.qlIndexFixing(ONIndex1M,I2480,TRUE,_xll.ohTrigger(RecalcTrigger,Trigger1M)),NA())</f>
        <v>4.8401644015960699E-3</v>
      </c>
      <c r="O2480" s="44">
        <f>IFERROR(_xll.qlIndexFixing(ONIndex3M,I2480,TRUE,_xll.ohTrigger(RecalcTrigger,Trigger3M)),NA())</f>
        <v>5.0739986247805291E-3</v>
      </c>
      <c r="P2480" s="44">
        <f>IFERROR(_xll.qlIndexFixing(ONIndex6M,I2480,TRUE,_xll.ohTrigger(RecalcTrigger,Trigger6M)),NA())</f>
        <v>5.5001125911324777E-3</v>
      </c>
      <c r="Q2480" s="145">
        <f>IFERROR(_xll.qlIndexFixing(ONIndex1Y,I2480,TRUE,_xll.ohTrigger(RecalcTrigger,Trigger1Y)),NA())</f>
        <v>5.2654759985770738E-3</v>
      </c>
    </row>
    <row r="2481" spans="2:17" x14ac:dyDescent="0.2">
      <c r="B2481" s="39" t="s">
        <v>42</v>
      </c>
      <c r="D2481" s="42">
        <f>_xll.qlCalendarAdvance(Calendar,$D2480,B2481,"f",FALSE)</f>
        <v>57144</v>
      </c>
      <c r="E2481" s="139">
        <f>_xll.qlInterestRateIndexValueDate(IndexON,D2481)</f>
        <v>57144</v>
      </c>
      <c r="F2481" s="155">
        <f>IFERROR(_xll.qlIndexFixing(IndexON,D2481,TRUE,_xll.ohTrigger(RecalcTrigger,TriggerON)),NA())</f>
        <v>4.7985803735350885E-3</v>
      </c>
      <c r="H2481" s="42">
        <f>_xll.qlCalendarAdvance(Calendar,$H2480,B2481,"f",FALSE)</f>
        <v>57144</v>
      </c>
      <c r="I2481" s="139">
        <f>_xll.qlInterestRateIndexValueDate(Index1M,$H2481)</f>
        <v>57146</v>
      </c>
      <c r="J2481" s="144">
        <f>IFERROR(_xll.qlIndexFixing(Index1M,$H2481,TRUE,_xll.ohTrigger(RecalcTrigger,Trigger1M)),NA())</f>
        <v>4.825874394945584E-3</v>
      </c>
      <c r="K2481" s="44">
        <f>IFERROR(_xll.qlIndexFixing(Index3M,H2481,TRUE,_xll.ohTrigger(RecalcTrigger,Trigger3M)),NA())</f>
        <v>5.0357289228782865E-3</v>
      </c>
      <c r="L2481" s="44">
        <f>IFERROR(_xll.qlIndexFixing(Index6M,$H2481,TRUE,_xll.ohTrigger(RecalcTrigger,Trigger6M)),NA())</f>
        <v>5.4798407110195632E-3</v>
      </c>
      <c r="M2481" s="145">
        <f>IFERROR(_xll.qlIndexFixing(Index1Y,$H2481,TRUE,_xll.ohTrigger(RecalcTrigger,Trigger1Y)),NA())</f>
        <v>5.1274661228888447E-3</v>
      </c>
      <c r="N2481" s="144">
        <f>IFERROR(_xll.qlIndexFixing(ONIndex1M,I2481,TRUE,_xll.ohTrigger(RecalcTrigger,Trigger1M)),NA())</f>
        <v>4.8343867360500781E-3</v>
      </c>
      <c r="O2481" s="44">
        <f>IFERROR(_xll.qlIndexFixing(ONIndex3M,I2481,TRUE,_xll.ohTrigger(RecalcTrigger,Trigger3M)),NA())</f>
        <v>5.0680475654552026E-3</v>
      </c>
      <c r="P2481" s="44">
        <f>IFERROR(_xll.qlIndexFixing(ONIndex6M,I2481,TRUE,_xll.ohTrigger(RecalcTrigger,Trigger6M)),NA())</f>
        <v>5.4980085886402463E-3</v>
      </c>
      <c r="Q2481" s="145">
        <f>IFERROR(_xll.qlIndexFixing(ONIndex1Y,I2481,TRUE,_xll.ohTrigger(RecalcTrigger,Trigger1Y)),NA())</f>
        <v>5.2597756901118231E-3</v>
      </c>
    </row>
    <row r="2482" spans="2:17" x14ac:dyDescent="0.2">
      <c r="B2482" s="39" t="s">
        <v>42</v>
      </c>
      <c r="D2482" s="42">
        <f>_xll.qlCalendarAdvance(Calendar,$D2481,B2482,"f",FALSE)</f>
        <v>57151</v>
      </c>
      <c r="E2482" s="139">
        <f>_xll.qlInterestRateIndexValueDate(IndexON,D2482)</f>
        <v>57151</v>
      </c>
      <c r="F2482" s="155">
        <f>IFERROR(_xll.qlIndexFixing(IndexON,D2482,TRUE,_xll.ohTrigger(RecalcTrigger,TriggerON)),NA())</f>
        <v>4.7929834161575258E-3</v>
      </c>
      <c r="H2482" s="42">
        <f>_xll.qlCalendarAdvance(Calendar,$H2481,B2482,"f",FALSE)</f>
        <v>57151</v>
      </c>
      <c r="I2482" s="139">
        <f>_xll.qlInterestRateIndexValueDate(Index1M,$H2482)</f>
        <v>57153</v>
      </c>
      <c r="J2482" s="144">
        <f>IFERROR(_xll.qlIndexFixing(Index1M,$H2482,TRUE,_xll.ohTrigger(RecalcTrigger,Trigger1M)),NA())</f>
        <v>4.8200744135454276E-3</v>
      </c>
      <c r="K2482" s="44">
        <f>IFERROR(_xll.qlIndexFixing(Index3M,H2482,TRUE,_xll.ohTrigger(RecalcTrigger,Trigger3M)),NA())</f>
        <v>5.0297103057562118E-3</v>
      </c>
      <c r="L2482" s="44">
        <f>IFERROR(_xll.qlIndexFixing(Index6M,$H2482,TRUE,_xll.ohTrigger(RecalcTrigger,Trigger6M)),NA())</f>
        <v>5.4777266700191648E-3</v>
      </c>
      <c r="M2482" s="145">
        <f>IFERROR(_xll.qlIndexFixing(Index1Y,$H2482,TRUE,_xll.ohTrigger(RecalcTrigger,Trigger1Y)),NA())</f>
        <v>5.1217665729134127E-3</v>
      </c>
      <c r="N2482" s="144">
        <f>IFERROR(_xll.qlIndexFixing(ONIndex1M,I2482,TRUE,_xll.ohTrigger(RecalcTrigger,Trigger1M)),NA())</f>
        <v>4.8286015394882753E-3</v>
      </c>
      <c r="O2482" s="44">
        <f>IFERROR(_xll.qlIndexFixing(ONIndex3M,I2482,TRUE,_xll.ohTrigger(RecalcTrigger,Trigger3M)),NA())</f>
        <v>5.0620878764728872E-3</v>
      </c>
      <c r="P2482" s="44">
        <f>IFERROR(_xll.qlIndexFixing(ONIndex6M,I2482,TRUE,_xll.ohTrigger(RecalcTrigger,Trigger6M)),NA())</f>
        <v>5.4959107851892952E-3</v>
      </c>
      <c r="Q2482" s="145">
        <f>IFERROR(_xll.qlIndexFixing(ONIndex1Y,I2482,TRUE,_xll.ohTrigger(RecalcTrigger,Trigger1Y)),NA())</f>
        <v>5.2540681909185594E-3</v>
      </c>
    </row>
    <row r="2483" spans="2:17" x14ac:dyDescent="0.2">
      <c r="B2483" s="39" t="s">
        <v>42</v>
      </c>
      <c r="D2483" s="42">
        <f>_xll.qlCalendarAdvance(Calendar,$D2482,B2483,"f",FALSE)</f>
        <v>57158</v>
      </c>
      <c r="E2483" s="139">
        <f>_xll.qlInterestRateIndexValueDate(IndexON,D2483)</f>
        <v>57158</v>
      </c>
      <c r="F2483" s="155">
        <f>IFERROR(_xll.qlIndexFixing(IndexON,D2483,TRUE,_xll.ohTrigger(RecalcTrigger,TriggerON)),NA())</f>
        <v>4.7873795772446215E-3</v>
      </c>
      <c r="H2483" s="42">
        <f>_xll.qlCalendarAdvance(Calendar,$H2482,B2483,"f",FALSE)</f>
        <v>57158</v>
      </c>
      <c r="I2483" s="139">
        <f>_xll.qlInterestRateIndexValueDate(Index1M,$H2483)</f>
        <v>57160</v>
      </c>
      <c r="J2483" s="144">
        <f>IFERROR(_xll.qlIndexFixing(Index1M,$H2483,TRUE,_xll.ohTrigger(RecalcTrigger,Trigger1M)),NA())</f>
        <v>4.8142668967129931E-3</v>
      </c>
      <c r="K2483" s="44">
        <f>IFERROR(_xll.qlIndexFixing(Index3M,H2483,TRUE,_xll.ohTrigger(RecalcTrigger,Trigger3M)),NA())</f>
        <v>5.0236830271738926E-3</v>
      </c>
      <c r="L2483" s="44">
        <f>IFERROR(_xll.qlIndexFixing(Index6M,$H2483,TRUE,_xll.ohTrigger(RecalcTrigger,Trigger6M)),NA())</f>
        <v>5.4756027841969786E-3</v>
      </c>
      <c r="M2483" s="145">
        <f>IFERROR(_xll.qlIndexFixing(Index1Y,$H2483,TRUE,_xll.ohTrigger(RecalcTrigger,Trigger1Y)),NA())</f>
        <v>5.1160719257593631E-3</v>
      </c>
      <c r="N2483" s="144">
        <f>IFERROR(_xll.qlIndexFixing(ONIndex1M,I2483,TRUE,_xll.ohTrigger(RecalcTrigger,Trigger1M)),NA())</f>
        <v>4.8228088104718125E-3</v>
      </c>
      <c r="O2483" s="44">
        <f>IFERROR(_xll.qlIndexFixing(ONIndex3M,I2483,TRUE,_xll.ohTrigger(RecalcTrigger,Trigger3M)),NA())</f>
        <v>5.0561195535170356E-3</v>
      </c>
      <c r="P2483" s="44">
        <f>IFERROR(_xll.qlIndexFixing(ONIndex6M,I2483,TRUE,_xll.ohTrigger(RecalcTrigger,Trigger6M)),NA())</f>
        <v>5.4938191946085624E-3</v>
      </c>
      <c r="Q2483" s="145">
        <f>IFERROR(_xll.qlIndexFixing(ONIndex1Y,I2483,TRUE,_xll.ohTrigger(RecalcTrigger,Trigger1Y)),NA())</f>
        <v>5.2483534967606715E-3</v>
      </c>
    </row>
    <row r="2484" spans="2:17" x14ac:dyDescent="0.2">
      <c r="B2484" s="39" t="s">
        <v>42</v>
      </c>
      <c r="D2484" s="42">
        <f>_xll.qlCalendarAdvance(Calendar,$D2483,B2484,"f",FALSE)</f>
        <v>57165</v>
      </c>
      <c r="E2484" s="139">
        <f>_xll.qlInterestRateIndexValueDate(IndexON,D2484)</f>
        <v>57165</v>
      </c>
      <c r="F2484" s="155">
        <f>IFERROR(_xll.qlIndexFixing(IndexON,D2484,TRUE,_xll.ohTrigger(RecalcTrigger,TriggerON)),NA())</f>
        <v>4.7817688555973348E-3</v>
      </c>
      <c r="H2484" s="42">
        <f>_xll.qlCalendarAdvance(Calendar,$H2483,B2484,"f",FALSE)</f>
        <v>57165</v>
      </c>
      <c r="I2484" s="139">
        <f>_xll.qlInterestRateIndexValueDate(Index1M,$H2484)</f>
        <v>57167</v>
      </c>
      <c r="J2484" s="144">
        <f>IFERROR(_xll.qlIndexFixing(Index1M,$H2484,TRUE,_xll.ohTrigger(RecalcTrigger,Trigger1M)),NA())</f>
        <v>4.8084518428220813E-3</v>
      </c>
      <c r="K2484" s="44">
        <f>IFERROR(_xll.qlIndexFixing(Index3M,H2484,TRUE,_xll.ohTrigger(RecalcTrigger,Trigger3M)),NA())</f>
        <v>5.0176473053802255E-3</v>
      </c>
      <c r="L2484" s="44">
        <f>IFERROR(_xll.qlIndexFixing(Index6M,$H2484,TRUE,_xll.ohTrigger(RecalcTrigger,Trigger6M)),NA())</f>
        <v>5.473120535299014E-3</v>
      </c>
      <c r="M2484" s="145">
        <f>IFERROR(_xll.qlIndexFixing(Index1Y,$H2484,TRUE,_xll.ohTrigger(RecalcTrigger,Trigger1Y)),NA())</f>
        <v>5.1103825100162334E-3</v>
      </c>
      <c r="N2484" s="144">
        <f>IFERROR(_xll.qlIndexFixing(ONIndex1M,I2484,TRUE,_xll.ohTrigger(RecalcTrigger,Trigger1M)),NA())</f>
        <v>4.8170085473220325E-3</v>
      </c>
      <c r="O2484" s="44">
        <f>IFERROR(_xll.qlIndexFixing(ONIndex3M,I2484,TRUE,_xll.ohTrigger(RecalcTrigger,Trigger3M)),NA())</f>
        <v>5.0501425924309729E-3</v>
      </c>
      <c r="P2484" s="44">
        <f>IFERROR(_xll.qlIndexFixing(ONIndex6M,I2484,TRUE,_xll.ohTrigger(RecalcTrigger,Trigger6M)),NA())</f>
        <v>5.4917338303273056E-3</v>
      </c>
      <c r="Q2484" s="145">
        <f>IFERROR(_xll.qlIndexFixing(ONIndex1Y,I2484,TRUE,_xll.ohTrigger(RecalcTrigger,Trigger1Y)),NA())</f>
        <v>5.2426316034814846E-3</v>
      </c>
    </row>
    <row r="2485" spans="2:17" x14ac:dyDescent="0.2">
      <c r="B2485" s="39" t="s">
        <v>42</v>
      </c>
      <c r="D2485" s="42">
        <f>_xll.qlCalendarAdvance(Calendar,$D2484,B2485,"f",FALSE)</f>
        <v>57172</v>
      </c>
      <c r="E2485" s="139">
        <f>_xll.qlInterestRateIndexValueDate(IndexON,D2485)</f>
        <v>57172</v>
      </c>
      <c r="F2485" s="155">
        <f>IFERROR(_xll.qlIndexFixing(IndexON,D2485,TRUE,_xll.ohTrigger(RecalcTrigger,TriggerON)),NA())</f>
        <v>4.7761512505761772E-3</v>
      </c>
      <c r="H2485" s="42">
        <f>_xll.qlCalendarAdvance(Calendar,$H2484,B2485,"f",FALSE)</f>
        <v>57172</v>
      </c>
      <c r="I2485" s="139">
        <f>_xll.qlInterestRateIndexValueDate(Index1M,$H2485)</f>
        <v>57174</v>
      </c>
      <c r="J2485" s="144">
        <f>IFERROR(_xll.qlIndexFixing(Index1M,$H2485,TRUE,_xll.ohTrigger(RecalcTrigger,Trigger1M)),NA())</f>
        <v>4.8026292502389989E-3</v>
      </c>
      <c r="K2485" s="44">
        <f>IFERROR(_xll.qlIndexFixing(Index3M,H2485,TRUE,_xll.ohTrigger(RecalcTrigger,Trigger3M)),NA())</f>
        <v>5.0116042496617871E-3</v>
      </c>
      <c r="L2485" s="44">
        <f>IFERROR(_xll.qlIndexFixing(Index6M,$H2485,TRUE,_xll.ohTrigger(RecalcTrigger,Trigger6M)),NA())</f>
        <v>5.4709680508206147E-3</v>
      </c>
      <c r="M2485" s="145">
        <f>IFERROR(_xll.qlIndexFixing(Index1Y,$H2485,TRUE,_xll.ohTrigger(RecalcTrigger,Trigger1Y)),NA())</f>
        <v>5.1046986548602732E-3</v>
      </c>
      <c r="N2485" s="144">
        <f>IFERROR(_xll.qlIndexFixing(ONIndex1M,I2485,TRUE,_xll.ohTrigger(RecalcTrigger,Trigger1M)),NA())</f>
        <v>4.8112007484402142E-3</v>
      </c>
      <c r="O2485" s="44">
        <f>IFERROR(_xll.qlIndexFixing(ONIndex3M,I2485,TRUE,_xll.ohTrigger(RecalcTrigger,Trigger3M)),NA())</f>
        <v>5.0441569886583437E-3</v>
      </c>
      <c r="P2485" s="44">
        <f>IFERROR(_xll.qlIndexFixing(ONIndex6M,I2485,TRUE,_xll.ohTrigger(RecalcTrigger,Trigger6M)),NA())</f>
        <v>5.4896547059346545E-3</v>
      </c>
      <c r="Q2485" s="145">
        <f>IFERROR(_xll.qlIndexFixing(ONIndex1Y,I2485,TRUE,_xll.ohTrigger(RecalcTrigger,Trigger1Y)),NA())</f>
        <v>5.2369025067644515E-3</v>
      </c>
    </row>
    <row r="2486" spans="2:17" x14ac:dyDescent="0.2">
      <c r="B2486" s="39" t="s">
        <v>42</v>
      </c>
      <c r="D2486" s="42">
        <f>_xll.qlCalendarAdvance(Calendar,$D2485,B2486,"f",FALSE)</f>
        <v>57179</v>
      </c>
      <c r="E2486" s="139">
        <f>_xll.qlInterestRateIndexValueDate(IndexON,D2486)</f>
        <v>57179</v>
      </c>
      <c r="F2486" s="155">
        <f>IFERROR(_xll.qlIndexFixing(IndexON,D2486,TRUE,_xll.ohTrigger(RecalcTrigger,TriggerON)),NA())</f>
        <v>4.7705267609021718E-3</v>
      </c>
      <c r="H2486" s="42">
        <f>_xll.qlCalendarAdvance(Calendar,$H2485,B2486,"f",FALSE)</f>
        <v>57179</v>
      </c>
      <c r="I2486" s="139">
        <f>_xll.qlInterestRateIndexValueDate(Index1M,$H2486)</f>
        <v>57181</v>
      </c>
      <c r="J2486" s="144">
        <f>IFERROR(_xll.qlIndexFixing(Index1M,$H2486,TRUE,_xll.ohTrigger(RecalcTrigger,Trigger1M)),NA())</f>
        <v>4.7967991173375468E-3</v>
      </c>
      <c r="K2486" s="44">
        <f>IFERROR(_xll.qlIndexFixing(Index3M,H2486,TRUE,_xll.ohTrigger(RecalcTrigger,Trigger3M)),NA())</f>
        <v>5.0055551941956935E-3</v>
      </c>
      <c r="L2486" s="44">
        <f>IFERROR(_xll.qlIndexFixing(Index6M,$H2486,TRUE,_xll.ohTrigger(RecalcTrigger,Trigger6M)),NA())</f>
        <v>5.4688013932356564E-3</v>
      </c>
      <c r="M2486" s="145">
        <f>IFERROR(_xll.qlIndexFixing(Index1Y,$H2486,TRUE,_xll.ohTrigger(RecalcTrigger,Trigger1Y)),NA())</f>
        <v>5.0990206900537816E-3</v>
      </c>
      <c r="N2486" s="144">
        <f>IFERROR(_xll.qlIndexFixing(ONIndex1M,I2486,TRUE,_xll.ohTrigger(RecalcTrigger,Trigger1M)),NA())</f>
        <v>4.8053854120677642E-3</v>
      </c>
      <c r="O2486" s="44">
        <f>IFERROR(_xll.qlIndexFixing(ONIndex3M,I2486,TRUE,_xll.ohTrigger(RecalcTrigger,Trigger3M)),NA())</f>
        <v>5.0381627380424732E-3</v>
      </c>
      <c r="P2486" s="44">
        <f>IFERROR(_xll.qlIndexFixing(ONIndex6M,I2486,TRUE,_xll.ohTrigger(RecalcTrigger,Trigger6M)),NA())</f>
        <v>5.4875818350996752E-3</v>
      </c>
      <c r="Q2486" s="145">
        <f>IFERROR(_xll.qlIndexFixing(ONIndex1Y,I2486,TRUE,_xll.ohTrigger(RecalcTrigger,Trigger1Y)),NA())</f>
        <v>5.2311662025328332E-3</v>
      </c>
    </row>
    <row r="2487" spans="2:17" x14ac:dyDescent="0.2">
      <c r="B2487" s="39" t="s">
        <v>42</v>
      </c>
      <c r="D2487" s="42">
        <f>_xll.qlCalendarAdvance(Calendar,$D2486,B2487,"f",FALSE)</f>
        <v>57186</v>
      </c>
      <c r="E2487" s="139">
        <f>_xll.qlInterestRateIndexValueDate(IndexON,D2487)</f>
        <v>57186</v>
      </c>
      <c r="F2487" s="155">
        <f>IFERROR(_xll.qlIndexFixing(IndexON,D2487,TRUE,_xll.ohTrigger(RecalcTrigger,TriggerON)),NA())</f>
        <v>4.7648953856960219E-3</v>
      </c>
      <c r="H2487" s="42">
        <f>_xll.qlCalendarAdvance(Calendar,$H2486,B2487,"f",FALSE)</f>
        <v>57186</v>
      </c>
      <c r="I2487" s="139">
        <f>_xll.qlInterestRateIndexValueDate(Index1M,$H2487)</f>
        <v>57188</v>
      </c>
      <c r="J2487" s="144">
        <f>IFERROR(_xll.qlIndexFixing(Index1M,$H2487,TRUE,_xll.ohTrigger(RecalcTrigger,Trigger1M)),NA())</f>
        <v>4.7909614424915259E-3</v>
      </c>
      <c r="K2487" s="44">
        <f>IFERROR(_xll.qlIndexFixing(Index3M,H2487,TRUE,_xll.ohTrigger(RecalcTrigger,Trigger3M)),NA())</f>
        <v>4.9995014757039822E-3</v>
      </c>
      <c r="L2487" s="44">
        <f>IFERROR(_xll.qlIndexFixing(Index6M,$H2487,TRUE,_xll.ohTrigger(RecalcTrigger,Trigger6M)),NA())</f>
        <v>5.4666192190936267E-3</v>
      </c>
      <c r="M2487" s="145">
        <f>IFERROR(_xll.qlIndexFixing(Index1Y,$H2487,TRUE,_xll.ohTrigger(RecalcTrigger,Trigger1Y)),NA())</f>
        <v>5.0933489459464229E-3</v>
      </c>
      <c r="N2487" s="144">
        <f>IFERROR(_xll.qlIndexFixing(ONIndex1M,I2487,TRUE,_xll.ohTrigger(RecalcTrigger,Trigger1M)),NA())</f>
        <v>4.7995625366059613E-3</v>
      </c>
      <c r="O2487" s="44">
        <f>IFERROR(_xll.qlIndexFixing(ONIndex3M,I2487,TRUE,_xll.ohTrigger(RecalcTrigger,Trigger3M)),NA())</f>
        <v>5.032159836186878E-3</v>
      </c>
      <c r="P2487" s="44">
        <f>IFERROR(_xll.qlIndexFixing(ONIndex6M,I2487,TRUE,_xll.ohTrigger(RecalcTrigger,Trigger6M)),NA())</f>
        <v>5.4855152314914335E-3</v>
      </c>
      <c r="Q2487" s="145">
        <f>IFERROR(_xll.qlIndexFixing(ONIndex1Y,I2487,TRUE,_xll.ohTrigger(RecalcTrigger,Trigger1Y)),NA())</f>
        <v>5.2254226865500186E-3</v>
      </c>
    </row>
    <row r="2488" spans="2:17" x14ac:dyDescent="0.2">
      <c r="B2488" s="39" t="s">
        <v>42</v>
      </c>
      <c r="D2488" s="42">
        <f>_xll.qlCalendarAdvance(Calendar,$D2487,B2488,"f",FALSE)</f>
        <v>57193</v>
      </c>
      <c r="E2488" s="139">
        <f>_xll.qlInterestRateIndexValueDate(IndexON,D2488)</f>
        <v>57193</v>
      </c>
      <c r="F2488" s="155">
        <f>IFERROR(_xll.qlIndexFixing(IndexON,D2488,TRUE,_xll.ohTrigger(RecalcTrigger,TriggerON)),NA())</f>
        <v>4.7592571239185588E-3</v>
      </c>
      <c r="H2488" s="42">
        <f>_xll.qlCalendarAdvance(Calendar,$H2487,B2488,"f",FALSE)</f>
        <v>57193</v>
      </c>
      <c r="I2488" s="139">
        <f>_xll.qlInterestRateIndexValueDate(Index1M,$H2488)</f>
        <v>57195</v>
      </c>
      <c r="J2488" s="144">
        <f>IFERROR(_xll.qlIndexFixing(Index1M,$H2488,TRUE,_xll.ohTrigger(RecalcTrigger,Trigger1M)),NA())</f>
        <v>4.7851162240672429E-3</v>
      </c>
      <c r="K2488" s="44">
        <f>IFERROR(_xll.qlIndexFixing(Index3M,H2488,TRUE,_xll.ohTrigger(RecalcTrigger,Trigger3M)),NA())</f>
        <v>4.9934444334622996E-3</v>
      </c>
      <c r="L2488" s="44">
        <f>IFERROR(_xll.qlIndexFixing(Index6M,$H2488,TRUE,_xll.ohTrigger(RecalcTrigger,Trigger6M)),NA())</f>
        <v>5.4644201824268872E-3</v>
      </c>
      <c r="M2488" s="145">
        <f>IFERROR(_xll.qlIndexFixing(Index1Y,$H2488,TRUE,_xll.ohTrigger(RecalcTrigger,Trigger1Y)),NA())</f>
        <v>5.0876837534745735E-3</v>
      </c>
      <c r="N2488" s="144">
        <f>IFERROR(_xll.qlIndexFixing(ONIndex1M,I2488,TRUE,_xll.ohTrigger(RecalcTrigger,Trigger1M)),NA())</f>
        <v>4.7937321204560845E-3</v>
      </c>
      <c r="O2488" s="44">
        <f>IFERROR(_xll.qlIndexFixing(ONIndex3M,I2488,TRUE,_xll.ohTrigger(RecalcTrigger,Trigger3M)),NA())</f>
        <v>5.0261482786950751E-3</v>
      </c>
      <c r="P2488" s="44">
        <f>IFERROR(_xll.qlIndexFixing(ONIndex6M,I2488,TRUE,_xll.ohTrigger(RecalcTrigger,Trigger6M)),NA())</f>
        <v>5.4834549086191231E-3</v>
      </c>
      <c r="Q2488" s="145">
        <f>IFERROR(_xll.qlIndexFixing(ONIndex1Y,I2488,TRUE,_xll.ohTrigger(RecalcTrigger,Trigger1Y)),NA())</f>
        <v>5.2196719547392689E-3</v>
      </c>
    </row>
    <row r="2489" spans="2:17" x14ac:dyDescent="0.2">
      <c r="B2489" s="39" t="s">
        <v>42</v>
      </c>
      <c r="D2489" s="42">
        <f>_xll.qlCalendarAdvance(Calendar,$D2488,B2489,"f",FALSE)</f>
        <v>57200</v>
      </c>
      <c r="E2489" s="139">
        <f>_xll.qlInterestRateIndexValueDate(IndexON,D2489)</f>
        <v>57200</v>
      </c>
      <c r="F2489" s="155">
        <f>IFERROR(_xll.qlIndexFixing(IndexON,D2489,TRUE,_xll.ohTrigger(RecalcTrigger,TriggerON)),NA())</f>
        <v>4.7536119745306138E-3</v>
      </c>
      <c r="H2489" s="42">
        <f>_xll.qlCalendarAdvance(Calendar,$H2488,B2489,"f",FALSE)</f>
        <v>57200</v>
      </c>
      <c r="I2489" s="139">
        <f>_xll.qlInterestRateIndexValueDate(Index1M,$H2489)</f>
        <v>57202</v>
      </c>
      <c r="J2489" s="144">
        <f>IFERROR(_xll.qlIndexFixing(Index1M,$H2489,TRUE,_xll.ohTrigger(RecalcTrigger,Trigger1M)),NA())</f>
        <v>4.7792634604360007E-3</v>
      </c>
      <c r="K2489" s="44">
        <f>IFERROR(_xll.qlIndexFixing(Index3M,H2489,TRUE,_xll.ohTrigger(RecalcTrigger,Trigger3M)),NA())</f>
        <v>4.9873854092938206E-3</v>
      </c>
      <c r="L2489" s="44">
        <f>IFERROR(_xll.qlIndexFixing(Index6M,$H2489,TRUE,_xll.ohTrigger(RecalcTrigger,Trigger6M)),NA())</f>
        <v>5.4622029347489538E-3</v>
      </c>
      <c r="M2489" s="145">
        <f>IFERROR(_xll.qlIndexFixing(Index1Y,$H2489,TRUE,_xll.ohTrigger(RecalcTrigger,Trigger1Y)),NA())</f>
        <v>5.0820254441606575E-3</v>
      </c>
      <c r="N2489" s="144">
        <f>IFERROR(_xll.qlIndexFixing(ONIndex1M,I2489,TRUE,_xll.ohTrigger(RecalcTrigger,Trigger1M)),NA())</f>
        <v>4.7878941620194126E-3</v>
      </c>
      <c r="O2489" s="44">
        <f>IFERROR(_xll.qlIndexFixing(ONIndex3M,I2489,TRUE,_xll.ohTrigger(RecalcTrigger,Trigger3M)),NA())</f>
        <v>5.0201280613304533E-3</v>
      </c>
      <c r="P2489" s="44">
        <f>IFERROR(_xll.qlIndexFixing(ONIndex6M,I2489,TRUE,_xll.ohTrigger(RecalcTrigger,Trigger6M)),NA())</f>
        <v>5.4814008800718739E-3</v>
      </c>
      <c r="Q2489" s="145">
        <f>IFERROR(_xll.qlIndexFixing(ONIndex1Y,I2489,TRUE,_xll.ohTrigger(RecalcTrigger,Trigger1Y)),NA())</f>
        <v>5.2139140027041009E-3</v>
      </c>
    </row>
    <row r="2490" spans="2:17" x14ac:dyDescent="0.2">
      <c r="B2490" s="39" t="s">
        <v>42</v>
      </c>
      <c r="D2490" s="42">
        <f>_xll.qlCalendarAdvance(Calendar,$D2489,B2490,"f",FALSE)</f>
        <v>57207</v>
      </c>
      <c r="E2490" s="139">
        <f>_xll.qlInterestRateIndexValueDate(IndexON,D2490)</f>
        <v>57207</v>
      </c>
      <c r="F2490" s="155">
        <f>IFERROR(_xll.qlIndexFixing(IndexON,D2490,TRUE,_xll.ohTrigger(RecalcTrigger,TriggerON)),NA())</f>
        <v>4.747959936413082E-3</v>
      </c>
      <c r="H2490" s="42">
        <f>_xll.qlCalendarAdvance(Calendar,$H2489,B2490,"f",FALSE)</f>
        <v>57207</v>
      </c>
      <c r="I2490" s="139">
        <f>_xll.qlInterestRateIndexValueDate(Index1M,$H2490)</f>
        <v>57209</v>
      </c>
      <c r="J2490" s="144">
        <f>IFERROR(_xll.qlIndexFixing(Index1M,$H2490,TRUE,_xll.ohTrigger(RecalcTrigger,Trigger1M)),NA())</f>
        <v>4.7734031499691021E-3</v>
      </c>
      <c r="K2490" s="44">
        <f>IFERROR(_xll.qlIndexFixing(Index3M,H2490,TRUE,_xll.ohTrigger(RecalcTrigger,Trigger3M)),NA())</f>
        <v>4.9813257475718525E-3</v>
      </c>
      <c r="L2490" s="44">
        <f>IFERROR(_xll.qlIndexFixing(Index6M,$H2490,TRUE,_xll.ohTrigger(RecalcTrigger,Trigger6M)),NA())</f>
        <v>5.4599661250575053E-3</v>
      </c>
      <c r="M2490" s="145">
        <f>IFERROR(_xll.qlIndexFixing(Index1Y,$H2490,TRUE,_xll.ohTrigger(RecalcTrigger,Trigger1Y)),NA())</f>
        <v>5.0763743501144676E-3</v>
      </c>
      <c r="N2490" s="144">
        <f>IFERROR(_xll.qlIndexFixing(ONIndex1M,I2490,TRUE,_xll.ohTrigger(RecalcTrigger,Trigger1M)),NA())</f>
        <v>4.7820486595373524E-3</v>
      </c>
      <c r="O2490" s="44">
        <f>IFERROR(_xll.qlIndexFixing(ONIndex3M,I2490,TRUE,_xll.ohTrigger(RecalcTrigger,Trigger3M)),NA())</f>
        <v>5.0140991796965295E-3</v>
      </c>
      <c r="P2490" s="44">
        <f>IFERROR(_xll.qlIndexFixing(ONIndex6M,I2490,TRUE,_xll.ohTrigger(RecalcTrigger,Trigger6M)),NA())</f>
        <v>5.4793531595187517E-3</v>
      </c>
      <c r="Q2490" s="145">
        <f>IFERROR(_xll.qlIndexFixing(ONIndex1Y,I2490,TRUE,_xll.ohTrigger(RecalcTrigger,Trigger1Y)),NA())</f>
        <v>5.2081488264477116E-3</v>
      </c>
    </row>
    <row r="2491" spans="2:17" x14ac:dyDescent="0.2">
      <c r="B2491" s="39" t="s">
        <v>42</v>
      </c>
      <c r="D2491" s="42">
        <f>_xll.qlCalendarAdvance(Calendar,$D2490,B2491,"f",FALSE)</f>
        <v>57214</v>
      </c>
      <c r="E2491" s="139">
        <f>_xll.qlInterestRateIndexValueDate(IndexON,D2491)</f>
        <v>57214</v>
      </c>
      <c r="F2491" s="155">
        <f>IFERROR(_xll.qlIndexFixing(IndexON,D2491,TRUE,_xll.ohTrigger(RecalcTrigger,TriggerON)),NA())</f>
        <v>4.7423010086866668E-3</v>
      </c>
      <c r="H2491" s="42">
        <f>_xll.qlCalendarAdvance(Calendar,$H2490,B2491,"f",FALSE)</f>
        <v>57214</v>
      </c>
      <c r="I2491" s="139">
        <f>_xll.qlInterestRateIndexValueDate(Index1M,$H2491)</f>
        <v>57216</v>
      </c>
      <c r="J2491" s="144">
        <f>IFERROR(_xll.qlIndexFixing(Index1M,$H2491,TRUE,_xll.ohTrigger(RecalcTrigger,Trigger1M)),NA())</f>
        <v>4.7675352910403479E-3</v>
      </c>
      <c r="K2491" s="44">
        <f>IFERROR(_xll.qlIndexFixing(Index3M,H2491,TRUE,_xll.ohTrigger(RecalcTrigger,Trigger3M)),NA())</f>
        <v>4.9752667952181022E-3</v>
      </c>
      <c r="L2491" s="44">
        <f>IFERROR(_xll.qlIndexFixing(Index6M,$H2491,TRUE,_xll.ohTrigger(RecalcTrigger,Trigger6M)),NA())</f>
        <v>5.4577083998313776E-3</v>
      </c>
      <c r="M2491" s="145">
        <f>IFERROR(_xll.qlIndexFixing(Index1Y,$H2491,TRUE,_xll.ohTrigger(RecalcTrigger,Trigger1Y)),NA())</f>
        <v>5.0707308040325036E-3</v>
      </c>
      <c r="N2491" s="144">
        <f>IFERROR(_xll.qlIndexFixing(ONIndex1M,I2491,TRUE,_xll.ohTrigger(RecalcTrigger,Trigger1M)),NA())</f>
        <v>4.7761956114111825E-3</v>
      </c>
      <c r="O2491" s="44">
        <f>IFERROR(_xll.qlIndexFixing(ONIndex3M,I2491,TRUE,_xll.ohTrigger(RecalcTrigger,Trigger3M)),NA())</f>
        <v>5.0080616294767566E-3</v>
      </c>
      <c r="P2491" s="44">
        <f>IFERROR(_xll.qlIndexFixing(ONIndex6M,I2491,TRUE,_xll.ohTrigger(RecalcTrigger,Trigger6M)),NA())</f>
        <v>5.4773117603890142E-3</v>
      </c>
      <c r="Q2491" s="145">
        <f>IFERROR(_xll.qlIndexFixing(ONIndex1Y,I2491,TRUE,_xll.ohTrigger(RecalcTrigger,Trigger1Y)),NA())</f>
        <v>5.2023764218134261E-3</v>
      </c>
    </row>
    <row r="2492" spans="2:17" x14ac:dyDescent="0.2">
      <c r="B2492" s="39" t="s">
        <v>42</v>
      </c>
      <c r="D2492" s="42">
        <f>_xll.qlCalendarAdvance(Calendar,$D2491,B2492,"f",FALSE)</f>
        <v>57221</v>
      </c>
      <c r="E2492" s="139">
        <f>_xll.qlInterestRateIndexValueDate(IndexON,D2492)</f>
        <v>57221</v>
      </c>
      <c r="F2492" s="155">
        <f>IFERROR(_xll.qlIndexFixing(IndexON,D2492,TRUE,_xll.ohTrigger(RecalcTrigger,TriggerON)),NA())</f>
        <v>4.7366351903921355E-3</v>
      </c>
      <c r="H2492" s="42">
        <f>_xll.qlCalendarAdvance(Calendar,$H2491,B2492,"f",FALSE)</f>
        <v>57221</v>
      </c>
      <c r="I2492" s="139">
        <f>_xll.qlInterestRateIndexValueDate(Index1M,$H2492)</f>
        <v>57223</v>
      </c>
      <c r="J2492" s="144">
        <f>IFERROR(_xll.qlIndexFixing(Index1M,$H2492,TRUE,_xll.ohTrigger(RecalcTrigger,Trigger1M)),NA())</f>
        <v>4.7628262015065141E-3</v>
      </c>
      <c r="K2492" s="44">
        <f>IFERROR(_xll.qlIndexFixing(Index3M,H2492,TRUE,_xll.ohTrigger(RecalcTrigger,Trigger3M)),NA())</f>
        <v>4.9696074233268666E-3</v>
      </c>
      <c r="L2492" s="44">
        <f>IFERROR(_xll.qlIndexFixing(Index6M,$H2492,TRUE,_xll.ohTrigger(RecalcTrigger,Trigger6M)),NA())</f>
        <v>5.4560801589401235E-3</v>
      </c>
      <c r="M2492" s="145">
        <f>IFERROR(_xll.qlIndexFixing(Index1Y,$H2492,TRUE,_xll.ohTrigger(RecalcTrigger,Trigger1Y)),NA())</f>
        <v>5.0650951391973181E-3</v>
      </c>
      <c r="N2492" s="144">
        <f>IFERROR(_xll.qlIndexFixing(ONIndex1M,I2492,TRUE,_xll.ohTrigger(RecalcTrigger,Trigger1M)),NA())</f>
        <v>4.770335016042182E-3</v>
      </c>
      <c r="O2492" s="44">
        <f>IFERROR(_xll.qlIndexFixing(ONIndex3M,I2492,TRUE,_xll.ohTrigger(RecalcTrigger,Trigger3M)),NA())</f>
        <v>5.0020154063545874E-3</v>
      </c>
      <c r="P2492" s="44">
        <f>IFERROR(_xll.qlIndexFixing(ONIndex6M,I2492,TRUE,_xll.ohTrigger(RecalcTrigger,Trigger6M)),NA())</f>
        <v>5.4752766965115995E-3</v>
      </c>
      <c r="Q2492" s="145">
        <f>IFERROR(_xll.qlIndexFixing(ONIndex1Y,I2492,TRUE,_xll.ohTrigger(RecalcTrigger,Trigger1Y)),NA())</f>
        <v>5.1965967844047611E-3</v>
      </c>
    </row>
    <row r="2493" spans="2:17" x14ac:dyDescent="0.2">
      <c r="B2493" s="39" t="s">
        <v>42</v>
      </c>
      <c r="D2493" s="42">
        <f>_xll.qlCalendarAdvance(Calendar,$D2492,B2493,"f",FALSE)</f>
        <v>57228</v>
      </c>
      <c r="E2493" s="139">
        <f>_xll.qlInterestRateIndexValueDate(IndexON,D2493)</f>
        <v>57228</v>
      </c>
      <c r="F2493" s="155">
        <f>IFERROR(_xll.qlIndexFixing(IndexON,D2493,TRUE,_xll.ohTrigger(RecalcTrigger,TriggerON)),NA())</f>
        <v>4.7309624805702555E-3</v>
      </c>
      <c r="H2493" s="42">
        <f>_xll.qlCalendarAdvance(Calendar,$H2492,B2493,"f",FALSE)</f>
        <v>57228</v>
      </c>
      <c r="I2493" s="139">
        <f>_xll.qlInterestRateIndexValueDate(Index1M,$H2493)</f>
        <v>57230</v>
      </c>
      <c r="J2493" s="144">
        <f>IFERROR(_xll.qlIndexFixing(Index1M,$H2493,TRUE,_xll.ohTrigger(RecalcTrigger,Trigger1M)),NA())</f>
        <v>4.7557786067667362E-3</v>
      </c>
      <c r="K2493" s="44">
        <f>IFERROR(_xll.qlIndexFixing(Index3M,H2493,TRUE,_xll.ohTrigger(RecalcTrigger,Trigger3M)),NA())</f>
        <v>4.9635534793275732E-3</v>
      </c>
      <c r="L2493" s="44">
        <f>IFERROR(_xll.qlIndexFixing(Index6M,$H2493,TRUE,_xll.ohTrigger(RecalcTrigger,Trigger6M)),NA())</f>
        <v>5.453786932671797E-3</v>
      </c>
      <c r="M2493" s="145">
        <f>IFERROR(_xll.qlIndexFixing(Index1Y,$H2493,TRUE,_xll.ohTrigger(RecalcTrigger,Trigger1Y)),NA())</f>
        <v>5.0594676894790483E-3</v>
      </c>
      <c r="N2493" s="144">
        <f>IFERROR(_xll.qlIndexFixing(ONIndex1M,I2493,TRUE,_xll.ohTrigger(RecalcTrigger,Trigger1M)),NA())</f>
        <v>4.7644668717516936E-3</v>
      </c>
      <c r="O2493" s="44">
        <f>IFERROR(_xll.qlIndexFixing(ONIndex3M,I2493,TRUE,_xll.ohTrigger(RecalcTrigger,Trigger3M)),NA())</f>
        <v>4.9959605059335388E-3</v>
      </c>
      <c r="P2493" s="44">
        <f>IFERROR(_xll.qlIndexFixing(ONIndex6M,I2493,TRUE,_xll.ohTrigger(RecalcTrigger,Trigger6M)),NA())</f>
        <v>5.4732479814756374E-3</v>
      </c>
      <c r="Q2493" s="145">
        <f>IFERROR(_xll.qlIndexFixing(ONIndex1Y,I2493,TRUE,_xll.ohTrigger(RecalcTrigger,Trigger1Y)),NA())</f>
        <v>5.1908099102249139E-3</v>
      </c>
    </row>
    <row r="2494" spans="2:17" x14ac:dyDescent="0.2">
      <c r="B2494" s="39" t="s">
        <v>42</v>
      </c>
      <c r="D2494" s="42">
        <f>_xll.qlCalendarAdvance(Calendar,$D2493,B2494,"f",FALSE)</f>
        <v>57235</v>
      </c>
      <c r="E2494" s="139">
        <f>_xll.qlInterestRateIndexValueDate(IndexON,D2494)</f>
        <v>57235</v>
      </c>
      <c r="F2494" s="155">
        <f>IFERROR(_xll.qlIndexFixing(IndexON,D2494,TRUE,_xll.ohTrigger(RecalcTrigger,TriggerON)),NA())</f>
        <v>4.7252828778621137E-3</v>
      </c>
      <c r="H2494" s="42">
        <f>_xll.qlCalendarAdvance(Calendar,$H2493,B2494,"f",FALSE)</f>
        <v>57235</v>
      </c>
      <c r="I2494" s="139">
        <f>_xll.qlInterestRateIndexValueDate(Index1M,$H2494)</f>
        <v>57237</v>
      </c>
      <c r="J2494" s="144">
        <f>IFERROR(_xll.qlIndexFixing(Index1M,$H2494,TRUE,_xll.ohTrigger(RecalcTrigger,Trigger1M)),NA())</f>
        <v>4.7498946919688478E-3</v>
      </c>
      <c r="K2494" s="44">
        <f>IFERROR(_xll.qlIndexFixing(Index3M,H2494,TRUE,_xll.ohTrigger(RecalcTrigger,Trigger3M)),NA())</f>
        <v>4.9575042525562066E-3</v>
      </c>
      <c r="L2494" s="44">
        <f>IFERROR(_xll.qlIndexFixing(Index6M,$H2494,TRUE,_xll.ohTrigger(RecalcTrigger,Trigger6M)),NA())</f>
        <v>5.4514688500416396E-3</v>
      </c>
      <c r="M2494" s="145">
        <f>IFERROR(_xll.qlIndexFixing(Index1Y,$H2494,TRUE,_xll.ohTrigger(RecalcTrigger,Trigger1Y)),NA())</f>
        <v>5.0538487893341012E-3</v>
      </c>
      <c r="N2494" s="144">
        <f>IFERROR(_xll.qlIndexFixing(ONIndex1M,I2494,TRUE,_xll.ohTrigger(RecalcTrigger,Trigger1M)),NA())</f>
        <v>4.7585911769409961E-3</v>
      </c>
      <c r="O2494" s="44">
        <f>IFERROR(_xll.qlIndexFixing(ONIndex3M,I2494,TRUE,_xll.ohTrigger(RecalcTrigger,Trigger3M)),NA())</f>
        <v>4.9898969238970636E-3</v>
      </c>
      <c r="P2494" s="44">
        <f>IFERROR(_xll.qlIndexFixing(ONIndex6M,I2494,TRUE,_xll.ohTrigger(RecalcTrigger,Trigger6M)),NA())</f>
        <v>5.4712256287903216E-3</v>
      </c>
      <c r="Q2494" s="145">
        <f>IFERROR(_xll.qlIndexFixing(ONIndex1Y,I2494,TRUE,_xll.ohTrigger(RecalcTrigger,Trigger1Y)),NA())</f>
        <v>5.1850157949573372E-3</v>
      </c>
    </row>
    <row r="2495" spans="2:17" x14ac:dyDescent="0.2">
      <c r="B2495" s="39" t="s">
        <v>42</v>
      </c>
      <c r="D2495" s="42">
        <f>_xll.qlCalendarAdvance(Calendar,$D2494,B2495,"f",FALSE)</f>
        <v>57242</v>
      </c>
      <c r="E2495" s="139">
        <f>_xll.qlInterestRateIndexValueDate(IndexON,D2495)</f>
        <v>57242</v>
      </c>
      <c r="F2495" s="155">
        <f>IFERROR(_xll.qlIndexFixing(IndexON,D2495,TRUE,_xll.ohTrigger(RecalcTrigger,TriggerON)),NA())</f>
        <v>4.7195963817880937E-3</v>
      </c>
      <c r="H2495" s="42">
        <f>_xll.qlCalendarAdvance(Calendar,$H2494,B2495,"f",FALSE)</f>
        <v>57242</v>
      </c>
      <c r="I2495" s="139">
        <f>_xll.qlInterestRateIndexValueDate(Index1M,$H2495)</f>
        <v>57244</v>
      </c>
      <c r="J2495" s="144">
        <f>IFERROR(_xll.qlIndexFixing(Index1M,$H2495,TRUE,_xll.ohTrigger(RecalcTrigger,Trigger1M)),NA())</f>
        <v>4.744011660656744E-3</v>
      </c>
      <c r="K2495" s="44">
        <f>IFERROR(_xll.qlIndexFixing(Index3M,H2495,TRUE,_xll.ohTrigger(RecalcTrigger,Trigger3M)),NA())</f>
        <v>4.9514611147084909E-3</v>
      </c>
      <c r="L2495" s="44">
        <f>IFERROR(_xll.qlIndexFixing(Index6M,$H2495,TRUE,_xll.ohTrigger(RecalcTrigger,Trigger6M)),NA())</f>
        <v>5.449124511369279E-3</v>
      </c>
      <c r="M2495" s="145">
        <f>IFERROR(_xll.qlIndexFixing(Index1Y,$H2495,TRUE,_xll.ohTrigger(RecalcTrigger,Trigger1Y)),NA())</f>
        <v>5.0482387738058137E-3</v>
      </c>
      <c r="N2495" s="144">
        <f>IFERROR(_xll.qlIndexFixing(ONIndex1M,I2495,TRUE,_xll.ohTrigger(RecalcTrigger,Trigger1M)),NA())</f>
        <v>4.7527079299314323E-3</v>
      </c>
      <c r="O2495" s="44">
        <f>IFERROR(_xll.qlIndexFixing(ONIndex3M,I2495,TRUE,_xll.ohTrigger(RecalcTrigger,Trigger3M)),NA())</f>
        <v>4.9838246560085508E-3</v>
      </c>
      <c r="P2495" s="44">
        <f>IFERROR(_xll.qlIndexFixing(ONIndex6M,I2495,TRUE,_xll.ohTrigger(RecalcTrigger,Trigger6M)),NA())</f>
        <v>5.469209652124718E-3</v>
      </c>
      <c r="Q2495" s="145">
        <f>IFERROR(_xll.qlIndexFixing(ONIndex1Y,I2495,TRUE,_xll.ohTrigger(RecalcTrigger,Trigger1Y)),NA())</f>
        <v>5.1792144345252922E-3</v>
      </c>
    </row>
    <row r="2496" spans="2:17" x14ac:dyDescent="0.2">
      <c r="B2496" s="39" t="s">
        <v>42</v>
      </c>
      <c r="D2496" s="42">
        <f>_xll.qlCalendarAdvance(Calendar,$D2495,B2496,"f",FALSE)</f>
        <v>57249</v>
      </c>
      <c r="E2496" s="139">
        <f>_xll.qlInterestRateIndexValueDate(IndexON,D2496)</f>
        <v>57249</v>
      </c>
      <c r="F2496" s="155">
        <f>IFERROR(_xll.qlIndexFixing(IndexON,D2496,TRUE,_xll.ohTrigger(RecalcTrigger,TriggerON)),NA())</f>
        <v>4.7139029907494745E-3</v>
      </c>
      <c r="H2496" s="42">
        <f>_xll.qlCalendarAdvance(Calendar,$H2495,B2496,"f",FALSE)</f>
        <v>57249</v>
      </c>
      <c r="I2496" s="139">
        <f>_xll.qlInterestRateIndexValueDate(Index1M,$H2496)</f>
        <v>57251</v>
      </c>
      <c r="J2496" s="144">
        <f>IFERROR(_xll.qlIndexFixing(Index1M,$H2496,TRUE,_xll.ohTrigger(RecalcTrigger,Trigger1M)),NA())</f>
        <v>4.7381329970133668E-3</v>
      </c>
      <c r="K2496" s="44">
        <f>IFERROR(_xll.qlIndexFixing(Index3M,H2496,TRUE,_xll.ohTrigger(RecalcTrigger,Trigger3M)),NA())</f>
        <v>4.9454254400565509E-3</v>
      </c>
      <c r="L2496" s="44">
        <f>IFERROR(_xll.qlIndexFixing(Index6M,$H2496,TRUE,_xll.ohTrigger(RecalcTrigger,Trigger6M)),NA())</f>
        <v>5.4467525143872438E-3</v>
      </c>
      <c r="M2496" s="145">
        <f>IFERROR(_xll.qlIndexFixing(Index1Y,$H2496,TRUE,_xll.ohTrigger(RecalcTrigger,Trigger1Y)),NA())</f>
        <v>5.0426379785240101E-3</v>
      </c>
      <c r="N2496" s="144">
        <f>IFERROR(_xll.qlIndexFixing(ONIndex1M,I2496,TRUE,_xll.ohTrigger(RecalcTrigger,Trigger1M)),NA())</f>
        <v>4.7468191232091783E-3</v>
      </c>
      <c r="O2496" s="44">
        <f>IFERROR(_xll.qlIndexFixing(ONIndex3M,I2496,TRUE,_xll.ohTrigger(RecalcTrigger,Trigger3M)),NA())</f>
        <v>4.9777459033073512E-3</v>
      </c>
      <c r="P2496" s="44">
        <f>IFERROR(_xll.qlIndexFixing(ONIndex6M,I2496,TRUE,_xll.ohTrigger(RecalcTrigger,Trigger6M)),NA())</f>
        <v>5.4671956721019654E-3</v>
      </c>
      <c r="Q2496" s="145">
        <f>IFERROR(_xll.qlIndexFixing(ONIndex1Y,I2496,TRUE,_xll.ohTrigger(RecalcTrigger,Trigger1Y)),NA())</f>
        <v>5.1734078492327029E-3</v>
      </c>
    </row>
    <row r="2497" spans="2:17" x14ac:dyDescent="0.2">
      <c r="B2497" s="39" t="s">
        <v>42</v>
      </c>
      <c r="D2497" s="42">
        <f>_xll.qlCalendarAdvance(Calendar,$D2496,B2497,"f",FALSE)</f>
        <v>57256</v>
      </c>
      <c r="E2497" s="139">
        <f>_xll.qlInterestRateIndexValueDate(IndexON,D2497)</f>
        <v>57256</v>
      </c>
      <c r="F2497" s="155">
        <f>IFERROR(_xll.qlIndexFixing(IndexON,D2497,TRUE,_xll.ohTrigger(RecalcTrigger,TriggerON)),NA())</f>
        <v>4.7083194922858951E-3</v>
      </c>
      <c r="H2497" s="42">
        <f>_xll.qlCalendarAdvance(Calendar,$H2496,B2497,"f",FALSE)</f>
        <v>57256</v>
      </c>
      <c r="I2497" s="139">
        <f>_xll.qlInterestRateIndexValueDate(Index1M,$H2497)</f>
        <v>57258</v>
      </c>
      <c r="J2497" s="144">
        <f>IFERROR(_xll.qlIndexFixing(Index1M,$H2497,TRUE,_xll.ohTrigger(RecalcTrigger,Trigger1M)),NA())</f>
        <v>4.7322618278899942E-3</v>
      </c>
      <c r="K2497" s="44">
        <f>IFERROR(_xll.qlIndexFixing(Index3M,H2497,TRUE,_xll.ohTrigger(RecalcTrigger,Trigger3M)),NA())</f>
        <v>4.939003586677755E-3</v>
      </c>
      <c r="L2497" s="44">
        <f>IFERROR(_xll.qlIndexFixing(Index6M,$H2497,TRUE,_xll.ohTrigger(RecalcTrigger,Trigger6M)),NA())</f>
        <v>5.4442110601172879E-3</v>
      </c>
      <c r="M2497" s="145">
        <f>IFERROR(_xll.qlIndexFixing(Index1Y,$H2497,TRUE,_xll.ohTrigger(RecalcTrigger,Trigger1Y)),NA())</f>
        <v>5.0370467071574514E-3</v>
      </c>
      <c r="N2497" s="144">
        <f>IFERROR(_xll.qlIndexFixing(ONIndex1M,I2497,TRUE,_xll.ohTrigger(RecalcTrigger,Trigger1M)),NA())</f>
        <v>4.7409366232020744E-3</v>
      </c>
      <c r="O2497" s="44">
        <f>IFERROR(_xll.qlIndexFixing(ONIndex3M,I2497,TRUE,_xll.ohTrigger(RecalcTrigger,Trigger3M)),NA())</f>
        <v>4.9716737876170924E-3</v>
      </c>
      <c r="P2497" s="44">
        <f>IFERROR(_xll.qlIndexFixing(ONIndex6M,I2497,TRUE,_xll.ohTrigger(RecalcTrigger,Trigger6M)),NA())</f>
        <v>5.4651575569852895E-3</v>
      </c>
      <c r="Q2497" s="145">
        <f>IFERROR(_xll.qlIndexFixing(ONIndex1Y,I2497,TRUE,_xll.ohTrigger(RecalcTrigger,Trigger1Y)),NA())</f>
        <v>5.1676080840046268E-3</v>
      </c>
    </row>
    <row r="2498" spans="2:17" x14ac:dyDescent="0.2">
      <c r="B2498" s="39" t="s">
        <v>42</v>
      </c>
      <c r="D2498" s="42">
        <f>_xll.qlCalendarAdvance(Calendar,$D2497,B2498,"f",FALSE)</f>
        <v>57263</v>
      </c>
      <c r="E2498" s="139">
        <f>_xll.qlInterestRateIndexValueDate(IndexON,D2498)</f>
        <v>57263</v>
      </c>
      <c r="F2498" s="155">
        <f>IFERROR(_xll.qlIndexFixing(IndexON,D2498,TRUE,_xll.ohTrigger(RecalcTrigger,TriggerON)),NA())</f>
        <v>4.7028061668097365E-3</v>
      </c>
      <c r="H2498" s="42">
        <f>_xll.qlCalendarAdvance(Calendar,$H2497,B2498,"f",FALSE)</f>
        <v>57263</v>
      </c>
      <c r="I2498" s="139">
        <f>_xll.qlInterestRateIndexValueDate(Index1M,$H2498)</f>
        <v>57265</v>
      </c>
      <c r="J2498" s="144">
        <f>IFERROR(_xll.qlIndexFixing(Index1M,$H2498,TRUE,_xll.ohTrigger(RecalcTrigger,Trigger1M)),NA())</f>
        <v>4.7263990388632382E-3</v>
      </c>
      <c r="K2498" s="44">
        <f>IFERROR(_xll.qlIndexFixing(Index3M,H2498,TRUE,_xll.ohTrigger(RecalcTrigger,Trigger3M)),NA())</f>
        <v>4.9329862420334552E-3</v>
      </c>
      <c r="L2498" s="44">
        <f>IFERROR(_xll.qlIndexFixing(Index6M,$H2498,TRUE,_xll.ohTrigger(RecalcTrigger,Trigger6M)),NA())</f>
        <v>5.4417786843821737E-3</v>
      </c>
      <c r="M2498" s="145">
        <f>IFERROR(_xll.qlIndexFixing(Index1Y,$H2498,TRUE,_xll.ohTrigger(RecalcTrigger,Trigger1Y)),NA())</f>
        <v>5.0314650629414773E-3</v>
      </c>
      <c r="N2498" s="144">
        <f>IFERROR(_xll.qlIndexFixing(ONIndex1M,I2498,TRUE,_xll.ohTrigger(RecalcTrigger,Trigger1M)),NA())</f>
        <v>4.7350624513331496E-3</v>
      </c>
      <c r="O2498" s="44">
        <f>IFERROR(_xll.qlIndexFixing(ONIndex3M,I2498,TRUE,_xll.ohTrigger(RecalcTrigger,Trigger3M)),NA())</f>
        <v>4.9656105421913566E-3</v>
      </c>
      <c r="P2498" s="44">
        <f>IFERROR(_xll.qlIndexFixing(ONIndex6M,I2498,TRUE,_xll.ohTrigger(RecalcTrigger,Trigger6M)),NA())</f>
        <v>5.4630908635289188E-3</v>
      </c>
      <c r="Q2498" s="145">
        <f>IFERROR(_xll.qlIndexFixing(ONIndex1Y,I2498,TRUE,_xll.ohTrigger(RecalcTrigger,Trigger1Y)),NA())</f>
        <v>5.1618171888012654E-3</v>
      </c>
    </row>
    <row r="2499" spans="2:17" x14ac:dyDescent="0.2">
      <c r="B2499" s="39" t="s">
        <v>42</v>
      </c>
      <c r="D2499" s="42">
        <f>_xll.qlCalendarAdvance(Calendar,$D2498,B2499,"f",FALSE)</f>
        <v>57270</v>
      </c>
      <c r="E2499" s="139">
        <f>_xll.qlInterestRateIndexValueDate(IndexON,D2499)</f>
        <v>57270</v>
      </c>
      <c r="F2499" s="155">
        <f>IFERROR(_xll.qlIndexFixing(IndexON,D2499,TRUE,_xll.ohTrigger(RecalcTrigger,TriggerON)),NA())</f>
        <v>4.6973008292638951E-3</v>
      </c>
      <c r="H2499" s="42">
        <f>_xll.qlCalendarAdvance(Calendar,$H2498,B2499,"f",FALSE)</f>
        <v>57270</v>
      </c>
      <c r="I2499" s="139">
        <f>_xll.qlInterestRateIndexValueDate(Index1M,$H2499)</f>
        <v>57272</v>
      </c>
      <c r="J2499" s="144">
        <f>IFERROR(_xll.qlIndexFixing(Index1M,$H2499,TRUE,_xll.ohTrigger(RecalcTrigger,Trigger1M)),NA())</f>
        <v>4.7205446603337808E-3</v>
      </c>
      <c r="K2499" s="44">
        <f>IFERROR(_xll.qlIndexFixing(Index3M,H2499,TRUE,_xll.ohTrigger(RecalcTrigger,Trigger3M)),NA())</f>
        <v>4.9269779907369698E-3</v>
      </c>
      <c r="L2499" s="44">
        <f>IFERROR(_xll.qlIndexFixing(Index6M,$H2499,TRUE,_xll.ohTrigger(RecalcTrigger,Trigger6M)),NA())</f>
        <v>5.4393169415475374E-3</v>
      </c>
      <c r="M2499" s="145">
        <f>IFERROR(_xll.qlIndexFixing(Index1Y,$H2499,TRUE,_xll.ohTrigger(RecalcTrigger,Trigger1Y)),NA())</f>
        <v>5.0258930726347359E-3</v>
      </c>
      <c r="N2499" s="144">
        <f>IFERROR(_xll.qlIndexFixing(ONIndex1M,I2499,TRUE,_xll.ohTrigger(RecalcTrigger,Trigger1M)),NA())</f>
        <v>4.7291966364593208E-3</v>
      </c>
      <c r="O2499" s="44">
        <f>IFERROR(_xll.qlIndexFixing(ONIndex3M,I2499,TRUE,_xll.ohTrigger(RecalcTrigger,Trigger3M)),NA())</f>
        <v>4.9595561963666768E-3</v>
      </c>
      <c r="P2499" s="44">
        <f>IFERROR(_xll.qlIndexFixing(ONIndex6M,I2499,TRUE,_xll.ohTrigger(RecalcTrigger,Trigger6M)),NA())</f>
        <v>5.4609955386553111E-3</v>
      </c>
      <c r="Q2499" s="145">
        <f>IFERROR(_xll.qlIndexFixing(ONIndex1Y,I2499,TRUE,_xll.ohTrigger(RecalcTrigger,Trigger1Y)),NA())</f>
        <v>5.1560351902413259E-3</v>
      </c>
    </row>
    <row r="2500" spans="2:17" x14ac:dyDescent="0.2">
      <c r="B2500" s="39" t="s">
        <v>42</v>
      </c>
      <c r="D2500" s="42">
        <f>_xll.qlCalendarAdvance(Calendar,$D2499,B2500,"f",FALSE)</f>
        <v>57277</v>
      </c>
      <c r="E2500" s="139">
        <f>_xll.qlInterestRateIndexValueDate(IndexON,D2500)</f>
        <v>57277</v>
      </c>
      <c r="F2500" s="155">
        <f>IFERROR(_xll.qlIndexFixing(IndexON,D2500,TRUE,_xll.ohTrigger(RecalcTrigger,TriggerON)),NA())</f>
        <v>4.6918035065868224E-3</v>
      </c>
      <c r="H2500" s="42">
        <f>_xll.qlCalendarAdvance(Calendar,$H2499,B2500,"f",FALSE)</f>
        <v>57277</v>
      </c>
      <c r="I2500" s="139">
        <f>_xll.qlInterestRateIndexValueDate(Index1M,$H2500)</f>
        <v>57279</v>
      </c>
      <c r="J2500" s="144">
        <f>IFERROR(_xll.qlIndexFixing(Index1M,$H2500,TRUE,_xll.ohTrigger(RecalcTrigger,Trigger1M)),NA())</f>
        <v>4.7146987210161528E-3</v>
      </c>
      <c r="K2500" s="44">
        <f>IFERROR(_xll.qlIndexFixing(Index3M,H2500,TRUE,_xll.ohTrigger(RecalcTrigger,Trigger3M)),NA())</f>
        <v>4.9209788620231737E-3</v>
      </c>
      <c r="L2500" s="44">
        <f>IFERROR(_xll.qlIndexFixing(Index6M,$H2500,TRUE,_xll.ohTrigger(RecalcTrigger,Trigger6M)),NA())</f>
        <v>5.4368257782999828E-3</v>
      </c>
      <c r="M2500" s="145">
        <f>IFERROR(_xll.qlIndexFixing(Index1Y,$H2500,TRUE,_xll.ohTrigger(RecalcTrigger,Trigger1Y)),NA())</f>
        <v>5.0203307628452045E-3</v>
      </c>
      <c r="N2500" s="144">
        <f>IFERROR(_xll.qlIndexFixing(ONIndex1M,I2500,TRUE,_xll.ohTrigger(RecalcTrigger,Trigger1M)),NA())</f>
        <v>4.7233392072776326E-3</v>
      </c>
      <c r="O2500" s="44">
        <f>IFERROR(_xll.qlIndexFixing(ONIndex3M,I2500,TRUE,_xll.ohTrigger(RecalcTrigger,Trigger3M)),NA())</f>
        <v>4.9535107793197142E-3</v>
      </c>
      <c r="P2500" s="44">
        <f>IFERROR(_xll.qlIndexFixing(ONIndex6M,I2500,TRUE,_xll.ohTrigger(RecalcTrigger,Trigger6M)),NA())</f>
        <v>5.4588715287273715E-3</v>
      </c>
      <c r="Q2500" s="145">
        <f>IFERROR(_xll.qlIndexFixing(ONIndex1Y,I2500,TRUE,_xll.ohTrigger(RecalcTrigger,Trigger1Y)),NA())</f>
        <v>5.1502621149435157E-3</v>
      </c>
    </row>
    <row r="2501" spans="2:17" x14ac:dyDescent="0.2">
      <c r="B2501" s="39" t="s">
        <v>42</v>
      </c>
      <c r="D2501" s="42">
        <f>_xll.qlCalendarAdvance(Calendar,$D2500,B2501,"f",FALSE)</f>
        <v>57284</v>
      </c>
      <c r="E2501" s="139">
        <f>_xll.qlInterestRateIndexValueDate(IndexON,D2501)</f>
        <v>57284</v>
      </c>
      <c r="F2501" s="155">
        <f>IFERROR(_xll.qlIndexFixing(IndexON,D2501,TRUE,_xll.ohTrigger(RecalcTrigger,TriggerON)),NA())</f>
        <v>4.6863142257169699E-3</v>
      </c>
      <c r="H2501" s="42">
        <f>_xll.qlCalendarAdvance(Calendar,$H2500,B2501,"f",FALSE)</f>
        <v>57284</v>
      </c>
      <c r="I2501" s="139">
        <f>_xll.qlInterestRateIndexValueDate(Index1M,$H2501)</f>
        <v>57286</v>
      </c>
      <c r="J2501" s="144">
        <f>IFERROR(_xll.qlIndexFixing(Index1M,$H2501,TRUE,_xll.ohTrigger(RecalcTrigger,Trigger1M)),NA())</f>
        <v>4.708861249629881E-3</v>
      </c>
      <c r="K2501" s="44">
        <f>IFERROR(_xll.qlIndexFixing(Index3M,H2501,TRUE,_xll.ohTrigger(RecalcTrigger,Trigger3M)),NA())</f>
        <v>4.9149888851312872E-3</v>
      </c>
      <c r="L2501" s="44">
        <f>IFERROR(_xll.qlIndexFixing(Index6M,$H2501,TRUE,_xll.ohTrigger(RecalcTrigger,Trigger6M)),NA())</f>
        <v>5.4344542980829082E-3</v>
      </c>
      <c r="M2501" s="145">
        <f>IFERROR(_xll.qlIndexFixing(Index1Y,$H2501,TRUE,_xll.ohTrigger(RecalcTrigger,Trigger1Y)),NA())</f>
        <v>5.0147781601812972E-3</v>
      </c>
      <c r="N2501" s="144">
        <f>IFERROR(_xll.qlIndexFixing(ONIndex1M,I2501,TRUE,_xll.ohTrigger(RecalcTrigger,Trigger1M)),NA())</f>
        <v>4.7174901924051937E-3</v>
      </c>
      <c r="O2501" s="44">
        <f>IFERROR(_xll.qlIndexFixing(ONIndex3M,I2501,TRUE,_xll.ohTrigger(RecalcTrigger,Trigger3M)),NA())</f>
        <v>4.9474743203070659E-3</v>
      </c>
      <c r="P2501" s="44">
        <f>IFERROR(_xll.qlIndexFixing(ONIndex6M,I2501,TRUE,_xll.ohTrigger(RecalcTrigger,Trigger6M)),NA())</f>
        <v>5.4567187806675577E-3</v>
      </c>
      <c r="Q2501" s="145">
        <f>IFERROR(_xll.qlIndexFixing(ONIndex1Y,I2501,TRUE,_xll.ohTrigger(RecalcTrigger,Trigger1Y)),NA())</f>
        <v>5.1444979894466059E-3</v>
      </c>
    </row>
    <row r="2502" spans="2:17" x14ac:dyDescent="0.2">
      <c r="B2502" s="39" t="s">
        <v>42</v>
      </c>
      <c r="D2502" s="42">
        <f>_xll.qlCalendarAdvance(Calendar,$D2501,B2502,"f",FALSE)</f>
        <v>57291</v>
      </c>
      <c r="E2502" s="139">
        <f>_xll.qlInterestRateIndexValueDate(IndexON,D2502)</f>
        <v>57291</v>
      </c>
      <c r="F2502" s="155">
        <f>IFERROR(_xll.qlIndexFixing(IndexON,D2502,TRUE,_xll.ohTrigger(RecalcTrigger,TriggerON)),NA())</f>
        <v>4.6808330134329168E-3</v>
      </c>
      <c r="H2502" s="42">
        <f>_xll.qlCalendarAdvance(Calendar,$H2501,B2502,"f",FALSE)</f>
        <v>57291</v>
      </c>
      <c r="I2502" s="139">
        <f>_xll.qlInterestRateIndexValueDate(Index1M,$H2502)</f>
        <v>57293</v>
      </c>
      <c r="J2502" s="144">
        <f>IFERROR(_xll.qlIndexFixing(Index1M,$H2502,TRUE,_xll.ohTrigger(RecalcTrigger,Trigger1M)),NA())</f>
        <v>4.7030322748919939E-3</v>
      </c>
      <c r="K2502" s="44">
        <f>IFERROR(_xll.qlIndexFixing(Index3M,H2502,TRUE,_xll.ohTrigger(RecalcTrigger,Trigger3M)),NA())</f>
        <v>4.9090080892970527E-3</v>
      </c>
      <c r="L2502" s="44">
        <f>IFERROR(_xll.qlIndexFixing(Index6M,$H2502,TRUE,_xll.ohTrigger(RecalcTrigger,Trigger6M)),NA())</f>
        <v>5.4319062998007088E-3</v>
      </c>
      <c r="M2502" s="145">
        <f>IFERROR(_xll.qlIndexFixing(Index1Y,$H2502,TRUE,_xll.ohTrigger(RecalcTrigger,Trigger1Y)),NA())</f>
        <v>5.0092352912498948E-3</v>
      </c>
      <c r="N2502" s="144">
        <f>IFERROR(_xll.qlIndexFixing(ONIndex1M,I2502,TRUE,_xll.ohTrigger(RecalcTrigger,Trigger1M)),NA())</f>
        <v>4.7116496206989211E-3</v>
      </c>
      <c r="O2502" s="44">
        <f>IFERROR(_xll.qlIndexFixing(ONIndex3M,I2502,TRUE,_xll.ohTrigger(RecalcTrigger,Trigger3M)),NA())</f>
        <v>4.9414468485053931E-3</v>
      </c>
      <c r="P2502" s="44">
        <f>IFERROR(_xll.qlIndexFixing(ONIndex6M,I2502,TRUE,_xll.ohTrigger(RecalcTrigger,Trigger6M)),NA())</f>
        <v>5.454537240998647E-3</v>
      </c>
      <c r="Q2502" s="145">
        <f>IFERROR(_xll.qlIndexFixing(ONIndex1Y,I2502,TRUE,_xll.ohTrigger(RecalcTrigger,Trigger1Y)),NA())</f>
        <v>5.1387428406890479E-3</v>
      </c>
    </row>
    <row r="2503" spans="2:17" x14ac:dyDescent="0.2">
      <c r="B2503" s="39" t="s">
        <v>42</v>
      </c>
      <c r="D2503" s="42">
        <f>_xll.qlCalendarAdvance(Calendar,$D2502,B2503,"f",FALSE)</f>
        <v>57298</v>
      </c>
      <c r="E2503" s="139">
        <f>_xll.qlInterestRateIndexValueDate(IndexON,D2503)</f>
        <v>57298</v>
      </c>
      <c r="F2503" s="155">
        <f>IFERROR(_xll.qlIndexFixing(IndexON,D2503,TRUE,_xll.ohTrigger(RecalcTrigger,TriggerON)),NA())</f>
        <v>4.6753598969129229E-3</v>
      </c>
      <c r="H2503" s="42">
        <f>_xll.qlCalendarAdvance(Calendar,$H2502,B2503,"f",FALSE)</f>
        <v>57298</v>
      </c>
      <c r="I2503" s="139">
        <f>_xll.qlInterestRateIndexValueDate(Index1M,$H2503)</f>
        <v>57300</v>
      </c>
      <c r="J2503" s="144">
        <f>IFERROR(_xll.qlIndexFixing(Index1M,$H2503,TRUE,_xll.ohTrigger(RecalcTrigger,Trigger1M)),NA())</f>
        <v>4.6972118255220185E-3</v>
      </c>
      <c r="K2503" s="44">
        <f>IFERROR(_xll.qlIndexFixing(Index3M,H2503,TRUE,_xll.ohTrigger(RecalcTrigger,Trigger3M)),NA())</f>
        <v>4.9030365037562168E-3</v>
      </c>
      <c r="L2503" s="44">
        <f>IFERROR(_xll.qlIndexFixing(Index6M,$H2503,TRUE,_xll.ohTrigger(RecalcTrigger,Trigger6M)),NA())</f>
        <v>5.4293287254125258E-3</v>
      </c>
      <c r="M2503" s="145">
        <f>IFERROR(_xll.qlIndexFixing(Index1Y,$H2503,TRUE,_xll.ohTrigger(RecalcTrigger,Trigger1Y)),NA())</f>
        <v>5.0037021826585355E-3</v>
      </c>
      <c r="N2503" s="144">
        <f>IFERROR(_xll.qlIndexFixing(ONIndex1M,I2503,TRUE,_xll.ohTrigger(RecalcTrigger,Trigger1M)),NA())</f>
        <v>4.7058175206959874E-3</v>
      </c>
      <c r="O2503" s="44">
        <f>IFERROR(_xll.qlIndexFixing(ONIndex3M,I2503,TRUE,_xll.ohTrigger(RecalcTrigger,Trigger3M)),NA())</f>
        <v>4.9354283933311649E-3</v>
      </c>
      <c r="P2503" s="44">
        <f>IFERROR(_xll.qlIndexFixing(ONIndex6M,I2503,TRUE,_xll.ohTrigger(RecalcTrigger,Trigger6M)),NA())</f>
        <v>5.4523268567230332E-3</v>
      </c>
      <c r="Q2503" s="145">
        <f>IFERROR(_xll.qlIndexFixing(ONIndex1Y,I2503,TRUE,_xll.ohTrigger(RecalcTrigger,Trigger1Y)),NA())</f>
        <v>5.1329966949698047E-3</v>
      </c>
    </row>
    <row r="2504" spans="2:17" x14ac:dyDescent="0.2">
      <c r="B2504" s="39" t="s">
        <v>42</v>
      </c>
      <c r="D2504" s="42">
        <f>_xll.qlCalendarAdvance(Calendar,$D2503,B2504,"f",FALSE)</f>
        <v>57305</v>
      </c>
      <c r="E2504" s="139">
        <f>_xll.qlInterestRateIndexValueDate(IndexON,D2504)</f>
        <v>57305</v>
      </c>
      <c r="F2504" s="155">
        <f>IFERROR(_xll.qlIndexFixing(IndexON,D2504,TRUE,_xll.ohTrigger(RecalcTrigger,TriggerON)),NA())</f>
        <v>4.6698949029355674E-3</v>
      </c>
      <c r="H2504" s="42">
        <f>_xll.qlCalendarAdvance(Calendar,$H2503,B2504,"f",FALSE)</f>
        <v>57305</v>
      </c>
      <c r="I2504" s="139">
        <f>_xll.qlInterestRateIndexValueDate(Index1M,$H2504)</f>
        <v>57307</v>
      </c>
      <c r="J2504" s="144">
        <f>IFERROR(_xll.qlIndexFixing(Index1M,$H2504,TRUE,_xll.ohTrigger(RecalcTrigger,Trigger1M)),NA())</f>
        <v>4.6906324301509983E-3</v>
      </c>
      <c r="K2504" s="44">
        <f>IFERROR(_xll.qlIndexFixing(Index3M,H2504,TRUE,_xll.ohTrigger(RecalcTrigger,Trigger3M)),NA())</f>
        <v>4.8970741577471283E-3</v>
      </c>
      <c r="L2504" s="44">
        <f>IFERROR(_xll.qlIndexFixing(Index6M,$H2504,TRUE,_xll.ohTrigger(RecalcTrigger,Trigger6M)),NA())</f>
        <v>5.4267215216102817E-3</v>
      </c>
      <c r="M2504" s="145">
        <f>IFERROR(_xll.qlIndexFixing(Index1Y,$H2504,TRUE,_xll.ohTrigger(RecalcTrigger,Trigger1Y)),NA())</f>
        <v>4.9981788610138815E-3</v>
      </c>
      <c r="N2504" s="144">
        <f>IFERROR(_xll.qlIndexFixing(ONIndex1M,I2504,TRUE,_xll.ohTrigger(RecalcTrigger,Trigger1M)),NA())</f>
        <v>4.6999939213332453E-3</v>
      </c>
      <c r="O2504" s="44">
        <f>IFERROR(_xll.qlIndexFixing(ONIndex3M,I2504,TRUE,_xll.ohTrigger(RecalcTrigger,Trigger3M)),NA())</f>
        <v>4.9294189838011704E-3</v>
      </c>
      <c r="P2504" s="44">
        <f>IFERROR(_xll.qlIndexFixing(ONIndex6M,I2504,TRUE,_xll.ohTrigger(RecalcTrigger,Trigger6M)),NA())</f>
        <v>5.4500875745233657E-3</v>
      </c>
      <c r="Q2504" s="145">
        <f>IFERROR(_xll.qlIndexFixing(ONIndex1Y,I2504,TRUE,_xll.ohTrigger(RecalcTrigger,Trigger1Y)),NA())</f>
        <v>5.1272595789875197E-3</v>
      </c>
    </row>
    <row r="2505" spans="2:17" x14ac:dyDescent="0.2">
      <c r="B2505" s="39" t="s">
        <v>42</v>
      </c>
      <c r="D2505" s="42">
        <f>_xll.qlCalendarAdvance(Calendar,$D2504,B2505,"f",FALSE)</f>
        <v>57312</v>
      </c>
      <c r="E2505" s="139">
        <f>_xll.qlInterestRateIndexValueDate(IndexON,D2505)</f>
        <v>57312</v>
      </c>
      <c r="F2505" s="155">
        <f>IFERROR(_xll.qlIndexFixing(IndexON,D2505,TRUE,_xll.ohTrigger(RecalcTrigger,TriggerON)),NA())</f>
        <v>4.664438058599174E-3</v>
      </c>
      <c r="H2505" s="42">
        <f>_xll.qlCalendarAdvance(Calendar,$H2504,B2505,"f",FALSE)</f>
        <v>57312</v>
      </c>
      <c r="I2505" s="139">
        <f>_xll.qlInterestRateIndexValueDate(Index1M,$H2505)</f>
        <v>57314</v>
      </c>
      <c r="J2505" s="144">
        <f>IFERROR(_xll.qlIndexFixing(Index1M,$H2505,TRUE,_xll.ohTrigger(RecalcTrigger,Trigger1M)),NA())</f>
        <v>4.6867466091205338E-3</v>
      </c>
      <c r="K2505" s="44">
        <f>IFERROR(_xll.qlIndexFixing(Index3M,H2505,TRUE,_xll.ohTrigger(RecalcTrigger,Trigger3M)),NA())</f>
        <v>4.8919016299722173E-3</v>
      </c>
      <c r="L2505" s="44">
        <f>IFERROR(_xll.qlIndexFixing(Index6M,$H2505,TRUE,_xll.ohTrigger(RecalcTrigger,Trigger6M)),NA())</f>
        <v>5.4239267900347823E-3</v>
      </c>
      <c r="M2505" s="145">
        <f>IFERROR(_xll.qlIndexFixing(Index1Y,$H2505,TRUE,_xll.ohTrigger(RecalcTrigger,Trigger1Y)),NA())</f>
        <v>4.9926653529225942E-3</v>
      </c>
      <c r="N2505" s="144">
        <f>IFERROR(_xll.qlIndexFixing(ONIndex1M,I2505,TRUE,_xll.ohTrigger(RecalcTrigger,Trigger1M)),NA())</f>
        <v>4.6941788512278038E-3</v>
      </c>
      <c r="O2505" s="44">
        <f>IFERROR(_xll.qlIndexFixing(ONIndex3M,I2505,TRUE,_xll.ohTrigger(RecalcTrigger,Trigger3M)),NA())</f>
        <v>4.9234186493318788E-3</v>
      </c>
      <c r="P2505" s="44">
        <f>IFERROR(_xll.qlIndexFixing(ONIndex6M,I2505,TRUE,_xll.ohTrigger(RecalcTrigger,Trigger6M)),NA())</f>
        <v>5.4478193409224218E-3</v>
      </c>
      <c r="Q2505" s="145">
        <f>IFERROR(_xll.qlIndexFixing(ONIndex1Y,I2505,TRUE,_xll.ohTrigger(RecalcTrigger,Trigger1Y)),NA())</f>
        <v>5.1215315195207722E-3</v>
      </c>
    </row>
    <row r="2506" spans="2:17" x14ac:dyDescent="0.2">
      <c r="B2506" s="39" t="s">
        <v>42</v>
      </c>
      <c r="D2506" s="42">
        <f>_xll.qlCalendarAdvance(Calendar,$D2505,B2506,"f",FALSE)</f>
        <v>57319</v>
      </c>
      <c r="E2506" s="139">
        <f>_xll.qlInterestRateIndexValueDate(IndexON,D2506)</f>
        <v>57319</v>
      </c>
      <c r="F2506" s="155">
        <f>IFERROR(_xll.qlIndexFixing(IndexON,D2506,TRUE,_xll.ohTrigger(RecalcTrigger,TriggerON)),NA())</f>
        <v>4.658989390602386E-3</v>
      </c>
      <c r="H2506" s="42">
        <f>_xll.qlCalendarAdvance(Calendar,$H2505,B2506,"f",FALSE)</f>
        <v>57319</v>
      </c>
      <c r="I2506" s="139">
        <f>_xll.qlInterestRateIndexValueDate(Index1M,$H2506)</f>
        <v>57321</v>
      </c>
      <c r="J2506" s="144">
        <f>IFERROR(_xll.qlIndexFixing(Index1M,$H2506,TRUE,_xll.ohTrigger(RecalcTrigger,Trigger1M)),NA())</f>
        <v>4.6798019167748617E-3</v>
      </c>
      <c r="K2506" s="44">
        <f>IFERROR(_xll.qlIndexFixing(Index3M,H2506,TRUE,_xll.ohTrigger(RecalcTrigger,Trigger3M)),NA())</f>
        <v>4.8859566729726467E-3</v>
      </c>
      <c r="L2506" s="44">
        <f>IFERROR(_xll.qlIndexFixing(Index6M,$H2506,TRUE,_xll.ohTrigger(RecalcTrigger,Trigger6M)),NA())</f>
        <v>5.4212579848280625E-3</v>
      </c>
      <c r="M2506" s="145">
        <f>IFERROR(_xll.qlIndexFixing(Index1Y,$H2506,TRUE,_xll.ohTrigger(RecalcTrigger,Trigger1Y)),NA())</f>
        <v>4.9871616849911172E-3</v>
      </c>
      <c r="N2506" s="144">
        <f>IFERROR(_xll.qlIndexFixing(ONIndex1M,I2506,TRUE,_xll.ohTrigger(RecalcTrigger,Trigger1M)),NA())</f>
        <v>4.6883723390767074E-3</v>
      </c>
      <c r="O2506" s="44">
        <f>IFERROR(_xll.qlIndexFixing(ONIndex3M,I2506,TRUE,_xll.ohTrigger(RecalcTrigger,Trigger3M)),NA())</f>
        <v>4.9174274190200151E-3</v>
      </c>
      <c r="P2506" s="44">
        <f>IFERROR(_xll.qlIndexFixing(ONIndex6M,I2506,TRUE,_xll.ohTrigger(RecalcTrigger,Trigger6M)),NA())</f>
        <v>5.4455221027627232E-3</v>
      </c>
      <c r="Q2506" s="145">
        <f>IFERROR(_xll.qlIndexFixing(ONIndex1Y,I2506,TRUE,_xll.ohTrigger(RecalcTrigger,Trigger1Y)),NA())</f>
        <v>5.1158125431882695E-3</v>
      </c>
    </row>
    <row r="2507" spans="2:17" x14ac:dyDescent="0.2">
      <c r="B2507" s="39" t="s">
        <v>42</v>
      </c>
      <c r="D2507" s="42">
        <f>_xll.qlCalendarAdvance(Calendar,$D2506,B2507,"f",FALSE)</f>
        <v>57326</v>
      </c>
      <c r="E2507" s="139">
        <f>_xll.qlInterestRateIndexValueDate(IndexON,D2507)</f>
        <v>57326</v>
      </c>
      <c r="F2507" s="155">
        <f>IFERROR(_xll.qlIndexFixing(IndexON,D2507,TRUE,_xll.ohTrigger(RecalcTrigger,TriggerON)),NA())</f>
        <v>4.6535489262833352E-3</v>
      </c>
      <c r="H2507" s="42">
        <f>_xll.qlCalendarAdvance(Calendar,$H2506,B2507,"f",FALSE)</f>
        <v>57326</v>
      </c>
      <c r="I2507" s="139">
        <f>_xll.qlInterestRateIndexValueDate(Index1M,$H2507)</f>
        <v>57328</v>
      </c>
      <c r="J2507" s="144">
        <f>IFERROR(_xll.qlIndexFixing(Index1M,$H2507,TRUE,_xll.ohTrigger(RecalcTrigger,Trigger1M)),NA())</f>
        <v>4.6740158560368283E-3</v>
      </c>
      <c r="K2507" s="44">
        <f>IFERROR(_xll.qlIndexFixing(Index3M,H2507,TRUE,_xll.ohTrigger(RecalcTrigger,Trigger3M)),NA())</f>
        <v>4.8800210385877563E-3</v>
      </c>
      <c r="L2507" s="44">
        <f>IFERROR(_xll.qlIndexFixing(Index6M,$H2507,TRUE,_xll.ohTrigger(RecalcTrigger,Trigger6M)),NA())</f>
        <v>5.4185593860629541E-3</v>
      </c>
      <c r="M2507" s="145">
        <f>IFERROR(_xll.qlIndexFixing(Index1Y,$H2507,TRUE,_xll.ohTrigger(RecalcTrigger,Trigger1Y)),NA())</f>
        <v>4.9816678838252373E-3</v>
      </c>
      <c r="N2507" s="144">
        <f>IFERROR(_xll.qlIndexFixing(ONIndex1M,I2507,TRUE,_xll.ohTrigger(RecalcTrigger,Trigger1M)),NA())</f>
        <v>4.6825744135770009E-3</v>
      </c>
      <c r="O2507" s="44">
        <f>IFERROR(_xll.qlIndexFixing(ONIndex3M,I2507,TRUE,_xll.ohTrigger(RecalcTrigger,Trigger3M)),NA())</f>
        <v>4.9114453222820487E-3</v>
      </c>
      <c r="P2507" s="44">
        <f>IFERROR(_xll.qlIndexFixing(ONIndex6M,I2507,TRUE,_xll.ohTrigger(RecalcTrigger,Trigger6M)),NA())</f>
        <v>5.4431958068867914E-3</v>
      </c>
      <c r="Q2507" s="145">
        <f>IFERROR(_xll.qlIndexFixing(ONIndex1Y,I2507,TRUE,_xll.ohTrigger(RecalcTrigger,Trigger1Y)),NA())</f>
        <v>5.1101026764488466E-3</v>
      </c>
    </row>
    <row r="2508" spans="2:17" x14ac:dyDescent="0.2">
      <c r="B2508" s="39" t="s">
        <v>42</v>
      </c>
      <c r="D2508" s="42">
        <f>_xll.qlCalendarAdvance(Calendar,$D2507,B2508,"f",FALSE)</f>
        <v>57333</v>
      </c>
      <c r="E2508" s="139">
        <f>_xll.qlInterestRateIndexValueDate(IndexON,D2508)</f>
        <v>57333</v>
      </c>
      <c r="F2508" s="155">
        <f>IFERROR(_xll.qlIndexFixing(IndexON,D2508,TRUE,_xll.ohTrigger(RecalcTrigger,TriggerON)),NA())</f>
        <v>4.6481166921807926E-3</v>
      </c>
      <c r="H2508" s="42">
        <f>_xll.qlCalendarAdvance(Calendar,$H2507,B2508,"f",FALSE)</f>
        <v>57333</v>
      </c>
      <c r="I2508" s="139">
        <f>_xll.qlInterestRateIndexValueDate(Index1M,$H2508)</f>
        <v>57335</v>
      </c>
      <c r="J2508" s="144">
        <f>IFERROR(_xll.qlIndexFixing(Index1M,$H2508,TRUE,_xll.ohTrigger(RecalcTrigger,Trigger1M)),NA())</f>
        <v>4.6682384642518504E-3</v>
      </c>
      <c r="K2508" s="44">
        <f>IFERROR(_xll.qlIndexFixing(Index3M,H2508,TRUE,_xll.ohTrigger(RecalcTrigger,Trigger3M)),NA())</f>
        <v>4.8740947560528269E-3</v>
      </c>
      <c r="L2508" s="44">
        <f>IFERROR(_xll.qlIndexFixing(Index6M,$H2508,TRUE,_xll.ohTrigger(RecalcTrigger,Trigger6M)),NA())</f>
        <v>5.4158309404383556E-3</v>
      </c>
      <c r="M2508" s="145">
        <f>IFERROR(_xll.qlIndexFixing(Index1Y,$H2508,TRUE,_xll.ohTrigger(RecalcTrigger,Trigger1Y)),NA())</f>
        <v>4.9761839760305198E-3</v>
      </c>
      <c r="N2508" s="144">
        <f>IFERROR(_xll.qlIndexFixing(ONIndex1M,I2508,TRUE,_xll.ohTrigger(RecalcTrigger,Trigger1M)),NA())</f>
        <v>4.6751326013705352E-3</v>
      </c>
      <c r="O2508" s="44">
        <f>IFERROR(_xll.qlIndexFixing(ONIndex3M,I2508,TRUE,_xll.ohTrigger(RecalcTrigger,Trigger3M)),NA())</f>
        <v>4.9037675226060173E-3</v>
      </c>
      <c r="P2508" s="44">
        <f>IFERROR(_xll.qlIndexFixing(ONIndex6M,I2508,TRUE,_xll.ohTrigger(RecalcTrigger,Trigger6M)),NA())</f>
        <v>5.4401620719435329E-3</v>
      </c>
      <c r="Q2508" s="145">
        <f>IFERROR(_xll.qlIndexFixing(ONIndex1Y,I2508,TRUE,_xll.ohTrigger(RecalcTrigger,Trigger1Y)),NA())</f>
        <v>5.1027748478649215E-3</v>
      </c>
    </row>
    <row r="2509" spans="2:17" x14ac:dyDescent="0.2">
      <c r="B2509" s="39" t="s">
        <v>42</v>
      </c>
      <c r="D2509" s="42">
        <f>_xll.qlCalendarAdvance(Calendar,$D2508,B2509,"f",FALSE)</f>
        <v>57341</v>
      </c>
      <c r="E2509" s="139">
        <f>_xll.qlInterestRateIndexValueDate(IndexON,D2509)</f>
        <v>57341</v>
      </c>
      <c r="F2509" s="155">
        <f>IFERROR(_xll.qlIndexFixing(IndexON,D2509,TRUE,_xll.ohTrigger(RecalcTrigger,TriggerON)),NA())</f>
        <v>4.6419185372315042E-3</v>
      </c>
      <c r="H2509" s="42">
        <f>_xll.qlCalendarAdvance(Calendar,$H2508,B2509,"f",FALSE)</f>
        <v>57341</v>
      </c>
      <c r="I2509" s="139">
        <f>_xll.qlInterestRateIndexValueDate(Index1M,$H2509)</f>
        <v>57343</v>
      </c>
      <c r="J2509" s="144">
        <f>IFERROR(_xll.qlIndexFixing(Index1M,$H2509,TRUE,_xll.ohTrigger(RecalcTrigger,Trigger1M)),NA())</f>
        <v>4.6612654107504948E-3</v>
      </c>
      <c r="K2509" s="44">
        <f>IFERROR(_xll.qlIndexFixing(Index3M,H2509,TRUE,_xll.ohTrigger(RecalcTrigger,Trigger3M)),NA())</f>
        <v>4.8669455036397784E-3</v>
      </c>
      <c r="L2509" s="44">
        <f>IFERROR(_xll.qlIndexFixing(Index6M,$H2509,TRUE,_xll.ohTrigger(RecalcTrigger,Trigger6M)),NA())</f>
        <v>5.4126761013213748E-3</v>
      </c>
      <c r="M2509" s="145">
        <f>IFERROR(_xll.qlIndexFixing(Index1Y,$H2509,TRUE,_xll.ohTrigger(RecalcTrigger,Trigger1Y)),NA())</f>
        <v>4.9692286480232974E-3</v>
      </c>
      <c r="N2509" s="144">
        <f>IFERROR(_xll.qlIndexFixing(ONIndex1M,I2509,TRUE,_xll.ohTrigger(RecalcTrigger,Trigger1M)),NA())</f>
        <v>4.6693544104048357E-3</v>
      </c>
      <c r="O2509" s="44">
        <f>IFERROR(_xll.qlIndexFixing(ONIndex3M,I2509,TRUE,_xll.ohTrigger(RecalcTrigger,Trigger3M)),NA())</f>
        <v>4.8978064122007225E-3</v>
      </c>
      <c r="P2509" s="44">
        <f>IFERROR(_xll.qlIndexFixing(ONIndex6M,I2509,TRUE,_xll.ohTrigger(RecalcTrigger,Trigger6M)),NA())</f>
        <v>5.4377691580764775E-3</v>
      </c>
      <c r="Q2509" s="145">
        <f>IFERROR(_xll.qlIndexFixing(ONIndex1Y,I2509,TRUE,_xll.ohTrigger(RecalcTrigger,Trigger1Y)),NA())</f>
        <v>5.0970859034293881E-3</v>
      </c>
    </row>
    <row r="2510" spans="2:17" x14ac:dyDescent="0.2">
      <c r="B2510" s="39" t="s">
        <v>42</v>
      </c>
      <c r="D2510" s="42">
        <f>_xll.qlCalendarAdvance(Calendar,$D2509,B2510,"f",FALSE)</f>
        <v>57348</v>
      </c>
      <c r="E2510" s="139">
        <f>_xll.qlInterestRateIndexValueDate(IndexON,D2510)</f>
        <v>57348</v>
      </c>
      <c r="F2510" s="155">
        <f>IFERROR(_xll.qlIndexFixing(IndexON,D2510,TRUE,_xll.ohTrigger(RecalcTrigger,TriggerON)),NA())</f>
        <v>4.6365040304685579E-3</v>
      </c>
      <c r="H2510" s="42">
        <f>_xll.qlCalendarAdvance(Calendar,$H2509,B2510,"f",FALSE)</f>
        <v>57348</v>
      </c>
      <c r="I2510" s="139">
        <f>_xll.qlInterestRateIndexValueDate(Index1M,$H2510)</f>
        <v>57350</v>
      </c>
      <c r="J2510" s="144">
        <f>IFERROR(_xll.qlIndexFixing(Index1M,$H2510,TRUE,_xll.ohTrigger(RecalcTrigger,Trigger1M)),NA())</f>
        <v>4.6562681334627598E-3</v>
      </c>
      <c r="K2510" s="44">
        <f>IFERROR(_xll.qlIndexFixing(Index3M,H2510,TRUE,_xll.ohTrigger(RecalcTrigger,Trigger3M)),NA())</f>
        <v>4.861427206074076E-3</v>
      </c>
      <c r="L2510" s="44">
        <f>IFERROR(_xll.qlIndexFixing(Index6M,$H2510,TRUE,_xll.ohTrigger(RecalcTrigger,Trigger6M)),NA())</f>
        <v>5.4100526339624271E-3</v>
      </c>
      <c r="M2510" s="145">
        <f>IFERROR(_xll.qlIndexFixing(Index1Y,$H2510,TRUE,_xll.ohTrigger(RecalcTrigger,Trigger1Y)),NA())</f>
        <v>4.9637673365062725E-3</v>
      </c>
      <c r="N2510" s="144">
        <f>IFERROR(_xll.qlIndexFixing(ONIndex1M,I2510,TRUE,_xll.ohTrigger(RecalcTrigger,Trigger1M)),NA())</f>
        <v>4.6644085836167193E-3</v>
      </c>
      <c r="O2510" s="44">
        <f>IFERROR(_xll.qlIndexFixing(ONIndex3M,I2510,TRUE,_xll.ohTrigger(RecalcTrigger,Trigger3M)),NA())</f>
        <v>4.8927042337609805E-3</v>
      </c>
      <c r="P2510" s="44">
        <f>IFERROR(_xll.qlIndexFixing(ONIndex6M,I2510,TRUE,_xll.ohTrigger(RecalcTrigger,Trigger6M)),NA())</f>
        <v>5.4356948240918967E-3</v>
      </c>
      <c r="Q2510" s="145">
        <f>IFERROR(_xll.qlIndexFixing(ONIndex1Y,I2510,TRUE,_xll.ohTrigger(RecalcTrigger,Trigger1Y)),NA())</f>
        <v>5.0922169844813681E-3</v>
      </c>
    </row>
    <row r="2511" spans="2:17" x14ac:dyDescent="0.2">
      <c r="B2511" s="39" t="s">
        <v>42</v>
      </c>
      <c r="D2511" s="42">
        <f>_xll.qlCalendarAdvance(Calendar,$D2510,B2511,"f",FALSE)</f>
        <v>57355</v>
      </c>
      <c r="E2511" s="139">
        <f>_xll.qlInterestRateIndexValueDate(IndexON,D2511)</f>
        <v>57355</v>
      </c>
      <c r="F2511" s="155">
        <f>IFERROR(_xll.qlIndexFixing(IndexON,D2511,TRUE,_xll.ohTrigger(RecalcTrigger,TriggerON)),NA())</f>
        <v>4.6310978387342772E-3</v>
      </c>
      <c r="H2511" s="42">
        <f>_xll.qlCalendarAdvance(Calendar,$H2510,B2511,"f",FALSE)</f>
        <v>57355</v>
      </c>
      <c r="I2511" s="139">
        <f>_xll.qlInterestRateIndexValueDate(Index1M,$H2511)</f>
        <v>57357</v>
      </c>
      <c r="J2511" s="144">
        <f>IFERROR(_xll.qlIndexFixing(Index1M,$H2511,TRUE,_xll.ohTrigger(RecalcTrigger,Trigger1M)),NA())</f>
        <v>4.6505176200734204E-3</v>
      </c>
      <c r="K2511" s="44">
        <f>IFERROR(_xll.qlIndexFixing(Index3M,H2511,TRUE,_xll.ohTrigger(RecalcTrigger,Trigger3M)),NA())</f>
        <v>4.8555305054041042E-3</v>
      </c>
      <c r="L2511" s="44">
        <f>IFERROR(_xll.qlIndexFixing(Index6M,$H2511,TRUE,_xll.ohTrigger(RecalcTrigger,Trigger6M)),NA())</f>
        <v>5.4072322413892364E-3</v>
      </c>
      <c r="M2511" s="145">
        <f>IFERROR(_xll.qlIndexFixing(Index1Y,$H2511,TRUE,_xll.ohTrigger(RecalcTrigger,Trigger1Y)),NA())</f>
        <v>4.9583160062159929E-3</v>
      </c>
      <c r="N2511" s="144">
        <f>IFERROR(_xll.qlIndexFixing(ONIndex1M,I2511,TRUE,_xll.ohTrigger(RecalcTrigger,Trigger1M)),NA())</f>
        <v>4.6586465375764163E-3</v>
      </c>
      <c r="O2511" s="44">
        <f>IFERROR(_xll.qlIndexFixing(ONIndex3M,I2511,TRUE,_xll.ohTrigger(RecalcTrigger,Trigger3M)),NA())</f>
        <v>4.8867602872260107E-3</v>
      </c>
      <c r="P2511" s="44">
        <f>IFERROR(_xll.qlIndexFixing(ONIndex6M,I2511,TRUE,_xll.ohTrigger(RecalcTrigger,Trigger6M)),NA())</f>
        <v>5.4332475780061174E-3</v>
      </c>
      <c r="Q2511" s="145">
        <f>IFERROR(_xll.qlIndexFixing(ONIndex1Y,I2511,TRUE,_xll.ohTrigger(RecalcTrigger,Trigger1Y)),NA())</f>
        <v>5.0865451418058427E-3</v>
      </c>
    </row>
    <row r="2512" spans="2:17" x14ac:dyDescent="0.2">
      <c r="B2512" s="39" t="s">
        <v>42</v>
      </c>
      <c r="D2512" s="42">
        <f>_xll.qlCalendarAdvance(Calendar,$D2511,B2512,"f",FALSE)</f>
        <v>57362</v>
      </c>
      <c r="E2512" s="139">
        <f>_xll.qlInterestRateIndexValueDate(IndexON,D2512)</f>
        <v>57362</v>
      </c>
      <c r="F2512" s="155">
        <f>IFERROR(_xll.qlIndexFixing(IndexON,D2512,TRUE,_xll.ohTrigger(RecalcTrigger,TriggerON)),NA())</f>
        <v>4.6256999889671135E-3</v>
      </c>
      <c r="H2512" s="42">
        <f>_xll.qlCalendarAdvance(Calendar,$H2511,B2512,"f",FALSE)</f>
        <v>57362</v>
      </c>
      <c r="I2512" s="139">
        <f>_xll.qlInterestRateIndexValueDate(Index1M,$H2512)</f>
        <v>57364</v>
      </c>
      <c r="J2512" s="144">
        <f>IFERROR(_xll.qlIndexFixing(Index1M,$H2512,TRUE,_xll.ohTrigger(RecalcTrigger,Trigger1M)),NA())</f>
        <v>4.6447758923478894E-3</v>
      </c>
      <c r="K2512" s="44">
        <f>IFERROR(_xll.qlIndexFixing(Index3M,H2512,TRUE,_xll.ohTrigger(RecalcTrigger,Trigger3M)),NA())</f>
        <v>4.8496432777067611E-3</v>
      </c>
      <c r="L2512" s="44">
        <f>IFERROR(_xll.qlIndexFixing(Index6M,$H2512,TRUE,_xll.ohTrigger(RecalcTrigger,Trigger6M)),NA())</f>
        <v>5.4043817853937975E-3</v>
      </c>
      <c r="M2512" s="145">
        <f>IFERROR(_xll.qlIndexFixing(Index1Y,$H2512,TRUE,_xll.ohTrigger(RecalcTrigger,Trigger1Y)),NA())</f>
        <v>4.9528746837565708E-3</v>
      </c>
      <c r="N2512" s="144">
        <f>IFERROR(_xll.qlIndexFixing(ONIndex1M,I2512,TRUE,_xll.ohTrigger(RecalcTrigger,Trigger1M)),NA())</f>
        <v>4.652893225829402E-3</v>
      </c>
      <c r="O2512" s="44">
        <f>IFERROR(_xll.qlIndexFixing(ONIndex3M,I2512,TRUE,_xll.ohTrigger(RecalcTrigger,Trigger3M)),NA())</f>
        <v>4.8808256245447268E-3</v>
      </c>
      <c r="P2512" s="44">
        <f>IFERROR(_xll.qlIndexFixing(ONIndex6M,I2512,TRUE,_xll.ohTrigger(RecalcTrigger,Trigger6M)),NA())</f>
        <v>5.4307710002632348E-3</v>
      </c>
      <c r="Q2512" s="145">
        <f>IFERROR(_xll.qlIndexFixing(ONIndex1Y,I2512,TRUE,_xll.ohTrigger(RecalcTrigger,Trigger1Y)),NA())</f>
        <v>5.0808825457338003E-3</v>
      </c>
    </row>
    <row r="2513" spans="2:17" x14ac:dyDescent="0.2">
      <c r="B2513" s="39" t="s">
        <v>42</v>
      </c>
      <c r="D2513" s="42">
        <f>_xll.qlCalendarAdvance(Calendar,$D2512,B2513,"f",FALSE)</f>
        <v>57369</v>
      </c>
      <c r="E2513" s="139">
        <f>_xll.qlInterestRateIndexValueDate(IndexON,D2513)</f>
        <v>57369</v>
      </c>
      <c r="F2513" s="155">
        <f>IFERROR(_xll.qlIndexFixing(IndexON,D2513,TRUE,_xll.ohTrigger(RecalcTrigger,TriggerON)),NA())</f>
        <v>4.6203105081055185E-3</v>
      </c>
      <c r="H2513" s="42">
        <f>_xll.qlCalendarAdvance(Calendar,$H2512,B2513,"f",FALSE)</f>
        <v>57369</v>
      </c>
      <c r="I2513" s="139">
        <f>_xll.qlInterestRateIndexValueDate(Index1M,$H2513)</f>
        <v>57371</v>
      </c>
      <c r="J2513" s="144">
        <f>IFERROR(_xll.qlIndexFixing(Index1M,$H2513,TRUE,_xll.ohTrigger(RecalcTrigger,Trigger1M)),NA())</f>
        <v>4.6390429790064205E-3</v>
      </c>
      <c r="K2513" s="44">
        <f>IFERROR(_xll.qlIndexFixing(Index3M,H2513,TRUE,_xll.ohTrigger(RecalcTrigger,Trigger3M)),NA())</f>
        <v>4.8437655522173273E-3</v>
      </c>
      <c r="L2513" s="44">
        <f>IFERROR(_xll.qlIndexFixing(Index6M,$H2513,TRUE,_xll.ohTrigger(RecalcTrigger,Trigger6M)),NA())</f>
        <v>5.401501212684374E-3</v>
      </c>
      <c r="M2513" s="145">
        <f>IFERROR(_xll.qlIndexFixing(Index1Y,$H2513,TRUE,_xll.ohTrigger(RecalcTrigger,Trigger1Y)),NA())</f>
        <v>4.947443395731904E-3</v>
      </c>
      <c r="N2513" s="144">
        <f>IFERROR(_xll.qlIndexFixing(ONIndex1M,I2513,TRUE,_xll.ohTrigger(RecalcTrigger,Trigger1M)),NA())</f>
        <v>4.6471486772325932E-3</v>
      </c>
      <c r="O2513" s="44">
        <f>IFERROR(_xll.qlIndexFixing(ONIndex3M,I2513,TRUE,_xll.ohTrigger(RecalcTrigger,Trigger3M)),NA())</f>
        <v>4.8749002748937897E-3</v>
      </c>
      <c r="P2513" s="44">
        <f>IFERROR(_xll.qlIndexFixing(ONIndex6M,I2513,TRUE,_xll.ohTrigger(RecalcTrigger,Trigger6M)),NA())</f>
        <v>5.4282650374659625E-3</v>
      </c>
      <c r="Q2513" s="145">
        <f>IFERROR(_xll.qlIndexFixing(ONIndex1Y,I2513,TRUE,_xll.ohTrigger(RecalcTrigger,Trigger1Y)),NA())</f>
        <v>5.0752292230438201E-3</v>
      </c>
    </row>
    <row r="2514" spans="2:17" x14ac:dyDescent="0.2">
      <c r="B2514" s="39" t="s">
        <v>42</v>
      </c>
      <c r="D2514" s="42">
        <f>_xll.qlCalendarAdvance(Calendar,$D2513,B2514,"f",FALSE)</f>
        <v>57376</v>
      </c>
      <c r="E2514" s="139">
        <f>_xll.qlInterestRateIndexValueDate(IndexON,D2514)</f>
        <v>57376</v>
      </c>
      <c r="F2514" s="155">
        <f>IFERROR(_xll.qlIndexFixing(IndexON,D2514,TRUE,_xll.ohTrigger(RecalcTrigger,TriggerON)),NA())</f>
        <v>4.6149294231678795E-3</v>
      </c>
      <c r="H2514" s="42">
        <f>_xll.qlCalendarAdvance(Calendar,$H2513,B2514,"f",FALSE)</f>
        <v>57376</v>
      </c>
      <c r="I2514" s="139">
        <f>_xll.qlInterestRateIndexValueDate(Index1M,$H2514)</f>
        <v>57378</v>
      </c>
      <c r="J2514" s="144">
        <f>IFERROR(_xll.qlIndexFixing(Index1M,$H2514,TRUE,_xll.ohTrigger(RecalcTrigger,Trigger1M)),NA())</f>
        <v>4.6344539326656099E-3</v>
      </c>
      <c r="K2514" s="44">
        <f>IFERROR(_xll.qlIndexFixing(Index3M,H2514,TRUE,_xll.ohTrigger(RecalcTrigger,Trigger3M)),NA())</f>
        <v>4.8382822448995045E-3</v>
      </c>
      <c r="L2514" s="44">
        <f>IFERROR(_xll.qlIndexFixing(Index6M,$H2514,TRUE,_xll.ohTrigger(RecalcTrigger,Trigger6M)),NA())</f>
        <v>5.39859046997188E-3</v>
      </c>
      <c r="M2514" s="145">
        <f>IFERROR(_xll.qlIndexFixing(Index1Y,$H2514,TRUE,_xll.ohTrigger(RecalcTrigger,Trigger1Y)),NA())</f>
        <v>4.9420221687456701E-3</v>
      </c>
      <c r="N2514" s="144">
        <f>IFERROR(_xll.qlIndexFixing(ONIndex1M,I2514,TRUE,_xll.ohTrigger(RecalcTrigger,Trigger1M)),NA())</f>
        <v>4.6414129204030985E-3</v>
      </c>
      <c r="O2514" s="44">
        <f>IFERROR(_xll.qlIndexFixing(ONIndex3M,I2514,TRUE,_xll.ohTrigger(RecalcTrigger,Trigger3M)),NA())</f>
        <v>4.8689842676896689E-3</v>
      </c>
      <c r="P2514" s="44">
        <f>IFERROR(_xll.qlIndexFixing(ONIndex6M,I2514,TRUE,_xll.ohTrigger(RecalcTrigger,Trigger6M)),NA())</f>
        <v>5.4257296362170138E-3</v>
      </c>
      <c r="Q2514" s="145">
        <f>IFERROR(_xll.qlIndexFixing(ONIndex1Y,I2514,TRUE,_xll.ohTrigger(RecalcTrigger,Trigger1Y)),NA())</f>
        <v>5.0695852003546094E-3</v>
      </c>
    </row>
    <row r="2515" spans="2:17" x14ac:dyDescent="0.2">
      <c r="B2515" s="39" t="s">
        <v>42</v>
      </c>
      <c r="D2515" s="42">
        <f>_xll.qlCalendarAdvance(Calendar,$D2514,B2515,"f",FALSE)</f>
        <v>57383</v>
      </c>
      <c r="E2515" s="139">
        <f>_xll.qlInterestRateIndexValueDate(IndexON,D2515)</f>
        <v>57383</v>
      </c>
      <c r="F2515" s="155">
        <f>IFERROR(_xll.qlIndexFixing(IndexON,D2515,TRUE,_xll.ohTrigger(RecalcTrigger,TriggerON)),NA())</f>
        <v>4.6095567610127119E-3</v>
      </c>
      <c r="H2515" s="42">
        <f>_xll.qlCalendarAdvance(Calendar,$H2514,B2515,"f",FALSE)</f>
        <v>57383</v>
      </c>
      <c r="I2515" s="139">
        <f>_xll.qlInterestRateIndexValueDate(Index1M,$H2515)</f>
        <v>57385</v>
      </c>
      <c r="J2515" s="144">
        <f>IFERROR(_xll.qlIndexFixing(Index1M,$H2515,TRUE,_xll.ohTrigger(RecalcTrigger,Trigger1M)),NA())</f>
        <v>4.628737047006456E-3</v>
      </c>
      <c r="K2515" s="44">
        <f>IFERROR(_xll.qlIndexFixing(Index3M,H2515,TRUE,_xll.ohTrigger(RecalcTrigger,Trigger3M)),NA())</f>
        <v>4.832423001853701E-3</v>
      </c>
      <c r="L2515" s="44">
        <f>IFERROR(_xll.qlIndexFixing(Index6M,$H2515,TRUE,_xll.ohTrigger(RecalcTrigger,Trigger6M)),NA())</f>
        <v>5.3956495039667882E-3</v>
      </c>
      <c r="M2515" s="145">
        <f>IFERROR(_xll.qlIndexFixing(Index1Y,$H2515,TRUE,_xll.ohTrigger(RecalcTrigger,Trigger1Y)),NA())</f>
        <v>4.9366110294011114E-3</v>
      </c>
      <c r="N2515" s="144">
        <f>IFERROR(_xll.qlIndexFixing(ONIndex1M,I2515,TRUE,_xll.ohTrigger(RecalcTrigger,Trigger1M)),NA())</f>
        <v>4.6356859841178988E-3</v>
      </c>
      <c r="O2515" s="44">
        <f>IFERROR(_xll.qlIndexFixing(ONIndex3M,I2515,TRUE,_xll.ohTrigger(RecalcTrigger,Trigger3M)),NA())</f>
        <v>4.8630776320290892E-3</v>
      </c>
      <c r="P2515" s="44">
        <f>IFERROR(_xll.qlIndexFixing(ONIndex6M,I2515,TRUE,_xll.ohTrigger(RecalcTrigger,Trigger6M)),NA())</f>
        <v>5.4231647432789742E-3</v>
      </c>
      <c r="Q2515" s="145">
        <f>IFERROR(_xll.qlIndexFixing(ONIndex1Y,I2515,TRUE,_xll.ohTrigger(RecalcTrigger,Trigger1Y)),NA())</f>
        <v>5.0639505041250032E-3</v>
      </c>
    </row>
    <row r="2516" spans="2:17" x14ac:dyDescent="0.2">
      <c r="B2516" s="39" t="s">
        <v>42</v>
      </c>
      <c r="D2516" s="42">
        <f>_xll.qlCalendarAdvance(Calendar,$D2515,B2516,"f",FALSE)</f>
        <v>57390</v>
      </c>
      <c r="E2516" s="139">
        <f>_xll.qlInterestRateIndexValueDate(IndexON,D2516)</f>
        <v>57390</v>
      </c>
      <c r="F2516" s="155">
        <f>IFERROR(_xll.qlIndexFixing(IndexON,D2516,TRUE,_xll.ohTrigger(RecalcTrigger,TriggerON)),NA())</f>
        <v>4.6041925485784674E-3</v>
      </c>
      <c r="H2516" s="42">
        <f>_xll.qlCalendarAdvance(Calendar,$H2515,B2516,"f",FALSE)</f>
        <v>57390</v>
      </c>
      <c r="I2516" s="139">
        <f>_xll.qlInterestRateIndexValueDate(Index1M,$H2516)</f>
        <v>57392</v>
      </c>
      <c r="J2516" s="144">
        <f>IFERROR(_xll.qlIndexFixing(Index1M,$H2516,TRUE,_xll.ohTrigger(RecalcTrigger,Trigger1M)),NA())</f>
        <v>4.623029055113026E-3</v>
      </c>
      <c r="K2516" s="44">
        <f>IFERROR(_xll.qlIndexFixing(Index3M,H2516,TRUE,_xll.ohTrigger(RecalcTrigger,Trigger3M)),NA())</f>
        <v>4.8265733464087236E-3</v>
      </c>
      <c r="L2516" s="44">
        <f>IFERROR(_xll.qlIndexFixing(Index6M,$H2516,TRUE,_xll.ohTrigger(RecalcTrigger,Trigger6M)),NA())</f>
        <v>5.3926782613831041E-3</v>
      </c>
      <c r="M2516" s="145">
        <f>IFERROR(_xll.qlIndexFixing(Index1Y,$H2516,TRUE,_xll.ohTrigger(RecalcTrigger,Trigger1Y)),NA())</f>
        <v>4.931210004301907E-3</v>
      </c>
      <c r="N2516" s="144">
        <f>IFERROR(_xll.qlIndexFixing(ONIndex1M,I2516,TRUE,_xll.ohTrigger(RecalcTrigger,Trigger1M)),NA())</f>
        <v>4.6299678970740388E-3</v>
      </c>
      <c r="O2516" s="44">
        <f>IFERROR(_xll.qlIndexFixing(ONIndex3M,I2516,TRUE,_xll.ohTrigger(RecalcTrigger,Trigger3M)),NA())</f>
        <v>4.8571803971686478E-3</v>
      </c>
      <c r="P2516" s="44">
        <f>IFERROR(_xll.qlIndexFixing(ONIndex6M,I2516,TRUE,_xll.ohTrigger(RecalcTrigger,Trigger6M)),NA())</f>
        <v>5.4205703054144294E-3</v>
      </c>
      <c r="Q2516" s="145">
        <f>IFERROR(_xll.qlIndexFixing(ONIndex1Y,I2516,TRUE,_xll.ohTrigger(RecalcTrigger,Trigger1Y)),NA())</f>
        <v>5.0583251612135172E-3</v>
      </c>
    </row>
    <row r="2517" spans="2:17" x14ac:dyDescent="0.2">
      <c r="B2517" s="39" t="s">
        <v>42</v>
      </c>
      <c r="D2517" s="42">
        <f>_xll.qlCalendarAdvance(Calendar,$D2516,B2517,"f",FALSE)</f>
        <v>57397</v>
      </c>
      <c r="E2517" s="139">
        <f>_xll.qlInterestRateIndexValueDate(IndexON,D2517)</f>
        <v>57397</v>
      </c>
      <c r="F2517" s="155">
        <f>IFERROR(_xll.qlIndexFixing(IndexON,D2517,TRUE,_xll.ohTrigger(RecalcTrigger,TriggerON)),NA())</f>
        <v>4.5988368130434054E-3</v>
      </c>
      <c r="H2517" s="42">
        <f>_xll.qlCalendarAdvance(Calendar,$H2516,B2517,"f",FALSE)</f>
        <v>57397</v>
      </c>
      <c r="I2517" s="139">
        <f>_xll.qlInterestRateIndexValueDate(Index1M,$H2517)</f>
        <v>57399</v>
      </c>
      <c r="J2517" s="144">
        <f>IFERROR(_xll.qlIndexFixing(Index1M,$H2517,TRUE,_xll.ohTrigger(RecalcTrigger,Trigger1M)),NA())</f>
        <v>4.6173299857023486E-3</v>
      </c>
      <c r="K2517" s="44">
        <f>IFERROR(_xll.qlIndexFixing(Index3M,H2517,TRUE,_xll.ohTrigger(RecalcTrigger,Trigger3M)),NA())</f>
        <v>4.8207333078023077E-3</v>
      </c>
      <c r="L2517" s="44">
        <f>IFERROR(_xll.qlIndexFixing(Index6M,$H2517,TRUE,_xll.ohTrigger(RecalcTrigger,Trigger6M)),NA())</f>
        <v>5.3896766889352755E-3</v>
      </c>
      <c r="M2517" s="145">
        <f>IFERROR(_xll.qlIndexFixing(Index1Y,$H2517,TRUE,_xll.ohTrigger(RecalcTrigger,Trigger1Y)),NA())</f>
        <v>4.9258191200502099E-3</v>
      </c>
      <c r="N2517" s="144">
        <f>IFERROR(_xll.qlIndexFixing(ONIndex1M,I2517,TRUE,_xll.ohTrigger(RecalcTrigger,Trigger1M)),NA())</f>
        <v>4.6242586880484993E-3</v>
      </c>
      <c r="O2517" s="44">
        <f>IFERROR(_xll.qlIndexFixing(ONIndex3M,I2517,TRUE,_xll.ohTrigger(RecalcTrigger,Trigger3M)),NA())</f>
        <v>4.851292592444878E-3</v>
      </c>
      <c r="P2517" s="44">
        <f>IFERROR(_xll.qlIndexFixing(ONIndex6M,I2517,TRUE,_xll.ohTrigger(RecalcTrigger,Trigger6M)),NA())</f>
        <v>5.4179462693859648E-3</v>
      </c>
      <c r="Q2517" s="145">
        <f>IFERROR(_xll.qlIndexFixing(ONIndex1Y,I2517,TRUE,_xll.ohTrigger(RecalcTrigger,Trigger1Y)),NA())</f>
        <v>5.0527091981589223E-3</v>
      </c>
    </row>
    <row r="2518" spans="2:17" x14ac:dyDescent="0.2">
      <c r="B2518" s="39" t="s">
        <v>42</v>
      </c>
      <c r="D2518" s="42">
        <f>_xll.qlCalendarAdvance(Calendar,$D2517,B2518,"f",FALSE)</f>
        <v>57404</v>
      </c>
      <c r="E2518" s="139">
        <f>_xll.qlInterestRateIndexValueDate(IndexON,D2518)</f>
        <v>57404</v>
      </c>
      <c r="F2518" s="155">
        <f>IFERROR(_xll.qlIndexFixing(IndexON,D2518,TRUE,_xll.ohTrigger(RecalcTrigger,TriggerON)),NA())</f>
        <v>4.5934895809462972E-3</v>
      </c>
      <c r="H2518" s="42">
        <f>_xll.qlCalendarAdvance(Calendar,$H2517,B2518,"f",FALSE)</f>
        <v>57404</v>
      </c>
      <c r="I2518" s="139">
        <f>_xll.qlInterestRateIndexValueDate(Index1M,$H2518)</f>
        <v>57406</v>
      </c>
      <c r="J2518" s="144">
        <f>IFERROR(_xll.qlIndexFixing(Index1M,$H2518,TRUE,_xll.ohTrigger(RecalcTrigger,Trigger1M)),NA())</f>
        <v>4.6105116331063645E-3</v>
      </c>
      <c r="K2518" s="44">
        <f>IFERROR(_xll.qlIndexFixing(Index3M,H2518,TRUE,_xll.ohTrigger(RecalcTrigger,Trigger3M)),NA())</f>
        <v>4.8129913014082369E-3</v>
      </c>
      <c r="L2518" s="44">
        <f>IFERROR(_xll.qlIndexFixing(Index6M,$H2518,TRUE,_xll.ohTrigger(RecalcTrigger,Trigger6M)),NA())</f>
        <v>5.3858959604321252E-3</v>
      </c>
      <c r="M2518" s="145">
        <f>IFERROR(_xll.qlIndexFixing(Index1Y,$H2518,TRUE,_xll.ohTrigger(RecalcTrigger,Trigger1Y)),NA())</f>
        <v>4.9204384032492639E-3</v>
      </c>
      <c r="N2518" s="144">
        <f>IFERROR(_xll.qlIndexFixing(ONIndex1M,I2518,TRUE,_xll.ohTrigger(RecalcTrigger,Trigger1M)),NA())</f>
        <v>4.618558385738325E-3</v>
      </c>
      <c r="O2518" s="44">
        <f>IFERROR(_xll.qlIndexFixing(ONIndex3M,I2518,TRUE,_xll.ohTrigger(RecalcTrigger,Trigger3M)),NA())</f>
        <v>4.8454142470344408E-3</v>
      </c>
      <c r="P2518" s="44">
        <f>IFERROR(_xll.qlIndexFixing(ONIndex6M,I2518,TRUE,_xll.ohTrigger(RecalcTrigger,Trigger6M)),NA())</f>
        <v>5.4152925818762299E-3</v>
      </c>
      <c r="Q2518" s="145">
        <f>IFERROR(_xll.qlIndexFixing(ONIndex1Y,I2518,TRUE,_xll.ohTrigger(RecalcTrigger,Trigger1Y)),NA())</f>
        <v>5.0471026415799258E-3</v>
      </c>
    </row>
    <row r="2519" spans="2:17" x14ac:dyDescent="0.2">
      <c r="B2519" s="39" t="s">
        <v>42</v>
      </c>
      <c r="D2519" s="42">
        <f>_xll.qlCalendarAdvance(Calendar,$D2518,B2519,"f",FALSE)</f>
        <v>57411</v>
      </c>
      <c r="E2519" s="139">
        <f>_xll.qlInterestRateIndexValueDate(IndexON,D2519)</f>
        <v>57411</v>
      </c>
      <c r="F2519" s="155">
        <f>IFERROR(_xll.qlIndexFixing(IndexON,D2519,TRUE,_xll.ohTrigger(RecalcTrigger,TriggerON)),NA())</f>
        <v>4.5881508795453385E-3</v>
      </c>
      <c r="H2519" s="42">
        <f>_xll.qlCalendarAdvance(Calendar,$H2518,B2519,"f",FALSE)</f>
        <v>57411</v>
      </c>
      <c r="I2519" s="139">
        <f>_xll.qlInterestRateIndexValueDate(Index1M,$H2519)</f>
        <v>57413</v>
      </c>
      <c r="J2519" s="144">
        <f>IFERROR(_xll.qlIndexFixing(Index1M,$H2519,TRUE,_xll.ohTrigger(RecalcTrigger,Trigger1M)),NA())</f>
        <v>4.6048322091068834E-3</v>
      </c>
      <c r="K2519" s="44">
        <f>IFERROR(_xll.qlIndexFixing(Index3M,H2519,TRUE,_xll.ohTrigger(RecalcTrigger,Trigger3M)),NA())</f>
        <v>4.8071736811027442E-3</v>
      </c>
      <c r="L2519" s="44">
        <f>IFERROR(_xll.qlIndexFixing(Index6M,$H2519,TRUE,_xll.ohTrigger(RecalcTrigger,Trigger6M)),NA())</f>
        <v>5.3828246125676568E-3</v>
      </c>
      <c r="M2519" s="145">
        <f>IFERROR(_xll.qlIndexFixing(Index1Y,$H2519,TRUE,_xll.ohTrigger(RecalcTrigger,Trigger1Y)),NA())</f>
        <v>4.9150678805005687E-3</v>
      </c>
      <c r="N2519" s="144">
        <f>IFERROR(_xll.qlIndexFixing(ONIndex1M,I2519,TRUE,_xll.ohTrigger(RecalcTrigger,Trigger1M)),NA())</f>
        <v>4.6128670187606247E-3</v>
      </c>
      <c r="O2519" s="44">
        <f>IFERROR(_xll.qlIndexFixing(ONIndex3M,I2519,TRUE,_xll.ohTrigger(RecalcTrigger,Trigger3M)),NA())</f>
        <v>4.8395453901939334E-3</v>
      </c>
      <c r="P2519" s="44">
        <f>IFERROR(_xll.qlIndexFixing(ONIndex6M,I2519,TRUE,_xll.ohTrigger(RecalcTrigger,Trigger6M)),NA())</f>
        <v>5.4126091895678741E-3</v>
      </c>
      <c r="Q2519" s="145">
        <f>IFERROR(_xll.qlIndexFixing(ONIndex1Y,I2519,TRUE,_xll.ohTrigger(RecalcTrigger,Trigger1Y)),NA())</f>
        <v>5.0415055181751711E-3</v>
      </c>
    </row>
    <row r="2520" spans="2:17" x14ac:dyDescent="0.2">
      <c r="B2520" s="39" t="s">
        <v>42</v>
      </c>
      <c r="D2520" s="42">
        <f>_xll.qlCalendarAdvance(Calendar,$D2519,B2520,"f",FALSE)</f>
        <v>57418</v>
      </c>
      <c r="E2520" s="139">
        <f>_xll.qlInterestRateIndexValueDate(IndexON,D2520)</f>
        <v>57418</v>
      </c>
      <c r="F2520" s="155">
        <f>IFERROR(_xll.qlIndexFixing(IndexON,D2520,TRUE,_xll.ohTrigger(RecalcTrigger,TriggerON)),NA())</f>
        <v>4.5828207356191086E-3</v>
      </c>
      <c r="H2520" s="42">
        <f>_xll.qlCalendarAdvance(Calendar,$H2519,B2520,"f",FALSE)</f>
        <v>57418</v>
      </c>
      <c r="I2520" s="139">
        <f>_xll.qlInterestRateIndexValueDate(Index1M,$H2520)</f>
        <v>57420</v>
      </c>
      <c r="J2520" s="144">
        <f>IFERROR(_xll.qlIndexFixing(Index1M,$H2520,TRUE,_xll.ohTrigger(RecalcTrigger,Trigger1M)),NA())</f>
        <v>4.5991618005048638E-3</v>
      </c>
      <c r="K2520" s="44">
        <f>IFERROR(_xll.qlIndexFixing(Index3M,H2520,TRUE,_xll.ohTrigger(RecalcTrigger,Trigger3M)),NA())</f>
        <v>4.801365776900067E-3</v>
      </c>
      <c r="L2520" s="44">
        <f>IFERROR(_xll.qlIndexFixing(Index6M,$H2520,TRUE,_xll.ohTrigger(RecalcTrigger,Trigger6M)),NA())</f>
        <v>5.3797227580560337E-3</v>
      </c>
      <c r="M2520" s="145">
        <f>IFERROR(_xll.qlIndexFixing(Index1Y,$H2520,TRUE,_xll.ohTrigger(RecalcTrigger,Trigger1Y)),NA())</f>
        <v>4.9097075784067133E-3</v>
      </c>
      <c r="N2520" s="144">
        <f>IFERROR(_xll.qlIndexFixing(ONIndex1M,I2520,TRUE,_xll.ohTrigger(RecalcTrigger,Trigger1M)),NA())</f>
        <v>4.6071846159723151E-3</v>
      </c>
      <c r="O2520" s="44">
        <f>IFERROR(_xll.qlIndexFixing(ONIndex3M,I2520,TRUE,_xll.ohTrigger(RecalcTrigger,Trigger3M)),NA())</f>
        <v>4.8336860511000168E-3</v>
      </c>
      <c r="P2520" s="44">
        <f>IFERROR(_xll.qlIndexFixing(ONIndex6M,I2520,TRUE,_xll.ohTrigger(RecalcTrigger,Trigger6M)),NA())</f>
        <v>5.4098960392234829E-3</v>
      </c>
      <c r="Q2520" s="145">
        <f>IFERROR(_xll.qlIndexFixing(ONIndex1Y,I2520,TRUE,_xll.ohTrigger(RecalcTrigger,Trigger1Y)),NA())</f>
        <v>5.0359178544834293E-3</v>
      </c>
    </row>
    <row r="2521" spans="2:17" x14ac:dyDescent="0.2">
      <c r="B2521" s="39" t="s">
        <v>42</v>
      </c>
      <c r="D2521" s="42">
        <f>_xll.qlCalendarAdvance(Calendar,$D2520,B2521,"f",FALSE)</f>
        <v>57425</v>
      </c>
      <c r="E2521" s="139">
        <f>_xll.qlInterestRateIndexValueDate(IndexON,D2521)</f>
        <v>57425</v>
      </c>
      <c r="F2521" s="155">
        <f>IFERROR(_xll.qlIndexFixing(IndexON,D2521,TRUE,_xll.ohTrigger(RecalcTrigger,TriggerON)),NA())</f>
        <v>4.5774991761859951E-3</v>
      </c>
      <c r="H2521" s="42">
        <f>_xll.qlCalendarAdvance(Calendar,$H2520,B2521,"f",FALSE)</f>
        <v>57425</v>
      </c>
      <c r="I2521" s="139">
        <f>_xll.qlInterestRateIndexValueDate(Index1M,$H2521)</f>
        <v>57427</v>
      </c>
      <c r="J2521" s="144">
        <f>IFERROR(_xll.qlIndexFixing(Index1M,$H2521,TRUE,_xll.ohTrigger(RecalcTrigger,Trigger1M)),NA())</f>
        <v>4.5931261826948067E-3</v>
      </c>
      <c r="K2521" s="44">
        <f>IFERROR(_xll.qlIndexFixing(Index3M,H2521,TRUE,_xll.ohTrigger(RecalcTrigger,Trigger3M)),NA())</f>
        <v>4.7955676180321425E-3</v>
      </c>
      <c r="L2521" s="44">
        <f>IFERROR(_xll.qlIndexFixing(Index6M,$H2521,TRUE,_xll.ohTrigger(RecalcTrigger,Trigger6M)),NA())</f>
        <v>5.3765903436209543E-3</v>
      </c>
      <c r="M2521" s="145">
        <f>IFERROR(_xll.qlIndexFixing(Index1Y,$H2521,TRUE,_xll.ohTrigger(RecalcTrigger,Trigger1Y)),NA())</f>
        <v>4.9043575235694159E-3</v>
      </c>
      <c r="N2521" s="144">
        <f>IFERROR(_xll.qlIndexFixing(ONIndex1M,I2521,TRUE,_xll.ohTrigger(RecalcTrigger,Trigger1M)),NA())</f>
        <v>4.601511205990505E-3</v>
      </c>
      <c r="O2521" s="44">
        <f>IFERROR(_xll.qlIndexFixing(ONIndex3M,I2521,TRUE,_xll.ohTrigger(RecalcTrigger,Trigger3M)),NA())</f>
        <v>4.8278362590892243E-3</v>
      </c>
      <c r="P2521" s="44">
        <f>IFERROR(_xll.qlIndexFixing(ONIndex6M,I2521,TRUE,_xll.ohTrigger(RecalcTrigger,Trigger6M)),NA())</f>
        <v>5.4071530776855781E-3</v>
      </c>
      <c r="Q2521" s="145">
        <f>IFERROR(_xll.qlIndexFixing(ONIndex1Y,I2521,TRUE,_xll.ohTrigger(RecalcTrigger,Trigger1Y)),NA())</f>
        <v>5.0303396772033437E-3</v>
      </c>
    </row>
    <row r="2522" spans="2:17" x14ac:dyDescent="0.2">
      <c r="B2522" s="39" t="s">
        <v>42</v>
      </c>
      <c r="D2522" s="42">
        <f>_xll.qlCalendarAdvance(Calendar,$D2521,B2522,"f",FALSE)</f>
        <v>57432</v>
      </c>
      <c r="E2522" s="139">
        <f>_xll.qlInterestRateIndexValueDate(IndexON,D2522)</f>
        <v>57432</v>
      </c>
      <c r="F2522" s="155">
        <f>IFERROR(_xll.qlIndexFixing(IndexON,D2522,TRUE,_xll.ohTrigger(RecalcTrigger,TriggerON)),NA())</f>
        <v>4.5721862281844494E-3</v>
      </c>
      <c r="H2522" s="42">
        <f>_xll.qlCalendarAdvance(Calendar,$H2521,B2522,"f",FALSE)</f>
        <v>57432</v>
      </c>
      <c r="I2522" s="139">
        <f>_xll.qlInterestRateIndexValueDate(Index1M,$H2522)</f>
        <v>57434</v>
      </c>
      <c r="J2522" s="144">
        <f>IFERROR(_xll.qlIndexFixing(Index1M,$H2522,TRUE,_xll.ohTrigger(RecalcTrigger,Trigger1M)),NA())</f>
        <v>4.5878481443613209E-3</v>
      </c>
      <c r="K2522" s="44">
        <f>IFERROR(_xll.qlIndexFixing(Index3M,H2522,TRUE,_xll.ohTrigger(RecalcTrigger,Trigger3M)),NA())</f>
        <v>4.7909185579803363E-3</v>
      </c>
      <c r="L2522" s="44">
        <f>IFERROR(_xll.qlIndexFixing(Index6M,$H2522,TRUE,_xll.ohTrigger(RecalcTrigger,Trigger6M)),NA())</f>
        <v>5.3740161657608344E-3</v>
      </c>
      <c r="M2522" s="145">
        <f>IFERROR(_xll.qlIndexFixing(Index1Y,$H2522,TRUE,_xll.ohTrigger(RecalcTrigger,Trigger1Y)),NA())</f>
        <v>4.9000420914705675E-3</v>
      </c>
      <c r="N2522" s="144">
        <f>IFERROR(_xll.qlIndexFixing(ONIndex1M,I2522,TRUE,_xll.ohTrigger(RecalcTrigger,Trigger1M)),NA())</f>
        <v>4.5958468175921752E-3</v>
      </c>
      <c r="O2522" s="44">
        <f>IFERROR(_xll.qlIndexFixing(ONIndex3M,I2522,TRUE,_xll.ohTrigger(RecalcTrigger,Trigger3M)),NA())</f>
        <v>4.821996043338217E-3</v>
      </c>
      <c r="P2522" s="44">
        <f>IFERROR(_xll.qlIndexFixing(ONIndex6M,I2522,TRUE,_xll.ohTrigger(RecalcTrigger,Trigger6M)),NA())</f>
        <v>5.4043802513970007E-3</v>
      </c>
      <c r="Q2522" s="145">
        <f>IFERROR(_xll.qlIndexFixing(ONIndex1Y,I2522,TRUE,_xll.ohTrigger(RecalcTrigger,Trigger1Y)),NA())</f>
        <v>5.0247710130335577E-3</v>
      </c>
    </row>
    <row r="2523" spans="2:17" x14ac:dyDescent="0.2">
      <c r="B2523" s="39" t="s">
        <v>42</v>
      </c>
      <c r="D2523" s="42">
        <f>_xll.qlCalendarAdvance(Calendar,$D2522,B2523,"f",FALSE)</f>
        <v>57439</v>
      </c>
      <c r="E2523" s="139">
        <f>_xll.qlInterestRateIndexValueDate(IndexON,D2523)</f>
        <v>57439</v>
      </c>
      <c r="F2523" s="155">
        <f>IFERROR(_xll.qlIndexFixing(IndexON,D2523,TRUE,_xll.ohTrigger(RecalcTrigger,TriggerON)),NA())</f>
        <v>4.566881918552923E-3</v>
      </c>
      <c r="H2523" s="42">
        <f>_xll.qlCalendarAdvance(Calendar,$H2522,B2523,"f",FALSE)</f>
        <v>57439</v>
      </c>
      <c r="I2523" s="139">
        <f>_xll.qlInterestRateIndexValueDate(Index1M,$H2523)</f>
        <v>57441</v>
      </c>
      <c r="J2523" s="144">
        <f>IFERROR(_xll.qlIndexFixing(Index1M,$H2523,TRUE,_xll.ohTrigger(RecalcTrigger,Trigger1M)),NA())</f>
        <v>4.5822049542551448E-3</v>
      </c>
      <c r="K2523" s="44">
        <f>IFERROR(_xll.qlIndexFixing(Index3M,H2523,TRUE,_xll.ohTrigger(RecalcTrigger,Trigger3M)),NA())</f>
        <v>4.7851380909074226E-3</v>
      </c>
      <c r="L2523" s="44">
        <f>IFERROR(_xll.qlIndexFixing(Index6M,$H2523,TRUE,_xll.ohTrigger(RecalcTrigger,Trigger6M)),NA())</f>
        <v>5.3702336218734879E-3</v>
      </c>
      <c r="M2523" s="145">
        <f>IFERROR(_xll.qlIndexFixing(Index1Y,$H2523,TRUE,_xll.ohTrigger(RecalcTrigger,Trigger1Y)),NA())</f>
        <v>4.8936882620694098E-3</v>
      </c>
      <c r="N2523" s="144">
        <f>IFERROR(_xll.qlIndexFixing(ONIndex1M,I2523,TRUE,_xll.ohTrigger(RecalcTrigger,Trigger1M)),NA())</f>
        <v>4.5901914795543064E-3</v>
      </c>
      <c r="O2523" s="44">
        <f>IFERROR(_xll.qlIndexFixing(ONIndex3M,I2523,TRUE,_xll.ohTrigger(RecalcTrigger,Trigger3M)),NA())</f>
        <v>4.8161654331035919E-3</v>
      </c>
      <c r="P2523" s="44">
        <f>IFERROR(_xll.qlIndexFixing(ONIndex6M,I2523,TRUE,_xll.ohTrigger(RecalcTrigger,Trigger6M)),NA())</f>
        <v>5.4015775074400807E-3</v>
      </c>
      <c r="Q2523" s="145">
        <f>IFERROR(_xll.qlIndexFixing(ONIndex1Y,I2523,TRUE,_xll.ohTrigger(RecalcTrigger,Trigger1Y)),NA())</f>
        <v>5.0192118884329062E-3</v>
      </c>
    </row>
    <row r="2524" spans="2:17" x14ac:dyDescent="0.2">
      <c r="B2524" s="39" t="s">
        <v>42</v>
      </c>
      <c r="D2524" s="42">
        <f>_xll.qlCalendarAdvance(Calendar,$D2523,B2524,"f",FALSE)</f>
        <v>57446</v>
      </c>
      <c r="E2524" s="139">
        <f>_xll.qlInterestRateIndexValueDate(IndexON,D2524)</f>
        <v>57446</v>
      </c>
      <c r="F2524" s="155">
        <f>IFERROR(_xll.qlIndexFixing(IndexON,D2524,TRUE,_xll.ohTrigger(RecalcTrigger,TriggerON)),NA())</f>
        <v>4.5615862742298674E-3</v>
      </c>
      <c r="H2524" s="42">
        <f>_xll.qlCalendarAdvance(Calendar,$H2523,B2524,"f",FALSE)</f>
        <v>57446</v>
      </c>
      <c r="I2524" s="139">
        <f>_xll.qlInterestRateIndexValueDate(Index1M,$H2524)</f>
        <v>57448</v>
      </c>
      <c r="J2524" s="144">
        <f>IFERROR(_xll.qlIndexFixing(Index1M,$H2524,TRUE,_xll.ohTrigger(RecalcTrigger,Trigger1M)),NA())</f>
        <v>4.5765708944145445E-3</v>
      </c>
      <c r="K2524" s="44">
        <f>IFERROR(_xll.qlIndexFixing(Index3M,H2524,TRUE,_xll.ohTrigger(RecalcTrigger,Trigger3M)),NA())</f>
        <v>4.7793674499375166E-3</v>
      </c>
      <c r="L2524" s="44">
        <f>IFERROR(_xll.qlIndexFixing(Index6M,$H2524,TRUE,_xll.ohTrigger(RecalcTrigger,Trigger6M)),NA())</f>
        <v>5.3670092080158414E-3</v>
      </c>
      <c r="M2524" s="145">
        <f>IFERROR(_xll.qlIndexFixing(Index1Y,$H2524,TRUE,_xll.ohTrigger(RecalcTrigger,Trigger1Y)),NA())</f>
        <v>4.8880291484770799E-3</v>
      </c>
      <c r="N2524" s="144">
        <f>IFERROR(_xll.qlIndexFixing(ONIndex1M,I2524,TRUE,_xll.ohTrigger(RecalcTrigger,Trigger1M)),NA())</f>
        <v>4.5845452204140713E-3</v>
      </c>
      <c r="O2524" s="44">
        <f>IFERROR(_xll.qlIndexFixing(ONIndex3M,I2524,TRUE,_xll.ohTrigger(RecalcTrigger,Trigger3M)),NA())</f>
        <v>4.8103444578018184E-3</v>
      </c>
      <c r="P2524" s="44">
        <f>IFERROR(_xll.qlIndexFixing(ONIndex6M,I2524,TRUE,_xll.ohTrigger(RecalcTrigger,Trigger6M)),NA())</f>
        <v>5.3987447920977871E-3</v>
      </c>
      <c r="Q2524" s="145">
        <f>IFERROR(_xll.qlIndexFixing(ONIndex1Y,I2524,TRUE,_xll.ohTrigger(RecalcTrigger,Trigger1Y)),NA())</f>
        <v>5.0136623301000327E-3</v>
      </c>
    </row>
    <row r="2525" spans="2:17" x14ac:dyDescent="0.2">
      <c r="B2525" s="39" t="s">
        <v>42</v>
      </c>
      <c r="D2525" s="42">
        <f>_xll.qlCalendarAdvance(Calendar,$D2524,B2525,"f",FALSE)</f>
        <v>57453</v>
      </c>
      <c r="E2525" s="139">
        <f>_xll.qlInterestRateIndexValueDate(IndexON,D2525)</f>
        <v>57453</v>
      </c>
      <c r="F2525" s="155">
        <f>IFERROR(_xll.qlIndexFixing(IndexON,D2525,TRUE,_xll.ohTrigger(RecalcTrigger,TriggerON)),NA())</f>
        <v>4.556299322073798E-3</v>
      </c>
      <c r="H2525" s="42">
        <f>_xll.qlCalendarAdvance(Calendar,$H2524,B2525,"f",FALSE)</f>
        <v>57453</v>
      </c>
      <c r="I2525" s="139">
        <f>_xll.qlInterestRateIndexValueDate(Index1M,$H2525)</f>
        <v>57459</v>
      </c>
      <c r="J2525" s="144">
        <f>IFERROR(_xll.qlIndexFixing(Index1M,$H2525,TRUE,_xll.ohTrigger(RecalcTrigger,Trigger1M)),NA())</f>
        <v>4.5681075303063423E-3</v>
      </c>
      <c r="K2525" s="44">
        <f>IFERROR(_xll.qlIndexFixing(Index3M,H2525,TRUE,_xll.ohTrigger(RecalcTrigger,Trigger3M)),NA())</f>
        <v>4.7703192229021996E-3</v>
      </c>
      <c r="L2525" s="44">
        <f>IFERROR(_xll.qlIndexFixing(Index6M,$H2525,TRUE,_xll.ohTrigger(RecalcTrigger,Trigger6M)),NA())</f>
        <v>5.3622890169891515E-3</v>
      </c>
      <c r="M2525" s="145">
        <f>IFERROR(_xll.qlIndexFixing(Index1Y,$H2525,TRUE,_xll.ohTrigger(RecalcTrigger,Trigger1Y)),NA())</f>
        <v>4.8807093218188116E-3</v>
      </c>
      <c r="N2525" s="144">
        <f>IFERROR(_xll.qlIndexFixing(ONIndex1M,I2525,TRUE,_xll.ohTrigger(RecalcTrigger,Trigger1M)),NA())</f>
        <v>4.5772991312453826E-3</v>
      </c>
      <c r="O2525" s="44">
        <f>IFERROR(_xll.qlIndexFixing(ONIndex3M,I2525,TRUE,_xll.ohTrigger(RecalcTrigger,Trigger3M)),NA())</f>
        <v>4.8028745507089354E-3</v>
      </c>
      <c r="P2525" s="44">
        <f>IFERROR(_xll.qlIndexFixing(ONIndex6M,I2525,TRUE,_xll.ohTrigger(RecalcTrigger,Trigger6M)),NA())</f>
        <v>5.395058604822367E-3</v>
      </c>
      <c r="Q2525" s="145">
        <f>IFERROR(_xll.qlIndexFixing(ONIndex1Y,I2525,TRUE,_xll.ohTrigger(RecalcTrigger,Trigger1Y)),NA())</f>
        <v>5.0065412832278611E-3</v>
      </c>
    </row>
    <row r="2526" spans="2:17" x14ac:dyDescent="0.2">
      <c r="B2526" s="39" t="s">
        <v>42</v>
      </c>
      <c r="D2526" s="42">
        <f>_xll.qlCalendarAdvance(Calendar,$D2525,B2526,"f",FALSE)</f>
        <v>57460</v>
      </c>
      <c r="E2526" s="139">
        <f>_xll.qlInterestRateIndexValueDate(IndexON,D2526)</f>
        <v>57460</v>
      </c>
      <c r="F2526" s="155">
        <f>IFERROR(_xll.qlIndexFixing(IndexON,D2526,TRUE,_xll.ohTrigger(RecalcTrigger,TriggerON)),NA())</f>
        <v>4.5510210891830383E-3</v>
      </c>
      <c r="H2526" s="42">
        <f>_xll.qlCalendarAdvance(Calendar,$H2525,B2526,"f",FALSE)</f>
        <v>57460</v>
      </c>
      <c r="I2526" s="139">
        <f>_xll.qlInterestRateIndexValueDate(Index1M,$H2526)</f>
        <v>57462</v>
      </c>
      <c r="J2526" s="144">
        <f>IFERROR(_xll.qlIndexFixing(Index1M,$H2526,TRUE,_xll.ohTrigger(RecalcTrigger,Trigger1M)),NA())</f>
        <v>4.5653302803930294E-3</v>
      </c>
      <c r="K2526" s="44">
        <f>IFERROR(_xll.qlIndexFixing(Index3M,H2526,TRUE,_xll.ohTrigger(RecalcTrigger,Trigger3M)),NA())</f>
        <v>4.7678557632531808E-3</v>
      </c>
      <c r="L2526" s="44">
        <f>IFERROR(_xll.qlIndexFixing(Index6M,$H2526,TRUE,_xll.ohTrigger(RecalcTrigger,Trigger6M)),NA())</f>
        <v>5.3604680079801618E-3</v>
      </c>
      <c r="M2526" s="145">
        <f>IFERROR(_xll.qlIndexFixing(Index1Y,$H2526,TRUE,_xll.ohTrigger(RecalcTrigger,Trigger1Y)),NA())</f>
        <v>4.8777618892716186E-3</v>
      </c>
      <c r="N2526" s="144">
        <f>IFERROR(_xll.qlIndexFixing(ONIndex1M,I2526,TRUE,_xll.ohTrigger(RecalcTrigger,Trigger1M)),NA())</f>
        <v>4.572476799431513E-3</v>
      </c>
      <c r="O2526" s="44">
        <f>IFERROR(_xll.qlIndexFixing(ONIndex3M,I2526,TRUE,_xll.ohTrigger(RecalcTrigger,Trigger3M)),NA())</f>
        <v>4.7979035185630181E-3</v>
      </c>
      <c r="P2526" s="44">
        <f>IFERROR(_xll.qlIndexFixing(ONIndex6M,I2526,TRUE,_xll.ohTrigger(RecalcTrigger,Trigger6M)),NA())</f>
        <v>5.39257351716671E-3</v>
      </c>
      <c r="Q2526" s="145">
        <f>IFERROR(_xll.qlIndexFixing(ONIndex1Y,I2526,TRUE,_xll.ohTrigger(RecalcTrigger,Trigger1Y)),NA())</f>
        <v>5.0018027565368328E-3</v>
      </c>
    </row>
    <row r="2527" spans="2:17" x14ac:dyDescent="0.2">
      <c r="B2527" s="39" t="s">
        <v>42</v>
      </c>
      <c r="D2527" s="42">
        <f>_xll.qlCalendarAdvance(Calendar,$D2526,B2527,"f",FALSE)</f>
        <v>57467</v>
      </c>
      <c r="E2527" s="139">
        <f>_xll.qlInterestRateIndexValueDate(IndexON,D2527)</f>
        <v>57467</v>
      </c>
      <c r="F2527" s="155">
        <f>IFERROR(_xll.qlIndexFixing(IndexON,D2527,TRUE,_xll.ohTrigger(RecalcTrigger,TriggerON)),NA())</f>
        <v>4.5457516024161038E-3</v>
      </c>
      <c r="H2527" s="42">
        <f>_xll.qlCalendarAdvance(Calendar,$H2526,B2527,"f",FALSE)</f>
        <v>57467</v>
      </c>
      <c r="I2527" s="139">
        <f>_xll.qlInterestRateIndexValueDate(Index1M,$H2527)</f>
        <v>57469</v>
      </c>
      <c r="J2527" s="144">
        <f>IFERROR(_xll.qlIndexFixing(Index1M,$H2527,TRUE,_xll.ohTrigger(RecalcTrigger,Trigger1M)),NA())</f>
        <v>4.5597237836423046E-3</v>
      </c>
      <c r="K2527" s="44">
        <f>IFERROR(_xll.qlIndexFixing(Index3M,H2527,TRUE,_xll.ohTrigger(RecalcTrigger,Trigger3M)),NA())</f>
        <v>4.7609849539933195E-3</v>
      </c>
      <c r="L2527" s="44">
        <f>IFERROR(_xll.qlIndexFixing(Index6M,$H2527,TRUE,_xll.ohTrigger(RecalcTrigger,Trigger6M)),NA())</f>
        <v>5.3571511152659427E-3</v>
      </c>
      <c r="M2527" s="145">
        <f>IFERROR(_xll.qlIndexFixing(Index1Y,$H2527,TRUE,_xll.ohTrigger(RecalcTrigger,Trigger1Y)),NA())</f>
        <v>4.8724738765949403E-3</v>
      </c>
      <c r="N2527" s="144">
        <f>IFERROR(_xll.qlIndexFixing(ONIndex1M,I2527,TRUE,_xll.ohTrigger(RecalcTrigger,Trigger1M)),NA())</f>
        <v>4.5676612043088483E-3</v>
      </c>
      <c r="O2527" s="44">
        <f>IFERROR(_xll.qlIndexFixing(ONIndex3M,I2527,TRUE,_xll.ohTrigger(RecalcTrigger,Trigger3M)),NA())</f>
        <v>4.7929396325407936E-3</v>
      </c>
      <c r="P2527" s="44">
        <f>IFERROR(_xll.qlIndexFixing(ONIndex6M,I2527,TRUE,_xll.ohTrigger(RecalcTrigger,Trigger6M)),NA())</f>
        <v>5.3900662869033056E-3</v>
      </c>
      <c r="Q2527" s="145">
        <f>IFERROR(_xll.qlIndexFixing(ONIndex1Y,I2527,TRUE,_xll.ohTrigger(RecalcTrigger,Trigger1Y)),NA())</f>
        <v>4.9970713195346406E-3</v>
      </c>
    </row>
    <row r="2528" spans="2:17" x14ac:dyDescent="0.2">
      <c r="B2528" s="39" t="s">
        <v>42</v>
      </c>
      <c r="D2528" s="42">
        <f>_xll.qlCalendarAdvance(Calendar,$D2527,B2528,"f",FALSE)</f>
        <v>57474</v>
      </c>
      <c r="E2528" s="139">
        <f>_xll.qlInterestRateIndexValueDate(IndexON,D2528)</f>
        <v>57474</v>
      </c>
      <c r="F2528" s="155">
        <f>IFERROR(_xll.qlIndexFixing(IndexON,D2528,TRUE,_xll.ohTrigger(RecalcTrigger,TriggerON)),NA())</f>
        <v>4.5404908887114459E-3</v>
      </c>
      <c r="H2528" s="42">
        <f>_xll.qlCalendarAdvance(Calendar,$H2527,B2528,"f",FALSE)</f>
        <v>57474</v>
      </c>
      <c r="I2528" s="139">
        <f>_xll.qlInterestRateIndexValueDate(Index1M,$H2528)</f>
        <v>57476</v>
      </c>
      <c r="J2528" s="144">
        <f>IFERROR(_xll.qlIndexFixing(Index1M,$H2528,TRUE,_xll.ohTrigger(RecalcTrigger,Trigger1M)),NA())</f>
        <v>4.5541265320226919E-3</v>
      </c>
      <c r="K2528" s="44">
        <f>IFERROR(_xll.qlIndexFixing(Index3M,H2528,TRUE,_xll.ohTrigger(RecalcTrigger,Trigger3M)),NA())</f>
        <v>4.7552558310334486E-3</v>
      </c>
      <c r="L2528" s="44">
        <f>IFERROR(_xll.qlIndexFixing(Index6M,$H2528,TRUE,_xll.ohTrigger(RecalcTrigger,Trigger6M)),NA())</f>
        <v>5.3538032897339034E-3</v>
      </c>
      <c r="M2528" s="145">
        <f>IFERROR(_xll.qlIndexFixing(Index1Y,$H2528,TRUE,_xll.ohTrigger(RecalcTrigger,Trigger1Y)),NA())</f>
        <v>4.8671962973798775E-3</v>
      </c>
      <c r="N2528" s="144">
        <f>IFERROR(_xll.qlIndexFixing(ONIndex1M,I2528,TRUE,_xll.ohTrigger(RecalcTrigger,Trigger1M)),NA())</f>
        <v>4.5620515484490198E-3</v>
      </c>
      <c r="O2528" s="44">
        <f>IFERROR(_xll.qlIndexFixing(ONIndex3M,I2528,TRUE,_xll.ohTrigger(RecalcTrigger,Trigger3M)),NA())</f>
        <v>4.787157488497229E-3</v>
      </c>
      <c r="P2528" s="44">
        <f>IFERROR(_xll.qlIndexFixing(ONIndex6M,I2528,TRUE,_xll.ohTrigger(RecalcTrigger,Trigger6M)),NA())</f>
        <v>5.3871131543647977E-3</v>
      </c>
      <c r="Q2528" s="145">
        <f>IFERROR(_xll.qlIndexFixing(ONIndex1Y,I2528,TRUE,_xll.ohTrigger(RecalcTrigger,Trigger1Y)),NA())</f>
        <v>4.9915602928596314E-3</v>
      </c>
    </row>
    <row r="2529" spans="2:17" x14ac:dyDescent="0.2">
      <c r="B2529" s="39" t="s">
        <v>42</v>
      </c>
      <c r="D2529" s="42">
        <f>_xll.qlCalendarAdvance(Calendar,$D2528,B2529,"f",FALSE)</f>
        <v>57481</v>
      </c>
      <c r="E2529" s="139">
        <f>_xll.qlInterestRateIndexValueDate(IndexON,D2529)</f>
        <v>57481</v>
      </c>
      <c r="F2529" s="155">
        <f>IFERROR(_xll.qlIndexFixing(IndexON,D2529,TRUE,_xll.ohTrigger(RecalcTrigger,TriggerON)),NA())</f>
        <v>4.5352389750075162E-3</v>
      </c>
      <c r="H2529" s="42">
        <f>_xll.qlCalendarAdvance(Calendar,$H2528,B2529,"f",FALSE)</f>
        <v>57481</v>
      </c>
      <c r="I2529" s="139">
        <f>_xll.qlInterestRateIndexValueDate(Index1M,$H2529)</f>
        <v>57483</v>
      </c>
      <c r="J2529" s="144">
        <f>IFERROR(_xll.qlIndexFixing(Index1M,$H2529,TRUE,_xll.ohTrigger(RecalcTrigger,Trigger1M)),NA())</f>
        <v>4.5485385542518644E-3</v>
      </c>
      <c r="K2529" s="44">
        <f>IFERROR(_xll.qlIndexFixing(Index3M,H2529,TRUE,_xll.ohTrigger(RecalcTrigger,Trigger3M)),NA())</f>
        <v>4.7495366872825255E-3</v>
      </c>
      <c r="L2529" s="44">
        <f>IFERROR(_xll.qlIndexFixing(Index6M,$H2529,TRUE,_xll.ohTrigger(RecalcTrigger,Trigger6M)),NA())</f>
        <v>5.3504244781211359E-3</v>
      </c>
      <c r="M2529" s="145">
        <f>IFERROR(_xll.qlIndexFixing(Index1Y,$H2529,TRUE,_xll.ohTrigger(RecalcTrigger,Trigger1Y)),NA())</f>
        <v>4.8619291782259696E-3</v>
      </c>
      <c r="N2529" s="144">
        <f>IFERROR(_xll.qlIndexFixing(ONIndex1M,I2529,TRUE,_xll.ohTrigger(RecalcTrigger,Trigger1M)),NA())</f>
        <v>4.5564511151319209E-3</v>
      </c>
      <c r="O2529" s="44">
        <f>IFERROR(_xll.qlIndexFixing(ONIndex3M,I2529,TRUE,_xll.ohTrigger(RecalcTrigger,Trigger3M)),NA())</f>
        <v>4.7813851256695017E-3</v>
      </c>
      <c r="P2529" s="44">
        <f>IFERROR(_xll.qlIndexFixing(ONIndex6M,I2529,TRUE,_xll.ohTrigger(RecalcTrigger,Trigger6M)),NA())</f>
        <v>5.3841297844137159E-3</v>
      </c>
      <c r="Q2529" s="145">
        <f>IFERROR(_xll.qlIndexFixing(ONIndex1Y,I2529,TRUE,_xll.ohTrigger(RecalcTrigger,Trigger1Y)),NA())</f>
        <v>4.9860589656258725E-3</v>
      </c>
    </row>
    <row r="2530" spans="2:17" x14ac:dyDescent="0.2">
      <c r="B2530" s="39" t="s">
        <v>42</v>
      </c>
      <c r="D2530" s="42">
        <f>_xll.qlCalendarAdvance(Calendar,$D2529,B2530,"f",FALSE)</f>
        <v>57488</v>
      </c>
      <c r="E2530" s="139">
        <f>_xll.qlInterestRateIndexValueDate(IndexON,D2530)</f>
        <v>57488</v>
      </c>
      <c r="F2530" s="155">
        <f>IFERROR(_xll.qlIndexFixing(IndexON,D2530,TRUE,_xll.ohTrigger(RecalcTrigger,TriggerON)),NA())</f>
        <v>4.529995888242766E-3</v>
      </c>
      <c r="H2530" s="42">
        <f>_xll.qlCalendarAdvance(Calendar,$H2529,B2530,"f",FALSE)</f>
        <v>57488</v>
      </c>
      <c r="I2530" s="139">
        <f>_xll.qlInterestRateIndexValueDate(Index1M,$H2530)</f>
        <v>57490</v>
      </c>
      <c r="J2530" s="144">
        <f>IFERROR(_xll.qlIndexFixing(Index1M,$H2530,TRUE,_xll.ohTrigger(RecalcTrigger,Trigger1M)),NA())</f>
        <v>4.5429598790423398E-3</v>
      </c>
      <c r="K2530" s="44">
        <f>IFERROR(_xll.qlIndexFixing(Index3M,H2530,TRUE,_xll.ohTrigger(RecalcTrigger,Trigger3M)),NA())</f>
        <v>4.7438275519733385E-3</v>
      </c>
      <c r="L2530" s="44">
        <f>IFERROR(_xll.qlIndexFixing(Index6M,$H2530,TRUE,_xll.ohTrigger(RecalcTrigger,Trigger6M)),NA())</f>
        <v>5.3470146271651642E-3</v>
      </c>
      <c r="M2530" s="145">
        <f>IFERROR(_xll.qlIndexFixing(Index1Y,$H2530,TRUE,_xll.ohTrigger(RecalcTrigger,Trigger1Y)),NA())</f>
        <v>4.8566725457329747E-3</v>
      </c>
      <c r="N2530" s="144">
        <f>IFERROR(_xll.qlIndexFixing(ONIndex1M,I2530,TRUE,_xll.ohTrigger(RecalcTrigger,Trigger1M)),NA())</f>
        <v>4.5508599331345323E-3</v>
      </c>
      <c r="O2530" s="44">
        <f>IFERROR(_xll.qlIndexFixing(ONIndex3M,I2530,TRUE,_xll.ohTrigger(RecalcTrigger,Trigger3M)),NA())</f>
        <v>4.7756225729145285E-3</v>
      </c>
      <c r="P2530" s="44">
        <f>IFERROR(_xll.qlIndexFixing(ONIndex6M,I2530,TRUE,_xll.ohTrigger(RecalcTrigger,Trigger6M)),NA())</f>
        <v>5.3811161234129656E-3</v>
      </c>
      <c r="Q2530" s="145">
        <f>IFERROR(_xll.qlIndexFixing(ONIndex1Y,I2530,TRUE,_xll.ohTrigger(RecalcTrigger,Trigger1Y)),NA())</f>
        <v>4.980567364611943E-3</v>
      </c>
    </row>
    <row r="2531" spans="2:17" x14ac:dyDescent="0.2">
      <c r="B2531" s="39" t="s">
        <v>42</v>
      </c>
      <c r="D2531" s="42">
        <f>_xll.qlCalendarAdvance(Calendar,$D2530,B2531,"f",FALSE)</f>
        <v>57495</v>
      </c>
      <c r="E2531" s="139">
        <f>_xll.qlInterestRateIndexValueDate(IndexON,D2531)</f>
        <v>57495</v>
      </c>
      <c r="F2531" s="155">
        <f>IFERROR(_xll.qlIndexFixing(IndexON,D2531,TRUE,_xll.ohTrigger(RecalcTrigger,TriggerON)),NA())</f>
        <v>4.5247616553556469E-3</v>
      </c>
      <c r="H2531" s="42">
        <f>_xll.qlCalendarAdvance(Calendar,$H2530,B2531,"f",FALSE)</f>
        <v>57495</v>
      </c>
      <c r="I2531" s="139">
        <f>_xll.qlInterestRateIndexValueDate(Index1M,$H2531)</f>
        <v>57497</v>
      </c>
      <c r="J2531" s="144">
        <f>IFERROR(_xll.qlIndexFixing(Index1M,$H2531,TRUE,_xll.ohTrigger(RecalcTrigger,Trigger1M)),NA())</f>
        <v>4.5373905351117896E-3</v>
      </c>
      <c r="K2531" s="44">
        <f>IFERROR(_xll.qlIndexFixing(Index3M,H2531,TRUE,_xll.ohTrigger(RecalcTrigger,Trigger3M)),NA())</f>
        <v>4.7381284543403738E-3</v>
      </c>
      <c r="L2531" s="44">
        <f>IFERROR(_xll.qlIndexFixing(Index6M,$H2531,TRUE,_xll.ohTrigger(RecalcTrigger,Trigger6M)),NA())</f>
        <v>5.3435736836074015E-3</v>
      </c>
      <c r="M2531" s="145">
        <f>IFERROR(_xll.qlIndexFixing(Index1Y,$H2531,TRUE,_xll.ohTrigger(RecalcTrigger,Trigger1Y)),NA())</f>
        <v>4.8514264264997798E-3</v>
      </c>
      <c r="N2531" s="144">
        <f>IFERROR(_xll.qlIndexFixing(ONIndex1M,I2531,TRUE,_xll.ohTrigger(RecalcTrigger,Trigger1M)),NA())</f>
        <v>4.5452780311538987E-3</v>
      </c>
      <c r="O2531" s="44">
        <f>IFERROR(_xll.qlIndexFixing(ONIndex3M,I2531,TRUE,_xll.ohTrigger(RecalcTrigger,Trigger3M)),NA())</f>
        <v>4.7698698595688427E-3</v>
      </c>
      <c r="P2531" s="44">
        <f>IFERROR(_xll.qlIndexFixing(ONIndex6M,I2531,TRUE,_xll.ohTrigger(RecalcTrigger,Trigger6M)),NA())</f>
        <v>5.3780721185248126E-3</v>
      </c>
      <c r="Q2531" s="145">
        <f>IFERROR(_xll.qlIndexFixing(ONIndex1Y,I2531,TRUE,_xll.ohTrigger(RecalcTrigger,Trigger1Y)),NA())</f>
        <v>4.9750855162766783E-3</v>
      </c>
    </row>
    <row r="2532" spans="2:17" x14ac:dyDescent="0.2">
      <c r="B2532" s="39" t="s">
        <v>42</v>
      </c>
      <c r="D2532" s="42">
        <f>_xll.qlCalendarAdvance(Calendar,$D2531,B2532,"f",FALSE)</f>
        <v>57502</v>
      </c>
      <c r="E2532" s="139">
        <f>_xll.qlInterestRateIndexValueDate(IndexON,D2532)</f>
        <v>57502</v>
      </c>
      <c r="F2532" s="155">
        <f>IFERROR(_xll.qlIndexFixing(IndexON,D2532,TRUE,_xll.ohTrigger(RecalcTrigger,TriggerON)),NA())</f>
        <v>4.5195363032846103E-3</v>
      </c>
      <c r="H2532" s="42">
        <f>_xll.qlCalendarAdvance(Calendar,$H2531,B2532,"f",FALSE)</f>
        <v>57502</v>
      </c>
      <c r="I2532" s="139">
        <f>_xll.qlInterestRateIndexValueDate(Index1M,$H2532)</f>
        <v>57504</v>
      </c>
      <c r="J2532" s="144">
        <f>IFERROR(_xll.qlIndexFixing(Index1M,$H2532,TRUE,_xll.ohTrigger(RecalcTrigger,Trigger1M)),NA())</f>
        <v>4.53183055117531E-3</v>
      </c>
      <c r="K2532" s="44">
        <f>IFERROR(_xll.qlIndexFixing(Index3M,H2532,TRUE,_xll.ohTrigger(RecalcTrigger,Trigger3M)),NA())</f>
        <v>4.7324394236164169E-3</v>
      </c>
      <c r="L2532" s="44">
        <f>IFERROR(_xll.qlIndexFixing(Index6M,$H2532,TRUE,_xll.ohTrigger(RecalcTrigger,Trigger6M)),NA())</f>
        <v>5.3401015941896947E-3</v>
      </c>
      <c r="M2532" s="145">
        <f>IFERROR(_xll.qlIndexFixing(Index1Y,$H2532,TRUE,_xll.ohTrigger(RecalcTrigger,Trigger1Y)),NA())</f>
        <v>4.8461908471257057E-3</v>
      </c>
      <c r="N2532" s="144">
        <f>IFERROR(_xll.qlIndexFixing(ONIndex1M,I2532,TRUE,_xll.ohTrigger(RecalcTrigger,Trigger1M)),NA())</f>
        <v>4.5397054378870649E-3</v>
      </c>
      <c r="O2532" s="44">
        <f>IFERROR(_xll.qlIndexFixing(ONIndex3M,I2532,TRUE,_xll.ohTrigger(RecalcTrigger,Trigger3M)),NA())</f>
        <v>4.7641270150489134E-3</v>
      </c>
      <c r="P2532" s="44">
        <f>IFERROR(_xll.qlIndexFixing(ONIndex6M,I2532,TRUE,_xll.ohTrigger(RecalcTrigger,Trigger6M)),NA())</f>
        <v>5.3749977163519702E-3</v>
      </c>
      <c r="Q2532" s="145">
        <f>IFERROR(_xll.qlIndexFixing(ONIndex1Y,I2532,TRUE,_xll.ohTrigger(RecalcTrigger,Trigger1Y)),NA())</f>
        <v>4.9696134473187215E-3</v>
      </c>
    </row>
    <row r="2533" spans="2:17" x14ac:dyDescent="0.2">
      <c r="B2533" s="39" t="s">
        <v>42</v>
      </c>
      <c r="D2533" s="42">
        <f>_xll.qlCalendarAdvance(Calendar,$D2532,B2533,"f",FALSE)</f>
        <v>57509</v>
      </c>
      <c r="E2533" s="139">
        <f>_xll.qlInterestRateIndexValueDate(IndexON,D2533)</f>
        <v>57509</v>
      </c>
      <c r="F2533" s="155">
        <f>IFERROR(_xll.qlIndexFixing(IndexON,D2533,TRUE,_xll.ohTrigger(RecalcTrigger,TriggerON)),NA())</f>
        <v>4.5143198590480438E-3</v>
      </c>
      <c r="H2533" s="42">
        <f>_xll.qlCalendarAdvance(Calendar,$H2532,B2533,"f",FALSE)</f>
        <v>57509</v>
      </c>
      <c r="I2533" s="139">
        <f>_xll.qlInterestRateIndexValueDate(Index1M,$H2533)</f>
        <v>57511</v>
      </c>
      <c r="J2533" s="144">
        <f>IFERROR(_xll.qlIndexFixing(Index1M,$H2533,TRUE,_xll.ohTrigger(RecalcTrigger,Trigger1M)),NA())</f>
        <v>4.5262799559531519E-3</v>
      </c>
      <c r="K2533" s="44">
        <f>IFERROR(_xll.qlIndexFixing(Index3M,H2533,TRUE,_xll.ohTrigger(RecalcTrigger,Trigger3M)),NA())</f>
        <v>4.7267604890359558E-3</v>
      </c>
      <c r="L2533" s="44">
        <f>IFERROR(_xll.qlIndexFixing(Index6M,$H2533,TRUE,_xll.ohTrigger(RecalcTrigger,Trigger6M)),NA())</f>
        <v>5.3365983056560479E-3</v>
      </c>
      <c r="M2533" s="145">
        <f>IFERROR(_xll.qlIndexFixing(Index1Y,$H2533,TRUE,_xll.ohTrigger(RecalcTrigger,Trigger1Y)),NA())</f>
        <v>4.8409658342094221E-3</v>
      </c>
      <c r="N2533" s="144">
        <f>IFERROR(_xll.qlIndexFixing(ONIndex1M,I2533,TRUE,_xll.ohTrigger(RecalcTrigger,Trigger1M)),NA())</f>
        <v>4.5341421821909478E-3</v>
      </c>
      <c r="O2533" s="44">
        <f>IFERROR(_xll.qlIndexFixing(ONIndex3M,I2533,TRUE,_xll.ohTrigger(RecalcTrigger,Trigger3M)),NA())</f>
        <v>4.7583940684514658E-3</v>
      </c>
      <c r="P2533" s="44">
        <f>IFERROR(_xll.qlIndexFixing(ONIndex6M,I2533,TRUE,_xll.ohTrigger(RecalcTrigger,Trigger6M)),NA())</f>
        <v>5.3718928634172158E-3</v>
      </c>
      <c r="Q2533" s="145">
        <f>IFERROR(_xll.qlIndexFixing(ONIndex1Y,I2533,TRUE,_xll.ohTrigger(RecalcTrigger,Trigger1Y)),NA())</f>
        <v>4.9641511844367159E-3</v>
      </c>
    </row>
    <row r="2534" spans="2:17" x14ac:dyDescent="0.2">
      <c r="B2534" s="39" t="s">
        <v>42</v>
      </c>
      <c r="D2534" s="42">
        <f>_xll.qlCalendarAdvance(Calendar,$D2533,B2534,"f",FALSE)</f>
        <v>57516</v>
      </c>
      <c r="E2534" s="139">
        <f>_xll.qlInterestRateIndexValueDate(IndexON,D2534)</f>
        <v>57516</v>
      </c>
      <c r="F2534" s="155">
        <f>IFERROR(_xll.qlIndexFixing(IndexON,D2534,TRUE,_xll.ohTrigger(RecalcTrigger,TriggerON)),NA())</f>
        <v>4.5091123495044627E-3</v>
      </c>
      <c r="H2534" s="42">
        <f>_xll.qlCalendarAdvance(Calendar,$H2533,B2534,"f",FALSE)</f>
        <v>57516</v>
      </c>
      <c r="I2534" s="139">
        <f>_xll.qlInterestRateIndexValueDate(Index1M,$H2534)</f>
        <v>57518</v>
      </c>
      <c r="J2534" s="144">
        <f>IFERROR(_xll.qlIndexFixing(Index1M,$H2534,TRUE,_xll.ohTrigger(RecalcTrigger,Trigger1M)),NA())</f>
        <v>4.5207387781578331E-3</v>
      </c>
      <c r="K2534" s="44">
        <f>IFERROR(_xll.qlIndexFixing(Index3M,H2534,TRUE,_xll.ohTrigger(RecalcTrigger,Trigger3M)),NA())</f>
        <v>4.7210916798300761E-3</v>
      </c>
      <c r="L2534" s="44">
        <f>IFERROR(_xll.qlIndexFixing(Index6M,$H2534,TRUE,_xll.ohTrigger(RecalcTrigger,Trigger6M)),NA())</f>
        <v>5.3330637647530602E-3</v>
      </c>
      <c r="M2534" s="145">
        <f>IFERROR(_xll.qlIndexFixing(Index1Y,$H2534,TRUE,_xll.ohTrigger(RecalcTrigger,Trigger1Y)),NA())</f>
        <v>4.8357514143495981E-3</v>
      </c>
      <c r="N2534" s="144">
        <f>IFERROR(_xll.qlIndexFixing(ONIndex1M,I2534,TRUE,_xll.ohTrigger(RecalcTrigger,Trigger1M)),NA())</f>
        <v>4.5285882926027199E-3</v>
      </c>
      <c r="O2534" s="44">
        <f>IFERROR(_xll.qlIndexFixing(ONIndex3M,I2534,TRUE,_xll.ohTrigger(RecalcTrigger,Trigger3M)),NA())</f>
        <v>4.752671049033097E-3</v>
      </c>
      <c r="P2534" s="44">
        <f>IFERROR(_xll.qlIndexFixing(ONIndex6M,I2534,TRUE,_xll.ohTrigger(RecalcTrigger,Trigger6M)),NA())</f>
        <v>5.3687575066430071E-3</v>
      </c>
      <c r="Q2534" s="145">
        <f>IFERROR(_xll.qlIndexFixing(ONIndex1Y,I2534,TRUE,_xll.ohTrigger(RecalcTrigger,Trigger1Y)),NA())</f>
        <v>4.9586987541694327E-3</v>
      </c>
    </row>
    <row r="2535" spans="2:17" x14ac:dyDescent="0.2">
      <c r="B2535" s="39" t="s">
        <v>42</v>
      </c>
      <c r="D2535" s="42">
        <f>_xll.qlCalendarAdvance(Calendar,$D2534,B2535,"f",FALSE)</f>
        <v>57523</v>
      </c>
      <c r="E2535" s="139">
        <f>_xll.qlInterestRateIndexValueDate(IndexON,D2535)</f>
        <v>57523</v>
      </c>
      <c r="F2535" s="155">
        <f>IFERROR(_xll.qlIndexFixing(IndexON,D2535,TRUE,_xll.ohTrigger(RecalcTrigger,TriggerON)),NA())</f>
        <v>4.5039138016722546E-3</v>
      </c>
      <c r="H2535" s="42">
        <f>_xll.qlCalendarAdvance(Calendar,$H2534,B2535,"f",FALSE)</f>
        <v>57523</v>
      </c>
      <c r="I2535" s="139">
        <f>_xll.qlInterestRateIndexValueDate(Index1M,$H2535)</f>
        <v>57525</v>
      </c>
      <c r="J2535" s="144">
        <f>IFERROR(_xll.qlIndexFixing(Index1M,$H2535,TRUE,_xll.ohTrigger(RecalcTrigger,Trigger1M)),NA())</f>
        <v>4.5148410995013433E-3</v>
      </c>
      <c r="K2535" s="44">
        <f>IFERROR(_xll.qlIndexFixing(Index3M,H2535,TRUE,_xll.ohTrigger(RecalcTrigger,Trigger3M)),NA())</f>
        <v>4.7165472831942638E-3</v>
      </c>
      <c r="L2535" s="44">
        <f>IFERROR(_xll.qlIndexFixing(Index6M,$H2535,TRUE,_xll.ohTrigger(RecalcTrigger,Trigger6M)),NA())</f>
        <v>5.3294979182286258E-3</v>
      </c>
      <c r="M2535" s="145">
        <f>IFERROR(_xll.qlIndexFixing(Index1Y,$H2535,TRUE,_xll.ohTrigger(RecalcTrigger,Trigger1Y)),NA())</f>
        <v>4.8315449183210278E-3</v>
      </c>
      <c r="N2535" s="144">
        <f>IFERROR(_xll.qlIndexFixing(ONIndex1M,I2535,TRUE,_xll.ohTrigger(RecalcTrigger,Trigger1M)),NA())</f>
        <v>4.5230437979792981E-3</v>
      </c>
      <c r="O2535" s="44">
        <f>IFERROR(_xll.qlIndexFixing(ONIndex3M,I2535,TRUE,_xll.ohTrigger(RecalcTrigger,Trigger3M)),NA())</f>
        <v>4.7469579860504041E-3</v>
      </c>
      <c r="P2535" s="44">
        <f>IFERROR(_xll.qlIndexFixing(ONIndex6M,I2535,TRUE,_xll.ohTrigger(RecalcTrigger,Trigger6M)),NA())</f>
        <v>5.3655915927119935E-3</v>
      </c>
      <c r="Q2535" s="145">
        <f>IFERROR(_xll.qlIndexFixing(ONIndex1Y,I2535,TRUE,_xll.ohTrigger(RecalcTrigger,Trigger1Y)),NA())</f>
        <v>4.9532561831355792E-3</v>
      </c>
    </row>
    <row r="2536" spans="2:17" x14ac:dyDescent="0.2">
      <c r="B2536" s="39" t="s">
        <v>42</v>
      </c>
      <c r="D2536" s="42">
        <f>_xll.qlCalendarAdvance(Calendar,$D2535,B2536,"f",FALSE)</f>
        <v>57530</v>
      </c>
      <c r="E2536" s="139">
        <f>_xll.qlInterestRateIndexValueDate(IndexON,D2536)</f>
        <v>57530</v>
      </c>
      <c r="F2536" s="155">
        <f>IFERROR(_xll.qlIndexFixing(IndexON,D2536,TRUE,_xll.ohTrigger(RecalcTrigger,TriggerON)),NA())</f>
        <v>4.498724242409935E-3</v>
      </c>
      <c r="H2536" s="42">
        <f>_xll.qlCalendarAdvance(Calendar,$H2535,B2536,"f",FALSE)</f>
        <v>57530</v>
      </c>
      <c r="I2536" s="139">
        <f>_xll.qlInterestRateIndexValueDate(Index1M,$H2536)</f>
        <v>57532</v>
      </c>
      <c r="J2536" s="144">
        <f>IFERROR(_xll.qlIndexFixing(Index1M,$H2536,TRUE,_xll.ohTrigger(RecalcTrigger,Trigger1M)),NA())</f>
        <v>4.5096847897132461E-3</v>
      </c>
      <c r="K2536" s="44">
        <f>IFERROR(_xll.qlIndexFixing(Index3M,H2536,TRUE,_xll.ohTrigger(RecalcTrigger,Trigger3M)),NA())</f>
        <v>4.7097845544800095E-3</v>
      </c>
      <c r="L2536" s="44">
        <f>IFERROR(_xll.qlIndexFixing(Index6M,$H2536,TRUE,_xll.ohTrigger(RecalcTrigger,Trigger6M)),NA())</f>
        <v>5.3259007128327995E-3</v>
      </c>
      <c r="M2536" s="145">
        <f>IFERROR(_xll.qlIndexFixing(Index1Y,$H2536,TRUE,_xll.ohTrigger(RecalcTrigger,Trigger1Y)),NA())</f>
        <v>4.8253544601920429E-3</v>
      </c>
      <c r="N2536" s="144">
        <f>IFERROR(_xll.qlIndexFixing(ONIndex1M,I2536,TRUE,_xll.ohTrigger(RecalcTrigger,Trigger1M)),NA())</f>
        <v>4.5175087269377912E-3</v>
      </c>
      <c r="O2536" s="44">
        <f>IFERROR(_xll.qlIndexFixing(ONIndex3M,I2536,TRUE,_xll.ohTrigger(RecalcTrigger,Trigger3M)),NA())</f>
        <v>4.7412549087599842E-3</v>
      </c>
      <c r="P2536" s="44">
        <f>IFERROR(_xll.qlIndexFixing(ONIndex6M,I2536,TRUE,_xll.ohTrigger(RecalcTrigger,Trigger6M)),NA())</f>
        <v>5.3623950682268884E-3</v>
      </c>
      <c r="Q2536" s="145">
        <f>IFERROR(_xll.qlIndexFixing(ONIndex1Y,I2536,TRUE,_xll.ohTrigger(RecalcTrigger,Trigger1Y)),NA())</f>
        <v>4.9478234981137348E-3</v>
      </c>
    </row>
    <row r="2537" spans="2:17" x14ac:dyDescent="0.2">
      <c r="B2537" s="39" t="s">
        <v>42</v>
      </c>
      <c r="D2537" s="42">
        <f>_xll.qlCalendarAdvance(Calendar,$D2536,B2537,"f",FALSE)</f>
        <v>57537</v>
      </c>
      <c r="E2537" s="139">
        <f>_xll.qlInterestRateIndexValueDate(IndexON,D2537)</f>
        <v>57537</v>
      </c>
      <c r="F2537" s="155">
        <f>IFERROR(_xll.qlIndexFixing(IndexON,D2537,TRUE,_xll.ohTrigger(RecalcTrigger,TriggerON)),NA())</f>
        <v>4.4935436986559552E-3</v>
      </c>
      <c r="H2537" s="42">
        <f>_xll.qlCalendarAdvance(Calendar,$H2536,B2537,"f",FALSE)</f>
        <v>57537</v>
      </c>
      <c r="I2537" s="139">
        <f>_xll.qlInterestRateIndexValueDate(Index1M,$H2537)</f>
        <v>57539</v>
      </c>
      <c r="J2537" s="144">
        <f>IFERROR(_xll.qlIndexFixing(Index1M,$H2537,TRUE,_xll.ohTrigger(RecalcTrigger,Trigger1M)),NA())</f>
        <v>4.5041720364941678E-3</v>
      </c>
      <c r="K2537" s="44">
        <f>IFERROR(_xll.qlIndexFixing(Index3M,H2537,TRUE,_xll.ohTrigger(RecalcTrigger,Trigger3M)),NA())</f>
        <v>4.7041462968022453E-3</v>
      </c>
      <c r="L2537" s="44">
        <f>IFERROR(_xll.qlIndexFixing(Index6M,$H2537,TRUE,_xll.ohTrigger(RecalcTrigger,Trigger6M)),NA())</f>
        <v>5.3222720953165015E-3</v>
      </c>
      <c r="M2537" s="145">
        <f>IFERROR(_xll.qlIndexFixing(Index1Y,$H2537,TRUE,_xll.ohTrigger(RecalcTrigger,Trigger1Y)),NA())</f>
        <v>4.8201719790903425E-3</v>
      </c>
      <c r="N2537" s="144">
        <f>IFERROR(_xll.qlIndexFixing(ONIndex1M,I2537,TRUE,_xll.ohTrigger(RecalcTrigger,Trigger1M)),NA())</f>
        <v>4.5119831082551798E-3</v>
      </c>
      <c r="O2537" s="44">
        <f>IFERROR(_xll.qlIndexFixing(ONIndex3M,I2537,TRUE,_xll.ohTrigger(RecalcTrigger,Trigger3M)),NA())</f>
        <v>4.7355618464184346E-3</v>
      </c>
      <c r="P2537" s="44">
        <f>IFERROR(_xll.qlIndexFixing(ONIndex6M,I2537,TRUE,_xll.ohTrigger(RecalcTrigger,Trigger6M)),NA())</f>
        <v>5.3591678802700216E-3</v>
      </c>
      <c r="Q2537" s="145">
        <f>IFERROR(_xll.qlIndexFixing(ONIndex1Y,I2537,TRUE,_xll.ohTrigger(RecalcTrigger,Trigger1Y)),NA())</f>
        <v>4.9424007256426705E-3</v>
      </c>
    </row>
    <row r="2538" spans="2:17" x14ac:dyDescent="0.2">
      <c r="B2538" s="39" t="s">
        <v>42</v>
      </c>
      <c r="D2538" s="42">
        <f>_xll.qlCalendarAdvance(Calendar,$D2537,B2538,"f",FALSE)</f>
        <v>57544</v>
      </c>
      <c r="E2538" s="139">
        <f>_xll.qlInterestRateIndexValueDate(IndexON,D2538)</f>
        <v>57544</v>
      </c>
      <c r="F2538" s="155">
        <f>IFERROR(_xll.qlIndexFixing(IndexON,D2538,TRUE,_xll.ohTrigger(RecalcTrigger,TriggerON)),NA())</f>
        <v>4.4883721975086388E-3</v>
      </c>
      <c r="H2538" s="42">
        <f>_xll.qlCalendarAdvance(Calendar,$H2537,B2538,"f",FALSE)</f>
        <v>57544</v>
      </c>
      <c r="I2538" s="139">
        <f>_xll.qlInterestRateIndexValueDate(Index1M,$H2538)</f>
        <v>57546</v>
      </c>
      <c r="J2538" s="144">
        <f>IFERROR(_xll.qlIndexFixing(Index1M,$H2538,TRUE,_xll.ohTrigger(RecalcTrigger,Trigger1M)),NA())</f>
        <v>4.4986688155700429E-3</v>
      </c>
      <c r="K2538" s="44">
        <f>IFERROR(_xll.qlIndexFixing(Index3M,H2538,TRUE,_xll.ohTrigger(RecalcTrigger,Trigger3M)),NA())</f>
        <v>4.6985182814319095E-3</v>
      </c>
      <c r="L2538" s="44">
        <f>IFERROR(_xll.qlIndexFixing(Index6M,$H2538,TRUE,_xll.ohTrigger(RecalcTrigger,Trigger6M)),NA())</f>
        <v>5.3186120124336751E-3</v>
      </c>
      <c r="M2538" s="145">
        <f>IFERROR(_xll.qlIndexFixing(Index1Y,$H2538,TRUE,_xll.ohTrigger(RecalcTrigger,Trigger1Y)),NA())</f>
        <v>4.8150001974371619E-3</v>
      </c>
      <c r="N2538" s="144">
        <f>IFERROR(_xll.qlIndexFixing(ONIndex1M,I2538,TRUE,_xll.ohTrigger(RecalcTrigger,Trigger1M)),NA())</f>
        <v>4.5064669706285088E-3</v>
      </c>
      <c r="O2538" s="44">
        <f>IFERROR(_xll.qlIndexFixing(ONIndex3M,I2538,TRUE,_xll.ohTrigger(RecalcTrigger,Trigger3M)),NA())</f>
        <v>4.7298788281224802E-3</v>
      </c>
      <c r="P2538" s="44">
        <f>IFERROR(_xll.qlIndexFixing(ONIndex6M,I2538,TRUE,_xll.ohTrigger(RecalcTrigger,Trigger6M)),NA())</f>
        <v>5.3559099750444261E-3</v>
      </c>
      <c r="Q2538" s="145">
        <f>IFERROR(_xll.qlIndexFixing(ONIndex1Y,I2538,TRUE,_xll.ohTrigger(RecalcTrigger,Trigger1Y)),NA())</f>
        <v>4.9369878923410937E-3</v>
      </c>
    </row>
    <row r="2539" spans="2:17" x14ac:dyDescent="0.2">
      <c r="B2539" s="39" t="s">
        <v>42</v>
      </c>
      <c r="D2539" s="42">
        <f>_xll.qlCalendarAdvance(Calendar,$D2538,B2539,"f",FALSE)</f>
        <v>57551</v>
      </c>
      <c r="E2539" s="139">
        <f>_xll.qlInterestRateIndexValueDate(IndexON,D2539)</f>
        <v>57551</v>
      </c>
      <c r="F2539" s="155">
        <f>IFERROR(_xll.qlIndexFixing(IndexON,D2539,TRUE,_xll.ohTrigger(RecalcTrigger,TriggerON)),NA())</f>
        <v>4.4832097656666292E-3</v>
      </c>
      <c r="H2539" s="42">
        <f>_xll.qlCalendarAdvance(Calendar,$H2538,B2539,"f",FALSE)</f>
        <v>57551</v>
      </c>
      <c r="I2539" s="139">
        <f>_xll.qlInterestRateIndexValueDate(Index1M,$H2539)</f>
        <v>57553</v>
      </c>
      <c r="J2539" s="144">
        <f>IFERROR(_xll.qlIndexFixing(Index1M,$H2539,TRUE,_xll.ohTrigger(RecalcTrigger,Trigger1M)),NA())</f>
        <v>4.493175155653388E-3</v>
      </c>
      <c r="K2539" s="44">
        <f>IFERROR(_xll.qlIndexFixing(Index3M,H2539,TRUE,_xll.ohTrigger(RecalcTrigger,Trigger3M)),NA())</f>
        <v>4.6929005376026385E-3</v>
      </c>
      <c r="L2539" s="44">
        <f>IFERROR(_xll.qlIndexFixing(Index6M,$H2539,TRUE,_xll.ohTrigger(RecalcTrigger,Trigger6M)),NA())</f>
        <v>5.3149204109408559E-3</v>
      </c>
      <c r="M2539" s="145">
        <f>IFERROR(_xll.qlIndexFixing(Index1Y,$H2539,TRUE,_xll.ohTrigger(RecalcTrigger,Trigger1Y)),NA())</f>
        <v>4.8098391418298645E-3</v>
      </c>
      <c r="N2539" s="144">
        <f>IFERROR(_xll.qlIndexFixing(ONIndex1M,I2539,TRUE,_xll.ohTrigger(RecalcTrigger,Trigger1M)),NA())</f>
        <v>4.5009603427548228E-3</v>
      </c>
      <c r="O2539" s="44">
        <f>IFERROR(_xll.qlIndexFixing(ONIndex3M,I2539,TRUE,_xll.ohTrigger(RecalcTrigger,Trigger3M)),NA())</f>
        <v>4.7242058833685263E-3</v>
      </c>
      <c r="P2539" s="44">
        <f>IFERROR(_xll.qlIndexFixing(ONIndex6M,I2539,TRUE,_xll.ohTrigger(RecalcTrigger,Trigger6M)),NA())</f>
        <v>5.3526212995524958E-3</v>
      </c>
      <c r="Q2539" s="145">
        <f>IFERROR(_xll.qlIndexFixing(ONIndex1Y,I2539,TRUE,_xll.ohTrigger(RecalcTrigger,Trigger1Y)),NA())</f>
        <v>4.9315850249076476E-3</v>
      </c>
    </row>
    <row r="2540" spans="2:17" x14ac:dyDescent="0.2">
      <c r="B2540" s="39" t="s">
        <v>42</v>
      </c>
      <c r="D2540" s="42">
        <f>_xll.qlCalendarAdvance(Calendar,$D2539,B2540,"f",FALSE)</f>
        <v>57558</v>
      </c>
      <c r="E2540" s="139">
        <f>_xll.qlInterestRateIndexValueDate(IndexON,D2540)</f>
        <v>57558</v>
      </c>
      <c r="F2540" s="155">
        <f>IFERROR(_xll.qlIndexFixing(IndexON,D2540,TRUE,_xll.ohTrigger(RecalcTrigger,TriggerON)),NA())</f>
        <v>4.478056430308186E-3</v>
      </c>
      <c r="H2540" s="42">
        <f>_xll.qlCalendarAdvance(Calendar,$H2539,B2540,"f",FALSE)</f>
        <v>57558</v>
      </c>
      <c r="I2540" s="139">
        <f>_xll.qlInterestRateIndexValueDate(Index1M,$H2540)</f>
        <v>57560</v>
      </c>
      <c r="J2540" s="144">
        <f>IFERROR(_xll.qlIndexFixing(Index1M,$H2540,TRUE,_xll.ohTrigger(RecalcTrigger,Trigger1M)),NA())</f>
        <v>4.487691085459297E-3</v>
      </c>
      <c r="K2540" s="44">
        <f>IFERROR(_xll.qlIndexFixing(Index3M,H2540,TRUE,_xll.ohTrigger(RecalcTrigger,Trigger3M)),NA())</f>
        <v>4.6872930945463668E-3</v>
      </c>
      <c r="L2540" s="44">
        <f>IFERROR(_xll.qlIndexFixing(Index6M,$H2540,TRUE,_xll.ohTrigger(RecalcTrigger,Trigger6M)),NA())</f>
        <v>5.3111972375950132E-3</v>
      </c>
      <c r="M2540" s="145">
        <f>IFERROR(_xll.qlIndexFixing(Index1Y,$H2540,TRUE,_xll.ohTrigger(RecalcTrigger,Trigger1Y)),NA())</f>
        <v>4.8046888388655938E-3</v>
      </c>
      <c r="N2540" s="144">
        <f>IFERROR(_xll.qlIndexFixing(ONIndex1M,I2540,TRUE,_xll.ohTrigger(RecalcTrigger,Trigger1M)),NA())</f>
        <v>4.4954632534111028E-3</v>
      </c>
      <c r="O2540" s="44">
        <f>IFERROR(_xll.qlIndexFixing(ONIndex3M,I2540,TRUE,_xll.ohTrigger(RecalcTrigger,Trigger3M)),NA())</f>
        <v>4.7185430410934259E-3</v>
      </c>
      <c r="P2540" s="44">
        <f>IFERROR(_xll.qlIndexFixing(ONIndex6M,I2540,TRUE,_xll.ohTrigger(RecalcTrigger,Trigger6M)),NA())</f>
        <v>5.3493018006367521E-3</v>
      </c>
      <c r="Q2540" s="145">
        <f>IFERROR(_xll.qlIndexFixing(ONIndex1Y,I2540,TRUE,_xll.ohTrigger(RecalcTrigger,Trigger1Y)),NA())</f>
        <v>4.9261921498811034E-3</v>
      </c>
    </row>
    <row r="2541" spans="2:17" x14ac:dyDescent="0.2">
      <c r="B2541" s="39" t="s">
        <v>42</v>
      </c>
      <c r="D2541" s="42">
        <f>_xll.qlCalendarAdvance(Calendar,$D2540,B2541,"f",FALSE)</f>
        <v>57565</v>
      </c>
      <c r="E2541" s="139">
        <f>_xll.qlInterestRateIndexValueDate(IndexON,D2541)</f>
        <v>57565</v>
      </c>
      <c r="F2541" s="155">
        <f>IFERROR(_xll.qlIndexFixing(IndexON,D2541,TRUE,_xll.ohTrigger(RecalcTrigger,TriggerON)),NA())</f>
        <v>4.4729122182118886E-3</v>
      </c>
      <c r="H2541" s="42">
        <f>_xll.qlCalendarAdvance(Calendar,$H2540,B2541,"f",FALSE)</f>
        <v>57565</v>
      </c>
      <c r="I2541" s="139">
        <f>_xll.qlInterestRateIndexValueDate(Index1M,$H2541)</f>
        <v>57567</v>
      </c>
      <c r="J2541" s="144">
        <f>IFERROR(_xll.qlIndexFixing(Index1M,$H2541,TRUE,_xll.ohTrigger(RecalcTrigger,Trigger1M)),NA())</f>
        <v>4.4822166337054438E-3</v>
      </c>
      <c r="K2541" s="44">
        <f>IFERROR(_xll.qlIndexFixing(Index3M,H2541,TRUE,_xll.ohTrigger(RecalcTrigger,Trigger3M)),NA())</f>
        <v>4.6816959814975833E-3</v>
      </c>
      <c r="L2541" s="44">
        <f>IFERROR(_xll.qlIndexFixing(Index6M,$H2541,TRUE,_xll.ohTrigger(RecalcTrigger,Trigger6M)),NA())</f>
        <v>5.3074424391552754E-3</v>
      </c>
      <c r="M2541" s="145">
        <f>IFERROR(_xll.qlIndexFixing(Index1Y,$H2541,TRUE,_xll.ohTrigger(RecalcTrigger,Trigger1Y)),NA())</f>
        <v>4.7995493151417115E-3</v>
      </c>
      <c r="N2541" s="144">
        <f>IFERROR(_xll.qlIndexFixing(ONIndex1M,I2541,TRUE,_xll.ohTrigger(RecalcTrigger,Trigger1M)),NA())</f>
        <v>4.4899757312943933E-3</v>
      </c>
      <c r="O2541" s="44">
        <f>IFERROR(_xll.qlIndexFixing(ONIndex3M,I2541,TRUE,_xll.ohTrigger(RecalcTrigger,Trigger3M)),NA())</f>
        <v>4.7128903308735204E-3</v>
      </c>
      <c r="P2541" s="44">
        <f>IFERROR(_xll.qlIndexFixing(ONIndex6M,I2541,TRUE,_xll.ohTrigger(RecalcTrigger,Trigger6M)),NA())</f>
        <v>5.3459514248999085E-3</v>
      </c>
      <c r="Q2541" s="145">
        <f>IFERROR(_xll.qlIndexFixing(ONIndex1Y,I2541,TRUE,_xll.ohTrigger(RecalcTrigger,Trigger1Y)),NA())</f>
        <v>4.9208092939601045E-3</v>
      </c>
    </row>
    <row r="2542" spans="2:17" x14ac:dyDescent="0.2">
      <c r="B2542" s="39" t="s">
        <v>42</v>
      </c>
      <c r="D2542" s="42">
        <f>_xll.qlCalendarAdvance(Calendar,$D2541,B2542,"f",FALSE)</f>
        <v>57572</v>
      </c>
      <c r="E2542" s="139">
        <f>_xll.qlInterestRateIndexValueDate(IndexON,D2542)</f>
        <v>57572</v>
      </c>
      <c r="F2542" s="155">
        <f>IFERROR(_xll.qlIndexFixing(IndexON,D2542,TRUE,_xll.ohTrigger(RecalcTrigger,TriggerON)),NA())</f>
        <v>4.4677771563161883E-3</v>
      </c>
      <c r="H2542" s="42">
        <f>_xll.qlCalendarAdvance(Calendar,$H2541,B2542,"f",FALSE)</f>
        <v>57572</v>
      </c>
      <c r="I2542" s="139">
        <f>_xll.qlInterestRateIndexValueDate(Index1M,$H2542)</f>
        <v>57574</v>
      </c>
      <c r="J2542" s="144">
        <f>IFERROR(_xll.qlIndexFixing(Index1M,$H2542,TRUE,_xll.ohTrigger(RecalcTrigger,Trigger1M)),NA())</f>
        <v>4.4767518291043452E-3</v>
      </c>
      <c r="K2542" s="44">
        <f>IFERROR(_xll.qlIndexFixing(Index3M,H2542,TRUE,_xll.ohTrigger(RecalcTrigger,Trigger3M)),NA())</f>
        <v>4.6761092276873736E-3</v>
      </c>
      <c r="L2542" s="44">
        <f>IFERROR(_xll.qlIndexFixing(Index6M,$H2542,TRUE,_xll.ohTrigger(RecalcTrigger,Trigger6M)),NA())</f>
        <v>5.303655962382932E-3</v>
      </c>
      <c r="M2542" s="145">
        <f>IFERROR(_xll.qlIndexFixing(Index1Y,$H2542,TRUE,_xll.ohTrigger(RecalcTrigger,Trigger1Y)),NA())</f>
        <v>4.7944205972547081E-3</v>
      </c>
      <c r="N2542" s="144">
        <f>IFERROR(_xll.qlIndexFixing(ONIndex1M,I2542,TRUE,_xll.ohTrigger(RecalcTrigger,Trigger1M)),NA())</f>
        <v>4.4844978051017392E-3</v>
      </c>
      <c r="O2542" s="44">
        <f>IFERROR(_xll.qlIndexFixing(ONIndex3M,I2542,TRUE,_xll.ohTrigger(RecalcTrigger,Trigger3M)),NA())</f>
        <v>4.7072477815657265E-3</v>
      </c>
      <c r="P2542" s="44">
        <f>IFERROR(_xll.qlIndexFixing(ONIndex6M,I2542,TRUE,_xll.ohTrigger(RecalcTrigger,Trigger6M)),NA())</f>
        <v>5.3425701189446784E-3</v>
      </c>
      <c r="Q2542" s="145">
        <f>IFERROR(_xll.qlIndexFixing(ONIndex1Y,I2542,TRUE,_xll.ohTrigger(RecalcTrigger,Trigger1Y)),NA())</f>
        <v>4.915436483843294E-3</v>
      </c>
    </row>
    <row r="2543" spans="2:17" x14ac:dyDescent="0.2">
      <c r="B2543" s="39" t="s">
        <v>42</v>
      </c>
      <c r="D2543" s="42">
        <f>_xll.qlCalendarAdvance(Calendar,$D2542,B2543,"f",FALSE)</f>
        <v>57579</v>
      </c>
      <c r="E2543" s="139">
        <f>_xll.qlInterestRateIndexValueDate(IndexON,D2543)</f>
        <v>57579</v>
      </c>
      <c r="F2543" s="155">
        <f>IFERROR(_xll.qlIndexFixing(IndexON,D2543,TRUE,_xll.ohTrigger(RecalcTrigger,TriggerON)),NA())</f>
        <v>4.4626512717194089E-3</v>
      </c>
      <c r="H2543" s="42">
        <f>_xll.qlCalendarAdvance(Calendar,$H2542,B2543,"f",FALSE)</f>
        <v>57579</v>
      </c>
      <c r="I2543" s="139">
        <f>_xll.qlInterestRateIndexValueDate(Index1M,$H2543)</f>
        <v>57581</v>
      </c>
      <c r="J2543" s="144">
        <f>IFERROR(_xll.qlIndexFixing(Index1M,$H2543,TRUE,_xll.ohTrigger(RecalcTrigger,Trigger1M)),NA())</f>
        <v>4.4712967003788309E-3</v>
      </c>
      <c r="K2543" s="44">
        <f>IFERROR(_xll.qlIndexFixing(Index3M,H2543,TRUE,_xll.ohTrigger(RecalcTrigger,Trigger3M)),NA())</f>
        <v>4.670532862349374E-3</v>
      </c>
      <c r="L2543" s="44">
        <f>IFERROR(_xll.qlIndexFixing(Index6M,$H2543,TRUE,_xll.ohTrigger(RecalcTrigger,Trigger6M)),NA())</f>
        <v>5.2998377540418654E-3</v>
      </c>
      <c r="M2543" s="145">
        <f>IFERROR(_xll.qlIndexFixing(Index1Y,$H2543,TRUE,_xll.ohTrigger(RecalcTrigger,Trigger1Y)),NA())</f>
        <v>4.7893027118012929E-3</v>
      </c>
      <c r="N2543" s="144">
        <f>IFERROR(_xll.qlIndexFixing(ONIndex1M,I2543,TRUE,_xll.ohTrigger(RecalcTrigger,Trigger1M)),NA())</f>
        <v>4.4790295035301853E-3</v>
      </c>
      <c r="O2543" s="44">
        <f>IFERROR(_xll.qlIndexFixing(ONIndex3M,I2543,TRUE,_xll.ohTrigger(RecalcTrigger,Trigger3M)),NA())</f>
        <v>4.7016154228263218E-3</v>
      </c>
      <c r="P2543" s="44">
        <f>IFERROR(_xll.qlIndexFixing(ONIndex6M,I2543,TRUE,_xll.ohTrigger(RecalcTrigger,Trigger6M)),NA())</f>
        <v>5.3391578296135833E-3</v>
      </c>
      <c r="Q2543" s="145">
        <f>IFERROR(_xll.qlIndexFixing(ONIndex1Y,I2543,TRUE,_xll.ohTrigger(RecalcTrigger,Trigger1Y)),NA())</f>
        <v>4.9100737460694432E-3</v>
      </c>
    </row>
    <row r="2544" spans="2:17" x14ac:dyDescent="0.2">
      <c r="B2544" s="39" t="s">
        <v>42</v>
      </c>
      <c r="D2544" s="42">
        <f>_xll.qlCalendarAdvance(Calendar,$D2543,B2544,"f",FALSE)</f>
        <v>57586</v>
      </c>
      <c r="E2544" s="139">
        <f>_xll.qlInterestRateIndexValueDate(IndexON,D2544)</f>
        <v>57586</v>
      </c>
      <c r="F2544" s="155">
        <f>IFERROR(_xll.qlIndexFixing(IndexON,D2544,TRUE,_xll.ohTrigger(RecalcTrigger,TriggerON)),NA())</f>
        <v>4.4575345912001296E-3</v>
      </c>
      <c r="H2544" s="42">
        <f>_xll.qlCalendarAdvance(Calendar,$H2543,B2544,"f",FALSE)</f>
        <v>57586</v>
      </c>
      <c r="I2544" s="139">
        <f>_xll.qlInterestRateIndexValueDate(Index1M,$H2544)</f>
        <v>57588</v>
      </c>
      <c r="J2544" s="144">
        <f>IFERROR(_xll.qlIndexFixing(Index1M,$H2544,TRUE,_xll.ohTrigger(RecalcTrigger,Trigger1M)),NA())</f>
        <v>4.466932739842301E-3</v>
      </c>
      <c r="K2544" s="44">
        <f>IFERROR(_xll.qlIndexFixing(Index3M,H2544,TRUE,_xll.ohTrigger(RecalcTrigger,Trigger3M)),NA())</f>
        <v>4.6660631329643589E-3</v>
      </c>
      <c r="L2544" s="44">
        <f>IFERROR(_xll.qlIndexFixing(Index6M,$H2544,TRUE,_xll.ohTrigger(RecalcTrigger,Trigger6M)),NA())</f>
        <v>5.2969748887335948E-3</v>
      </c>
      <c r="M2544" s="145">
        <f>IFERROR(_xll.qlIndexFixing(Index1Y,$H2544,TRUE,_xll.ohTrigger(RecalcTrigger,Trigger1Y)),NA())</f>
        <v>4.7851736375117641E-3</v>
      </c>
      <c r="N2544" s="144">
        <f>IFERROR(_xll.qlIndexFixing(ONIndex1M,I2544,TRUE,_xll.ohTrigger(RecalcTrigger,Trigger1M)),NA())</f>
        <v>4.4735708552767761E-3</v>
      </c>
      <c r="O2544" s="44">
        <f>IFERROR(_xll.qlIndexFixing(ONIndex3M,I2544,TRUE,_xll.ohTrigger(RecalcTrigger,Trigger3M)),NA())</f>
        <v>4.6959932836720952E-3</v>
      </c>
      <c r="P2544" s="44">
        <f>IFERROR(_xll.qlIndexFixing(ONIndex6M,I2544,TRUE,_xll.ohTrigger(RecalcTrigger,Trigger6M)),NA())</f>
        <v>5.3357145037491449E-3</v>
      </c>
      <c r="Q2544" s="145">
        <f>IFERROR(_xll.qlIndexFixing(ONIndex1Y,I2544,TRUE,_xll.ohTrigger(RecalcTrigger,Trigger1Y)),NA())</f>
        <v>4.9047211072572594E-3</v>
      </c>
    </row>
    <row r="2545" spans="2:17" x14ac:dyDescent="0.2">
      <c r="B2545" s="39" t="s">
        <v>42</v>
      </c>
      <c r="D2545" s="42">
        <f>_xll.qlCalendarAdvance(Calendar,$D2544,B2545,"f",FALSE)</f>
        <v>57593</v>
      </c>
      <c r="E2545" s="139">
        <f>_xll.qlInterestRateIndexValueDate(IndexON,D2545)</f>
        <v>57593</v>
      </c>
      <c r="F2545" s="155">
        <f>IFERROR(_xll.qlIndexFixing(IndexON,D2545,TRUE,_xll.ohTrigger(RecalcTrigger,TriggerON)),NA())</f>
        <v>4.452427141776738E-3</v>
      </c>
      <c r="H2545" s="42">
        <f>_xll.qlCalendarAdvance(Calendar,$H2544,B2545,"f",FALSE)</f>
        <v>57593</v>
      </c>
      <c r="I2545" s="139">
        <f>_xll.qlInterestRateIndexValueDate(Index1M,$H2545)</f>
        <v>57595</v>
      </c>
      <c r="J2545" s="144">
        <f>IFERROR(_xll.qlIndexFixing(Index1M,$H2545,TRUE,_xll.ohTrigger(RecalcTrigger,Trigger1M)),NA())</f>
        <v>4.4604155854020434E-3</v>
      </c>
      <c r="K2545" s="44">
        <f>IFERROR(_xll.qlIndexFixing(Index3M,H2545,TRUE,_xll.ohTrigger(RecalcTrigger,Trigger3M)),NA())</f>
        <v>4.6605055932120035E-3</v>
      </c>
      <c r="L2545" s="44">
        <f>IFERROR(_xll.qlIndexFixing(Index6M,$H2545,TRUE,_xll.ohTrigger(RecalcTrigger,Trigger6M)),NA())</f>
        <v>5.2931024535261802E-3</v>
      </c>
      <c r="M2545" s="145">
        <f>IFERROR(_xll.qlIndexFixing(Index1Y,$H2545,TRUE,_xll.ohTrigger(RecalcTrigger,Trigger1Y)),NA())</f>
        <v>4.7790995445811876E-3</v>
      </c>
      <c r="N2545" s="144">
        <f>IFERROR(_xll.qlIndexFixing(ONIndex1M,I2545,TRUE,_xll.ohTrigger(RecalcTrigger,Trigger1M)),NA())</f>
        <v>4.4681218891984287E-3</v>
      </c>
      <c r="O2545" s="44">
        <f>IFERROR(_xll.qlIndexFixing(ONIndex3M,I2545,TRUE,_xll.ohTrigger(RecalcTrigger,Trigger3M)),NA())</f>
        <v>4.6903813932797078E-3</v>
      </c>
      <c r="P2545" s="44">
        <f>IFERROR(_xll.qlIndexFixing(ONIndex6M,I2545,TRUE,_xll.ohTrigger(RecalcTrigger,Trigger6M)),NA())</f>
        <v>5.3322400877942044E-3</v>
      </c>
      <c r="Q2545" s="145">
        <f>IFERROR(_xll.qlIndexFixing(ONIndex1Y,I2545,TRUE,_xll.ohTrigger(RecalcTrigger,Trigger1Y)),NA())</f>
        <v>4.8993785941053858E-3</v>
      </c>
    </row>
    <row r="2546" spans="2:17" x14ac:dyDescent="0.2">
      <c r="B2546" s="39" t="s">
        <v>42</v>
      </c>
      <c r="D2546" s="42">
        <f>_xll.qlCalendarAdvance(Calendar,$D2545,B2546,"f",FALSE)</f>
        <v>57600</v>
      </c>
      <c r="E2546" s="139">
        <f>_xll.qlInterestRateIndexValueDate(IndexON,D2546)</f>
        <v>57600</v>
      </c>
      <c r="F2546" s="155">
        <f>IFERROR(_xll.qlIndexFixing(IndexON,D2546,TRUE,_xll.ohTrigger(RecalcTrigger,TriggerON)),NA())</f>
        <v>4.4473289503077496E-3</v>
      </c>
      <c r="H2546" s="42">
        <f>_xll.qlCalendarAdvance(Calendar,$H2545,B2546,"f",FALSE)</f>
        <v>57600</v>
      </c>
      <c r="I2546" s="139">
        <f>_xll.qlInterestRateIndexValueDate(Index1M,$H2546)</f>
        <v>57602</v>
      </c>
      <c r="J2546" s="144">
        <f>IFERROR(_xll.qlIndexFixing(Index1M,$H2546,TRUE,_xll.ohTrigger(RecalcTrigger,Trigger1M)),NA())</f>
        <v>4.454989656583537E-3</v>
      </c>
      <c r="K2546" s="44">
        <f>IFERROR(_xll.qlIndexFixing(Index3M,H2546,TRUE,_xll.ohTrigger(RecalcTrigger,Trigger3M)),NA())</f>
        <v>4.6549585227035825E-3</v>
      </c>
      <c r="L2546" s="44">
        <f>IFERROR(_xll.qlIndexFixing(Index6M,$H2546,TRUE,_xll.ohTrigger(RecalcTrigger,Trigger6M)),NA())</f>
        <v>5.2891981439623526E-3</v>
      </c>
      <c r="M2546" s="145">
        <f>IFERROR(_xll.qlIndexFixing(Index1Y,$H2546,TRUE,_xll.ohTrigger(RecalcTrigger,Trigger1Y)),NA())</f>
        <v>4.7740143160068266E-3</v>
      </c>
      <c r="N2546" s="144">
        <f>IFERROR(_xll.qlIndexFixing(ONIndex1M,I2546,TRUE,_xll.ohTrigger(RecalcTrigger,Trigger1M)),NA())</f>
        <v>4.4626826339122516E-3</v>
      </c>
      <c r="O2546" s="44">
        <f>IFERROR(_xll.qlIndexFixing(ONIndex3M,I2546,TRUE,_xll.ohTrigger(RecalcTrigger,Trigger3M)),NA())</f>
        <v>4.6847797809856928E-3</v>
      </c>
      <c r="P2546" s="44">
        <f>IFERROR(_xll.qlIndexFixing(ONIndex6M,I2546,TRUE,_xll.ohTrigger(RecalcTrigger,Trigger6M)),NA())</f>
        <v>5.3287345288310917E-3</v>
      </c>
      <c r="Q2546" s="145">
        <f>IFERROR(_xll.qlIndexFixing(ONIndex1Y,I2546,TRUE,_xll.ohTrigger(RecalcTrigger,Trigger1Y)),NA())</f>
        <v>4.8940462332325296E-3</v>
      </c>
    </row>
    <row r="2547" spans="2:17" x14ac:dyDescent="0.2">
      <c r="B2547" s="39" t="s">
        <v>42</v>
      </c>
      <c r="D2547" s="42">
        <f>_xll.qlCalendarAdvance(Calendar,$D2546,B2547,"f",FALSE)</f>
        <v>57607</v>
      </c>
      <c r="E2547" s="139">
        <f>_xll.qlInterestRateIndexValueDate(IndexON,D2547)</f>
        <v>57607</v>
      </c>
      <c r="F2547" s="155">
        <f>IFERROR(_xll.qlIndexFixing(IndexON,D2547,TRUE,_xll.ohTrigger(RecalcTrigger,TriggerON)),NA())</f>
        <v>4.4422400439714238E-3</v>
      </c>
      <c r="H2547" s="42">
        <f>_xll.qlCalendarAdvance(Calendar,$H2546,B2547,"f",FALSE)</f>
        <v>57607</v>
      </c>
      <c r="I2547" s="139">
        <f>_xll.qlInterestRateIndexValueDate(Index1M,$H2547)</f>
        <v>57609</v>
      </c>
      <c r="J2547" s="144">
        <f>IFERROR(_xll.qlIndexFixing(Index1M,$H2547,TRUE,_xll.ohTrigger(RecalcTrigger,Trigger1M)),NA())</f>
        <v>4.449573518498417E-3</v>
      </c>
      <c r="K2547" s="44">
        <f>IFERROR(_xll.qlIndexFixing(Index3M,H2547,TRUE,_xll.ohTrigger(RecalcTrigger,Trigger3M)),NA())</f>
        <v>4.6494219506667033E-3</v>
      </c>
      <c r="L2547" s="44">
        <f>IFERROR(_xll.qlIndexFixing(Index6M,$H2547,TRUE,_xll.ohTrigger(RecalcTrigger,Trigger6M)),NA())</f>
        <v>5.2852619068144121E-3</v>
      </c>
      <c r="M2547" s="145">
        <f>IFERROR(_xll.qlIndexFixing(Index1Y,$H2547,TRUE,_xll.ohTrigger(RecalcTrigger,Trigger1Y)),NA())</f>
        <v>4.7689400262504907E-3</v>
      </c>
      <c r="N2547" s="144">
        <f>IFERROR(_xll.qlIndexFixing(ONIndex1M,I2547,TRUE,_xll.ohTrigger(RecalcTrigger,Trigger1M)),NA())</f>
        <v>4.4572531181952257E-3</v>
      </c>
      <c r="O2547" s="44">
        <f>IFERROR(_xll.qlIndexFixing(ONIndex3M,I2547,TRUE,_xll.ohTrigger(RecalcTrigger,Trigger3M)),NA())</f>
        <v>4.6791884761265834E-3</v>
      </c>
      <c r="P2547" s="44">
        <f>IFERROR(_xll.qlIndexFixing(ONIndex6M,I2547,TRUE,_xll.ohTrigger(RecalcTrigger,Trigger6M)),NA())</f>
        <v>5.3251977733026479E-3</v>
      </c>
      <c r="Q2547" s="145">
        <f>IFERROR(_xll.qlIndexFixing(ONIndex1Y,I2547,TRUE,_xll.ohTrigger(RecalcTrigger,Trigger1Y)),NA())</f>
        <v>4.8887240512573982E-3</v>
      </c>
    </row>
    <row r="2548" spans="2:17" x14ac:dyDescent="0.2">
      <c r="B2548" s="39" t="s">
        <v>42</v>
      </c>
      <c r="D2548" s="42">
        <f>_xll.qlCalendarAdvance(Calendar,$D2547,B2548,"f",FALSE)</f>
        <v>57614</v>
      </c>
      <c r="E2548" s="139">
        <f>_xll.qlInterestRateIndexValueDate(IndexON,D2548)</f>
        <v>57614</v>
      </c>
      <c r="F2548" s="155">
        <f>IFERROR(_xll.qlIndexFixing(IndexON,D2548,TRUE,_xll.ohTrigger(RecalcTrigger,TriggerON)),NA())</f>
        <v>4.4371604494664041E-3</v>
      </c>
      <c r="H2548" s="42">
        <f>_xll.qlCalendarAdvance(Calendar,$H2547,B2548,"f",FALSE)</f>
        <v>57614</v>
      </c>
      <c r="I2548" s="139">
        <f>_xll.qlInterestRateIndexValueDate(Index1M,$H2548)</f>
        <v>57616</v>
      </c>
      <c r="J2548" s="144">
        <f>IFERROR(_xll.qlIndexFixing(Index1M,$H2548,TRUE,_xll.ohTrigger(RecalcTrigger,Trigger1M)),NA())</f>
        <v>4.4434515812516199E-3</v>
      </c>
      <c r="K2548" s="44">
        <f>IFERROR(_xll.qlIndexFixing(Index3M,H2548,TRUE,_xll.ohTrigger(RecalcTrigger,Trigger3M)),NA())</f>
        <v>4.6428078858611376E-3</v>
      </c>
      <c r="L2548" s="44">
        <f>IFERROR(_xll.qlIndexFixing(Index6M,$H2548,TRUE,_xll.ohTrigger(RecalcTrigger,Trigger6M)),NA())</f>
        <v>5.281037828467278E-3</v>
      </c>
      <c r="M2548" s="145">
        <f>IFERROR(_xll.qlIndexFixing(Index1Y,$H2548,TRUE,_xll.ohTrigger(RecalcTrigger,Trigger1Y)),NA())</f>
        <v>4.763876701908018E-3</v>
      </c>
      <c r="N2548" s="144">
        <f>IFERROR(_xll.qlIndexFixing(ONIndex1M,I2548,TRUE,_xll.ohTrigger(RecalcTrigger,Trigger1M)),NA())</f>
        <v>4.4518333706644597E-3</v>
      </c>
      <c r="O2548" s="44">
        <f>IFERROR(_xll.qlIndexFixing(ONIndex3M,I2548,TRUE,_xll.ohTrigger(RecalcTrigger,Trigger3M)),NA())</f>
        <v>4.6736075077991046E-3</v>
      </c>
      <c r="P2548" s="44">
        <f>IFERROR(_xll.qlIndexFixing(ONIndex6M,I2548,TRUE,_xll.ohTrigger(RecalcTrigger,Trigger6M)),NA())</f>
        <v>5.3216297678915225E-3</v>
      </c>
      <c r="Q2548" s="145">
        <f>IFERROR(_xll.qlIndexFixing(ONIndex1Y,I2548,TRUE,_xll.ohTrigger(RecalcTrigger,Trigger1Y)),NA())</f>
        <v>4.8834120748786347E-3</v>
      </c>
    </row>
    <row r="2549" spans="2:17" x14ac:dyDescent="0.2">
      <c r="B2549" s="39" t="s">
        <v>42</v>
      </c>
      <c r="D2549" s="42">
        <f>_xll.qlCalendarAdvance(Calendar,$D2548,B2549,"f",FALSE)</f>
        <v>57621</v>
      </c>
      <c r="E2549" s="139">
        <f>_xll.qlInterestRateIndexValueDate(IndexON,D2549)</f>
        <v>57621</v>
      </c>
      <c r="F2549" s="155">
        <f>IFERROR(_xll.qlIndexFixing(IndexON,D2549,TRUE,_xll.ohTrigger(RecalcTrigger,TriggerON)),NA())</f>
        <v>4.4320901938110779E-3</v>
      </c>
      <c r="H2549" s="42">
        <f>_xll.qlCalendarAdvance(Calendar,$H2548,B2549,"f",FALSE)</f>
        <v>57621</v>
      </c>
      <c r="I2549" s="139">
        <f>_xll.qlInterestRateIndexValueDate(Index1M,$H2549)</f>
        <v>57623</v>
      </c>
      <c r="J2549" s="144">
        <f>IFERROR(_xll.qlIndexFixing(Index1M,$H2549,TRUE,_xll.ohTrigger(RecalcTrigger,Trigger1M)),NA())</f>
        <v>4.4387707293964468E-3</v>
      </c>
      <c r="K2549" s="44">
        <f>IFERROR(_xll.qlIndexFixing(Index3M,H2549,TRUE,_xll.ohTrigger(RecalcTrigger,Trigger3M)),NA())</f>
        <v>4.6372944652296058E-3</v>
      </c>
      <c r="L2549" s="44">
        <f>IFERROR(_xll.qlIndexFixing(Index6M,$H2549,TRUE,_xll.ohTrigger(RecalcTrigger,Trigger6M)),NA())</f>
        <v>5.2770352111993196E-3</v>
      </c>
      <c r="M2549" s="145">
        <f>IFERROR(_xll.qlIndexFixing(Index1Y,$H2549,TRUE,_xll.ohTrigger(RecalcTrigger,Trigger1Y)),NA())</f>
        <v>4.7588243695750277E-3</v>
      </c>
      <c r="N2549" s="144">
        <f>IFERROR(_xll.qlIndexFixing(ONIndex1M,I2549,TRUE,_xll.ohTrigger(RecalcTrigger,Trigger1M)),NA())</f>
        <v>4.4464234200969344E-3</v>
      </c>
      <c r="O2549" s="44">
        <f>IFERROR(_xll.qlIndexFixing(ONIndex3M,I2549,TRUE,_xll.ohTrigger(RecalcTrigger,Trigger3M)),NA())</f>
        <v>4.6680369051799175E-3</v>
      </c>
      <c r="P2549" s="44">
        <f>IFERROR(_xll.qlIndexFixing(ONIndex6M,I2549,TRUE,_xll.ohTrigger(RecalcTrigger,Trigger6M)),NA())</f>
        <v>5.3180304594402372E-3</v>
      </c>
      <c r="Q2549" s="145">
        <f>IFERROR(_xll.qlIndexFixing(ONIndex1Y,I2549,TRUE,_xll.ohTrigger(RecalcTrigger,Trigger1Y)),NA())</f>
        <v>4.8781103305550744E-3</v>
      </c>
    </row>
    <row r="2550" spans="2:17" x14ac:dyDescent="0.2">
      <c r="B2550" s="39" t="s">
        <v>42</v>
      </c>
      <c r="D2550" s="42">
        <f>_xll.qlCalendarAdvance(Calendar,$D2549,B2550,"f",FALSE)</f>
        <v>57628</v>
      </c>
      <c r="E2550" s="139">
        <f>_xll.qlInterestRateIndexValueDate(IndexON,D2550)</f>
        <v>57628</v>
      </c>
      <c r="F2550" s="155">
        <f>IFERROR(_xll.qlIndexFixing(IndexON,D2550,TRUE,_xll.ohTrigger(RecalcTrigger,TriggerON)),NA())</f>
        <v>4.4270293039438968E-3</v>
      </c>
      <c r="H2550" s="42">
        <f>_xll.qlCalendarAdvance(Calendar,$H2549,B2550,"f",FALSE)</f>
        <v>57628</v>
      </c>
      <c r="I2550" s="139">
        <f>_xll.qlInterestRateIndexValueDate(Index1M,$H2550)</f>
        <v>57630</v>
      </c>
      <c r="J2550" s="144">
        <f>IFERROR(_xll.qlIndexFixing(Index1M,$H2550,TRUE,_xll.ohTrigger(RecalcTrigger,Trigger1M)),NA())</f>
        <v>4.4333841358097873E-3</v>
      </c>
      <c r="K2550" s="44">
        <f>IFERROR(_xll.qlIndexFixing(Index3M,H2550,TRUE,_xll.ohTrigger(RecalcTrigger,Trigger3M)),NA())</f>
        <v>4.6317916376946875E-3</v>
      </c>
      <c r="L2550" s="44">
        <f>IFERROR(_xll.qlIndexFixing(Index6M,$H2550,TRUE,_xll.ohTrigger(RecalcTrigger,Trigger6M)),NA())</f>
        <v>5.2719558271338111E-3</v>
      </c>
      <c r="M2550" s="145">
        <f>IFERROR(_xll.qlIndexFixing(Index1Y,$H2550,TRUE,_xll.ohTrigger(RecalcTrigger,Trigger1Y)),NA())</f>
        <v>4.753783055846921E-3</v>
      </c>
      <c r="N2550" s="144">
        <f>IFERROR(_xll.qlIndexFixing(ONIndex1M,I2550,TRUE,_xll.ohTrigger(RecalcTrigger,Trigger1M)),NA())</f>
        <v>4.4410232951896944E-3</v>
      </c>
      <c r="O2550" s="44">
        <f>IFERROR(_xll.qlIndexFixing(ONIndex3M,I2550,TRUE,_xll.ohTrigger(RecalcTrigger,Trigger3M)),NA())</f>
        <v>4.6624766977654275E-3</v>
      </c>
      <c r="P2550" s="44">
        <f>IFERROR(_xll.qlIndexFixing(ONIndex6M,I2550,TRUE,_xll.ohTrigger(RecalcTrigger,Trigger6M)),NA())</f>
        <v>5.3143997947913135E-3</v>
      </c>
      <c r="Q2550" s="145">
        <f>IFERROR(_xll.qlIndexFixing(ONIndex1Y,I2550,TRUE,_xll.ohTrigger(RecalcTrigger,Trigger1Y)),NA())</f>
        <v>4.8728188452251686E-3</v>
      </c>
    </row>
    <row r="2551" spans="2:17" x14ac:dyDescent="0.2">
      <c r="B2551" s="39" t="s">
        <v>42</v>
      </c>
      <c r="D2551" s="42">
        <f>_xll.qlCalendarAdvance(Calendar,$D2550,B2551,"f",FALSE)</f>
        <v>57635</v>
      </c>
      <c r="E2551" s="139">
        <f>_xll.qlInterestRateIndexValueDate(IndexON,D2551)</f>
        <v>57635</v>
      </c>
      <c r="F2551" s="155">
        <f>IFERROR(_xll.qlIndexFixing(IndexON,D2551,TRUE,_xll.ohTrigger(RecalcTrigger,TriggerON)),NA())</f>
        <v>4.4219778068033122E-3</v>
      </c>
      <c r="H2551" s="42">
        <f>_xll.qlCalendarAdvance(Calendar,$H2550,B2551,"f",FALSE)</f>
        <v>57635</v>
      </c>
      <c r="I2551" s="139">
        <f>_xll.qlInterestRateIndexValueDate(Index1M,$H2551)</f>
        <v>57637</v>
      </c>
      <c r="J2551" s="144">
        <f>IFERROR(_xll.qlIndexFixing(Index1M,$H2551,TRUE,_xll.ohTrigger(RecalcTrigger,Trigger1M)),NA())</f>
        <v>4.4280074478194702E-3</v>
      </c>
      <c r="K2551" s="44">
        <f>IFERROR(_xll.qlIndexFixing(Index3M,H2551,TRUE,_xll.ohTrigger(RecalcTrigger,Trigger3M)),NA())</f>
        <v>4.6262994324866163E-3</v>
      </c>
      <c r="L2551" s="44">
        <f>IFERROR(_xll.qlIndexFixing(Index6M,$H2551,TRUE,_xll.ohTrigger(RecalcTrigger,Trigger6M)),NA())</f>
        <v>5.2689336489703279E-3</v>
      </c>
      <c r="M2551" s="145">
        <f>IFERROR(_xll.qlIndexFixing(Index1Y,$H2551,TRUE,_xll.ohTrigger(RecalcTrigger,Trigger1Y)),NA())</f>
        <v>4.7487527873186653E-3</v>
      </c>
      <c r="N2551" s="144">
        <f>IFERROR(_xll.qlIndexFixing(ONIndex1M,I2551,TRUE,_xll.ohTrigger(RecalcTrigger,Trigger1M)),NA())</f>
        <v>4.4356330247996567E-3</v>
      </c>
      <c r="O2551" s="44">
        <f>IFERROR(_xll.qlIndexFixing(ONIndex3M,I2551,TRUE,_xll.ohTrigger(RecalcTrigger,Trigger3M)),NA())</f>
        <v>4.6569269145724235E-3</v>
      </c>
      <c r="P2551" s="44">
        <f>IFERROR(_xll.qlIndexFixing(ONIndex6M,I2551,TRUE,_xll.ohTrigger(RecalcTrigger,Trigger6M)),NA())</f>
        <v>5.3107377205474648E-3</v>
      </c>
      <c r="Q2551" s="145">
        <f>IFERROR(_xll.qlIndexFixing(ONIndex1Y,I2551,TRUE,_xll.ohTrigger(RecalcTrigger,Trigger1Y)),NA())</f>
        <v>4.8675376451878805E-3</v>
      </c>
    </row>
    <row r="2552" spans="2:17" x14ac:dyDescent="0.2">
      <c r="B2552" s="39" t="s">
        <v>42</v>
      </c>
      <c r="D2552" s="42">
        <f>_xll.qlCalendarAdvance(Calendar,$D2551,B2552,"f",FALSE)</f>
        <v>57642</v>
      </c>
      <c r="E2552" s="139">
        <f>_xll.qlInterestRateIndexValueDate(IndexON,D2552)</f>
        <v>57642</v>
      </c>
      <c r="F2552" s="155">
        <f>IFERROR(_xll.qlIndexFixing(IndexON,D2552,TRUE,_xll.ohTrigger(RecalcTrigger,TriggerON)),NA())</f>
        <v>4.4169357294077116E-3</v>
      </c>
      <c r="H2552" s="42">
        <f>_xll.qlCalendarAdvance(Calendar,$H2551,B2552,"f",FALSE)</f>
        <v>57642</v>
      </c>
      <c r="I2552" s="139">
        <f>_xll.qlInterestRateIndexValueDate(Index1M,$H2552)</f>
        <v>57644</v>
      </c>
      <c r="J2552" s="144">
        <f>IFERROR(_xll.qlIndexFixing(Index1M,$H2552,TRUE,_xll.ohTrigger(RecalcTrigger,Trigger1M)),NA())</f>
        <v>4.4226406941431703E-3</v>
      </c>
      <c r="K2552" s="44">
        <f>IFERROR(_xll.qlIndexFixing(Index3M,H2552,TRUE,_xll.ohTrigger(RecalcTrigger,Trigger3M)),NA())</f>
        <v>4.6208178788407312E-3</v>
      </c>
      <c r="L2552" s="44">
        <f>IFERROR(_xll.qlIndexFixing(Index6M,$H2552,TRUE,_xll.ohTrigger(RecalcTrigger,Trigger6M)),NA())</f>
        <v>5.264834597566089E-3</v>
      </c>
      <c r="M2552" s="145">
        <f>IFERROR(_xll.qlIndexFixing(Index1Y,$H2552,TRUE,_xll.ohTrigger(RecalcTrigger,Trigger1Y)),NA())</f>
        <v>4.7437335905850071E-3</v>
      </c>
      <c r="N2552" s="144">
        <f>IFERROR(_xll.qlIndexFixing(ONIndex1M,I2552,TRUE,_xll.ohTrigger(RecalcTrigger,Trigger1M)),NA())</f>
        <v>4.4302526374639939E-3</v>
      </c>
      <c r="O2552" s="44">
        <f>IFERROR(_xll.qlIndexFixing(ONIndex3M,I2552,TRUE,_xll.ohTrigger(RecalcTrigger,Trigger3M)),NA())</f>
        <v>4.6513875850973108E-3</v>
      </c>
      <c r="P2552" s="44">
        <f>IFERROR(_xll.qlIndexFixing(ONIndex6M,I2552,TRUE,_xll.ohTrigger(RecalcTrigger,Trigger6M)),NA())</f>
        <v>5.3070441833913407E-3</v>
      </c>
      <c r="Q2552" s="145">
        <f>IFERROR(_xll.qlIndexFixing(ONIndex1Y,I2552,TRUE,_xll.ohTrigger(RecalcTrigger,Trigger1Y)),NA())</f>
        <v>4.8622667573816614E-3</v>
      </c>
    </row>
    <row r="2553" spans="2:17" x14ac:dyDescent="0.2">
      <c r="B2553" s="39" t="s">
        <v>42</v>
      </c>
      <c r="D2553" s="42">
        <f>_xll.qlCalendarAdvance(Calendar,$D2552,B2553,"f",FALSE)</f>
        <v>57649</v>
      </c>
      <c r="E2553" s="139">
        <f>_xll.qlInterestRateIndexValueDate(IndexON,D2553)</f>
        <v>57649</v>
      </c>
      <c r="F2553" s="155">
        <f>IFERROR(_xll.qlIndexFixing(IndexON,D2553,TRUE,_xll.ohTrigger(RecalcTrigger,TriggerON)),NA())</f>
        <v>4.4119030985356744E-3</v>
      </c>
      <c r="H2553" s="42">
        <f>_xll.qlCalendarAdvance(Calendar,$H2552,B2553,"f",FALSE)</f>
        <v>57649</v>
      </c>
      <c r="I2553" s="139">
        <f>_xll.qlInterestRateIndexValueDate(Index1M,$H2553)</f>
        <v>57651</v>
      </c>
      <c r="J2553" s="144">
        <f>IFERROR(_xll.qlIndexFixing(Index1M,$H2553,TRUE,_xll.ohTrigger(RecalcTrigger,Trigger1M)),NA())</f>
        <v>4.4172839034934035E-3</v>
      </c>
      <c r="K2553" s="44">
        <f>IFERROR(_xll.qlIndexFixing(Index3M,H2553,TRUE,_xll.ohTrigger(RecalcTrigger,Trigger3M)),NA())</f>
        <v>4.615347005985565E-3</v>
      </c>
      <c r="L2553" s="44">
        <f>IFERROR(_xll.qlIndexFixing(Index6M,$H2553,TRUE,_xll.ohTrigger(RecalcTrigger,Trigger6M)),NA())</f>
        <v>5.2609710239923191E-3</v>
      </c>
      <c r="M2553" s="145">
        <f>IFERROR(_xll.qlIndexFixing(Index1Y,$H2553,TRUE,_xll.ohTrigger(RecalcTrigger,Trigger1Y)),NA())</f>
        <v>4.7387254922411316E-3</v>
      </c>
      <c r="N2553" s="144">
        <f>IFERROR(_xll.qlIndexFixing(ONIndex1M,I2553,TRUE,_xll.ohTrigger(RecalcTrigger,Trigger1M)),NA())</f>
        <v>4.4248821618797507E-3</v>
      </c>
      <c r="O2553" s="44">
        <f>IFERROR(_xll.qlIndexFixing(ONIndex3M,I2553,TRUE,_xll.ohTrigger(RecalcTrigger,Trigger3M)),NA())</f>
        <v>4.6458587381970062E-3</v>
      </c>
      <c r="P2553" s="44">
        <f>IFERROR(_xll.qlIndexFixing(ONIndex6M,I2553,TRUE,_xll.ohTrigger(RecalcTrigger,Trigger6M)),NA())</f>
        <v>5.3033191300855265E-3</v>
      </c>
      <c r="Q2553" s="145">
        <f>IFERROR(_xll.qlIndexFixing(ONIndex1Y,I2553,TRUE,_xll.ohTrigger(RecalcTrigger,Trigger1Y)),NA())</f>
        <v>4.8570062081854104E-3</v>
      </c>
    </row>
    <row r="2554" spans="2:17" x14ac:dyDescent="0.2">
      <c r="B2554" s="39" t="s">
        <v>42</v>
      </c>
      <c r="D2554" s="42">
        <f>_xll.qlCalendarAdvance(Calendar,$D2553,B2554,"f",FALSE)</f>
        <v>57656</v>
      </c>
      <c r="E2554" s="139">
        <f>_xll.qlInterestRateIndexValueDate(IndexON,D2554)</f>
        <v>57656</v>
      </c>
      <c r="F2554" s="155">
        <f>IFERROR(_xll.qlIndexFixing(IndexON,D2554,TRUE,_xll.ohTrigger(RecalcTrigger,TriggerON)),NA())</f>
        <v>4.4068799412055881E-3</v>
      </c>
      <c r="H2554" s="42">
        <f>_xll.qlCalendarAdvance(Calendar,$H2553,B2554,"f",FALSE)</f>
        <v>57656</v>
      </c>
      <c r="I2554" s="139">
        <f>_xll.qlInterestRateIndexValueDate(Index1M,$H2554)</f>
        <v>57658</v>
      </c>
      <c r="J2554" s="144">
        <f>IFERROR(_xll.qlIndexFixing(Index1M,$H2554,TRUE,_xll.ohTrigger(RecalcTrigger,Trigger1M)),NA())</f>
        <v>4.4119371045878422E-3</v>
      </c>
      <c r="K2554" s="44">
        <f>IFERROR(_xll.qlIndexFixing(Index3M,H2554,TRUE,_xll.ohTrigger(RecalcTrigger,Trigger3M)),NA())</f>
        <v>4.6098868431530557E-3</v>
      </c>
      <c r="L2554" s="44">
        <f>IFERROR(_xll.qlIndexFixing(Index6M,$H2554,TRUE,_xll.ohTrigger(RecalcTrigger,Trigger6M)),NA())</f>
        <v>5.2568098034657109E-3</v>
      </c>
      <c r="M2554" s="145">
        <f>IFERROR(_xll.qlIndexFixing(Index1Y,$H2554,TRUE,_xll.ohTrigger(RecalcTrigger,Trigger1Y)),NA())</f>
        <v>4.7337285188813506E-3</v>
      </c>
      <c r="N2554" s="144">
        <f>IFERROR(_xll.qlIndexFixing(ONIndex1M,I2554,TRUE,_xll.ohTrigger(RecalcTrigger,Trigger1M)),NA())</f>
        <v>4.419521626903844E-3</v>
      </c>
      <c r="O2554" s="44">
        <f>IFERROR(_xll.qlIndexFixing(ONIndex3M,I2554,TRUE,_xll.ohTrigger(RecalcTrigger,Trigger3M)),NA())</f>
        <v>4.6403404033679152E-3</v>
      </c>
      <c r="P2554" s="44">
        <f>IFERROR(_xll.qlIndexFixing(ONIndex6M,I2554,TRUE,_xll.ohTrigger(RecalcTrigger,Trigger6M)),NA())</f>
        <v>5.2995625073926078E-3</v>
      </c>
      <c r="Q2554" s="145">
        <f>IFERROR(_xll.qlIndexFixing(ONIndex1Y,I2554,TRUE,_xll.ohTrigger(RecalcTrigger,Trigger1Y)),NA())</f>
        <v>4.8517560242977709E-3</v>
      </c>
    </row>
    <row r="2555" spans="2:17" x14ac:dyDescent="0.2">
      <c r="B2555" s="39" t="s">
        <v>42</v>
      </c>
      <c r="D2555" s="42">
        <f>_xll.qlCalendarAdvance(Calendar,$D2554,B2555,"f",FALSE)</f>
        <v>57663</v>
      </c>
      <c r="E2555" s="139">
        <f>_xll.qlInterestRateIndexValueDate(IndexON,D2555)</f>
        <v>57663</v>
      </c>
      <c r="F2555" s="155">
        <f>IFERROR(_xll.qlIndexFixing(IndexON,D2555,TRUE,_xll.ohTrigger(RecalcTrigger,TriggerON)),NA())</f>
        <v>4.4018662844358403E-3</v>
      </c>
      <c r="H2555" s="42">
        <f>_xll.qlCalendarAdvance(Calendar,$H2554,B2555,"f",FALSE)</f>
        <v>57663</v>
      </c>
      <c r="I2555" s="139">
        <f>_xll.qlInterestRateIndexValueDate(Index1M,$H2555)</f>
        <v>57665</v>
      </c>
      <c r="J2555" s="144">
        <f>IFERROR(_xll.qlIndexFixing(Index1M,$H2555,TRUE,_xll.ohTrigger(RecalcTrigger,Trigger1M)),NA())</f>
        <v>4.4066003261441604E-3</v>
      </c>
      <c r="K2555" s="44">
        <f>IFERROR(_xll.qlIndexFixing(Index3M,H2555,TRUE,_xll.ohTrigger(RecalcTrigger,Trigger3M)),NA())</f>
        <v>4.6044374195759888E-3</v>
      </c>
      <c r="L2555" s="44">
        <f>IFERROR(_xll.qlIndexFixing(Index6M,$H2555,TRUE,_xll.ohTrigger(RecalcTrigger,Trigger6M)),NA())</f>
        <v>5.2526162295833071E-3</v>
      </c>
      <c r="M2555" s="145">
        <f>IFERROR(_xll.qlIndexFixing(Index1Y,$H2555,TRUE,_xll.ohTrigger(RecalcTrigger,Trigger1Y)),NA())</f>
        <v>4.7287426971001946E-3</v>
      </c>
      <c r="N2555" s="144">
        <f>IFERROR(_xll.qlIndexFixing(ONIndex1M,I2555,TRUE,_xll.ohTrigger(RecalcTrigger,Trigger1M)),NA())</f>
        <v>4.4141710611533824E-3</v>
      </c>
      <c r="O2555" s="44">
        <f>IFERROR(_xll.qlIndexFixing(ONIndex3M,I2555,TRUE,_xll.ohTrigger(RecalcTrigger,Trigger3M)),NA())</f>
        <v>4.6348326098666348E-3</v>
      </c>
      <c r="P2555" s="44">
        <f>IFERROR(_xll.qlIndexFixing(ONIndex6M,I2555,TRUE,_xll.ohTrigger(RecalcTrigger,Trigger6M)),NA())</f>
        <v>5.2957742620751702E-3</v>
      </c>
      <c r="Q2555" s="145">
        <f>IFERROR(_xll.qlIndexFixing(ONIndex1Y,I2555,TRUE,_xll.ohTrigger(RecalcTrigger,Trigger1Y)),NA())</f>
        <v>4.8465162324973221E-3</v>
      </c>
    </row>
    <row r="2556" spans="2:17" x14ac:dyDescent="0.2">
      <c r="B2556" s="39" t="s">
        <v>42</v>
      </c>
      <c r="D2556" s="42">
        <f>_xll.qlCalendarAdvance(Calendar,$D2555,B2556,"f",FALSE)</f>
        <v>57670</v>
      </c>
      <c r="E2556" s="139">
        <f>_xll.qlInterestRateIndexValueDate(IndexON,D2556)</f>
        <v>57670</v>
      </c>
      <c r="F2556" s="155">
        <f>IFERROR(_xll.qlIndexFixing(IndexON,D2556,TRUE,_xll.ohTrigger(RecalcTrigger,TriggerON)),NA())</f>
        <v>4.3968621552448184E-3</v>
      </c>
      <c r="H2556" s="42">
        <f>_xll.qlCalendarAdvance(Calendar,$H2555,B2556,"f",FALSE)</f>
        <v>57670</v>
      </c>
      <c r="I2556" s="139">
        <f>_xll.qlInterestRateIndexValueDate(Index1M,$H2556)</f>
        <v>57672</v>
      </c>
      <c r="J2556" s="144">
        <f>IFERROR(_xll.qlIndexFixing(Index1M,$H2556,TRUE,_xll.ohTrigger(RecalcTrigger,Trigger1M)),NA())</f>
        <v>4.4012735968748749E-3</v>
      </c>
      <c r="K2556" s="44">
        <f>IFERROR(_xll.qlIndexFixing(Index3M,H2556,TRUE,_xll.ohTrigger(RecalcTrigger,Trigger3M)),NA())</f>
        <v>4.5989987644854497E-3</v>
      </c>
      <c r="L2556" s="44">
        <f>IFERROR(_xll.qlIndexFixing(Index6M,$H2556,TRUE,_xll.ohTrigger(RecalcTrigger,Trigger6M)),NA())</f>
        <v>5.2483902491319836E-3</v>
      </c>
      <c r="M2556" s="145">
        <f>IFERROR(_xll.qlIndexFixing(Index1Y,$H2556,TRUE,_xll.ohTrigger(RecalcTrigger,Trigger1Y)),NA())</f>
        <v>4.7237680534919762E-3</v>
      </c>
      <c r="N2556" s="144">
        <f>IFERROR(_xll.qlIndexFixing(ONIndex1M,I2556,TRUE,_xll.ohTrigger(RecalcTrigger,Trigger1M)),NA())</f>
        <v>4.4088304934852829E-3</v>
      </c>
      <c r="O2556" s="44">
        <f>IFERROR(_xll.qlIndexFixing(ONIndex3M,I2556,TRUE,_xll.ohTrigger(RecalcTrigger,Trigger3M)),NA())</f>
        <v>4.6293353868698262E-3</v>
      </c>
      <c r="P2556" s="44">
        <f>IFERROR(_xll.qlIndexFixing(ONIndex6M,I2556,TRUE,_xll.ohTrigger(RecalcTrigger,Trigger6M)),NA())</f>
        <v>5.2919543407359271E-3</v>
      </c>
      <c r="Q2556" s="145">
        <f>IFERROR(_xll.qlIndexFixing(ONIndex1Y,I2556,TRUE,_xll.ohTrigger(RecalcTrigger,Trigger1Y)),NA())</f>
        <v>4.8412868592428993E-3</v>
      </c>
    </row>
    <row r="2557" spans="2:17" x14ac:dyDescent="0.2">
      <c r="B2557" s="39" t="s">
        <v>42</v>
      </c>
      <c r="D2557" s="42">
        <f>_xll.qlCalendarAdvance(Calendar,$D2556,B2557,"f",FALSE)</f>
        <v>57677</v>
      </c>
      <c r="E2557" s="139">
        <f>_xll.qlInterestRateIndexValueDate(IndexON,D2557)</f>
        <v>57677</v>
      </c>
      <c r="F2557" s="155">
        <f>IFERROR(_xll.qlIndexFixing(IndexON,D2557,TRUE,_xll.ohTrigger(RecalcTrigger,TriggerON)),NA())</f>
        <v>4.3918675802512297E-3</v>
      </c>
      <c r="H2557" s="42">
        <f>_xll.qlCalendarAdvance(Calendar,$H2556,B2557,"f",FALSE)</f>
        <v>57677</v>
      </c>
      <c r="I2557" s="139">
        <f>_xll.qlInterestRateIndexValueDate(Index1M,$H2557)</f>
        <v>57679</v>
      </c>
      <c r="J2557" s="144">
        <f>IFERROR(_xll.qlIndexFixing(Index1M,$H2557,TRUE,_xll.ohTrigger(RecalcTrigger,Trigger1M)),NA())</f>
        <v>4.3959569454950801E-3</v>
      </c>
      <c r="K2557" s="44">
        <f>IFERROR(_xll.qlIndexFixing(Index3M,H2557,TRUE,_xll.ohTrigger(RecalcTrigger,Trigger3M)),NA())</f>
        <v>4.5949965969045437E-3</v>
      </c>
      <c r="L2557" s="44">
        <f>IFERROR(_xll.qlIndexFixing(Index6M,$H2557,TRUE,_xll.ohTrigger(RecalcTrigger,Trigger6M)),NA())</f>
        <v>5.2438545089994338E-3</v>
      </c>
      <c r="M2557" s="145">
        <f>IFERROR(_xll.qlIndexFixing(Index1Y,$H2557,TRUE,_xll.ohTrigger(RecalcTrigger,Trigger1Y)),NA())</f>
        <v>4.7197537061813869E-3</v>
      </c>
      <c r="N2557" s="144">
        <f>IFERROR(_xll.qlIndexFixing(ONIndex1M,I2557,TRUE,_xll.ohTrigger(RecalcTrigger,Trigger1M)),NA())</f>
        <v>4.403499952516654E-3</v>
      </c>
      <c r="O2557" s="44">
        <f>IFERROR(_xll.qlIndexFixing(ONIndex3M,I2557,TRUE,_xll.ohTrigger(RecalcTrigger,Trigger3M)),NA())</f>
        <v>4.6238487636340864E-3</v>
      </c>
      <c r="P2557" s="44">
        <f>IFERROR(_xll.qlIndexFixing(ONIndex6M,I2557,TRUE,_xll.ohTrigger(RecalcTrigger,Trigger6M)),NA())</f>
        <v>5.2881026900575279E-3</v>
      </c>
      <c r="Q2557" s="145">
        <f>IFERROR(_xll.qlIndexFixing(ONIndex1Y,I2557,TRUE,_xll.ohTrigger(RecalcTrigger,Trigger1Y)),NA())</f>
        <v>4.8360679313930177E-3</v>
      </c>
    </row>
    <row r="2558" spans="2:17" x14ac:dyDescent="0.2">
      <c r="B2558" s="39" t="s">
        <v>42</v>
      </c>
      <c r="D2558" s="42">
        <f>_xll.qlCalendarAdvance(Calendar,$D2557,B2558,"f",FALSE)</f>
        <v>57684</v>
      </c>
      <c r="E2558" s="139">
        <f>_xll.qlInterestRateIndexValueDate(IndexON,D2558)</f>
        <v>57684</v>
      </c>
      <c r="F2558" s="155">
        <f>IFERROR(_xll.qlIndexFixing(IndexON,D2558,TRUE,_xll.ohTrigger(RecalcTrigger,TriggerON)),NA())</f>
        <v>4.3868825867132699E-3</v>
      </c>
      <c r="H2558" s="42">
        <f>_xll.qlCalendarAdvance(Calendar,$H2557,B2558,"f",FALSE)</f>
        <v>57684</v>
      </c>
      <c r="I2558" s="139">
        <f>_xll.qlInterestRateIndexValueDate(Index1M,$H2558)</f>
        <v>57686</v>
      </c>
      <c r="J2558" s="144">
        <f>IFERROR(_xll.qlIndexFixing(Index1M,$H2558,TRUE,_xll.ohTrigger(RecalcTrigger,Trigger1M)),NA())</f>
        <v>4.3906504007198708E-3</v>
      </c>
      <c r="K2558" s="44">
        <f>IFERROR(_xll.qlIndexFixing(Index3M,H2558,TRUE,_xll.ohTrigger(RecalcTrigger,Trigger3M)),NA())</f>
        <v>4.5895767281702859E-3</v>
      </c>
      <c r="L2558" s="44">
        <f>IFERROR(_xll.qlIndexFixing(Index6M,$H2558,TRUE,_xll.ohTrigger(RecalcTrigger,Trigger6M)),NA())</f>
        <v>5.2395611524926377E-3</v>
      </c>
      <c r="M2558" s="145">
        <f>IFERROR(_xll.qlIndexFixing(Index1Y,$H2558,TRUE,_xll.ohTrigger(RecalcTrigger,Trigger1Y)),NA())</f>
        <v>4.7138524071705145E-3</v>
      </c>
      <c r="N2558" s="144">
        <f>IFERROR(_xll.qlIndexFixing(ONIndex1M,I2558,TRUE,_xll.ohTrigger(RecalcTrigger,Trigger1M)),NA())</f>
        <v>4.3981794669445406E-3</v>
      </c>
      <c r="O2558" s="44">
        <f>IFERROR(_xll.qlIndexFixing(ONIndex3M,I2558,TRUE,_xll.ohTrigger(RecalcTrigger,Trigger3M)),NA())</f>
        <v>4.6183727693360765E-3</v>
      </c>
      <c r="P2558" s="44">
        <f>IFERROR(_xll.qlIndexFixing(ONIndex6M,I2558,TRUE,_xll.ohTrigger(RecalcTrigger,Trigger6M)),NA())</f>
        <v>5.2842192570423663E-3</v>
      </c>
      <c r="Q2558" s="145">
        <f>IFERROR(_xll.qlIndexFixing(ONIndex1Y,I2558,TRUE,_xll.ohTrigger(RecalcTrigger,Trigger1Y)),NA())</f>
        <v>4.8308594753265766E-3</v>
      </c>
    </row>
    <row r="2559" spans="2:17" x14ac:dyDescent="0.2">
      <c r="B2559" s="39" t="s">
        <v>42</v>
      </c>
      <c r="D2559" s="42">
        <f>_xll.qlCalendarAdvance(Calendar,$D2558,B2559,"f",FALSE)</f>
        <v>57691</v>
      </c>
      <c r="E2559" s="139">
        <f>_xll.qlInterestRateIndexValueDate(IndexON,D2559)</f>
        <v>57691</v>
      </c>
      <c r="F2559" s="155">
        <f>IFERROR(_xll.qlIndexFixing(IndexON,D2559,TRUE,_xll.ohTrigger(RecalcTrigger,TriggerON)),NA())</f>
        <v>4.3819072013295823E-3</v>
      </c>
      <c r="H2559" s="42">
        <f>_xll.qlCalendarAdvance(Calendar,$H2558,B2559,"f",FALSE)</f>
        <v>57691</v>
      </c>
      <c r="I2559" s="139">
        <f>_xll.qlInterestRateIndexValueDate(Index1M,$H2559)</f>
        <v>57693</v>
      </c>
      <c r="J2559" s="144">
        <f>IFERROR(_xll.qlIndexFixing(Index1M,$H2559,TRUE,_xll.ohTrigger(RecalcTrigger,Trigger1M)),NA())</f>
        <v>4.3853539912669199E-3</v>
      </c>
      <c r="K2559" s="44">
        <f>IFERROR(_xll.qlIndexFixing(Index3M,H2559,TRUE,_xll.ohTrigger(RecalcTrigger,Trigger3M)),NA())</f>
        <v>4.5841677063842567E-3</v>
      </c>
      <c r="L2559" s="44">
        <f>IFERROR(_xll.qlIndexFixing(Index6M,$H2559,TRUE,_xll.ohTrigger(RecalcTrigger,Trigger6M)),NA())</f>
        <v>5.2352352255704655E-3</v>
      </c>
      <c r="M2559" s="145">
        <f>IFERROR(_xll.qlIndexFixing(Index1Y,$H2559,TRUE,_xll.ohTrigger(RecalcTrigger,Trigger1Y)),NA())</f>
        <v>4.7089114576452425E-3</v>
      </c>
      <c r="N2559" s="144">
        <f>IFERROR(_xll.qlIndexFixing(ONIndex1M,I2559,TRUE,_xll.ohTrigger(RecalcTrigger,Trigger1M)),NA())</f>
        <v>4.3928690654659874E-3</v>
      </c>
      <c r="O2559" s="44">
        <f>IFERROR(_xll.qlIndexFixing(ONIndex3M,I2559,TRUE,_xll.ohTrigger(RecalcTrigger,Trigger3M)),NA())</f>
        <v>4.6129074333922659E-3</v>
      </c>
      <c r="P2559" s="44">
        <f>IFERROR(_xll.qlIndexFixing(ONIndex6M,I2559,TRUE,_xll.ohTrigger(RecalcTrigger,Trigger6M)),NA())</f>
        <v>5.2803039880533476E-3</v>
      </c>
      <c r="Q2559" s="145">
        <f>IFERROR(_xll.qlIndexFixing(ONIndex1Y,I2559,TRUE,_xll.ohTrigger(RecalcTrigger,Trigger1Y)),NA())</f>
        <v>4.8256615177422191E-3</v>
      </c>
    </row>
    <row r="2560" spans="2:17" x14ac:dyDescent="0.2">
      <c r="B2560" s="39" t="s">
        <v>42</v>
      </c>
      <c r="D2560" s="42">
        <f>_xll.qlCalendarAdvance(Calendar,$D2559,B2560,"f",FALSE)</f>
        <v>57698</v>
      </c>
      <c r="E2560" s="139">
        <f>_xll.qlInterestRateIndexValueDate(IndexON,D2560)</f>
        <v>57698</v>
      </c>
      <c r="F2560" s="155">
        <f>IFERROR(_xll.qlIndexFixing(IndexON,D2560,TRUE,_xll.ohTrigger(RecalcTrigger,TriggerON)),NA())</f>
        <v>4.3769414512784266E-3</v>
      </c>
      <c r="H2560" s="42">
        <f>_xll.qlCalendarAdvance(Calendar,$H2559,B2560,"f",FALSE)</f>
        <v>57698</v>
      </c>
      <c r="I2560" s="139">
        <f>_xll.qlInterestRateIndexValueDate(Index1M,$H2560)</f>
        <v>57700</v>
      </c>
      <c r="J2560" s="144">
        <f>IFERROR(_xll.qlIndexFixing(Index1M,$H2560,TRUE,_xll.ohTrigger(RecalcTrigger,Trigger1M)),NA())</f>
        <v>4.3800677458487453E-3</v>
      </c>
      <c r="K2560" s="44">
        <f>IFERROR(_xll.qlIndexFixing(Index3M,H2560,TRUE,_xll.ohTrigger(RecalcTrigger,Trigger3M)),NA())</f>
        <v>4.5787695607826251E-3</v>
      </c>
      <c r="L2560" s="44">
        <f>IFERROR(_xll.qlIndexFixing(Index6M,$H2560,TRUE,_xll.ohTrigger(RecalcTrigger,Trigger6M)),NA())</f>
        <v>5.2308766750284444E-3</v>
      </c>
      <c r="M2560" s="145">
        <f>IFERROR(_xll.qlIndexFixing(Index1Y,$H2560,TRUE,_xll.ohTrigger(RecalcTrigger,Trigger1Y)),NA())</f>
        <v>4.7039817926684156E-3</v>
      </c>
      <c r="N2560" s="144">
        <f>IFERROR(_xll.qlIndexFixing(ONIndex1M,I2560,TRUE,_xll.ohTrigger(RecalcTrigger,Trigger1M)),NA())</f>
        <v>4.3860562702580097E-3</v>
      </c>
      <c r="O2560" s="44">
        <f>IFERROR(_xll.qlIndexFixing(ONIndex3M,I2560,TRUE,_xll.ohTrigger(RecalcTrigger,Trigger3M)),NA())</f>
        <v>4.6058962809336634E-3</v>
      </c>
      <c r="P2560" s="44">
        <f>IFERROR(_xll.qlIndexFixing(ONIndex6M,I2560,TRUE,_xll.ohTrigger(RecalcTrigger,Trigger6M)),NA())</f>
        <v>5.2752232060182536E-3</v>
      </c>
      <c r="Q2560" s="145">
        <f>IFERROR(_xll.qlIndexFixing(ONIndex1Y,I2560,TRUE,_xll.ohTrigger(RecalcTrigger,Trigger1Y)),NA())</f>
        <v>4.81899389872531E-3</v>
      </c>
    </row>
    <row r="2561" spans="2:17" x14ac:dyDescent="0.2">
      <c r="B2561" s="39" t="s">
        <v>42</v>
      </c>
      <c r="D2561" s="42">
        <f>_xll.qlCalendarAdvance(Calendar,$D2560,B2561,"f",FALSE)</f>
        <v>57706</v>
      </c>
      <c r="E2561" s="139">
        <f>_xll.qlInterestRateIndexValueDate(IndexON,D2561)</f>
        <v>57706</v>
      </c>
      <c r="F2561" s="155">
        <f>IFERROR(_xll.qlIndexFixing(IndexON,D2561,TRUE,_xll.ohTrigger(RecalcTrigger,TriggerON)),NA())</f>
        <v>4.371278141057644E-3</v>
      </c>
      <c r="H2561" s="42">
        <f>_xll.qlCalendarAdvance(Calendar,$H2560,B2561,"f",FALSE)</f>
        <v>57706</v>
      </c>
      <c r="I2561" s="139">
        <f>_xll.qlInterestRateIndexValueDate(Index1M,$H2561)</f>
        <v>57710</v>
      </c>
      <c r="J2561" s="144">
        <f>IFERROR(_xll.qlIndexFixing(Index1M,$H2561,TRUE,_xll.ohTrigger(RecalcTrigger,Trigger1M)),NA())</f>
        <v>4.3725336551013417E-3</v>
      </c>
      <c r="K2561" s="44">
        <f>IFERROR(_xll.qlIndexFixing(Index3M,H2561,TRUE,_xll.ohTrigger(RecalcTrigger,Trigger3M)),NA())</f>
        <v>4.5717837679629366E-3</v>
      </c>
      <c r="L2561" s="44">
        <f>IFERROR(_xll.qlIndexFixing(Index6M,$H2561,TRUE,_xll.ohTrigger(RecalcTrigger,Trigger6M)),NA())</f>
        <v>5.2254566994372736E-3</v>
      </c>
      <c r="M2561" s="145">
        <f>IFERROR(_xll.qlIndexFixing(Index1Y,$H2561,TRUE,_xll.ohTrigger(RecalcTrigger,Trigger1Y)),NA())</f>
        <v>4.6975849813060654E-3</v>
      </c>
      <c r="N2561" s="144">
        <f>IFERROR(_xll.qlIndexFixing(ONIndex1M,I2561,TRUE,_xll.ohTrigger(RecalcTrigger,Trigger1M)),NA())</f>
        <v>4.3807690260955212E-3</v>
      </c>
      <c r="O2561" s="44">
        <f>IFERROR(_xll.qlIndexFixing(ONIndex3M,I2561,TRUE,_xll.ohTrigger(RecalcTrigger,Trigger3M)),NA())</f>
        <v>4.6004554164547073E-3</v>
      </c>
      <c r="P2561" s="44">
        <f>IFERROR(_xll.qlIndexFixing(ONIndex6M,I2561,TRUE,_xll.ohTrigger(RecalcTrigger,Trigger6M)),NA())</f>
        <v>5.2712349695571703E-3</v>
      </c>
      <c r="Q2561" s="145">
        <f>IFERROR(_xll.qlIndexFixing(ONIndex1Y,I2561,TRUE,_xll.ohTrigger(RecalcTrigger,Trigger1Y)),NA())</f>
        <v>4.8138200379455043E-3</v>
      </c>
    </row>
    <row r="2562" spans="2:17" x14ac:dyDescent="0.2">
      <c r="B2562" s="39" t="s">
        <v>42</v>
      </c>
      <c r="D2562" s="42">
        <f>_xll.qlCalendarAdvance(Calendar,$D2561,B2562,"f",FALSE)</f>
        <v>57713</v>
      </c>
      <c r="E2562" s="139">
        <f>_xll.qlInterestRateIndexValueDate(IndexON,D2562)</f>
        <v>57713</v>
      </c>
      <c r="F2562" s="155">
        <f>IFERROR(_xll.qlIndexFixing(IndexON,D2562,TRUE,_xll.ohTrigger(RecalcTrigger,TriggerON)),NA())</f>
        <v>4.3663331285781481E-3</v>
      </c>
      <c r="H2562" s="42">
        <f>_xll.qlCalendarAdvance(Calendar,$H2561,B2562,"f",FALSE)</f>
        <v>57713</v>
      </c>
      <c r="I2562" s="139">
        <f>_xll.qlInterestRateIndexValueDate(Index1M,$H2562)</f>
        <v>57717</v>
      </c>
      <c r="J2562" s="144">
        <f>IFERROR(_xll.qlIndexFixing(Index1M,$H2562,TRUE,_xll.ohTrigger(RecalcTrigger,Trigger1M)),NA())</f>
        <v>4.3672722133235977E-3</v>
      </c>
      <c r="K2562" s="44">
        <f>IFERROR(_xll.qlIndexFixing(Index3M,H2562,TRUE,_xll.ohTrigger(RecalcTrigger,Trigger3M)),NA())</f>
        <v>4.5653525971001505E-3</v>
      </c>
      <c r="L2562" s="44">
        <f>IFERROR(_xll.qlIndexFixing(Index6M,$H2562,TRUE,_xll.ohTrigger(RecalcTrigger,Trigger6M)),NA())</f>
        <v>5.2201554759676002E-3</v>
      </c>
      <c r="M2562" s="145">
        <f>IFERROR(_xll.qlIndexFixing(Index1Y,$H2562,TRUE,_xll.ohTrigger(RecalcTrigger,Trigger1Y)),NA())</f>
        <v>4.6926813038034353E-3</v>
      </c>
      <c r="N2562" s="144">
        <f>IFERROR(_xll.qlIndexFixing(ONIndex1M,I2562,TRUE,_xll.ohTrigger(RecalcTrigger,Trigger1M)),NA())</f>
        <v>4.3762452027795717E-3</v>
      </c>
      <c r="O2562" s="44">
        <f>IFERROR(_xll.qlIndexFixing(ONIndex3M,I2562,TRUE,_xll.ohTrigger(RecalcTrigger,Trigger3M)),NA())</f>
        <v>4.5958003766610744E-3</v>
      </c>
      <c r="P2562" s="44">
        <f>IFERROR(_xll.qlIndexFixing(ONIndex6M,I2562,TRUE,_xll.ohTrigger(RecalcTrigger,Trigger6M)),NA())</f>
        <v>5.2677910050835663E-3</v>
      </c>
      <c r="Q2562" s="145">
        <f>IFERROR(_xll.qlIndexFixing(ONIndex1Y,I2562,TRUE,_xll.ohTrigger(RecalcTrigger,Trigger1Y)),NA())</f>
        <v>4.8093937247095653E-3</v>
      </c>
    </row>
    <row r="2563" spans="2:17" x14ac:dyDescent="0.2">
      <c r="B2563" s="39" t="s">
        <v>42</v>
      </c>
      <c r="D2563" s="42">
        <f>_xll.qlCalendarAdvance(Calendar,$D2562,B2563,"f",FALSE)</f>
        <v>57720</v>
      </c>
      <c r="E2563" s="139">
        <f>_xll.qlInterestRateIndexValueDate(IndexON,D2563)</f>
        <v>57720</v>
      </c>
      <c r="F2563" s="155">
        <f>IFERROR(_xll.qlIndexFixing(IndexON,D2563,TRUE,_xll.ohTrigger(RecalcTrigger,TriggerON)),NA())</f>
        <v>4.3613978360035333E-3</v>
      </c>
      <c r="H2563" s="42">
        <f>_xll.qlCalendarAdvance(Calendar,$H2562,B2563,"f",FALSE)</f>
        <v>57720</v>
      </c>
      <c r="I2563" s="139">
        <f>_xll.qlInterestRateIndexValueDate(Index1M,$H2563)</f>
        <v>57724</v>
      </c>
      <c r="J2563" s="144">
        <f>IFERROR(_xll.qlIndexFixing(Index1M,$H2563,TRUE,_xll.ohTrigger(RecalcTrigger,Trigger1M)),NA())</f>
        <v>4.3620210340334885E-3</v>
      </c>
      <c r="K2563" s="44">
        <f>IFERROR(_xll.qlIndexFixing(Index3M,H2563,TRUE,_xll.ohTrigger(RecalcTrigger,Trigger3M)),NA())</f>
        <v>4.5596408312396858E-3</v>
      </c>
      <c r="L2563" s="44">
        <f>IFERROR(_xll.qlIndexFixing(Index6M,$H2563,TRUE,_xll.ohTrigger(RecalcTrigger,Trigger6M)),NA())</f>
        <v>5.2156846691303301E-3</v>
      </c>
      <c r="M2563" s="145">
        <f>IFERROR(_xll.qlIndexFixing(Index1Y,$H2563,TRUE,_xll.ohTrigger(RecalcTrigger,Trigger1Y)),NA())</f>
        <v>4.6877889977993978E-3</v>
      </c>
      <c r="N2563" s="144">
        <f>IFERROR(_xll.qlIndexFixing(ONIndex1M,I2563,TRUE,_xll.ohTrigger(RecalcTrigger,Trigger1M)),NA())</f>
        <v>4.3709768844379937E-3</v>
      </c>
      <c r="O2563" s="44">
        <f>IFERROR(_xll.qlIndexFixing(ONIndex3M,I2563,TRUE,_xll.ohTrigger(RecalcTrigger,Trigger3M)),NA())</f>
        <v>4.59037950778729E-3</v>
      </c>
      <c r="P2563" s="44">
        <f>IFERROR(_xll.qlIndexFixing(ONIndex6M,I2563,TRUE,_xll.ohTrigger(RecalcTrigger,Trigger6M)),NA())</f>
        <v>5.2637432774904624E-3</v>
      </c>
      <c r="Q2563" s="145">
        <f>IFERROR(_xll.qlIndexFixing(ONIndex1Y,I2563,TRUE,_xll.ohTrigger(RecalcTrigger,Trigger1Y)),NA())</f>
        <v>4.8042395448266717E-3</v>
      </c>
    </row>
    <row r="2564" spans="2:17" x14ac:dyDescent="0.2">
      <c r="B2564" s="39" t="s">
        <v>42</v>
      </c>
      <c r="D2564" s="42">
        <f>_xll.qlCalendarAdvance(Calendar,$D2563,B2564,"f",FALSE)</f>
        <v>57727</v>
      </c>
      <c r="E2564" s="139">
        <f>_xll.qlInterestRateIndexValueDate(IndexON,D2564)</f>
        <v>57727</v>
      </c>
      <c r="F2564" s="155">
        <f>IFERROR(_xll.qlIndexFixing(IndexON,D2564,TRUE,_xll.ohTrigger(RecalcTrigger,TriggerON)),NA())</f>
        <v>4.3564722901923147E-3</v>
      </c>
      <c r="H2564" s="42">
        <f>_xll.qlCalendarAdvance(Calendar,$H2563,B2564,"f",FALSE)</f>
        <v>57727</v>
      </c>
      <c r="I2564" s="139">
        <f>_xll.qlInterestRateIndexValueDate(Index1M,$H2564)</f>
        <v>57731</v>
      </c>
      <c r="J2564" s="144">
        <f>IFERROR(_xll.qlIndexFixing(Index1M,$H2564,TRUE,_xll.ohTrigger(RecalcTrigger,Trigger1M)),NA())</f>
        <v>4.3567801459486856E-3</v>
      </c>
      <c r="K2564" s="44">
        <f>IFERROR(_xll.qlIndexFixing(Index3M,H2564,TRUE,_xll.ohTrigger(RecalcTrigger,Trigger3M)),NA())</f>
        <v>4.554643780728466E-3</v>
      </c>
      <c r="L2564" s="44">
        <f>IFERROR(_xll.qlIndexFixing(Index6M,$H2564,TRUE,_xll.ohTrigger(RecalcTrigger,Trigger6M)),NA())</f>
        <v>5.2111810030827628E-3</v>
      </c>
      <c r="M2564" s="145">
        <f>IFERROR(_xll.qlIndexFixing(Index1Y,$H2564,TRUE,_xll.ohTrigger(RecalcTrigger,Trigger1Y)),NA())</f>
        <v>4.6829080898865977E-3</v>
      </c>
      <c r="N2564" s="144">
        <f>IFERROR(_xll.qlIndexFixing(ONIndex1M,I2564,TRUE,_xll.ohTrigger(RecalcTrigger,Trigger1M)),NA())</f>
        <v>4.3657187979917467E-3</v>
      </c>
      <c r="O2564" s="44">
        <f>IFERROR(_xll.qlIndexFixing(ONIndex3M,I2564,TRUE,_xll.ohTrigger(RecalcTrigger,Trigger3M)),NA())</f>
        <v>4.5849694474675573E-3</v>
      </c>
      <c r="P2564" s="44">
        <f>IFERROR(_xll.qlIndexFixing(ONIndex6M,I2564,TRUE,_xll.ohTrigger(RecalcTrigger,Trigger6M)),NA())</f>
        <v>5.2596634401425035E-3</v>
      </c>
      <c r="Q2564" s="145">
        <f>IFERROR(_xll.qlIndexFixing(ONIndex1Y,I2564,TRUE,_xll.ohTrigger(RecalcTrigger,Trigger1Y)),NA())</f>
        <v>4.7990960003563288E-3</v>
      </c>
    </row>
    <row r="2565" spans="2:17" x14ac:dyDescent="0.2">
      <c r="B2565" s="39" t="s">
        <v>42</v>
      </c>
      <c r="D2565" s="42">
        <f>_xll.qlCalendarAdvance(Calendar,$D2564,B2565,"f",FALSE)</f>
        <v>57734</v>
      </c>
      <c r="E2565" s="139">
        <f>_xll.qlInterestRateIndexValueDate(IndexON,D2565)</f>
        <v>57734</v>
      </c>
      <c r="F2565" s="155">
        <f>IFERROR(_xll.qlIndexFixing(IndexON,D2565,TRUE,_xll.ohTrigger(RecalcTrigger,TriggerON)),NA())</f>
        <v>4.3515565181628801E-3</v>
      </c>
      <c r="H2565" s="42">
        <f>_xll.qlCalendarAdvance(Calendar,$H2564,B2565,"f",FALSE)</f>
        <v>57734</v>
      </c>
      <c r="I2565" s="139">
        <f>_xll.qlInterestRateIndexValueDate(Index1M,$H2565)</f>
        <v>57738</v>
      </c>
      <c r="J2565" s="144">
        <f>IFERROR(_xll.qlIndexFixing(Index1M,$H2565,TRUE,_xll.ohTrigger(RecalcTrigger,Trigger1M)),NA())</f>
        <v>4.3515495777817076E-3</v>
      </c>
      <c r="K2565" s="44">
        <f>IFERROR(_xll.qlIndexFixing(Index3M,H2565,TRUE,_xll.ohTrigger(RecalcTrigger,Trigger3M)),NA())</f>
        <v>4.5493059136851449E-3</v>
      </c>
      <c r="L2565" s="44">
        <f>IFERROR(_xll.qlIndexFixing(Index6M,$H2565,TRUE,_xll.ohTrigger(RecalcTrigger,Trigger6M)),NA())</f>
        <v>5.2066444246314037E-3</v>
      </c>
      <c r="M2565" s="145">
        <f>IFERROR(_xll.qlIndexFixing(Index1Y,$H2565,TRUE,_xll.ohTrigger(RecalcTrigger,Trigger1Y)),NA())</f>
        <v>4.6780386066587768E-3</v>
      </c>
      <c r="N2565" s="144">
        <f>IFERROR(_xll.qlIndexFixing(ONIndex1M,I2565,TRUE,_xll.ohTrigger(RecalcTrigger,Trigger1M)),NA())</f>
        <v>4.3604709719780033E-3</v>
      </c>
      <c r="O2565" s="44">
        <f>IFERROR(_xll.qlIndexFixing(ONIndex3M,I2565,TRUE,_xll.ohTrigger(RecalcTrigger,Trigger3M)),NA())</f>
        <v>4.5795702250384096E-3</v>
      </c>
      <c r="P2565" s="44">
        <f>IFERROR(_xll.qlIndexFixing(ONIndex6M,I2565,TRUE,_xll.ohTrigger(RecalcTrigger,Trigger6M)),NA())</f>
        <v>5.2555514397223391E-3</v>
      </c>
      <c r="Q2565" s="145">
        <f>IFERROR(_xll.qlIndexFixing(ONIndex1Y,I2565,TRUE,_xll.ohTrigger(RecalcTrigger,Trigger1Y)),NA())</f>
        <v>4.7939631181570519E-3</v>
      </c>
    </row>
    <row r="2566" spans="2:17" x14ac:dyDescent="0.2">
      <c r="B2566" s="39" t="s">
        <v>42</v>
      </c>
      <c r="D2566" s="42">
        <f>_xll.qlCalendarAdvance(Calendar,$D2565,B2566,"f",FALSE)</f>
        <v>57741</v>
      </c>
      <c r="E2566" s="139">
        <f>_xll.qlInterestRateIndexValueDate(IndexON,D2566)</f>
        <v>57741</v>
      </c>
      <c r="F2566" s="155">
        <f>IFERROR(_xll.qlIndexFixing(IndexON,D2566,TRUE,_xll.ohTrigger(RecalcTrigger,TriggerON)),NA())</f>
        <v>4.346650546933617E-3</v>
      </c>
      <c r="H2566" s="42">
        <f>_xll.qlCalendarAdvance(Calendar,$H2565,B2566,"f",FALSE)</f>
        <v>57741</v>
      </c>
      <c r="I2566" s="139">
        <f>_xll.qlInterestRateIndexValueDate(Index1M,$H2566)</f>
        <v>57745</v>
      </c>
      <c r="J2566" s="144">
        <f>IFERROR(_xll.qlIndexFixing(Index1M,$H2566,TRUE,_xll.ohTrigger(RecalcTrigger,Trigger1M)),NA())</f>
        <v>4.3473668030765845E-3</v>
      </c>
      <c r="K2566" s="44">
        <f>IFERROR(_xll.qlIndexFixing(Index3M,H2566,TRUE,_xll.ohTrigger(RecalcTrigger,Trigger3M)),NA())</f>
        <v>4.5439791130467595E-3</v>
      </c>
      <c r="L2566" s="44">
        <f>IFERROR(_xll.qlIndexFixing(Index6M,$H2566,TRUE,_xll.ohTrigger(RecalcTrigger,Trigger6M)),NA())</f>
        <v>5.2020748805862733E-3</v>
      </c>
      <c r="M2566" s="145">
        <f>IFERROR(_xll.qlIndexFixing(Index1Y,$H2566,TRUE,_xll.ohTrigger(RecalcTrigger,Trigger1Y)),NA())</f>
        <v>4.6731805747085809E-3</v>
      </c>
      <c r="N2566" s="144">
        <f>IFERROR(_xll.qlIndexFixing(ONIndex1M,I2566,TRUE,_xll.ohTrigger(RecalcTrigger,Trigger1M)),NA())</f>
        <v>4.3552334354135525E-3</v>
      </c>
      <c r="O2566" s="44">
        <f>IFERROR(_xll.qlIndexFixing(ONIndex3M,I2566,TRUE,_xll.ohTrigger(RecalcTrigger,Trigger3M)),NA())</f>
        <v>4.574181869756444E-3</v>
      </c>
      <c r="P2566" s="44">
        <f>IFERROR(_xll.qlIndexFixing(ONIndex6M,I2566,TRUE,_xll.ohTrigger(RecalcTrigger,Trigger6M)),NA())</f>
        <v>5.2514072228326825E-3</v>
      </c>
      <c r="Q2566" s="145">
        <f>IFERROR(_xll.qlIndexFixing(ONIndex1Y,I2566,TRUE,_xll.ohTrigger(RecalcTrigger,Trigger1Y)),NA())</f>
        <v>4.7888409246876762E-3</v>
      </c>
    </row>
    <row r="2567" spans="2:17" x14ac:dyDescent="0.2">
      <c r="B2567" s="39" t="s">
        <v>42</v>
      </c>
      <c r="D2567" s="42">
        <f>_xll.qlCalendarAdvance(Calendar,$D2566,B2567,"f",FALSE)</f>
        <v>57748</v>
      </c>
      <c r="E2567" s="139">
        <f>_xll.qlInterestRateIndexValueDate(IndexON,D2567)</f>
        <v>57748</v>
      </c>
      <c r="F2567" s="155">
        <f>IFERROR(_xll.qlIndexFixing(IndexON,D2567,TRUE,_xll.ohTrigger(RecalcTrigger,TriggerON)),NA())</f>
        <v>4.3417544032831046E-3</v>
      </c>
      <c r="H2567" s="42">
        <f>_xll.qlCalendarAdvance(Calendar,$H2566,B2567,"f",FALSE)</f>
        <v>57748</v>
      </c>
      <c r="I2567" s="139">
        <f>_xll.qlInterestRateIndexValueDate(Index1M,$H2567)</f>
        <v>57752</v>
      </c>
      <c r="J2567" s="144">
        <f>IFERROR(_xll.qlIndexFixing(Index1M,$H2567,TRUE,_xll.ohTrigger(RecalcTrigger,Trigger1M)),NA())</f>
        <v>4.3421549191121778E-3</v>
      </c>
      <c r="K2567" s="44">
        <f>IFERROR(_xll.qlIndexFixing(Index3M,H2567,TRUE,_xll.ohTrigger(RecalcTrigger,Trigger3M)),NA())</f>
        <v>4.5386634080444325E-3</v>
      </c>
      <c r="L2567" s="44">
        <f>IFERROR(_xll.qlIndexFixing(Index6M,$H2567,TRUE,_xll.ohTrigger(RecalcTrigger,Trigger6M)),NA())</f>
        <v>5.1974723177600273E-3</v>
      </c>
      <c r="M2567" s="145">
        <f>IFERROR(_xll.qlIndexFixing(Index1Y,$H2567,TRUE,_xll.ohTrigger(RecalcTrigger,Trigger1Y)),NA())</f>
        <v>4.6683340206295307E-3</v>
      </c>
      <c r="N2567" s="144">
        <f>IFERROR(_xll.qlIndexFixing(ONIndex1M,I2567,TRUE,_xll.ohTrigger(RecalcTrigger,Trigger1M)),NA())</f>
        <v>4.3500062167556308E-3</v>
      </c>
      <c r="O2567" s="44">
        <f>IFERROR(_xll.qlIndexFixing(ONIndex3M,I2567,TRUE,_xll.ohTrigger(RecalcTrigger,Trigger3M)),NA())</f>
        <v>4.5688044107183856E-3</v>
      </c>
      <c r="P2567" s="44">
        <f>IFERROR(_xll.qlIndexFixing(ONIndex6M,I2567,TRUE,_xll.ohTrigger(RecalcTrigger,Trigger6M)),NA())</f>
        <v>5.2472307364759274E-3</v>
      </c>
      <c r="Q2567" s="145">
        <f>IFERROR(_xll.qlIndexFixing(ONIndex1Y,I2567,TRUE,_xll.ohTrigger(RecalcTrigger,Trigger1Y)),NA())</f>
        <v>4.783729446646845E-3</v>
      </c>
    </row>
    <row r="2568" spans="2:17" x14ac:dyDescent="0.2">
      <c r="B2568" s="39" t="s">
        <v>42</v>
      </c>
      <c r="D2568" s="42">
        <f>_xll.qlCalendarAdvance(Calendar,$D2567,B2568,"f",FALSE)</f>
        <v>57755</v>
      </c>
      <c r="E2568" s="139">
        <f>_xll.qlInterestRateIndexValueDate(IndexON,D2568)</f>
        <v>57755</v>
      </c>
      <c r="F2568" s="155">
        <f>IFERROR(_xll.qlIndexFixing(IndexON,D2568,TRUE,_xll.ohTrigger(RecalcTrigger,TriggerON)),NA())</f>
        <v>4.3368681142297305E-3</v>
      </c>
      <c r="H2568" s="42">
        <f>_xll.qlCalendarAdvance(Calendar,$H2567,B2568,"f",FALSE)</f>
        <v>57755</v>
      </c>
      <c r="I2568" s="139">
        <f>_xll.qlInterestRateIndexValueDate(Index1M,$H2568)</f>
        <v>57759</v>
      </c>
      <c r="J2568" s="144">
        <f>IFERROR(_xll.qlIndexFixing(Index1M,$H2568,TRUE,_xll.ohTrigger(RecalcTrigger,Trigger1M)),NA())</f>
        <v>4.336953434454901E-3</v>
      </c>
      <c r="K2568" s="44">
        <f>IFERROR(_xll.qlIndexFixing(Index3M,H2568,TRUE,_xll.ohTrigger(RecalcTrigger,Trigger3M)),NA())</f>
        <v>4.533358827908408E-3</v>
      </c>
      <c r="L2568" s="44">
        <f>IFERROR(_xll.qlIndexFixing(Index6M,$H2568,TRUE,_xll.ohTrigger(RecalcTrigger,Trigger6M)),NA())</f>
        <v>5.1928366829666391E-3</v>
      </c>
      <c r="M2568" s="145">
        <f>IFERROR(_xll.qlIndexFixing(Index1Y,$H2568,TRUE,_xll.ohTrigger(RecalcTrigger,Trigger1Y)),NA())</f>
        <v>4.663498971013179E-3</v>
      </c>
      <c r="N2568" s="144">
        <f>IFERROR(_xll.qlIndexFixing(ONIndex1M,I2568,TRUE,_xll.ohTrigger(RecalcTrigger,Trigger1M)),NA())</f>
        <v>4.3447893447812191E-3</v>
      </c>
      <c r="O2568" s="44">
        <f>IFERROR(_xll.qlIndexFixing(ONIndex3M,I2568,TRUE,_xll.ohTrigger(RecalcTrigger,Trigger3M)),NA())</f>
        <v>4.5634378774206397E-3</v>
      </c>
      <c r="P2568" s="44">
        <f>IFERROR(_xll.qlIndexFixing(ONIndex6M,I2568,TRUE,_xll.ohTrigger(RecalcTrigger,Trigger6M)),NA())</f>
        <v>5.2430219272547873E-3</v>
      </c>
      <c r="Q2568" s="145">
        <f>IFERROR(_xll.qlIndexFixing(ONIndex1Y,I2568,TRUE,_xll.ohTrigger(RecalcTrigger,Trigger1Y)),NA())</f>
        <v>4.7786287106532654E-3</v>
      </c>
    </row>
    <row r="2569" spans="2:17" x14ac:dyDescent="0.2">
      <c r="B2569" s="39" t="s">
        <v>42</v>
      </c>
      <c r="D2569" s="42">
        <f>_xll.qlCalendarAdvance(Calendar,$D2568,B2569,"f",FALSE)</f>
        <v>57762</v>
      </c>
      <c r="E2569" s="139">
        <f>_xll.qlInterestRateIndexValueDate(IndexON,D2569)</f>
        <v>57762</v>
      </c>
      <c r="F2569" s="155">
        <f>IFERROR(_xll.qlIndexFixing(IndexON,D2569,TRUE,_xll.ohTrigger(RecalcTrigger,TriggerON)),NA())</f>
        <v>4.3319917068718183E-3</v>
      </c>
      <c r="H2569" s="42">
        <f>_xll.qlCalendarAdvance(Calendar,$H2568,B2569,"f",FALSE)</f>
        <v>57762</v>
      </c>
      <c r="I2569" s="139">
        <f>_xll.qlInterestRateIndexValueDate(Index1M,$H2569)</f>
        <v>57766</v>
      </c>
      <c r="J2569" s="144">
        <f>IFERROR(_xll.qlIndexFixing(Index1M,$H2569,TRUE,_xll.ohTrigger(RecalcTrigger,Trigger1M)),NA())</f>
        <v>4.3317623778274927E-3</v>
      </c>
      <c r="K2569" s="44">
        <f>IFERROR(_xll.qlIndexFixing(Index3M,H2569,TRUE,_xll.ohTrigger(RecalcTrigger,Trigger3M)),NA())</f>
        <v>4.5280654018689317E-3</v>
      </c>
      <c r="L2569" s="44">
        <f>IFERROR(_xll.qlIndexFixing(Index6M,$H2569,TRUE,_xll.ohTrigger(RecalcTrigger,Trigger6M)),NA())</f>
        <v>5.1881679230218365E-3</v>
      </c>
      <c r="M2569" s="145">
        <f>IFERROR(_xll.qlIndexFixing(Index1Y,$H2569,TRUE,_xll.ohTrigger(RecalcTrigger,Trigger1Y)),NA())</f>
        <v>4.658675452453266E-3</v>
      </c>
      <c r="N2569" s="144">
        <f>IFERROR(_xll.qlIndexFixing(ONIndex1M,I2569,TRUE,_xll.ohTrigger(RecalcTrigger,Trigger1M)),NA())</f>
        <v>4.3395828482672982E-3</v>
      </c>
      <c r="O2569" s="44">
        <f>IFERROR(_xll.qlIndexFixing(ONIndex3M,I2569,TRUE,_xll.ohTrigger(RecalcTrigger,Trigger3M)),NA())</f>
        <v>4.5580822988799952E-3</v>
      </c>
      <c r="P2569" s="44">
        <f>IFERROR(_xll.qlIndexFixing(ONIndex6M,I2569,TRUE,_xll.ohTrigger(RecalcTrigger,Trigger6M)),NA())</f>
        <v>5.2387807416920396E-3</v>
      </c>
      <c r="Q2569" s="145">
        <f>IFERROR(_xll.qlIndexFixing(ONIndex1Y,I2569,TRUE,_xll.ohTrigger(RecalcTrigger,Trigger1Y)),NA())</f>
        <v>4.7735387434055809E-3</v>
      </c>
    </row>
    <row r="2570" spans="2:17" x14ac:dyDescent="0.2">
      <c r="B2570" s="39" t="s">
        <v>42</v>
      </c>
      <c r="D2570" s="42">
        <f>_xll.qlCalendarAdvance(Calendar,$D2569,B2570,"f",FALSE)</f>
        <v>57769</v>
      </c>
      <c r="E2570" s="139">
        <f>_xll.qlInterestRateIndexValueDate(IndexON,D2570)</f>
        <v>57769</v>
      </c>
      <c r="F2570" s="155">
        <f>IFERROR(_xll.qlIndexFixing(IndexON,D2570,TRUE,_xll.ohTrigger(RecalcTrigger,TriggerON)),NA())</f>
        <v>4.3271252077481392E-3</v>
      </c>
      <c r="H2570" s="42">
        <f>_xll.qlCalendarAdvance(Calendar,$H2569,B2570,"f",FALSE)</f>
        <v>57769</v>
      </c>
      <c r="I2570" s="139">
        <f>_xll.qlInterestRateIndexValueDate(Index1M,$H2570)</f>
        <v>57773</v>
      </c>
      <c r="J2570" s="144">
        <f>IFERROR(_xll.qlIndexFixing(Index1M,$H2570,TRUE,_xll.ohTrigger(RecalcTrigger,Trigger1M)),NA())</f>
        <v>4.325552540778585E-3</v>
      </c>
      <c r="K2570" s="44">
        <f>IFERROR(_xll.qlIndexFixing(Index3M,H2570,TRUE,_xll.ohTrigger(RecalcTrigger,Trigger3M)),NA())</f>
        <v>4.5224364239543112E-3</v>
      </c>
      <c r="L2570" s="44">
        <f>IFERROR(_xll.qlIndexFixing(Index6M,$H2570,TRUE,_xll.ohTrigger(RecalcTrigger,Trigger6M)),NA())</f>
        <v>5.1828454209268404E-3</v>
      </c>
      <c r="M2570" s="145">
        <f>IFERROR(_xll.qlIndexFixing(Index1Y,$H2570,TRUE,_xll.ohTrigger(RecalcTrigger,Trigger1Y)),NA())</f>
        <v>4.6538634915415603E-3</v>
      </c>
      <c r="N2570" s="144">
        <f>IFERROR(_xll.qlIndexFixing(ONIndex1M,I2570,TRUE,_xll.ohTrigger(RecalcTrigger,Trigger1M)),NA())</f>
        <v>4.3343867559109128E-3</v>
      </c>
      <c r="O2570" s="44">
        <f>IFERROR(_xll.qlIndexFixing(ONIndex3M,I2570,TRUE,_xll.ohTrigger(RecalcTrigger,Trigger3M)),NA())</f>
        <v>4.5527377044329853E-3</v>
      </c>
      <c r="P2570" s="44">
        <f>IFERROR(_xll.qlIndexFixing(ONIndex6M,I2570,TRUE,_xll.ohTrigger(RecalcTrigger,Trigger6M)),NA())</f>
        <v>5.2345071268700138E-3</v>
      </c>
      <c r="Q2570" s="145">
        <f>IFERROR(_xll.qlIndexFixing(ONIndex1Y,I2570,TRUE,_xll.ohTrigger(RecalcTrigger,Trigger1Y)),NA())</f>
        <v>4.7684595713626265E-3</v>
      </c>
    </row>
    <row r="2571" spans="2:17" x14ac:dyDescent="0.2">
      <c r="B2571" s="39" t="s">
        <v>42</v>
      </c>
      <c r="D2571" s="42">
        <f>_xll.qlCalendarAdvance(Calendar,$D2570,B2571,"f",FALSE)</f>
        <v>57776</v>
      </c>
      <c r="E2571" s="139">
        <f>_xll.qlInterestRateIndexValueDate(IndexON,D2571)</f>
        <v>57776</v>
      </c>
      <c r="F2571" s="155">
        <f>IFERROR(_xll.qlIndexFixing(IndexON,D2571,TRUE,_xll.ohTrigger(RecalcTrigger,TriggerON)),NA())</f>
        <v>4.3222686442767611E-3</v>
      </c>
      <c r="H2571" s="42">
        <f>_xll.qlCalendarAdvance(Calendar,$H2570,B2571,"f",FALSE)</f>
        <v>57776</v>
      </c>
      <c r="I2571" s="139">
        <f>_xll.qlInterestRateIndexValueDate(Index1M,$H2571)</f>
        <v>57780</v>
      </c>
      <c r="J2571" s="144">
        <f>IFERROR(_xll.qlIndexFixing(Index1M,$H2571,TRUE,_xll.ohTrigger(RecalcTrigger,Trigger1M)),NA())</f>
        <v>4.320384495148431E-3</v>
      </c>
      <c r="K2571" s="44">
        <f>IFERROR(_xll.qlIndexFixing(Index3M,H2571,TRUE,_xll.ohTrigger(RecalcTrigger,Trigger3M)),NA())</f>
        <v>4.5171661342401021E-3</v>
      </c>
      <c r="L2571" s="44">
        <f>IFERROR(_xll.qlIndexFixing(Index6M,$H2571,TRUE,_xll.ohTrigger(RecalcTrigger,Trigger6M)),NA())</f>
        <v>5.1781053299988118E-3</v>
      </c>
      <c r="M2571" s="145">
        <f>IFERROR(_xll.qlIndexFixing(Index1Y,$H2571,TRUE,_xll.ohTrigger(RecalcTrigger,Trigger1Y)),NA())</f>
        <v>4.6490631148711475E-3</v>
      </c>
      <c r="N2571" s="144">
        <f>IFERROR(_xll.qlIndexFixing(ONIndex1M,I2571,TRUE,_xll.ohTrigger(RecalcTrigger,Trigger1M)),NA())</f>
        <v>4.3292010964091077E-3</v>
      </c>
      <c r="O2571" s="44">
        <f>IFERROR(_xll.qlIndexFixing(ONIndex3M,I2571,TRUE,_xll.ohTrigger(RecalcTrigger,Trigger3M)),NA())</f>
        <v>4.5474041231763351E-3</v>
      </c>
      <c r="P2571" s="44">
        <f>IFERROR(_xll.qlIndexFixing(ONIndex6M,I2571,TRUE,_xll.ohTrigger(RecalcTrigger,Trigger6M)),NA())</f>
        <v>5.2302010291516154E-3</v>
      </c>
      <c r="Q2571" s="145">
        <f>IFERROR(_xll.qlIndexFixing(ONIndex1Y,I2571,TRUE,_xll.ohTrigger(RecalcTrigger,Trigger1Y)),NA())</f>
        <v>4.7633912213829177E-3</v>
      </c>
    </row>
    <row r="2572" spans="2:17" x14ac:dyDescent="0.2">
      <c r="B2572" s="39" t="s">
        <v>42</v>
      </c>
      <c r="D2572" s="42">
        <f>_xll.qlCalendarAdvance(Calendar,$D2571,B2572,"f",FALSE)</f>
        <v>57783</v>
      </c>
      <c r="E2572" s="139">
        <f>_xll.qlInterestRateIndexValueDate(IndexON,D2572)</f>
        <v>57783</v>
      </c>
      <c r="F2572" s="155">
        <f>IFERROR(_xll.qlIndexFixing(IndexON,D2572,TRUE,_xll.ohTrigger(RecalcTrigger,TriggerON)),NA())</f>
        <v>4.3174220429964549E-3</v>
      </c>
      <c r="H2572" s="42">
        <f>_xll.qlCalendarAdvance(Calendar,$H2571,B2572,"f",FALSE)</f>
        <v>57783</v>
      </c>
      <c r="I2572" s="139">
        <f>_xll.qlInterestRateIndexValueDate(Index1M,$H2572)</f>
        <v>57787</v>
      </c>
      <c r="J2572" s="144">
        <f>IFERROR(_xll.qlIndexFixing(Index1M,$H2572,TRUE,_xll.ohTrigger(RecalcTrigger,Trigger1M)),NA())</f>
        <v>4.3152269704443431E-3</v>
      </c>
      <c r="K2572" s="44">
        <f>IFERROR(_xll.qlIndexFixing(Index3M,H2572,TRUE,_xll.ohTrigger(RecalcTrigger,Trigger3M)),NA())</f>
        <v>4.5119070886219829E-3</v>
      </c>
      <c r="L2572" s="44">
        <f>IFERROR(_xll.qlIndexFixing(Index6M,$H2572,TRUE,_xll.ohTrigger(RecalcTrigger,Trigger6M)),NA())</f>
        <v>5.1733319459551274E-3</v>
      </c>
      <c r="M2572" s="145">
        <f>IFERROR(_xll.qlIndexFixing(Index1Y,$H2572,TRUE,_xll.ohTrigger(RecalcTrigger,Trigger1Y)),NA())</f>
        <v>4.6442743490335775E-3</v>
      </c>
      <c r="N2572" s="144">
        <f>IFERROR(_xll.qlIndexFixing(ONIndex1M,I2572,TRUE,_xll.ohTrigger(RecalcTrigger,Trigger1M)),NA())</f>
        <v>4.3240258984589275E-3</v>
      </c>
      <c r="O2572" s="44">
        <f>IFERROR(_xll.qlIndexFixing(ONIndex3M,I2572,TRUE,_xll.ohTrigger(RecalcTrigger,Trigger3M)),NA())</f>
        <v>4.542081584686386E-3</v>
      </c>
      <c r="P2572" s="44">
        <f>IFERROR(_xll.qlIndexFixing(ONIndex6M,I2572,TRUE,_xll.ohTrigger(RecalcTrigger,Trigger6M)),NA())</f>
        <v>5.2258623956191741E-3</v>
      </c>
      <c r="Q2572" s="145">
        <f>IFERROR(_xll.qlIndexFixing(ONIndex1Y,I2572,TRUE,_xll.ohTrigger(RecalcTrigger,Trigger1Y)),NA())</f>
        <v>4.7583337198453535E-3</v>
      </c>
    </row>
    <row r="2573" spans="2:17" x14ac:dyDescent="0.2">
      <c r="B2573" s="39" t="s">
        <v>42</v>
      </c>
      <c r="D2573" s="42">
        <f>_xll.qlCalendarAdvance(Calendar,$D2572,B2573,"f",FALSE)</f>
        <v>57790</v>
      </c>
      <c r="E2573" s="139">
        <f>_xll.qlInterestRateIndexValueDate(IndexON,D2573)</f>
        <v>57790</v>
      </c>
      <c r="F2573" s="155">
        <f>IFERROR(_xll.qlIndexFixing(IndexON,D2573,TRUE,_xll.ohTrigger(RecalcTrigger,TriggerON)),NA())</f>
        <v>4.3125854311654166E-3</v>
      </c>
      <c r="H2573" s="42">
        <f>_xll.qlCalendarAdvance(Calendar,$H2572,B2573,"f",FALSE)</f>
        <v>57790</v>
      </c>
      <c r="I2573" s="139">
        <f>_xll.qlInterestRateIndexValueDate(Index1M,$H2573)</f>
        <v>57794</v>
      </c>
      <c r="J2573" s="144">
        <f>IFERROR(_xll.qlIndexFixing(Index1M,$H2573,TRUE,_xll.ohTrigger(RecalcTrigger,Trigger1M)),NA())</f>
        <v>4.3100799953814158E-3</v>
      </c>
      <c r="K2573" s="44">
        <f>IFERROR(_xll.qlIndexFixing(Index3M,H2573,TRUE,_xll.ohTrigger(RecalcTrigger,Trigger3M)),NA())</f>
        <v>4.5066593163287458E-3</v>
      </c>
      <c r="L2573" s="44">
        <f>IFERROR(_xll.qlIndexFixing(Index6M,$H2573,TRUE,_xll.ohTrigger(RecalcTrigger,Trigger6M)),NA())</f>
        <v>5.1685252156200619E-3</v>
      </c>
      <c r="M2573" s="145">
        <f>IFERROR(_xll.qlIndexFixing(Index1Y,$H2573,TRUE,_xll.ohTrigger(RecalcTrigger,Trigger1Y)),NA())</f>
        <v>4.639497220621497E-3</v>
      </c>
      <c r="N2573" s="144">
        <f>IFERROR(_xll.qlIndexFixing(ONIndex1M,I2573,TRUE,_xll.ohTrigger(RecalcTrigger,Trigger1M)),NA())</f>
        <v>4.3188611909172892E-3</v>
      </c>
      <c r="O2573" s="44">
        <f>IFERROR(_xll.qlIndexFixing(ONIndex3M,I2573,TRUE,_xll.ohTrigger(RecalcTrigger,Trigger3M)),NA())</f>
        <v>4.5367701178999909E-3</v>
      </c>
      <c r="P2573" s="44">
        <f>IFERROR(_xll.qlIndexFixing(ONIndex6M,I2573,TRUE,_xll.ohTrigger(RecalcTrigger,Trigger6M)),NA())</f>
        <v>5.2214911727954672E-3</v>
      </c>
      <c r="Q2573" s="145">
        <f>IFERROR(_xll.qlIndexFixing(ONIndex1Y,I2573,TRUE,_xll.ohTrigger(RecalcTrigger,Trigger1Y)),NA())</f>
        <v>4.7532870936084493E-3</v>
      </c>
    </row>
    <row r="2574" spans="2:17" x14ac:dyDescent="0.2">
      <c r="B2574" s="39" t="s">
        <v>42</v>
      </c>
      <c r="D2574" s="42">
        <f>_xll.qlCalendarAdvance(Calendar,$D2573,B2574,"f",FALSE)</f>
        <v>57797</v>
      </c>
      <c r="E2574" s="139">
        <f>_xll.qlInterestRateIndexValueDate(IndexON,D2574)</f>
        <v>57797</v>
      </c>
      <c r="F2574" s="155">
        <f>IFERROR(_xll.qlIndexFixing(IndexON,D2574,TRUE,_xll.ohTrigger(RecalcTrigger,TriggerON)),NA())</f>
        <v>4.3077588354822893E-3</v>
      </c>
      <c r="H2574" s="42">
        <f>_xll.qlCalendarAdvance(Calendar,$H2573,B2574,"f",FALSE)</f>
        <v>57797</v>
      </c>
      <c r="I2574" s="139">
        <f>_xll.qlInterestRateIndexValueDate(Index1M,$H2574)</f>
        <v>57801</v>
      </c>
      <c r="J2574" s="144">
        <f>IFERROR(_xll.qlIndexFixing(Index1M,$H2574,TRUE,_xll.ohTrigger(RecalcTrigger,Trigger1M)),NA())</f>
        <v>4.304943598672166E-3</v>
      </c>
      <c r="K2574" s="44">
        <f>IFERROR(_xll.qlIndexFixing(Index3M,H2574,TRUE,_xll.ohTrigger(RecalcTrigger,Trigger3M)),NA())</f>
        <v>4.5017666062055518E-3</v>
      </c>
      <c r="L2574" s="44">
        <f>IFERROR(_xll.qlIndexFixing(Index6M,$H2574,TRUE,_xll.ohTrigger(RecalcTrigger,Trigger6M)),NA())</f>
        <v>5.1640053551942639E-3</v>
      </c>
      <c r="M2574" s="145">
        <f>IFERROR(_xll.qlIndexFixing(Index1Y,$H2574,TRUE,_xll.ohTrigger(RecalcTrigger,Trigger1Y)),NA())</f>
        <v>4.634731756226894E-3</v>
      </c>
      <c r="N2574" s="144">
        <f>IFERROR(_xll.qlIndexFixing(ONIndex1M,I2574,TRUE,_xll.ohTrigger(RecalcTrigger,Trigger1M)),NA())</f>
        <v>4.3137070023213653E-3</v>
      </c>
      <c r="O2574" s="44">
        <f>IFERROR(_xll.qlIndexFixing(ONIndex3M,I2574,TRUE,_xll.ohTrigger(RecalcTrigger,Trigger3M)),NA())</f>
        <v>4.5314697522336189E-3</v>
      </c>
      <c r="P2574" s="44">
        <f>IFERROR(_xll.qlIndexFixing(ONIndex6M,I2574,TRUE,_xll.ohTrigger(RecalcTrigger,Trigger6M)),NA())</f>
        <v>5.2170873073631441E-3</v>
      </c>
      <c r="Q2574" s="145">
        <f>IFERROR(_xll.qlIndexFixing(ONIndex1Y,I2574,TRUE,_xll.ohTrigger(RecalcTrigger,Trigger1Y)),NA())</f>
        <v>4.7482513692909123E-3</v>
      </c>
    </row>
    <row r="2575" spans="2:17" x14ac:dyDescent="0.2">
      <c r="B2575" s="39" t="s">
        <v>42</v>
      </c>
      <c r="D2575" s="42">
        <f>_xll.qlCalendarAdvance(Calendar,$D2574,B2575,"f",FALSE)</f>
        <v>57804</v>
      </c>
      <c r="E2575" s="139">
        <f>_xll.qlInterestRateIndexValueDate(IndexON,D2575)</f>
        <v>57804</v>
      </c>
      <c r="F2575" s="155">
        <f>IFERROR(_xll.qlIndexFixing(IndexON,D2575,TRUE,_xll.ohTrigger(RecalcTrigger,TriggerON)),NA())</f>
        <v>4.3029422831253328E-3</v>
      </c>
      <c r="H2575" s="42">
        <f>_xll.qlCalendarAdvance(Calendar,$H2574,B2575,"f",FALSE)</f>
        <v>57804</v>
      </c>
      <c r="I2575" s="139">
        <f>_xll.qlInterestRateIndexValueDate(Index1M,$H2575)</f>
        <v>57808</v>
      </c>
      <c r="J2575" s="144">
        <f>IFERROR(_xll.qlIndexFixing(Index1M,$H2575,TRUE,_xll.ohTrigger(RecalcTrigger,Trigger1M)),NA())</f>
        <v>4.3001573535583759E-3</v>
      </c>
      <c r="K2575" s="44">
        <f>IFERROR(_xll.qlIndexFixing(Index3M,H2575,TRUE,_xll.ohTrigger(RecalcTrigger,Trigger3M)),NA())</f>
        <v>4.4965407185936727E-3</v>
      </c>
      <c r="L2575" s="44">
        <f>IFERROR(_xll.qlIndexFixing(Index6M,$H2575,TRUE,_xll.ohTrigger(RecalcTrigger,Trigger6M)),NA())</f>
        <v>5.1591342503982387E-3</v>
      </c>
      <c r="M2575" s="145">
        <f>IFERROR(_xll.qlIndexFixing(Index1Y,$H2575,TRUE,_xll.ohTrigger(RecalcTrigger,Trigger1Y)),NA())</f>
        <v>4.6299779824415391E-3</v>
      </c>
      <c r="N2575" s="144">
        <f>IFERROR(_xll.qlIndexFixing(ONIndex1M,I2575,TRUE,_xll.ohTrigger(RecalcTrigger,Trigger1M)),NA())</f>
        <v>4.3085633615280727E-3</v>
      </c>
      <c r="O2575" s="44">
        <f>IFERROR(_xll.qlIndexFixing(ONIndex3M,I2575,TRUE,_xll.ohTrigger(RecalcTrigger,Trigger3M)),NA())</f>
        <v>4.5261805167839952E-3</v>
      </c>
      <c r="P2575" s="44">
        <f>IFERROR(_xll.qlIndexFixing(ONIndex6M,I2575,TRUE,_xll.ohTrigger(RecalcTrigger,Trigger6M)),NA())</f>
        <v>5.2126507462446625E-3</v>
      </c>
      <c r="Q2575" s="145">
        <f>IFERROR(_xll.qlIndexFixing(ONIndex1Y,I2575,TRUE,_xll.ohTrigger(RecalcTrigger,Trigger1Y)),NA())</f>
        <v>4.7432265734315138E-3</v>
      </c>
    </row>
    <row r="2576" spans="2:17" x14ac:dyDescent="0.2">
      <c r="B2576" s="39" t="s">
        <v>42</v>
      </c>
      <c r="D2576" s="42">
        <f>_xll.qlCalendarAdvance(Calendar,$D2575,B2576,"f",FALSE)</f>
        <v>57811</v>
      </c>
      <c r="E2576" s="139">
        <f>_xll.qlInterestRateIndexValueDate(IndexON,D2576)</f>
        <v>57811</v>
      </c>
      <c r="F2576" s="155">
        <f>IFERROR(_xll.qlIndexFixing(IndexON,D2576,TRUE,_xll.ohTrigger(RecalcTrigger,TriggerON)),NA())</f>
        <v>4.2968671486658394E-3</v>
      </c>
      <c r="H2576" s="42">
        <f>_xll.qlCalendarAdvance(Calendar,$H2575,B2576,"f",FALSE)</f>
        <v>57811</v>
      </c>
      <c r="I2576" s="139">
        <f>_xll.qlInterestRateIndexValueDate(Index1M,$H2576)</f>
        <v>57817</v>
      </c>
      <c r="J2576" s="144">
        <f>IFERROR(_xll.qlIndexFixing(Index1M,$H2576,TRUE,_xll.ohTrigger(RecalcTrigger,Trigger1M)),NA())</f>
        <v>4.2935817829050649E-3</v>
      </c>
      <c r="K2576" s="44">
        <f>IFERROR(_xll.qlIndexFixing(Index3M,H2576,TRUE,_xll.ohTrigger(RecalcTrigger,Trigger3M)),NA())</f>
        <v>4.4898384146782938E-3</v>
      </c>
      <c r="L2576" s="44">
        <f>IFERROR(_xll.qlIndexFixing(Index6M,$H2576,TRUE,_xll.ohTrigger(RecalcTrigger,Trigger6M)),NA())</f>
        <v>5.1528221671120217E-3</v>
      </c>
      <c r="M2576" s="145">
        <f>IFERROR(_xll.qlIndexFixing(Index1Y,$H2576,TRUE,_xll.ohTrigger(RecalcTrigger,Trigger1Y)),NA())</f>
        <v>4.6238832084081333E-3</v>
      </c>
      <c r="N2576" s="144">
        <f>IFERROR(_xll.qlIndexFixing(ONIndex1M,I2576,TRUE,_xll.ohTrigger(RecalcTrigger,Trigger1M)),NA())</f>
        <v>4.3012851201584823E-3</v>
      </c>
      <c r="O2576" s="44">
        <f>IFERROR(_xll.qlIndexFixing(ONIndex3M,I2576,TRUE,_xll.ohTrigger(RecalcTrigger,Trigger3M)),NA())</f>
        <v>4.5187006252778161E-3</v>
      </c>
      <c r="P2576" s="44">
        <f>IFERROR(_xll.qlIndexFixing(ONIndex6M,I2576,TRUE,_xll.ohTrigger(RecalcTrigger,Trigger6M)),NA())</f>
        <v>5.2063310477734603E-3</v>
      </c>
      <c r="Q2576" s="145">
        <f>IFERROR(_xll.qlIndexFixing(ONIndex1Y,I2576,TRUE,_xll.ohTrigger(RecalcTrigger,Trigger1Y)),NA())</f>
        <v>4.7361296855008561E-3</v>
      </c>
    </row>
    <row r="2577" spans="2:17" x14ac:dyDescent="0.2">
      <c r="B2577" s="39" t="s">
        <v>42</v>
      </c>
      <c r="D2577" s="42">
        <f>_xll.qlCalendarAdvance(Calendar,$D2576,B2577,"f",FALSE)</f>
        <v>57818</v>
      </c>
      <c r="E2577" s="139">
        <f>_xll.qlInterestRateIndexValueDate(IndexON,D2577)</f>
        <v>57818</v>
      </c>
      <c r="F2577" s="155">
        <f>IFERROR(_xll.qlIndexFixing(IndexON,D2577,TRUE,_xll.ohTrigger(RecalcTrigger,TriggerON)),NA())</f>
        <v>4.2933394155841853E-3</v>
      </c>
      <c r="H2577" s="42">
        <f>_xll.qlCalendarAdvance(Calendar,$H2576,B2577,"f",FALSE)</f>
        <v>57818</v>
      </c>
      <c r="I2577" s="139">
        <f>_xll.qlInterestRateIndexValueDate(Index1M,$H2577)</f>
        <v>57822</v>
      </c>
      <c r="J2577" s="144">
        <f>IFERROR(_xll.qlIndexFixing(Index1M,$H2577,TRUE,_xll.ohTrigger(RecalcTrigger,Trigger1M)),NA())</f>
        <v>4.2899363059447637E-3</v>
      </c>
      <c r="K2577" s="44">
        <f>IFERROR(_xll.qlIndexFixing(Index3M,H2577,TRUE,_xll.ohTrigger(RecalcTrigger,Trigger3M)),NA())</f>
        <v>4.4861230487346004E-3</v>
      </c>
      <c r="L2577" s="44">
        <f>IFERROR(_xll.qlIndexFixing(Index6M,$H2577,TRUE,_xll.ohTrigger(RecalcTrigger,Trigger6M)),NA())</f>
        <v>5.1492914828787381E-3</v>
      </c>
      <c r="M2577" s="145">
        <f>IFERROR(_xll.qlIndexFixing(Index1Y,$H2577,TRUE,_xll.ohTrigger(RecalcTrigger,Trigger1Y)),NA())</f>
        <v>4.6205056130665277E-3</v>
      </c>
      <c r="N2577" s="144">
        <f>IFERROR(_xll.qlIndexFixing(ONIndex1M,I2577,TRUE,_xll.ohTrigger(RecalcTrigger,Trigger1M)),NA())</f>
        <v>4.2983078378977524E-3</v>
      </c>
      <c r="O2577" s="44">
        <f>IFERROR(_xll.qlIndexFixing(ONIndex3M,I2577,TRUE,_xll.ohTrigger(RecalcTrigger,Trigger3M)),NA())</f>
        <v>4.5156355538011894E-3</v>
      </c>
      <c r="P2577" s="44">
        <f>IFERROR(_xll.qlIndexFixing(ONIndex6M,I2577,TRUE,_xll.ohTrigger(RecalcTrigger,Trigger6M)),NA())</f>
        <v>5.2036793232002054E-3</v>
      </c>
      <c r="Q2577" s="145">
        <f>IFERROR(_xll.qlIndexFixing(ONIndex1Y,I2577,TRUE,_xll.ohTrigger(RecalcTrigger,Trigger1Y)),NA())</f>
        <v>4.733209873641897E-3</v>
      </c>
    </row>
    <row r="2578" spans="2:17" x14ac:dyDescent="0.2">
      <c r="B2578" s="39" t="s">
        <v>42</v>
      </c>
      <c r="D2578" s="42">
        <f>_xll.qlCalendarAdvance(Calendar,$D2577,B2578,"f",FALSE)</f>
        <v>57825</v>
      </c>
      <c r="E2578" s="139">
        <f>_xll.qlInterestRateIndexValueDate(IndexON,D2578)</f>
        <v>57825</v>
      </c>
      <c r="F2578" s="155">
        <f>IFERROR(_xll.qlIndexFixing(IndexON,D2578,TRUE,_xll.ohTrigger(RecalcTrigger,TriggerON)),NA())</f>
        <v>4.2885531543568334E-3</v>
      </c>
      <c r="H2578" s="42">
        <f>_xll.qlCalendarAdvance(Calendar,$H2577,B2578,"f",FALSE)</f>
        <v>57825</v>
      </c>
      <c r="I2578" s="139">
        <f>_xll.qlInterestRateIndexValueDate(Index1M,$H2578)</f>
        <v>57829</v>
      </c>
      <c r="J2578" s="144">
        <f>IFERROR(_xll.qlIndexFixing(Index1M,$H2578,TRUE,_xll.ohTrigger(RecalcTrigger,Trigger1M)),NA())</f>
        <v>4.2848418042282788E-3</v>
      </c>
      <c r="K2578" s="44">
        <f>IFERROR(_xll.qlIndexFixing(Index3M,H2578,TRUE,_xll.ohTrigger(RecalcTrigger,Trigger3M)),NA())</f>
        <v>4.4809313249487758E-3</v>
      </c>
      <c r="L2578" s="44">
        <f>IFERROR(_xll.qlIndexFixing(Index6M,$H2578,TRUE,_xll.ohTrigger(RecalcTrigger,Trigger6M)),NA())</f>
        <v>5.1443197138267656E-3</v>
      </c>
      <c r="M2578" s="145">
        <f>IFERROR(_xll.qlIndexFixing(Index1Y,$H2578,TRUE,_xll.ohTrigger(RecalcTrigger,Trigger1Y)),NA())</f>
        <v>4.6157870706604112E-3</v>
      </c>
      <c r="N2578" s="144">
        <f>IFERROR(_xll.qlIndexFixing(ONIndex1M,I2578,TRUE,_xll.ohTrigger(RecalcTrigger,Trigger1M)),NA())</f>
        <v>4.2924666215871099E-3</v>
      </c>
      <c r="O2578" s="44">
        <f>IFERROR(_xll.qlIndexFixing(ONIndex3M,I2578,TRUE,_xll.ohTrigger(RecalcTrigger,Trigger3M)),NA())</f>
        <v>4.509629992233144E-3</v>
      </c>
      <c r="P2578" s="44">
        <f>IFERROR(_xll.qlIndexFixing(ONIndex6M,I2578,TRUE,_xll.ohTrigger(RecalcTrigger,Trigger6M)),NA())</f>
        <v>5.1984938170157591E-3</v>
      </c>
      <c r="Q2578" s="145">
        <f>IFERROR(_xll.qlIndexFixing(ONIndex1Y,I2578,TRUE,_xll.ohTrigger(RecalcTrigger,Trigger1Y)),NA())</f>
        <v>4.7275058017870464E-3</v>
      </c>
    </row>
    <row r="2579" spans="2:17" x14ac:dyDescent="0.2">
      <c r="B2579" s="39" t="s">
        <v>42</v>
      </c>
      <c r="D2579" s="42">
        <f>_xll.qlCalendarAdvance(Calendar,$D2578,B2579,"f",FALSE)</f>
        <v>57832</v>
      </c>
      <c r="E2579" s="139">
        <f>_xll.qlInterestRateIndexValueDate(IndexON,D2579)</f>
        <v>57832</v>
      </c>
      <c r="F2579" s="155">
        <f>IFERROR(_xll.qlIndexFixing(IndexON,D2579,TRUE,_xll.ohTrigger(RecalcTrigger,TriggerON)),NA())</f>
        <v>4.283777044129522E-3</v>
      </c>
      <c r="H2579" s="42">
        <f>_xll.qlCalendarAdvance(Calendar,$H2578,B2579,"f",FALSE)</f>
        <v>57832</v>
      </c>
      <c r="I2579" s="139">
        <f>_xll.qlInterestRateIndexValueDate(Index1M,$H2579)</f>
        <v>57836</v>
      </c>
      <c r="J2579" s="144">
        <f>IFERROR(_xll.qlIndexFixing(Index1M,$H2579,TRUE,_xll.ohTrigger(RecalcTrigger,Trigger1M)),NA())</f>
        <v>4.2794212954929082E-3</v>
      </c>
      <c r="K2579" s="44">
        <f>IFERROR(_xll.qlIndexFixing(Index3M,H2579,TRUE,_xll.ohTrigger(RecalcTrigger,Trigger3M)),NA())</f>
        <v>4.4754110593102784E-3</v>
      </c>
      <c r="L2579" s="44">
        <f>IFERROR(_xll.qlIndexFixing(Index6M,$H2579,TRUE,_xll.ohTrigger(RecalcTrigger,Trigger6M)),NA())</f>
        <v>5.138981584079323E-3</v>
      </c>
      <c r="M2579" s="145">
        <f>IFERROR(_xll.qlIndexFixing(Index1Y,$H2579,TRUE,_xll.ohTrigger(RecalcTrigger,Trigger1Y)),NA())</f>
        <v>4.611080325230184E-3</v>
      </c>
      <c r="N2579" s="144">
        <f>IFERROR(_xll.qlIndexFixing(ONIndex1M,I2579,TRUE,_xll.ohTrigger(RecalcTrigger,Trigger1M)),NA())</f>
        <v>4.2880948498424942E-3</v>
      </c>
      <c r="O2579" s="44">
        <f>IFERROR(_xll.qlIndexFixing(ONIndex3M,I2579,TRUE,_xll.ohTrigger(RecalcTrigger,Trigger3M)),NA())</f>
        <v>4.5051354627645424E-3</v>
      </c>
      <c r="P2579" s="44">
        <f>IFERROR(_xll.qlIndexFixing(ONIndex6M,I2579,TRUE,_xll.ohTrigger(RecalcTrigger,Trigger6M)),NA())</f>
        <v>5.194576477682844E-3</v>
      </c>
      <c r="Q2579" s="145">
        <f>IFERROR(_xll.qlIndexFixing(ONIndex1Y,I2579,TRUE,_xll.ohTrigger(RecalcTrigger,Trigger1Y)),NA())</f>
        <v>4.7232372075090012E-3</v>
      </c>
    </row>
    <row r="2580" spans="2:17" x14ac:dyDescent="0.2">
      <c r="B2580" s="39" t="s">
        <v>42</v>
      </c>
      <c r="D2580" s="42">
        <f>_xll.qlCalendarAdvance(Calendar,$D2579,B2580,"f",FALSE)</f>
        <v>57839</v>
      </c>
      <c r="E2580" s="139">
        <f>_xll.qlInterestRateIndexValueDate(IndexON,D2580)</f>
        <v>57839</v>
      </c>
      <c r="F2580" s="155">
        <f>IFERROR(_xll.qlIndexFixing(IndexON,D2580,TRUE,_xll.ohTrigger(RecalcTrigger,TriggerON)),NA())</f>
        <v>4.2790111118407026E-3</v>
      </c>
      <c r="H2580" s="42">
        <f>_xll.qlCalendarAdvance(Calendar,$H2579,B2580,"f",FALSE)</f>
        <v>57839</v>
      </c>
      <c r="I2580" s="139">
        <f>_xll.qlInterestRateIndexValueDate(Index1M,$H2580)</f>
        <v>57843</v>
      </c>
      <c r="J2580" s="144">
        <f>IFERROR(_xll.qlIndexFixing(Index1M,$H2580,TRUE,_xll.ohTrigger(RecalcTrigger,Trigger1M)),NA())</f>
        <v>4.2743489719330244E-3</v>
      </c>
      <c r="K2580" s="44">
        <f>IFERROR(_xll.qlIndexFixing(Index3M,H2580,TRUE,_xll.ohTrigger(RecalcTrigger,Trigger3M)),NA())</f>
        <v>4.4702430187452177E-3</v>
      </c>
      <c r="L2580" s="44">
        <f>IFERROR(_xll.qlIndexFixing(Index6M,$H2580,TRUE,_xll.ohTrigger(RecalcTrigger,Trigger6M)),NA())</f>
        <v>5.1339399410401864E-3</v>
      </c>
      <c r="M2580" s="145">
        <f>IFERROR(_xll.qlIndexFixing(Index1Y,$H2580,TRUE,_xll.ohTrigger(RecalcTrigger,Trigger1Y)),NA())</f>
        <v>4.606385403367835E-3</v>
      </c>
      <c r="N2580" s="144">
        <f>IFERROR(_xll.qlIndexFixing(ONIndex1M,I2580,TRUE,_xll.ohTrigger(RecalcTrigger,Trigger1M)),NA())</f>
        <v>4.2830043785180294E-3</v>
      </c>
      <c r="O2580" s="44">
        <f>IFERROR(_xll.qlIndexFixing(ONIndex3M,I2580,TRUE,_xll.ohTrigger(RecalcTrigger,Trigger3M)),NA())</f>
        <v>4.4999023174074892E-3</v>
      </c>
      <c r="P2580" s="44">
        <f>IFERROR(_xll.qlIndexFixing(ONIndex6M,I2580,TRUE,_xll.ohTrigger(RecalcTrigger,Trigger6M)),NA())</f>
        <v>5.1899756382933759E-3</v>
      </c>
      <c r="Q2580" s="145">
        <f>IFERROR(_xll.qlIndexFixing(ONIndex1Y,I2580,TRUE,_xll.ohTrigger(RecalcTrigger,Trigger1Y)),NA())</f>
        <v>4.7182674536205838E-3</v>
      </c>
    </row>
    <row r="2581" spans="2:17" x14ac:dyDescent="0.2">
      <c r="B2581" s="39" t="s">
        <v>42</v>
      </c>
      <c r="D2581" s="42">
        <f>_xll.qlCalendarAdvance(Calendar,$D2580,B2581,"f",FALSE)</f>
        <v>57846</v>
      </c>
      <c r="E2581" s="139">
        <f>_xll.qlInterestRateIndexValueDate(IndexON,D2581)</f>
        <v>57846</v>
      </c>
      <c r="F2581" s="155">
        <f>IFERROR(_xll.qlIndexFixing(IndexON,D2581,TRUE,_xll.ohTrigger(RecalcTrigger,TriggerON)),NA())</f>
        <v>4.2742553843488906E-3</v>
      </c>
      <c r="H2581" s="42">
        <f>_xll.qlCalendarAdvance(Calendar,$H2580,B2581,"f",FALSE)</f>
        <v>57846</v>
      </c>
      <c r="I2581" s="139">
        <f>_xll.qlInterestRateIndexValueDate(Index1M,$H2581)</f>
        <v>57850</v>
      </c>
      <c r="J2581" s="144">
        <f>IFERROR(_xll.qlIndexFixing(Index1M,$H2581,TRUE,_xll.ohTrigger(RecalcTrigger,Trigger1M)),NA())</f>
        <v>4.2692874277350601E-3</v>
      </c>
      <c r="K2581" s="44">
        <f>IFERROR(_xll.qlIndexFixing(Index3M,H2581,TRUE,_xll.ohTrigger(RecalcTrigger,Trigger3M)),NA())</f>
        <v>4.4650864853492877E-3</v>
      </c>
      <c r="L2581" s="44">
        <f>IFERROR(_xll.qlIndexFixing(Index6M,$H2581,TRUE,_xll.ohTrigger(RecalcTrigger,Trigger6M)),NA())</f>
        <v>5.1288645264029225E-3</v>
      </c>
      <c r="M2581" s="145">
        <f>IFERROR(_xll.qlIndexFixing(Index1Y,$H2581,TRUE,_xll.ohTrigger(RecalcTrigger,Trigger1Y)),NA())</f>
        <v>4.6017023316646966E-3</v>
      </c>
      <c r="N2581" s="144">
        <f>IFERROR(_xll.qlIndexFixing(ONIndex1M,I2581,TRUE,_xll.ohTrigger(RecalcTrigger,Trigger1M)),NA())</f>
        <v>4.2779246271784643E-3</v>
      </c>
      <c r="O2581" s="44">
        <f>IFERROR(_xll.qlIndexFixing(ONIndex3M,I2581,TRUE,_xll.ohTrigger(RecalcTrigger,Trigger3M)),NA())</f>
        <v>4.4946804778067673E-3</v>
      </c>
      <c r="P2581" s="44">
        <f>IFERROR(_xll.qlIndexFixing(ONIndex6M,I2581,TRUE,_xll.ohTrigger(RecalcTrigger,Trigger6M)),NA())</f>
        <v>5.1853417833935822E-3</v>
      </c>
      <c r="Q2581" s="145">
        <f>IFERROR(_xll.qlIndexFixing(ONIndex1Y,I2581,TRUE,_xll.ohTrigger(RecalcTrigger,Trigger1Y)),NA())</f>
        <v>4.7133087879824842E-3</v>
      </c>
    </row>
    <row r="2582" spans="2:17" x14ac:dyDescent="0.2">
      <c r="B2582" s="39" t="s">
        <v>42</v>
      </c>
      <c r="D2582" s="42">
        <f>_xll.qlCalendarAdvance(Calendar,$D2581,B2582,"f",FALSE)</f>
        <v>57853</v>
      </c>
      <c r="E2582" s="139">
        <f>_xll.qlInterestRateIndexValueDate(IndexON,D2582)</f>
        <v>57853</v>
      </c>
      <c r="F2582" s="155">
        <f>IFERROR(_xll.qlIndexFixing(IndexON,D2582,TRUE,_xll.ohTrigger(RecalcTrigger,TriggerON)),NA())</f>
        <v>4.2695098885925375E-3</v>
      </c>
      <c r="H2582" s="42">
        <f>_xll.qlCalendarAdvance(Calendar,$H2581,B2582,"f",FALSE)</f>
        <v>57853</v>
      </c>
      <c r="I2582" s="139">
        <f>_xll.qlInterestRateIndexValueDate(Index1M,$H2582)</f>
        <v>57857</v>
      </c>
      <c r="J2582" s="144">
        <f>IFERROR(_xll.qlIndexFixing(Index1M,$H2582,TRUE,_xll.ohTrigger(RecalcTrigger,Trigger1M)),NA())</f>
        <v>4.2642366916115313E-3</v>
      </c>
      <c r="K2582" s="44">
        <f>IFERROR(_xll.qlIndexFixing(Index3M,H2582,TRUE,_xll.ohTrigger(RecalcTrigger,Trigger3M)),NA())</f>
        <v>4.4599414883486743E-3</v>
      </c>
      <c r="L2582" s="44">
        <f>IFERROR(_xll.qlIndexFixing(Index6M,$H2582,TRUE,_xll.ohTrigger(RecalcTrigger,Trigger6M)),NA())</f>
        <v>5.1237552870135299E-3</v>
      </c>
      <c r="M2582" s="145">
        <f>IFERROR(_xll.qlIndexFixing(Index1Y,$H2582,TRUE,_xll.ohTrigger(RecalcTrigger,Trigger1Y)),NA())</f>
        <v>4.5970311367118802E-3</v>
      </c>
      <c r="N2582" s="144">
        <f>IFERROR(_xll.qlIndexFixing(ONIndex1M,I2582,TRUE,_xll.ohTrigger(RecalcTrigger,Trigger1M)),NA())</f>
        <v>4.2728556246007798E-3</v>
      </c>
      <c r="O2582" s="44">
        <f>IFERROR(_xll.qlIndexFixing(ONIndex3M,I2582,TRUE,_xll.ohTrigger(RecalcTrigger,Trigger3M)),NA())</f>
        <v>4.4894699732189736E-3</v>
      </c>
      <c r="P2582" s="44">
        <f>IFERROR(_xll.qlIndexFixing(ONIndex6M,I2582,TRUE,_xll.ohTrigger(RecalcTrigger,Trigger6M)),NA())</f>
        <v>5.1806748596661123E-3</v>
      </c>
      <c r="Q2582" s="145">
        <f>IFERROR(_xll.qlIndexFixing(ONIndex1Y,I2582,TRUE,_xll.ohTrigger(RecalcTrigger,Trigger1Y)),NA())</f>
        <v>4.7083612373732819E-3</v>
      </c>
    </row>
    <row r="2583" spans="2:17" x14ac:dyDescent="0.2">
      <c r="B2583" s="39" t="s">
        <v>42</v>
      </c>
      <c r="D2583" s="42">
        <f>_xll.qlCalendarAdvance(Calendar,$D2582,B2583,"f",FALSE)</f>
        <v>57860</v>
      </c>
      <c r="E2583" s="139">
        <f>_xll.qlInterestRateIndexValueDate(IndexON,D2583)</f>
        <v>57860</v>
      </c>
      <c r="F2583" s="155">
        <f>IFERROR(_xll.qlIndexFixing(IndexON,D2583,TRUE,_xll.ohTrigger(RecalcTrigger,TriggerON)),NA())</f>
        <v>4.2647746515900309E-3</v>
      </c>
      <c r="H2583" s="42">
        <f>_xll.qlCalendarAdvance(Calendar,$H2582,B2583,"f",FALSE)</f>
        <v>57860</v>
      </c>
      <c r="I2583" s="139">
        <f>_xll.qlInterestRateIndexValueDate(Index1M,$H2583)</f>
        <v>57864</v>
      </c>
      <c r="J2583" s="144">
        <f>IFERROR(_xll.qlIndexFixing(Index1M,$H2583,TRUE,_xll.ohTrigger(RecalcTrigger,Trigger1M)),NA())</f>
        <v>4.2595306651449505E-3</v>
      </c>
      <c r="K2583" s="44">
        <f>IFERROR(_xll.qlIndexFixing(Index3M,H2583,TRUE,_xll.ohTrigger(RecalcTrigger,Trigger3M)),NA())</f>
        <v>4.4548080569773857E-3</v>
      </c>
      <c r="L2583" s="44">
        <f>IFERROR(_xll.qlIndexFixing(Index6M,$H2583,TRUE,_xll.ohTrigger(RecalcTrigger,Trigger6M)),NA())</f>
        <v>5.1189548892800188E-3</v>
      </c>
      <c r="M2583" s="145">
        <f>IFERROR(_xll.qlIndexFixing(Index1Y,$H2583,TRUE,_xll.ohTrigger(RecalcTrigger,Trigger1Y)),NA())</f>
        <v>4.5923718451009385E-3</v>
      </c>
      <c r="N2583" s="144">
        <f>IFERROR(_xll.qlIndexFixing(ONIndex1M,I2583,TRUE,_xll.ohTrigger(RecalcTrigger,Trigger1M)),NA())</f>
        <v>4.2677973995619567E-3</v>
      </c>
      <c r="O2583" s="44">
        <f>IFERROR(_xll.qlIndexFixing(ONIndex3M,I2583,TRUE,_xll.ohTrigger(RecalcTrigger,Trigger3M)),NA())</f>
        <v>4.4842708327408332E-3</v>
      </c>
      <c r="P2583" s="44">
        <f>IFERROR(_xll.qlIndexFixing(ONIndex6M,I2583,TRUE,_xll.ohTrigger(RecalcTrigger,Trigger6M)),NA())</f>
        <v>5.1759748141133599E-3</v>
      </c>
      <c r="Q2583" s="145">
        <f>IFERROR(_xll.qlIndexFixing(ONIndex1Y,I2583,TRUE,_xll.ohTrigger(RecalcTrigger,Trigger1Y)),NA())</f>
        <v>4.7034248282518121E-3</v>
      </c>
    </row>
    <row r="2584" spans="2:17" x14ac:dyDescent="0.2">
      <c r="B2584" s="39" t="s">
        <v>42</v>
      </c>
      <c r="D2584" s="42">
        <f>_xll.qlCalendarAdvance(Calendar,$D2583,B2584,"f",FALSE)</f>
        <v>57867</v>
      </c>
      <c r="E2584" s="139">
        <f>_xll.qlInterestRateIndexValueDate(IndexON,D2584)</f>
        <v>57867</v>
      </c>
      <c r="F2584" s="155">
        <f>IFERROR(_xll.qlIndexFixing(IndexON,D2584,TRUE,_xll.ohTrigger(RecalcTrigger,TriggerON)),NA())</f>
        <v>4.2600497003597582E-3</v>
      </c>
      <c r="H2584" s="42">
        <f>_xll.qlCalendarAdvance(Calendar,$H2583,B2584,"f",FALSE)</f>
        <v>57867</v>
      </c>
      <c r="I2584" s="139">
        <f>_xll.qlInterestRateIndexValueDate(Index1M,$H2584)</f>
        <v>57871</v>
      </c>
      <c r="J2584" s="144">
        <f>IFERROR(_xll.qlIndexFixing(Index1M,$H2584,TRUE,_xll.ohTrigger(RecalcTrigger,Trigger1M)),NA())</f>
        <v>4.2545009122321176E-3</v>
      </c>
      <c r="K2584" s="44">
        <f>IFERROR(_xll.qlIndexFixing(Index3M,H2584,TRUE,_xll.ohTrigger(RecalcTrigger,Trigger3M)),NA())</f>
        <v>4.4496862204616069E-3</v>
      </c>
      <c r="L2584" s="44">
        <f>IFERROR(_xll.qlIndexFixing(Index6M,$H2584,TRUE,_xll.ohTrigger(RecalcTrigger,Trigger6M)),NA())</f>
        <v>5.1137803564336578E-3</v>
      </c>
      <c r="M2584" s="145">
        <f>IFERROR(_xll.qlIndexFixing(Index1Y,$H2584,TRUE,_xll.ohTrigger(RecalcTrigger,Trigger1Y)),NA())</f>
        <v>4.5877244834229827E-3</v>
      </c>
      <c r="N2584" s="144">
        <f>IFERROR(_xll.qlIndexFixing(ONIndex1M,I2584,TRUE,_xll.ohTrigger(RecalcTrigger,Trigger1M)),NA())</f>
        <v>4.2627499807590397E-3</v>
      </c>
      <c r="O2584" s="44">
        <f>IFERROR(_xll.qlIndexFixing(ONIndex3M,I2584,TRUE,_xll.ohTrigger(RecalcTrigger,Trigger3M)),NA())</f>
        <v>4.4790830857888153E-3</v>
      </c>
      <c r="P2584" s="44">
        <f>IFERROR(_xll.qlIndexFixing(ONIndex6M,I2584,TRUE,_xll.ohTrigger(RecalcTrigger,Trigger6M)),NA())</f>
        <v>5.1712415931781663E-3</v>
      </c>
      <c r="Q2584" s="145">
        <f>IFERROR(_xll.qlIndexFixing(ONIndex1Y,I2584,TRUE,_xll.ohTrigger(RecalcTrigger,Trigger1Y)),NA())</f>
        <v>4.6984995873167179E-3</v>
      </c>
    </row>
    <row r="2585" spans="2:17" x14ac:dyDescent="0.2">
      <c r="B2585" s="39" t="s">
        <v>42</v>
      </c>
      <c r="D2585" s="42">
        <f>_xll.qlCalendarAdvance(Calendar,$D2584,B2585,"f",FALSE)</f>
        <v>57874</v>
      </c>
      <c r="E2585" s="139">
        <f>_xll.qlInterestRateIndexValueDate(IndexON,D2585)</f>
        <v>57874</v>
      </c>
      <c r="F2585" s="155">
        <f>IFERROR(_xll.qlIndexFixing(IndexON,D2585,TRUE,_xll.ohTrigger(RecalcTrigger,TriggerON)),NA())</f>
        <v>4.2553350616802987E-3</v>
      </c>
      <c r="H2585" s="42">
        <f>_xll.qlCalendarAdvance(Calendar,$H2584,B2585,"f",FALSE)</f>
        <v>57874</v>
      </c>
      <c r="I2585" s="139">
        <f>_xll.qlInterestRateIndexValueDate(Index1M,$H2585)</f>
        <v>57878</v>
      </c>
      <c r="J2585" s="144">
        <f>IFERROR(_xll.qlIndexFixing(Index1M,$H2585,TRUE,_xll.ohTrigger(RecalcTrigger,Trigger1M)),NA())</f>
        <v>4.2494820512892773E-3</v>
      </c>
      <c r="K2585" s="44">
        <f>IFERROR(_xll.qlIndexFixing(Index3M,H2585,TRUE,_xll.ohTrigger(RecalcTrigger,Trigger3M)),NA())</f>
        <v>4.4445760080344763E-3</v>
      </c>
      <c r="L2585" s="44">
        <f>IFERROR(_xll.qlIndexFixing(Index6M,$H2585,TRUE,_xll.ohTrigger(RecalcTrigger,Trigger6M)),NA())</f>
        <v>5.1085718435929586E-3</v>
      </c>
      <c r="M2585" s="145">
        <f>IFERROR(_xll.qlIndexFixing(Index1Y,$H2585,TRUE,_xll.ohTrigger(RecalcTrigger,Trigger1Y)),NA())</f>
        <v>4.5830890782691276E-3</v>
      </c>
      <c r="N2585" s="144">
        <f>IFERROR(_xll.qlIndexFixing(ONIndex1M,I2585,TRUE,_xll.ohTrigger(RecalcTrigger,Trigger1M)),NA())</f>
        <v>4.2577133967292013E-3</v>
      </c>
      <c r="O2585" s="44">
        <f>IFERROR(_xll.qlIndexFixing(ONIndex3M,I2585,TRUE,_xll.ohTrigger(RecalcTrigger,Trigger3M)),NA())</f>
        <v>4.4739067616195172E-3</v>
      </c>
      <c r="P2585" s="44">
        <f>IFERROR(_xll.qlIndexFixing(ONIndex6M,I2585,TRUE,_xll.ohTrigger(RecalcTrigger,Trigger6M)),NA())</f>
        <v>5.1664751436231171E-3</v>
      </c>
      <c r="Q2585" s="145">
        <f>IFERROR(_xll.qlIndexFixing(ONIndex1Y,I2585,TRUE,_xll.ohTrigger(RecalcTrigger,Trigger1Y)),NA())</f>
        <v>4.6935855412666427E-3</v>
      </c>
    </row>
    <row r="2586" spans="2:17" x14ac:dyDescent="0.2">
      <c r="B2586" s="39" t="s">
        <v>42</v>
      </c>
      <c r="D2586" s="42">
        <f>_xll.qlCalendarAdvance(Calendar,$D2585,B2586,"f",FALSE)</f>
        <v>57881</v>
      </c>
      <c r="E2586" s="139">
        <f>_xll.qlInterestRateIndexValueDate(IndexON,D2586)</f>
        <v>57881</v>
      </c>
      <c r="F2586" s="155">
        <f>IFERROR(_xll.qlIndexFixing(IndexON,D2586,TRUE,_xll.ohTrigger(RecalcTrigger,TriggerON)),NA())</f>
        <v>4.2506307625700401E-3</v>
      </c>
      <c r="H2586" s="42">
        <f>_xll.qlCalendarAdvance(Calendar,$H2585,B2586,"f",FALSE)</f>
        <v>57881</v>
      </c>
      <c r="I2586" s="139">
        <f>_xll.qlInterestRateIndexValueDate(Index1M,$H2586)</f>
        <v>57885</v>
      </c>
      <c r="J2586" s="144">
        <f>IFERROR(_xll.qlIndexFixing(Index1M,$H2586,TRUE,_xll.ohTrigger(RecalcTrigger,Trigger1M)),NA())</f>
        <v>4.244474111032126E-3</v>
      </c>
      <c r="K2586" s="44">
        <f>IFERROR(_xll.qlIndexFixing(Index3M,H2586,TRUE,_xll.ohTrigger(RecalcTrigger,Trigger3M)),NA())</f>
        <v>4.4394774489230496E-3</v>
      </c>
      <c r="L2586" s="44">
        <f>IFERROR(_xll.qlIndexFixing(Index6M,$H2586,TRUE,_xll.ohTrigger(RecalcTrigger,Trigger6M)),NA())</f>
        <v>5.1033292976131114E-3</v>
      </c>
      <c r="M2586" s="145">
        <f>IFERROR(_xll.qlIndexFixing(Index1Y,$H2586,TRUE,_xll.ohTrigger(RecalcTrigger,Trigger1Y)),NA())</f>
        <v>4.5784656562300454E-3</v>
      </c>
      <c r="N2586" s="144">
        <f>IFERROR(_xll.qlIndexFixing(ONIndex1M,I2586,TRUE,_xll.ohTrigger(RecalcTrigger,Trigger1M)),NA())</f>
        <v>4.2526876764892307E-3</v>
      </c>
      <c r="O2586" s="44">
        <f>IFERROR(_xll.qlIndexFixing(ONIndex3M,I2586,TRUE,_xll.ohTrigger(RecalcTrigger,Trigger3M)),NA())</f>
        <v>4.4687418893296638E-3</v>
      </c>
      <c r="P2586" s="44">
        <f>IFERROR(_xll.qlIndexFixing(ONIndex6M,I2586,TRUE,_xll.ohTrigger(RecalcTrigger,Trigger6M)),NA())</f>
        <v>5.1616754122107977E-3</v>
      </c>
      <c r="Q2586" s="145">
        <f>IFERROR(_xll.qlIndexFixing(ONIndex1Y,I2586,TRUE,_xll.ohTrigger(RecalcTrigger,Trigger1Y)),NA())</f>
        <v>4.6886827167202938E-3</v>
      </c>
    </row>
    <row r="2587" spans="2:17" x14ac:dyDescent="0.2">
      <c r="B2587" s="39" t="s">
        <v>42</v>
      </c>
      <c r="D2587" s="42">
        <f>_xll.qlCalendarAdvance(Calendar,$D2586,B2587,"f",FALSE)</f>
        <v>57888</v>
      </c>
      <c r="E2587" s="139">
        <f>_xll.qlInterestRateIndexValueDate(IndexON,D2587)</f>
        <v>57888</v>
      </c>
      <c r="F2587" s="155">
        <f>IFERROR(_xll.qlIndexFixing(IndexON,D2587,TRUE,_xll.ohTrigger(RecalcTrigger,TriggerON)),NA())</f>
        <v>4.2459368299674338E-3</v>
      </c>
      <c r="H2587" s="42">
        <f>_xll.qlCalendarAdvance(Calendar,$H2586,B2587,"f",FALSE)</f>
        <v>57888</v>
      </c>
      <c r="I2587" s="139">
        <f>_xll.qlInterestRateIndexValueDate(Index1M,$H2587)</f>
        <v>57892</v>
      </c>
      <c r="J2587" s="144">
        <f>IFERROR(_xll.qlIndexFixing(Index1M,$H2587,TRUE,_xll.ohTrigger(RecalcTrigger,Trigger1M)),NA())</f>
        <v>4.2391461371387379E-3</v>
      </c>
      <c r="K2587" s="44">
        <f>IFERROR(_xll.qlIndexFixing(Index3M,H2587,TRUE,_xll.ohTrigger(RecalcTrigger,Trigger3M)),NA())</f>
        <v>4.4343905723604644E-3</v>
      </c>
      <c r="L2587" s="44">
        <f>IFERROR(_xll.qlIndexFixing(Index6M,$H2587,TRUE,_xll.ohTrigger(RecalcTrigger,Trigger6M)),NA())</f>
        <v>5.0973468064898419E-3</v>
      </c>
      <c r="M2587" s="145">
        <f>IFERROR(_xll.qlIndexFixing(Index1Y,$H2587,TRUE,_xll.ohTrigger(RecalcTrigger,Trigger1Y)),NA())</f>
        <v>4.573854243896852E-3</v>
      </c>
      <c r="N2587" s="144">
        <f>IFERROR(_xll.qlIndexFixing(ONIndex1M,I2587,TRUE,_xll.ohTrigger(RecalcTrigger,Trigger1M)),NA())</f>
        <v>4.2476728484963644E-3</v>
      </c>
      <c r="O2587" s="44">
        <f>IFERROR(_xll.qlIndexFixing(ONIndex3M,I2587,TRUE,_xll.ohTrigger(RecalcTrigger,Trigger3M)),NA())</f>
        <v>4.4635884981758522E-3</v>
      </c>
      <c r="P2587" s="44">
        <f>IFERROR(_xll.qlIndexFixing(ONIndex6M,I2587,TRUE,_xll.ohTrigger(RecalcTrigger,Trigger6M)),NA())</f>
        <v>5.1568423457037937E-3</v>
      </c>
      <c r="Q2587" s="145">
        <f>IFERROR(_xll.qlIndexFixing(ONIndex1Y,I2587,TRUE,_xll.ohTrigger(RecalcTrigger,Trigger1Y)),NA())</f>
        <v>4.6837911402164423E-3</v>
      </c>
    </row>
    <row r="2588" spans="2:17" x14ac:dyDescent="0.2">
      <c r="B2588" s="39" t="s">
        <v>42</v>
      </c>
      <c r="D2588" s="42">
        <f>_xll.qlCalendarAdvance(Calendar,$D2587,B2588,"f",FALSE)</f>
        <v>57895</v>
      </c>
      <c r="E2588" s="139">
        <f>_xll.qlInterestRateIndexValueDate(IndexON,D2588)</f>
        <v>57895</v>
      </c>
      <c r="F2588" s="155">
        <f>IFERROR(_xll.qlIndexFixing(IndexON,D2588,TRUE,_xll.ohTrigger(RecalcTrigger,TriggerON)),NA())</f>
        <v>4.2412532907309952E-3</v>
      </c>
      <c r="H2588" s="42">
        <f>_xll.qlCalendarAdvance(Calendar,$H2587,B2588,"f",FALSE)</f>
        <v>57895</v>
      </c>
      <c r="I2588" s="139">
        <f>_xll.qlInterestRateIndexValueDate(Index1M,$H2588)</f>
        <v>57899</v>
      </c>
      <c r="J2588" s="144">
        <f>IFERROR(_xll.qlIndexFixing(Index1M,$H2588,TRUE,_xll.ohTrigger(RecalcTrigger,Trigger1M)),NA())</f>
        <v>4.2341608524762344E-3</v>
      </c>
      <c r="K2588" s="44">
        <f>IFERROR(_xll.qlIndexFixing(Index3M,H2588,TRUE,_xll.ohTrigger(RecalcTrigger,Trigger3M)),NA())</f>
        <v>4.4293154075720383E-3</v>
      </c>
      <c r="L2588" s="44">
        <f>IFERROR(_xll.qlIndexFixing(Index6M,$H2588,TRUE,_xll.ohTrigger(RecalcTrigger,Trigger6M)),NA())</f>
        <v>5.0923865546019225E-3</v>
      </c>
      <c r="M2588" s="145">
        <f>IFERROR(_xll.qlIndexFixing(Index1Y,$H2588,TRUE,_xll.ohTrigger(RecalcTrigger,Trigger1Y)),NA())</f>
        <v>4.5692548678608769E-3</v>
      </c>
      <c r="N2588" s="144">
        <f>IFERROR(_xll.qlIndexFixing(ONIndex1M,I2588,TRUE,_xll.ohTrigger(RecalcTrigger,Trigger1M)),NA())</f>
        <v>4.2426689416874552E-3</v>
      </c>
      <c r="O2588" s="44">
        <f>IFERROR(_xll.qlIndexFixing(ONIndex3M,I2588,TRUE,_xll.ohTrigger(RecalcTrigger,Trigger3M)),NA())</f>
        <v>4.4584466175745519E-3</v>
      </c>
      <c r="P2588" s="44">
        <f>IFERROR(_xll.qlIndexFixing(ONIndex6M,I2588,TRUE,_xll.ohTrigger(RecalcTrigger,Trigger6M)),NA())</f>
        <v>5.1519758909446267E-3</v>
      </c>
      <c r="Q2588" s="145">
        <f>IFERROR(_xll.qlIndexFixing(ONIndex1Y,I2588,TRUE,_xll.ohTrigger(RecalcTrigger,Trigger1Y)),NA())</f>
        <v>4.6789108384537315E-3</v>
      </c>
    </row>
    <row r="2589" spans="2:17" x14ac:dyDescent="0.2">
      <c r="B2589" s="39" t="s">
        <v>42</v>
      </c>
      <c r="D2589" s="42">
        <f>_xll.qlCalendarAdvance(Calendar,$D2588,B2589,"f",FALSE)</f>
        <v>57902</v>
      </c>
      <c r="E2589" s="139">
        <f>_xll.qlInterestRateIndexValueDate(IndexON,D2589)</f>
        <v>57902</v>
      </c>
      <c r="F2589" s="155">
        <f>IFERROR(_xll.qlIndexFixing(IndexON,D2589,TRUE,_xll.ohTrigger(RecalcTrigger,TriggerON)),NA())</f>
        <v>4.2365801719590479E-3</v>
      </c>
      <c r="H2589" s="42">
        <f>_xll.qlCalendarAdvance(Calendar,$H2588,B2589,"f",FALSE)</f>
        <v>57902</v>
      </c>
      <c r="I2589" s="139">
        <f>_xll.qlInterestRateIndexValueDate(Index1M,$H2589)</f>
        <v>57906</v>
      </c>
      <c r="J2589" s="144">
        <f>IFERROR(_xll.qlIndexFixing(Index1M,$H2589,TRUE,_xll.ohTrigger(RecalcTrigger,Trigger1M)),NA())</f>
        <v>4.2291865768938298E-3</v>
      </c>
      <c r="K2589" s="44">
        <f>IFERROR(_xll.qlIndexFixing(Index3M,H2589,TRUE,_xll.ohTrigger(RecalcTrigger,Trigger3M)),NA())</f>
        <v>4.4242519837900396E-3</v>
      </c>
      <c r="L2589" s="44">
        <f>IFERROR(_xll.qlIndexFixing(Index6M,$H2589,TRUE,_xll.ohTrigger(RecalcTrigger,Trigger6M)),NA())</f>
        <v>5.0870390538540599E-3</v>
      </c>
      <c r="M2589" s="145">
        <f>IFERROR(_xll.qlIndexFixing(Index1Y,$H2589,TRUE,_xll.ohTrigger(RecalcTrigger,Trigger1Y)),NA())</f>
        <v>4.5646675547125768E-3</v>
      </c>
      <c r="N2589" s="144">
        <f>IFERROR(_xll.qlIndexFixing(ONIndex1M,I2589,TRUE,_xll.ohTrigger(RecalcTrigger,Trigger1M)),NA())</f>
        <v>4.2376759845996759E-3</v>
      </c>
      <c r="O2589" s="44">
        <f>IFERROR(_xll.qlIndexFixing(ONIndex3M,I2589,TRUE,_xll.ohTrigger(RecalcTrigger,Trigger3M)),NA())</f>
        <v>4.4533162765425516E-3</v>
      </c>
      <c r="P2589" s="44">
        <f>IFERROR(_xll.qlIndexFixing(ONIndex6M,I2589,TRUE,_xll.ohTrigger(RecalcTrigger,Trigger6M)),NA())</f>
        <v>5.1470759943761379E-3</v>
      </c>
      <c r="Q2589" s="145">
        <f>IFERROR(_xll.qlIndexFixing(ONIndex1Y,I2589,TRUE,_xll.ohTrigger(RecalcTrigger,Trigger1Y)),NA())</f>
        <v>4.6740418381308046E-3</v>
      </c>
    </row>
    <row r="2590" spans="2:17" x14ac:dyDescent="0.2">
      <c r="B2590" s="39" t="s">
        <v>42</v>
      </c>
      <c r="D2590" s="42">
        <f>_xll.qlCalendarAdvance(Calendar,$D2589,B2590,"f",FALSE)</f>
        <v>57909</v>
      </c>
      <c r="E2590" s="139">
        <f>_xll.qlInterestRateIndexValueDate(IndexON,D2590)</f>
        <v>57909</v>
      </c>
      <c r="F2590" s="155">
        <f>IFERROR(_xll.qlIndexFixing(IndexON,D2590,TRUE,_xll.ohTrigger(RecalcTrigger,TriggerON)),NA())</f>
        <v>4.2319175005900433E-3</v>
      </c>
      <c r="H2590" s="42">
        <f>_xll.qlCalendarAdvance(Calendar,$H2589,B2590,"f",FALSE)</f>
        <v>57909</v>
      </c>
      <c r="I2590" s="139">
        <f>_xll.qlInterestRateIndexValueDate(Index1M,$H2590)</f>
        <v>57913</v>
      </c>
      <c r="J2590" s="144">
        <f>IFERROR(_xll.qlIndexFixing(Index1M,$H2590,TRUE,_xll.ohTrigger(RecalcTrigger,Trigger1M)),NA())</f>
        <v>4.2242233391040409E-3</v>
      </c>
      <c r="K2590" s="44">
        <f>IFERROR(_xll.qlIndexFixing(Index3M,H2590,TRUE,_xll.ohTrigger(RecalcTrigger,Trigger3M)),NA())</f>
        <v>4.4192003302441323E-3</v>
      </c>
      <c r="L2590" s="44">
        <f>IFERROR(_xll.qlIndexFixing(Index6M,$H2590,TRUE,_xll.ohTrigger(RecalcTrigger,Trigger6M)),NA())</f>
        <v>5.0816573032111045E-3</v>
      </c>
      <c r="M2590" s="145">
        <f>IFERROR(_xll.qlIndexFixing(Index1Y,$H2590,TRUE,_xll.ohTrigger(RecalcTrigger,Trigger1Y)),NA())</f>
        <v>4.5600923310426273E-3</v>
      </c>
      <c r="N2590" s="144">
        <f>IFERROR(_xll.qlIndexFixing(ONIndex1M,I2590,TRUE,_xll.ohTrigger(RecalcTrigger,Trigger1M)),NA())</f>
        <v>4.2326940060899432E-3</v>
      </c>
      <c r="O2590" s="44">
        <f>IFERROR(_xll.qlIndexFixing(ONIndex3M,I2590,TRUE,_xll.ohTrigger(RecalcTrigger,Trigger3M)),NA())</f>
        <v>4.4481975044163846E-3</v>
      </c>
      <c r="P2590" s="44">
        <f>IFERROR(_xll.qlIndexFixing(ONIndex6M,I2590,TRUE,_xll.ohTrigger(RecalcTrigger,Trigger6M)),NA())</f>
        <v>5.1421426026809769E-3</v>
      </c>
      <c r="Q2590" s="145">
        <f>IFERROR(_xll.qlIndexFixing(ONIndex1Y,I2590,TRUE,_xll.ohTrigger(RecalcTrigger,Trigger1Y)),NA())</f>
        <v>4.669184165786433E-3</v>
      </c>
    </row>
    <row r="2591" spans="2:17" x14ac:dyDescent="0.2">
      <c r="B2591" s="39" t="s">
        <v>42</v>
      </c>
      <c r="D2591" s="42">
        <f>_xll.qlCalendarAdvance(Calendar,$D2590,B2591,"f",FALSE)</f>
        <v>57916</v>
      </c>
      <c r="E2591" s="139">
        <f>_xll.qlInterestRateIndexValueDate(IndexON,D2591)</f>
        <v>57916</v>
      </c>
      <c r="F2591" s="155">
        <f>IFERROR(_xll.qlIndexFixing(IndexON,D2591,TRUE,_xll.ohTrigger(RecalcTrigger,TriggerON)),NA())</f>
        <v>4.2272653034025609E-3</v>
      </c>
      <c r="H2591" s="42">
        <f>_xll.qlCalendarAdvance(Calendar,$H2590,B2591,"f",FALSE)</f>
        <v>57916</v>
      </c>
      <c r="I2591" s="139">
        <f>_xll.qlInterestRateIndexValueDate(Index1M,$H2591)</f>
        <v>57920</v>
      </c>
      <c r="J2591" s="144">
        <f>IFERROR(_xll.qlIndexFixing(Index1M,$H2591,TRUE,_xll.ohTrigger(RecalcTrigger,Trigger1M)),NA())</f>
        <v>4.21927116782454E-3</v>
      </c>
      <c r="K2591" s="44">
        <f>IFERROR(_xll.qlIndexFixing(Index3M,H2591,TRUE,_xll.ohTrigger(RecalcTrigger,Trigger3M)),NA())</f>
        <v>4.4141604761631075E-3</v>
      </c>
      <c r="L2591" s="44">
        <f>IFERROR(_xll.qlIndexFixing(Index6M,$H2591,TRUE,_xll.ohTrigger(RecalcTrigger,Trigger6M)),NA())</f>
        <v>5.0762412495425112E-3</v>
      </c>
      <c r="M2591" s="145">
        <f>IFERROR(_xll.qlIndexFixing(Index1Y,$H2591,TRUE,_xll.ohTrigger(RecalcTrigger,Trigger1Y)),NA())</f>
        <v>4.5555292234421398E-3</v>
      </c>
      <c r="N2591" s="144">
        <f>IFERROR(_xll.qlIndexFixing(ONIndex1M,I2591,TRUE,_xll.ohTrigger(RecalcTrigger,Trigger1M)),NA())</f>
        <v>4.2277230347753658E-3</v>
      </c>
      <c r="O2591" s="44">
        <f>IFERROR(_xll.qlIndexFixing(ONIndex3M,I2591,TRUE,_xll.ohTrigger(RecalcTrigger,Trigger3M)),NA())</f>
        <v>4.4430903306125202E-3</v>
      </c>
      <c r="P2591" s="44">
        <f>IFERROR(_xll.qlIndexFixing(ONIndex6M,I2591,TRUE,_xll.ohTrigger(RecalcTrigger,Trigger6M)),NA())</f>
        <v>5.1371756631013454E-3</v>
      </c>
      <c r="Q2591" s="145">
        <f>IFERROR(_xll.qlIndexFixing(ONIndex1Y,I2591,TRUE,_xll.ohTrigger(RecalcTrigger,Trigger1Y)),NA())</f>
        <v>4.6643378481991959E-3</v>
      </c>
    </row>
    <row r="2592" spans="2:17" x14ac:dyDescent="0.2">
      <c r="B2592" s="39" t="s">
        <v>42</v>
      </c>
      <c r="D2592" s="42">
        <f>_xll.qlCalendarAdvance(Calendar,$D2591,B2592,"f",FALSE)</f>
        <v>57923</v>
      </c>
      <c r="E2592" s="139">
        <f>_xll.qlInterestRateIndexValueDate(IndexON,D2592)</f>
        <v>57923</v>
      </c>
      <c r="F2592" s="155">
        <f>IFERROR(_xll.qlIndexFixing(IndexON,D2592,TRUE,_xll.ohTrigger(RecalcTrigger,TriggerON)),NA())</f>
        <v>4.222623607335052E-3</v>
      </c>
      <c r="H2592" s="42">
        <f>_xll.qlCalendarAdvance(Calendar,$H2591,B2592,"f",FALSE)</f>
        <v>57923</v>
      </c>
      <c r="I2592" s="139">
        <f>_xll.qlInterestRateIndexValueDate(Index1M,$H2592)</f>
        <v>57927</v>
      </c>
      <c r="J2592" s="144">
        <f>IFERROR(_xll.qlIndexFixing(Index1M,$H2592,TRUE,_xll.ohTrigger(RecalcTrigger,Trigger1M)),NA())</f>
        <v>4.2143300917652669E-3</v>
      </c>
      <c r="K2592" s="44">
        <f>IFERROR(_xll.qlIndexFixing(Index3M,H2592,TRUE,_xll.ohTrigger(RecalcTrigger,Trigger3M)),NA())</f>
        <v>4.4091324507774966E-3</v>
      </c>
      <c r="L2592" s="44">
        <f>IFERROR(_xll.qlIndexFixing(Index6M,$H2592,TRUE,_xll.ohTrigger(RecalcTrigger,Trigger6M)),NA())</f>
        <v>5.0707908397173021E-3</v>
      </c>
      <c r="M2592" s="145">
        <f>IFERROR(_xll.qlIndexFixing(Index1Y,$H2592,TRUE,_xll.ohTrigger(RecalcTrigger,Trigger1Y)),NA())</f>
        <v>4.5509782585015715E-3</v>
      </c>
      <c r="N2592" s="144">
        <f>IFERROR(_xll.qlIndexFixing(ONIndex1M,I2592,TRUE,_xll.ohTrigger(RecalcTrigger,Trigger1M)),NA())</f>
        <v>4.2227630994329246E-3</v>
      </c>
      <c r="O2592" s="44">
        <f>IFERROR(_xll.qlIndexFixing(ONIndex3M,I2592,TRUE,_xll.ohTrigger(RecalcTrigger,Trigger3M)),NA())</f>
        <v>4.4379947841477474E-3</v>
      </c>
      <c r="P2592" s="44">
        <f>IFERROR(_xll.qlIndexFixing(ONIndex6M,I2592,TRUE,_xll.ohTrigger(RecalcTrigger,Trigger6M)),NA())</f>
        <v>5.1321751218402767E-3</v>
      </c>
      <c r="Q2592" s="145">
        <f>IFERROR(_xll.qlIndexFixing(ONIndex1Y,I2592,TRUE,_xll.ohTrigger(RecalcTrigger,Trigger1Y)),NA())</f>
        <v>4.6595029118279285E-3</v>
      </c>
    </row>
    <row r="2593" spans="2:17" x14ac:dyDescent="0.2">
      <c r="B2593" s="39" t="s">
        <v>42</v>
      </c>
      <c r="D2593" s="42">
        <f>_xll.qlCalendarAdvance(Calendar,$D2592,B2593,"f",FALSE)</f>
        <v>57930</v>
      </c>
      <c r="E2593" s="139">
        <f>_xll.qlInterestRateIndexValueDate(IndexON,D2593)</f>
        <v>57930</v>
      </c>
      <c r="F2593" s="155">
        <f>IFERROR(_xll.qlIndexFixing(IndexON,D2593,TRUE,_xll.ohTrigger(RecalcTrigger,TriggerON)),NA())</f>
        <v>4.2179924394858404E-3</v>
      </c>
      <c r="H2593" s="42">
        <f>_xll.qlCalendarAdvance(Calendar,$H2592,B2593,"f",FALSE)</f>
        <v>57930</v>
      </c>
      <c r="I2593" s="139">
        <f>_xll.qlInterestRateIndexValueDate(Index1M,$H2593)</f>
        <v>57934</v>
      </c>
      <c r="J2593" s="144">
        <f>IFERROR(_xll.qlIndexFixing(Index1M,$H2593,TRUE,_xll.ohTrigger(RecalcTrigger,Trigger1M)),NA())</f>
        <v>4.2094001396438922E-3</v>
      </c>
      <c r="K2593" s="44">
        <f>IFERROR(_xll.qlIndexFixing(Index3M,H2593,TRUE,_xll.ohTrigger(RecalcTrigger,Trigger3M)),NA())</f>
        <v>4.4041162833143568E-3</v>
      </c>
      <c r="L2593" s="44">
        <f>IFERROR(_xll.qlIndexFixing(Index6M,$H2593,TRUE,_xll.ohTrigger(RecalcTrigger,Trigger6M)),NA())</f>
        <v>5.0653060206079757E-3</v>
      </c>
      <c r="M2593" s="145">
        <f>IFERROR(_xll.qlIndexFixing(Index1Y,$H2593,TRUE,_xll.ohTrigger(RecalcTrigger,Trigger1Y)),NA())</f>
        <v>4.5464394628115965E-3</v>
      </c>
      <c r="N2593" s="144">
        <f>IFERROR(_xll.qlIndexFixing(ONIndex1M,I2593,TRUE,_xll.ohTrigger(RecalcTrigger,Trigger1M)),NA())</f>
        <v>4.2178142287596643E-3</v>
      </c>
      <c r="O2593" s="44">
        <f>IFERROR(_xll.qlIndexFixing(ONIndex3M,I2593,TRUE,_xll.ohTrigger(RecalcTrigger,Trigger3M)),NA())</f>
        <v>4.4329108941987272E-3</v>
      </c>
      <c r="P2593" s="44">
        <f>IFERROR(_xll.qlIndexFixing(ONIndex6M,I2593,TRUE,_xll.ohTrigger(RecalcTrigger,Trigger6M)),NA())</f>
        <v>5.1271409258202283E-3</v>
      </c>
      <c r="Q2593" s="145">
        <f>IFERROR(_xll.qlIndexFixing(ONIndex1Y,I2593,TRUE,_xll.ohTrigger(RecalcTrigger,Trigger1Y)),NA())</f>
        <v>4.654679383291338E-3</v>
      </c>
    </row>
    <row r="2594" spans="2:17" x14ac:dyDescent="0.2">
      <c r="B2594" s="39" t="s">
        <v>42</v>
      </c>
      <c r="D2594" s="42">
        <f>_xll.qlCalendarAdvance(Calendar,$D2593,B2594,"f",FALSE)</f>
        <v>57937</v>
      </c>
      <c r="E2594" s="139">
        <f>_xll.qlInterestRateIndexValueDate(IndexON,D2594)</f>
        <v>57937</v>
      </c>
      <c r="F2594" s="155">
        <f>IFERROR(_xll.qlIndexFixing(IndexON,D2594,TRUE,_xll.ohTrigger(RecalcTrigger,TriggerON)),NA())</f>
        <v>4.2133718267933773E-3</v>
      </c>
      <c r="H2594" s="42">
        <f>_xll.qlCalendarAdvance(Calendar,$H2593,B2594,"f",FALSE)</f>
        <v>57937</v>
      </c>
      <c r="I2594" s="139">
        <f>_xll.qlInterestRateIndexValueDate(Index1M,$H2594)</f>
        <v>57941</v>
      </c>
      <c r="J2594" s="144">
        <f>IFERROR(_xll.qlIndexFixing(Index1M,$H2594,TRUE,_xll.ohTrigger(RecalcTrigger,Trigger1M)),NA())</f>
        <v>4.2044813401755131E-3</v>
      </c>
      <c r="K2594" s="44">
        <f>IFERROR(_xll.qlIndexFixing(Index3M,H2594,TRUE,_xll.ohTrigger(RecalcTrigger,Trigger3M)),NA())</f>
        <v>4.3991120030068241E-3</v>
      </c>
      <c r="L2594" s="44">
        <f>IFERROR(_xll.qlIndexFixing(Index6M,$H2594,TRUE,_xll.ohTrigger(RecalcTrigger,Trigger6M)),NA())</f>
        <v>5.0597867390900705E-3</v>
      </c>
      <c r="M2594" s="145">
        <f>IFERROR(_xll.qlIndexFixing(Index1Y,$H2594,TRUE,_xll.ohTrigger(RecalcTrigger,Trigger1Y)),NA())</f>
        <v>4.5419128629628899E-3</v>
      </c>
      <c r="N2594" s="144">
        <f>IFERROR(_xll.qlIndexFixing(ONIndex1M,I2594,TRUE,_xll.ohTrigger(RecalcTrigger,Trigger1M)),NA())</f>
        <v>4.2128764513726935E-3</v>
      </c>
      <c r="O2594" s="44">
        <f>IFERROR(_xll.qlIndexFixing(ONIndex3M,I2594,TRUE,_xll.ohTrigger(RecalcTrigger,Trigger3M)),NA())</f>
        <v>4.4278386902618649E-3</v>
      </c>
      <c r="P2594" s="44">
        <f>IFERROR(_xll.qlIndexFixing(ONIndex6M,I2594,TRUE,_xll.ohTrigger(RecalcTrigger,Trigger6M)),NA())</f>
        <v>5.1220730218037858E-3</v>
      </c>
      <c r="Q2594" s="145">
        <f>IFERROR(_xll.qlIndexFixing(ONIndex1Y,I2594,TRUE,_xll.ohTrigger(RecalcTrigger,Trigger1Y)),NA())</f>
        <v>4.6498672893680038E-3</v>
      </c>
    </row>
    <row r="2595" spans="2:17" x14ac:dyDescent="0.2">
      <c r="B2595" s="39" t="s">
        <v>42</v>
      </c>
      <c r="D2595" s="42">
        <f>_xll.qlCalendarAdvance(Calendar,$D2594,B2595,"f",FALSE)</f>
        <v>57944</v>
      </c>
      <c r="E2595" s="139">
        <f>_xll.qlInterestRateIndexValueDate(IndexON,D2595)</f>
        <v>57944</v>
      </c>
      <c r="F2595" s="155">
        <f>IFERROR(_xll.qlIndexFixing(IndexON,D2595,TRUE,_xll.ohTrigger(RecalcTrigger,TriggerON)),NA())</f>
        <v>4.2087617960362422E-3</v>
      </c>
      <c r="H2595" s="42">
        <f>_xll.qlCalendarAdvance(Calendar,$H2594,B2595,"f",FALSE)</f>
        <v>57944</v>
      </c>
      <c r="I2595" s="139">
        <f>_xll.qlInterestRateIndexValueDate(Index1M,$H2595)</f>
        <v>57948</v>
      </c>
      <c r="J2595" s="144">
        <f>IFERROR(_xll.qlIndexFixing(Index1M,$H2595,TRUE,_xll.ohTrigger(RecalcTrigger,Trigger1M)),NA())</f>
        <v>4.1995737220726446E-3</v>
      </c>
      <c r="K2595" s="44">
        <f>IFERROR(_xll.qlIndexFixing(Index3M,H2595,TRUE,_xll.ohTrigger(RecalcTrigger,Trigger3M)),NA())</f>
        <v>4.3941196390802177E-3</v>
      </c>
      <c r="L2595" s="44">
        <f>IFERROR(_xll.qlIndexFixing(Index6M,$H2595,TRUE,_xll.ohTrigger(RecalcTrigger,Trigger6M)),NA())</f>
        <v>5.0542329420408625E-3</v>
      </c>
      <c r="M2595" s="145">
        <f>IFERROR(_xll.qlIndexFixing(Index1Y,$H2595,TRUE,_xll.ohTrigger(RecalcTrigger,Trigger1Y)),NA())</f>
        <v>4.5373984855459071E-3</v>
      </c>
      <c r="N2595" s="144">
        <f>IFERROR(_xll.qlIndexFixing(ONIndex1M,I2595,TRUE,_xll.ohTrigger(RecalcTrigger,Trigger1M)),NA())</f>
        <v>4.2079497962088652E-3</v>
      </c>
      <c r="O2595" s="44">
        <f>IFERROR(_xll.qlIndexFixing(ONIndex3M,I2595,TRUE,_xll.ohTrigger(RecalcTrigger,Trigger3M)),NA())</f>
        <v>4.4227782014338857E-3</v>
      </c>
      <c r="P2595" s="44">
        <f>IFERROR(_xll.qlIndexFixing(ONIndex6M,I2595,TRUE,_xll.ohTrigger(RecalcTrigger,Trigger6M)),NA())</f>
        <v>5.1169713563936625E-3</v>
      </c>
      <c r="Q2595" s="145">
        <f>IFERROR(_xll.qlIndexFixing(ONIndex1Y,I2595,TRUE,_xll.ohTrigger(RecalcTrigger,Trigger1Y)),NA())</f>
        <v>4.645066656676633E-3</v>
      </c>
    </row>
    <row r="2596" spans="2:17" x14ac:dyDescent="0.2">
      <c r="B2596" s="39" t="s">
        <v>42</v>
      </c>
      <c r="D2596" s="42">
        <f>_xll.qlCalendarAdvance(Calendar,$D2595,B2596,"f",FALSE)</f>
        <v>57951</v>
      </c>
      <c r="E2596" s="139">
        <f>_xll.qlInterestRateIndexValueDate(IndexON,D2596)</f>
        <v>57951</v>
      </c>
      <c r="F2596" s="155">
        <f>IFERROR(_xll.qlIndexFixing(IndexON,D2596,TRUE,_xll.ohTrigger(RecalcTrigger,TriggerON)),NA())</f>
        <v>4.2041623743127587E-3</v>
      </c>
      <c r="H2596" s="42">
        <f>_xll.qlCalendarAdvance(Calendar,$H2595,B2596,"f",FALSE)</f>
        <v>57951</v>
      </c>
      <c r="I2596" s="139">
        <f>_xll.qlInterestRateIndexValueDate(Index1M,$H2596)</f>
        <v>57955</v>
      </c>
      <c r="J2596" s="144">
        <f>IFERROR(_xll.qlIndexFixing(Index1M,$H2596,TRUE,_xll.ohTrigger(RecalcTrigger,Trigger1M)),NA())</f>
        <v>4.1950016633869325E-3</v>
      </c>
      <c r="K2596" s="44">
        <f>IFERROR(_xll.qlIndexFixing(Index3M,H2596,TRUE,_xll.ohTrigger(RecalcTrigger,Trigger3M)),NA())</f>
        <v>4.3894659555191781E-3</v>
      </c>
      <c r="L2596" s="44">
        <f>IFERROR(_xll.qlIndexFixing(Index6M,$H2596,TRUE,_xll.ohTrigger(RecalcTrigger,Trigger6M)),NA())</f>
        <v>5.0493958244727331E-3</v>
      </c>
      <c r="M2596" s="145">
        <f>IFERROR(_xll.qlIndexFixing(Index1Y,$H2596,TRUE,_xll.ohTrigger(RecalcTrigger,Trigger1Y)),NA())</f>
        <v>4.5328963571511054E-3</v>
      </c>
      <c r="N2596" s="144">
        <f>IFERROR(_xll.qlIndexFixing(ONIndex1M,I2596,TRUE,_xll.ohTrigger(RecalcTrigger,Trigger1M)),NA())</f>
        <v>4.2030342918852881E-3</v>
      </c>
      <c r="O2596" s="44">
        <f>IFERROR(_xll.qlIndexFixing(ONIndex3M,I2596,TRUE,_xll.ohTrigger(RecalcTrigger,Trigger3M)),NA())</f>
        <v>4.4177294568914505E-3</v>
      </c>
      <c r="P2596" s="44">
        <f>IFERROR(_xll.qlIndexFixing(ONIndex6M,I2596,TRUE,_xll.ohTrigger(RecalcTrigger,Trigger6M)),NA())</f>
        <v>5.1118358764323801E-3</v>
      </c>
      <c r="Q2596" s="145">
        <f>IFERROR(_xll.qlIndexFixing(ONIndex1Y,I2596,TRUE,_xll.ohTrigger(RecalcTrigger,Trigger1Y)),NA())</f>
        <v>4.6402775117559969E-3</v>
      </c>
    </row>
    <row r="2597" spans="2:17" x14ac:dyDescent="0.2">
      <c r="B2597" s="39" t="s">
        <v>42</v>
      </c>
      <c r="D2597" s="42">
        <f>_xll.qlCalendarAdvance(Calendar,$D2596,B2597,"f",FALSE)</f>
        <v>57958</v>
      </c>
      <c r="E2597" s="139">
        <f>_xll.qlInterestRateIndexValueDate(IndexON,D2597)</f>
        <v>57958</v>
      </c>
      <c r="F2597" s="155">
        <f>IFERROR(_xll.qlIndexFixing(IndexON,D2597,TRUE,_xll.ohTrigger(RecalcTrigger,TriggerON)),NA())</f>
        <v>4.1995735885613783E-3</v>
      </c>
      <c r="H2597" s="42">
        <f>_xll.qlCalendarAdvance(Calendar,$H2596,B2597,"f",FALSE)</f>
        <v>57958</v>
      </c>
      <c r="I2597" s="139">
        <f>_xll.qlInterestRateIndexValueDate(Index1M,$H2597)</f>
        <v>57962</v>
      </c>
      <c r="J2597" s="144">
        <f>IFERROR(_xll.qlIndexFixing(Index1M,$H2597,TRUE,_xll.ohTrigger(RecalcTrigger,Trigger1M)),NA())</f>
        <v>4.190115745841716E-3</v>
      </c>
      <c r="K2597" s="44">
        <f>IFERROR(_xll.qlIndexFixing(Index3M,H2597,TRUE,_xll.ohTrigger(RecalcTrigger,Trigger3M)),NA())</f>
        <v>4.3844967117018666E-3</v>
      </c>
      <c r="L2597" s="44">
        <f>IFERROR(_xll.qlIndexFixing(Index6M,$H2597,TRUE,_xll.ohTrigger(RecalcTrigger,Trigger6M)),NA())</f>
        <v>5.0437779767138775E-3</v>
      </c>
      <c r="M2597" s="145">
        <f>IFERROR(_xll.qlIndexFixing(Index1Y,$H2597,TRUE,_xll.ohTrigger(RecalcTrigger,Trigger1Y)),NA())</f>
        <v>4.528406504369158E-3</v>
      </c>
      <c r="N2597" s="144">
        <f>IFERROR(_xll.qlIndexFixing(ONIndex1M,I2597,TRUE,_xll.ohTrigger(RecalcTrigger,Trigger1M)),NA())</f>
        <v>4.1981299670190708E-3</v>
      </c>
      <c r="O2597" s="44">
        <f>IFERROR(_xll.qlIndexFixing(ONIndex3M,I2597,TRUE,_xll.ohTrigger(RecalcTrigger,Trigger3M)),NA())</f>
        <v>4.4126924861309647E-3</v>
      </c>
      <c r="P2597" s="44">
        <f>IFERROR(_xll.qlIndexFixing(ONIndex6M,I2597,TRUE,_xll.ohTrigger(RecalcTrigger,Trigger6M)),NA())</f>
        <v>5.106666528522652E-3</v>
      </c>
      <c r="Q2597" s="145">
        <f>IFERROR(_xll.qlIndexFixing(ONIndex1Y,I2597,TRUE,_xll.ohTrigger(RecalcTrigger,Trigger1Y)),NA())</f>
        <v>4.6354998813047388E-3</v>
      </c>
    </row>
    <row r="2598" spans="2:17" x14ac:dyDescent="0.2">
      <c r="B2598" s="39" t="s">
        <v>42</v>
      </c>
      <c r="D2598" s="42">
        <f>_xll.qlCalendarAdvance(Calendar,$D2597,B2598,"f",FALSE)</f>
        <v>57965</v>
      </c>
      <c r="E2598" s="139">
        <f>_xll.qlInterestRateIndexValueDate(IndexON,D2598)</f>
        <v>57965</v>
      </c>
      <c r="F2598" s="155">
        <f>IFERROR(_xll.qlIndexFixing(IndexON,D2598,TRUE,_xll.ohTrigger(RecalcTrigger,TriggerON)),NA())</f>
        <v>4.1949954654807442E-3</v>
      </c>
      <c r="H2598" s="42">
        <f>_xll.qlCalendarAdvance(Calendar,$H2597,B2598,"f",FALSE)</f>
        <v>57965</v>
      </c>
      <c r="I2598" s="139">
        <f>_xll.qlInterestRateIndexValueDate(Index1M,$H2598)</f>
        <v>57969</v>
      </c>
      <c r="J2598" s="144">
        <f>IFERROR(_xll.qlIndexFixing(Index1M,$H2598,TRUE,_xll.ohTrigger(RecalcTrigger,Trigger1M)),NA())</f>
        <v>4.1852410935545592E-3</v>
      </c>
      <c r="K2598" s="44">
        <f>IFERROR(_xll.qlIndexFixing(Index3M,H2598,TRUE,_xll.ohTrigger(RecalcTrigger,Trigger3M)),NA())</f>
        <v>4.3795394696520473E-3</v>
      </c>
      <c r="L2598" s="44">
        <f>IFERROR(_xll.qlIndexFixing(Index6M,$H2598,TRUE,_xll.ohTrigger(RecalcTrigger,Trigger6M)),NA())</f>
        <v>5.0381254624519475E-3</v>
      </c>
      <c r="M2598" s="145">
        <f>IFERROR(_xll.qlIndexFixing(Index1Y,$H2598,TRUE,_xll.ohTrigger(RecalcTrigger,Trigger1Y)),NA())</f>
        <v>4.5239289537905214E-3</v>
      </c>
      <c r="N2598" s="144">
        <f>IFERROR(_xll.qlIndexFixing(ONIndex1M,I2598,TRUE,_xll.ohTrigger(RecalcTrigger,Trigger1M)),NA())</f>
        <v>4.1932368504671302E-3</v>
      </c>
      <c r="O2598" s="44">
        <f>IFERROR(_xll.qlIndexFixing(ONIndex3M,I2598,TRUE,_xll.ohTrigger(RecalcTrigger,Trigger3M)),NA())</f>
        <v>4.4076673180892811E-3</v>
      </c>
      <c r="P2598" s="44">
        <f>IFERROR(_xll.qlIndexFixing(ONIndex6M,I2598,TRUE,_xll.ohTrigger(RecalcTrigger,Trigger6M)),NA())</f>
        <v>5.1014632595869358E-3</v>
      </c>
      <c r="Q2598" s="145">
        <f>IFERROR(_xll.qlIndexFixing(ONIndex1Y,I2598,TRUE,_xll.ohTrigger(RecalcTrigger,Trigger1Y)),NA())</f>
        <v>4.6307337919415659E-3</v>
      </c>
    </row>
    <row r="2599" spans="2:17" x14ac:dyDescent="0.2">
      <c r="B2599" s="39" t="s">
        <v>42</v>
      </c>
      <c r="D2599" s="42">
        <f>_xll.qlCalendarAdvance(Calendar,$D2598,B2599,"f",FALSE)</f>
        <v>57972</v>
      </c>
      <c r="E2599" s="139">
        <f>_xll.qlInterestRateIndexValueDate(IndexON,D2599)</f>
        <v>57972</v>
      </c>
      <c r="F2599" s="155">
        <f>IFERROR(_xll.qlIndexFixing(IndexON,D2599,TRUE,_xll.ohTrigger(RecalcTrigger,TriggerON)),NA())</f>
        <v>4.1904280323290521E-3</v>
      </c>
      <c r="H2599" s="42">
        <f>_xll.qlCalendarAdvance(Calendar,$H2598,B2599,"f",FALSE)</f>
        <v>57972</v>
      </c>
      <c r="I2599" s="139">
        <f>_xll.qlInterestRateIndexValueDate(Index1M,$H2599)</f>
        <v>57976</v>
      </c>
      <c r="J2599" s="144">
        <f>IFERROR(_xll.qlIndexFixing(Index1M,$H2599,TRUE,_xll.ohTrigger(RecalcTrigger,Trigger1M)),NA())</f>
        <v>4.1803777352491522E-3</v>
      </c>
      <c r="K2599" s="44">
        <f>IFERROR(_xll.qlIndexFixing(Index3M,H2599,TRUE,_xll.ohTrigger(RecalcTrigger,Trigger3M)),NA())</f>
        <v>4.3745942586008429E-3</v>
      </c>
      <c r="L2599" s="44">
        <f>IFERROR(_xll.qlIndexFixing(Index6M,$H2599,TRUE,_xll.ohTrigger(RecalcTrigger,Trigger6M)),NA())</f>
        <v>5.0324382285711882E-3</v>
      </c>
      <c r="M2599" s="145">
        <f>IFERROR(_xll.qlIndexFixing(Index1Y,$H2599,TRUE,_xll.ohTrigger(RecalcTrigger,Trigger1Y)),NA())</f>
        <v>4.5194637320054324E-3</v>
      </c>
      <c r="N2599" s="144">
        <f>IFERROR(_xll.qlIndexFixing(ONIndex1M,I2599,TRUE,_xll.ohTrigger(RecalcTrigger,Trigger1M)),NA())</f>
        <v>4.1883549709265111E-3</v>
      </c>
      <c r="O2599" s="44">
        <f>IFERROR(_xll.qlIndexFixing(ONIndex3M,I2599,TRUE,_xll.ohTrigger(RecalcTrigger,Trigger3M)),NA())</f>
        <v>4.4026539821029331E-3</v>
      </c>
      <c r="P2599" s="44">
        <f>IFERROR(_xll.qlIndexFixing(ONIndex6M,I2599,TRUE,_xll.ohTrigger(RecalcTrigger,Trigger6M)),NA())</f>
        <v>5.0962260161480089E-3</v>
      </c>
      <c r="Q2599" s="145">
        <f>IFERROR(_xll.qlIndexFixing(ONIndex1Y,I2599,TRUE,_xll.ohTrigger(RecalcTrigger,Trigger1Y)),NA())</f>
        <v>4.6259792702851854E-3</v>
      </c>
    </row>
    <row r="2600" spans="2:17" x14ac:dyDescent="0.2">
      <c r="B2600" s="39" t="s">
        <v>42</v>
      </c>
      <c r="D2600" s="42">
        <f>_xll.qlCalendarAdvance(Calendar,$D2599,B2600,"f",FALSE)</f>
        <v>57979</v>
      </c>
      <c r="E2600" s="139">
        <f>_xll.qlInterestRateIndexValueDate(IndexON,D2600)</f>
        <v>57979</v>
      </c>
      <c r="F2600" s="155">
        <f>IFERROR(_xll.qlIndexFixing(IndexON,D2600,TRUE,_xll.ohTrigger(RecalcTrigger,TriggerON)),NA())</f>
        <v>4.1858713160447536E-3</v>
      </c>
      <c r="H2600" s="42">
        <f>_xll.qlCalendarAdvance(Calendar,$H2599,B2600,"f",FALSE)</f>
        <v>57979</v>
      </c>
      <c r="I2600" s="139">
        <f>_xll.qlInterestRateIndexValueDate(Index1M,$H2600)</f>
        <v>57983</v>
      </c>
      <c r="J2600" s="144">
        <f>IFERROR(_xll.qlIndexFixing(Index1M,$H2600,TRUE,_xll.ohTrigger(RecalcTrigger,Trigger1M)),NA())</f>
        <v>4.1752043570718635E-3</v>
      </c>
      <c r="K2600" s="44">
        <f>IFERROR(_xll.qlIndexFixing(Index3M,H2600,TRUE,_xll.ohTrigger(RecalcTrigger,Trigger3M)),NA())</f>
        <v>4.3693375882209624E-3</v>
      </c>
      <c r="L2600" s="44">
        <f>IFERROR(_xll.qlIndexFixing(Index6M,$H2600,TRUE,_xll.ohTrigger(RecalcTrigger,Trigger6M)),NA())</f>
        <v>5.0282569283998085E-3</v>
      </c>
      <c r="M2600" s="145">
        <f>IFERROR(_xll.qlIndexFixing(Index1Y,$H2600,TRUE,_xll.ohTrigger(RecalcTrigger,Trigger1Y)),NA())</f>
        <v>4.5150108656045662E-3</v>
      </c>
      <c r="N2600" s="144">
        <f>IFERROR(_xll.qlIndexFixing(ONIndex1M,I2600,TRUE,_xll.ohTrigger(RecalcTrigger,Trigger1M)),NA())</f>
        <v>4.1834843570143221E-3</v>
      </c>
      <c r="O2600" s="44">
        <f>IFERROR(_xll.qlIndexFixing(ONIndex3M,I2600,TRUE,_xll.ohTrigger(RecalcTrigger,Trigger3M)),NA())</f>
        <v>4.3976525075084538E-3</v>
      </c>
      <c r="P2600" s="44">
        <f>IFERROR(_xll.qlIndexFixing(ONIndex6M,I2600,TRUE,_xll.ohTrigger(RecalcTrigger,Trigger6M)),NA())</f>
        <v>5.0909547450483927E-3</v>
      </c>
      <c r="Q2600" s="145">
        <f>IFERROR(_xll.qlIndexFixing(ONIndex1Y,I2600,TRUE,_xll.ohTrigger(RecalcTrigger,Trigger1Y)),NA())</f>
        <v>4.6212363430342407E-3</v>
      </c>
    </row>
    <row r="2601" spans="2:17" x14ac:dyDescent="0.2">
      <c r="B2601" s="39" t="s">
        <v>42</v>
      </c>
      <c r="D2601" s="42">
        <f>_xll.qlCalendarAdvance(Calendar,$D2600,B2601,"f",FALSE)</f>
        <v>57986</v>
      </c>
      <c r="E2601" s="139">
        <f>_xll.qlInterestRateIndexValueDate(IndexON,D2601)</f>
        <v>57986</v>
      </c>
      <c r="F2601" s="155">
        <f>IFERROR(_xll.qlIndexFixing(IndexON,D2601,TRUE,_xll.ohTrigger(RecalcTrigger,TriggerON)),NA())</f>
        <v>4.1813253433264919E-3</v>
      </c>
      <c r="H2601" s="42">
        <f>_xll.qlCalendarAdvance(Calendar,$H2600,B2601,"f",FALSE)</f>
        <v>57986</v>
      </c>
      <c r="I2601" s="139">
        <f>_xll.qlInterestRateIndexValueDate(Index1M,$H2601)</f>
        <v>57990</v>
      </c>
      <c r="J2601" s="144">
        <f>IFERROR(_xll.qlIndexFixing(Index1M,$H2601,TRUE,_xll.ohTrigger(RecalcTrigger,Trigger1M)),NA())</f>
        <v>4.1703644301764736E-3</v>
      </c>
      <c r="K2601" s="44">
        <f>IFERROR(_xll.qlIndexFixing(Index3M,H2601,TRUE,_xll.ohTrigger(RecalcTrigger,Trigger3M)),NA())</f>
        <v>4.364417336407158E-3</v>
      </c>
      <c r="L2601" s="44">
        <f>IFERROR(_xll.qlIndexFixing(Index6M,$H2601,TRUE,_xll.ohTrigger(RecalcTrigger,Trigger6M)),NA())</f>
        <v>5.0209593895073007E-3</v>
      </c>
      <c r="M2601" s="145">
        <f>IFERROR(_xll.qlIndexFixing(Index1Y,$H2601,TRUE,_xll.ohTrigger(RecalcTrigger,Trigger1Y)),NA())</f>
        <v>4.510570381178379E-3</v>
      </c>
      <c r="N2601" s="144">
        <f>IFERROR(_xll.qlIndexFixing(ONIndex1M,I2601,TRUE,_xll.ohTrigger(RecalcTrigger,Trigger1M)),NA())</f>
        <v>4.178625037507544E-3</v>
      </c>
      <c r="O2601" s="44">
        <f>IFERROR(_xll.qlIndexFixing(ONIndex3M,I2601,TRUE,_xll.ohTrigger(RecalcTrigger,Trigger3M)),NA())</f>
        <v>4.3926629236423764E-3</v>
      </c>
      <c r="P2601" s="44">
        <f>IFERROR(_xll.qlIndexFixing(ONIndex6M,I2601,TRUE,_xll.ohTrigger(RecalcTrigger,Trigger6M)),NA())</f>
        <v>5.0856493928908009E-3</v>
      </c>
      <c r="Q2601" s="145">
        <f>IFERROR(_xll.qlIndexFixing(ONIndex1Y,I2601,TRUE,_xll.ohTrigger(RecalcTrigger,Trigger1Y)),NA())</f>
        <v>4.616505036807439E-3</v>
      </c>
    </row>
    <row r="2602" spans="2:17" x14ac:dyDescent="0.2">
      <c r="B2602" s="39" t="s">
        <v>42</v>
      </c>
      <c r="D2602" s="42">
        <f>_xll.qlCalendarAdvance(Calendar,$D2601,B2602,"f",FALSE)</f>
        <v>57993</v>
      </c>
      <c r="E2602" s="139">
        <f>_xll.qlInterestRateIndexValueDate(IndexON,D2602)</f>
        <v>57993</v>
      </c>
      <c r="F2602" s="155">
        <f>IFERROR(_xll.qlIndexFixing(IndexON,D2602,TRUE,_xll.ohTrigger(RecalcTrigger,TriggerON)),NA())</f>
        <v>4.1767901412725905E-3</v>
      </c>
      <c r="H2602" s="42">
        <f>_xll.qlCalendarAdvance(Calendar,$H2601,B2602,"f",FALSE)</f>
        <v>57993</v>
      </c>
      <c r="I2602" s="139">
        <f>_xll.qlInterestRateIndexValueDate(Index1M,$H2602)</f>
        <v>57997</v>
      </c>
      <c r="J2602" s="144">
        <f>IFERROR(_xll.qlIndexFixing(Index1M,$H2602,TRUE,_xll.ohTrigger(RecalcTrigger,Trigger1M)),NA())</f>
        <v>4.1655358856471005E-3</v>
      </c>
      <c r="K2602" s="44">
        <f>IFERROR(_xll.qlIndexFixing(Index3M,H2602,TRUE,_xll.ohTrigger(RecalcTrigger,Trigger3M)),NA())</f>
        <v>4.3595092055810462E-3</v>
      </c>
      <c r="L2602" s="44">
        <f>IFERROR(_xll.qlIndexFixing(Index6M,$H2602,TRUE,_xll.ohTrigger(RecalcTrigger,Trigger6M)),NA())</f>
        <v>5.0151676781058415E-3</v>
      </c>
      <c r="M2602" s="145">
        <f>IFERROR(_xll.qlIndexFixing(Index1Y,$H2602,TRUE,_xll.ohTrigger(RecalcTrigger,Trigger1Y)),NA())</f>
        <v>4.506142305316669E-3</v>
      </c>
      <c r="N2602" s="144">
        <f>IFERROR(_xll.qlIndexFixing(ONIndex1M,I2602,TRUE,_xll.ohTrigger(RecalcTrigger,Trigger1M)),NA())</f>
        <v>4.1737770411831576E-3</v>
      </c>
      <c r="O2602" s="44">
        <f>IFERROR(_xll.qlIndexFixing(ONIndex3M,I2602,TRUE,_xll.ohTrigger(RecalcTrigger,Trigger3M)),NA())</f>
        <v>4.3876852594415539E-3</v>
      </c>
      <c r="P2602" s="44">
        <f>IFERROR(_xll.qlIndexFixing(ONIndex6M,I2602,TRUE,_xll.ohTrigger(RecalcTrigger,Trigger6M)),NA())</f>
        <v>5.0803099065976909E-3</v>
      </c>
      <c r="Q2602" s="145">
        <f>IFERROR(_xll.qlIndexFixing(ONIndex1Y,I2602,TRUE,_xll.ohTrigger(RecalcTrigger,Trigger1Y)),NA())</f>
        <v>4.6117853781435514E-3</v>
      </c>
    </row>
    <row r="2603" spans="2:17" x14ac:dyDescent="0.2">
      <c r="B2603" s="39" t="s">
        <v>42</v>
      </c>
      <c r="D2603" s="42">
        <f>_xll.qlCalendarAdvance(Calendar,$D2602,B2603,"f",FALSE)</f>
        <v>58000</v>
      </c>
      <c r="E2603" s="139">
        <f>_xll.qlInterestRateIndexValueDate(IndexON,D2603)</f>
        <v>58000</v>
      </c>
      <c r="F2603" s="155">
        <f>IFERROR(_xll.qlIndexFixing(IndexON,D2603,TRUE,_xll.ohTrigger(RecalcTrigger,TriggerON)),NA())</f>
        <v>4.172265736741565E-3</v>
      </c>
      <c r="H2603" s="42">
        <f>_xll.qlCalendarAdvance(Calendar,$H2602,B2603,"f",FALSE)</f>
        <v>58000</v>
      </c>
      <c r="I2603" s="139">
        <f>_xll.qlInterestRateIndexValueDate(Index1M,$H2603)</f>
        <v>58004</v>
      </c>
      <c r="J2603" s="144">
        <f>IFERROR(_xll.qlIndexFixing(Index1M,$H2603,TRUE,_xll.ohTrigger(RecalcTrigger,Trigger1M)),NA())</f>
        <v>4.1607187522065756E-3</v>
      </c>
      <c r="K2603" s="44">
        <f>IFERROR(_xll.qlIndexFixing(Index3M,H2603,TRUE,_xll.ohTrigger(RecalcTrigger,Trigger3M)),NA())</f>
        <v>4.3546132249714185E-3</v>
      </c>
      <c r="L2603" s="44">
        <f>IFERROR(_xll.qlIndexFixing(Index6M,$H2603,TRUE,_xll.ohTrigger(RecalcTrigger,Trigger6M)),NA())</f>
        <v>5.009341034651088E-3</v>
      </c>
      <c r="M2603" s="145">
        <f>IFERROR(_xll.qlIndexFixing(Index1Y,$H2603,TRUE,_xll.ohTrigger(RecalcTrigger,Trigger1Y)),NA())</f>
        <v>4.5017266646103296E-3</v>
      </c>
      <c r="N2603" s="144">
        <f>IFERROR(_xll.qlIndexFixing(ONIndex1M,I2603,TRUE,_xll.ohTrigger(RecalcTrigger,Trigger1M)),NA())</f>
        <v>4.1689403967382077E-3</v>
      </c>
      <c r="O2603" s="44">
        <f>IFERROR(_xll.qlIndexFixing(ONIndex3M,I2603,TRUE,_xll.ohTrigger(RecalcTrigger,Trigger3M)),NA())</f>
        <v>4.3827195442425193E-3</v>
      </c>
      <c r="P2603" s="44">
        <f>IFERROR(_xll.qlIndexFixing(ONIndex6M,I2603,TRUE,_xll.ohTrigger(RecalcTrigger,Trigger6M)),NA())</f>
        <v>5.0749362326918401E-3</v>
      </c>
      <c r="Q2603" s="145">
        <f>IFERROR(_xll.qlIndexFixing(ONIndex1Y,I2603,TRUE,_xll.ohTrigger(RecalcTrigger,Trigger1Y)),NA())</f>
        <v>4.6070773937412213E-3</v>
      </c>
    </row>
    <row r="2604" spans="2:17" x14ac:dyDescent="0.2">
      <c r="B2604" s="39" t="s">
        <v>42</v>
      </c>
      <c r="D2604" s="42">
        <f>_xll.qlCalendarAdvance(Calendar,$D2603,B2604,"f",FALSE)</f>
        <v>58007</v>
      </c>
      <c r="E2604" s="139">
        <f>_xll.qlInterestRateIndexValueDate(IndexON,D2604)</f>
        <v>58007</v>
      </c>
      <c r="F2604" s="155">
        <f>IFERROR(_xll.qlIndexFixing(IndexON,D2604,TRUE,_xll.ohTrigger(RecalcTrigger,TriggerON)),NA())</f>
        <v>4.1677521567518028E-3</v>
      </c>
      <c r="H2604" s="42">
        <f>_xll.qlCalendarAdvance(Calendar,$H2603,B2604,"f",FALSE)</f>
        <v>58007</v>
      </c>
      <c r="I2604" s="139">
        <f>_xll.qlInterestRateIndexValueDate(Index1M,$H2604)</f>
        <v>58011</v>
      </c>
      <c r="J2604" s="144">
        <f>IFERROR(_xll.qlIndexFixing(Index1M,$H2604,TRUE,_xll.ohTrigger(RecalcTrigger,Trigger1M)),NA())</f>
        <v>4.1559130585596786E-3</v>
      </c>
      <c r="K2604" s="44">
        <f>IFERROR(_xll.qlIndexFixing(Index3M,H2604,TRUE,_xll.ohTrigger(RecalcTrigger,Trigger3M)),NA())</f>
        <v>4.3497294238079385E-3</v>
      </c>
      <c r="L2604" s="44">
        <f>IFERROR(_xll.qlIndexFixing(Index6M,$H2604,TRUE,_xll.ohTrigger(RecalcTrigger,Trigger6M)),NA())</f>
        <v>5.0034794060391458E-3</v>
      </c>
      <c r="M2604" s="145">
        <f>IFERROR(_xll.qlIndexFixing(Index1Y,$H2604,TRUE,_xll.ohTrigger(RecalcTrigger,Trigger1Y)),NA())</f>
        <v>4.4973234856498174E-3</v>
      </c>
      <c r="N2604" s="144">
        <f>IFERROR(_xll.qlIndexFixing(ONIndex1M,I2604,TRUE,_xll.ohTrigger(RecalcTrigger,Trigger1M)),NA())</f>
        <v>4.1641151327898029E-3</v>
      </c>
      <c r="O2604" s="44">
        <f>IFERROR(_xll.qlIndexFixing(ONIndex3M,I2604,TRUE,_xll.ohTrigger(RecalcTrigger,Trigger3M)),NA())</f>
        <v>4.377765807461742E-3</v>
      </c>
      <c r="P2604" s="44">
        <f>IFERROR(_xll.qlIndexFixing(ONIndex6M,I2604,TRUE,_xll.ohTrigger(RecalcTrigger,Trigger6M)),NA())</f>
        <v>5.0695283180957063E-3</v>
      </c>
      <c r="Q2604" s="145">
        <f>IFERROR(_xll.qlIndexFixing(ONIndex1Y,I2604,TRUE,_xll.ohTrigger(RecalcTrigger,Trigger1Y)),NA())</f>
        <v>4.6023811102990919E-3</v>
      </c>
    </row>
    <row r="2605" spans="2:17" x14ac:dyDescent="0.2">
      <c r="B2605" s="39" t="s">
        <v>42</v>
      </c>
      <c r="D2605" s="42">
        <f>_xll.qlCalendarAdvance(Calendar,$D2604,B2605,"f",FALSE)</f>
        <v>58014</v>
      </c>
      <c r="E2605" s="139">
        <f>_xll.qlInterestRateIndexValueDate(IndexON,D2605)</f>
        <v>58014</v>
      </c>
      <c r="F2605" s="155">
        <f>IFERROR(_xll.qlIndexFixing(IndexON,D2605,TRUE,_xll.ohTrigger(RecalcTrigger,TriggerON)),NA())</f>
        <v>4.1632494281618193E-3</v>
      </c>
      <c r="H2605" s="42">
        <f>_xll.qlCalendarAdvance(Calendar,$H2604,B2605,"f",FALSE)</f>
        <v>58014</v>
      </c>
      <c r="I2605" s="139">
        <f>_xll.qlInterestRateIndexValueDate(Index1M,$H2605)</f>
        <v>58018</v>
      </c>
      <c r="J2605" s="144">
        <f>IFERROR(_xll.qlIndexFixing(Index1M,$H2605,TRUE,_xll.ohTrigger(RecalcTrigger,Trigger1M)),NA())</f>
        <v>4.1514363669392651E-3</v>
      </c>
      <c r="K2605" s="44">
        <f>IFERROR(_xll.qlIndexFixing(Index3M,H2605,TRUE,_xll.ohTrigger(RecalcTrigger,Trigger3M)),NA())</f>
        <v>4.3448578313176611E-3</v>
      </c>
      <c r="L2605" s="44">
        <f>IFERROR(_xll.qlIndexFixing(Index6M,$H2605,TRUE,_xll.ohTrigger(RecalcTrigger,Trigger6M)),NA())</f>
        <v>4.9975827391709506E-3</v>
      </c>
      <c r="M2605" s="145">
        <f>IFERROR(_xll.qlIndexFixing(Index1Y,$H2605,TRUE,_xll.ohTrigger(RecalcTrigger,Trigger1Y)),NA())</f>
        <v>4.4929327950247117E-3</v>
      </c>
      <c r="N2605" s="144">
        <f>IFERROR(_xll.qlIndexFixing(ONIndex1M,I2605,TRUE,_xll.ohTrigger(RecalcTrigger,Trigger1M)),NA())</f>
        <v>4.1593012781948602E-3</v>
      </c>
      <c r="O2605" s="44">
        <f>IFERROR(_xll.qlIndexFixing(ONIndex3M,I2605,TRUE,_xll.ohTrigger(RecalcTrigger,Trigger3M)),NA())</f>
        <v>4.3728240781959471E-3</v>
      </c>
      <c r="P2605" s="44">
        <f>IFERROR(_xll.qlIndexFixing(ONIndex6M,I2605,TRUE,_xll.ohTrigger(RecalcTrigger,Trigger6M)),NA())</f>
        <v>5.0640861091721945E-3</v>
      </c>
      <c r="Q2605" s="145">
        <f>IFERROR(_xll.qlIndexFixing(ONIndex1Y,I2605,TRUE,_xll.ohTrigger(RecalcTrigger,Trigger1Y)),NA())</f>
        <v>4.5976965544358706E-3</v>
      </c>
    </row>
    <row r="2606" spans="2:17" x14ac:dyDescent="0.2">
      <c r="B2606" s="39" t="s">
        <v>42</v>
      </c>
      <c r="D2606" s="42">
        <f>_xll.qlCalendarAdvance(Calendar,$D2605,B2606,"f",FALSE)</f>
        <v>58021</v>
      </c>
      <c r="E2606" s="139">
        <f>_xll.qlInterestRateIndexValueDate(IndexON,D2606)</f>
        <v>58021</v>
      </c>
      <c r="F2606" s="155">
        <f>IFERROR(_xll.qlIndexFixing(IndexON,D2606,TRUE,_xll.ohTrigger(RecalcTrigger,TriggerON)),NA())</f>
        <v>4.1587575780699382E-3</v>
      </c>
      <c r="H2606" s="42">
        <f>_xll.qlCalendarAdvance(Calendar,$H2605,B2606,"f",FALSE)</f>
        <v>58021</v>
      </c>
      <c r="I2606" s="139">
        <f>_xll.qlInterestRateIndexValueDate(Index1M,$H2606)</f>
        <v>58025</v>
      </c>
      <c r="J2606" s="144">
        <f>IFERROR(_xll.qlIndexFixing(Index1M,$H2606,TRUE,_xll.ohTrigger(RecalcTrigger,Trigger1M)),NA())</f>
        <v>4.1466528704816596E-3</v>
      </c>
      <c r="K2606" s="44">
        <f>IFERROR(_xll.qlIndexFixing(Index3M,H2606,TRUE,_xll.ohTrigger(RecalcTrigger,Trigger3M)),NA())</f>
        <v>4.3399984767319866E-3</v>
      </c>
      <c r="L2606" s="44">
        <f>IFERROR(_xll.qlIndexFixing(Index6M,$H2606,TRUE,_xll.ohTrigger(RecalcTrigger,Trigger6M)),NA())</f>
        <v>4.9916509809483185E-3</v>
      </c>
      <c r="M2606" s="145">
        <f>IFERROR(_xll.qlIndexFixing(Index1Y,$H2606,TRUE,_xll.ohTrigger(RecalcTrigger,Trigger1Y)),NA())</f>
        <v>4.4885546193263451E-3</v>
      </c>
      <c r="N2606" s="144">
        <f>IFERROR(_xll.qlIndexFixing(ONIndex1M,I2606,TRUE,_xll.ohTrigger(RecalcTrigger,Trigger1M)),NA())</f>
        <v>4.1544988615704881E-3</v>
      </c>
      <c r="O2606" s="44">
        <f>IFERROR(_xll.qlIndexFixing(ONIndex3M,I2606,TRUE,_xll.ohTrigger(RecalcTrigger,Trigger3M)),NA())</f>
        <v>4.3678943857816677E-3</v>
      </c>
      <c r="P2606" s="44">
        <f>IFERROR(_xll.qlIndexFixing(ONIndex6M,I2606,TRUE,_xll.ohTrigger(RecalcTrigger,Trigger6M)),NA())</f>
        <v>5.0586095531635067E-3</v>
      </c>
      <c r="Q2606" s="145">
        <f>IFERROR(_xll.qlIndexFixing(ONIndex1Y,I2606,TRUE,_xll.ohTrigger(RecalcTrigger,Trigger1Y)),NA())</f>
        <v>4.5930237526903284E-3</v>
      </c>
    </row>
    <row r="2607" spans="2:17" x14ac:dyDescent="0.2">
      <c r="B2607" s="39" t="s">
        <v>42</v>
      </c>
      <c r="D2607" s="42">
        <f>_xll.qlCalendarAdvance(Calendar,$D2606,B2607,"f",FALSE)</f>
        <v>58028</v>
      </c>
      <c r="E2607" s="139">
        <f>_xll.qlInterestRateIndexValueDate(IndexON,D2607)</f>
        <v>58028</v>
      </c>
      <c r="F2607" s="155">
        <f>IFERROR(_xll.qlIndexFixing(IndexON,D2607,TRUE,_xll.ohTrigger(RecalcTrigger,TriggerON)),NA())</f>
        <v>4.1542766333346748E-3</v>
      </c>
      <c r="H2607" s="42">
        <f>_xll.qlCalendarAdvance(Calendar,$H2606,B2607,"f",FALSE)</f>
        <v>58028</v>
      </c>
      <c r="I2607" s="139">
        <f>_xll.qlInterestRateIndexValueDate(Index1M,$H2607)</f>
        <v>58032</v>
      </c>
      <c r="J2607" s="144">
        <f>IFERROR(_xll.qlIndexFixing(Index1M,$H2607,TRUE,_xll.ohTrigger(RecalcTrigger,Trigger1M)),NA())</f>
        <v>4.1418808977153887E-3</v>
      </c>
      <c r="K2607" s="44">
        <f>IFERROR(_xll.qlIndexFixing(Index3M,H2607,TRUE,_xll.ohTrigger(RecalcTrigger,Trigger3M)),NA())</f>
        <v>4.3351513892788398E-3</v>
      </c>
      <c r="L2607" s="44">
        <f>IFERROR(_xll.qlIndexFixing(Index6M,$H2607,TRUE,_xll.ohTrigger(RecalcTrigger,Trigger6M)),NA())</f>
        <v>4.9856840782756991E-3</v>
      </c>
      <c r="M2607" s="145">
        <f>IFERROR(_xll.qlIndexFixing(Index1Y,$H2607,TRUE,_xll.ohTrigger(RecalcTrigger,Trigger1Y)),NA())</f>
        <v>4.4841889851442978E-3</v>
      </c>
      <c r="N2607" s="144">
        <f>IFERROR(_xll.qlIndexFixing(ONIndex1M,I2607,TRUE,_xll.ohTrigger(RecalcTrigger,Trigger1M)),NA())</f>
        <v>4.1497079116936675E-3</v>
      </c>
      <c r="O2607" s="44">
        <f>IFERROR(_xll.qlIndexFixing(ONIndex3M,I2607,TRUE,_xll.ohTrigger(RecalcTrigger,Trigger3M)),NA())</f>
        <v>4.3629767593955648E-3</v>
      </c>
      <c r="P2607" s="44">
        <f>IFERROR(_xll.qlIndexFixing(ONIndex6M,I2607,TRUE,_xll.ohTrigger(RecalcTrigger,Trigger6M)),NA())</f>
        <v>5.053098596352612E-3</v>
      </c>
      <c r="Q2607" s="145">
        <f>IFERROR(_xll.qlIndexFixing(ONIndex1Y,I2607,TRUE,_xll.ohTrigger(RecalcTrigger,Trigger1Y)),NA())</f>
        <v>4.5883627317611086E-3</v>
      </c>
    </row>
    <row r="2608" spans="2:17" x14ac:dyDescent="0.2">
      <c r="B2608" s="39" t="s">
        <v>42</v>
      </c>
      <c r="D2608" s="42">
        <f>_xll.qlCalendarAdvance(Calendar,$D2607,B2608,"f",FALSE)</f>
        <v>58035</v>
      </c>
      <c r="E2608" s="139">
        <f>_xll.qlInterestRateIndexValueDate(IndexON,D2608)</f>
        <v>58035</v>
      </c>
      <c r="F2608" s="155">
        <f>IFERROR(_xll.qlIndexFixing(IndexON,D2608,TRUE,_xll.ohTrigger(RecalcTrigger,TriggerON)),NA())</f>
        <v>4.1498066207346085E-3</v>
      </c>
      <c r="H2608" s="42">
        <f>_xll.qlCalendarAdvance(Calendar,$H2607,B2608,"f",FALSE)</f>
        <v>58035</v>
      </c>
      <c r="I2608" s="139">
        <f>_xll.qlInterestRateIndexValueDate(Index1M,$H2608)</f>
        <v>58039</v>
      </c>
      <c r="J2608" s="144">
        <f>IFERROR(_xll.qlIndexFixing(Index1M,$H2608,TRUE,_xll.ohTrigger(RecalcTrigger,Trigger1M)),NA())</f>
        <v>4.1364901065282789E-3</v>
      </c>
      <c r="K2608" s="44">
        <f>IFERROR(_xll.qlIndexFixing(Index3M,H2608,TRUE,_xll.ohTrigger(RecalcTrigger,Trigger3M)),NA())</f>
        <v>4.3303165981870128E-3</v>
      </c>
      <c r="L2608" s="44">
        <f>IFERROR(_xll.qlIndexFixing(Index6M,$H2608,TRUE,_xll.ohTrigger(RecalcTrigger,Trigger6M)),NA())</f>
        <v>4.9796819780601768E-3</v>
      </c>
      <c r="M2608" s="145">
        <f>IFERROR(_xll.qlIndexFixing(Index1Y,$H2608,TRUE,_xll.ohTrigger(RecalcTrigger,Trigger1Y)),NA())</f>
        <v>4.4798359190696812E-3</v>
      </c>
      <c r="N2608" s="144">
        <f>IFERROR(_xll.qlIndexFixing(ONIndex1M,I2608,TRUE,_xll.ohTrigger(RecalcTrigger,Trigger1M)),NA())</f>
        <v>4.144928457181507E-3</v>
      </c>
      <c r="O2608" s="44">
        <f>IFERROR(_xll.qlIndexFixing(ONIndex3M,I2608,TRUE,_xll.ohTrigger(RecalcTrigger,Trigger3M)),NA())</f>
        <v>4.3580712281343637E-3</v>
      </c>
      <c r="P2608" s="44">
        <f>IFERROR(_xll.qlIndexFixing(ONIndex6M,I2608,TRUE,_xll.ohTrigger(RecalcTrigger,Trigger6M)),NA())</f>
        <v>5.0475531858218403E-3</v>
      </c>
      <c r="Q2608" s="145">
        <f>IFERROR(_xll.qlIndexFixing(ONIndex1Y,I2608,TRUE,_xll.ohTrigger(RecalcTrigger,Trigger1Y)),NA())</f>
        <v>4.5837135181869826E-3</v>
      </c>
    </row>
    <row r="2609" spans="2:17" x14ac:dyDescent="0.2">
      <c r="B2609" s="39" t="s">
        <v>42</v>
      </c>
      <c r="D2609" s="42">
        <f>_xll.qlCalendarAdvance(Calendar,$D2608,B2609,"f",FALSE)</f>
        <v>58042</v>
      </c>
      <c r="E2609" s="139">
        <f>_xll.qlInterestRateIndexValueDate(IndexON,D2609)</f>
        <v>58042</v>
      </c>
      <c r="F2609" s="155">
        <f>IFERROR(_xll.qlIndexFixing(IndexON,D2609,TRUE,_xll.ohTrigger(RecalcTrigger,TriggerON)),NA())</f>
        <v>4.1453475674479989E-3</v>
      </c>
      <c r="H2609" s="42">
        <f>_xll.qlCalendarAdvance(Calendar,$H2608,B2609,"f",FALSE)</f>
        <v>58042</v>
      </c>
      <c r="I2609" s="139">
        <f>_xll.qlInterestRateIndexValueDate(Index1M,$H2609)</f>
        <v>58046</v>
      </c>
      <c r="J2609" s="144">
        <f>IFERROR(_xll.qlIndexFixing(Index1M,$H2609,TRUE,_xll.ohTrigger(RecalcTrigger,Trigger1M)),NA())</f>
        <v>4.1320571923017793E-3</v>
      </c>
      <c r="K2609" s="44">
        <f>IFERROR(_xll.qlIndexFixing(Index3M,H2609,TRUE,_xll.ohTrigger(RecalcTrigger,Trigger3M)),NA())</f>
        <v>4.325810283406421E-3</v>
      </c>
      <c r="L2609" s="44">
        <f>IFERROR(_xll.qlIndexFixing(Index6M,$H2609,TRUE,_xll.ohTrigger(RecalcTrigger,Trigger6M)),NA())</f>
        <v>4.9736446272123508E-3</v>
      </c>
      <c r="M2609" s="145">
        <f>IFERROR(_xll.qlIndexFixing(Index1Y,$H2609,TRUE,_xll.ohTrigger(RecalcTrigger,Trigger1Y)),NA())</f>
        <v>4.4754954476920756E-3</v>
      </c>
      <c r="N2609" s="144">
        <f>IFERROR(_xll.qlIndexFixing(ONIndex1M,I2609,TRUE,_xll.ohTrigger(RecalcTrigger,Trigger1M)),NA())</f>
        <v>4.1401605269708597E-3</v>
      </c>
      <c r="O2609" s="44">
        <f>IFERROR(_xll.qlIndexFixing(ONIndex3M,I2609,TRUE,_xll.ohTrigger(RecalcTrigger,Trigger3M)),NA())</f>
        <v>4.3531778214944694E-3</v>
      </c>
      <c r="P2609" s="44">
        <f>IFERROR(_xll.qlIndexFixing(ONIndex6M,I2609,TRUE,_xll.ohTrigger(RecalcTrigger,Trigger6M)),NA())</f>
        <v>5.0419732680140328E-3</v>
      </c>
      <c r="Q2609" s="145">
        <f>IFERROR(_xll.qlIndexFixing(ONIndex1Y,I2609,TRUE,_xll.ohTrigger(RecalcTrigger,Trigger1Y)),NA())</f>
        <v>4.5790761388264656E-3</v>
      </c>
    </row>
    <row r="2610" spans="2:17" x14ac:dyDescent="0.2">
      <c r="B2610" s="39" t="s">
        <v>42</v>
      </c>
      <c r="D2610" s="42">
        <f>_xll.qlCalendarAdvance(Calendar,$D2609,B2610,"f",FALSE)</f>
        <v>58049</v>
      </c>
      <c r="E2610" s="139">
        <f>_xll.qlInterestRateIndexValueDate(IndexON,D2610)</f>
        <v>58049</v>
      </c>
      <c r="F2610" s="155">
        <f>IFERROR(_xll.qlIndexFixing(IndexON,D2610,TRUE,_xll.ohTrigger(RecalcTrigger,TriggerON)),NA())</f>
        <v>4.1408995002534255E-3</v>
      </c>
      <c r="H2610" s="42">
        <f>_xll.qlCalendarAdvance(Calendar,$H2609,B2610,"f",FALSE)</f>
        <v>58049</v>
      </c>
      <c r="I2610" s="139">
        <f>_xll.qlInterestRateIndexValueDate(Index1M,$H2610)</f>
        <v>58053</v>
      </c>
      <c r="J2610" s="144">
        <f>IFERROR(_xll.qlIndexFixing(Index1M,$H2610,TRUE,_xll.ohTrigger(RecalcTrigger,Trigger1M)),NA())</f>
        <v>4.1273207404439599E-3</v>
      </c>
      <c r="K2610" s="44">
        <f>IFERROR(_xll.qlIndexFixing(Index3M,H2610,TRUE,_xll.ohTrigger(RecalcTrigger,Trigger3M)),NA())</f>
        <v>4.3209993424588233E-3</v>
      </c>
      <c r="L2610" s="44">
        <f>IFERROR(_xll.qlIndexFixing(Index6M,$H2610,TRUE,_xll.ohTrigger(RecalcTrigger,Trigger6M)),NA())</f>
        <v>4.9675719726436996E-3</v>
      </c>
      <c r="M2610" s="145">
        <f>IFERROR(_xll.qlIndexFixing(Index1Y,$H2610,TRUE,_xll.ohTrigger(RecalcTrigger,Trigger1Y)),NA())</f>
        <v>4.4711675976023763E-3</v>
      </c>
      <c r="N2610" s="144">
        <f>IFERROR(_xll.qlIndexFixing(ONIndex1M,I2610,TRUE,_xll.ohTrigger(RecalcTrigger,Trigger1M)),NA())</f>
        <v>4.135404149518962E-3</v>
      </c>
      <c r="O2610" s="44">
        <f>IFERROR(_xll.qlIndexFixing(ONIndex3M,I2610,TRUE,_xll.ohTrigger(RecalcTrigger,Trigger3M)),NA())</f>
        <v>4.3482965685726072E-3</v>
      </c>
      <c r="P2610" s="44">
        <f>IFERROR(_xll.qlIndexFixing(ONIndex6M,I2610,TRUE,_xll.ohTrigger(RecalcTrigger,Trigger6M)),NA())</f>
        <v>5.0363587896118389E-3</v>
      </c>
      <c r="Q2610" s="145">
        <f>IFERROR(_xll.qlIndexFixing(ONIndex1Y,I2610,TRUE,_xll.ohTrigger(RecalcTrigger,Trigger1Y)),NA())</f>
        <v>4.5744506200584567E-3</v>
      </c>
    </row>
    <row r="2611" spans="2:17" x14ac:dyDescent="0.2">
      <c r="B2611" s="39" t="s">
        <v>42</v>
      </c>
      <c r="D2611" s="42">
        <f>_xll.qlCalendarAdvance(Calendar,$D2610,B2611,"f",FALSE)</f>
        <v>58056</v>
      </c>
      <c r="E2611" s="139">
        <f>_xll.qlInterestRateIndexValueDate(IndexON,D2611)</f>
        <v>58056</v>
      </c>
      <c r="F2611" s="155">
        <f>IFERROR(_xll.qlIndexFixing(IndexON,D2611,TRUE,_xll.ohTrigger(RecalcTrigger,TriggerON)),NA())</f>
        <v>4.1364624463291477E-3</v>
      </c>
      <c r="H2611" s="42">
        <f>_xll.qlCalendarAdvance(Calendar,$H2610,B2611,"f",FALSE)</f>
        <v>58056</v>
      </c>
      <c r="I2611" s="139">
        <f>_xll.qlInterestRateIndexValueDate(Index1M,$H2611)</f>
        <v>58060</v>
      </c>
      <c r="J2611" s="144">
        <f>IFERROR(_xll.qlIndexFixing(Index1M,$H2611,TRUE,_xll.ohTrigger(RecalcTrigger,Trigger1M)),NA())</f>
        <v>4.1225959293880107E-3</v>
      </c>
      <c r="K2611" s="44">
        <f>IFERROR(_xll.qlIndexFixing(Index3M,H2611,TRUE,_xll.ohTrigger(RecalcTrigger,Trigger3M)),NA())</f>
        <v>4.3162007832613569E-3</v>
      </c>
      <c r="L2611" s="44">
        <f>IFERROR(_xll.qlIndexFixing(Index6M,$H2611,TRUE,_xll.ohTrigger(RecalcTrigger,Trigger6M)),NA())</f>
        <v>4.9614639612696534E-3</v>
      </c>
      <c r="M2611" s="145">
        <f>IFERROR(_xll.qlIndexFixing(Index1Y,$H2611,TRUE,_xll.ohTrigger(RecalcTrigger,Trigger1Y)),NA())</f>
        <v>4.4668523953905991E-3</v>
      </c>
      <c r="N2611" s="144">
        <f>IFERROR(_xll.qlIndexFixing(ONIndex1M,I2611,TRUE,_xll.ohTrigger(RecalcTrigger,Trigger1M)),NA())</f>
        <v>4.1306593537626668E-3</v>
      </c>
      <c r="O2611" s="44">
        <f>IFERROR(_xll.qlIndexFixing(ONIndex3M,I2611,TRUE,_xll.ohTrigger(RecalcTrigger,Trigger3M)),NA())</f>
        <v>4.3434274987053101E-3</v>
      </c>
      <c r="P2611" s="44">
        <f>IFERROR(_xll.qlIndexFixing(ONIndex6M,I2611,TRUE,_xll.ohTrigger(RecalcTrigger,Trigger6M)),NA())</f>
        <v>5.0307096976975885E-3</v>
      </c>
      <c r="Q2611" s="145">
        <f>IFERROR(_xll.qlIndexFixing(ONIndex1Y,I2611,TRUE,_xll.ohTrigger(RecalcTrigger,Trigger1Y)),NA())</f>
        <v>4.5698369886615353E-3</v>
      </c>
    </row>
    <row r="2612" spans="2:17" x14ac:dyDescent="0.2">
      <c r="B2612" s="39" t="s">
        <v>42</v>
      </c>
      <c r="D2612" s="42">
        <f>_xll.qlCalendarAdvance(Calendar,$D2611,B2612,"f",FALSE)</f>
        <v>58063</v>
      </c>
      <c r="E2612" s="139">
        <f>_xll.qlInterestRateIndexValueDate(IndexON,D2612)</f>
        <v>58063</v>
      </c>
      <c r="F2612" s="155">
        <f>IFERROR(_xll.qlIndexFixing(IndexON,D2612,TRUE,_xll.ohTrigger(RecalcTrigger,TriggerON)),NA())</f>
        <v>4.132036432373809E-3</v>
      </c>
      <c r="H2612" s="42">
        <f>_xll.qlCalendarAdvance(Calendar,$H2611,B2612,"f",FALSE)</f>
        <v>58063</v>
      </c>
      <c r="I2612" s="139">
        <f>_xll.qlInterestRateIndexValueDate(Index1M,$H2612)</f>
        <v>58067</v>
      </c>
      <c r="J2612" s="144">
        <f>IFERROR(_xll.qlIndexFixing(Index1M,$H2612,TRUE,_xll.ohTrigger(RecalcTrigger,Trigger1M)),NA())</f>
        <v>4.1178827878438698E-3</v>
      </c>
      <c r="K2612" s="44">
        <f>IFERROR(_xll.qlIndexFixing(Index3M,H2612,TRUE,_xll.ohTrigger(RecalcTrigger,Trigger3M)),NA())</f>
        <v>4.3114146350398735E-3</v>
      </c>
      <c r="L2612" s="44">
        <f>IFERROR(_xll.qlIndexFixing(Index6M,$H2612,TRUE,_xll.ohTrigger(RecalcTrigger,Trigger6M)),NA())</f>
        <v>4.9553205400078371E-3</v>
      </c>
      <c r="M2612" s="145">
        <f>IFERROR(_xll.qlIndexFixing(Index1Y,$H2612,TRUE,_xll.ohTrigger(RecalcTrigger,Trigger1Y)),NA())</f>
        <v>4.4625498676472012E-3</v>
      </c>
      <c r="N2612" s="144">
        <f>IFERROR(_xll.qlIndexFixing(ONIndex1M,I2612,TRUE,_xll.ohTrigger(RecalcTrigger,Trigger1M)),NA())</f>
        <v>4.1239485413502308E-3</v>
      </c>
      <c r="O2612" s="44">
        <f>IFERROR(_xll.qlIndexFixing(ONIndex3M,I2612,TRUE,_xll.ohTrigger(RecalcTrigger,Trigger3M)),NA())</f>
        <v>4.3365451964572088E-3</v>
      </c>
      <c r="P2612" s="44">
        <f>IFERROR(_xll.qlIndexFixing(ONIndex6M,I2612,TRUE,_xll.ohTrigger(RecalcTrigger,Trigger6M)),NA())</f>
        <v>5.0226492534388711E-3</v>
      </c>
      <c r="Q2612" s="145">
        <f>IFERROR(_xll.qlIndexFixing(ONIndex1Y,I2612,TRUE,_xll.ohTrigger(RecalcTrigger,Trigger1Y)),NA())</f>
        <v>4.5633246847920361E-3</v>
      </c>
    </row>
    <row r="2613" spans="2:17" x14ac:dyDescent="0.2">
      <c r="B2613" s="39" t="s">
        <v>42</v>
      </c>
      <c r="D2613" s="42">
        <f>_xll.qlCalendarAdvance(Calendar,$D2612,B2613,"f",FALSE)</f>
        <v>58071</v>
      </c>
      <c r="E2613" s="139">
        <f>_xll.qlInterestRateIndexValueDate(IndexON,D2613)</f>
        <v>58071</v>
      </c>
      <c r="F2613" s="155">
        <f>IFERROR(_xll.qlIndexFixing(IndexON,D2613,TRUE,_xll.ohTrigger(RecalcTrigger,TriggerON)),NA())</f>
        <v>4.1264094810422591E-3</v>
      </c>
      <c r="H2613" s="42">
        <f>_xll.qlCalendarAdvance(Calendar,$H2612,B2613,"f",FALSE)</f>
        <v>58071</v>
      </c>
      <c r="I2613" s="139">
        <f>_xll.qlInterestRateIndexValueDate(Index1M,$H2613)</f>
        <v>58075</v>
      </c>
      <c r="J2613" s="144">
        <f>IFERROR(_xll.qlIndexFixing(Index1M,$H2613,TRUE,_xll.ohTrigger(RecalcTrigger,Trigger1M)),NA())</f>
        <v>4.1125106663994042E-3</v>
      </c>
      <c r="K2613" s="44">
        <f>IFERROR(_xll.qlIndexFixing(Index3M,H2613,TRUE,_xll.ohTrigger(RecalcTrigger,Trigger3M)),NA())</f>
        <v>4.3075246299278044E-3</v>
      </c>
      <c r="L2613" s="44">
        <f>IFERROR(_xll.qlIndexFixing(Index6M,$H2613,TRUE,_xll.ohTrigger(RecalcTrigger,Trigger6M)),NA())</f>
        <v>4.9486759334846442E-3</v>
      </c>
      <c r="M2613" s="145">
        <f>IFERROR(_xll.qlIndexFixing(Index1Y,$H2613,TRUE,_xll.ohTrigger(RecalcTrigger,Trigger1Y)),NA())</f>
        <v>4.4576482469510228E-3</v>
      </c>
      <c r="N2613" s="144">
        <f>IFERROR(_xll.qlIndexFixing(ONIndex1M,I2613,TRUE,_xll.ohTrigger(RecalcTrigger,Trigger1M)),NA())</f>
        <v>4.1192318840455044E-3</v>
      </c>
      <c r="O2613" s="44">
        <f>IFERROR(_xll.qlIndexFixing(ONIndex3M,I2613,TRUE,_xll.ohTrigger(RecalcTrigger,Trigger3M)),NA())</f>
        <v>4.3317057192915343E-3</v>
      </c>
      <c r="P2613" s="44">
        <f>IFERROR(_xll.qlIndexFixing(ONIndex6M,I2613,TRUE,_xll.ohTrigger(RecalcTrigger,Trigger6M)),NA())</f>
        <v>5.0169157174995149E-3</v>
      </c>
      <c r="Q2613" s="145">
        <f>IFERROR(_xll.qlIndexFixing(ONIndex1Y,I2613,TRUE,_xll.ohTrigger(RecalcTrigger,Trigger1Y)),NA())</f>
        <v>4.5587399176127974E-3</v>
      </c>
    </row>
    <row r="2614" spans="2:17" x14ac:dyDescent="0.2">
      <c r="B2614" s="39" t="s">
        <v>42</v>
      </c>
      <c r="D2614" s="42">
        <f>_xll.qlCalendarAdvance(Calendar,$D2613,B2614,"f",FALSE)</f>
        <v>58078</v>
      </c>
      <c r="E2614" s="139">
        <f>_xll.qlInterestRateIndexValueDate(IndexON,D2614)</f>
        <v>58078</v>
      </c>
      <c r="F2614" s="155">
        <f>IFERROR(_xll.qlIndexFixing(IndexON,D2614,TRUE,_xll.ohTrigger(RecalcTrigger,TriggerON)),NA())</f>
        <v>4.1220087019944174E-3</v>
      </c>
      <c r="H2614" s="42">
        <f>_xll.qlCalendarAdvance(Calendar,$H2613,B2614,"f",FALSE)</f>
        <v>58078</v>
      </c>
      <c r="I2614" s="139">
        <f>_xll.qlInterestRateIndexValueDate(Index1M,$H2614)</f>
        <v>58082</v>
      </c>
      <c r="J2614" s="144">
        <f>IFERROR(_xll.qlIndexFixing(Index1M,$H2614,TRUE,_xll.ohTrigger(RecalcTrigger,Trigger1M)),NA())</f>
        <v>4.1078226276447883E-3</v>
      </c>
      <c r="K2614" s="44">
        <f>IFERROR(_xll.qlIndexFixing(Index3M,H2614,TRUE,_xll.ohTrigger(RecalcTrigger,Trigger3M)),NA())</f>
        <v>4.3015124652390213E-3</v>
      </c>
      <c r="L2614" s="44">
        <f>IFERROR(_xll.qlIndexFixing(Index6M,$H2614,TRUE,_xll.ohTrigger(RecalcTrigger,Trigger6M)),NA())</f>
        <v>4.9424590960680699E-3</v>
      </c>
      <c r="M2614" s="145">
        <f>IFERROR(_xll.qlIndexFixing(Index1Y,$H2614,TRUE,_xll.ohTrigger(RecalcTrigger,Trigger1Y)),NA())</f>
        <v>4.4533729683225894E-3</v>
      </c>
      <c r="N2614" s="144">
        <f>IFERROR(_xll.qlIndexFixing(ONIndex1M,I2614,TRUE,_xll.ohTrigger(RecalcTrigger,Trigger1M)),NA())</f>
        <v>4.1158228574111888E-3</v>
      </c>
      <c r="O2614" s="44">
        <f>IFERROR(_xll.qlIndexFixing(ONIndex3M,I2614,TRUE,_xll.ohTrigger(RecalcTrigger,Trigger3M)),NA())</f>
        <v>4.3282043477255172E-3</v>
      </c>
      <c r="P2614" s="44">
        <f>IFERROR(_xll.qlIndexFixing(ONIndex6M,I2614,TRUE,_xll.ohTrigger(RecalcTrigger,Trigger6M)),NA())</f>
        <v>5.0127294715895943E-3</v>
      </c>
      <c r="Q2614" s="145">
        <f>IFERROR(_xll.qlIndexFixing(ONIndex1Y,I2614,TRUE,_xll.ohTrigger(RecalcTrigger,Trigger1Y)),NA())</f>
        <v>4.5554146906656712E-3</v>
      </c>
    </row>
    <row r="2615" spans="2:17" x14ac:dyDescent="0.2">
      <c r="B2615" s="39" t="s">
        <v>42</v>
      </c>
      <c r="D2615" s="42">
        <f>_xll.qlCalendarAdvance(Calendar,$D2614,B2615,"f",FALSE)</f>
        <v>58085</v>
      </c>
      <c r="E2615" s="139">
        <f>_xll.qlInterestRateIndexValueDate(IndexON,D2615)</f>
        <v>58085</v>
      </c>
      <c r="F2615" s="155">
        <f>IFERROR(_xll.qlIndexFixing(IndexON,D2615,TRUE,_xll.ohTrigger(RecalcTrigger,TriggerON)),NA())</f>
        <v>4.117619051884347E-3</v>
      </c>
      <c r="H2615" s="42">
        <f>_xll.qlCalendarAdvance(Calendar,$H2614,B2615,"f",FALSE)</f>
        <v>58085</v>
      </c>
      <c r="I2615" s="139">
        <f>_xll.qlInterestRateIndexValueDate(Index1M,$H2615)</f>
        <v>58089</v>
      </c>
      <c r="J2615" s="144">
        <f>IFERROR(_xll.qlIndexFixing(Index1M,$H2615,TRUE,_xll.ohTrigger(RecalcTrigger,Trigger1M)),NA())</f>
        <v>4.1031463486497898E-3</v>
      </c>
      <c r="K2615" s="44">
        <f>IFERROR(_xll.qlIndexFixing(Index3M,H2615,TRUE,_xll.ohTrigger(RecalcTrigger,Trigger3M)),NA())</f>
        <v>4.2967646713654162E-3</v>
      </c>
      <c r="L2615" s="44">
        <f>IFERROR(_xll.qlIndexFixing(Index6M,$H2615,TRUE,_xll.ohTrigger(RecalcTrigger,Trigger6M)),NA())</f>
        <v>4.936206686120056E-3</v>
      </c>
      <c r="M2615" s="145">
        <f>IFERROR(_xll.qlIndexFixing(Index1Y,$H2615,TRUE,_xll.ohTrigger(RecalcTrigger,Trigger1Y)),NA())</f>
        <v>4.4491104477320693E-3</v>
      </c>
      <c r="N2615" s="144">
        <f>IFERROR(_xll.qlIndexFixing(ONIndex1M,I2615,TRUE,_xll.ohTrigger(RecalcTrigger,Trigger1M)),NA())</f>
        <v>4.1111263484694405E-3</v>
      </c>
      <c r="O2615" s="44">
        <f>IFERROR(_xll.qlIndexFixing(ONIndex3M,I2615,TRUE,_xll.ohTrigger(RecalcTrigger,Trigger3M)),NA())</f>
        <v>4.3233860617952757E-3</v>
      </c>
      <c r="P2615" s="44">
        <f>IFERROR(_xll.qlIndexFixing(ONIndex6M,I2615,TRUE,_xll.ohTrigger(RecalcTrigger,Trigger6M)),NA())</f>
        <v>5.0069364121974047E-3</v>
      </c>
      <c r="Q2615" s="145">
        <f>IFERROR(_xll.qlIndexFixing(ONIndex1Y,I2615,TRUE,_xll.ohTrigger(RecalcTrigger,Trigger1Y)),NA())</f>
        <v>4.5508505906877161E-3</v>
      </c>
    </row>
    <row r="2616" spans="2:17" x14ac:dyDescent="0.2">
      <c r="B2616" s="39" t="s">
        <v>42</v>
      </c>
      <c r="D2616" s="42">
        <f>_xll.qlCalendarAdvance(Calendar,$D2615,B2616,"f",FALSE)</f>
        <v>58092</v>
      </c>
      <c r="E2616" s="139">
        <f>_xll.qlInterestRateIndexValueDate(IndexON,D2616)</f>
        <v>58092</v>
      </c>
      <c r="F2616" s="155">
        <f>IFERROR(_xll.qlIndexFixing(IndexON,D2616,TRUE,_xll.ohTrigger(RecalcTrigger,TriggerON)),NA())</f>
        <v>4.1132405576771447E-3</v>
      </c>
      <c r="H2616" s="42">
        <f>_xll.qlCalendarAdvance(Calendar,$H2615,B2616,"f",FALSE)</f>
        <v>58092</v>
      </c>
      <c r="I2616" s="139">
        <f>_xll.qlInterestRateIndexValueDate(Index1M,$H2616)</f>
        <v>58096</v>
      </c>
      <c r="J2616" s="144">
        <f>IFERROR(_xll.qlIndexFixing(Index1M,$H2616,TRUE,_xll.ohTrigger(RecalcTrigger,Trigger1M)),NA())</f>
        <v>4.0984818581269256E-3</v>
      </c>
      <c r="K2616" s="44">
        <f>IFERROR(_xll.qlIndexFixing(Index3M,H2616,TRUE,_xll.ohTrigger(RecalcTrigger,Trigger3M)),NA())</f>
        <v>4.292029407260145E-3</v>
      </c>
      <c r="L2616" s="44">
        <f>IFERROR(_xll.qlIndexFixing(Index6M,$H2616,TRUE,_xll.ohTrigger(RecalcTrigger,Trigger6M)),NA())</f>
        <v>4.9299186505661506E-3</v>
      </c>
      <c r="M2616" s="145">
        <f>IFERROR(_xll.qlIndexFixing(Index1Y,$H2616,TRUE,_xll.ohTrigger(RecalcTrigger,Trigger1Y)),NA())</f>
        <v>4.4448607117710147E-3</v>
      </c>
      <c r="N2616" s="144">
        <f>IFERROR(_xll.qlIndexFixing(ONIndex1M,I2616,TRUE,_xll.ohTrigger(RecalcTrigger,Trigger1M)),NA())</f>
        <v>4.1064415687852573E-3</v>
      </c>
      <c r="O2616" s="44">
        <f>IFERROR(_xll.qlIndexFixing(ONIndex3M,I2616,TRUE,_xll.ohTrigger(RecalcTrigger,Trigger3M)),NA())</f>
        <v>4.3185801091993881E-3</v>
      </c>
      <c r="P2616" s="44">
        <f>IFERROR(_xll.qlIndexFixing(ONIndex6M,I2616,TRUE,_xll.ohTrigger(RecalcTrigger,Trigger6M)),NA())</f>
        <v>5.0011084652723525E-3</v>
      </c>
      <c r="Q2616" s="145">
        <f>IFERROR(_xll.qlIndexFixing(ONIndex1Y,I2616,TRUE,_xll.ohTrigger(RecalcTrigger,Trigger1Y)),NA())</f>
        <v>4.5462985149313795E-3</v>
      </c>
    </row>
    <row r="2617" spans="2:17" x14ac:dyDescent="0.2">
      <c r="B2617" s="39" t="s">
        <v>42</v>
      </c>
      <c r="D2617" s="42">
        <f>_xll.qlCalendarAdvance(Calendar,$D2616,B2617,"f",FALSE)</f>
        <v>58099</v>
      </c>
      <c r="E2617" s="139">
        <f>_xll.qlInterestRateIndexValueDate(IndexON,D2617)</f>
        <v>58099</v>
      </c>
      <c r="F2617" s="155">
        <f>IFERROR(_xll.qlIndexFixing(IndexON,D2617,TRUE,_xll.ohTrigger(RecalcTrigger,TriggerON)),NA())</f>
        <v>4.1088732462579713E-3</v>
      </c>
      <c r="H2617" s="42">
        <f>_xll.qlCalendarAdvance(Calendar,$H2616,B2617,"f",FALSE)</f>
        <v>58099</v>
      </c>
      <c r="I2617" s="139">
        <f>_xll.qlInterestRateIndexValueDate(Index1M,$H2617)</f>
        <v>58103</v>
      </c>
      <c r="J2617" s="144">
        <f>IFERROR(_xll.qlIndexFixing(Index1M,$H2617,TRUE,_xll.ohTrigger(RecalcTrigger,Trigger1M)),NA())</f>
        <v>4.0938291847938688E-3</v>
      </c>
      <c r="K2617" s="44">
        <f>IFERROR(_xll.qlIndexFixing(Index3M,H2617,TRUE,_xll.ohTrigger(RecalcTrigger,Trigger3M)),NA())</f>
        <v>4.2873067021513833E-3</v>
      </c>
      <c r="L2617" s="44">
        <f>IFERROR(_xll.qlIndexFixing(Index6M,$H2617,TRUE,_xll.ohTrigger(RecalcTrigger,Trigger6M)),NA())</f>
        <v>4.9235949363367624E-3</v>
      </c>
      <c r="M2617" s="145">
        <f>IFERROR(_xll.qlIndexFixing(Index1Y,$H2617,TRUE,_xll.ohTrigger(RecalcTrigger,Trigger1Y)),NA())</f>
        <v>4.4406237870294419E-3</v>
      </c>
      <c r="N2617" s="144">
        <f>IFERROR(_xll.qlIndexFixing(ONIndex1M,I2617,TRUE,_xll.ohTrigger(RecalcTrigger,Trigger1M)),NA())</f>
        <v>4.1017685471356202E-3</v>
      </c>
      <c r="O2617" s="44">
        <f>IFERROR(_xll.qlIndexFixing(ONIndex3M,I2617,TRUE,_xll.ohTrigger(RecalcTrigger,Trigger3M)),NA())</f>
        <v>4.3137865193543234E-3</v>
      </c>
      <c r="P2617" s="44">
        <f>IFERROR(_xll.qlIndexFixing(ONIndex6M,I2617,TRUE,_xll.ohTrigger(RecalcTrigger,Trigger6M)),NA())</f>
        <v>4.995245577257279E-3</v>
      </c>
      <c r="Q2617" s="145">
        <f>IFERROR(_xll.qlIndexFixing(ONIndex1Y,I2617,TRUE,_xll.ohTrigger(RecalcTrigger,Trigger1Y)),NA())</f>
        <v>4.5417584901752406E-3</v>
      </c>
    </row>
    <row r="2618" spans="2:17" x14ac:dyDescent="0.2">
      <c r="B2618" s="39" t="s">
        <v>42</v>
      </c>
      <c r="D2618" s="42">
        <f>_xll.qlCalendarAdvance(Calendar,$D2617,B2618,"f",FALSE)</f>
        <v>58106</v>
      </c>
      <c r="E2618" s="139">
        <f>_xll.qlInterestRateIndexValueDate(IndexON,D2618)</f>
        <v>58106</v>
      </c>
      <c r="F2618" s="155">
        <f>IFERROR(_xll.qlIndexFixing(IndexON,D2618,TRUE,_xll.ohTrigger(RecalcTrigger,TriggerON)),NA())</f>
        <v>4.1045171446452144E-3</v>
      </c>
      <c r="H2618" s="42">
        <f>_xll.qlCalendarAdvance(Calendar,$H2617,B2618,"f",FALSE)</f>
        <v>58106</v>
      </c>
      <c r="I2618" s="139">
        <f>_xll.qlInterestRateIndexValueDate(Index1M,$H2618)</f>
        <v>58110</v>
      </c>
      <c r="J2618" s="144">
        <f>IFERROR(_xll.qlIndexFixing(Index1M,$H2618,TRUE,_xll.ohTrigger(RecalcTrigger,Trigger1M)),NA())</f>
        <v>4.0901103380832004E-3</v>
      </c>
      <c r="K2618" s="44">
        <f>IFERROR(_xll.qlIndexFixing(Index3M,H2618,TRUE,_xll.ohTrigger(RecalcTrigger,Trigger3M)),NA())</f>
        <v>4.282596585269971E-3</v>
      </c>
      <c r="L2618" s="44">
        <f>IFERROR(_xll.qlIndexFixing(Index6M,$H2618,TRUE,_xll.ohTrigger(RecalcTrigger,Trigger6M)),NA())</f>
        <v>4.9172354903631805E-3</v>
      </c>
      <c r="M2618" s="145">
        <f>IFERROR(_xll.qlIndexFixing(Index1Y,$H2618,TRUE,_xll.ohTrigger(RecalcTrigger,Trigger1Y)),NA())</f>
        <v>4.436399700098027E-3</v>
      </c>
      <c r="N2618" s="144">
        <f>IFERROR(_xll.qlIndexFixing(ONIndex1M,I2618,TRUE,_xll.ohTrigger(RecalcTrigger,Trigger1M)),NA())</f>
        <v>4.0971073122175738E-3</v>
      </c>
      <c r="O2618" s="44">
        <f>IFERROR(_xll.qlIndexFixing(ONIndex3M,I2618,TRUE,_xll.ohTrigger(RecalcTrigger,Trigger3M)),NA())</f>
        <v>4.3090053212768709E-3</v>
      </c>
      <c r="P2618" s="44">
        <f>IFERROR(_xll.qlIndexFixing(ONIndex6M,I2618,TRUE,_xll.ohTrigger(RecalcTrigger,Trigger6M)),NA())</f>
        <v>4.9893476950746418E-3</v>
      </c>
      <c r="Q2618" s="145">
        <f>IFERROR(_xll.qlIndexFixing(ONIndex1Y,I2618,TRUE,_xll.ohTrigger(RecalcTrigger,Trigger1Y)),NA())</f>
        <v>4.5372305430380067E-3</v>
      </c>
    </row>
    <row r="2619" spans="2:17" x14ac:dyDescent="0.2">
      <c r="B2619" s="39" t="s">
        <v>42</v>
      </c>
      <c r="D2619" s="42">
        <f>_xll.qlCalendarAdvance(Calendar,$D2618,B2619,"f",FALSE)</f>
        <v>58113</v>
      </c>
      <c r="E2619" s="139">
        <f>_xll.qlInterestRateIndexValueDate(IndexON,D2619)</f>
        <v>58113</v>
      </c>
      <c r="F2619" s="155">
        <f>IFERROR(_xll.qlIndexFixing(IndexON,D2619,TRUE,_xll.ohTrigger(RecalcTrigger,TriggerON)),NA())</f>
        <v>4.1001722797240348E-3</v>
      </c>
      <c r="H2619" s="42">
        <f>_xll.qlCalendarAdvance(Calendar,$H2618,B2619,"f",FALSE)</f>
        <v>58113</v>
      </c>
      <c r="I2619" s="139">
        <f>_xll.qlInterestRateIndexValueDate(Index1M,$H2619)</f>
        <v>58117</v>
      </c>
      <c r="J2619" s="144">
        <f>IFERROR(_xll.qlIndexFixing(Index1M,$H2619,TRUE,_xll.ohTrigger(RecalcTrigger,Trigger1M)),NA())</f>
        <v>4.0854789917082225E-3</v>
      </c>
      <c r="K2619" s="44">
        <f>IFERROR(_xll.qlIndexFixing(Index3M,H2619,TRUE,_xll.ohTrigger(RecalcTrigger,Trigger3M)),NA())</f>
        <v>4.2778990858431953E-3</v>
      </c>
      <c r="L2619" s="44">
        <f>IFERROR(_xll.qlIndexFixing(Index6M,$H2619,TRUE,_xll.ohTrigger(RecalcTrigger,Trigger6M)),NA())</f>
        <v>4.91084025958067E-3</v>
      </c>
      <c r="M2619" s="145">
        <f>IFERROR(_xll.qlIndexFixing(Index1Y,$H2619,TRUE,_xll.ohTrigger(RecalcTrigger,Trigger1Y)),NA())</f>
        <v>4.4321884775670069E-3</v>
      </c>
      <c r="N2619" s="144">
        <f>IFERROR(_xll.qlIndexFixing(ONIndex1M,I2619,TRUE,_xll.ohTrigger(RecalcTrigger,Trigger1M)),NA())</f>
        <v>4.092457892728163E-3</v>
      </c>
      <c r="O2619" s="44">
        <f>IFERROR(_xll.qlIndexFixing(ONIndex3M,I2619,TRUE,_xll.ohTrigger(RecalcTrigger,Trigger3M)),NA())</f>
        <v>4.3042365443035635E-3</v>
      </c>
      <c r="P2619" s="44">
        <f>IFERROR(_xll.qlIndexFixing(ONIndex6M,I2619,TRUE,_xll.ohTrigger(RecalcTrigger,Trigger6M)),NA())</f>
        <v>4.9834147652472183E-3</v>
      </c>
      <c r="Q2619" s="145">
        <f>IFERROR(_xll.qlIndexFixing(ONIndex1Y,I2619,TRUE,_xll.ohTrigger(RecalcTrigger,Trigger1Y)),NA())</f>
        <v>4.532714700138385E-3</v>
      </c>
    </row>
    <row r="2620" spans="2:17" x14ac:dyDescent="0.2">
      <c r="B2620" s="39" t="s">
        <v>42</v>
      </c>
      <c r="D2620" s="42">
        <f>_xll.qlCalendarAdvance(Calendar,$D2619,B2620,"f",FALSE)</f>
        <v>58120</v>
      </c>
      <c r="E2620" s="139">
        <f>_xll.qlInterestRateIndexValueDate(IndexON,D2620)</f>
        <v>58120</v>
      </c>
      <c r="F2620" s="155">
        <f>IFERROR(_xll.qlIndexFixing(IndexON,D2620,TRUE,_xll.ohTrigger(RecalcTrigger,TriggerON)),NA())</f>
        <v>4.0958386784062384E-3</v>
      </c>
      <c r="H2620" s="42">
        <f>_xll.qlCalendarAdvance(Calendar,$H2619,B2620,"f",FALSE)</f>
        <v>58120</v>
      </c>
      <c r="I2620" s="139">
        <f>_xll.qlInterestRateIndexValueDate(Index1M,$H2620)</f>
        <v>58124</v>
      </c>
      <c r="J2620" s="144">
        <f>IFERROR(_xll.qlIndexFixing(Index1M,$H2620,TRUE,_xll.ohTrigger(RecalcTrigger,Trigger1M)),NA())</f>
        <v>4.0808595419283833E-3</v>
      </c>
      <c r="K2620" s="44">
        <f>IFERROR(_xll.qlIndexFixing(Index3M,H2620,TRUE,_xll.ohTrigger(RecalcTrigger,Trigger3M)),NA())</f>
        <v>4.2732142331001199E-3</v>
      </c>
      <c r="L2620" s="44">
        <f>IFERROR(_xll.qlIndexFixing(Index6M,$H2620,TRUE,_xll.ohTrigger(RecalcTrigger,Trigger6M)),NA())</f>
        <v>4.9044091909258222E-3</v>
      </c>
      <c r="M2620" s="145">
        <f>IFERROR(_xll.qlIndexFixing(Index1Y,$H2620,TRUE,_xll.ohTrigger(RecalcTrigger,Trigger1Y)),NA())</f>
        <v>4.4279901460279308E-3</v>
      </c>
      <c r="N2620" s="144">
        <f>IFERROR(_xll.qlIndexFixing(ONIndex1M,I2620,TRUE,_xll.ohTrigger(RecalcTrigger,Trigger1M)),NA())</f>
        <v>4.0878203173644323E-3</v>
      </c>
      <c r="O2620" s="44">
        <f>IFERROR(_xll.qlIndexFixing(ONIndex3M,I2620,TRUE,_xll.ohTrigger(RecalcTrigger,Trigger3M)),NA())</f>
        <v>4.2994802176909985E-3</v>
      </c>
      <c r="P2620" s="44">
        <f>IFERROR(_xll.qlIndexFixing(ONIndex6M,I2620,TRUE,_xll.ohTrigger(RecalcTrigger,Trigger6M)),NA())</f>
        <v>4.977446734697466E-3</v>
      </c>
      <c r="Q2620" s="145">
        <f>IFERROR(_xll.qlIndexFixing(ONIndex1Y,I2620,TRUE,_xll.ohTrigger(RecalcTrigger,Trigger1Y)),NA())</f>
        <v>4.5282109880151467E-3</v>
      </c>
    </row>
    <row r="2621" spans="2:17" x14ac:dyDescent="0.2">
      <c r="B2621" s="39" t="s">
        <v>42</v>
      </c>
      <c r="D2621" s="42">
        <f>_xll.qlCalendarAdvance(Calendar,$D2620,B2621,"f",FALSE)</f>
        <v>58127</v>
      </c>
      <c r="E2621" s="139">
        <f>_xll.qlInterestRateIndexValueDate(IndexON,D2621)</f>
        <v>58127</v>
      </c>
      <c r="F2621" s="155">
        <f>IFERROR(_xll.qlIndexFixing(IndexON,D2621,TRUE,_xll.ohTrigger(RecalcTrigger,TriggerON)),NA())</f>
        <v>4.0915163677102129E-3</v>
      </c>
      <c r="H2621" s="42">
        <f>_xll.qlCalendarAdvance(Calendar,$H2620,B2621,"f",FALSE)</f>
        <v>58127</v>
      </c>
      <c r="I2621" s="139">
        <f>_xll.qlInterestRateIndexValueDate(Index1M,$H2621)</f>
        <v>58131</v>
      </c>
      <c r="J2621" s="144">
        <f>IFERROR(_xll.qlIndexFixing(Index1M,$H2621,TRUE,_xll.ohTrigger(RecalcTrigger,Trigger1M)),NA())</f>
        <v>4.0762520174521455E-3</v>
      </c>
      <c r="K2621" s="44">
        <f>IFERROR(_xll.qlIndexFixing(Index3M,H2621,TRUE,_xll.ohTrigger(RecalcTrigger,Trigger3M)),NA())</f>
        <v>4.2685420562698084E-3</v>
      </c>
      <c r="L2621" s="44">
        <f>IFERROR(_xll.qlIndexFixing(Index6M,$H2621,TRUE,_xll.ohTrigger(RecalcTrigger,Trigger6M)),NA())</f>
        <v>4.8979422313383172E-3</v>
      </c>
      <c r="M2621" s="145">
        <f>IFERROR(_xll.qlIndexFixing(Index1Y,$H2621,TRUE,_xll.ohTrigger(RecalcTrigger,Trigger1Y)),NA())</f>
        <v>4.4238047320705994E-3</v>
      </c>
      <c r="N2621" s="144">
        <f>IFERROR(_xll.qlIndexFixing(ONIndex1M,I2621,TRUE,_xll.ohTrigger(RecalcTrigger,Trigger1M)),NA())</f>
        <v>4.0831946149832987E-3</v>
      </c>
      <c r="O2621" s="44">
        <f>IFERROR(_xll.qlIndexFixing(ONIndex3M,I2621,TRUE,_xll.ohTrigger(RecalcTrigger,Trigger3M)),NA())</f>
        <v>4.2947363706957731E-3</v>
      </c>
      <c r="P2621" s="44">
        <f>IFERROR(_xll.qlIndexFixing(ONIndex6M,I2621,TRUE,_xll.ohTrigger(RecalcTrigger,Trigger6M)),NA())</f>
        <v>4.9714435500280985E-3</v>
      </c>
      <c r="Q2621" s="145">
        <f>IFERROR(_xll.qlIndexFixing(ONIndex1Y,I2621,TRUE,_xll.ohTrigger(RecalcTrigger,Trigger1Y)),NA())</f>
        <v>4.5237194334468711E-3</v>
      </c>
    </row>
    <row r="2622" spans="2:17" x14ac:dyDescent="0.2">
      <c r="B2622" s="39" t="s">
        <v>42</v>
      </c>
      <c r="D2622" s="42">
        <f>_xll.qlCalendarAdvance(Calendar,$D2621,B2622,"f",FALSE)</f>
        <v>58134</v>
      </c>
      <c r="E2622" s="139">
        <f>_xll.qlInterestRateIndexValueDate(IndexON,D2622)</f>
        <v>58134</v>
      </c>
      <c r="F2622" s="155">
        <f>IFERROR(_xll.qlIndexFixing(IndexON,D2622,TRUE,_xll.ohTrigger(RecalcTrigger,TriggerON)),NA())</f>
        <v>4.0872053745477643E-3</v>
      </c>
      <c r="H2622" s="42">
        <f>_xll.qlCalendarAdvance(Calendar,$H2621,B2622,"f",FALSE)</f>
        <v>58134</v>
      </c>
      <c r="I2622" s="139">
        <f>_xll.qlInterestRateIndexValueDate(Index1M,$H2622)</f>
        <v>58138</v>
      </c>
      <c r="J2622" s="144">
        <f>IFERROR(_xll.qlIndexFixing(Index1M,$H2622,TRUE,_xll.ohTrigger(RecalcTrigger,Trigger1M)),NA())</f>
        <v>4.0707440809214981E-3</v>
      </c>
      <c r="K2622" s="44">
        <f>IFERROR(_xll.qlIndexFixing(Index3M,H2622,TRUE,_xll.ohTrigger(RecalcTrigger,Trigger3M)),NA())</f>
        <v>4.2632723945912332E-3</v>
      </c>
      <c r="L2622" s="44">
        <f>IFERROR(_xll.qlIndexFixing(Index6M,$H2622,TRUE,_xll.ohTrigger(RecalcTrigger,Trigger6M)),NA())</f>
        <v>4.8901071726522053E-3</v>
      </c>
      <c r="M2622" s="145">
        <f>IFERROR(_xll.qlIndexFixing(Index1Y,$H2622,TRUE,_xll.ohTrigger(RecalcTrigger,Trigger1Y)),NA())</f>
        <v>4.4193698631580115E-3</v>
      </c>
      <c r="N2622" s="144">
        <f>IFERROR(_xll.qlIndexFixing(ONIndex1M,I2622,TRUE,_xll.ohTrigger(RecalcTrigger,Trigger1M)),NA())</f>
        <v>4.0785808141219348E-3</v>
      </c>
      <c r="O2622" s="44">
        <f>IFERROR(_xll.qlIndexFixing(ONIndex3M,I2622,TRUE,_xll.ohTrigger(RecalcTrigger,Trigger3M)),NA())</f>
        <v>4.2900050324146122E-3</v>
      </c>
      <c r="P2622" s="44">
        <f>IFERROR(_xll.qlIndexFixing(ONIndex6M,I2622,TRUE,_xll.ohTrigger(RecalcTrigger,Trigger6M)),NA())</f>
        <v>4.9654051580017011E-3</v>
      </c>
      <c r="Q2622" s="145">
        <f>IFERROR(_xll.qlIndexFixing(ONIndex1Y,I2622,TRUE,_xll.ohTrigger(RecalcTrigger,Trigger1Y)),NA())</f>
        <v>4.5192400629723295E-3</v>
      </c>
    </row>
    <row r="2623" spans="2:17" x14ac:dyDescent="0.2">
      <c r="B2623" s="39" t="s">
        <v>42</v>
      </c>
      <c r="D2623" s="42">
        <f>_xll.qlCalendarAdvance(Calendar,$D2622,B2623,"f",FALSE)</f>
        <v>58141</v>
      </c>
      <c r="E2623" s="139">
        <f>_xll.qlInterestRateIndexValueDate(IndexON,D2623)</f>
        <v>58141</v>
      </c>
      <c r="F2623" s="155">
        <f>IFERROR(_xll.qlIndexFixing(IndexON,D2623,TRUE,_xll.ohTrigger(RecalcTrigger,TriggerON)),NA())</f>
        <v>4.0829057258306989E-3</v>
      </c>
      <c r="H2623" s="42">
        <f>_xll.qlCalendarAdvance(Calendar,$H2622,B2623,"f",FALSE)</f>
        <v>58141</v>
      </c>
      <c r="I2623" s="139">
        <f>_xll.qlInterestRateIndexValueDate(Index1M,$H2623)</f>
        <v>58145</v>
      </c>
      <c r="J2623" s="144">
        <f>IFERROR(_xll.qlIndexFixing(Index1M,$H2623,TRUE,_xll.ohTrigger(RecalcTrigger,Trigger1M)),NA())</f>
        <v>4.0661629137081759E-3</v>
      </c>
      <c r="K2623" s="44">
        <f>IFERROR(_xll.qlIndexFixing(Index3M,H2623,TRUE,_xll.ohTrigger(RecalcTrigger,Trigger3M)),NA())</f>
        <v>4.2586273780155087E-3</v>
      </c>
      <c r="L2623" s="44">
        <f>IFERROR(_xll.qlIndexFixing(Index6M,$H2623,TRUE,_xll.ohTrigger(RecalcTrigger,Trigger6M)),NA())</f>
        <v>4.883560235579734E-3</v>
      </c>
      <c r="M2623" s="145">
        <f>IFERROR(_xll.qlIndexFixing(Index1Y,$H2623,TRUE,_xll.ohTrigger(RecalcTrigger,Trigger1Y)),NA())</f>
        <v>4.4152112573219273E-3</v>
      </c>
      <c r="N2623" s="144">
        <f>IFERROR(_xll.qlIndexFixing(ONIndex1M,I2623,TRUE,_xll.ohTrigger(RecalcTrigger,Trigger1M)),NA())</f>
        <v>4.0739789436372575E-3</v>
      </c>
      <c r="O2623" s="44">
        <f>IFERROR(_xll.qlIndexFixing(ONIndex3M,I2623,TRUE,_xll.ohTrigger(RecalcTrigger,Trigger3M)),NA())</f>
        <v>4.2852862324238572E-3</v>
      </c>
      <c r="P2623" s="44">
        <f>IFERROR(_xll.qlIndexFixing(ONIndex6M,I2623,TRUE,_xll.ohTrigger(RecalcTrigger,Trigger6M)),NA())</f>
        <v>4.9593315053009235E-3</v>
      </c>
      <c r="Q2623" s="145">
        <f>IFERROR(_xll.qlIndexFixing(ONIndex1Y,I2623,TRUE,_xll.ohTrigger(RecalcTrigger,Trigger1Y)),NA())</f>
        <v>4.5147729033701012E-3</v>
      </c>
    </row>
    <row r="2624" spans="2:17" x14ac:dyDescent="0.2">
      <c r="B2624" s="39" t="s">
        <v>42</v>
      </c>
      <c r="D2624" s="42">
        <f>_xll.qlCalendarAdvance(Calendar,$D2623,B2624,"f",FALSE)</f>
        <v>58148</v>
      </c>
      <c r="E2624" s="139">
        <f>_xll.qlInterestRateIndexValueDate(IndexON,D2624)</f>
        <v>58148</v>
      </c>
      <c r="F2624" s="155">
        <f>IFERROR(_xll.qlIndexFixing(IndexON,D2624,TRUE,_xll.ohTrigger(RecalcTrigger,TriggerON)),NA())</f>
        <v>4.078617448577404E-3</v>
      </c>
      <c r="H2624" s="42">
        <f>_xll.qlCalendarAdvance(Calendar,$H2623,B2624,"f",FALSE)</f>
        <v>58148</v>
      </c>
      <c r="I2624" s="139">
        <f>_xll.qlInterestRateIndexValueDate(Index1M,$H2624)</f>
        <v>58152</v>
      </c>
      <c r="J2624" s="144">
        <f>IFERROR(_xll.qlIndexFixing(Index1M,$H2624,TRUE,_xll.ohTrigger(RecalcTrigger,Trigger1M)),NA())</f>
        <v>4.0615937646825894E-3</v>
      </c>
      <c r="K2624" s="44">
        <f>IFERROR(_xll.qlIndexFixing(Index3M,H2624,TRUE,_xll.ohTrigger(RecalcTrigger,Trigger3M)),NA())</f>
        <v>4.2539951296375871E-3</v>
      </c>
      <c r="L2624" s="44">
        <f>IFERROR(_xll.qlIndexFixing(Index6M,$H2624,TRUE,_xll.ohTrigger(RecalcTrigger,Trigger6M)),NA())</f>
        <v>4.8769772359343348E-3</v>
      </c>
      <c r="M2624" s="145">
        <f>IFERROR(_xll.qlIndexFixing(Index1Y,$H2624,TRUE,_xll.ohTrigger(RecalcTrigger,Trigger1Y)),NA())</f>
        <v>4.4110656509468039E-3</v>
      </c>
      <c r="N2624" s="144">
        <f>IFERROR(_xll.qlIndexFixing(ONIndex1M,I2624,TRUE,_xll.ohTrigger(RecalcTrigger,Trigger1M)),NA())</f>
        <v>4.0693890321463755E-3</v>
      </c>
      <c r="O2624" s="44">
        <f>IFERROR(_xll.qlIndexFixing(ONIndex3M,I2624,TRUE,_xll.ohTrigger(RecalcTrigger,Trigger3M)),NA())</f>
        <v>4.2805799996603611E-3</v>
      </c>
      <c r="P2624" s="44">
        <f>IFERROR(_xll.qlIndexFixing(ONIndex6M,I2624,TRUE,_xll.ohTrigger(RecalcTrigger,Trigger6M)),NA())</f>
        <v>4.9532225386883511E-3</v>
      </c>
      <c r="Q2624" s="145">
        <f>IFERROR(_xll.qlIndexFixing(ONIndex1Y,I2624,TRUE,_xll.ohTrigger(RecalcTrigger,Trigger1Y)),NA())</f>
        <v>4.5103179810990213E-3</v>
      </c>
    </row>
    <row r="2625" spans="2:17" x14ac:dyDescent="0.2">
      <c r="B2625" s="39" t="s">
        <v>42</v>
      </c>
      <c r="D2625" s="42">
        <f>_xll.qlCalendarAdvance(Calendar,$D2624,B2625,"f",FALSE)</f>
        <v>58155</v>
      </c>
      <c r="E2625" s="139">
        <f>_xll.qlInterestRateIndexValueDate(IndexON,D2625)</f>
        <v>58155</v>
      </c>
      <c r="F2625" s="155">
        <f>IFERROR(_xll.qlIndexFixing(IndexON,D2625,TRUE,_xll.ohTrigger(RecalcTrigger,TriggerON)),NA())</f>
        <v>4.0743405695931045E-3</v>
      </c>
      <c r="H2625" s="42">
        <f>_xll.qlCalendarAdvance(Calendar,$H2624,B2625,"f",FALSE)</f>
        <v>58155</v>
      </c>
      <c r="I2625" s="139">
        <f>_xll.qlInterestRateIndexValueDate(Index1M,$H2625)</f>
        <v>58159</v>
      </c>
      <c r="J2625" s="144">
        <f>IFERROR(_xll.qlIndexFixing(Index1M,$H2625,TRUE,_xll.ohTrigger(RecalcTrigger,Trigger1M)),NA())</f>
        <v>4.0570366625572538E-3</v>
      </c>
      <c r="K2625" s="44">
        <f>IFERROR(_xll.qlIndexFixing(Index3M,H2625,TRUE,_xll.ohTrigger(RecalcTrigger,Trigger3M)),NA())</f>
        <v>4.2493756786827867E-3</v>
      </c>
      <c r="L2625" s="44">
        <f>IFERROR(_xll.qlIndexFixing(Index6M,$H2625,TRUE,_xll.ohTrigger(RecalcTrigger,Trigger6M)),NA())</f>
        <v>4.8703581206714823E-3</v>
      </c>
      <c r="M2625" s="145">
        <f>IFERROR(_xll.qlIndexFixing(Index1Y,$H2625,TRUE,_xll.ohTrigger(RecalcTrigger,Trigger1Y)),NA())</f>
        <v>4.4069330706231749E-3</v>
      </c>
      <c r="N2625" s="144">
        <f>IFERROR(_xll.qlIndexFixing(ONIndex1M,I2625,TRUE,_xll.ohTrigger(RecalcTrigger,Trigger1M)),NA())</f>
        <v>4.063597316319445E-3</v>
      </c>
      <c r="O2625" s="44">
        <f>IFERROR(_xll.qlIndexFixing(ONIndex3M,I2625,TRUE,_xll.ohTrigger(RecalcTrigger,Trigger3M)),NA())</f>
        <v>4.2746494110641464E-3</v>
      </c>
      <c r="P2625" s="44">
        <f>IFERROR(_xll.qlIndexFixing(ONIndex6M,I2625,TRUE,_xll.ohTrigger(RecalcTrigger,Trigger6M)),NA())</f>
        <v>4.9454513237048303E-3</v>
      </c>
      <c r="Q2625" s="145">
        <f>IFERROR(_xll.qlIndexFixing(ONIndex1Y,I2625,TRUE,_xll.ohTrigger(RecalcTrigger,Trigger1Y)),NA())</f>
        <v>4.5047212312514517E-3</v>
      </c>
    </row>
    <row r="2626" spans="2:17" x14ac:dyDescent="0.2">
      <c r="B2626" s="39" t="s">
        <v>42</v>
      </c>
      <c r="D2626" s="42">
        <f>_xll.qlCalendarAdvance(Calendar,$D2625,B2626,"f",FALSE)</f>
        <v>58166</v>
      </c>
      <c r="E2626" s="139">
        <f>_xll.qlInterestRateIndexValueDate(IndexON,D2626)</f>
        <v>58166</v>
      </c>
      <c r="F2626" s="155">
        <f>IFERROR(_xll.qlIndexFixing(IndexON,D2626,TRUE,_xll.ohTrigger(RecalcTrigger,TriggerON)),NA())</f>
        <v>4.068204517500007E-3</v>
      </c>
      <c r="H2626" s="42">
        <f>_xll.qlCalendarAdvance(Calendar,$H2625,B2626,"f",FALSE)</f>
        <v>58166</v>
      </c>
      <c r="I2626" s="139">
        <f>_xll.qlInterestRateIndexValueDate(Index1M,$H2626)</f>
        <v>58168</v>
      </c>
      <c r="J2626" s="144">
        <f>IFERROR(_xll.qlIndexFixing(Index1M,$H2626,TRUE,_xll.ohTrigger(RecalcTrigger,Trigger1M)),NA())</f>
        <v>4.0508947816503271E-3</v>
      </c>
      <c r="K2626" s="44">
        <f>IFERROR(_xll.qlIndexFixing(Index3M,H2626,TRUE,_xll.ohTrigger(RecalcTrigger,Trigger3M)),NA())</f>
        <v>4.2437565872057203E-3</v>
      </c>
      <c r="L2626" s="44">
        <f>IFERROR(_xll.qlIndexFixing(Index6M,$H2626,TRUE,_xll.ohTrigger(RecalcTrigger,Trigger6M)),NA())</f>
        <v>4.8622504997831153E-3</v>
      </c>
      <c r="M2626" s="145">
        <f>IFERROR(_xll.qlIndexFixing(Index1Y,$H2626,TRUE,_xll.ohTrigger(RecalcTrigger,Trigger1Y)),NA())</f>
        <v>4.4011220773492324E-3</v>
      </c>
      <c r="N2626" s="144">
        <f>IFERROR(_xll.qlIndexFixing(ONIndex1M,I2626,TRUE,_xll.ohTrigger(RecalcTrigger,Trigger1M)),NA())</f>
        <v>4.0576415175852532E-3</v>
      </c>
      <c r="O2626" s="44">
        <f>IFERROR(_xll.qlIndexFixing(ONIndex3M,I2626,TRUE,_xll.ohTrigger(RecalcTrigger,Trigger3M)),NA())</f>
        <v>4.2685361698868718E-3</v>
      </c>
      <c r="P2626" s="44">
        <f>IFERROR(_xll.qlIndexFixing(ONIndex6M,I2626,TRUE,_xll.ohTrigger(RecalcTrigger,Trigger6M)),NA())</f>
        <v>4.937351238973875E-3</v>
      </c>
      <c r="Q2626" s="145">
        <f>IFERROR(_xll.qlIndexFixing(ONIndex1Y,I2626,TRUE,_xll.ohTrigger(RecalcTrigger,Trigger1Y)),NA())</f>
        <v>4.4989188453037343E-3</v>
      </c>
    </row>
    <row r="2627" spans="2:17" x14ac:dyDescent="0.2">
      <c r="B2627" s="39" t="s">
        <v>42</v>
      </c>
      <c r="D2627" s="42">
        <f>_xll.qlCalendarAdvance(Calendar,$D2626,B2627,"f",FALSE)</f>
        <v>58173</v>
      </c>
      <c r="E2627" s="139">
        <f>_xll.qlInterestRateIndexValueDate(IndexON,D2627)</f>
        <v>58173</v>
      </c>
      <c r="F2627" s="155">
        <f>IFERROR(_xll.qlIndexFixing(IndexON,D2627,TRUE,_xll.ohTrigger(RecalcTrigger,TriggerON)),NA())</f>
        <v>4.0639555281796191E-3</v>
      </c>
      <c r="H2627" s="42">
        <f>_xll.qlCalendarAdvance(Calendar,$H2626,B2627,"f",FALSE)</f>
        <v>58173</v>
      </c>
      <c r="I2627" s="139">
        <f>_xll.qlInterestRateIndexValueDate(Index1M,$H2627)</f>
        <v>58175</v>
      </c>
      <c r="J2627" s="144">
        <f>IFERROR(_xll.qlIndexFixing(Index1M,$H2627,TRUE,_xll.ohTrigger(RecalcTrigger,Trigger1M)),NA())</f>
        <v>4.0463661400211293E-3</v>
      </c>
      <c r="K2627" s="44">
        <f>IFERROR(_xll.qlIndexFixing(Index3M,H2627,TRUE,_xll.ohTrigger(RecalcTrigger,Trigger3M)),NA())</f>
        <v>4.2391656269291644E-3</v>
      </c>
      <c r="L2627" s="44">
        <f>IFERROR(_xll.qlIndexFixing(Index6M,$H2627,TRUE,_xll.ohTrigger(RecalcTrigger,Trigger6M)),NA())</f>
        <v>4.8555513324035956E-3</v>
      </c>
      <c r="M2627" s="145">
        <f>IFERROR(_xll.qlIndexFixing(Index1Y,$H2627,TRUE,_xll.ohTrigger(RecalcTrigger,Trigger1Y)),NA())</f>
        <v>4.3970211757591842E-3</v>
      </c>
      <c r="N2627" s="144">
        <f>IFERROR(_xll.qlIndexFixing(ONIndex1M,I2627,TRUE,_xll.ohTrigger(RecalcTrigger,Trigger1M)),NA())</f>
        <v>4.0530945514216654E-3</v>
      </c>
      <c r="O2627" s="44">
        <f>IFERROR(_xll.qlIndexFixing(ONIndex3M,I2627,TRUE,_xll.ohTrigger(RecalcTrigger,Trigger3M)),NA())</f>
        <v>4.2638750591095231E-3</v>
      </c>
      <c r="P2627" s="44">
        <f>IFERROR(_xll.qlIndexFixing(ONIndex6M,I2627,TRUE,_xll.ohTrigger(RecalcTrigger,Trigger6M)),NA())</f>
        <v>4.9311157163955954E-3</v>
      </c>
      <c r="Q2627" s="145">
        <f>IFERROR(_xll.qlIndexFixing(ONIndex1Y,I2627,TRUE,_xll.ohTrigger(RecalcTrigger,Trigger1Y)),NA())</f>
        <v>4.4945078454983189E-3</v>
      </c>
    </row>
    <row r="2628" spans="2:17" x14ac:dyDescent="0.2">
      <c r="B2628" s="39" t="s">
        <v>42</v>
      </c>
      <c r="D2628" s="42">
        <f>_xll.qlCalendarAdvance(Calendar,$D2627,B2628,"f",FALSE)</f>
        <v>58180</v>
      </c>
      <c r="E2628" s="139">
        <f>_xll.qlInterestRateIndexValueDate(IndexON,D2628)</f>
        <v>58180</v>
      </c>
      <c r="F2628" s="155">
        <f>IFERROR(_xll.qlIndexFixing(IndexON,D2628,TRUE,_xll.ohTrigger(RecalcTrigger,TriggerON)),NA())</f>
        <v>4.0597180293477919E-3</v>
      </c>
      <c r="H2628" s="42">
        <f>_xll.qlCalendarAdvance(Calendar,$H2627,B2628,"f",FALSE)</f>
        <v>58180</v>
      </c>
      <c r="I2628" s="139">
        <f>_xll.qlInterestRateIndexValueDate(Index1M,$H2628)</f>
        <v>58182</v>
      </c>
      <c r="J2628" s="144">
        <f>IFERROR(_xll.qlIndexFixing(Index1M,$H2628,TRUE,_xll.ohTrigger(RecalcTrigger,Trigger1M)),NA())</f>
        <v>4.041849641885642E-3</v>
      </c>
      <c r="K2628" s="44">
        <f>IFERROR(_xll.qlIndexFixing(Index3M,H2628,TRUE,_xll.ohTrigger(RecalcTrigger,Trigger3M)),NA())</f>
        <v>4.234587557816789E-3</v>
      </c>
      <c r="L2628" s="44">
        <f>IFERROR(_xll.qlIndexFixing(Index6M,$H2628,TRUE,_xll.ohTrigger(RecalcTrigger,Trigger6M)),NA())</f>
        <v>4.8488158792850721E-3</v>
      </c>
      <c r="M2628" s="145">
        <f>IFERROR(_xll.qlIndexFixing(Index1Y,$H2628,TRUE,_xll.ohTrigger(RecalcTrigger,Trigger1Y)),NA())</f>
        <v>4.3926768971723519E-3</v>
      </c>
      <c r="N2628" s="144">
        <f>IFERROR(_xll.qlIndexFixing(ONIndex1M,I2628,TRUE,_xll.ohTrigger(RecalcTrigger,Trigger1M)),NA())</f>
        <v>4.0485596755868158E-3</v>
      </c>
      <c r="O2628" s="44">
        <f>IFERROR(_xll.qlIndexFixing(ONIndex3M,I2628,TRUE,_xll.ohTrigger(RecalcTrigger,Trigger3M)),NA())</f>
        <v>4.259226649372394E-3</v>
      </c>
      <c r="P2628" s="44">
        <f>IFERROR(_xll.qlIndexFixing(ONIndex6M,I2628,TRUE,_xll.ohTrigger(RecalcTrigger,Trigger6M)),NA())</f>
        <v>4.924844636260417E-3</v>
      </c>
      <c r="Q2628" s="145">
        <f>IFERROR(_xll.qlIndexFixing(ONIndex1Y,I2628,TRUE,_xll.ohTrigger(RecalcTrigger,Trigger1Y)),NA())</f>
        <v>4.4901092049265401E-3</v>
      </c>
    </row>
    <row r="2629" spans="2:17" x14ac:dyDescent="0.2">
      <c r="B2629" s="39" t="s">
        <v>42</v>
      </c>
      <c r="D2629" s="42">
        <f>_xll.qlCalendarAdvance(Calendar,$D2628,B2629,"f",FALSE)</f>
        <v>58187</v>
      </c>
      <c r="E2629" s="139">
        <f>_xll.qlInterestRateIndexValueDate(IndexON,D2629)</f>
        <v>58187</v>
      </c>
      <c r="F2629" s="155">
        <f>IFERROR(_xll.qlIndexFixing(IndexON,D2629,TRUE,_xll.ohTrigger(RecalcTrigger,TriggerON)),NA())</f>
        <v>4.0554920477031686E-3</v>
      </c>
      <c r="H2629" s="42">
        <f>_xll.qlCalendarAdvance(Calendar,$H2628,B2629,"f",FALSE)</f>
        <v>58187</v>
      </c>
      <c r="I2629" s="139">
        <f>_xll.qlInterestRateIndexValueDate(Index1M,$H2629)</f>
        <v>58189</v>
      </c>
      <c r="J2629" s="144">
        <f>IFERROR(_xll.qlIndexFixing(Index1M,$H2629,TRUE,_xll.ohTrigger(RecalcTrigger,Trigger1M)),NA())</f>
        <v>4.0373453159558981E-3</v>
      </c>
      <c r="K2629" s="44">
        <f>IFERROR(_xll.qlIndexFixing(Index3M,H2629,TRUE,_xll.ohTrigger(RecalcTrigger,Trigger3M)),NA())</f>
        <v>4.2300224090979595E-3</v>
      </c>
      <c r="L2629" s="44">
        <f>IFERROR(_xll.qlIndexFixing(Index6M,$H2629,TRUE,_xll.ohTrigger(RecalcTrigger,Trigger6M)),NA())</f>
        <v>4.8420440873936836E-3</v>
      </c>
      <c r="M2629" s="145">
        <f>IFERROR(_xll.qlIndexFixing(Index1Y,$H2629,TRUE,_xll.ohTrigger(RecalcTrigger,Trigger1Y)),NA())</f>
        <v>4.3888587520696243E-3</v>
      </c>
      <c r="N2629" s="144">
        <f>IFERROR(_xll.qlIndexFixing(ONIndex1M,I2629,TRUE,_xll.ohTrigger(RecalcTrigger,Trigger1M)),NA())</f>
        <v>4.0440369187777492E-3</v>
      </c>
      <c r="O2629" s="44">
        <f>IFERROR(_xll.qlIndexFixing(ONIndex3M,I2629,TRUE,_xll.ohTrigger(RecalcTrigger,Trigger3M)),NA())</f>
        <v>4.2545909697722095E-3</v>
      </c>
      <c r="P2629" s="44">
        <f>IFERROR(_xll.qlIndexFixing(ONIndex6M,I2629,TRUE,_xll.ohTrigger(RecalcTrigger,Trigger6M)),NA())</f>
        <v>4.9185379455707334E-3</v>
      </c>
      <c r="Q2629" s="145">
        <f>IFERROR(_xll.qlIndexFixing(ONIndex1Y,I2629,TRUE,_xll.ohTrigger(RecalcTrigger,Trigger1Y)),NA())</f>
        <v>4.4857229500472329E-3</v>
      </c>
    </row>
    <row r="2630" spans="2:17" x14ac:dyDescent="0.2">
      <c r="B2630" s="39" t="s">
        <v>42</v>
      </c>
      <c r="D2630" s="42">
        <f>_xll.qlCalendarAdvance(Calendar,$D2629,B2630,"f",FALSE)</f>
        <v>58194</v>
      </c>
      <c r="E2630" s="139">
        <f>_xll.qlInterestRateIndexValueDate(IndexON,D2630)</f>
        <v>58194</v>
      </c>
      <c r="F2630" s="155">
        <f>IFERROR(_xll.qlIndexFixing(IndexON,D2630,TRUE,_xll.ohTrigger(RecalcTrigger,TriggerON)),NA())</f>
        <v>4.0512776104240089E-3</v>
      </c>
      <c r="H2630" s="42">
        <f>_xll.qlCalendarAdvance(Calendar,$H2629,B2630,"f",FALSE)</f>
        <v>58194</v>
      </c>
      <c r="I2630" s="139">
        <f>_xll.qlInterestRateIndexValueDate(Index1M,$H2630)</f>
        <v>58197</v>
      </c>
      <c r="J2630" s="144">
        <f>IFERROR(_xll.qlIndexFixing(Index1M,$H2630,TRUE,_xll.ohTrigger(RecalcTrigger,Trigger1M)),NA())</f>
        <v>4.0325095549581342E-3</v>
      </c>
      <c r="K2630" s="44">
        <f>IFERROR(_xll.qlIndexFixing(Index3M,H2630,TRUE,_xll.ohTrigger(RecalcTrigger,Trigger3M)),NA())</f>
        <v>4.2239280078443598E-3</v>
      </c>
      <c r="L2630" s="44">
        <f>IFERROR(_xll.qlIndexFixing(Index6M,$H2630,TRUE,_xll.ohTrigger(RecalcTrigger,Trigger6M)),NA())</f>
        <v>4.8333260209343374E-3</v>
      </c>
      <c r="M2630" s="145">
        <f>IFERROR(_xll.qlIndexFixing(Index1Y,$H2630,TRUE,_xll.ohTrigger(RecalcTrigger,Trigger1Y)),NA())</f>
        <v>4.3844727839402464E-3</v>
      </c>
      <c r="N2630" s="144">
        <f>IFERROR(_xll.qlIndexFixing(ONIndex1M,I2630,TRUE,_xll.ohTrigger(RecalcTrigger,Trigger1M)),NA())</f>
        <v>4.038882930341714E-3</v>
      </c>
      <c r="O2630" s="44">
        <f>IFERROR(_xll.qlIndexFixing(ONIndex3M,I2630,TRUE,_xll.ohTrigger(RecalcTrigger,Trigger3M)),NA())</f>
        <v>4.2493086759698429E-3</v>
      </c>
      <c r="P2630" s="44">
        <f>IFERROR(_xll.qlIndexFixing(ONIndex6M,I2630,TRUE,_xll.ohTrigger(RecalcTrigger,Trigger6M)),NA())</f>
        <v>4.9112866255462961E-3</v>
      </c>
      <c r="Q2630" s="145">
        <f>IFERROR(_xll.qlIndexFixing(ONIndex1Y,I2630,TRUE,_xll.ohTrigger(RecalcTrigger,Trigger1Y)),NA())</f>
        <v>4.4807252877632209E-3</v>
      </c>
    </row>
    <row r="2631" spans="2:17" x14ac:dyDescent="0.2">
      <c r="B2631" s="39" t="s">
        <v>42</v>
      </c>
      <c r="D2631" s="42">
        <f>_xll.qlCalendarAdvance(Calendar,$D2630,B2631,"f",FALSE)</f>
        <v>58201</v>
      </c>
      <c r="E2631" s="139">
        <f>_xll.qlInterestRateIndexValueDate(IndexON,D2631)</f>
        <v>58201</v>
      </c>
      <c r="F2631" s="155">
        <f>IFERROR(_xll.qlIndexFixing(IndexON,D2631,TRUE,_xll.ohTrigger(RecalcTrigger,TriggerON)),NA())</f>
        <v>4.0470747442888921E-3</v>
      </c>
      <c r="H2631" s="42">
        <f>_xll.qlCalendarAdvance(Calendar,$H2630,B2631,"f",FALSE)</f>
        <v>58201</v>
      </c>
      <c r="I2631" s="139">
        <f>_xll.qlInterestRateIndexValueDate(Index1M,$H2631)</f>
        <v>58203</v>
      </c>
      <c r="J2631" s="144">
        <f>IFERROR(_xll.qlIndexFixing(Index1M,$H2631,TRUE,_xll.ohTrigger(RecalcTrigger,Trigger1M)),NA())</f>
        <v>4.0283732955767593E-3</v>
      </c>
      <c r="K2631" s="44">
        <f>IFERROR(_xll.qlIndexFixing(Index3M,H2631,TRUE,_xll.ohTrigger(RecalcTrigger,Trigger3M)),NA())</f>
        <v>4.2206340132125552E-3</v>
      </c>
      <c r="L2631" s="44">
        <f>IFERROR(_xll.qlIndexFixing(Index6M,$H2631,TRUE,_xll.ohTrigger(RecalcTrigger,Trigger6M)),NA())</f>
        <v>4.8269824331992331E-3</v>
      </c>
      <c r="M2631" s="145">
        <f>IFERROR(_xll.qlIndexFixing(Index1Y,$H2631,TRUE,_xll.ohTrigger(RecalcTrigger,Trigger1Y)),NA())</f>
        <v>4.3807490116397766E-3</v>
      </c>
      <c r="N2631" s="144">
        <f>IFERROR(_xll.qlIndexFixing(ONIndex1M,I2631,TRUE,_xll.ohTrigger(RecalcTrigger,Trigger1M)),NA())</f>
        <v>4.0350278771850157E-3</v>
      </c>
      <c r="O2631" s="44">
        <f>IFERROR(_xll.qlIndexFixing(ONIndex3M,I2631,TRUE,_xll.ohTrigger(RecalcTrigger,Trigger3M)),NA())</f>
        <v>4.2453579184087431E-3</v>
      </c>
      <c r="P2631" s="44">
        <f>IFERROR(_xll.qlIndexFixing(ONIndex6M,I2631,TRUE,_xll.ohTrigger(RecalcTrigger,Trigger6M)),NA())</f>
        <v>4.9058175186189601E-3</v>
      </c>
      <c r="Q2631" s="145">
        <f>IFERROR(_xll.qlIndexFixing(ONIndex1Y,I2631,TRUE,_xll.ohTrigger(RecalcTrigger,Trigger1Y)),NA())</f>
        <v>4.4769877042405426E-3</v>
      </c>
    </row>
    <row r="2632" spans="2:17" x14ac:dyDescent="0.2">
      <c r="B2632" s="39" t="s">
        <v>42</v>
      </c>
      <c r="D2632" s="42">
        <f>_xll.qlCalendarAdvance(Calendar,$D2631,B2632,"f",FALSE)</f>
        <v>58208</v>
      </c>
      <c r="E2632" s="139">
        <f>_xll.qlInterestRateIndexValueDate(IndexON,D2632)</f>
        <v>58208</v>
      </c>
      <c r="F2632" s="155">
        <f>IFERROR(_xll.qlIndexFixing(IndexON,D2632,TRUE,_xll.ohTrigger(RecalcTrigger,TriggerON)),NA())</f>
        <v>4.0428834763162058E-3</v>
      </c>
      <c r="H2632" s="42">
        <f>_xll.qlCalendarAdvance(Calendar,$H2631,B2632,"f",FALSE)</f>
        <v>58208</v>
      </c>
      <c r="I2632" s="139">
        <f>_xll.qlInterestRateIndexValueDate(Index1M,$H2632)</f>
        <v>58210</v>
      </c>
      <c r="J2632" s="144">
        <f>IFERROR(_xll.qlIndexFixing(Index1M,$H2632,TRUE,_xll.ohTrigger(RecalcTrigger,Trigger1M)),NA())</f>
        <v>4.0239056585514299E-3</v>
      </c>
      <c r="K2632" s="44">
        <f>IFERROR(_xll.qlIndexFixing(Index3M,H2632,TRUE,_xll.ohTrigger(RecalcTrigger,Trigger3M)),NA())</f>
        <v>4.2161086828638467E-3</v>
      </c>
      <c r="L2632" s="44">
        <f>IFERROR(_xll.qlIndexFixing(Index6M,$H2632,TRUE,_xll.ohTrigger(RecalcTrigger,Trigger6M)),NA())</f>
        <v>4.8200931522088169E-3</v>
      </c>
      <c r="M2632" s="145">
        <f>IFERROR(_xll.qlIndexFixing(Index1Y,$H2632,TRUE,_xll.ohTrigger(RecalcTrigger,Trigger1Y)),NA())</f>
        <v>4.376713964124747E-3</v>
      </c>
      <c r="N2632" s="144">
        <f>IFERROR(_xll.qlIndexFixing(ONIndex1M,I2632,TRUE,_xll.ohTrigger(RecalcTrigger,Trigger1M)),NA())</f>
        <v>4.0305416497954383E-3</v>
      </c>
      <c r="O2632" s="44">
        <f>IFERROR(_xll.qlIndexFixing(ONIndex3M,I2632,TRUE,_xll.ohTrigger(RecalcTrigger,Trigger3M)),NA())</f>
        <v>4.2407606050787194E-3</v>
      </c>
      <c r="P2632" s="44">
        <f>IFERROR(_xll.qlIndexFixing(ONIndex6M,I2632,TRUE,_xll.ohTrigger(RecalcTrigger,Trigger6M)),NA())</f>
        <v>4.8994036759619775E-3</v>
      </c>
      <c r="Q2632" s="145">
        <f>IFERROR(_xll.qlIndexFixing(ONIndex1Y,I2632,TRUE,_xll.ohTrigger(RecalcTrigger,Trigger1Y)),NA())</f>
        <v>4.4726387666305101E-3</v>
      </c>
    </row>
    <row r="2633" spans="2:17" x14ac:dyDescent="0.2">
      <c r="B2633" s="39" t="s">
        <v>42</v>
      </c>
      <c r="D2633" s="42">
        <f>_xll.qlCalendarAdvance(Calendar,$D2632,B2633,"f",FALSE)</f>
        <v>58215</v>
      </c>
      <c r="E2633" s="139">
        <f>_xll.qlInterestRateIndexValueDate(IndexON,D2633)</f>
        <v>58215</v>
      </c>
      <c r="F2633" s="155">
        <f>IFERROR(_xll.qlIndexFixing(IndexON,D2633,TRUE,_xll.ohTrigger(RecalcTrigger,TriggerON)),NA())</f>
        <v>4.0387038334444014E-3</v>
      </c>
      <c r="H2633" s="42">
        <f>_xll.qlCalendarAdvance(Calendar,$H2632,B2633,"f",FALSE)</f>
        <v>58215</v>
      </c>
      <c r="I2633" s="139">
        <f>_xll.qlInterestRateIndexValueDate(Index1M,$H2633)</f>
        <v>58217</v>
      </c>
      <c r="J2633" s="144">
        <f>IFERROR(_xll.qlIndexFixing(Index1M,$H2633,TRUE,_xll.ohTrigger(RecalcTrigger,Trigger1M)),NA())</f>
        <v>4.0194503085924649E-3</v>
      </c>
      <c r="K2633" s="44">
        <f>IFERROR(_xll.qlIndexFixing(Index3M,H2633,TRUE,_xll.ohTrigger(RecalcTrigger,Trigger3M)),NA())</f>
        <v>4.2115963921193168E-3</v>
      </c>
      <c r="L2633" s="44">
        <f>IFERROR(_xll.qlIndexFixing(Index6M,$H2633,TRUE,_xll.ohTrigger(RecalcTrigger,Trigger6M)),NA())</f>
        <v>4.813167307900006E-3</v>
      </c>
      <c r="M2633" s="145">
        <f>IFERROR(_xll.qlIndexFixing(Index1Y,$H2633,TRUE,_xll.ohTrigger(RecalcTrigger,Trigger1Y)),NA())</f>
        <v>4.3726921671986049E-3</v>
      </c>
      <c r="N2633" s="144">
        <f>IFERROR(_xll.qlIndexFixing(ONIndex1M,I2633,TRUE,_xll.ohTrigger(RecalcTrigger,Trigger1M)),NA())</f>
        <v>4.0260676562997588E-3</v>
      </c>
      <c r="O2633" s="44">
        <f>IFERROR(_xll.qlIndexFixing(ONIndex3M,I2633,TRUE,_xll.ohTrigger(RecalcTrigger,Trigger3M)),NA())</f>
        <v>4.2361761389120289E-3</v>
      </c>
      <c r="P2633" s="44">
        <f>IFERROR(_xll.qlIndexFixing(ONIndex6M,I2633,TRUE,_xll.ohTrigger(RecalcTrigger,Trigger6M)),NA())</f>
        <v>4.8929540095610236E-3</v>
      </c>
      <c r="Q2633" s="145">
        <f>IFERROR(_xll.qlIndexFixing(ONIndex1Y,I2633,TRUE,_xll.ohTrigger(RecalcTrigger,Trigger1Y)),NA())</f>
        <v>4.4683023212677142E-3</v>
      </c>
    </row>
    <row r="2634" spans="2:17" x14ac:dyDescent="0.2">
      <c r="B2634" s="39" t="s">
        <v>42</v>
      </c>
      <c r="D2634" s="42">
        <f>_xll.qlCalendarAdvance(Calendar,$D2633,B2634,"f",FALSE)</f>
        <v>58222</v>
      </c>
      <c r="E2634" s="139">
        <f>_xll.qlInterestRateIndexValueDate(IndexON,D2634)</f>
        <v>58222</v>
      </c>
      <c r="F2634" s="155">
        <f>IFERROR(_xll.qlIndexFixing(IndexON,D2634,TRUE,_xll.ohTrigger(RecalcTrigger,TriggerON)),NA())</f>
        <v>4.0345358425319944E-3</v>
      </c>
      <c r="H2634" s="42">
        <f>_xll.qlCalendarAdvance(Calendar,$H2633,B2634,"f",FALSE)</f>
        <v>58222</v>
      </c>
      <c r="I2634" s="139">
        <f>_xll.qlInterestRateIndexValueDate(Index1M,$H2634)</f>
        <v>58224</v>
      </c>
      <c r="J2634" s="144">
        <f>IFERROR(_xll.qlIndexFixing(Index1M,$H2634,TRUE,_xll.ohTrigger(RecalcTrigger,Trigger1M)),NA())</f>
        <v>4.015007274406901E-3</v>
      </c>
      <c r="K2634" s="44">
        <f>IFERROR(_xll.qlIndexFixing(Index3M,H2634,TRUE,_xll.ohTrigger(RecalcTrigger,Trigger3M)),NA())</f>
        <v>4.2070971702077593E-3</v>
      </c>
      <c r="L2634" s="44">
        <f>IFERROR(_xll.qlIndexFixing(Index6M,$H2634,TRUE,_xll.ohTrigger(RecalcTrigger,Trigger6M)),NA())</f>
        <v>4.8076381902927125E-3</v>
      </c>
      <c r="M2634" s="145">
        <f>IFERROR(_xll.qlIndexFixing(Index1Y,$H2634,TRUE,_xll.ohTrigger(RecalcTrigger,Trigger1Y)),NA())</f>
        <v>4.3686836474520355E-3</v>
      </c>
      <c r="N2634" s="144">
        <f>IFERROR(_xll.qlIndexFixing(ONIndex1M,I2634,TRUE,_xll.ohTrigger(RecalcTrigger,Trigger1M)),NA())</f>
        <v>4.0216059254749581E-3</v>
      </c>
      <c r="O2634" s="44">
        <f>IFERROR(_xll.qlIndexFixing(ONIndex3M,I2634,TRUE,_xll.ohTrigger(RecalcTrigger,Trigger3M)),NA())</f>
        <v>4.2316045491652687E-3</v>
      </c>
      <c r="P2634" s="44">
        <f>IFERROR(_xll.qlIndexFixing(ONIndex6M,I2634,TRUE,_xll.ohTrigger(RecalcTrigger,Trigger6M)),NA())</f>
        <v>4.8864684659388757E-3</v>
      </c>
      <c r="Q2634" s="145">
        <f>IFERROR(_xll.qlIndexFixing(ONIndex1Y,I2634,TRUE,_xll.ohTrigger(RecalcTrigger,Trigger1Y)),NA())</f>
        <v>4.4639783949307343E-3</v>
      </c>
    </row>
    <row r="2635" spans="2:17" x14ac:dyDescent="0.2">
      <c r="B2635" s="39" t="s">
        <v>42</v>
      </c>
      <c r="D2635" s="42">
        <f>_xll.qlCalendarAdvance(Calendar,$D2634,B2635,"f",FALSE)</f>
        <v>58229</v>
      </c>
      <c r="E2635" s="139">
        <f>_xll.qlInterestRateIndexValueDate(IndexON,D2635)</f>
        <v>58229</v>
      </c>
      <c r="F2635" s="155">
        <f>IFERROR(_xll.qlIndexFixing(IndexON,D2635,TRUE,_xll.ohTrigger(RecalcTrigger,TriggerON)),NA())</f>
        <v>4.0303795305174361E-3</v>
      </c>
      <c r="H2635" s="42">
        <f>_xll.qlCalendarAdvance(Calendar,$H2634,B2635,"f",FALSE)</f>
        <v>58229</v>
      </c>
      <c r="I2635" s="139">
        <f>_xll.qlInterestRateIndexValueDate(Index1M,$H2635)</f>
        <v>58231</v>
      </c>
      <c r="J2635" s="144">
        <f>IFERROR(_xll.qlIndexFixing(Index1M,$H2635,TRUE,_xll.ohTrigger(RecalcTrigger,Trigger1M)),NA())</f>
        <v>4.0105765847142649E-3</v>
      </c>
      <c r="K2635" s="44">
        <f>IFERROR(_xll.qlIndexFixing(Index3M,H2635,TRUE,_xll.ohTrigger(RecalcTrigger,Trigger3M)),NA())</f>
        <v>4.2026110463562298E-3</v>
      </c>
      <c r="L2635" s="44">
        <f>IFERROR(_xll.qlIndexFixing(Index6M,$H2635,TRUE,_xll.ohTrigger(RecalcTrigger,Trigger6M)),NA())</f>
        <v>4.8006472521753499E-3</v>
      </c>
      <c r="M2635" s="145">
        <f>IFERROR(_xll.qlIndexFixing(Index1Y,$H2635,TRUE,_xll.ohTrigger(RecalcTrigger,Trigger1Y)),NA())</f>
        <v>4.364688431476812E-3</v>
      </c>
      <c r="N2635" s="144">
        <f>IFERROR(_xll.qlIndexFixing(ONIndex1M,I2635,TRUE,_xll.ohTrigger(RecalcTrigger,Trigger1M)),NA())</f>
        <v>4.0171564859381448E-3</v>
      </c>
      <c r="O2635" s="44">
        <f>IFERROR(_xll.qlIndexFixing(ONIndex3M,I2635,TRUE,_xll.ohTrigger(RecalcTrigger,Trigger3M)),NA())</f>
        <v>4.2270458651749721E-3</v>
      </c>
      <c r="P2635" s="44">
        <f>IFERROR(_xll.qlIndexFixing(ONIndex6M,I2635,TRUE,_xll.ohTrigger(RecalcTrigger,Trigger6M)),NA())</f>
        <v>4.8799469920179916E-3</v>
      </c>
      <c r="Q2635" s="145">
        <f>IFERROR(_xll.qlIndexFixing(ONIndex1Y,I2635,TRUE,_xll.ohTrigger(RecalcTrigger,Trigger1Y)),NA())</f>
        <v>4.4596670143182138E-3</v>
      </c>
    </row>
    <row r="2636" spans="2:17" x14ac:dyDescent="0.2">
      <c r="B2636" s="39" t="s">
        <v>42</v>
      </c>
      <c r="D2636" s="42">
        <f>_xll.qlCalendarAdvance(Calendar,$D2635,B2636,"f",FALSE)</f>
        <v>58236</v>
      </c>
      <c r="E2636" s="139">
        <f>_xll.qlInterestRateIndexValueDate(IndexON,D2636)</f>
        <v>58236</v>
      </c>
      <c r="F2636" s="155">
        <f>IFERROR(_xll.qlIndexFixing(IndexON,D2636,TRUE,_xll.ohTrigger(RecalcTrigger,TriggerON)),NA())</f>
        <v>4.0262349245789864E-3</v>
      </c>
      <c r="H2636" s="42">
        <f>_xll.qlCalendarAdvance(Calendar,$H2635,B2636,"f",FALSE)</f>
        <v>58236</v>
      </c>
      <c r="I2636" s="139">
        <f>_xll.qlInterestRateIndexValueDate(Index1M,$H2636)</f>
        <v>58238</v>
      </c>
      <c r="J2636" s="144">
        <f>IFERROR(_xll.qlIndexFixing(Index1M,$H2636,TRUE,_xll.ohTrigger(RecalcTrigger,Trigger1M)),NA())</f>
        <v>4.0061582682240915E-3</v>
      </c>
      <c r="K2636" s="44">
        <f>IFERROR(_xll.qlIndexFixing(Index3M,H2636,TRUE,_xll.ohTrigger(RecalcTrigger,Trigger3M)),NA())</f>
        <v>4.1981380497952588E-3</v>
      </c>
      <c r="L2636" s="44">
        <f>IFERROR(_xll.qlIndexFixing(Index6M,$H2636,TRUE,_xll.ohTrigger(RecalcTrigger,Trigger6M)),NA())</f>
        <v>4.7936196041157963E-3</v>
      </c>
      <c r="M2636" s="145">
        <f>IFERROR(_xll.qlIndexFixing(Index1Y,$H2636,TRUE,_xll.ohTrigger(RecalcTrigger,Trigger1Y)),NA())</f>
        <v>4.3607065458644888E-3</v>
      </c>
      <c r="N2636" s="144">
        <f>IFERROR(_xll.qlIndexFixing(ONIndex1M,I2636,TRUE,_xll.ohTrigger(RecalcTrigger,Trigger1M)),NA())</f>
        <v>4.0127193666261718E-3</v>
      </c>
      <c r="O2636" s="44">
        <f>IFERROR(_xll.qlIndexFixing(ONIndex3M,I2636,TRUE,_xll.ohTrigger(RecalcTrigger,Trigger3M)),NA())</f>
        <v>4.222500116197736E-3</v>
      </c>
      <c r="P2636" s="44">
        <f>IFERROR(_xll.qlIndexFixing(ONIndex6M,I2636,TRUE,_xll.ohTrigger(RecalcTrigger,Trigger6M)),NA())</f>
        <v>4.8733895344010847E-3</v>
      </c>
      <c r="Q2636" s="145">
        <f>IFERROR(_xll.qlIndexFixing(ONIndex1Y,I2636,TRUE,_xll.ohTrigger(RecalcTrigger,Trigger1Y)),NA())</f>
        <v>4.4553682058889876E-3</v>
      </c>
    </row>
    <row r="2637" spans="2:17" x14ac:dyDescent="0.2">
      <c r="B2637" s="39" t="s">
        <v>42</v>
      </c>
      <c r="D2637" s="42">
        <f>_xll.qlCalendarAdvance(Calendar,$D2636,B2637,"f",FALSE)</f>
        <v>58243</v>
      </c>
      <c r="E2637" s="139">
        <f>_xll.qlInterestRateIndexValueDate(IndexON,D2637)</f>
        <v>58243</v>
      </c>
      <c r="F2637" s="155">
        <f>IFERROR(_xll.qlIndexFixing(IndexON,D2637,TRUE,_xll.ohTrigger(RecalcTrigger,TriggerON)),NA())</f>
        <v>4.0221020513353523E-3</v>
      </c>
      <c r="H2637" s="42">
        <f>_xll.qlCalendarAdvance(Calendar,$H2636,B2637,"f",FALSE)</f>
        <v>58243</v>
      </c>
      <c r="I2637" s="139">
        <f>_xll.qlInterestRateIndexValueDate(Index1M,$H2637)</f>
        <v>58245</v>
      </c>
      <c r="J2637" s="144">
        <f>IFERROR(_xll.qlIndexFixing(Index1M,$H2637,TRUE,_xll.ohTrigger(RecalcTrigger,Trigger1M)),NA())</f>
        <v>4.0017523536559074E-3</v>
      </c>
      <c r="K2637" s="44">
        <f>IFERROR(_xll.qlIndexFixing(Index3M,H2637,TRUE,_xll.ohTrigger(RecalcTrigger,Trigger3M)),NA())</f>
        <v>4.1936782097510335E-3</v>
      </c>
      <c r="L2637" s="44">
        <f>IFERROR(_xll.qlIndexFixing(Index6M,$H2637,TRUE,_xll.ohTrigger(RecalcTrigger,Trigger6M)),NA())</f>
        <v>4.7865551931002845E-3</v>
      </c>
      <c r="M2637" s="145">
        <f>IFERROR(_xll.qlIndexFixing(Index1Y,$H2637,TRUE,_xll.ohTrigger(RecalcTrigger,Trigger1Y)),NA())</f>
        <v>4.3567380172068381E-3</v>
      </c>
      <c r="N2637" s="144">
        <f>IFERROR(_xll.qlIndexFixing(ONIndex1M,I2637,TRUE,_xll.ohTrigger(RecalcTrigger,Trigger1M)),NA())</f>
        <v>4.0082945959163396E-3</v>
      </c>
      <c r="O2637" s="44">
        <f>IFERROR(_xll.qlIndexFixing(ONIndex3M,I2637,TRUE,_xll.ohTrigger(RecalcTrigger,Trigger3M)),NA())</f>
        <v>4.2179673313302857E-3</v>
      </c>
      <c r="P2637" s="44">
        <f>IFERROR(_xll.qlIndexFixing(ONIndex6M,I2637,TRUE,_xll.ohTrigger(RecalcTrigger,Trigger6M)),NA())</f>
        <v>4.8667960399306764E-3</v>
      </c>
      <c r="Q2637" s="145">
        <f>IFERROR(_xll.qlIndexFixing(ONIndex1Y,I2637,TRUE,_xll.ohTrigger(RecalcTrigger,Trigger1Y)),NA())</f>
        <v>4.4510819961818271E-3</v>
      </c>
    </row>
    <row r="2638" spans="2:17" x14ac:dyDescent="0.2">
      <c r="B2638" s="39" t="s">
        <v>42</v>
      </c>
      <c r="D2638" s="42">
        <f>_xll.qlCalendarAdvance(Calendar,$D2637,B2638,"f",FALSE)</f>
        <v>58250</v>
      </c>
      <c r="E2638" s="139">
        <f>_xll.qlInterestRateIndexValueDate(IndexON,D2638)</f>
        <v>58250</v>
      </c>
      <c r="F2638" s="155">
        <f>IFERROR(_xll.qlIndexFixing(IndexON,D2638,TRUE,_xll.ohTrigger(RecalcTrigger,TriggerON)),NA())</f>
        <v>4.0179809379647935E-3</v>
      </c>
      <c r="H2638" s="42">
        <f>_xll.qlCalendarAdvance(Calendar,$H2637,B2638,"f",FALSE)</f>
        <v>58250</v>
      </c>
      <c r="I2638" s="139">
        <f>_xll.qlInterestRateIndexValueDate(Index1M,$H2638)</f>
        <v>58252</v>
      </c>
      <c r="J2638" s="144">
        <f>IFERROR(_xll.qlIndexFixing(Index1M,$H2638,TRUE,_xll.ohTrigger(RecalcTrigger,Trigger1M)),NA())</f>
        <v>3.9973588697192475E-3</v>
      </c>
      <c r="K2638" s="44">
        <f>IFERROR(_xll.qlIndexFixing(Index3M,H2638,TRUE,_xll.ohTrigger(RecalcTrigger,Trigger3M)),NA())</f>
        <v>4.1892315554532163E-3</v>
      </c>
      <c r="L2638" s="44">
        <f>IFERROR(_xll.qlIndexFixing(Index6M,$H2638,TRUE,_xll.ohTrigger(RecalcTrigger,Trigger6M)),NA())</f>
        <v>4.7779877811098478E-3</v>
      </c>
      <c r="M2638" s="145">
        <f>IFERROR(_xll.qlIndexFixing(Index1Y,$H2638,TRUE,_xll.ohTrigger(RecalcTrigger,Trigger1Y)),NA())</f>
        <v>4.3527828720954153E-3</v>
      </c>
      <c r="N2638" s="144">
        <f>IFERROR(_xll.qlIndexFixing(ONIndex1M,I2638,TRUE,_xll.ohTrigger(RecalcTrigger,Trigger1M)),NA())</f>
        <v>4.0038822028254373E-3</v>
      </c>
      <c r="O2638" s="44">
        <f>IFERROR(_xll.qlIndexFixing(ONIndex3M,I2638,TRUE,_xll.ohTrigger(RecalcTrigger,Trigger3M)),NA())</f>
        <v>4.2134475398292182E-3</v>
      </c>
      <c r="P2638" s="44">
        <f>IFERROR(_xll.qlIndexFixing(ONIndex6M,I2638,TRUE,_xll.ohTrigger(RecalcTrigger,Trigger6M)),NA())</f>
        <v>4.8601664552094803E-3</v>
      </c>
      <c r="Q2638" s="145">
        <f>IFERROR(_xll.qlIndexFixing(ONIndex1Y,I2638,TRUE,_xll.ohTrigger(RecalcTrigger,Trigger1Y)),NA())</f>
        <v>4.4468084121351836E-3</v>
      </c>
    </row>
    <row r="2639" spans="2:17" x14ac:dyDescent="0.2">
      <c r="B2639" s="39" t="s">
        <v>42</v>
      </c>
      <c r="D2639" s="42">
        <f>_xll.qlCalendarAdvance(Calendar,$D2638,B2639,"f",FALSE)</f>
        <v>58257</v>
      </c>
      <c r="E2639" s="139">
        <f>_xll.qlInterestRateIndexValueDate(IndexON,D2639)</f>
        <v>58257</v>
      </c>
      <c r="F2639" s="155">
        <f>IFERROR(_xll.qlIndexFixing(IndexON,D2639,TRUE,_xll.ohTrigger(RecalcTrigger,TriggerON)),NA())</f>
        <v>4.0138716113258255E-3</v>
      </c>
      <c r="H2639" s="42">
        <f>_xll.qlCalendarAdvance(Calendar,$H2638,B2639,"f",FALSE)</f>
        <v>58257</v>
      </c>
      <c r="I2639" s="139">
        <f>_xll.qlInterestRateIndexValueDate(Index1M,$H2639)</f>
        <v>58259</v>
      </c>
      <c r="J2639" s="144">
        <f>IFERROR(_xll.qlIndexFixing(Index1M,$H2639,TRUE,_xll.ohTrigger(RecalcTrigger,Trigger1M)),NA())</f>
        <v>3.9929778451286424E-3</v>
      </c>
      <c r="K2639" s="44">
        <f>IFERROR(_xll.qlIndexFixing(Index3M,H2639,TRUE,_xll.ohTrigger(RecalcTrigger,Trigger3M)),NA())</f>
        <v>4.1847981161297308E-3</v>
      </c>
      <c r="L2639" s="44">
        <f>IFERROR(_xll.qlIndexFixing(Index6M,$H2639,TRUE,_xll.ohTrigger(RecalcTrigger,Trigger6M)),NA())</f>
        <v>4.7708414436461203E-3</v>
      </c>
      <c r="M2639" s="145">
        <f>IFERROR(_xll.qlIndexFixing(Index1Y,$H2639,TRUE,_xll.ohTrigger(RecalcTrigger,Trigger1Y)),NA())</f>
        <v>4.3488411371222094E-3</v>
      </c>
      <c r="N2639" s="144">
        <f>IFERROR(_xll.qlIndexFixing(ONIndex1M,I2639,TRUE,_xll.ohTrigger(RecalcTrigger,Trigger1M)),NA())</f>
        <v>3.9994822158906373E-3</v>
      </c>
      <c r="O2639" s="44">
        <f>IFERROR(_xll.qlIndexFixing(ONIndex3M,I2639,TRUE,_xll.ohTrigger(RecalcTrigger,Trigger3M)),NA())</f>
        <v>4.2089407710310667E-3</v>
      </c>
      <c r="P2639" s="44">
        <f>IFERROR(_xll.qlIndexFixing(ONIndex6M,I2639,TRUE,_xll.ohTrigger(RecalcTrigger,Trigger6M)),NA())</f>
        <v>4.8535007269201458E-3</v>
      </c>
      <c r="Q2639" s="145">
        <f>IFERROR(_xll.qlIndexFixing(ONIndex1Y,I2639,TRUE,_xll.ohTrigger(RecalcTrigger,Trigger1Y)),NA())</f>
        <v>4.4425474802078924E-3</v>
      </c>
    </row>
    <row r="2640" spans="2:17" x14ac:dyDescent="0.2">
      <c r="B2640" s="39" t="s">
        <v>42</v>
      </c>
      <c r="D2640" s="42">
        <f>_xll.qlCalendarAdvance(Calendar,$D2639,B2640,"f",FALSE)</f>
        <v>58264</v>
      </c>
      <c r="E2640" s="139">
        <f>_xll.qlInterestRateIndexValueDate(IndexON,D2640)</f>
        <v>58264</v>
      </c>
      <c r="F2640" s="155">
        <f>IFERROR(_xll.qlIndexFixing(IndexON,D2640,TRUE,_xll.ohTrigger(RecalcTrigger,TriggerON)),NA())</f>
        <v>4.0097740984368357E-3</v>
      </c>
      <c r="H2640" s="42">
        <f>_xll.qlCalendarAdvance(Calendar,$H2639,B2640,"f",FALSE)</f>
        <v>58264</v>
      </c>
      <c r="I2640" s="139">
        <f>_xll.qlInterestRateIndexValueDate(Index1M,$H2640)</f>
        <v>58266</v>
      </c>
      <c r="J2640" s="144">
        <f>IFERROR(_xll.qlIndexFixing(Index1M,$H2640,TRUE,_xll.ohTrigger(RecalcTrigger,Trigger1M)),NA())</f>
        <v>3.988609308601121E-3</v>
      </c>
      <c r="K2640" s="44">
        <f>IFERROR(_xll.qlIndexFixing(Index3M,H2640,TRUE,_xll.ohTrigger(RecalcTrigger,Trigger3M)),NA())</f>
        <v>4.1803779210111093E-3</v>
      </c>
      <c r="L2640" s="44">
        <f>IFERROR(_xll.qlIndexFixing(Index6M,$H2640,TRUE,_xll.ohTrigger(RecalcTrigger,Trigger6M)),NA())</f>
        <v>4.7636581718085531E-3</v>
      </c>
      <c r="M2640" s="145">
        <f>IFERROR(_xll.qlIndexFixing(Index1Y,$H2640,TRUE,_xll.ohTrigger(RecalcTrigger,Trigger1Y)),NA())</f>
        <v>4.3449128388792103E-3</v>
      </c>
      <c r="N2640" s="144">
        <f>IFERROR(_xll.qlIndexFixing(ONIndex1M,I2640,TRUE,_xll.ohTrigger(RecalcTrigger,Trigger1M)),NA())</f>
        <v>3.9950946638889206E-3</v>
      </c>
      <c r="O2640" s="44">
        <f>IFERROR(_xll.qlIndexFixing(ONIndex3M,I2640,TRUE,_xll.ohTrigger(RecalcTrigger,Trigger3M)),NA())</f>
        <v>4.2044470540325563E-3</v>
      </c>
      <c r="P2640" s="44">
        <f>IFERROR(_xll.qlIndexFixing(ONIndex6M,I2640,TRUE,_xll.ohTrigger(RecalcTrigger,Trigger6M)),NA())</f>
        <v>4.8467988019051944E-3</v>
      </c>
      <c r="Q2640" s="145">
        <f>IFERROR(_xll.qlIndexFixing(ONIndex1Y,I2640,TRUE,_xll.ohTrigger(RecalcTrigger,Trigger1Y)),NA())</f>
        <v>4.4382992270186605E-3</v>
      </c>
    </row>
    <row r="2641" spans="2:17" x14ac:dyDescent="0.2">
      <c r="B2641" s="39" t="s">
        <v>42</v>
      </c>
      <c r="D2641" s="42">
        <f>_xll.qlCalendarAdvance(Calendar,$D2640,B2641,"f",FALSE)</f>
        <v>58271</v>
      </c>
      <c r="E2641" s="139">
        <f>_xll.qlInterestRateIndexValueDate(IndexON,D2641)</f>
        <v>58271</v>
      </c>
      <c r="F2641" s="155">
        <f>IFERROR(_xll.qlIndexFixing(IndexON,D2641,TRUE,_xll.ohTrigger(RecalcTrigger,TriggerON)),NA())</f>
        <v>4.0056884259964676E-3</v>
      </c>
      <c r="H2641" s="42">
        <f>_xll.qlCalendarAdvance(Calendar,$H2640,B2641,"f",FALSE)</f>
        <v>58271</v>
      </c>
      <c r="I2641" s="139">
        <f>_xll.qlInterestRateIndexValueDate(Index1M,$H2641)</f>
        <v>58273</v>
      </c>
      <c r="J2641" s="144">
        <f>IFERROR(_xll.qlIndexFixing(Index1M,$H2641,TRUE,_xll.ohTrigger(RecalcTrigger,Trigger1M)),NA())</f>
        <v>3.9842532888487159E-3</v>
      </c>
      <c r="K2641" s="44">
        <f>IFERROR(_xll.qlIndexFixing(Index3M,H2641,TRUE,_xll.ohTrigger(RecalcTrigger,Trigger3M)),NA())</f>
        <v>4.1759709993226682E-3</v>
      </c>
      <c r="L2641" s="44">
        <f>IFERROR(_xll.qlIndexFixing(Index6M,$H2641,TRUE,_xll.ohTrigger(RecalcTrigger,Trigger6M)),NA())</f>
        <v>4.7564379125999701E-3</v>
      </c>
      <c r="M2641" s="145">
        <f>IFERROR(_xll.qlIndexFixing(Index1Y,$H2641,TRUE,_xll.ohTrigger(RecalcTrigger,Trigger1Y)),NA())</f>
        <v>4.3409980039588424E-3</v>
      </c>
      <c r="N2641" s="144">
        <f>IFERROR(_xll.qlIndexFixing(ONIndex1M,I2641,TRUE,_xll.ohTrigger(RecalcTrigger,Trigger1M)),NA())</f>
        <v>3.990719575677204E-3</v>
      </c>
      <c r="O2641" s="44">
        <f>IFERROR(_xll.qlIndexFixing(ONIndex3M,I2641,TRUE,_xll.ohTrigger(RecalcTrigger,Trigger3M)),NA())</f>
        <v>4.1999664183300922E-3</v>
      </c>
      <c r="P2641" s="44">
        <f>IFERROR(_xll.qlIndexFixing(ONIndex6M,I2641,TRUE,_xll.ohTrigger(RecalcTrigger,Trigger6M)),NA())</f>
        <v>4.8400606270071478E-3</v>
      </c>
      <c r="Q2641" s="145">
        <f>IFERROR(_xll.qlIndexFixing(ONIndex1Y,I2641,TRUE,_xll.ohTrigger(RecalcTrigger,Trigger1Y)),NA())</f>
        <v>4.4340636793460675E-3</v>
      </c>
    </row>
    <row r="2642" spans="2:17" x14ac:dyDescent="0.2">
      <c r="B2642" s="39" t="s">
        <v>42</v>
      </c>
      <c r="D2642" s="42">
        <f>_xll.qlCalendarAdvance(Calendar,$D2641,B2642,"f",FALSE)</f>
        <v>58278</v>
      </c>
      <c r="E2642" s="139">
        <f>_xll.qlInterestRateIndexValueDate(IndexON,D2642)</f>
        <v>58278</v>
      </c>
      <c r="F2642" s="155">
        <f>IFERROR(_xll.qlIndexFixing(IndexON,D2642,TRUE,_xll.ohTrigger(RecalcTrigger,TriggerON)),NA())</f>
        <v>4.0016146211829806E-3</v>
      </c>
      <c r="H2642" s="42">
        <f>_xll.qlCalendarAdvance(Calendar,$H2641,B2642,"f",FALSE)</f>
        <v>58278</v>
      </c>
      <c r="I2642" s="139">
        <f>_xll.qlInterestRateIndexValueDate(Index1M,$H2642)</f>
        <v>58280</v>
      </c>
      <c r="J2642" s="144">
        <f>IFERROR(_xll.qlIndexFixing(Index1M,$H2642,TRUE,_xll.ohTrigger(RecalcTrigger,Trigger1M)),NA())</f>
        <v>3.9799098145834599E-3</v>
      </c>
      <c r="K2642" s="44">
        <f>IFERROR(_xll.qlIndexFixing(Index3M,H2642,TRUE,_xll.ohTrigger(RecalcTrigger,Trigger3M)),NA())</f>
        <v>4.1715773802940706E-3</v>
      </c>
      <c r="L2642" s="44">
        <f>IFERROR(_xll.qlIndexFixing(Index6M,$H2642,TRUE,_xll.ohTrigger(RecalcTrigger,Trigger6M)),NA())</f>
        <v>4.7491806130283533E-3</v>
      </c>
      <c r="M2642" s="145">
        <f>IFERROR(_xll.qlIndexFixing(Index1Y,$H2642,TRUE,_xll.ohTrigger(RecalcTrigger,Trigger1Y)),NA())</f>
        <v>4.3370966589530947E-3</v>
      </c>
      <c r="N2642" s="144">
        <f>IFERROR(_xll.qlIndexFixing(ONIndex1M,I2642,TRUE,_xll.ohTrigger(RecalcTrigger,Trigger1M)),NA())</f>
        <v>3.9863569797127241E-3</v>
      </c>
      <c r="O2642" s="44">
        <f>IFERROR(_xll.qlIndexFixing(ONIndex3M,I2642,TRUE,_xll.ohTrigger(RecalcTrigger,Trigger3M)),NA())</f>
        <v>4.1954988929404635E-3</v>
      </c>
      <c r="P2642" s="44">
        <f>IFERROR(_xll.qlIndexFixing(ONIndex6M,I2642,TRUE,_xll.ohTrigger(RecalcTrigger,Trigger6M)),NA())</f>
        <v>4.8332861486688472E-3</v>
      </c>
      <c r="Q2642" s="145">
        <f>IFERROR(_xll.qlIndexFixing(ONIndex1Y,I2642,TRUE,_xll.ohTrigger(RecalcTrigger,Trigger1Y)),NA())</f>
        <v>4.4298408636489484E-3</v>
      </c>
    </row>
    <row r="2643" spans="2:17" x14ac:dyDescent="0.2">
      <c r="B2643" s="39" t="s">
        <v>42</v>
      </c>
      <c r="D2643" s="42">
        <f>_xll.qlCalendarAdvance(Calendar,$D2642,B2643,"f",FALSE)</f>
        <v>58285</v>
      </c>
      <c r="E2643" s="139">
        <f>_xll.qlInterestRateIndexValueDate(IndexON,D2643)</f>
        <v>58285</v>
      </c>
      <c r="F2643" s="155">
        <f>IFERROR(_xll.qlIndexFixing(IndexON,D2643,TRUE,_xll.ohTrigger(RecalcTrigger,TriggerON)),NA())</f>
        <v>3.9975527107749542E-3</v>
      </c>
      <c r="H2643" s="42">
        <f>_xll.qlCalendarAdvance(Calendar,$H2642,B2643,"f",FALSE)</f>
        <v>58285</v>
      </c>
      <c r="I2643" s="139">
        <f>_xll.qlInterestRateIndexValueDate(Index1M,$H2643)</f>
        <v>58287</v>
      </c>
      <c r="J2643" s="144">
        <f>IFERROR(_xll.qlIndexFixing(Index1M,$H2643,TRUE,_xll.ohTrigger(RecalcTrigger,Trigger1M)),NA())</f>
        <v>3.9764380673288661E-3</v>
      </c>
      <c r="K2643" s="44">
        <f>IFERROR(_xll.qlIndexFixing(Index3M,H2643,TRUE,_xll.ohTrigger(RecalcTrigger,Trigger3M)),NA())</f>
        <v>4.1671970931549786E-3</v>
      </c>
      <c r="L2643" s="44">
        <f>IFERROR(_xll.qlIndexFixing(Index6M,$H2643,TRUE,_xll.ohTrigger(RecalcTrigger,Trigger6M)),NA())</f>
        <v>4.7433937365760426E-3</v>
      </c>
      <c r="M2643" s="145">
        <f>IFERROR(_xll.qlIndexFixing(Index1Y,$H2643,TRUE,_xll.ohTrigger(RecalcTrigger,Trigger1Y)),NA())</f>
        <v>4.3339373633958216E-3</v>
      </c>
      <c r="N2643" s="144">
        <f>IFERROR(_xll.qlIndexFixing(ONIndex1M,I2643,TRUE,_xll.ohTrigger(RecalcTrigger,Trigger1M)),NA())</f>
        <v>3.9820069048523976E-3</v>
      </c>
      <c r="O2643" s="44">
        <f>IFERROR(_xll.qlIndexFixing(ONIndex3M,I2643,TRUE,_xll.ohTrigger(RecalcTrigger,Trigger3M)),NA())</f>
        <v>4.1910445071202673E-3</v>
      </c>
      <c r="P2643" s="44">
        <f>IFERROR(_xll.qlIndexFixing(ONIndex6M,I2643,TRUE,_xll.ohTrigger(RecalcTrigger,Trigger6M)),NA())</f>
        <v>4.8264753138926864E-3</v>
      </c>
      <c r="Q2643" s="145">
        <f>IFERROR(_xll.qlIndexFixing(ONIndex1Y,I2643,TRUE,_xll.ohTrigger(RecalcTrigger,Trigger1Y)),NA())</f>
        <v>4.4256308066259464E-3</v>
      </c>
    </row>
    <row r="2644" spans="2:17" x14ac:dyDescent="0.2">
      <c r="B2644" s="39" t="s">
        <v>42</v>
      </c>
      <c r="D2644" s="42">
        <f>_xll.qlCalendarAdvance(Calendar,$D2643,B2644,"f",FALSE)</f>
        <v>58292</v>
      </c>
      <c r="E2644" s="139">
        <f>_xll.qlInterestRateIndexValueDate(IndexON,D2644)</f>
        <v>58292</v>
      </c>
      <c r="F2644" s="155">
        <f>IFERROR(_xll.qlIndexFixing(IndexON,D2644,TRUE,_xll.ohTrigger(RecalcTrigger,TriggerON)),NA())</f>
        <v>3.993502721950648E-3</v>
      </c>
      <c r="H2644" s="42">
        <f>_xll.qlCalendarAdvance(Calendar,$H2643,B2644,"f",FALSE)</f>
        <v>58292</v>
      </c>
      <c r="I2644" s="139">
        <f>_xll.qlInterestRateIndexValueDate(Index1M,$H2644)</f>
        <v>58294</v>
      </c>
      <c r="J2644" s="144">
        <f>IFERROR(_xll.qlIndexFixing(Index1M,$H2644,TRUE,_xll.ohTrigger(RecalcTrigger,Trigger1M)),NA())</f>
        <v>3.9712606173825105E-3</v>
      </c>
      <c r="K2644" s="44">
        <f>IFERROR(_xll.qlIndexFixing(Index3M,H2644,TRUE,_xll.ohTrigger(RecalcTrigger,Trigger3M)),NA())</f>
        <v>4.162830167133316E-3</v>
      </c>
      <c r="L2644" s="44">
        <f>IFERROR(_xll.qlIndexFixing(Index6M,$H2644,TRUE,_xll.ohTrigger(RecalcTrigger,Trigger6M)),NA())</f>
        <v>4.7345546808330941E-3</v>
      </c>
      <c r="M2644" s="145">
        <f>IFERROR(_xll.qlIndexFixing(Index1Y,$H2644,TRUE,_xll.ohTrigger(RecalcTrigger,Trigger1Y)),NA())</f>
        <v>4.3293345450558067E-3</v>
      </c>
      <c r="N2644" s="144">
        <f>IFERROR(_xll.qlIndexFixing(ONIndex1M,I2644,TRUE,_xll.ohTrigger(RecalcTrigger,Trigger1M)),NA())</f>
        <v>3.9776693799531415E-3</v>
      </c>
      <c r="O2644" s="44">
        <f>IFERROR(_xll.qlIndexFixing(ONIndex3M,I2644,TRUE,_xll.ohTrigger(RecalcTrigger,Trigger3M)),NA())</f>
        <v>4.1866032902859729E-3</v>
      </c>
      <c r="P2644" s="44">
        <f>IFERROR(_xll.qlIndexFixing(ONIndex6M,I2644,TRUE,_xll.ohTrigger(RecalcTrigger,Trigger6M)),NA())</f>
        <v>4.8196280691215065E-3</v>
      </c>
      <c r="Q2644" s="145">
        <f>IFERROR(_xll.qlIndexFixing(ONIndex1Y,I2644,TRUE,_xll.ohTrigger(RecalcTrigger,Trigger1Y)),NA())</f>
        <v>4.421433534975705E-3</v>
      </c>
    </row>
    <row r="2645" spans="2:17" x14ac:dyDescent="0.2">
      <c r="B2645" s="39" t="s">
        <v>42</v>
      </c>
      <c r="D2645" s="42">
        <f>_xll.qlCalendarAdvance(Calendar,$D2644,B2645,"f",FALSE)</f>
        <v>58299</v>
      </c>
      <c r="E2645" s="139">
        <f>_xll.qlInterestRateIndexValueDate(IndexON,D2645)</f>
        <v>58299</v>
      </c>
      <c r="F2645" s="155">
        <f>IFERROR(_xll.qlIndexFixing(IndexON,D2645,TRUE,_xll.ohTrigger(RecalcTrigger,TriggerON)),NA())</f>
        <v>3.9894646814886414E-3</v>
      </c>
      <c r="H2645" s="42">
        <f>_xll.qlCalendarAdvance(Calendar,$H2644,B2645,"f",FALSE)</f>
        <v>58299</v>
      </c>
      <c r="I2645" s="139">
        <f>_xll.qlInterestRateIndexValueDate(Index1M,$H2645)</f>
        <v>58301</v>
      </c>
      <c r="J2645" s="144">
        <f>IFERROR(_xll.qlIndexFixing(Index1M,$H2645,TRUE,_xll.ohTrigger(RecalcTrigger,Trigger1M)),NA())</f>
        <v>3.9669549518683844E-3</v>
      </c>
      <c r="K2645" s="44">
        <f>IFERROR(_xll.qlIndexFixing(Index3M,H2645,TRUE,_xll.ohTrigger(RecalcTrigger,Trigger3M)),NA())</f>
        <v>4.1584766314561395E-3</v>
      </c>
      <c r="L2645" s="44">
        <f>IFERROR(_xll.qlIndexFixing(Index6M,$H2645,TRUE,_xll.ohTrigger(RecalcTrigger,Trigger6M)),NA())</f>
        <v>4.7271859422370168E-3</v>
      </c>
      <c r="M2645" s="145">
        <f>IFERROR(_xll.qlIndexFixing(Index1Y,$H2645,TRUE,_xll.ohTrigger(RecalcTrigger,Trigger1Y)),NA())</f>
        <v>4.3254738293491135E-3</v>
      </c>
      <c r="N2645" s="144">
        <f>IFERROR(_xll.qlIndexFixing(ONIndex1M,I2645,TRUE,_xll.ohTrigger(RecalcTrigger,Trigger1M)),NA())</f>
        <v>3.9733444333922563E-3</v>
      </c>
      <c r="O2645" s="44">
        <f>IFERROR(_xll.qlIndexFixing(ONIndex3M,I2645,TRUE,_xll.ohTrigger(RecalcTrigger,Trigger3M)),NA())</f>
        <v>4.1821752714543692E-3</v>
      </c>
      <c r="P2645" s="44">
        <f>IFERROR(_xll.qlIndexFixing(ONIndex6M,I2645,TRUE,_xll.ohTrigger(RecalcTrigger,Trigger6M)),NA())</f>
        <v>4.8127443611978293E-3</v>
      </c>
      <c r="Q2645" s="145">
        <f>IFERROR(_xll.qlIndexFixing(ONIndex1Y,I2645,TRUE,_xll.ohTrigger(RecalcTrigger,Trigger1Y)),NA())</f>
        <v>4.4172490752369953E-3</v>
      </c>
    </row>
    <row r="2646" spans="2:17" x14ac:dyDescent="0.2">
      <c r="B2646" s="39" t="s">
        <v>42</v>
      </c>
      <c r="D2646" s="42">
        <f>_xll.qlCalendarAdvance(Calendar,$D2645,B2646,"f",FALSE)</f>
        <v>58306</v>
      </c>
      <c r="E2646" s="139">
        <f>_xll.qlInterestRateIndexValueDate(IndexON,D2646)</f>
        <v>58306</v>
      </c>
      <c r="F2646" s="155">
        <f>IFERROR(_xll.qlIndexFixing(IndexON,D2646,TRUE,_xll.ohTrigger(RecalcTrigger,TriggerON)),NA())</f>
        <v>3.9854386162474498E-3</v>
      </c>
      <c r="H2646" s="42">
        <f>_xll.qlCalendarAdvance(Calendar,$H2645,B2646,"f",FALSE)</f>
        <v>58306</v>
      </c>
      <c r="I2646" s="139">
        <f>_xll.qlInterestRateIndexValueDate(Index1M,$H2646)</f>
        <v>58308</v>
      </c>
      <c r="J2646" s="144">
        <f>IFERROR(_xll.qlIndexFixing(Index1M,$H2646,TRUE,_xll.ohTrigger(RecalcTrigger,Trigger1M)),NA())</f>
        <v>3.9626619467045265E-3</v>
      </c>
      <c r="K2646" s="44">
        <f>IFERROR(_xll.qlIndexFixing(Index3M,H2646,TRUE,_xll.ohTrigger(RecalcTrigger,Trigger3M)),NA())</f>
        <v>4.1541365153539784E-3</v>
      </c>
      <c r="L2646" s="44">
        <f>IFERROR(_xll.qlIndexFixing(Index6M,$H2646,TRUE,_xll.ohTrigger(RecalcTrigger,Trigger6M)),NA())</f>
        <v>4.7197799513321748E-3</v>
      </c>
      <c r="M2646" s="145">
        <f>IFERROR(_xll.qlIndexFixing(Index1Y,$H2646,TRUE,_xll.ohTrigger(RecalcTrigger,Trigger1Y)),NA())</f>
        <v>4.3216267099278234E-3</v>
      </c>
      <c r="N2646" s="144">
        <f>IFERROR(_xll.qlIndexFixing(ONIndex1M,I2646,TRUE,_xll.ohTrigger(RecalcTrigger,Trigger1M)),NA())</f>
        <v>3.9690320941865309E-3</v>
      </c>
      <c r="O2646" s="44">
        <f>IFERROR(_xll.qlIndexFixing(ONIndex3M,I2646,TRUE,_xll.ohTrigger(RecalcTrigger,Trigger3M)),NA())</f>
        <v>4.1777604800419255E-3</v>
      </c>
      <c r="P2646" s="44">
        <f>IFERROR(_xll.qlIndexFixing(ONIndex6M,I2646,TRUE,_xll.ohTrigger(RecalcTrigger,Trigger6M)),NA())</f>
        <v>4.8058241369641763E-3</v>
      </c>
      <c r="Q2646" s="145">
        <f>IFERROR(_xll.qlIndexFixing(ONIndex1Y,I2646,TRUE,_xll.ohTrigger(RecalcTrigger,Trigger1Y)),NA())</f>
        <v>4.4130774541084605E-3</v>
      </c>
    </row>
    <row r="2647" spans="2:17" x14ac:dyDescent="0.2">
      <c r="B2647" s="39" t="s">
        <v>42</v>
      </c>
      <c r="D2647" s="42">
        <f>_xll.qlCalendarAdvance(Calendar,$D2646,B2647,"f",FALSE)</f>
        <v>58313</v>
      </c>
      <c r="E2647" s="139">
        <f>_xll.qlInterestRateIndexValueDate(IndexON,D2647)</f>
        <v>58313</v>
      </c>
      <c r="F2647" s="155">
        <f>IFERROR(_xll.qlIndexFixing(IndexON,D2647,TRUE,_xll.ohTrigger(RecalcTrigger,TriggerON)),NA())</f>
        <v>3.9814245533253967E-3</v>
      </c>
      <c r="H2647" s="42">
        <f>_xll.qlCalendarAdvance(Calendar,$H2646,B2647,"f",FALSE)</f>
        <v>58313</v>
      </c>
      <c r="I2647" s="139">
        <f>_xll.qlInterestRateIndexValueDate(Index1M,$H2647)</f>
        <v>58315</v>
      </c>
      <c r="J2647" s="144">
        <f>IFERROR(_xll.qlIndexFixing(Index1M,$H2647,TRUE,_xll.ohTrigger(RecalcTrigger,Trigger1M)),NA())</f>
        <v>3.9583816305954755E-3</v>
      </c>
      <c r="K2647" s="44">
        <f>IFERROR(_xll.qlIndexFixing(Index3M,H2647,TRUE,_xll.ohTrigger(RecalcTrigger,Trigger3M)),NA())</f>
        <v>4.1498098480538901E-3</v>
      </c>
      <c r="L2647" s="44">
        <f>IFERROR(_xll.qlIndexFixing(Index6M,$H2647,TRUE,_xll.ohTrigger(RecalcTrigger,Trigger6M)),NA())</f>
        <v>4.7138774595779807E-3</v>
      </c>
      <c r="M2647" s="145">
        <f>IFERROR(_xll.qlIndexFixing(Index1Y,$H2647,TRUE,_xll.ohTrigger(RecalcTrigger,Trigger1Y)),NA())</f>
        <v>4.317793213384576E-3</v>
      </c>
      <c r="N2647" s="144">
        <f>IFERROR(_xll.qlIndexFixing(ONIndex1M,I2647,TRUE,_xll.ohTrigger(RecalcTrigger,Trigger1M)),NA())</f>
        <v>3.9647323909530741E-3</v>
      </c>
      <c r="O2647" s="44">
        <f>IFERROR(_xll.qlIndexFixing(ONIndex3M,I2647,TRUE,_xll.ohTrigger(RecalcTrigger,Trigger3M)),NA())</f>
        <v>4.1733589452253028E-3</v>
      </c>
      <c r="P2647" s="44">
        <f>IFERROR(_xll.qlIndexFixing(ONIndex6M,I2647,TRUE,_xll.ohTrigger(RecalcTrigger,Trigger6M)),NA())</f>
        <v>4.798867343103197E-3</v>
      </c>
      <c r="Q2647" s="145">
        <f>IFERROR(_xll.qlIndexFixing(ONIndex1Y,I2647,TRUE,_xll.ohTrigger(RecalcTrigger,Trigger1Y)),NA())</f>
        <v>4.4089186982887441E-3</v>
      </c>
    </row>
    <row r="2648" spans="2:17" x14ac:dyDescent="0.2">
      <c r="B2648" s="39" t="s">
        <v>42</v>
      </c>
      <c r="D2648" s="42">
        <f>_xll.qlCalendarAdvance(Calendar,$D2647,B2648,"f",FALSE)</f>
        <v>58320</v>
      </c>
      <c r="E2648" s="139">
        <f>_xll.qlInterestRateIndexValueDate(IndexON,D2648)</f>
        <v>58320</v>
      </c>
      <c r="F2648" s="155">
        <f>IFERROR(_xll.qlIndexFixing(IndexON,D2648,TRUE,_xll.ohTrigger(RecalcTrigger,TriggerON)),NA())</f>
        <v>3.9774225196609336E-3</v>
      </c>
      <c r="H2648" s="42">
        <f>_xll.qlCalendarAdvance(Calendar,$H2647,B2648,"f",FALSE)</f>
        <v>58320</v>
      </c>
      <c r="I2648" s="139">
        <f>_xll.qlInterestRateIndexValueDate(Index1M,$H2648)</f>
        <v>58322</v>
      </c>
      <c r="J2648" s="144">
        <f>IFERROR(_xll.qlIndexFixing(Index1M,$H2648,TRUE,_xll.ohTrigger(RecalcTrigger,Trigger1M)),NA())</f>
        <v>3.9541140322607582E-3</v>
      </c>
      <c r="K2648" s="44">
        <f>IFERROR(_xll.qlIndexFixing(Index3M,H2648,TRUE,_xll.ohTrigger(RecalcTrigger,Trigger3M)),NA())</f>
        <v>4.1457783320464963E-3</v>
      </c>
      <c r="L2648" s="44">
        <f>IFERROR(_xll.qlIndexFixing(Index6M,$H2648,TRUE,_xll.ohTrigger(RecalcTrigger,Trigger6M)),NA())</f>
        <v>4.7069210020449209E-3</v>
      </c>
      <c r="M2648" s="145">
        <f>IFERROR(_xll.qlIndexFixing(Index1Y,$H2648,TRUE,_xll.ohTrigger(RecalcTrigger,Trigger1Y)),NA())</f>
        <v>4.313973366312447E-3</v>
      </c>
      <c r="N2648" s="144">
        <f>IFERROR(_xll.qlIndexFixing(ONIndex1M,I2648,TRUE,_xll.ohTrigger(RecalcTrigger,Trigger1M)),NA())</f>
        <v>3.9604453523889305E-3</v>
      </c>
      <c r="O2648" s="44">
        <f>IFERROR(_xll.qlIndexFixing(ONIndex3M,I2648,TRUE,_xll.ohTrigger(RecalcTrigger,Trigger3M)),NA())</f>
        <v>4.1689706962610984E-3</v>
      </c>
      <c r="P2648" s="44">
        <f>IFERROR(_xll.qlIndexFixing(ONIndex6M,I2648,TRUE,_xll.ohTrigger(RecalcTrigger,Trigger6M)),NA())</f>
        <v>4.7918739261376686E-3</v>
      </c>
      <c r="Q2648" s="145">
        <f>IFERROR(_xll.qlIndexFixing(ONIndex1Y,I2648,TRUE,_xll.ohTrigger(RecalcTrigger,Trigger1Y)),NA())</f>
        <v>4.404772834236681E-3</v>
      </c>
    </row>
    <row r="2649" spans="2:17" x14ac:dyDescent="0.2">
      <c r="B2649" s="39" t="s">
        <v>42</v>
      </c>
      <c r="D2649" s="42">
        <f>_xll.qlCalendarAdvance(Calendar,$D2648,B2649,"f",FALSE)</f>
        <v>58327</v>
      </c>
      <c r="E2649" s="139">
        <f>_xll.qlInterestRateIndexValueDate(IndexON,D2649)</f>
        <v>58327</v>
      </c>
      <c r="F2649" s="155">
        <f>IFERROR(_xll.qlIndexFixing(IndexON,D2649,TRUE,_xll.ohTrigger(RecalcTrigger,TriggerON)),NA())</f>
        <v>3.973432542112576E-3</v>
      </c>
      <c r="H2649" s="42">
        <f>_xll.qlCalendarAdvance(Calendar,$H2648,B2649,"f",FALSE)</f>
        <v>58327</v>
      </c>
      <c r="I2649" s="139">
        <f>_xll.qlInterestRateIndexValueDate(Index1M,$H2649)</f>
        <v>58329</v>
      </c>
      <c r="J2649" s="144">
        <f>IFERROR(_xll.qlIndexFixing(Index1M,$H2649,TRUE,_xll.ohTrigger(RecalcTrigger,Trigger1M)),NA())</f>
        <v>3.9498591804174032E-3</v>
      </c>
      <c r="K2649" s="44">
        <f>IFERROR(_xll.qlIndexFixing(Index3M,H2649,TRUE,_xll.ohTrigger(RecalcTrigger,Trigger3M)),NA())</f>
        <v>4.1414777291845358E-3</v>
      </c>
      <c r="L2649" s="44">
        <f>IFERROR(_xll.qlIndexFixing(Index6M,$H2649,TRUE,_xll.ohTrigger(RecalcTrigger,Trigger6M)),NA())</f>
        <v>4.6994140891843577E-3</v>
      </c>
      <c r="M2649" s="145">
        <f>IFERROR(_xll.qlIndexFixing(Index1Y,$H2649,TRUE,_xll.ohTrigger(RecalcTrigger,Trigger1Y)),NA())</f>
        <v>4.3101671953047292E-3</v>
      </c>
      <c r="N2649" s="144">
        <f>IFERROR(_xll.qlIndexFixing(ONIndex1M,I2649,TRUE,_xll.ohTrigger(RecalcTrigger,Trigger1M)),NA())</f>
        <v>3.956171007271081E-3</v>
      </c>
      <c r="O2649" s="44">
        <f>IFERROR(_xll.qlIndexFixing(ONIndex3M,I2649,TRUE,_xll.ohTrigger(RecalcTrigger,Trigger3M)),NA())</f>
        <v>4.1645957623259733E-3</v>
      </c>
      <c r="P2649" s="44">
        <f>IFERROR(_xll.qlIndexFixing(ONIndex6M,I2649,TRUE,_xll.ohTrigger(RecalcTrigger,Trigger6M)),NA())</f>
        <v>4.784843833069985E-3</v>
      </c>
      <c r="Q2649" s="145">
        <f>IFERROR(_xll.qlIndexFixing(ONIndex1Y,I2649,TRUE,_xll.ohTrigger(RecalcTrigger,Trigger1Y)),NA())</f>
        <v>4.4006398887308507E-3</v>
      </c>
    </row>
    <row r="2650" spans="2:17" x14ac:dyDescent="0.2">
      <c r="B2650" s="39" t="s">
        <v>42</v>
      </c>
      <c r="D2650" s="42">
        <f>_xll.qlCalendarAdvance(Calendar,$D2649,B2650,"f",FALSE)</f>
        <v>58334</v>
      </c>
      <c r="E2650" s="139">
        <f>_xll.qlInterestRateIndexValueDate(IndexON,D2650)</f>
        <v>58334</v>
      </c>
      <c r="F2650" s="155">
        <f>IFERROR(_xll.qlIndexFixing(IndexON,D2650,TRUE,_xll.ohTrigger(RecalcTrigger,TriggerON)),NA())</f>
        <v>3.9694546476987114E-3</v>
      </c>
      <c r="H2650" s="42">
        <f>_xll.qlCalendarAdvance(Calendar,$H2649,B2650,"f",FALSE)</f>
        <v>58334</v>
      </c>
      <c r="I2650" s="139">
        <f>_xll.qlInterestRateIndexValueDate(Index1M,$H2650)</f>
        <v>58336</v>
      </c>
      <c r="J2650" s="144">
        <f>IFERROR(_xll.qlIndexFixing(Index1M,$H2650,TRUE,_xll.ohTrigger(RecalcTrigger,Trigger1M)),NA())</f>
        <v>3.9456171037699495E-3</v>
      </c>
      <c r="K2650" s="44">
        <f>IFERROR(_xll.qlIndexFixing(Index3M,H2650,TRUE,_xll.ohTrigger(RecalcTrigger,Trigger3M)),NA())</f>
        <v>4.1371906605161216E-3</v>
      </c>
      <c r="L2650" s="44">
        <f>IFERROR(_xll.qlIndexFixing(Index6M,$H2650,TRUE,_xll.ohTrigger(RecalcTrigger,Trigger6M)),NA())</f>
        <v>4.6918697285747157E-3</v>
      </c>
      <c r="M2650" s="145">
        <f>IFERROR(_xll.qlIndexFixing(Index1Y,$H2650,TRUE,_xll.ohTrigger(RecalcTrigger,Trigger1Y)),NA())</f>
        <v>4.3063747269553674E-3</v>
      </c>
      <c r="N2650" s="144">
        <f>IFERROR(_xll.qlIndexFixing(ONIndex1M,I2650,TRUE,_xll.ohTrigger(RecalcTrigger,Trigger1M)),NA())</f>
        <v>3.9519093841366981E-3</v>
      </c>
      <c r="O2650" s="44">
        <f>IFERROR(_xll.qlIndexFixing(ONIndex3M,I2650,TRUE,_xll.ohTrigger(RecalcTrigger,Trigger3M)),NA())</f>
        <v>4.1602341727564607E-3</v>
      </c>
      <c r="P2650" s="44">
        <f>IFERROR(_xll.qlIndexFixing(ONIndex6M,I2650,TRUE,_xll.ohTrigger(RecalcTrigger,Trigger6M)),NA())</f>
        <v>4.7777770104229234E-3</v>
      </c>
      <c r="Q2650" s="145">
        <f>IFERROR(_xll.qlIndexFixing(ONIndex1Y,I2650,TRUE,_xll.ohTrigger(RecalcTrigger,Trigger1Y)),NA())</f>
        <v>4.3965198883100243E-3</v>
      </c>
    </row>
    <row r="2651" spans="2:17" x14ac:dyDescent="0.2">
      <c r="B2651" s="39" t="s">
        <v>42</v>
      </c>
      <c r="D2651" s="42">
        <f>_xll.qlCalendarAdvance(Calendar,$D2650,B2651,"f",FALSE)</f>
        <v>58341</v>
      </c>
      <c r="E2651" s="139">
        <f>_xll.qlInterestRateIndexValueDate(IndexON,D2651)</f>
        <v>58341</v>
      </c>
      <c r="F2651" s="155">
        <f>IFERROR(_xll.qlIndexFixing(IndexON,D2651,TRUE,_xll.ohTrigger(RecalcTrigger,TriggerON)),NA())</f>
        <v>3.9654888632778551E-3</v>
      </c>
      <c r="H2651" s="42">
        <f>_xll.qlCalendarAdvance(Calendar,$H2650,B2651,"f",FALSE)</f>
        <v>58341</v>
      </c>
      <c r="I2651" s="139">
        <f>_xll.qlInterestRateIndexValueDate(Index1M,$H2651)</f>
        <v>58343</v>
      </c>
      <c r="J2651" s="144">
        <f>IFERROR(_xll.qlIndexFixing(Index1M,$H2651,TRUE,_xll.ohTrigger(RecalcTrigger,Trigger1M)),NA())</f>
        <v>3.9413878310429196E-3</v>
      </c>
      <c r="K2651" s="44">
        <f>IFERROR(_xll.qlIndexFixing(Index3M,H2651,TRUE,_xll.ohTrigger(RecalcTrigger,Trigger3M)),NA())</f>
        <v>4.1318020582823056E-3</v>
      </c>
      <c r="L2651" s="44">
        <f>IFERROR(_xll.qlIndexFixing(Index6M,$H2651,TRUE,_xll.ohTrigger(RecalcTrigger,Trigger6M)),NA())</f>
        <v>4.6842878672416688E-3</v>
      </c>
      <c r="M2651" s="145">
        <f>IFERROR(_xll.qlIndexFixing(Index1Y,$H2651,TRUE,_xll.ohTrigger(RecalcTrigger,Trigger1Y)),NA())</f>
        <v>4.3025959878572198E-3</v>
      </c>
      <c r="N2651" s="144">
        <f>IFERROR(_xll.qlIndexFixing(ONIndex1M,I2651,TRUE,_xll.ohTrigger(RecalcTrigger,Trigger1M)),NA())</f>
        <v>3.9476605119226349E-3</v>
      </c>
      <c r="O2651" s="44">
        <f>IFERROR(_xll.qlIndexFixing(ONIndex3M,I2651,TRUE,_xll.ohTrigger(RecalcTrigger,Trigger3M)),NA())</f>
        <v>4.1558859567292217E-3</v>
      </c>
      <c r="P2651" s="44">
        <f>IFERROR(_xll.qlIndexFixing(ONIndex6M,I2651,TRUE,_xll.ohTrigger(RecalcTrigger,Trigger6M)),NA())</f>
        <v>4.7706734051189414E-3</v>
      </c>
      <c r="Q2651" s="145">
        <f>IFERROR(_xll.qlIndexFixing(ONIndex1Y,I2651,TRUE,_xll.ohTrigger(RecalcTrigger,Trigger1Y)),NA())</f>
        <v>4.3924128595929091E-3</v>
      </c>
    </row>
    <row r="2652" spans="2:17" x14ac:dyDescent="0.2">
      <c r="B2652" s="39" t="s">
        <v>42</v>
      </c>
      <c r="D2652" s="42">
        <f>_xll.qlCalendarAdvance(Calendar,$D2651,B2652,"f",FALSE)</f>
        <v>58348</v>
      </c>
      <c r="E2652" s="139">
        <f>_xll.qlInterestRateIndexValueDate(IndexON,D2652)</f>
        <v>58348</v>
      </c>
      <c r="F2652" s="155">
        <f>IFERROR(_xll.qlIndexFixing(IndexON,D2652,TRUE,_xll.ohTrigger(RecalcTrigger,TriggerON)),NA())</f>
        <v>3.9615352157884587E-3</v>
      </c>
      <c r="H2652" s="42">
        <f>_xll.qlCalendarAdvance(Calendar,$H2651,B2652,"f",FALSE)</f>
        <v>58348</v>
      </c>
      <c r="I2652" s="139">
        <f>_xll.qlInterestRateIndexValueDate(Index1M,$H2652)</f>
        <v>58350</v>
      </c>
      <c r="J2652" s="144">
        <f>IFERROR(_xll.qlIndexFixing(Index1M,$H2652,TRUE,_xll.ohTrigger(RecalcTrigger,Trigger1M)),NA())</f>
        <v>3.9371713909433503E-3</v>
      </c>
      <c r="K2652" s="44">
        <f>IFERROR(_xll.qlIndexFixing(Index3M,H2652,TRUE,_xll.ohTrigger(RecalcTrigger,Trigger3M)),NA())</f>
        <v>4.1283792665888176E-3</v>
      </c>
      <c r="L2652" s="44">
        <f>IFERROR(_xll.qlIndexFixing(Index6M,$H2652,TRUE,_xll.ohTrigger(RecalcTrigger,Trigger6M)),NA())</f>
        <v>4.6761414331239716E-3</v>
      </c>
      <c r="M2652" s="145">
        <f>IFERROR(_xll.qlIndexFixing(Index1Y,$H2652,TRUE,_xll.ohTrigger(RecalcTrigger,Trigger1Y)),NA())</f>
        <v>4.2988310046044483E-3</v>
      </c>
      <c r="N2652" s="144">
        <f>IFERROR(_xll.qlIndexFixing(ONIndex1M,I2652,TRUE,_xll.ohTrigger(RecalcTrigger,Trigger1M)),NA())</f>
        <v>3.943424419325936E-3</v>
      </c>
      <c r="O2652" s="44">
        <f>IFERROR(_xll.qlIndexFixing(ONIndex3M,I2652,TRUE,_xll.ohTrigger(RecalcTrigger,Trigger3M)),NA())</f>
        <v>4.1515511435008534E-3</v>
      </c>
      <c r="P2652" s="44">
        <f>IFERROR(_xll.qlIndexFixing(ONIndex6M,I2652,TRUE,_xll.ohTrigger(RecalcTrigger,Trigger6M)),NA())</f>
        <v>4.7635329636808166E-3</v>
      </c>
      <c r="Q2652" s="145">
        <f>IFERROR(_xll.qlIndexFixing(ONIndex1Y,I2652,TRUE,_xll.ohTrigger(RecalcTrigger,Trigger1Y)),NA())</f>
        <v>4.3883188294380204E-3</v>
      </c>
    </row>
    <row r="2653" spans="2:17" x14ac:dyDescent="0.2">
      <c r="B2653" s="39" t="s">
        <v>42</v>
      </c>
      <c r="D2653" s="42">
        <f>_xll.qlCalendarAdvance(Calendar,$D2652,B2653,"f",FALSE)</f>
        <v>58355</v>
      </c>
      <c r="E2653" s="139">
        <f>_xll.qlInterestRateIndexValueDate(IndexON,D2653)</f>
        <v>58355</v>
      </c>
      <c r="F2653" s="155">
        <f>IFERROR(_xll.qlIndexFixing(IndexON,D2653,TRUE,_xll.ohTrigger(RecalcTrigger,TriggerON)),NA())</f>
        <v>3.9575937323288457E-3</v>
      </c>
      <c r="H2653" s="42">
        <f>_xll.qlCalendarAdvance(Calendar,$H2652,B2653,"f",FALSE)</f>
        <v>58355</v>
      </c>
      <c r="I2653" s="139">
        <f>_xll.qlInterestRateIndexValueDate(Index1M,$H2653)</f>
        <v>58357</v>
      </c>
      <c r="J2653" s="144">
        <f>IFERROR(_xll.qlIndexFixing(Index1M,$H2653,TRUE,_xll.ohTrigger(RecalcTrigger,Trigger1M)),NA())</f>
        <v>3.9329678121882705E-3</v>
      </c>
      <c r="K2653" s="44">
        <f>IFERROR(_xll.qlIndexFixing(Index3M,H2653,TRUE,_xll.ohTrigger(RecalcTrigger,Trigger3M)),NA())</f>
        <v>4.1241339059032139E-3</v>
      </c>
      <c r="L2653" s="44">
        <f>IFERROR(_xll.qlIndexFixing(Index6M,$H2653,TRUE,_xll.ohTrigger(RecalcTrigger,Trigger6M)),NA())</f>
        <v>4.6684816073911482E-3</v>
      </c>
      <c r="M2653" s="145">
        <f>IFERROR(_xll.qlIndexFixing(Index1Y,$H2653,TRUE,_xll.ohTrigger(RecalcTrigger,Trigger1Y)),NA())</f>
        <v>4.2950798037905621E-3</v>
      </c>
      <c r="N2653" s="144">
        <f>IFERROR(_xll.qlIndexFixing(ONIndex1M,I2653,TRUE,_xll.ohTrigger(RecalcTrigger,Trigger1M)),NA())</f>
        <v>3.9392011350436462E-3</v>
      </c>
      <c r="O2653" s="44">
        <f>IFERROR(_xll.qlIndexFixing(ONIndex3M,I2653,TRUE,_xll.ohTrigger(RecalcTrigger,Trigger3M)),NA())</f>
        <v>4.147229762248017E-3</v>
      </c>
      <c r="P2653" s="44">
        <f>IFERROR(_xll.qlIndexFixing(ONIndex6M,I2653,TRUE,_xll.ohTrigger(RecalcTrigger,Trigger6M)),NA())</f>
        <v>4.7563556329510703E-3</v>
      </c>
      <c r="Q2653" s="145">
        <f>IFERROR(_xll.qlIndexFixing(ONIndex1Y,I2653,TRUE,_xll.ohTrigger(RecalcTrigger,Trigger1Y)),NA())</f>
        <v>4.3842378242242575E-3</v>
      </c>
    </row>
    <row r="2654" spans="2:17" x14ac:dyDescent="0.2">
      <c r="B2654" s="39" t="s">
        <v>42</v>
      </c>
      <c r="D2654" s="42">
        <f>_xll.qlCalendarAdvance(Calendar,$D2653,B2654,"f",FALSE)</f>
        <v>58362</v>
      </c>
      <c r="E2654" s="139">
        <f>_xll.qlInterestRateIndexValueDate(IndexON,D2654)</f>
        <v>58362</v>
      </c>
      <c r="F2654" s="155">
        <f>IFERROR(_xll.qlIndexFixing(IndexON,D2654,TRUE,_xll.ohTrigger(RecalcTrigger,TriggerON)),NA())</f>
        <v>3.9536644395976595E-3</v>
      </c>
      <c r="H2654" s="42">
        <f>_xll.qlCalendarAdvance(Calendar,$H2653,B2654,"f",FALSE)</f>
        <v>58362</v>
      </c>
      <c r="I2654" s="139">
        <f>_xll.qlInterestRateIndexValueDate(Index1M,$H2654)</f>
        <v>58364</v>
      </c>
      <c r="J2654" s="144">
        <f>IFERROR(_xll.qlIndexFixing(Index1M,$H2654,TRUE,_xll.ohTrigger(RecalcTrigger,Trigger1M)),NA())</f>
        <v>3.9287771234897129E-3</v>
      </c>
      <c r="K2654" s="44">
        <f>IFERROR(_xll.qlIndexFixing(Index3M,H2654,TRUE,_xll.ohTrigger(RecalcTrigger,Trigger3M)),NA())</f>
        <v>4.1199021986194967E-3</v>
      </c>
      <c r="L2654" s="44">
        <f>IFERROR(_xll.qlIndexFixing(Index6M,$H2654,TRUE,_xll.ohTrigger(RecalcTrigger,Trigger6M)),NA())</f>
        <v>4.6586508593941863E-3</v>
      </c>
      <c r="M2654" s="145">
        <f>IFERROR(_xll.qlIndexFixing(Index1Y,$H2654,TRUE,_xll.ohTrigger(RecalcTrigger,Trigger1Y)),NA())</f>
        <v>4.291342412009941E-3</v>
      </c>
      <c r="N2654" s="144">
        <f>IFERROR(_xll.qlIndexFixing(ONIndex1M,I2654,TRUE,_xll.ohTrigger(RecalcTrigger,Trigger1M)),NA())</f>
        <v>3.9349906876928742E-3</v>
      </c>
      <c r="O2654" s="44">
        <f>IFERROR(_xll.qlIndexFixing(ONIndex3M,I2654,TRUE,_xll.ohTrigger(RecalcTrigger,Trigger3M)),NA())</f>
        <v>4.1429218424671177E-3</v>
      </c>
      <c r="P2654" s="44">
        <f>IFERROR(_xll.qlIndexFixing(ONIndex6M,I2654,TRUE,_xll.ohTrigger(RecalcTrigger,Trigger6M)),NA())</f>
        <v>4.7491413596123522E-3</v>
      </c>
      <c r="Q2654" s="145">
        <f>IFERROR(_xll.qlIndexFixing(ONIndex1Y,I2654,TRUE,_xll.ohTrigger(RecalcTrigger,Trigger1Y)),NA())</f>
        <v>4.3801698706502634E-3</v>
      </c>
    </row>
    <row r="2655" spans="2:17" x14ac:dyDescent="0.2">
      <c r="B2655" s="39" t="s">
        <v>42</v>
      </c>
      <c r="D2655" s="42">
        <f>_xll.qlCalendarAdvance(Calendar,$D2654,B2655,"f",FALSE)</f>
        <v>58369</v>
      </c>
      <c r="E2655" s="139">
        <f>_xll.qlInterestRateIndexValueDate(IndexON,D2655)</f>
        <v>58369</v>
      </c>
      <c r="F2655" s="155">
        <f>IFERROR(_xll.qlIndexFixing(IndexON,D2655,TRUE,_xll.ohTrigger(RecalcTrigger,TriggerON)),NA())</f>
        <v>3.9497473646932235E-3</v>
      </c>
      <c r="H2655" s="42">
        <f>_xll.qlCalendarAdvance(Calendar,$H2654,B2655,"f",FALSE)</f>
        <v>58369</v>
      </c>
      <c r="I2655" s="139">
        <f>_xll.qlInterestRateIndexValueDate(Index1M,$H2655)</f>
        <v>58371</v>
      </c>
      <c r="J2655" s="144">
        <f>IFERROR(_xll.qlIndexFixing(Index1M,$H2655,TRUE,_xll.ohTrigger(RecalcTrigger,Trigger1M)),NA())</f>
        <v>3.9245993535622081E-3</v>
      </c>
      <c r="K2655" s="44">
        <f>IFERROR(_xll.qlIndexFixing(Index3M,H2655,TRUE,_xll.ohTrigger(RecalcTrigger,Trigger3M)),NA())</f>
        <v>4.1156841739664607E-3</v>
      </c>
      <c r="L2655" s="44">
        <f>IFERROR(_xll.qlIndexFixing(Index6M,$H2655,TRUE,_xll.ohTrigger(RecalcTrigger,Trigger6M)),NA())</f>
        <v>4.6530489117556292E-3</v>
      </c>
      <c r="M2655" s="145">
        <f>IFERROR(_xll.qlIndexFixing(Index1Y,$H2655,TRUE,_xll.ohTrigger(RecalcTrigger,Trigger1Y)),NA())</f>
        <v>4.2876188558569634E-3</v>
      </c>
      <c r="N2655" s="144">
        <f>IFERROR(_xll.qlIndexFixing(ONIndex1M,I2655,TRUE,_xll.ohTrigger(RecalcTrigger,Trigger1M)),NA())</f>
        <v>3.9307931060506007E-3</v>
      </c>
      <c r="O2655" s="44">
        <f>IFERROR(_xll.qlIndexFixing(ONIndex3M,I2655,TRUE,_xll.ohTrigger(RecalcTrigger,Trigger3M)),NA())</f>
        <v>4.1386274130950085E-3</v>
      </c>
      <c r="P2655" s="44">
        <f>IFERROR(_xll.qlIndexFixing(ONIndex6M,I2655,TRUE,_xll.ohTrigger(RecalcTrigger,Trigger6M)),NA())</f>
        <v>4.7418900904272476E-3</v>
      </c>
      <c r="Q2655" s="145">
        <f>IFERROR(_xll.qlIndexFixing(ONIndex1Y,I2655,TRUE,_xll.ohTrigger(RecalcTrigger,Trigger1Y)),NA())</f>
        <v>4.3761149954946177E-3</v>
      </c>
    </row>
    <row r="2656" spans="2:17" x14ac:dyDescent="0.2">
      <c r="B2656" s="39" t="s">
        <v>42</v>
      </c>
      <c r="D2656" s="42">
        <f>_xll.qlCalendarAdvance(Calendar,$D2655,B2656,"f",FALSE)</f>
        <v>58376</v>
      </c>
      <c r="E2656" s="139">
        <f>_xll.qlInterestRateIndexValueDate(IndexON,D2656)</f>
        <v>58376</v>
      </c>
      <c r="F2656" s="155">
        <f>IFERROR(_xll.qlIndexFixing(IndexON,D2656,TRUE,_xll.ohTrigger(RecalcTrigger,TriggerON)),NA())</f>
        <v>3.9458425345539894E-3</v>
      </c>
      <c r="H2656" s="42">
        <f>_xll.qlCalendarAdvance(Calendar,$H2655,B2656,"f",FALSE)</f>
        <v>58376</v>
      </c>
      <c r="I2656" s="139">
        <f>_xll.qlInterestRateIndexValueDate(Index1M,$H2656)</f>
        <v>58378</v>
      </c>
      <c r="J2656" s="144">
        <f>IFERROR(_xll.qlIndexFixing(Index1M,$H2656,TRUE,_xll.ohTrigger(RecalcTrigger,Trigger1M)),NA())</f>
        <v>3.9212598218278704E-3</v>
      </c>
      <c r="K2656" s="44">
        <f>IFERROR(_xll.qlIndexFixing(Index3M,H2656,TRUE,_xll.ohTrigger(RecalcTrigger,Trigger3M)),NA())</f>
        <v>4.1114798611737681E-3</v>
      </c>
      <c r="L2656" s="44">
        <f>IFERROR(_xll.qlIndexFixing(Index6M,$H2656,TRUE,_xll.ohTrigger(RecalcTrigger,Trigger6M)),NA())</f>
        <v>4.6452759359350369E-3</v>
      </c>
      <c r="M2656" s="145">
        <f>IFERROR(_xll.qlIndexFixing(Index1Y,$H2656,TRUE,_xll.ohTrigger(RecalcTrigger,Trigger1Y)),NA())</f>
        <v>4.2846006129264626E-3</v>
      </c>
      <c r="N2656" s="144">
        <f>IFERROR(_xll.qlIndexFixing(ONIndex1M,I2656,TRUE,_xll.ohTrigger(RecalcTrigger,Trigger1M)),NA())</f>
        <v>3.9266084188138706E-3</v>
      </c>
      <c r="O2656" s="44">
        <f>IFERROR(_xll.qlIndexFixing(ONIndex3M,I2656,TRUE,_xll.ohTrigger(RecalcTrigger,Trigger3M)),NA())</f>
        <v>4.1343465035481586E-3</v>
      </c>
      <c r="P2656" s="44">
        <f>IFERROR(_xll.qlIndexFixing(ONIndex6M,I2656,TRUE,_xll.ohTrigger(RecalcTrigger,Trigger6M)),NA())</f>
        <v>4.7346017719984701E-3</v>
      </c>
      <c r="Q2656" s="145">
        <f>IFERROR(_xll.qlIndexFixing(ONIndex1Y,I2656,TRUE,_xll.ohTrigger(RecalcTrigger,Trigger1Y)),NA())</f>
        <v>4.3720732251362193E-3</v>
      </c>
    </row>
    <row r="2657" spans="2:17" x14ac:dyDescent="0.2">
      <c r="B2657" s="39" t="s">
        <v>42</v>
      </c>
      <c r="D2657" s="42">
        <f>_xll.qlCalendarAdvance(Calendar,$D2656,B2657,"f",FALSE)</f>
        <v>58383</v>
      </c>
      <c r="E2657" s="139">
        <f>_xll.qlInterestRateIndexValueDate(IndexON,D2657)</f>
        <v>58383</v>
      </c>
      <c r="F2657" s="155">
        <f>IFERROR(_xll.qlIndexFixing(IndexON,D2657,TRUE,_xll.ohTrigger(RecalcTrigger,TriggerON)),NA())</f>
        <v>3.9419499761184085E-3</v>
      </c>
      <c r="H2657" s="42">
        <f>_xll.qlCalendarAdvance(Calendar,$H2656,B2657,"f",FALSE)</f>
        <v>58383</v>
      </c>
      <c r="I2657" s="139">
        <f>_xll.qlInterestRateIndexValueDate(Index1M,$H2657)</f>
        <v>58385</v>
      </c>
      <c r="J2657" s="144">
        <f>IFERROR(_xll.qlIndexFixing(Index1M,$H2657,TRUE,_xll.ohTrigger(RecalcTrigger,Trigger1M)),NA())</f>
        <v>3.9162826848809784E-3</v>
      </c>
      <c r="K2657" s="44">
        <f>IFERROR(_xll.qlIndexFixing(Index3M,H2657,TRUE,_xll.ohTrigger(RecalcTrigger,Trigger3M)),NA())</f>
        <v>4.1072892894684727E-3</v>
      </c>
      <c r="L2657" s="44">
        <f>IFERROR(_xll.qlIndexFixing(Index6M,$H2657,TRUE,_xll.ohTrigger(RecalcTrigger,Trigger6M)),NA())</f>
        <v>4.6380062178588612E-3</v>
      </c>
      <c r="M2657" s="145">
        <f>IFERROR(_xll.qlIndexFixing(Index1Y,$H2657,TRUE,_xll.ohTrigger(RecalcTrigger,Trigger1Y)),NA())</f>
        <v>4.2802133568114542E-3</v>
      </c>
      <c r="N2657" s="144">
        <f>IFERROR(_xll.qlIndexFixing(ONIndex1M,I2657,TRUE,_xll.ohTrigger(RecalcTrigger,Trigger1M)),NA())</f>
        <v>3.9224366547596645E-3</v>
      </c>
      <c r="O2657" s="44">
        <f>IFERROR(_xll.qlIndexFixing(ONIndex3M,I2657,TRUE,_xll.ohTrigger(RecalcTrigger,Trigger3M)),NA())</f>
        <v>4.130079142923293E-3</v>
      </c>
      <c r="P2657" s="44">
        <f>IFERROR(_xll.qlIndexFixing(ONIndex6M,I2657,TRUE,_xll.ohTrigger(RecalcTrigger,Trigger6M)),NA())</f>
        <v>4.7272763511685412E-3</v>
      </c>
      <c r="Q2657" s="145">
        <f>IFERROR(_xll.qlIndexFixing(ONIndex1Y,I2657,TRUE,_xll.ohTrigger(RecalcTrigger,Trigger1Y)),NA())</f>
        <v>4.3680445865135198E-3</v>
      </c>
    </row>
    <row r="2658" spans="2:17" x14ac:dyDescent="0.2">
      <c r="B2658" s="39" t="s">
        <v>42</v>
      </c>
      <c r="D2658" s="42">
        <f>_xll.qlCalendarAdvance(Calendar,$D2657,B2658,"f",FALSE)</f>
        <v>58390</v>
      </c>
      <c r="E2658" s="139">
        <f>_xll.qlInterestRateIndexValueDate(IndexON,D2658)</f>
        <v>58390</v>
      </c>
      <c r="F2658" s="155">
        <f>IFERROR(_xll.qlIndexFixing(IndexON,D2658,TRUE,_xll.ohTrigger(RecalcTrigger,TriggerON)),NA())</f>
        <v>3.9380697164048684E-3</v>
      </c>
      <c r="H2658" s="42">
        <f>_xll.qlCalendarAdvance(Calendar,$H2657,B2658,"f",FALSE)</f>
        <v>58390</v>
      </c>
      <c r="I2658" s="139">
        <f>_xll.qlInterestRateIndexValueDate(Index1M,$H2658)</f>
        <v>58392</v>
      </c>
      <c r="J2658" s="144">
        <f>IFERROR(_xll.qlIndexFixing(Index1M,$H2658,TRUE,_xll.ohTrigger(RecalcTrigger,Trigger1M)),NA())</f>
        <v>3.9121438435538169E-3</v>
      </c>
      <c r="K2658" s="44">
        <f>IFERROR(_xll.qlIndexFixing(Index3M,H2658,TRUE,_xll.ohTrigger(RecalcTrigger,Trigger3M)),NA())</f>
        <v>4.1031124880802393E-3</v>
      </c>
      <c r="L2658" s="44">
        <f>IFERROR(_xll.qlIndexFixing(Index6M,$H2658,TRUE,_xll.ohTrigger(RecalcTrigger,Trigger6M)),NA())</f>
        <v>4.630160368426302E-3</v>
      </c>
      <c r="M2658" s="145">
        <f>IFERROR(_xll.qlIndexFixing(Index1Y,$H2658,TRUE,_xll.ohTrigger(RecalcTrigger,Trigger1Y)),NA())</f>
        <v>4.2765314671081144E-3</v>
      </c>
      <c r="N2658" s="144">
        <f>IFERROR(_xll.qlIndexFixing(ONIndex1M,I2658,TRUE,_xll.ohTrigger(RecalcTrigger,Trigger1M)),NA())</f>
        <v>3.9182778425850273E-3</v>
      </c>
      <c r="O2658" s="44">
        <f>IFERROR(_xll.qlIndexFixing(ONIndex3M,I2658,TRUE,_xll.ohTrigger(RecalcTrigger,Trigger3M)),NA())</f>
        <v>4.1258253607168172E-3</v>
      </c>
      <c r="P2658" s="44">
        <f>IFERROR(_xll.qlIndexFixing(ONIndex6M,I2658,TRUE,_xll.ohTrigger(RecalcTrigger,Trigger6M)),NA())</f>
        <v>4.7199137747799824E-3</v>
      </c>
      <c r="Q2658" s="145">
        <f>IFERROR(_xll.qlIndexFixing(ONIndex1Y,I2658,TRUE,_xll.ohTrigger(RecalcTrigger,Trigger1Y)),NA())</f>
        <v>4.3640291059254821E-3</v>
      </c>
    </row>
    <row r="2659" spans="2:17" x14ac:dyDescent="0.2">
      <c r="B2659" s="39" t="s">
        <v>42</v>
      </c>
      <c r="D2659" s="42">
        <f>_xll.qlCalendarAdvance(Calendar,$D2658,B2659,"f",FALSE)</f>
        <v>58397</v>
      </c>
      <c r="E2659" s="139">
        <f>_xll.qlInterestRateIndexValueDate(IndexON,D2659)</f>
        <v>58397</v>
      </c>
      <c r="F2659" s="155">
        <f>IFERROR(_xll.qlIndexFixing(IndexON,D2659,TRUE,_xll.ohTrigger(RecalcTrigger,TriggerON)),NA())</f>
        <v>3.9342017821120123E-3</v>
      </c>
      <c r="H2659" s="42">
        <f>_xll.qlCalendarAdvance(Calendar,$H2658,B2659,"f",FALSE)</f>
        <v>58397</v>
      </c>
      <c r="I2659" s="139">
        <f>_xll.qlInterestRateIndexValueDate(Index1M,$H2659)</f>
        <v>58399</v>
      </c>
      <c r="J2659" s="144">
        <f>IFERROR(_xll.qlIndexFixing(Index1M,$H2659,TRUE,_xll.ohTrigger(RecalcTrigger,Trigger1M)),NA())</f>
        <v>3.9080180358508354E-3</v>
      </c>
      <c r="K2659" s="44">
        <f>IFERROR(_xll.qlIndexFixing(Index3M,H2659,TRUE,_xll.ohTrigger(RecalcTrigger,Trigger3M)),NA())</f>
        <v>4.0989494862369901E-3</v>
      </c>
      <c r="L2659" s="44">
        <f>IFERROR(_xll.qlIndexFixing(Index6M,$H2659,TRUE,_xll.ohTrigger(RecalcTrigger,Trigger6M)),NA())</f>
        <v>4.6222765945824387E-3</v>
      </c>
      <c r="M2659" s="145">
        <f>IFERROR(_xll.qlIndexFixing(Index1Y,$H2659,TRUE,_xll.ohTrigger(RecalcTrigger,Trigger1Y)),NA())</f>
        <v>4.272863519411238E-3</v>
      </c>
      <c r="N2659" s="144">
        <f>IFERROR(_xll.qlIndexFixing(ONIndex1M,I2659,TRUE,_xll.ohTrigger(RecalcTrigger,Trigger1M)),NA())</f>
        <v>3.9141320109870037E-3</v>
      </c>
      <c r="O2659" s="44">
        <f>IFERROR(_xll.qlIndexFixing(ONIndex3M,I2659,TRUE,_xll.ohTrigger(RecalcTrigger,Trigger3M)),NA())</f>
        <v>4.1215851857856478E-3</v>
      </c>
      <c r="P2659" s="44">
        <f>IFERROR(_xll.qlIndexFixing(ONIndex6M,I2659,TRUE,_xll.ohTrigger(RecalcTrigger,Trigger6M)),NA())</f>
        <v>4.7125139893555712E-3</v>
      </c>
      <c r="Q2659" s="145">
        <f>IFERROR(_xll.qlIndexFixing(ONIndex1Y,I2659,TRUE,_xll.ohTrigger(RecalcTrigger,Trigger1Y)),NA())</f>
        <v>4.3600268103105577E-3</v>
      </c>
    </row>
    <row r="2660" spans="2:17" x14ac:dyDescent="0.2">
      <c r="B2660" s="39" t="s">
        <v>42</v>
      </c>
      <c r="D2660" s="42">
        <f>_xll.qlCalendarAdvance(Calendar,$D2659,B2660,"f",FALSE)</f>
        <v>58404</v>
      </c>
      <c r="E2660" s="139">
        <f>_xll.qlInterestRateIndexValueDate(IndexON,D2660)</f>
        <v>58404</v>
      </c>
      <c r="F2660" s="155">
        <f>IFERROR(_xll.qlIndexFixing(IndexON,D2660,TRUE,_xll.ohTrigger(RecalcTrigger,TriggerON)),NA())</f>
        <v>3.9303462004181E-3</v>
      </c>
      <c r="H2660" s="42">
        <f>_xll.qlCalendarAdvance(Calendar,$H2659,B2660,"f",FALSE)</f>
        <v>58404</v>
      </c>
      <c r="I2660" s="139">
        <f>_xll.qlInterestRateIndexValueDate(Index1M,$H2660)</f>
        <v>58406</v>
      </c>
      <c r="J2660" s="144">
        <f>IFERROR(_xll.qlIndexFixing(Index1M,$H2660,TRUE,_xll.ohTrigger(RecalcTrigger,Trigger1M)),NA())</f>
        <v>3.9039052904940585E-3</v>
      </c>
      <c r="K2660" s="44">
        <f>IFERROR(_xll.qlIndexFixing(Index3M,H2660,TRUE,_xll.ohTrigger(RecalcTrigger,Trigger3M)),NA())</f>
        <v>4.0948003131692562E-3</v>
      </c>
      <c r="L2660" s="44">
        <f>IFERROR(_xll.qlIndexFixing(Index6M,$H2660,TRUE,_xll.ohTrigger(RecalcTrigger,Trigger6M)),NA())</f>
        <v>4.6143548433788574E-3</v>
      </c>
      <c r="M2660" s="145">
        <f>IFERROR(_xll.qlIndexFixing(Index1Y,$H2660,TRUE,_xll.ohTrigger(RecalcTrigger,Trigger1Y)),NA())</f>
        <v>4.2692095403158541E-3</v>
      </c>
      <c r="N2660" s="144">
        <f>IFERROR(_xll.qlIndexFixing(ONIndex1M,I2660,TRUE,_xll.ohTrigger(RecalcTrigger,Trigger1M)),NA())</f>
        <v>3.9099991887425745E-3</v>
      </c>
      <c r="O2660" s="44">
        <f>IFERROR(_xll.qlIndexFixing(ONIndex3M,I2660,TRUE,_xll.ohTrigger(RecalcTrigger,Trigger3M)),NA())</f>
        <v>4.1173586477061264E-3</v>
      </c>
      <c r="P2660" s="44">
        <f>IFERROR(_xll.qlIndexFixing(ONIndex6M,I2660,TRUE,_xll.ohTrigger(RecalcTrigger,Trigger6M)),NA())</f>
        <v>4.705076941657893E-3</v>
      </c>
      <c r="Q2660" s="145">
        <f>IFERROR(_xll.qlIndexFixing(ONIndex1Y,I2660,TRUE,_xll.ohTrigger(RecalcTrigger,Trigger1Y)),NA())</f>
        <v>4.3560377261275818E-3</v>
      </c>
    </row>
    <row r="2661" spans="2:17" x14ac:dyDescent="0.2">
      <c r="B2661" s="39" t="s">
        <v>42</v>
      </c>
      <c r="D2661" s="42">
        <f>_xll.qlCalendarAdvance(Calendar,$D2660,B2661,"f",FALSE)</f>
        <v>58411</v>
      </c>
      <c r="E2661" s="139">
        <f>_xll.qlInterestRateIndexValueDate(IndexON,D2661)</f>
        <v>58411</v>
      </c>
      <c r="F2661" s="155">
        <f>IFERROR(_xll.qlIndexFixing(IndexON,D2661,TRUE,_xll.ohTrigger(RecalcTrigger,TriggerON)),NA())</f>
        <v>3.9265029981017108E-3</v>
      </c>
      <c r="H2661" s="42">
        <f>_xll.qlCalendarAdvance(Calendar,$H2660,B2661,"f",FALSE)</f>
        <v>58411</v>
      </c>
      <c r="I2661" s="139">
        <f>_xll.qlInterestRateIndexValueDate(Index1M,$H2661)</f>
        <v>58413</v>
      </c>
      <c r="J2661" s="144">
        <f>IFERROR(_xll.qlIndexFixing(Index1M,$H2661,TRUE,_xll.ohTrigger(RecalcTrigger,Trigger1M)),NA())</f>
        <v>3.8998056361930211E-3</v>
      </c>
      <c r="K2661" s="44">
        <f>IFERROR(_xll.qlIndexFixing(Index3M,H2661,TRUE,_xll.ohTrigger(RecalcTrigger,Trigger3M)),NA())</f>
        <v>4.0909345213588936E-3</v>
      </c>
      <c r="L2661" s="44">
        <f>IFERROR(_xll.qlIndexFixing(Index6M,$H2661,TRUE,_xll.ohTrigger(RecalcTrigger,Trigger6M)),NA())</f>
        <v>4.6058426587061311E-3</v>
      </c>
      <c r="M2661" s="145">
        <f>IFERROR(_xll.qlIndexFixing(Index1Y,$H2661,TRUE,_xll.ohTrigger(RecalcTrigger,Trigger1Y)),NA())</f>
        <v>4.2655695564172104E-3</v>
      </c>
      <c r="N2661" s="144">
        <f>IFERROR(_xll.qlIndexFixing(ONIndex1M,I2661,TRUE,_xll.ohTrigger(RecalcTrigger,Trigger1M)),NA())</f>
        <v>3.9058794044688483E-3</v>
      </c>
      <c r="O2661" s="44">
        <f>IFERROR(_xll.qlIndexFixing(ONIndex3M,I2661,TRUE,_xll.ohTrigger(RecalcTrigger,Trigger3M)),NA())</f>
        <v>4.1131457755749778E-3</v>
      </c>
      <c r="P2661" s="44">
        <f>IFERROR(_xll.qlIndexFixing(ONIndex6M,I2661,TRUE,_xll.ohTrigger(RecalcTrigger,Trigger6M)),NA())</f>
        <v>4.6976025784495334E-3</v>
      </c>
      <c r="Q2661" s="145">
        <f>IFERROR(_xll.qlIndexFixing(ONIndex1Y,I2661,TRUE,_xll.ohTrigger(RecalcTrigger,Trigger1Y)),NA())</f>
        <v>4.3520618800751976E-3</v>
      </c>
    </row>
    <row r="2662" spans="2:17" x14ac:dyDescent="0.2">
      <c r="B2662" s="39" t="s">
        <v>42</v>
      </c>
      <c r="D2662" s="42">
        <f>_xll.qlCalendarAdvance(Calendar,$D2661,B2662,"f",FALSE)</f>
        <v>58418</v>
      </c>
      <c r="E2662" s="139">
        <f>_xll.qlInterestRateIndexValueDate(IndexON,D2662)</f>
        <v>58418</v>
      </c>
      <c r="F2662" s="155">
        <f>IFERROR(_xll.qlIndexFixing(IndexON,D2662,TRUE,_xll.ohTrigger(RecalcTrigger,TriggerON)),NA())</f>
        <v>3.9226722022611682E-3</v>
      </c>
      <c r="H2662" s="42">
        <f>_xll.qlCalendarAdvance(Calendar,$H2661,B2662,"f",FALSE)</f>
        <v>58418</v>
      </c>
      <c r="I2662" s="139">
        <f>_xll.qlInterestRateIndexValueDate(Index1M,$H2662)</f>
        <v>58420</v>
      </c>
      <c r="J2662" s="144">
        <f>IFERROR(_xll.qlIndexFixing(Index1M,$H2662,TRUE,_xll.ohTrigger(RecalcTrigger,Trigger1M)),NA())</f>
        <v>3.8957191016597559E-3</v>
      </c>
      <c r="K2662" s="44">
        <f>IFERROR(_xll.qlIndexFixing(Index3M,H2662,TRUE,_xll.ohTrigger(RecalcTrigger,Trigger3M)),NA())</f>
        <v>4.0868121428561596E-3</v>
      </c>
      <c r="L2662" s="44">
        <f>IFERROR(_xll.qlIndexFixing(Index6M,$H2662,TRUE,_xll.ohTrigger(RecalcTrigger,Trigger6M)),NA())</f>
        <v>4.5978419530160412E-3</v>
      </c>
      <c r="M2662" s="145">
        <f>IFERROR(_xll.qlIndexFixing(Index1Y,$H2662,TRUE,_xll.ohTrigger(RecalcTrigger,Trigger1Y)),NA())</f>
        <v>4.2619435943112068E-3</v>
      </c>
      <c r="N2662" s="144">
        <f>IFERROR(_xll.qlIndexFixing(ONIndex1M,I2662,TRUE,_xll.ohTrigger(RecalcTrigger,Trigger1M)),NA())</f>
        <v>3.901772686942806E-3</v>
      </c>
      <c r="O2662" s="44">
        <f>IFERROR(_xll.qlIndexFixing(ONIndex3M,I2662,TRUE,_xll.ohTrigger(RecalcTrigger,Trigger3M)),NA())</f>
        <v>4.1089465988086715E-3</v>
      </c>
      <c r="P2662" s="44">
        <f>IFERROR(_xll.qlIndexFixing(ONIndex6M,I2662,TRUE,_xll.ohTrigger(RecalcTrigger,Trigger6M)),NA())</f>
        <v>4.6900908464131419E-3</v>
      </c>
      <c r="Q2662" s="145">
        <f>IFERROR(_xll.qlIndexFixing(ONIndex1Y,I2662,TRUE,_xll.ohTrigger(RecalcTrigger,Trigger1Y)),NA())</f>
        <v>4.3480992987721123E-3</v>
      </c>
    </row>
    <row r="2663" spans="2:17" x14ac:dyDescent="0.2">
      <c r="B2663" s="39" t="s">
        <v>42</v>
      </c>
      <c r="D2663" s="42">
        <f>_xll.qlCalendarAdvance(Calendar,$D2662,B2663,"f",FALSE)</f>
        <v>58425</v>
      </c>
      <c r="E2663" s="139">
        <f>_xll.qlInterestRateIndexValueDate(IndexON,D2663)</f>
        <v>58425</v>
      </c>
      <c r="F2663" s="155">
        <f>IFERROR(_xll.qlIndexFixing(IndexON,D2663,TRUE,_xll.ohTrigger(RecalcTrigger,TriggerON)),NA())</f>
        <v>3.9188538397549877E-3</v>
      </c>
      <c r="H2663" s="42">
        <f>_xll.qlCalendarAdvance(Calendar,$H2662,B2663,"f",FALSE)</f>
        <v>58425</v>
      </c>
      <c r="I2663" s="139">
        <f>_xll.qlInterestRateIndexValueDate(Index1M,$H2663)</f>
        <v>58427</v>
      </c>
      <c r="J2663" s="144">
        <f>IFERROR(_xll.qlIndexFixing(Index1M,$H2663,TRUE,_xll.ohTrigger(RecalcTrigger,Trigger1M)),NA())</f>
        <v>3.8916457156112916E-3</v>
      </c>
      <c r="K2663" s="44">
        <f>IFERROR(_xll.qlIndexFixing(Index3M,H2663,TRUE,_xll.ohTrigger(RecalcTrigger,Trigger3M)),NA())</f>
        <v>4.0827036785217059E-3</v>
      </c>
      <c r="L2663" s="44">
        <f>IFERROR(_xll.qlIndexFixing(Index6M,$H2663,TRUE,_xll.ohTrigger(RecalcTrigger,Trigger6M)),NA())</f>
        <v>4.589803107052935E-3</v>
      </c>
      <c r="M2663" s="145">
        <f>IFERROR(_xll.qlIndexFixing(Index1Y,$H2663,TRUE,_xll.ohTrigger(RecalcTrigger,Trigger1Y)),NA())</f>
        <v>4.2583316805935257E-3</v>
      </c>
      <c r="N2663" s="144">
        <f>IFERROR(_xll.qlIndexFixing(ONIndex1M,I2663,TRUE,_xll.ohTrigger(RecalcTrigger,Trigger1M)),NA())</f>
        <v>3.8976790649414284E-3</v>
      </c>
      <c r="O2663" s="44">
        <f>IFERROR(_xll.qlIndexFixing(ONIndex3M,I2663,TRUE,_xll.ohTrigger(RecalcTrigger,Trigger3M)),NA())</f>
        <v>4.1047611464239964E-3</v>
      </c>
      <c r="P2663" s="44">
        <f>IFERROR(_xll.qlIndexFixing(ONIndex6M,I2663,TRUE,_xll.ohTrigger(RecalcTrigger,Trigger6M)),NA())</f>
        <v>4.6825416923113039E-3</v>
      </c>
      <c r="Q2663" s="145">
        <f>IFERROR(_xll.qlIndexFixing(ONIndex1Y,I2663,TRUE,_xll.ohTrigger(RecalcTrigger,Trigger1Y)),NA())</f>
        <v>4.3441500088370333E-3</v>
      </c>
    </row>
    <row r="2664" spans="2:17" x14ac:dyDescent="0.2">
      <c r="B2664" s="39" t="s">
        <v>42</v>
      </c>
      <c r="D2664" s="42">
        <f>_xll.qlCalendarAdvance(Calendar,$D2663,B2664,"f",FALSE)</f>
        <v>58432</v>
      </c>
      <c r="E2664" s="139">
        <f>_xll.qlInterestRateIndexValueDate(IndexON,D2664)</f>
        <v>58432</v>
      </c>
      <c r="F2664" s="155">
        <f>IFERROR(_xll.qlIndexFixing(IndexON,D2664,TRUE,_xll.ohTrigger(RecalcTrigger,TriggerON)),NA())</f>
        <v>3.9150479374416847E-3</v>
      </c>
      <c r="H2664" s="42">
        <f>_xll.qlCalendarAdvance(Calendar,$H2663,B2664,"f",FALSE)</f>
        <v>58432</v>
      </c>
      <c r="I2664" s="139">
        <f>_xll.qlInterestRateIndexValueDate(Index1M,$H2664)</f>
        <v>58438</v>
      </c>
      <c r="J2664" s="144">
        <f>IFERROR(_xll.qlIndexFixing(Index1M,$H2664,TRUE,_xll.ohTrigger(RecalcTrigger,Trigger1M)),NA())</f>
        <v>3.8855386782454815E-3</v>
      </c>
      <c r="K2664" s="44">
        <f>IFERROR(_xll.qlIndexFixing(Index3M,H2664,TRUE,_xll.ohTrigger(RecalcTrigger,Trigger3M)),NA())</f>
        <v>4.0762757028807092E-3</v>
      </c>
      <c r="L2664" s="44">
        <f>IFERROR(_xll.qlIndexFixing(Index6M,$H2664,TRUE,_xll.ohTrigger(RecalcTrigger,Trigger6M)),NA())</f>
        <v>4.5770934485875924E-3</v>
      </c>
      <c r="M2664" s="145">
        <f>IFERROR(_xll.qlIndexFixing(Index1Y,$H2664,TRUE,_xll.ohTrigger(RecalcTrigger,Trigger1Y)),NA())</f>
        <v>4.2531284497071553E-3</v>
      </c>
      <c r="N2664" s="144">
        <f>IFERROR(_xll.qlIndexFixing(ONIndex1M,I2664,TRUE,_xll.ohTrigger(RecalcTrigger,Trigger1M)),NA())</f>
        <v>3.8921655060120131E-3</v>
      </c>
      <c r="O2664" s="44">
        <f>IFERROR(_xll.qlIndexFixing(ONIndex3M,I2664,TRUE,_xll.ohTrigger(RecalcTrigger,Trigger3M)),NA())</f>
        <v>4.0991262662615213E-3</v>
      </c>
      <c r="P2664" s="44">
        <f>IFERROR(_xll.qlIndexFixing(ONIndex6M,I2664,TRUE,_xll.ohTrigger(RecalcTrigger,Trigger6M)),NA())</f>
        <v>4.672266683667381E-3</v>
      </c>
      <c r="Q2664" s="145">
        <f>IFERROR(_xll.qlIndexFixing(ONIndex1Y,I2664,TRUE,_xll.ohTrigger(RecalcTrigger,Trigger1Y)),NA())</f>
        <v>4.3388377456476945E-3</v>
      </c>
    </row>
    <row r="2665" spans="2:17" x14ac:dyDescent="0.2">
      <c r="B2665" s="39" t="s">
        <v>42</v>
      </c>
      <c r="D2665" s="42">
        <f>_xll.qlCalendarAdvance(Calendar,$D2664,B2665,"f",FALSE)</f>
        <v>58439</v>
      </c>
      <c r="E2665" s="139">
        <f>_xll.qlInterestRateIndexValueDate(IndexON,D2665)</f>
        <v>58439</v>
      </c>
      <c r="F2665" s="155">
        <f>IFERROR(_xll.qlIndexFixing(IndexON,D2665,TRUE,_xll.ohTrigger(RecalcTrigger,TriggerON)),NA())</f>
        <v>3.9112545224195827E-3</v>
      </c>
      <c r="H2665" s="42">
        <f>_xll.qlCalendarAdvance(Calendar,$H2664,B2665,"f",FALSE)</f>
        <v>58439</v>
      </c>
      <c r="I2665" s="139">
        <f>_xll.qlInterestRateIndexValueDate(Index1M,$H2665)</f>
        <v>58442</v>
      </c>
      <c r="J2665" s="144">
        <f>IFERROR(_xll.qlIndexFixing(Index1M,$H2665,TRUE,_xll.ohTrigger(RecalcTrigger,Trigger1M)),NA())</f>
        <v>3.8832282878013599E-3</v>
      </c>
      <c r="K2665" s="44">
        <f>IFERROR(_xll.qlIndexFixing(Index3M,H2665,TRUE,_xll.ohTrigger(RecalcTrigger,Trigger3M)),NA())</f>
        <v>4.073946816122543E-3</v>
      </c>
      <c r="L2665" s="44">
        <f>IFERROR(_xll.qlIndexFixing(Index6M,$H2665,TRUE,_xll.ohTrigger(RecalcTrigger,Trigger6M)),NA())</f>
        <v>4.5730125302494628E-3</v>
      </c>
      <c r="M2665" s="145">
        <f>IFERROR(_xll.qlIndexFixing(Index1Y,$H2665,TRUE,_xll.ohTrigger(RecalcTrigger,Trigger1Y)),NA())</f>
        <v>4.2508607797282763E-3</v>
      </c>
      <c r="N2665" s="144">
        <f>IFERROR(_xll.qlIndexFixing(ONIndex1M,I2665,TRUE,_xll.ohTrigger(RecalcTrigger,Trigger1M)),NA())</f>
        <v>3.8889512481521393E-3</v>
      </c>
      <c r="O2665" s="44">
        <f>IFERROR(_xll.qlIndexFixing(ONIndex3M,I2665,TRUE,_xll.ohTrigger(RecalcTrigger,Trigger3M)),NA())</f>
        <v>4.0958386708656036E-3</v>
      </c>
      <c r="P2665" s="44">
        <f>IFERROR(_xll.qlIndexFixing(ONIndex6M,I2665,TRUE,_xll.ohTrigger(RecalcTrigger,Trigger6M)),NA())</f>
        <v>4.6662386728169025E-3</v>
      </c>
      <c r="Q2665" s="145">
        <f>IFERROR(_xll.qlIndexFixing(ONIndex1Y,I2665,TRUE,_xll.ohTrigger(RecalcTrigger,Trigger1Y)),NA())</f>
        <v>4.3357321253267855E-3</v>
      </c>
    </row>
    <row r="2666" spans="2:17" x14ac:dyDescent="0.2">
      <c r="B2666" s="39" t="s">
        <v>42</v>
      </c>
      <c r="D2666" s="42">
        <f>_xll.qlCalendarAdvance(Calendar,$D2665,B2666,"f",FALSE)</f>
        <v>58446</v>
      </c>
      <c r="E2666" s="139">
        <f>_xll.qlInterestRateIndexValueDate(IndexON,D2666)</f>
        <v>58446</v>
      </c>
      <c r="F2666" s="155">
        <f>IFERROR(_xll.qlIndexFixing(IndexON,D2666,TRUE,_xll.ohTrigger(RecalcTrigger,TriggerON)),NA())</f>
        <v>3.9074736215471972E-3</v>
      </c>
      <c r="H2666" s="42">
        <f>_xll.qlCalendarAdvance(Calendar,$H2665,B2666,"f",FALSE)</f>
        <v>58446</v>
      </c>
      <c r="I2666" s="139">
        <f>_xll.qlInterestRateIndexValueDate(Index1M,$H2666)</f>
        <v>58448</v>
      </c>
      <c r="J2666" s="144">
        <f>IFERROR(_xll.qlIndexFixing(Index1M,$H2666,TRUE,_xll.ohTrigger(RecalcTrigger,Trigger1M)),NA())</f>
        <v>3.8795047355100198E-3</v>
      </c>
      <c r="K2666" s="44">
        <f>IFERROR(_xll.qlIndexFixing(Index3M,H2666,TRUE,_xll.ohTrigger(RecalcTrigger,Trigger3M)),NA())</f>
        <v>4.0704620628102591E-3</v>
      </c>
      <c r="L2666" s="44">
        <f>IFERROR(_xll.qlIndexFixing(Index6M,$H2666,TRUE,_xll.ohTrigger(RecalcTrigger,Trigger6M)),NA())</f>
        <v>4.5660238469176391E-3</v>
      </c>
      <c r="M2666" s="145">
        <f>IFERROR(_xll.qlIndexFixing(Index1Y,$H2666,TRUE,_xll.ohTrigger(RecalcTrigger,Trigger1Y)),NA())</f>
        <v>4.2475804957309293E-3</v>
      </c>
      <c r="N2666" s="144">
        <f>IFERROR(_xll.qlIndexFixing(ONIndex1M,I2666,TRUE,_xll.ohTrigger(RecalcTrigger,Trigger1M)),NA())</f>
        <v>3.8854770586560505E-3</v>
      </c>
      <c r="O2666" s="44">
        <f>IFERROR(_xll.qlIndexFixing(ONIndex3M,I2666,TRUE,_xll.ohTrigger(RecalcTrigger,Trigger3M)),NA())</f>
        <v>4.0922874283655375E-3</v>
      </c>
      <c r="P2666" s="44">
        <f>IFERROR(_xll.qlIndexFixing(ONIndex6M,I2666,TRUE,_xll.ohTrigger(RecalcTrigger,Trigger6M)),NA())</f>
        <v>4.6596691650790945E-3</v>
      </c>
      <c r="Q2666" s="145">
        <f>IFERROR(_xll.qlIndexFixing(ONIndex1Y,I2666,TRUE,_xll.ohTrigger(RecalcTrigger,Trigger1Y)),NA())</f>
        <v>4.33238215374665E-3</v>
      </c>
    </row>
    <row r="2667" spans="2:17" x14ac:dyDescent="0.2">
      <c r="B2667" s="39" t="s">
        <v>42</v>
      </c>
      <c r="D2667" s="42">
        <f>_xll.qlCalendarAdvance(Calendar,$D2666,B2667,"f",FALSE)</f>
        <v>58453</v>
      </c>
      <c r="E2667" s="139">
        <f>_xll.qlInterestRateIndexValueDate(IndexON,D2667)</f>
        <v>58453</v>
      </c>
      <c r="F2667" s="155">
        <f>IFERROR(_xll.qlIndexFixing(IndexON,D2667,TRUE,_xll.ohTrigger(RecalcTrigger,TriggerON)),NA())</f>
        <v>3.9037052618429158E-3</v>
      </c>
      <c r="H2667" s="42">
        <f>_xll.qlCalendarAdvance(Calendar,$H2666,B2667,"f",FALSE)</f>
        <v>58453</v>
      </c>
      <c r="I2667" s="139">
        <f>_xll.qlInterestRateIndexValueDate(Index1M,$H2667)</f>
        <v>58455</v>
      </c>
      <c r="J2667" s="144">
        <f>IFERROR(_xll.qlIndexFixing(Index1M,$H2667,TRUE,_xll.ohTrigger(RecalcTrigger,Trigger1M)),NA())</f>
        <v>3.8754842305385728E-3</v>
      </c>
      <c r="K2667" s="44">
        <f>IFERROR(_xll.qlIndexFixing(Index3M,H2667,TRUE,_xll.ohTrigger(RecalcTrigger,Trigger3M)),NA())</f>
        <v>4.0664095474346766E-3</v>
      </c>
      <c r="L2667" s="44">
        <f>IFERROR(_xll.qlIndexFixing(Index6M,$H2667,TRUE,_xll.ohTrigger(RecalcTrigger,Trigger6M)),NA())</f>
        <v>4.5578347719179915E-3</v>
      </c>
      <c r="M2667" s="145">
        <f>IFERROR(_xll.qlIndexFixing(Index1Y,$H2667,TRUE,_xll.ohTrigger(RecalcTrigger,Trigger1Y)),NA())</f>
        <v>4.2440250415281379E-3</v>
      </c>
      <c r="N2667" s="144">
        <f>IFERROR(_xll.qlIndexFixing(ONIndex1M,I2667,TRUE,_xll.ohTrigger(RecalcTrigger,Trigger1M)),NA())</f>
        <v>3.881436105723779E-3</v>
      </c>
      <c r="O2667" s="44">
        <f>IFERROR(_xll.qlIndexFixing(ONIndex3M,I2667,TRUE,_xll.ohTrigger(RecalcTrigger,Trigger3M)),NA())</f>
        <v>4.0881571663131666E-3</v>
      </c>
      <c r="P2667" s="44">
        <f>IFERROR(_xll.qlIndexFixing(ONIndex6M,I2667,TRUE,_xll.ohTrigger(RecalcTrigger,Trigger6M)),NA())</f>
        <v>4.6519697900215817E-3</v>
      </c>
      <c r="Q2667" s="145">
        <f>IFERROR(_xll.qlIndexFixing(ONIndex1Y,I2667,TRUE,_xll.ohTrigger(RecalcTrigger,Trigger1Y)),NA())</f>
        <v>4.3284862957104764E-3</v>
      </c>
    </row>
    <row r="2668" spans="2:17" x14ac:dyDescent="0.2">
      <c r="B2668" s="39" t="s">
        <v>42</v>
      </c>
      <c r="D2668" s="42">
        <f>_xll.qlCalendarAdvance(Calendar,$D2667,B2668,"f",FALSE)</f>
        <v>58460</v>
      </c>
      <c r="E2668" s="139">
        <f>_xll.qlInterestRateIndexValueDate(IndexON,D2668)</f>
        <v>58460</v>
      </c>
      <c r="F2668" s="155">
        <f>IFERROR(_xll.qlIndexFixing(IndexON,D2668,TRUE,_xll.ohTrigger(RecalcTrigger,TriggerON)),NA())</f>
        <v>3.8999494701652537E-3</v>
      </c>
      <c r="H2668" s="42">
        <f>_xll.qlCalendarAdvance(Calendar,$H2667,B2668,"f",FALSE)</f>
        <v>58460</v>
      </c>
      <c r="I2668" s="139">
        <f>_xll.qlInterestRateIndexValueDate(Index1M,$H2668)</f>
        <v>58462</v>
      </c>
      <c r="J2668" s="144">
        <f>IFERROR(_xll.qlIndexFixing(Index1M,$H2668,TRUE,_xll.ohTrigger(RecalcTrigger,Trigger1M)),NA())</f>
        <v>3.8714770176195845E-3</v>
      </c>
      <c r="K2668" s="44">
        <f>IFERROR(_xll.qlIndexFixing(Index3M,H2668,TRUE,_xll.ohTrigger(RecalcTrigger,Trigger3M)),NA())</f>
        <v>4.0623710923724477E-3</v>
      </c>
      <c r="L2668" s="44">
        <f>IFERROR(_xll.qlIndexFixing(Index6M,$H2668,TRUE,_xll.ohTrigger(RecalcTrigger,Trigger6M)),NA())</f>
        <v>4.5496072960890133E-3</v>
      </c>
      <c r="M2668" s="145">
        <f>IFERROR(_xll.qlIndexFixing(Index1Y,$H2668,TRUE,_xll.ohTrigger(RecalcTrigger,Trigger1Y)),NA())</f>
        <v>4.2404837686957717E-3</v>
      </c>
      <c r="N2668" s="144">
        <f>IFERROR(_xll.qlIndexFixing(ONIndex1M,I2668,TRUE,_xll.ohTrigger(RecalcTrigger,Trigger1M)),NA())</f>
        <v>3.8774083917214597E-3</v>
      </c>
      <c r="O2668" s="44">
        <f>IFERROR(_xll.qlIndexFixing(ONIndex3M,I2668,TRUE,_xll.ohTrigger(RecalcTrigger,Trigger3M)),NA())</f>
        <v>4.0840407749254126E-3</v>
      </c>
      <c r="P2668" s="44">
        <f>IFERROR(_xll.qlIndexFixing(ONIndex6M,I2668,TRUE,_xll.ohTrigger(RecalcTrigger,Trigger6M)),NA())</f>
        <v>4.644232726471742E-3</v>
      </c>
      <c r="Q2668" s="145">
        <f>IFERROR(_xll.qlIndexFixing(ONIndex1Y,I2668,TRUE,_xll.ohTrigger(RecalcTrigger,Trigger1Y)),NA())</f>
        <v>4.3246038622157812E-3</v>
      </c>
    </row>
    <row r="2669" spans="2:17" x14ac:dyDescent="0.2">
      <c r="B2669" s="39" t="s">
        <v>42</v>
      </c>
      <c r="D2669" s="42">
        <f>_xll.qlCalendarAdvance(Calendar,$D2668,B2669,"f",FALSE)</f>
        <v>58467</v>
      </c>
      <c r="E2669" s="139">
        <f>_xll.qlInterestRateIndexValueDate(IndexON,D2669)</f>
        <v>58467</v>
      </c>
      <c r="F2669" s="155">
        <f>IFERROR(_xll.qlIndexFixing(IndexON,D2669,TRUE,_xll.ohTrigger(RecalcTrigger,TriggerON)),NA())</f>
        <v>3.8962062734526626E-3</v>
      </c>
      <c r="H2669" s="42">
        <f>_xll.qlCalendarAdvance(Calendar,$H2668,B2669,"f",FALSE)</f>
        <v>58467</v>
      </c>
      <c r="I2669" s="139">
        <f>_xll.qlInterestRateIndexValueDate(Index1M,$H2669)</f>
        <v>58469</v>
      </c>
      <c r="J2669" s="144">
        <f>IFERROR(_xll.qlIndexFixing(Index1M,$H2669,TRUE,_xll.ohTrigger(RecalcTrigger,Trigger1M)),NA())</f>
        <v>3.8682734182348476E-3</v>
      </c>
      <c r="K2669" s="44">
        <f>IFERROR(_xll.qlIndexFixing(Index3M,H2669,TRUE,_xll.ohTrigger(RecalcTrigger,Trigger3M)),NA())</f>
        <v>4.0583467268520603E-3</v>
      </c>
      <c r="L2669" s="44">
        <f>IFERROR(_xll.qlIndexFixing(Index6M,$H2669,TRUE,_xll.ohTrigger(RecalcTrigger,Trigger6M)),NA())</f>
        <v>4.5413413665086446E-3</v>
      </c>
      <c r="M2669" s="145">
        <f>IFERROR(_xll.qlIndexFixing(Index1Y,$H2669,TRUE,_xll.ohTrigger(RecalcTrigger,Trigger1Y)),NA())</f>
        <v>4.2369567038310343E-3</v>
      </c>
      <c r="N2669" s="144">
        <f>IFERROR(_xll.qlIndexFixing(ONIndex1M,I2669,TRUE,_xll.ohTrigger(RecalcTrigger,Trigger1M)),NA())</f>
        <v>3.8733939455060096E-3</v>
      </c>
      <c r="O2669" s="44">
        <f>IFERROR(_xll.qlIndexFixing(ONIndex3M,I2669,TRUE,_xll.ohTrigger(RecalcTrigger,Trigger3M)),NA())</f>
        <v>4.0799382833789366E-3</v>
      </c>
      <c r="P2669" s="44">
        <f>IFERROR(_xll.qlIndexFixing(ONIndex6M,I2669,TRUE,_xll.ohTrigger(RecalcTrigger,Trigger6M)),NA())</f>
        <v>4.6364579211921608E-3</v>
      </c>
      <c r="Q2669" s="145">
        <f>IFERROR(_xll.qlIndexFixing(ONIndex1Y,I2669,TRUE,_xll.ohTrigger(RecalcTrigger,Trigger1Y)),NA())</f>
        <v>4.3207348799612078E-3</v>
      </c>
    </row>
    <row r="2670" spans="2:17" x14ac:dyDescent="0.2">
      <c r="B2670" s="39" t="s">
        <v>42</v>
      </c>
      <c r="D2670" s="42">
        <f>_xll.qlCalendarAdvance(Calendar,$D2669,B2670,"f",FALSE)</f>
        <v>58474</v>
      </c>
      <c r="E2670" s="139">
        <f>_xll.qlInterestRateIndexValueDate(IndexON,D2670)</f>
        <v>58474</v>
      </c>
      <c r="F2670" s="155">
        <f>IFERROR(_xll.qlIndexFixing(IndexON,D2670,TRUE,_xll.ohTrigger(RecalcTrigger,TriggerON)),NA())</f>
        <v>3.8924756986435938E-3</v>
      </c>
      <c r="H2670" s="42">
        <f>_xll.qlCalendarAdvance(Calendar,$H2669,B2670,"f",FALSE)</f>
        <v>58474</v>
      </c>
      <c r="I2670" s="139">
        <f>_xll.qlInterestRateIndexValueDate(Index1M,$H2670)</f>
        <v>58476</v>
      </c>
      <c r="J2670" s="144">
        <f>IFERROR(_xll.qlIndexFixing(Index1M,$H2670,TRUE,_xll.ohTrigger(RecalcTrigger,Trigger1M)),NA())</f>
        <v>3.864290136395305E-3</v>
      </c>
      <c r="K2670" s="44">
        <f>IFERROR(_xll.qlIndexFixing(Index3M,H2670,TRUE,_xll.ohTrigger(RecalcTrigger,Trigger3M)),NA())</f>
        <v>4.05459745547887E-3</v>
      </c>
      <c r="L2670" s="44">
        <f>IFERROR(_xll.qlIndexFixing(Index6M,$H2670,TRUE,_xll.ohTrigger(RecalcTrigger,Trigger6M)),NA())</f>
        <v>4.5330369302618483E-3</v>
      </c>
      <c r="M2670" s="145">
        <f>IFERROR(_xll.qlIndexFixing(Index1Y,$H2670,TRUE,_xll.ohTrigger(RecalcTrigger,Trigger1Y)),NA())</f>
        <v>4.2334438735309107E-3</v>
      </c>
      <c r="N2670" s="144">
        <f>IFERROR(_xll.qlIndexFixing(ONIndex1M,I2670,TRUE,_xll.ohTrigger(RecalcTrigger,Trigger1M)),NA())</f>
        <v>3.8693927957744734E-3</v>
      </c>
      <c r="O2670" s="44">
        <f>IFERROR(_xll.qlIndexFixing(ONIndex3M,I2670,TRUE,_xll.ohTrigger(RecalcTrigger,Trigger3M)),NA())</f>
        <v>4.0758497209303357E-3</v>
      </c>
      <c r="P2670" s="44">
        <f>IFERROR(_xll.qlIndexFixing(ONIndex6M,I2670,TRUE,_xll.ohTrigger(RecalcTrigger,Trigger6M)),NA())</f>
        <v>4.6286453210253597E-3</v>
      </c>
      <c r="Q2670" s="145">
        <f>IFERROR(_xll.qlIndexFixing(ONIndex1Y,I2670,TRUE,_xll.ohTrigger(RecalcTrigger,Trigger1Y)),NA())</f>
        <v>4.3168793754855272E-3</v>
      </c>
    </row>
    <row r="2671" spans="2:17" x14ac:dyDescent="0.2">
      <c r="B2671" s="39" t="s">
        <v>42</v>
      </c>
      <c r="D2671" s="42">
        <f>_xll.qlCalendarAdvance(Calendar,$D2670,B2671,"f",FALSE)</f>
        <v>58481</v>
      </c>
      <c r="E2671" s="139">
        <f>_xll.qlInterestRateIndexValueDate(IndexON,D2671)</f>
        <v>58481</v>
      </c>
      <c r="F2671" s="155">
        <f>IFERROR(_xll.qlIndexFixing(IndexON,D2671,TRUE,_xll.ohTrigger(RecalcTrigger,TriggerON)),NA())</f>
        <v>3.8887577727564349E-3</v>
      </c>
      <c r="H2671" s="42">
        <f>_xll.qlCalendarAdvance(Calendar,$H2670,B2671,"f",FALSE)</f>
        <v>58481</v>
      </c>
      <c r="I2671" s="139">
        <f>_xll.qlInterestRateIndexValueDate(Index1M,$H2671)</f>
        <v>58483</v>
      </c>
      <c r="J2671" s="144">
        <f>IFERROR(_xll.qlIndexFixing(Index1M,$H2671,TRUE,_xll.ohTrigger(RecalcTrigger,Trigger1M)),NA())</f>
        <v>3.8603202260389931E-3</v>
      </c>
      <c r="K2671" s="44">
        <f>IFERROR(_xll.qlIndexFixing(Index3M,H2671,TRUE,_xll.ohTrigger(RecalcTrigger,Trigger3M)),NA())</f>
        <v>4.0506003856597417E-3</v>
      </c>
      <c r="L2671" s="44">
        <f>IFERROR(_xll.qlIndexFixing(Index6M,$H2671,TRUE,_xll.ohTrigger(RecalcTrigger,Trigger6M)),NA())</f>
        <v>4.5246939344331513E-3</v>
      </c>
      <c r="M2671" s="145">
        <f>IFERROR(_xll.qlIndexFixing(Index1Y,$H2671,TRUE,_xll.ohTrigger(RecalcTrigger,Trigger1Y)),NA())</f>
        <v>4.229945304393256E-3</v>
      </c>
      <c r="N2671" s="144">
        <f>IFERROR(_xll.qlIndexFixing(ONIndex1M,I2671,TRUE,_xll.ohTrigger(RecalcTrigger,Trigger1M)),NA())</f>
        <v>3.8654049713038319E-3</v>
      </c>
      <c r="O2671" s="44">
        <f>IFERROR(_xll.qlIndexFixing(ONIndex3M,I2671,TRUE,_xll.ohTrigger(RecalcTrigger,Trigger3M)),NA())</f>
        <v>4.0717751170760152E-3</v>
      </c>
      <c r="P2671" s="44">
        <f>IFERROR(_xll.qlIndexFixing(ONIndex6M,I2671,TRUE,_xll.ohTrigger(RecalcTrigger,Trigger6M)),NA())</f>
        <v>4.6207948725740522E-3</v>
      </c>
      <c r="Q2671" s="145">
        <f>IFERROR(_xll.qlIndexFixing(ONIndex1Y,I2671,TRUE,_xll.ohTrigger(RecalcTrigger,Trigger1Y)),NA())</f>
        <v>4.313037375567319E-3</v>
      </c>
    </row>
    <row r="2672" spans="2:17" x14ac:dyDescent="0.2">
      <c r="B2672" s="39" t="s">
        <v>42</v>
      </c>
      <c r="D2672" s="42">
        <f>_xll.qlCalendarAdvance(Calendar,$D2671,B2672,"f",FALSE)</f>
        <v>58488</v>
      </c>
      <c r="E2672" s="139">
        <f>_xll.qlInterestRateIndexValueDate(IndexON,D2672)</f>
        <v>58488</v>
      </c>
      <c r="F2672" s="155">
        <f>IFERROR(_xll.qlIndexFixing(IndexON,D2672,TRUE,_xll.ohTrigger(RecalcTrigger,TriggerON)),NA())</f>
        <v>3.8850525226497012E-3</v>
      </c>
      <c r="H2672" s="42">
        <f>_xll.qlCalendarAdvance(Calendar,$H2671,B2672,"f",FALSE)</f>
        <v>58488</v>
      </c>
      <c r="I2672" s="139">
        <f>_xll.qlInterestRateIndexValueDate(Index1M,$H2672)</f>
        <v>58490</v>
      </c>
      <c r="J2672" s="144">
        <f>IFERROR(_xll.qlIndexFixing(Index1M,$H2672,TRUE,_xll.ohTrigger(RecalcTrigger,Trigger1M)),NA())</f>
        <v>3.8563637158767396E-3</v>
      </c>
      <c r="K2672" s="44">
        <f>IFERROR(_xll.qlIndexFixing(Index3M,H2672,TRUE,_xll.ohTrigger(RecalcTrigger,Trigger3M)),NA())</f>
        <v>4.0466174907765051E-3</v>
      </c>
      <c r="L2672" s="44">
        <f>IFERROR(_xll.qlIndexFixing(Index6M,$H2672,TRUE,_xll.ohTrigger(RecalcTrigger,Trigger6M)),NA())</f>
        <v>4.516312326114106E-3</v>
      </c>
      <c r="M2672" s="145">
        <f>IFERROR(_xll.qlIndexFixing(Index1Y,$H2672,TRUE,_xll.ohTrigger(RecalcTrigger,Trigger1Y)),NA())</f>
        <v>4.2264610230159233E-3</v>
      </c>
      <c r="N2672" s="144">
        <f>IFERROR(_xll.qlIndexFixing(ONIndex1M,I2672,TRUE,_xll.ohTrigger(RecalcTrigger,Trigger1M)),NA())</f>
        <v>3.8614305007111938E-3</v>
      </c>
      <c r="O2672" s="44">
        <f>IFERROR(_xll.qlIndexFixing(ONIndex3M,I2672,TRUE,_xll.ohTrigger(RecalcTrigger,Trigger3M)),NA())</f>
        <v>4.0677145007528281E-3</v>
      </c>
      <c r="P2672" s="44">
        <f>IFERROR(_xll.qlIndexFixing(ONIndex6M,I2672,TRUE,_xll.ohTrigger(RecalcTrigger,Trigger6M)),NA())</f>
        <v>4.6129065225208876E-3</v>
      </c>
      <c r="Q2672" s="145">
        <f>IFERROR(_xll.qlIndexFixing(ONIndex1Y,I2672,TRUE,_xll.ohTrigger(RecalcTrigger,Trigger1Y)),NA())</f>
        <v>4.3092089065854822E-3</v>
      </c>
    </row>
    <row r="2673" spans="2:17" x14ac:dyDescent="0.2">
      <c r="B2673" s="39" t="s">
        <v>42</v>
      </c>
      <c r="D2673" s="42">
        <f>_xll.qlCalendarAdvance(Calendar,$D2672,B2673,"f",FALSE)</f>
        <v>58495</v>
      </c>
      <c r="E2673" s="139">
        <f>_xll.qlInterestRateIndexValueDate(IndexON,D2673)</f>
        <v>58495</v>
      </c>
      <c r="F2673" s="155">
        <f>IFERROR(_xll.qlIndexFixing(IndexON,D2673,TRUE,_xll.ohTrigger(RecalcTrigger,TriggerON)),NA())</f>
        <v>3.8813599752618444E-3</v>
      </c>
      <c r="H2673" s="42">
        <f>_xll.qlCalendarAdvance(Calendar,$H2672,B2673,"f",FALSE)</f>
        <v>58495</v>
      </c>
      <c r="I2673" s="139">
        <f>_xll.qlInterestRateIndexValueDate(Index1M,$H2673)</f>
        <v>58497</v>
      </c>
      <c r="J2673" s="144">
        <f>IFERROR(_xll.qlIndexFixing(Index1M,$H2673,TRUE,_xll.ohTrigger(RecalcTrigger,Trigger1M)),NA())</f>
        <v>3.8524206346276396E-3</v>
      </c>
      <c r="K2673" s="44">
        <f>IFERROR(_xll.qlIndexFixing(Index3M,H2673,TRUE,_xll.ohTrigger(RecalcTrigger,Trigger3M)),NA())</f>
        <v>4.0426488000608884E-3</v>
      </c>
      <c r="L2673" s="44">
        <f>IFERROR(_xll.qlIndexFixing(Index6M,$H2673,TRUE,_xll.ohTrigger(RecalcTrigger,Trigger6M)),NA())</f>
        <v>4.507892052395387E-3</v>
      </c>
      <c r="M2673" s="145">
        <f>IFERROR(_xll.qlIndexFixing(Index1Y,$H2673,TRUE,_xll.ohTrigger(RecalcTrigger,Trigger1Y)),NA())</f>
        <v>4.2229910559967677E-3</v>
      </c>
      <c r="N2673" s="144">
        <f>IFERROR(_xll.qlIndexFixing(ONIndex1M,I2673,TRUE,_xll.ohTrigger(RecalcTrigger,Trigger1M)),NA())</f>
        <v>3.8574694127735398E-3</v>
      </c>
      <c r="O2673" s="44">
        <f>IFERROR(_xll.qlIndexFixing(ONIndex3M,I2673,TRUE,_xll.ohTrigger(RecalcTrigger,Trigger3M)),NA())</f>
        <v>4.0636679013772437E-3</v>
      </c>
      <c r="P2673" s="44">
        <f>IFERROR(_xll.qlIndexFixing(ONIndex6M,I2673,TRUE,_xll.ohTrigger(RecalcTrigger,Trigger6M)),NA())</f>
        <v>4.6049802177083876E-3</v>
      </c>
      <c r="Q2673" s="145">
        <f>IFERROR(_xll.qlIndexFixing(ONIndex1Y,I2673,TRUE,_xll.ohTrigger(RecalcTrigger,Trigger1Y)),NA())</f>
        <v>4.3053939954784681E-3</v>
      </c>
    </row>
    <row r="2674" spans="2:17" x14ac:dyDescent="0.2">
      <c r="B2674" s="39" t="s">
        <v>42</v>
      </c>
      <c r="D2674" s="42">
        <f>_xll.qlCalendarAdvance(Calendar,$D2673,B2674,"f",FALSE)</f>
        <v>58502</v>
      </c>
      <c r="E2674" s="139">
        <f>_xll.qlInterestRateIndexValueDate(IndexON,D2674)</f>
        <v>58502</v>
      </c>
      <c r="F2674" s="155">
        <f>IFERROR(_xll.qlIndexFixing(IndexON,D2674,TRUE,_xll.ohTrigger(RecalcTrigger,TriggerON)),NA())</f>
        <v>3.8776801576911879E-3</v>
      </c>
      <c r="H2674" s="42">
        <f>_xll.qlCalendarAdvance(Calendar,$H2673,B2674,"f",FALSE)</f>
        <v>58502</v>
      </c>
      <c r="I2674" s="139">
        <f>_xll.qlInterestRateIndexValueDate(Index1M,$H2674)</f>
        <v>58504</v>
      </c>
      <c r="J2674" s="144">
        <f>IFERROR(_xll.qlIndexFixing(Index1M,$H2674,TRUE,_xll.ohTrigger(RecalcTrigger,Trigger1M)),NA())</f>
        <v>3.8477144812409936E-3</v>
      </c>
      <c r="K2674" s="44">
        <f>IFERROR(_xll.qlIndexFixing(Index3M,H2674,TRUE,_xll.ohTrigger(RecalcTrigger,Trigger3M)),NA())</f>
        <v>4.0381802796267113E-3</v>
      </c>
      <c r="L2674" s="44">
        <f>IFERROR(_xll.qlIndexFixing(Index6M,$H2674,TRUE,_xll.ohTrigger(RecalcTrigger,Trigger6M)),NA())</f>
        <v>4.4970727571194778E-3</v>
      </c>
      <c r="M2674" s="145">
        <f>IFERROR(_xll.qlIndexFixing(Index1Y,$H2674,TRUE,_xll.ohTrigger(RecalcTrigger,Trigger1Y)),NA())</f>
        <v>4.2201737770645713E-3</v>
      </c>
      <c r="N2674" s="144">
        <f>IFERROR(_xll.qlIndexFixing(ONIndex1M,I2674,TRUE,_xll.ohTrigger(RecalcTrigger,Trigger1M)),NA())</f>
        <v>3.8535217362678509E-3</v>
      </c>
      <c r="O2674" s="44">
        <f>IFERROR(_xll.qlIndexFixing(ONIndex3M,I2674,TRUE,_xll.ohTrigger(RecalcTrigger,Trigger3M)),NA())</f>
        <v>4.0596353480459868E-3</v>
      </c>
      <c r="P2674" s="44">
        <f>IFERROR(_xll.qlIndexFixing(ONIndex6M,I2674,TRUE,_xll.ohTrigger(RecalcTrigger,Trigger6M)),NA())</f>
        <v>4.5970159048192016E-3</v>
      </c>
      <c r="Q2674" s="145">
        <f>IFERROR(_xll.qlIndexFixing(ONIndex1Y,I2674,TRUE,_xll.ohTrigger(RecalcTrigger,Trigger1Y)),NA())</f>
        <v>4.301592668705112E-3</v>
      </c>
    </row>
    <row r="2675" spans="2:17" x14ac:dyDescent="0.2">
      <c r="B2675" s="39" t="s">
        <v>42</v>
      </c>
      <c r="D2675" s="42">
        <f>_xll.qlCalendarAdvance(Calendar,$D2674,B2675,"f",FALSE)</f>
        <v>58509</v>
      </c>
      <c r="E2675" s="139">
        <f>_xll.qlInterestRateIndexValueDate(IndexON,D2675)</f>
        <v>58509</v>
      </c>
      <c r="F2675" s="155">
        <f>IFERROR(_xll.qlIndexFixing(IndexON,D2675,TRUE,_xll.ohTrigger(RecalcTrigger,TriggerON)),NA())</f>
        <v>3.8740130966363751E-3</v>
      </c>
      <c r="H2675" s="42">
        <f>_xll.qlCalendarAdvance(Calendar,$H2674,B2675,"f",FALSE)</f>
        <v>58509</v>
      </c>
      <c r="I2675" s="139">
        <f>_xll.qlInterestRateIndexValueDate(Index1M,$H2675)</f>
        <v>58511</v>
      </c>
      <c r="J2675" s="144">
        <f>IFERROR(_xll.qlIndexFixing(Index1M,$H2675,TRUE,_xll.ohTrigger(RecalcTrigger,Trigger1M)),NA())</f>
        <v>3.8438011166960773E-3</v>
      </c>
      <c r="K2675" s="44">
        <f>IFERROR(_xll.qlIndexFixing(Index3M,H2675,TRUE,_xll.ohTrigger(RecalcTrigger,Trigger3M)),NA())</f>
        <v>4.0342420456312743E-3</v>
      </c>
      <c r="L2675" s="44">
        <f>IFERROR(_xll.qlIndexFixing(Index6M,$H2675,TRUE,_xll.ohTrigger(RecalcTrigger,Trigger6M)),NA())</f>
        <v>4.488563415777384E-3</v>
      </c>
      <c r="M2675" s="145">
        <f>IFERROR(_xll.qlIndexFixing(Index1Y,$H2675,TRUE,_xll.ohTrigger(RecalcTrigger,Trigger1Y)),NA())</f>
        <v>4.2167295084535395E-3</v>
      </c>
      <c r="N2675" s="144">
        <f>IFERROR(_xll.qlIndexFixing(ONIndex1M,I2675,TRUE,_xll.ohTrigger(RecalcTrigger,Trigger1M)),NA())</f>
        <v>3.8495874998112356E-3</v>
      </c>
      <c r="O2675" s="44">
        <f>IFERROR(_xll.qlIndexFixing(ONIndex3M,I2675,TRUE,_xll.ohTrigger(RecalcTrigger,Trigger3M)),NA())</f>
        <v>4.0556168700955908E-3</v>
      </c>
      <c r="P2675" s="44">
        <f>IFERROR(_xll.qlIndexFixing(ONIndex6M,I2675,TRUE,_xll.ohTrigger(RecalcTrigger,Trigger6M)),NA())</f>
        <v>4.5890135305359792E-3</v>
      </c>
      <c r="Q2675" s="145">
        <f>IFERROR(_xll.qlIndexFixing(ONIndex1Y,I2675,TRUE,_xll.ohTrigger(RecalcTrigger,Trigger1Y)),NA())</f>
        <v>4.2978049528841211E-3</v>
      </c>
    </row>
    <row r="2676" spans="2:17" x14ac:dyDescent="0.2">
      <c r="B2676" s="39" t="s">
        <v>42</v>
      </c>
      <c r="D2676" s="42">
        <f>_xll.qlCalendarAdvance(Calendar,$D2675,B2676,"f",FALSE)</f>
        <v>58516</v>
      </c>
      <c r="E2676" s="139">
        <f>_xll.qlInterestRateIndexValueDate(IndexON,D2676)</f>
        <v>58516</v>
      </c>
      <c r="F2676" s="155">
        <f>IFERROR(_xll.qlIndexFixing(IndexON,D2676,TRUE,_xll.ohTrigger(RecalcTrigger,TriggerON)),NA())</f>
        <v>3.8703588191957294E-3</v>
      </c>
      <c r="H2676" s="42">
        <f>_xll.qlCalendarAdvance(Calendar,$H2675,B2676,"f",FALSE)</f>
        <v>58516</v>
      </c>
      <c r="I2676" s="139">
        <f>_xll.qlInterestRateIndexValueDate(Index1M,$H2676)</f>
        <v>58518</v>
      </c>
      <c r="J2676" s="144">
        <f>IFERROR(_xll.qlIndexFixing(Index1M,$H2676,TRUE,_xll.ohTrigger(RecalcTrigger,Trigger1M)),NA())</f>
        <v>3.8396444546337253E-3</v>
      </c>
      <c r="K2676" s="44">
        <f>IFERROR(_xll.qlIndexFixing(Index3M,H2676,TRUE,_xll.ohTrigger(RecalcTrigger,Trigger3M)),NA())</f>
        <v>4.0303181080729149E-3</v>
      </c>
      <c r="L2676" s="44">
        <f>IFERROR(_xll.qlIndexFixing(Index6M,$H2676,TRUE,_xll.ohTrigger(RecalcTrigger,Trigger6M)),NA())</f>
        <v>4.4800152340935956E-3</v>
      </c>
      <c r="M2676" s="145">
        <f>IFERROR(_xll.qlIndexFixing(Index1Y,$H2676,TRUE,_xll.ohTrigger(RecalcTrigger,Trigger1Y)),NA())</f>
        <v>4.2132996276938563E-3</v>
      </c>
      <c r="N2676" s="144">
        <f>IFERROR(_xll.qlIndexFixing(ONIndex1M,I2676,TRUE,_xll.ohTrigger(RecalcTrigger,Trigger1M)),NA())</f>
        <v>3.8456667321007387E-3</v>
      </c>
      <c r="O2676" s="44">
        <f>IFERROR(_xll.qlIndexFixing(ONIndex3M,I2676,TRUE,_xll.ohTrigger(RecalcTrigger,Trigger3M)),NA())</f>
        <v>4.0516124967826528E-3</v>
      </c>
      <c r="P2676" s="44">
        <f>IFERROR(_xll.qlIndexFixing(ONIndex6M,I2676,TRUE,_xll.ohTrigger(RecalcTrigger,Trigger6M)),NA())</f>
        <v>4.5809730417012418E-3</v>
      </c>
      <c r="Q2676" s="145">
        <f>IFERROR(_xll.qlIndexFixing(ONIndex1Y,I2676,TRUE,_xll.ohTrigger(RecalcTrigger,Trigger1Y)),NA())</f>
        <v>4.2940308747940747E-3</v>
      </c>
    </row>
    <row r="2677" spans="2:17" x14ac:dyDescent="0.2">
      <c r="B2677" s="39" t="s">
        <v>42</v>
      </c>
      <c r="D2677" s="42">
        <f>_xll.qlCalendarAdvance(Calendar,$D2676,B2677,"f",FALSE)</f>
        <v>58523</v>
      </c>
      <c r="E2677" s="139">
        <f>_xll.qlInterestRateIndexValueDate(IndexON,D2677)</f>
        <v>58523</v>
      </c>
      <c r="F2677" s="155">
        <f>IFERROR(_xll.qlIndexFixing(IndexON,D2677,TRUE,_xll.ohTrigger(RecalcTrigger,TriggerON)),NA())</f>
        <v>3.8667173523077025E-3</v>
      </c>
      <c r="H2677" s="42">
        <f>_xll.qlCalendarAdvance(Calendar,$H2676,B2677,"f",FALSE)</f>
        <v>58523</v>
      </c>
      <c r="I2677" s="139">
        <f>_xll.qlInterestRateIndexValueDate(Index1M,$H2677)</f>
        <v>58525</v>
      </c>
      <c r="J2677" s="144">
        <f>IFERROR(_xll.qlIndexFixing(Index1M,$H2677,TRUE,_xll.ohTrigger(RecalcTrigger,Trigger1M)),NA())</f>
        <v>3.8360149816293876E-3</v>
      </c>
      <c r="K2677" s="44">
        <f>IFERROR(_xll.qlIndexFixing(Index3M,H2677,TRUE,_xll.ohTrigger(RecalcTrigger,Trigger3M)),NA())</f>
        <v>4.0264084961812953E-3</v>
      </c>
      <c r="L2677" s="44">
        <f>IFERROR(_xll.qlIndexFixing(Index6M,$H2677,TRUE,_xll.ohTrigger(RecalcTrigger,Trigger6M)),NA())</f>
        <v>4.4714281591822433E-3</v>
      </c>
      <c r="M2677" s="145">
        <f>IFERROR(_xll.qlIndexFixing(Index1Y,$H2677,TRUE,_xll.ohTrigger(RecalcTrigger,Trigger1Y)),NA())</f>
        <v>4.2098841613851766E-3</v>
      </c>
      <c r="N2677" s="144">
        <f>IFERROR(_xll.qlIndexFixing(ONIndex1M,I2677,TRUE,_xll.ohTrigger(RecalcTrigger,Trigger1M)),NA())</f>
        <v>3.8417594619133411E-3</v>
      </c>
      <c r="O2677" s="44">
        <f>IFERROR(_xll.qlIndexFixing(ONIndex3M,I2677,TRUE,_xll.ohTrigger(RecalcTrigger,Trigger3M)),NA())</f>
        <v>4.0476222572838338E-3</v>
      </c>
      <c r="P2677" s="44">
        <f>IFERROR(_xll.qlIndexFixing(ONIndex6M,I2677,TRUE,_xll.ohTrigger(RecalcTrigger,Trigger6M)),NA())</f>
        <v>4.5728943849976389E-3</v>
      </c>
      <c r="Q2677" s="145">
        <f>IFERROR(_xll.qlIndexFixing(ONIndex1Y,I2677,TRUE,_xll.ohTrigger(RecalcTrigger,Trigger1Y)),NA())</f>
        <v>4.290270460893808E-3</v>
      </c>
    </row>
    <row r="2678" spans="2:17" x14ac:dyDescent="0.2">
      <c r="B2678" s="39" t="s">
        <v>42</v>
      </c>
      <c r="D2678" s="42">
        <f>_xll.qlCalendarAdvance(Calendar,$D2677,B2678,"f",FALSE)</f>
        <v>58530</v>
      </c>
      <c r="E2678" s="139">
        <f>_xll.qlInterestRateIndexValueDate(IndexON,D2678)</f>
        <v>58530</v>
      </c>
      <c r="F2678" s="155">
        <f>IFERROR(_xll.qlIndexFixing(IndexON,D2678,TRUE,_xll.ohTrigger(RecalcTrigger,TriggerON)),NA())</f>
        <v>3.8630887229906818E-3</v>
      </c>
      <c r="H2678" s="42">
        <f>_xll.qlCalendarAdvance(Calendar,$H2677,B2678,"f",FALSE)</f>
        <v>58530</v>
      </c>
      <c r="I2678" s="139">
        <f>_xll.qlInterestRateIndexValueDate(Index1M,$H2678)</f>
        <v>58532</v>
      </c>
      <c r="J2678" s="144">
        <f>IFERROR(_xll.qlIndexFixing(Index1M,$H2678,TRUE,_xll.ohTrigger(RecalcTrigger,Trigger1M)),NA())</f>
        <v>3.8321422685266837E-3</v>
      </c>
      <c r="K2678" s="44">
        <f>IFERROR(_xll.qlIndexFixing(Index3M,H2678,TRUE,_xll.ohTrigger(RecalcTrigger,Trigger3M)),NA())</f>
        <v>4.0227662893590572E-3</v>
      </c>
      <c r="L2678" s="44">
        <f>IFERROR(_xll.qlIndexFixing(Index6M,$H2678,TRUE,_xll.ohTrigger(RecalcTrigger,Trigger6M)),NA())</f>
        <v>4.4646075975556003E-3</v>
      </c>
      <c r="M2678" s="145">
        <f>IFERROR(_xll.qlIndexFixing(Index1Y,$H2678,TRUE,_xll.ohTrigger(RecalcTrigger,Trigger1Y)),NA())</f>
        <v>4.206483136126934E-3</v>
      </c>
      <c r="N2678" s="144">
        <f>IFERROR(_xll.qlIndexFixing(ONIndex1M,I2678,TRUE,_xll.ohTrigger(RecalcTrigger,Trigger1M)),NA())</f>
        <v>3.8378657180260234E-3</v>
      </c>
      <c r="O2678" s="44">
        <f>IFERROR(_xll.qlIndexFixing(ONIndex3M,I2678,TRUE,_xll.ohTrigger(RecalcTrigger,Trigger3M)),NA())</f>
        <v>4.0436461810156032E-3</v>
      </c>
      <c r="P2678" s="44">
        <f>IFERROR(_xll.qlIndexFixing(ONIndex6M,I2678,TRUE,_xll.ohTrigger(RecalcTrigger,Trigger6M)),NA())</f>
        <v>4.564777507027884E-3</v>
      </c>
      <c r="Q2678" s="145">
        <f>IFERROR(_xll.qlIndexFixing(ONIndex1Y,I2678,TRUE,_xll.ohTrigger(RecalcTrigger,Trigger1Y)),NA())</f>
        <v>4.2865237378819643E-3</v>
      </c>
    </row>
    <row r="2679" spans="2:17" x14ac:dyDescent="0.2">
      <c r="B2679" s="39" t="s">
        <v>42</v>
      </c>
      <c r="D2679" s="42">
        <f>_xll.qlCalendarAdvance(Calendar,$D2678,B2679,"f",FALSE)</f>
        <v>58537</v>
      </c>
      <c r="E2679" s="139">
        <f>_xll.qlInterestRateIndexValueDate(IndexON,D2679)</f>
        <v>58537</v>
      </c>
      <c r="F2679" s="155">
        <f>IFERROR(_xll.qlIndexFixing(IndexON,D2679,TRUE,_xll.ohTrigger(RecalcTrigger,TriggerON)),NA())</f>
        <v>3.8594729579433107E-3</v>
      </c>
      <c r="H2679" s="42">
        <f>_xll.qlCalendarAdvance(Calendar,$H2678,B2679,"f",FALSE)</f>
        <v>58537</v>
      </c>
      <c r="I2679" s="139">
        <f>_xll.qlInterestRateIndexValueDate(Index1M,$H2679)</f>
        <v>58539</v>
      </c>
      <c r="J2679" s="144">
        <f>IFERROR(_xll.qlIndexFixing(Index1M,$H2679,TRUE,_xll.ohTrigger(RecalcTrigger,Trigger1M)),NA())</f>
        <v>3.8282831633387748E-3</v>
      </c>
      <c r="K2679" s="44">
        <f>IFERROR(_xll.qlIndexFixing(Index3M,H2679,TRUE,_xll.ohTrigger(RecalcTrigger,Trigger3M)),NA())</f>
        <v>4.0188844268616774E-3</v>
      </c>
      <c r="L2679" s="44">
        <f>IFERROR(_xll.qlIndexFixing(Index6M,$H2679,TRUE,_xll.ohTrigger(RecalcTrigger,Trigger6M)),NA())</f>
        <v>4.4559513104132165E-3</v>
      </c>
      <c r="M2679" s="145">
        <f>IFERROR(_xll.qlIndexFixing(Index1Y,$H2679,TRUE,_xll.ohTrigger(RecalcTrigger,Trigger1Y)),NA())</f>
        <v>4.2022657919516797E-3</v>
      </c>
      <c r="N2679" s="144">
        <f>IFERROR(_xll.qlIndexFixing(ONIndex1M,I2679,TRUE,_xll.ohTrigger(RecalcTrigger,Trigger1M)),NA())</f>
        <v>3.8339855290558944E-3</v>
      </c>
      <c r="O2679" s="44">
        <f>IFERROR(_xll.qlIndexFixing(ONIndex3M,I2679,TRUE,_xll.ohTrigger(RecalcTrigger,Trigger3M)),NA())</f>
        <v>4.0396842969148139E-3</v>
      </c>
      <c r="P2679" s="44">
        <f>IFERROR(_xll.qlIndexFixing(ONIndex6M,I2679,TRUE,_xll.ohTrigger(RecalcTrigger,Trigger6M)),NA())</f>
        <v>4.5566223545545625E-3</v>
      </c>
      <c r="Q2679" s="145">
        <f>IFERROR(_xll.qlIndexFixing(ONIndex1Y,I2679,TRUE,_xll.ohTrigger(RecalcTrigger,Trigger1Y)),NA())</f>
        <v>4.2827907325371228E-3</v>
      </c>
    </row>
    <row r="2680" spans="2:17" x14ac:dyDescent="0.2">
      <c r="B2680" s="39" t="s">
        <v>42</v>
      </c>
      <c r="D2680" s="42">
        <f>_xll.qlCalendarAdvance(Calendar,$D2679,B2680,"f",FALSE)</f>
        <v>58544</v>
      </c>
      <c r="E2680" s="139">
        <f>_xll.qlInterestRateIndexValueDate(IndexON,D2680)</f>
        <v>58544</v>
      </c>
      <c r="F2680" s="155">
        <f>IFERROR(_xll.qlIndexFixing(IndexON,D2680,TRUE,_xll.ohTrigger(RecalcTrigger,TriggerON)),NA())</f>
        <v>3.8558700843438487E-3</v>
      </c>
      <c r="H2680" s="42">
        <f>_xll.qlCalendarAdvance(Calendar,$H2679,B2680,"f",FALSE)</f>
        <v>58544</v>
      </c>
      <c r="I2680" s="139">
        <f>_xll.qlInterestRateIndexValueDate(Index1M,$H2680)</f>
        <v>58546</v>
      </c>
      <c r="J2680" s="144">
        <f>IFERROR(_xll.qlIndexFixing(Index1M,$H2680,TRUE,_xll.ohTrigger(RecalcTrigger,Trigger1M)),NA())</f>
        <v>3.8244376947726977E-3</v>
      </c>
      <c r="K2680" s="44">
        <f>IFERROR(_xll.qlIndexFixing(Index3M,H2680,TRUE,_xll.ohTrigger(RecalcTrigger,Trigger3M)),NA())</f>
        <v>4.0150169754291668E-3</v>
      </c>
      <c r="L2680" s="44">
        <f>IFERROR(_xll.qlIndexFixing(Index6M,$H2680,TRUE,_xll.ohTrigger(RecalcTrigger,Trigger6M)),NA())</f>
        <v>4.4472559835590413E-3</v>
      </c>
      <c r="M2680" s="145">
        <f>IFERROR(_xll.qlIndexFixing(Index1Y,$H2680,TRUE,_xll.ohTrigger(RecalcTrigger,Trigger1Y)),NA())</f>
        <v>4.1997245151603781E-3</v>
      </c>
      <c r="N2680" s="144">
        <f>IFERROR(_xll.qlIndexFixing(ONIndex1M,I2680,TRUE,_xll.ohTrigger(RecalcTrigger,Trigger1M)),NA())</f>
        <v>3.8290166783649937E-3</v>
      </c>
      <c r="O2680" s="44">
        <f>IFERROR(_xll.qlIndexFixing(ONIndex3M,I2680,TRUE,_xll.ohTrigger(RecalcTrigger,Trigger3M)),NA())</f>
        <v>4.0346113471745326E-3</v>
      </c>
      <c r="P2680" s="44">
        <f>IFERROR(_xll.qlIndexFixing(ONIndex6M,I2680,TRUE,_xll.ohTrigger(RecalcTrigger,Trigger6M)),NA())</f>
        <v>4.5460808328190438E-3</v>
      </c>
      <c r="Q2680" s="145">
        <f>IFERROR(_xll.qlIndexFixing(ONIndex1Y,I2680,TRUE,_xll.ohTrigger(RecalcTrigger,Trigger1Y)),NA())</f>
        <v>4.2780113532447928E-3</v>
      </c>
    </row>
    <row r="2681" spans="2:17" x14ac:dyDescent="0.2">
      <c r="B2681" s="39" t="s">
        <v>42</v>
      </c>
      <c r="D2681" s="42">
        <f>_xll.qlCalendarAdvance(Calendar,$D2680,B2681,"f",FALSE)</f>
        <v>58551</v>
      </c>
      <c r="E2681" s="139">
        <f>_xll.qlInterestRateIndexValueDate(IndexON,D2681)</f>
        <v>58551</v>
      </c>
      <c r="F2681" s="155">
        <f>IFERROR(_xll.qlIndexFixing(IndexON,D2681,TRUE,_xll.ohTrigger(RecalcTrigger,TriggerON)),NA())</f>
        <v>3.8522801290508113E-3</v>
      </c>
      <c r="H2681" s="42">
        <f>_xll.qlCalendarAdvance(Calendar,$H2680,B2681,"f",FALSE)</f>
        <v>58551</v>
      </c>
      <c r="I2681" s="139">
        <f>_xll.qlInterestRateIndexValueDate(Index1M,$H2681)</f>
        <v>58553</v>
      </c>
      <c r="J2681" s="144">
        <f>IFERROR(_xll.qlIndexFixing(Index1M,$H2681,TRUE,_xll.ohTrigger(RecalcTrigger,Trigger1M)),NA())</f>
        <v>3.820605891542983E-3</v>
      </c>
      <c r="K2681" s="44">
        <f>IFERROR(_xll.qlIndexFixing(Index3M,H2681,TRUE,_xll.ohTrigger(RecalcTrigger,Trigger3M)),NA())</f>
        <v>4.0111639642891345E-3</v>
      </c>
      <c r="L2681" s="44">
        <f>IFERROR(_xll.qlIndexFixing(Index6M,$H2681,TRUE,_xll.ohTrigger(RecalcTrigger,Trigger6M)),NA())</f>
        <v>4.438521564113407E-3</v>
      </c>
      <c r="M2681" s="145">
        <f>IFERROR(_xll.qlIndexFixing(Index1Y,$H2681,TRUE,_xll.ohTrigger(RecalcTrigger,Trigger1Y)),NA())</f>
        <v>4.1963669726529053E-3</v>
      </c>
      <c r="N2681" s="144">
        <f>IFERROR(_xll.qlIndexFixing(ONIndex1M,I2681,TRUE,_xll.ohTrigger(RecalcTrigger,Trigger1M)),NA())</f>
        <v>3.8262659307353175E-3</v>
      </c>
      <c r="O2681" s="44">
        <f>IFERROR(_xll.qlIndexFixing(ONIndex3M,I2681,TRUE,_xll.ohTrigger(RecalcTrigger,Trigger3M)),NA())</f>
        <v>4.0318032228014999E-3</v>
      </c>
      <c r="P2681" s="44">
        <f>IFERROR(_xll.qlIndexFixing(ONIndex6M,I2681,TRUE,_xll.ohTrigger(RecalcTrigger,Trigger6M)),NA())</f>
        <v>4.5401970133074343E-3</v>
      </c>
      <c r="Q2681" s="145">
        <f>IFERROR(_xll.qlIndexFixing(ONIndex1Y,I2681,TRUE,_xll.ohTrigger(RecalcTrigger,Trigger1Y)),NA())</f>
        <v>4.2753659808436595E-3</v>
      </c>
    </row>
    <row r="2682" spans="2:17" x14ac:dyDescent="0.2">
      <c r="B2682" s="39" t="s">
        <v>42</v>
      </c>
      <c r="D2682" s="42">
        <f>_xll.qlCalendarAdvance(Calendar,$D2681,B2682,"f",FALSE)</f>
        <v>58558</v>
      </c>
      <c r="E2682" s="139">
        <f>_xll.qlInterestRateIndexValueDate(IndexON,D2682)</f>
        <v>58558</v>
      </c>
      <c r="F2682" s="155">
        <f>IFERROR(_xll.qlIndexFixing(IndexON,D2682,TRUE,_xll.ohTrigger(RecalcTrigger,TriggerON)),NA())</f>
        <v>3.8487031188427778E-3</v>
      </c>
      <c r="H2682" s="42">
        <f>_xll.qlCalendarAdvance(Calendar,$H2681,B2682,"f",FALSE)</f>
        <v>58558</v>
      </c>
      <c r="I2682" s="139">
        <f>_xll.qlInterestRateIndexValueDate(Index1M,$H2682)</f>
        <v>58560</v>
      </c>
      <c r="J2682" s="144">
        <f>IFERROR(_xll.qlIndexFixing(Index1M,$H2682,TRUE,_xll.ohTrigger(RecalcTrigger,Trigger1M)),NA())</f>
        <v>3.8167877823691576E-3</v>
      </c>
      <c r="K2682" s="44">
        <f>IFERROR(_xll.qlIndexFixing(Index3M,H2682,TRUE,_xll.ohTrigger(RecalcTrigger,Trigger3M)),NA())</f>
        <v>4.0073254226727023E-3</v>
      </c>
      <c r="L2682" s="44">
        <f>IFERROR(_xll.qlIndexFixing(Index6M,$H2682,TRUE,_xll.ohTrigger(RecalcTrigger,Trigger6M)),NA())</f>
        <v>4.4297479991997034E-3</v>
      </c>
      <c r="M2682" s="145">
        <f>IFERROR(_xll.qlIndexFixing(Index1Y,$H2682,TRUE,_xll.ohTrigger(RecalcTrigger,Trigger1Y)),NA())</f>
        <v>4.1930239775966761E-3</v>
      </c>
      <c r="N2682" s="144">
        <f>IFERROR(_xll.qlIndexFixing(ONIndex1M,I2682,TRUE,_xll.ohTrigger(RecalcTrigger,Trigger1M)),NA())</f>
        <v>3.8224265790187673E-3</v>
      </c>
      <c r="O2682" s="44">
        <f>IFERROR(_xll.qlIndexFixing(ONIndex3M,I2682,TRUE,_xll.ohTrigger(RecalcTrigger,Trigger3M)),NA())</f>
        <v>4.0278840913021696E-3</v>
      </c>
      <c r="P2682" s="44">
        <f>IFERROR(_xll.qlIndexFixing(ONIndex6M,I2682,TRUE,_xll.ohTrigger(RecalcTrigger,Trigger6M)),NA())</f>
        <v>4.5319267177390543E-3</v>
      </c>
      <c r="Q2682" s="145">
        <f>IFERROR(_xll.qlIndexFixing(ONIndex1Y,I2682,TRUE,_xll.ohTrigger(RecalcTrigger,Trigger1Y)),NA())</f>
        <v>4.2716742878123881E-3</v>
      </c>
    </row>
    <row r="2683" spans="2:17" x14ac:dyDescent="0.2">
      <c r="B2683" s="39" t="s">
        <v>42</v>
      </c>
      <c r="D2683" s="42">
        <f>_xll.qlCalendarAdvance(Calendar,$D2682,B2683,"f",FALSE)</f>
        <v>58565</v>
      </c>
      <c r="E2683" s="139">
        <f>_xll.qlInterestRateIndexValueDate(IndexON,D2683)</f>
        <v>58565</v>
      </c>
      <c r="F2683" s="155">
        <f>IFERROR(_xll.qlIndexFixing(IndexON,D2683,TRUE,_xll.ohTrigger(RecalcTrigger,TriggerON)),NA())</f>
        <v>3.845139080977944E-3</v>
      </c>
      <c r="H2683" s="42">
        <f>_xll.qlCalendarAdvance(Calendar,$H2682,B2683,"f",FALSE)</f>
        <v>58565</v>
      </c>
      <c r="I2683" s="139">
        <f>_xll.qlInterestRateIndexValueDate(Index1M,$H2683)</f>
        <v>58567</v>
      </c>
      <c r="J2683" s="144">
        <f>IFERROR(_xll.qlIndexFixing(Index1M,$H2683,TRUE,_xll.ohTrigger(RecalcTrigger,Trigger1M)),NA())</f>
        <v>3.8129833959582582E-3</v>
      </c>
      <c r="K2683" s="44">
        <f>IFERROR(_xll.qlIndexFixing(Index3M,H2683,TRUE,_xll.ohTrigger(RecalcTrigger,Trigger3M)),NA())</f>
        <v>4.00325330066031E-3</v>
      </c>
      <c r="L2683" s="44">
        <f>IFERROR(_xll.qlIndexFixing(Index6M,$H2683,TRUE,_xll.ohTrigger(RecalcTrigger,Trigger6M)),NA())</f>
        <v>4.4190859907822589E-3</v>
      </c>
      <c r="M2683" s="145">
        <f>IFERROR(_xll.qlIndexFixing(Index1Y,$H2683,TRUE,_xll.ohTrigger(RecalcTrigger,Trigger1Y)),NA())</f>
        <v>4.1896955565926585E-3</v>
      </c>
      <c r="N2683" s="144">
        <f>IFERROR(_xll.qlIndexFixing(ONIndex1M,I2683,TRUE,_xll.ohTrigger(RecalcTrigger,Trigger1M)),NA())</f>
        <v>3.8186008970075846E-3</v>
      </c>
      <c r="O2683" s="44">
        <f>IFERROR(_xll.qlIndexFixing(ONIndex3M,I2683,TRUE,_xll.ohTrigger(RecalcTrigger,Trigger3M)),NA())</f>
        <v>4.0239792690766052E-3</v>
      </c>
      <c r="P2683" s="44">
        <f>IFERROR(_xll.qlIndexFixing(ONIndex6M,I2683,TRUE,_xll.ohTrigger(RecalcTrigger,Trigger6M)),NA())</f>
        <v>4.5236179347973859E-3</v>
      </c>
      <c r="Q2683" s="145">
        <f>IFERROR(_xll.qlIndexFixing(ONIndex1Y,I2683,TRUE,_xll.ohTrigger(RecalcTrigger,Trigger1Y)),NA())</f>
        <v>4.267996418843012E-3</v>
      </c>
    </row>
    <row r="2684" spans="2:17" x14ac:dyDescent="0.2">
      <c r="B2684" s="39" t="s">
        <v>42</v>
      </c>
      <c r="D2684" s="42">
        <f>_xll.qlCalendarAdvance(Calendar,$D2683,B2684,"f",FALSE)</f>
        <v>58572</v>
      </c>
      <c r="E2684" s="139">
        <f>_xll.qlInterestRateIndexValueDate(IndexON,D2684)</f>
        <v>58572</v>
      </c>
      <c r="F2684" s="155">
        <f>IFERROR(_xll.qlIndexFixing(IndexON,D2684,TRUE,_xll.ohTrigger(RecalcTrigger,TriggerON)),NA())</f>
        <v>3.8415880421549531E-3</v>
      </c>
      <c r="H2684" s="42">
        <f>_xll.qlCalendarAdvance(Calendar,$H2683,B2684,"f",FALSE)</f>
        <v>58572</v>
      </c>
      <c r="I2684" s="139">
        <f>_xll.qlInterestRateIndexValueDate(Index1M,$H2684)</f>
        <v>58574</v>
      </c>
      <c r="J2684" s="144">
        <f>IFERROR(_xll.qlIndexFixing(Index1M,$H2684,TRUE,_xll.ohTrigger(RecalcTrigger,Trigger1M)),NA())</f>
        <v>3.8091927610298115E-3</v>
      </c>
      <c r="K2684" s="44">
        <f>IFERROR(_xll.qlIndexFixing(Index3M,H2684,TRUE,_xll.ohTrigger(RecalcTrigger,Trigger3M)),NA())</f>
        <v>3.9994447868542454E-3</v>
      </c>
      <c r="L2684" s="44">
        <f>IFERROR(_xll.qlIndexFixing(Index6M,$H2684,TRUE,_xll.ohTrigger(RecalcTrigger,Trigger6M)),NA())</f>
        <v>4.4102251827697744E-3</v>
      </c>
      <c r="M2684" s="145">
        <f>IFERROR(_xll.qlIndexFixing(Index1Y,$H2684,TRUE,_xll.ohTrigger(RecalcTrigger,Trigger1Y)),NA())</f>
        <v>4.1863817362418213E-3</v>
      </c>
      <c r="N2684" s="144">
        <f>IFERROR(_xll.qlIndexFixing(ONIndex1M,I2684,TRUE,_xll.ohTrigger(RecalcTrigger,Trigger1M)),NA())</f>
        <v>3.8147889136386226E-3</v>
      </c>
      <c r="O2684" s="44">
        <f>IFERROR(_xll.qlIndexFixing(ONIndex3M,I2684,TRUE,_xll.ohTrigger(RecalcTrigger,Trigger3M)),NA())</f>
        <v>4.0200887853014677E-3</v>
      </c>
      <c r="P2684" s="44">
        <f>IFERROR(_xll.qlIndexFixing(ONIndex6M,I2684,TRUE,_xll.ohTrigger(RecalcTrigger,Trigger6M)),NA())</f>
        <v>4.5152706110851426E-3</v>
      </c>
      <c r="Q2684" s="145">
        <f>IFERROR(_xll.qlIndexFixing(ONIndex1Y,I2684,TRUE,_xll.ohTrigger(RecalcTrigger,Trigger1Y)),NA())</f>
        <v>4.2643324007141103E-3</v>
      </c>
    </row>
    <row r="2685" spans="2:17" x14ac:dyDescent="0.2">
      <c r="B2685" s="39" t="s">
        <v>42</v>
      </c>
      <c r="D2685" s="42">
        <f>_xll.qlCalendarAdvance(Calendar,$D2684,B2685,"f",FALSE)</f>
        <v>58579</v>
      </c>
      <c r="E2685" s="139">
        <f>_xll.qlInterestRateIndexValueDate(IndexON,D2685)</f>
        <v>58579</v>
      </c>
      <c r="F2685" s="155">
        <f>IFERROR(_xll.qlIndexFixing(IndexON,D2685,TRUE,_xll.ohTrigger(RecalcTrigger,TriggerON)),NA())</f>
        <v>3.8380500293921926E-3</v>
      </c>
      <c r="H2685" s="42">
        <f>_xll.qlCalendarAdvance(Calendar,$H2684,B2685,"f",FALSE)</f>
        <v>58579</v>
      </c>
      <c r="I2685" s="139">
        <f>_xll.qlInterestRateIndexValueDate(Index1M,$H2685)</f>
        <v>58581</v>
      </c>
      <c r="J2685" s="144">
        <f>IFERROR(_xll.qlIndexFixing(Index1M,$H2685,TRUE,_xll.ohTrigger(RecalcTrigger,Trigger1M)),NA())</f>
        <v>3.8054159062958504E-3</v>
      </c>
      <c r="K2685" s="44">
        <f>IFERROR(_xll.qlIndexFixing(Index3M,H2685,TRUE,_xll.ohTrigger(RecalcTrigger,Trigger3M)),NA())</f>
        <v>3.9956508325478743E-3</v>
      </c>
      <c r="L2685" s="44">
        <f>IFERROR(_xll.qlIndexFixing(Index6M,$H2685,TRUE,_xll.ohTrigger(RecalcTrigger,Trigger6M)),NA())</f>
        <v>4.401325058566127E-3</v>
      </c>
      <c r="M2685" s="145">
        <f>IFERROR(_xll.qlIndexFixing(Index1Y,$H2685,TRUE,_xll.ohTrigger(RecalcTrigger,Trigger1Y)),NA())</f>
        <v>4.1830825431460068E-3</v>
      </c>
      <c r="N2685" s="144">
        <f>IFERROR(_xll.qlIndexFixing(ONIndex1M,I2685,TRUE,_xll.ohTrigger(RecalcTrigger,Trigger1M)),NA())</f>
        <v>3.8109906574490537E-3</v>
      </c>
      <c r="O2685" s="44">
        <f>IFERROR(_xll.qlIndexFixing(ONIndex3M,I2685,TRUE,_xll.ohTrigger(RecalcTrigger,Trigger3M)),NA())</f>
        <v>4.0162126693932265E-3</v>
      </c>
      <c r="P2685" s="44">
        <f>IFERROR(_xll.qlIndexFixing(ONIndex6M,I2685,TRUE,_xll.ohTrigger(RecalcTrigger,Trigger6M)),NA())</f>
        <v>4.5068846931251016E-3</v>
      </c>
      <c r="Q2685" s="145">
        <f>IFERROR(_xll.qlIndexFixing(ONIndex1Y,I2685,TRUE,_xll.ohTrigger(RecalcTrigger,Trigger1Y)),NA())</f>
        <v>4.2606822598845184E-3</v>
      </c>
    </row>
    <row r="2686" spans="2:17" x14ac:dyDescent="0.2">
      <c r="B2686" s="39" t="s">
        <v>42</v>
      </c>
      <c r="D2686" s="42">
        <f>_xll.qlCalendarAdvance(Calendar,$D2685,B2686,"f",FALSE)</f>
        <v>58586</v>
      </c>
      <c r="E2686" s="139">
        <f>_xll.qlInterestRateIndexValueDate(IndexON,D2686)</f>
        <v>58586</v>
      </c>
      <c r="F2686" s="155">
        <f>IFERROR(_xll.qlIndexFixing(IndexON,D2686,TRUE,_xll.ohTrigger(RecalcTrigger,TriggerON)),NA())</f>
        <v>3.8345250696281141E-3</v>
      </c>
      <c r="H2686" s="42">
        <f>_xll.qlCalendarAdvance(Calendar,$H2685,B2686,"f",FALSE)</f>
        <v>58586</v>
      </c>
      <c r="I2686" s="139">
        <f>_xll.qlInterestRateIndexValueDate(Index1M,$H2686)</f>
        <v>58588</v>
      </c>
      <c r="J2686" s="144">
        <f>IFERROR(_xll.qlIndexFixing(Index1M,$H2686,TRUE,_xll.ohTrigger(RecalcTrigger,Trigger1M)),NA())</f>
        <v>3.8016528604709054E-3</v>
      </c>
      <c r="K2686" s="44">
        <f>IFERROR(_xll.qlIndexFixing(Index3M,H2686,TRUE,_xll.ohTrigger(RecalcTrigger,Trigger3M)),NA())</f>
        <v>3.9918714669743335E-3</v>
      </c>
      <c r="L2686" s="44">
        <f>IFERROR(_xll.qlIndexFixing(Index6M,$H2686,TRUE,_xll.ohTrigger(RecalcTrigger,Trigger6M)),NA())</f>
        <v>4.3923855653168224E-3</v>
      </c>
      <c r="M2686" s="145">
        <f>IFERROR(_xll.qlIndexFixing(Index1Y,$H2686,TRUE,_xll.ohTrigger(RecalcTrigger,Trigger1Y)),NA())</f>
        <v>4.179798003906404E-3</v>
      </c>
      <c r="N2686" s="144">
        <f>IFERROR(_xll.qlIndexFixing(ONIndex1M,I2686,TRUE,_xll.ohTrigger(RecalcTrigger,Trigger1M)),NA())</f>
        <v>3.8072061572957949E-3</v>
      </c>
      <c r="O2686" s="44">
        <f>IFERROR(_xll.qlIndexFixing(ONIndex3M,I2686,TRUE,_xll.ohTrigger(RecalcTrigger,Trigger3M)),NA())</f>
        <v>4.0123509505285426E-3</v>
      </c>
      <c r="P2686" s="44">
        <f>IFERROR(_xll.qlIndexFixing(ONIndex6M,I2686,TRUE,_xll.ohTrigger(RecalcTrigger,Trigger6M)),NA())</f>
        <v>4.4984601278397207E-3</v>
      </c>
      <c r="Q2686" s="145">
        <f>IFERROR(_xll.qlIndexFixing(ONIndex1Y,I2686,TRUE,_xll.ohTrigger(RecalcTrigger,Trigger1Y)),NA())</f>
        <v>4.2570460230528795E-3</v>
      </c>
    </row>
    <row r="2687" spans="2:17" x14ac:dyDescent="0.2">
      <c r="B2687" s="39" t="s">
        <v>42</v>
      </c>
      <c r="D2687" s="42">
        <f>_xll.qlCalendarAdvance(Calendar,$D2686,B2687,"f",FALSE)</f>
        <v>58593</v>
      </c>
      <c r="E2687" s="139">
        <f>_xll.qlInterestRateIndexValueDate(IndexON,D2687)</f>
        <v>58593</v>
      </c>
      <c r="F2687" s="155">
        <f>IFERROR(_xll.qlIndexFixing(IndexON,D2687,TRUE,_xll.ohTrigger(RecalcTrigger,TriggerON)),NA())</f>
        <v>3.8310131898811051E-3</v>
      </c>
      <c r="H2687" s="42">
        <f>_xll.qlCalendarAdvance(Calendar,$H2686,B2687,"f",FALSE)</f>
        <v>58593</v>
      </c>
      <c r="I2687" s="139">
        <f>_xll.qlInterestRateIndexValueDate(Index1M,$H2687)</f>
        <v>58595</v>
      </c>
      <c r="J2687" s="144">
        <f>IFERROR(_xll.qlIndexFixing(Index1M,$H2687,TRUE,_xll.ohTrigger(RecalcTrigger,Trigger1M)),NA())</f>
        <v>3.7979036522670095E-3</v>
      </c>
      <c r="K2687" s="44">
        <f>IFERROR(_xll.qlIndexFixing(Index3M,H2687,TRUE,_xll.ohTrigger(RecalcTrigger,Trigger3M)),NA())</f>
        <v>3.9881067193598095E-3</v>
      </c>
      <c r="L2687" s="44">
        <f>IFERROR(_xll.qlIndexFixing(Index6M,$H2687,TRUE,_xll.ohTrigger(RecalcTrigger,Trigger6M)),NA())</f>
        <v>4.3852911421869449E-3</v>
      </c>
      <c r="M2687" s="145">
        <f>IFERROR(_xll.qlIndexFixing(Index1Y,$H2687,TRUE,_xll.ohTrigger(RecalcTrigger,Trigger1Y)),NA())</f>
        <v>4.1765281451257314E-3</v>
      </c>
      <c r="N2687" s="144">
        <f>IFERROR(_xll.qlIndexFixing(ONIndex1M,I2687,TRUE,_xll.ohTrigger(RecalcTrigger,Trigger1M)),NA())</f>
        <v>3.8034354417959548E-3</v>
      </c>
      <c r="O2687" s="44">
        <f>IFERROR(_xll.qlIndexFixing(ONIndex3M,I2687,TRUE,_xll.ohTrigger(RecalcTrigger,Trigger3M)),NA())</f>
        <v>4.0085036579640132E-3</v>
      </c>
      <c r="P2687" s="44">
        <f>IFERROR(_xll.qlIndexFixing(ONIndex6M,I2687,TRUE,_xll.ohTrigger(RecalcTrigger,Trigger6M)),NA())</f>
        <v>4.4899968619915853E-3</v>
      </c>
      <c r="Q2687" s="145">
        <f>IFERROR(_xll.qlIndexFixing(ONIndex1Y,I2687,TRUE,_xll.ohTrigger(RecalcTrigger,Trigger1Y)),NA())</f>
        <v>4.2534237167579647E-3</v>
      </c>
    </row>
    <row r="2688" spans="2:17" x14ac:dyDescent="0.2">
      <c r="B2688" s="39" t="s">
        <v>42</v>
      </c>
      <c r="D2688" s="42">
        <f>_xll.qlCalendarAdvance(Calendar,$D2687,B2688,"f",FALSE)</f>
        <v>58600</v>
      </c>
      <c r="E2688" s="139">
        <f>_xll.qlInterestRateIndexValueDate(IndexON,D2688)</f>
        <v>58600</v>
      </c>
      <c r="F2688" s="155">
        <f>IFERROR(_xll.qlIndexFixing(IndexON,D2688,TRUE,_xll.ohTrigger(RecalcTrigger,TriggerON)),NA())</f>
        <v>3.8275144169297448E-3</v>
      </c>
      <c r="H2688" s="42">
        <f>_xll.qlCalendarAdvance(Calendar,$H2687,B2688,"f",FALSE)</f>
        <v>58600</v>
      </c>
      <c r="I2688" s="139">
        <f>_xll.qlInterestRateIndexValueDate(Index1M,$H2688)</f>
        <v>58602</v>
      </c>
      <c r="J2688" s="144">
        <f>IFERROR(_xll.qlIndexFixing(Index1M,$H2688,TRUE,_xll.ohTrigger(RecalcTrigger,Trigger1M)),NA())</f>
        <v>3.7941683104036894E-3</v>
      </c>
      <c r="K2688" s="44">
        <f>IFERROR(_xll.qlIndexFixing(Index3M,H2688,TRUE,_xll.ohTrigger(RecalcTrigger,Trigger3M)),NA())</f>
        <v>3.9843566189365718E-3</v>
      </c>
      <c r="L2688" s="44">
        <f>IFERROR(_xll.qlIndexFixing(Index6M,$H2688,TRUE,_xll.ohTrigger(RecalcTrigger,Trigger6M)),NA())</f>
        <v>4.3762815942551972E-3</v>
      </c>
      <c r="M2688" s="145">
        <f>IFERROR(_xll.qlIndexFixing(Index1Y,$H2688,TRUE,_xll.ohTrigger(RecalcTrigger,Trigger1Y)),NA())</f>
        <v>4.1732729934060523E-3</v>
      </c>
      <c r="N2688" s="144">
        <f>IFERROR(_xll.qlIndexFixing(ONIndex1M,I2688,TRUE,_xll.ohTrigger(RecalcTrigger,Trigger1M)),NA())</f>
        <v>3.7996785397265143E-3</v>
      </c>
      <c r="O2688" s="44">
        <f>IFERROR(_xll.qlIndexFixing(ONIndex3M,I2688,TRUE,_xll.ohTrigger(RecalcTrigger,Trigger3M)),NA())</f>
        <v>4.0046708207963633E-3</v>
      </c>
      <c r="P2688" s="44">
        <f>IFERROR(_xll.qlIndexFixing(ONIndex6M,I2688,TRUE,_xll.ohTrigger(RecalcTrigger,Trigger6M)),NA())</f>
        <v>4.4814948421034728E-3</v>
      </c>
      <c r="Q2688" s="145">
        <f>IFERROR(_xll.qlIndexFixing(ONIndex1Y,I2688,TRUE,_xll.ohTrigger(RecalcTrigger,Trigger1Y)),NA())</f>
        <v>4.2498153678582895E-3</v>
      </c>
    </row>
    <row r="2689" spans="2:17" x14ac:dyDescent="0.2">
      <c r="B2689" s="39" t="s">
        <v>42</v>
      </c>
      <c r="D2689" s="42">
        <f>_xll.qlCalendarAdvance(Calendar,$D2688,B2689,"f",FALSE)</f>
        <v>58607</v>
      </c>
      <c r="E2689" s="139">
        <f>_xll.qlInterestRateIndexValueDate(IndexON,D2689)</f>
        <v>58607</v>
      </c>
      <c r="F2689" s="155">
        <f>IFERROR(_xll.qlIndexFixing(IndexON,D2689,TRUE,_xll.ohTrigger(RecalcTrigger,TriggerON)),NA())</f>
        <v>3.824028777872357E-3</v>
      </c>
      <c r="H2689" s="42">
        <f>_xll.qlCalendarAdvance(Calendar,$H2688,B2689,"f",FALSE)</f>
        <v>58607</v>
      </c>
      <c r="I2689" s="139">
        <f>_xll.qlInterestRateIndexValueDate(Index1M,$H2689)</f>
        <v>58609</v>
      </c>
      <c r="J2689" s="144">
        <f>IFERROR(_xll.qlIndexFixing(Index1M,$H2689,TRUE,_xll.ohTrigger(RecalcTrigger,Trigger1M)),NA())</f>
        <v>3.7904468635904798E-3</v>
      </c>
      <c r="K2689" s="44">
        <f>IFERROR(_xll.qlIndexFixing(Index3M,H2689,TRUE,_xll.ohTrigger(RecalcTrigger,Trigger3M)),NA())</f>
        <v>3.9806211949334133E-3</v>
      </c>
      <c r="L2689" s="44">
        <f>IFERROR(_xll.qlIndexFixing(Index6M,$H2689,TRUE,_xll.ohTrigger(RecalcTrigger,Trigger6M)),NA())</f>
        <v>4.3672325308160807E-3</v>
      </c>
      <c r="M2689" s="145">
        <f>IFERROR(_xll.qlIndexFixing(Index1Y,$H2689,TRUE,_xll.ohTrigger(RecalcTrigger,Trigger1Y)),NA())</f>
        <v>4.1700325753498673E-3</v>
      </c>
      <c r="N2689" s="144">
        <f>IFERROR(_xll.qlIndexFixing(ONIndex1M,I2689,TRUE,_xll.ohTrigger(RecalcTrigger,Trigger1M)),NA())</f>
        <v>3.795935479864454E-3</v>
      </c>
      <c r="O2689" s="44">
        <f>IFERROR(_xll.qlIndexFixing(ONIndex3M,I2689,TRUE,_xll.ohTrigger(RecalcTrigger,Trigger3M)),NA())</f>
        <v>4.0008524685219982E-3</v>
      </c>
      <c r="P2689" s="44">
        <f>IFERROR(_xll.qlIndexFixing(ONIndex6M,I2689,TRUE,_xll.ohTrigger(RecalcTrigger,Trigger6M)),NA())</f>
        <v>4.4729540150978409E-3</v>
      </c>
      <c r="Q2689" s="145">
        <f>IFERROR(_xll.qlIndexFixing(ONIndex1Y,I2689,TRUE,_xll.ohTrigger(RecalcTrigger,Trigger1Y)),NA())</f>
        <v>4.2462210027327529E-3</v>
      </c>
    </row>
    <row r="2690" spans="2:17" x14ac:dyDescent="0.2">
      <c r="B2690" s="39" t="s">
        <v>42</v>
      </c>
      <c r="D2690" s="42">
        <f>_xll.qlCalendarAdvance(Calendar,$D2689,B2690,"f",FALSE)</f>
        <v>58614</v>
      </c>
      <c r="E2690" s="139">
        <f>_xll.qlInterestRateIndexValueDate(IndexON,D2690)</f>
        <v>58614</v>
      </c>
      <c r="F2690" s="155">
        <f>IFERROR(_xll.qlIndexFixing(IndexON,D2690,TRUE,_xll.ohTrigger(RecalcTrigger,TriggerON)),NA())</f>
        <v>3.8205562995674569E-3</v>
      </c>
      <c r="H2690" s="42">
        <f>_xll.qlCalendarAdvance(Calendar,$H2689,B2690,"f",FALSE)</f>
        <v>58614</v>
      </c>
      <c r="I2690" s="139">
        <f>_xll.qlInterestRateIndexValueDate(Index1M,$H2690)</f>
        <v>58616</v>
      </c>
      <c r="J2690" s="144">
        <f>IFERROR(_xll.qlIndexFixing(Index1M,$H2690,TRUE,_xll.ohTrigger(RecalcTrigger,Trigger1M)),NA())</f>
        <v>3.7867393405444094E-3</v>
      </c>
      <c r="K2690" s="44">
        <f>IFERROR(_xll.qlIndexFixing(Index3M,H2690,TRUE,_xll.ohTrigger(RecalcTrigger,Trigger3M)),NA())</f>
        <v>3.9769004765799962E-3</v>
      </c>
      <c r="L2690" s="44">
        <f>IFERROR(_xll.qlIndexFixing(Index6M,$H2690,TRUE,_xll.ohTrigger(RecalcTrigger,Trigger6M)),NA())</f>
        <v>4.3581438990191925E-3</v>
      </c>
      <c r="M2690" s="145">
        <f>IFERROR(_xll.qlIndexFixing(Index1Y,$H2690,TRUE,_xll.ohTrigger(RecalcTrigger,Trigger1Y)),NA())</f>
        <v>4.1668069175603362E-3</v>
      </c>
      <c r="N2690" s="144">
        <f>IFERROR(_xll.qlIndexFixing(ONIndex1M,I2690,TRUE,_xll.ohTrigger(RecalcTrigger,Trigger1M)),NA())</f>
        <v>3.7922062907469467E-3</v>
      </c>
      <c r="O2690" s="44">
        <f>IFERROR(_xll.qlIndexFixing(ONIndex3M,I2690,TRUE,_xll.ohTrigger(RecalcTrigger,Trigger3M)),NA())</f>
        <v>3.9970486300777708E-3</v>
      </c>
      <c r="P2690" s="44">
        <f>IFERROR(_xll.qlIndexFixing(ONIndex6M,I2690,TRUE,_xll.ohTrigger(RecalcTrigger,Trigger6M)),NA())</f>
        <v>4.4643743276573389E-3</v>
      </c>
      <c r="Q2690" s="145">
        <f>IFERROR(_xll.qlIndexFixing(ONIndex1Y,I2690,TRUE,_xll.ohTrigger(RecalcTrigger,Trigger1Y)),NA())</f>
        <v>4.2426406481599344E-3</v>
      </c>
    </row>
    <row r="2691" spans="2:17" x14ac:dyDescent="0.2">
      <c r="B2691" s="39" t="s">
        <v>42</v>
      </c>
      <c r="D2691" s="42">
        <f>_xll.qlCalendarAdvance(Calendar,$D2690,B2691,"f",FALSE)</f>
        <v>58621</v>
      </c>
      <c r="E2691" s="139">
        <f>_xll.qlInterestRateIndexValueDate(IndexON,D2691)</f>
        <v>58621</v>
      </c>
      <c r="F2691" s="155">
        <f>IFERROR(_xll.qlIndexFixing(IndexON,D2691,TRUE,_xll.ohTrigger(RecalcTrigger,TriggerON)),NA())</f>
        <v>3.8170970091133682E-3</v>
      </c>
      <c r="H2691" s="42">
        <f>_xll.qlCalendarAdvance(Calendar,$H2690,B2691,"f",FALSE)</f>
        <v>58621</v>
      </c>
      <c r="I2691" s="139">
        <f>_xll.qlInterestRateIndexValueDate(Index1M,$H2691)</f>
        <v>58623</v>
      </c>
      <c r="J2691" s="144">
        <f>IFERROR(_xll.qlIndexFixing(Index1M,$H2691,TRUE,_xll.ohTrigger(RecalcTrigger,Trigger1M)),NA())</f>
        <v>3.7830457699775111E-3</v>
      </c>
      <c r="K2691" s="44">
        <f>IFERROR(_xll.qlIndexFixing(Index3M,H2691,TRUE,_xll.ohTrigger(RecalcTrigger,Trigger3M)),NA())</f>
        <v>3.9731944931059825E-3</v>
      </c>
      <c r="L2691" s="44">
        <f>IFERROR(_xll.qlIndexFixing(Index6M,$H2691,TRUE,_xll.ohTrigger(RecalcTrigger,Trigger6M)),NA())</f>
        <v>4.3470957136822414E-3</v>
      </c>
      <c r="M2691" s="145">
        <f>IFERROR(_xll.qlIndexFixing(Index1Y,$H2691,TRUE,_xll.ohTrigger(RecalcTrigger,Trigger1Y)),NA())</f>
        <v>4.1635960466406153E-3</v>
      </c>
      <c r="N2691" s="144">
        <f>IFERROR(_xll.qlIndexFixing(ONIndex1M,I2691,TRUE,_xll.ohTrigger(RecalcTrigger,Trigger1M)),NA())</f>
        <v>3.7884910012309092E-3</v>
      </c>
      <c r="O2691" s="44">
        <f>IFERROR(_xll.qlIndexFixing(ONIndex3M,I2691,TRUE,_xll.ohTrigger(RecalcTrigger,Trigger3M)),NA())</f>
        <v>3.9932593350400225E-3</v>
      </c>
      <c r="P2691" s="44">
        <f>IFERROR(_xll.qlIndexFixing(ONIndex6M,I2691,TRUE,_xll.ohTrigger(RecalcTrigger,Trigger6M)),NA())</f>
        <v>4.4557557263047443E-3</v>
      </c>
      <c r="Q2691" s="145">
        <f>IFERROR(_xll.qlIndexFixing(ONIndex1Y,I2691,TRUE,_xll.ohTrigger(RecalcTrigger,Trigger1Y)),NA())</f>
        <v>4.2390743308384771E-3</v>
      </c>
    </row>
    <row r="2692" spans="2:17" x14ac:dyDescent="0.2">
      <c r="B2692" s="39" t="s">
        <v>42</v>
      </c>
      <c r="D2692" s="42">
        <f>_xll.qlCalendarAdvance(Calendar,$D2691,B2692,"f",FALSE)</f>
        <v>58628</v>
      </c>
      <c r="E2692" s="139">
        <f>_xll.qlInterestRateIndexValueDate(IndexON,D2692)</f>
        <v>58628</v>
      </c>
      <c r="F2692" s="155">
        <f>IFERROR(_xll.qlIndexFixing(IndexON,D2692,TRUE,_xll.ohTrigger(RecalcTrigger,TriggerON)),NA())</f>
        <v>3.8136509331287982E-3</v>
      </c>
      <c r="H2692" s="42">
        <f>_xll.qlCalendarAdvance(Calendar,$H2691,B2692,"f",FALSE)</f>
        <v>58628</v>
      </c>
      <c r="I2692" s="139">
        <f>_xll.qlInterestRateIndexValueDate(Index1M,$H2692)</f>
        <v>58630</v>
      </c>
      <c r="J2692" s="144">
        <f>IFERROR(_xll.qlIndexFixing(Index1M,$H2692,TRUE,_xll.ohTrigger(RecalcTrigger,Trigger1M)),NA())</f>
        <v>3.7793661806068135E-3</v>
      </c>
      <c r="K2692" s="44">
        <f>IFERROR(_xll.qlIndexFixing(Index3M,H2692,TRUE,_xll.ohTrigger(RecalcTrigger,Trigger3M)),NA())</f>
        <v>3.9695032737436416E-3</v>
      </c>
      <c r="L2692" s="44">
        <f>IFERROR(_xll.qlIndexFixing(Index6M,$H2692,TRUE,_xll.ohTrigger(RecalcTrigger,Trigger6M)),NA())</f>
        <v>4.3379188963852105E-3</v>
      </c>
      <c r="M2692" s="145">
        <f>IFERROR(_xll.qlIndexFixing(Index1Y,$H2692,TRUE,_xll.ohTrigger(RecalcTrigger,Trigger1Y)),NA())</f>
        <v>4.1603999891947395E-3</v>
      </c>
      <c r="N2692" s="144">
        <f>IFERROR(_xll.qlIndexFixing(ONIndex1M,I2692,TRUE,_xll.ohTrigger(RecalcTrigger,Trigger1M)),NA())</f>
        <v>3.7847896400133862E-3</v>
      </c>
      <c r="O2692" s="44">
        <f>IFERROR(_xll.qlIndexFixing(ONIndex3M,I2692,TRUE,_xll.ohTrigger(RecalcTrigger,Trigger3M)),NA())</f>
        <v>3.9894846123456063E-3</v>
      </c>
      <c r="P2692" s="44">
        <f>IFERROR(_xll.qlIndexFixing(ONIndex6M,I2692,TRUE,_xll.ohTrigger(RecalcTrigger,Trigger6M)),NA())</f>
        <v>4.4470981581223867E-3</v>
      </c>
      <c r="Q2692" s="145">
        <f>IFERROR(_xll.qlIndexFixing(ONIndex1Y,I2692,TRUE,_xll.ohTrigger(RecalcTrigger,Trigger1Y)),NA())</f>
        <v>4.2355220772272162E-3</v>
      </c>
    </row>
    <row r="2693" spans="2:17" x14ac:dyDescent="0.2">
      <c r="B2693" s="39" t="s">
        <v>42</v>
      </c>
      <c r="D2693" s="42">
        <f>_xll.qlCalendarAdvance(Calendar,$D2692,B2693,"f",FALSE)</f>
        <v>58635</v>
      </c>
      <c r="E2693" s="139">
        <f>_xll.qlInterestRateIndexValueDate(IndexON,D2693)</f>
        <v>58635</v>
      </c>
      <c r="F2693" s="155">
        <f>IFERROR(_xll.qlIndexFixing(IndexON,D2693,TRUE,_xll.ohTrigger(RecalcTrigger,TriggerON)),NA())</f>
        <v>3.8102180987920065E-3</v>
      </c>
      <c r="H2693" s="42">
        <f>_xll.qlCalendarAdvance(Calendar,$H2692,B2693,"f",FALSE)</f>
        <v>58635</v>
      </c>
      <c r="I2693" s="139">
        <f>_xll.qlInterestRateIndexValueDate(Index1M,$H2693)</f>
        <v>58637</v>
      </c>
      <c r="J2693" s="144">
        <f>IFERROR(_xll.qlIndexFixing(Index1M,$H2693,TRUE,_xll.ohTrigger(RecalcTrigger,Trigger1M)),NA())</f>
        <v>3.7757006011443495E-3</v>
      </c>
      <c r="K2693" s="44">
        <f>IFERROR(_xll.qlIndexFixing(Index3M,H2693,TRUE,_xll.ohTrigger(RecalcTrigger,Trigger3M)),NA())</f>
        <v>3.9658268477191592E-3</v>
      </c>
      <c r="L2693" s="44">
        <f>IFERROR(_xll.qlIndexFixing(Index6M,$H2693,TRUE,_xll.ohTrigger(RecalcTrigger,Trigger6M)),NA())</f>
        <v>4.3287023401500186E-3</v>
      </c>
      <c r="M2693" s="145">
        <f>IFERROR(_xll.qlIndexFixing(Index1Y,$H2693,TRUE,_xll.ohTrigger(RecalcTrigger,Trigger1Y)),NA())</f>
        <v>4.1572187718260855E-3</v>
      </c>
      <c r="N2693" s="144">
        <f>IFERROR(_xll.qlIndexFixing(ONIndex1M,I2693,TRUE,_xll.ohTrigger(RecalcTrigger,Trigger1M)),NA())</f>
        <v>3.7811022358713586E-3</v>
      </c>
      <c r="O2693" s="44">
        <f>IFERROR(_xll.qlIndexFixing(ONIndex3M,I2693,TRUE,_xll.ohTrigger(RecalcTrigger,Trigger3M)),NA())</f>
        <v>3.9857244914909273E-3</v>
      </c>
      <c r="P2693" s="44">
        <f>IFERROR(_xll.qlIndexFixing(ONIndex6M,I2693,TRUE,_xll.ohTrigger(RecalcTrigger,Trigger6M)),NA())</f>
        <v>4.4384015696330437E-3</v>
      </c>
      <c r="Q2693" s="145">
        <f>IFERROR(_xll.qlIndexFixing(ONIndex1Y,I2693,TRUE,_xll.ohTrigger(RecalcTrigger,Trigger1Y)),NA())</f>
        <v>4.2319839141047311E-3</v>
      </c>
    </row>
    <row r="2694" spans="2:17" x14ac:dyDescent="0.2">
      <c r="B2694" s="39" t="s">
        <v>42</v>
      </c>
      <c r="D2694" s="42">
        <f>_xll.qlCalendarAdvance(Calendar,$D2693,B2694,"f",FALSE)</f>
        <v>58642</v>
      </c>
      <c r="E2694" s="139">
        <f>_xll.qlInterestRateIndexValueDate(IndexON,D2694)</f>
        <v>58642</v>
      </c>
      <c r="F2694" s="155">
        <f>IFERROR(_xll.qlIndexFixing(IndexON,D2694,TRUE,_xll.ohTrigger(RecalcTrigger,TriggerON)),NA())</f>
        <v>3.8067985330414444E-3</v>
      </c>
      <c r="H2694" s="42">
        <f>_xll.qlCalendarAdvance(Calendar,$H2693,B2694,"f",FALSE)</f>
        <v>58642</v>
      </c>
      <c r="I2694" s="139">
        <f>_xll.qlInterestRateIndexValueDate(Index1M,$H2694)</f>
        <v>58644</v>
      </c>
      <c r="J2694" s="144">
        <f>IFERROR(_xll.qlIndexFixing(Index1M,$H2694,TRUE,_xll.ohTrigger(RecalcTrigger,Trigger1M)),NA())</f>
        <v>3.7720490603071477E-3</v>
      </c>
      <c r="K2694" s="44">
        <f>IFERROR(_xll.qlIndexFixing(Index3M,H2694,TRUE,_xll.ohTrigger(RecalcTrigger,Trigger3M)),NA())</f>
        <v>3.9621652442656738E-3</v>
      </c>
      <c r="L2694" s="44">
        <f>IFERROR(_xll.qlIndexFixing(Index6M,$H2694,TRUE,_xll.ohTrigger(RecalcTrigger,Trigger6M)),NA())</f>
        <v>4.319445992148385E-3</v>
      </c>
      <c r="M2694" s="145">
        <f>IFERROR(_xll.qlIndexFixing(Index1Y,$H2694,TRUE,_xll.ohTrigger(RecalcTrigger,Trigger1Y)),NA())</f>
        <v>4.1540524211391254E-3</v>
      </c>
      <c r="N2694" s="144">
        <f>IFERROR(_xll.qlIndexFixing(ONIndex1M,I2694,TRUE,_xll.ohTrigger(RecalcTrigger,Trigger1M)),NA())</f>
        <v>3.777428817341999E-3</v>
      </c>
      <c r="O2694" s="44">
        <f>IFERROR(_xll.qlIndexFixing(ONIndex3M,I2694,TRUE,_xll.ohTrigger(RecalcTrigger,Trigger3M)),NA())</f>
        <v>3.9819790015727108E-3</v>
      </c>
      <c r="P2694" s="44">
        <f>IFERROR(_xll.qlIndexFixing(ONIndex6M,I2694,TRUE,_xll.ohTrigger(RecalcTrigger,Trigger6M)),NA())</f>
        <v>4.4296659075193645E-3</v>
      </c>
      <c r="Q2694" s="145">
        <f>IFERROR(_xll.qlIndexFixing(ONIndex1Y,I2694,TRUE,_xll.ohTrigger(RecalcTrigger,Trigger1Y)),NA())</f>
        <v>4.2284598680097929E-3</v>
      </c>
    </row>
    <row r="2695" spans="2:17" x14ac:dyDescent="0.2">
      <c r="B2695" s="39" t="s">
        <v>42</v>
      </c>
      <c r="D2695" s="42">
        <f>_xll.qlCalendarAdvance(Calendar,$D2694,B2695,"f",FALSE)</f>
        <v>58649</v>
      </c>
      <c r="E2695" s="139">
        <f>_xll.qlInterestRateIndexValueDate(IndexON,D2695)</f>
        <v>58649</v>
      </c>
      <c r="F2695" s="155">
        <f>IFERROR(_xll.qlIndexFixing(IndexON,D2695,TRUE,_xll.ohTrigger(RecalcTrigger,TriggerON)),NA())</f>
        <v>3.8033922627356276E-3</v>
      </c>
      <c r="H2695" s="42">
        <f>_xll.qlCalendarAdvance(Calendar,$H2694,B2695,"f",FALSE)</f>
        <v>58649</v>
      </c>
      <c r="I2695" s="139">
        <f>_xll.qlInterestRateIndexValueDate(Index1M,$H2695)</f>
        <v>58651</v>
      </c>
      <c r="J2695" s="144">
        <f>IFERROR(_xll.qlIndexFixing(Index1M,$H2695,TRUE,_xll.ohTrigger(RecalcTrigger,Trigger1M)),NA())</f>
        <v>3.768411586804743E-3</v>
      </c>
      <c r="K2695" s="44">
        <f>IFERROR(_xll.qlIndexFixing(Index3M,H2695,TRUE,_xll.ohTrigger(RecalcTrigger,Trigger3M)),NA())</f>
        <v>3.9585184926111093E-3</v>
      </c>
      <c r="L2695" s="44">
        <f>IFERROR(_xll.qlIndexFixing(Index6M,$H2695,TRUE,_xll.ohTrigger(RecalcTrigger,Trigger6M)),NA())</f>
        <v>4.310149799555899E-3</v>
      </c>
      <c r="M2695" s="145">
        <f>IFERROR(_xll.qlIndexFixing(Index1Y,$H2695,TRUE,_xll.ohTrigger(RecalcTrigger,Trigger1Y)),NA())</f>
        <v>4.1509009637385507E-3</v>
      </c>
      <c r="N2695" s="144">
        <f>IFERROR(_xll.qlIndexFixing(ONIndex1M,I2695,TRUE,_xll.ohTrigger(RecalcTrigger,Trigger1M)),NA())</f>
        <v>3.7737694133621602E-3</v>
      </c>
      <c r="O2695" s="44">
        <f>IFERROR(_xll.qlIndexFixing(ONIndex3M,I2695,TRUE,_xll.ohTrigger(RecalcTrigger,Trigger3M)),NA())</f>
        <v>3.9782481719274898E-3</v>
      </c>
      <c r="P2695" s="44">
        <f>IFERROR(_xll.qlIndexFixing(ONIndex6M,I2695,TRUE,_xll.ohTrigger(RecalcTrigger,Trigger6M)),NA())</f>
        <v>4.4208911185439348E-3</v>
      </c>
      <c r="Q2695" s="145">
        <f>IFERROR(_xll.qlIndexFixing(ONIndex1Y,I2695,TRUE,_xll.ohTrigger(RecalcTrigger,Trigger1Y)),NA())</f>
        <v>4.2249499655611089E-3</v>
      </c>
    </row>
    <row r="2696" spans="2:17" x14ac:dyDescent="0.2">
      <c r="B2696" s="39" t="s">
        <v>42</v>
      </c>
      <c r="D2696" s="42">
        <f>_xll.qlCalendarAdvance(Calendar,$D2695,B2696,"f",FALSE)</f>
        <v>58656</v>
      </c>
      <c r="E2696" s="139">
        <f>_xll.qlInterestRateIndexValueDate(IndexON,D2696)</f>
        <v>58656</v>
      </c>
      <c r="F2696" s="155">
        <f>IFERROR(_xll.qlIndexFixing(IndexON,D2696,TRUE,_xll.ohTrigger(RecalcTrigger,TriggerON)),NA())</f>
        <v>3.7999993148130073E-3</v>
      </c>
      <c r="H2696" s="42">
        <f>_xll.qlCalendarAdvance(Calendar,$H2695,B2696,"f",FALSE)</f>
        <v>58656</v>
      </c>
      <c r="I2696" s="139">
        <f>_xll.qlInterestRateIndexValueDate(Index1M,$H2696)</f>
        <v>58658</v>
      </c>
      <c r="J2696" s="144">
        <f>IFERROR(_xll.qlIndexFixing(Index1M,$H2696,TRUE,_xll.ohTrigger(RecalcTrigger,Trigger1M)),NA())</f>
        <v>3.764788209356662E-3</v>
      </c>
      <c r="K2696" s="44">
        <f>IFERROR(_xll.qlIndexFixing(Index3M,H2696,TRUE,_xll.ohTrigger(RecalcTrigger,Trigger3M)),NA())</f>
        <v>3.954886621986866E-3</v>
      </c>
      <c r="L2696" s="44">
        <f>IFERROR(_xll.qlIndexFixing(Index6M,$H2696,TRUE,_xll.ohTrigger(RecalcTrigger,Trigger6M)),NA())</f>
        <v>4.3008137095515873E-3</v>
      </c>
      <c r="M2696" s="145">
        <f>IFERROR(_xll.qlIndexFixing(Index1Y,$H2696,TRUE,_xll.ohTrigger(RecalcTrigger,Trigger1Y)),NA())</f>
        <v>4.1477644262288326E-3</v>
      </c>
      <c r="N2696" s="144">
        <f>IFERROR(_xll.qlIndexFixing(ONIndex1M,I2696,TRUE,_xll.ohTrigger(RecalcTrigger,Trigger1M)),NA())</f>
        <v>3.770124052548951E-3</v>
      </c>
      <c r="O2696" s="44">
        <f>IFERROR(_xll.qlIndexFixing(ONIndex3M,I2696,TRUE,_xll.ohTrigger(RecalcTrigger,Trigger3M)),NA())</f>
        <v>3.9745320314921173E-3</v>
      </c>
      <c r="P2696" s="44">
        <f>IFERROR(_xll.qlIndexFixing(ONIndex6M,I2696,TRUE,_xll.ohTrigger(RecalcTrigger,Trigger6M)),NA())</f>
        <v>4.41207714946934E-3</v>
      </c>
      <c r="Q2696" s="145">
        <f>IFERROR(_xll.qlIndexFixing(ONIndex1Y,I2696,TRUE,_xll.ohTrigger(RecalcTrigger,Trigger1Y)),NA())</f>
        <v>4.2214542335372585E-3</v>
      </c>
    </row>
    <row r="2697" spans="2:17" x14ac:dyDescent="0.2">
      <c r="B2697" s="39" t="s">
        <v>42</v>
      </c>
      <c r="D2697" s="42">
        <f>_xll.qlCalendarAdvance(Calendar,$D2696,B2697,"f",FALSE)</f>
        <v>58663</v>
      </c>
      <c r="E2697" s="139">
        <f>_xll.qlInterestRateIndexValueDate(IndexON,D2697)</f>
        <v>58663</v>
      </c>
      <c r="F2697" s="155">
        <f>IFERROR(_xll.qlIndexFixing(IndexON,D2697,TRUE,_xll.ohTrigger(RecalcTrigger,TriggerON)),NA())</f>
        <v>3.7966197162120352E-3</v>
      </c>
      <c r="H2697" s="42">
        <f>_xll.qlCalendarAdvance(Calendar,$H2696,B2697,"f",FALSE)</f>
        <v>58663</v>
      </c>
      <c r="I2697" s="139">
        <f>_xll.qlInterestRateIndexValueDate(Index1M,$H2697)</f>
        <v>58665</v>
      </c>
      <c r="J2697" s="144">
        <f>IFERROR(_xll.qlIndexFixing(Index1M,$H2697,TRUE,_xll.ohTrigger(RecalcTrigger,Trigger1M)),NA())</f>
        <v>3.7611789566724396E-3</v>
      </c>
      <c r="K2697" s="44">
        <f>IFERROR(_xll.qlIndexFixing(Index3M,H2697,TRUE,_xll.ohTrigger(RecalcTrigger,Trigger3M)),NA())</f>
        <v>3.9512696616243442E-3</v>
      </c>
      <c r="L2697" s="44">
        <f>IFERROR(_xll.qlIndexFixing(Index6M,$H2697,TRUE,_xll.ohTrigger(RecalcTrigger,Trigger6M)),NA())</f>
        <v>4.291437669317914E-3</v>
      </c>
      <c r="M2697" s="145">
        <f>IFERROR(_xll.qlIndexFixing(Index1Y,$H2697,TRUE,_xll.ohTrigger(RecalcTrigger,Trigger1Y)),NA())</f>
        <v>4.1446428352155378E-3</v>
      </c>
      <c r="N2697" s="144">
        <f>IFERROR(_xll.qlIndexFixing(ONIndex1M,I2697,TRUE,_xll.ohTrigger(RecalcTrigger,Trigger1M)),NA())</f>
        <v>3.7664927635994161E-3</v>
      </c>
      <c r="O2697" s="44">
        <f>IFERROR(_xll.qlIndexFixing(ONIndex3M,I2697,TRUE,_xll.ohTrigger(RecalcTrigger,Trigger3M)),NA())</f>
        <v>3.9708306099228707E-3</v>
      </c>
      <c r="P2697" s="44">
        <f>IFERROR(_xll.qlIndexFixing(ONIndex6M,I2697,TRUE,_xll.ohTrigger(RecalcTrigger,Trigger6M)),NA())</f>
        <v>4.4032239469782297E-3</v>
      </c>
      <c r="Q2697" s="145">
        <f>IFERROR(_xll.qlIndexFixing(ONIndex1Y,I2697,TRUE,_xll.ohTrigger(RecalcTrigger,Trigger1Y)),NA())</f>
        <v>4.2179726983970767E-3</v>
      </c>
    </row>
    <row r="2698" spans="2:17" x14ac:dyDescent="0.2">
      <c r="B2698" s="39" t="s">
        <v>42</v>
      </c>
      <c r="D2698" s="42">
        <f>_xll.qlCalendarAdvance(Calendar,$D2697,B2698,"f",FALSE)</f>
        <v>58670</v>
      </c>
      <c r="E2698" s="139">
        <f>_xll.qlInterestRateIndexValueDate(IndexON,D2698)</f>
        <v>58670</v>
      </c>
      <c r="F2698" s="155">
        <f>IFERROR(_xll.qlIndexFixing(IndexON,D2698,TRUE,_xll.ohTrigger(RecalcTrigger,TriggerON)),NA())</f>
        <v>3.7932534941909068E-3</v>
      </c>
      <c r="H2698" s="42">
        <f>_xll.qlCalendarAdvance(Calendar,$H2697,B2698,"f",FALSE)</f>
        <v>58670</v>
      </c>
      <c r="I2698" s="139">
        <f>_xll.qlInterestRateIndexValueDate(Index1M,$H2698)</f>
        <v>58672</v>
      </c>
      <c r="J2698" s="144">
        <f>IFERROR(_xll.qlIndexFixing(Index1M,$H2698,TRUE,_xll.ohTrigger(RecalcTrigger,Trigger1M)),NA())</f>
        <v>3.7575838574716025E-3</v>
      </c>
      <c r="K2698" s="44">
        <f>IFERROR(_xll.qlIndexFixing(Index3M,H2698,TRUE,_xll.ohTrigger(RecalcTrigger,Trigger3M)),NA())</f>
        <v>3.9476676407514668E-3</v>
      </c>
      <c r="L2698" s="44">
        <f>IFERROR(_xll.qlIndexFixing(Index6M,$H2698,TRUE,_xll.ohTrigger(RecalcTrigger,Trigger6M)),NA())</f>
        <v>4.2820216260403528E-3</v>
      </c>
      <c r="M2698" s="145">
        <f>IFERROR(_xll.qlIndexFixing(Index1Y,$H2698,TRUE,_xll.ohTrigger(RecalcTrigger,Trigger1Y)),NA())</f>
        <v>4.1415362173044543E-3</v>
      </c>
      <c r="N2698" s="144">
        <f>IFERROR(_xll.qlIndexFixing(ONIndex1M,I2698,TRUE,_xll.ohTrigger(RecalcTrigger,Trigger1M)),NA())</f>
        <v>3.7628755752106002E-3</v>
      </c>
      <c r="O2698" s="44">
        <f>IFERROR(_xll.qlIndexFixing(ONIndex3M,I2698,TRUE,_xll.ohTrigger(RecalcTrigger,Trigger3M)),NA())</f>
        <v>3.9671439363964112E-3</v>
      </c>
      <c r="P2698" s="44">
        <f>IFERROR(_xll.qlIndexFixing(ONIndex6M,I2698,TRUE,_xll.ohTrigger(RecalcTrigger,Trigger6M)),NA())</f>
        <v>4.3943314579131254E-3</v>
      </c>
      <c r="Q2698" s="145">
        <f>IFERROR(_xll.qlIndexFixing(ONIndex1Y,I2698,TRUE,_xll.ohTrigger(RecalcTrigger,Trigger1Y)),NA())</f>
        <v>4.2145053869191429E-3</v>
      </c>
    </row>
    <row r="2699" spans="2:17" x14ac:dyDescent="0.2">
      <c r="B2699" s="39" t="s">
        <v>42</v>
      </c>
      <c r="D2699" s="42">
        <f>_xll.qlCalendarAdvance(Calendar,$D2698,B2699,"f",FALSE)</f>
        <v>58677</v>
      </c>
      <c r="E2699" s="139">
        <f>_xll.qlInterestRateIndexValueDate(IndexON,D2699)</f>
        <v>58677</v>
      </c>
      <c r="F2699" s="155">
        <f>IFERROR(_xll.qlIndexFixing(IndexON,D2699,TRUE,_xll.ohTrigger(RecalcTrigger,TriggerON)),NA())</f>
        <v>3.7899006751285214E-3</v>
      </c>
      <c r="H2699" s="42">
        <f>_xll.qlCalendarAdvance(Calendar,$H2698,B2699,"f",FALSE)</f>
        <v>58677</v>
      </c>
      <c r="I2699" s="139">
        <f>_xll.qlInterestRateIndexValueDate(Index1M,$H2699)</f>
        <v>58679</v>
      </c>
      <c r="J2699" s="144">
        <f>IFERROR(_xll.qlIndexFixing(Index1M,$H2699,TRUE,_xll.ohTrigger(RecalcTrigger,Trigger1M)),NA())</f>
        <v>3.7540029404661834E-3</v>
      </c>
      <c r="K2699" s="44">
        <f>IFERROR(_xll.qlIndexFixing(Index3M,H2699,TRUE,_xll.ohTrigger(RecalcTrigger,Trigger3M)),NA())</f>
        <v>3.9440805885987661E-3</v>
      </c>
      <c r="L2699" s="44">
        <f>IFERROR(_xll.qlIndexFixing(Index6M,$H2699,TRUE,_xll.ohTrigger(RecalcTrigger,Trigger6M)),NA())</f>
        <v>4.2725655269086745E-3</v>
      </c>
      <c r="M2699" s="145">
        <f>IFERROR(_xll.qlIndexFixing(Index1Y,$H2699,TRUE,_xll.ohTrigger(RecalcTrigger,Trigger1Y)),NA())</f>
        <v>4.1384445991009284E-3</v>
      </c>
      <c r="N2699" s="144">
        <f>IFERROR(_xll.qlIndexFixing(ONIndex1M,I2699,TRUE,_xll.ohTrigger(RecalcTrigger,Trigger1M)),NA())</f>
        <v>3.7592725161594842E-3</v>
      </c>
      <c r="O2699" s="44">
        <f>IFERROR(_xll.qlIndexFixing(ONIndex3M,I2699,TRUE,_xll.ohTrigger(RecalcTrigger,Trigger3M)),NA())</f>
        <v>3.9634720398495915E-3</v>
      </c>
      <c r="P2699" s="44">
        <f>IFERROR(_xll.qlIndexFixing(ONIndex6M,I2699,TRUE,_xll.ohTrigger(RecalcTrigger,Trigger6M)),NA())</f>
        <v>4.3853996288767405E-3</v>
      </c>
      <c r="Q2699" s="145">
        <f>IFERROR(_xll.qlIndexFixing(ONIndex1Y,I2699,TRUE,_xll.ohTrigger(RecalcTrigger,Trigger1Y)),NA())</f>
        <v>4.2110523256422283E-3</v>
      </c>
    </row>
    <row r="2700" spans="2:17" x14ac:dyDescent="0.2">
      <c r="B2700" s="39" t="s">
        <v>42</v>
      </c>
      <c r="D2700" s="42">
        <f>_xll.qlCalendarAdvance(Calendar,$D2699,B2700,"f",FALSE)</f>
        <v>58684</v>
      </c>
      <c r="E2700" s="139">
        <f>_xll.qlInterestRateIndexValueDate(IndexON,D2700)</f>
        <v>58684</v>
      </c>
      <c r="F2700" s="155">
        <f>IFERROR(_xll.qlIndexFixing(IndexON,D2700,TRUE,_xll.ohTrigger(RecalcTrigger,TriggerON)),NA())</f>
        <v>3.7865612864429465E-3</v>
      </c>
      <c r="H2700" s="42">
        <f>_xll.qlCalendarAdvance(Calendar,$H2699,B2700,"f",FALSE)</f>
        <v>58684</v>
      </c>
      <c r="I2700" s="139">
        <f>_xll.qlInterestRateIndexValueDate(Index1M,$H2700)</f>
        <v>58686</v>
      </c>
      <c r="J2700" s="144">
        <f>IFERROR(_xll.qlIndexFixing(Index1M,$H2700,TRUE,_xll.ohTrigger(RecalcTrigger,Trigger1M)),NA())</f>
        <v>3.7504362343707132E-3</v>
      </c>
      <c r="K2700" s="44">
        <f>IFERROR(_xll.qlIndexFixing(Index3M,H2700,TRUE,_xll.ohTrigger(RecalcTrigger,Trigger3M)),NA())</f>
        <v>3.9407392839705549E-3</v>
      </c>
      <c r="L2700" s="44">
        <f>IFERROR(_xll.qlIndexFixing(Index6M,$H2700,TRUE,_xll.ohTrigger(RecalcTrigger,Trigger6M)),NA())</f>
        <v>4.2664018233778385E-3</v>
      </c>
      <c r="M2700" s="145">
        <f>IFERROR(_xll.qlIndexFixing(Index1Y,$H2700,TRUE,_xll.ohTrigger(RecalcTrigger,Trigger1Y)),NA())</f>
        <v>4.1353680072116232E-3</v>
      </c>
      <c r="N2700" s="144">
        <f>IFERROR(_xll.qlIndexFixing(ONIndex1M,I2700,TRUE,_xll.ohTrigger(RecalcTrigger,Trigger1M)),NA())</f>
        <v>3.7556836151431128E-3</v>
      </c>
      <c r="O2700" s="44">
        <f>IFERROR(_xll.qlIndexFixing(ONIndex3M,I2700,TRUE,_xll.ohTrigger(RecalcTrigger,Trigger3M)),NA())</f>
        <v>3.9598149498587532E-3</v>
      </c>
      <c r="P2700" s="44">
        <f>IFERROR(_xll.qlIndexFixing(ONIndex6M,I2700,TRUE,_xll.ohTrigger(RecalcTrigger,Trigger6M)),NA())</f>
        <v>4.3764284067115966E-3</v>
      </c>
      <c r="Q2700" s="145">
        <f>IFERROR(_xll.qlIndexFixing(ONIndex1Y,I2700,TRUE,_xll.ohTrigger(RecalcTrigger,Trigger1Y)),NA())</f>
        <v>4.2076135413449123E-3</v>
      </c>
    </row>
    <row r="2701" spans="2:17" x14ac:dyDescent="0.2">
      <c r="B2701" s="39" t="s">
        <v>42</v>
      </c>
      <c r="D2701" s="42">
        <f>_xll.qlCalendarAdvance(Calendar,$D2700,B2701,"f",FALSE)</f>
        <v>58691</v>
      </c>
      <c r="E2701" s="139">
        <f>_xll.qlInterestRateIndexValueDate(IndexON,D2701)</f>
        <v>58691</v>
      </c>
      <c r="F2701" s="155">
        <f>IFERROR(_xll.qlIndexFixing(IndexON,D2701,TRUE,_xll.ohTrigger(RecalcTrigger,TriggerON)),NA())</f>
        <v>3.7832353549127617E-3</v>
      </c>
      <c r="H2701" s="42">
        <f>_xll.qlCalendarAdvance(Calendar,$H2700,B2701,"f",FALSE)</f>
        <v>58691</v>
      </c>
      <c r="I2701" s="139">
        <f>_xll.qlInterestRateIndexValueDate(Index1M,$H2701)</f>
        <v>58693</v>
      </c>
      <c r="J2701" s="144">
        <f>IFERROR(_xll.qlIndexFixing(Index1M,$H2701,TRUE,_xll.ohTrigger(RecalcTrigger,Trigger1M)),NA())</f>
        <v>3.7468837678972244E-3</v>
      </c>
      <c r="K2701" s="44">
        <f>IFERROR(_xll.qlIndexFixing(Index3M,H2701,TRUE,_xll.ohTrigger(RecalcTrigger,Trigger3M)),NA())</f>
        <v>3.9371812169717206E-3</v>
      </c>
      <c r="L2701" s="44">
        <f>IFERROR(_xll.qlIndexFixing(Index6M,$H2701,TRUE,_xll.ohTrigger(RecalcTrigger,Trigger6M)),NA())</f>
        <v>4.2568804495452675E-3</v>
      </c>
      <c r="M2701" s="145">
        <f>IFERROR(_xll.qlIndexFixing(Index1Y,$H2701,TRUE,_xll.ohTrigger(RecalcTrigger,Trigger1Y)),NA())</f>
        <v>4.1323064682432008E-3</v>
      </c>
      <c r="N2701" s="144">
        <f>IFERROR(_xll.qlIndexFixing(ONIndex1M,I2701,TRUE,_xll.ohTrigger(RecalcTrigger,Trigger1M)),NA())</f>
        <v>3.7521089009384667E-3</v>
      </c>
      <c r="O2701" s="44">
        <f>IFERROR(_xll.qlIndexFixing(ONIndex3M,I2701,TRUE,_xll.ohTrigger(RecalcTrigger,Trigger3M)),NA())</f>
        <v>3.9561726954406851E-3</v>
      </c>
      <c r="P2701" s="44">
        <f>IFERROR(_xll.qlIndexFixing(ONIndex6M,I2701,TRUE,_xll.ohTrigger(RecalcTrigger,Trigger6M)),NA())</f>
        <v>4.3674177380204071E-3</v>
      </c>
      <c r="Q2701" s="145">
        <f>IFERROR(_xll.qlIndexFixing(ONIndex1Y,I2701,TRUE,_xll.ohTrigger(RecalcTrigger,Trigger1Y)),NA())</f>
        <v>4.2041890604860299E-3</v>
      </c>
    </row>
    <row r="2702" spans="2:17" x14ac:dyDescent="0.2">
      <c r="B2702" s="39" t="s">
        <v>42</v>
      </c>
      <c r="D2702" s="42">
        <f>_xll.qlCalendarAdvance(Calendar,$D2701,B2702,"f",FALSE)</f>
        <v>58698</v>
      </c>
      <c r="E2702" s="139">
        <f>_xll.qlInterestRateIndexValueDate(IndexON,D2702)</f>
        <v>58698</v>
      </c>
      <c r="F2702" s="155">
        <f>IFERROR(_xll.qlIndexFixing(IndexON,D2702,TRUE,_xll.ohTrigger(RecalcTrigger,TriggerON)),NA())</f>
        <v>3.7799229073165463E-3</v>
      </c>
      <c r="H2702" s="42">
        <f>_xll.qlCalendarAdvance(Calendar,$H2701,B2702,"f",FALSE)</f>
        <v>58698</v>
      </c>
      <c r="I2702" s="139">
        <f>_xll.qlInterestRateIndexValueDate(Index1M,$H2702)</f>
        <v>58700</v>
      </c>
      <c r="J2702" s="144">
        <f>IFERROR(_xll.qlIndexFixing(Index1M,$H2702,TRUE,_xll.ohTrigger(RecalcTrigger,Trigger1M)),NA())</f>
        <v>3.743345569765244E-3</v>
      </c>
      <c r="K2702" s="44">
        <f>IFERROR(_xll.qlIndexFixing(Index3M,H2702,TRUE,_xll.ohTrigger(RecalcTrigger,Trigger3M)),NA())</f>
        <v>3.9336382040969873E-3</v>
      </c>
      <c r="L2702" s="44">
        <f>IFERROR(_xll.qlIndexFixing(Index6M,$H2702,TRUE,_xll.ohTrigger(RecalcTrigger,Trigger6M)),NA())</f>
        <v>4.2473188814157459E-3</v>
      </c>
      <c r="M2702" s="145">
        <f>IFERROR(_xll.qlIndexFixing(Index1Y,$H2702,TRUE,_xll.ohTrigger(RecalcTrigger,Trigger1Y)),NA())</f>
        <v>4.1292600088021032E-3</v>
      </c>
      <c r="N2702" s="144">
        <f>IFERROR(_xll.qlIndexFixing(ONIndex1M,I2702,TRUE,_xll.ohTrigger(RecalcTrigger,Trigger1M)),NA())</f>
        <v>3.7485484021626547E-3</v>
      </c>
      <c r="O2702" s="44">
        <f>IFERROR(_xll.qlIndexFixing(ONIndex3M,I2702,TRUE,_xll.ohTrigger(RecalcTrigger,Trigger3M)),NA())</f>
        <v>3.9525453059319204E-3</v>
      </c>
      <c r="P2702" s="44">
        <f>IFERROR(_xll.qlIndexFixing(ONIndex6M,I2702,TRUE,_xll.ohTrigger(RecalcTrigger,Trigger6M)),NA())</f>
        <v>4.3583675694858215E-3</v>
      </c>
      <c r="Q2702" s="145">
        <f>IFERROR(_xll.qlIndexFixing(ONIndex1Y,I2702,TRUE,_xll.ohTrigger(RecalcTrigger,Trigger1Y)),NA())</f>
        <v>4.2007789097642245E-3</v>
      </c>
    </row>
    <row r="2703" spans="2:17" x14ac:dyDescent="0.2">
      <c r="B2703" s="39" t="s">
        <v>42</v>
      </c>
      <c r="D2703" s="42">
        <f>_xll.qlCalendarAdvance(Calendar,$D2702,B2703,"f",FALSE)</f>
        <v>58705</v>
      </c>
      <c r="E2703" s="139">
        <f>_xll.qlInterestRateIndexValueDate(IndexON,D2703)</f>
        <v>58705</v>
      </c>
      <c r="F2703" s="155">
        <f>IFERROR(_xll.qlIndexFixing(IndexON,D2703,TRUE,_xll.ohTrigger(RecalcTrigger,TriggerON)),NA())</f>
        <v>3.77662397083256E-3</v>
      </c>
      <c r="H2703" s="42">
        <f>_xll.qlCalendarAdvance(Calendar,$H2702,B2703,"f",FALSE)</f>
        <v>58705</v>
      </c>
      <c r="I2703" s="139">
        <f>_xll.qlInterestRateIndexValueDate(Index1M,$H2703)</f>
        <v>58707</v>
      </c>
      <c r="J2703" s="144">
        <f>IFERROR(_xll.qlIndexFixing(Index1M,$H2703,TRUE,_xll.ohTrigger(RecalcTrigger,Trigger1M)),NA())</f>
        <v>3.7398216686843067E-3</v>
      </c>
      <c r="K2703" s="44">
        <f>IFERROR(_xll.qlIndexFixing(Index3M,H2703,TRUE,_xll.ohTrigger(RecalcTrigger,Trigger3M)),NA())</f>
        <v>3.9301102745783563E-3</v>
      </c>
      <c r="L2703" s="44">
        <f>IFERROR(_xll.qlIndexFixing(Index6M,$H2703,TRUE,_xll.ohTrigger(RecalcTrigger,Trigger6M)),NA())</f>
        <v>4.2377170661775949E-3</v>
      </c>
      <c r="M2703" s="145">
        <f>IFERROR(_xll.qlIndexFixing(Index1Y,$H2703,TRUE,_xll.ohTrigger(RecalcTrigger,Trigger1Y)),NA())</f>
        <v>4.1262286554963074E-3</v>
      </c>
      <c r="N2703" s="144">
        <f>IFERROR(_xll.qlIndexFixing(ONIndex1M,I2703,TRUE,_xll.ohTrigger(RecalcTrigger,Trigger1M)),NA())</f>
        <v>3.7450021475127215E-3</v>
      </c>
      <c r="O2703" s="44">
        <f>IFERROR(_xll.qlIndexFixing(ONIndex3M,I2703,TRUE,_xll.ohTrigger(RecalcTrigger,Trigger3M)),NA())</f>
        <v>3.9489328105890564E-3</v>
      </c>
      <c r="P2703" s="44">
        <f>IFERROR(_xll.qlIndexFixing(ONIndex6M,I2703,TRUE,_xll.ohTrigger(RecalcTrigger,Trigger6M)),NA())</f>
        <v>4.3492778480302974E-3</v>
      </c>
      <c r="Q2703" s="145">
        <f>IFERROR(_xll.qlIndexFixing(ONIndex1Y,I2703,TRUE,_xll.ohTrigger(RecalcTrigger,Trigger1Y)),NA())</f>
        <v>4.1973831157982033E-3</v>
      </c>
    </row>
    <row r="2704" spans="2:17" x14ac:dyDescent="0.2">
      <c r="B2704" s="39" t="s">
        <v>42</v>
      </c>
      <c r="D2704" s="42">
        <f>_xll.qlCalendarAdvance(Calendar,$D2703,B2704,"f",FALSE)</f>
        <v>58712</v>
      </c>
      <c r="E2704" s="139">
        <f>_xll.qlInterestRateIndexValueDate(IndexON,D2704)</f>
        <v>58712</v>
      </c>
      <c r="F2704" s="155">
        <f>IFERROR(_xll.qlIndexFixing(IndexON,D2704,TRUE,_xll.ohTrigger(RecalcTrigger,TriggerON)),NA())</f>
        <v>3.773338572239382E-3</v>
      </c>
      <c r="H2704" s="42">
        <f>_xll.qlCalendarAdvance(Calendar,$H2703,B2704,"f",FALSE)</f>
        <v>58712</v>
      </c>
      <c r="I2704" s="139">
        <f>_xll.qlInterestRateIndexValueDate(Index1M,$H2704)</f>
        <v>58714</v>
      </c>
      <c r="J2704" s="144">
        <f>IFERROR(_xll.qlIndexFixing(Index1M,$H2704,TRUE,_xll.ohTrigger(RecalcTrigger,Trigger1M)),NA())</f>
        <v>3.7370025221368074E-3</v>
      </c>
      <c r="K2704" s="44">
        <f>IFERROR(_xll.qlIndexFixing(Index3M,H2704,TRUE,_xll.ohTrigger(RecalcTrigger,Trigger3M)),NA())</f>
        <v>3.9263708817195292E-3</v>
      </c>
      <c r="L2704" s="44">
        <f>IFERROR(_xll.qlIndexFixing(Index6M,$H2704,TRUE,_xll.ohTrigger(RecalcTrigger,Trigger6M)),NA())</f>
        <v>4.227397016497058E-3</v>
      </c>
      <c r="M2704" s="145">
        <f>IFERROR(_xll.qlIndexFixing(Index1Y,$H2704,TRUE,_xll.ohTrigger(RecalcTrigger,Trigger1Y)),NA())</f>
        <v>4.1232124349331314E-3</v>
      </c>
      <c r="N2704" s="144">
        <f>IFERROR(_xll.qlIndexFixing(ONIndex1M,I2704,TRUE,_xll.ohTrigger(RecalcTrigger,Trigger1M)),NA())</f>
        <v>3.741470165845584E-3</v>
      </c>
      <c r="O2704" s="44">
        <f>IFERROR(_xll.qlIndexFixing(ONIndex3M,I2704,TRUE,_xll.ohTrigger(RecalcTrigger,Trigger3M)),NA())</f>
        <v>3.9453352385887541E-3</v>
      </c>
      <c r="P2704" s="44">
        <f>IFERROR(_xll.qlIndexFixing(ONIndex6M,I2704,TRUE,_xll.ohTrigger(RecalcTrigger,Trigger6M)),NA())</f>
        <v>4.3401485203364842E-3</v>
      </c>
      <c r="Q2704" s="145">
        <f>IFERROR(_xll.qlIndexFixing(ONIndex1Y,I2704,TRUE,_xll.ohTrigger(RecalcTrigger,Trigger1Y)),NA())</f>
        <v>4.1940017052866096E-3</v>
      </c>
    </row>
    <row r="2705" spans="2:17" x14ac:dyDescent="0.2">
      <c r="B2705" s="39" t="s">
        <v>42</v>
      </c>
      <c r="D2705" s="42">
        <f>_xll.qlCalendarAdvance(Calendar,$D2704,B2705,"f",FALSE)</f>
        <v>58719</v>
      </c>
      <c r="E2705" s="139">
        <f>_xll.qlInterestRateIndexValueDate(IndexON,D2705)</f>
        <v>58719</v>
      </c>
      <c r="F2705" s="155">
        <f>IFERROR(_xll.qlIndexFixing(IndexON,D2705,TRUE,_xll.ohTrigger(RecalcTrigger,TriggerON)),NA())</f>
        <v>3.7700667385553999E-3</v>
      </c>
      <c r="H2705" s="42">
        <f>_xll.qlCalendarAdvance(Calendar,$H2704,B2705,"f",FALSE)</f>
        <v>58719</v>
      </c>
      <c r="I2705" s="139">
        <f>_xll.qlInterestRateIndexValueDate(Index1M,$H2705)</f>
        <v>58721</v>
      </c>
      <c r="J2705" s="144">
        <f>IFERROR(_xll.qlIndexFixing(Index1M,$H2705,TRUE,_xll.ohTrigger(RecalcTrigger,Trigger1M)),NA())</f>
        <v>3.7328168725436761E-3</v>
      </c>
      <c r="K2705" s="44">
        <f>IFERROR(_xll.qlIndexFixing(Index3M,H2705,TRUE,_xll.ohTrigger(RecalcTrigger,Trigger3M)),NA())</f>
        <v>3.9228742557333831E-3</v>
      </c>
      <c r="L2705" s="44">
        <f>IFERROR(_xll.qlIndexFixing(Index6M,$H2705,TRUE,_xll.ohTrigger(RecalcTrigger,Trigger6M)),NA())</f>
        <v>4.2177115343642593E-3</v>
      </c>
      <c r="M2705" s="145">
        <f>IFERROR(_xll.qlIndexFixing(Index1Y,$H2705,TRUE,_xll.ohTrigger(RecalcTrigger,Trigger1Y)),NA())</f>
        <v>4.1202113737205531E-3</v>
      </c>
      <c r="N2705" s="144">
        <f>IFERROR(_xll.qlIndexFixing(ONIndex1M,I2705,TRUE,_xll.ohTrigger(RecalcTrigger,Trigger1M)),NA())</f>
        <v>3.7379524858582869E-3</v>
      </c>
      <c r="O2705" s="44">
        <f>IFERROR(_xll.qlIndexFixing(ONIndex3M,I2705,TRUE,_xll.ohTrigger(RecalcTrigger,Trigger3M)),NA())</f>
        <v>3.9417526192675467E-3</v>
      </c>
      <c r="P2705" s="44">
        <f>IFERROR(_xll.qlIndexFixing(ONIndex6M,I2705,TRUE,_xll.ohTrigger(RecalcTrigger,Trigger6M)),NA())</f>
        <v>4.3309795329271594E-3</v>
      </c>
      <c r="Q2705" s="145">
        <f>IFERROR(_xll.qlIndexFixing(ONIndex1Y,I2705,TRUE,_xll.ohTrigger(RecalcTrigger,Trigger1Y)),NA())</f>
        <v>4.1906347048481507E-3</v>
      </c>
    </row>
    <row r="2706" spans="2:17" x14ac:dyDescent="0.2">
      <c r="B2706" s="39" t="s">
        <v>42</v>
      </c>
      <c r="D2706" s="42">
        <f>_xll.qlCalendarAdvance(Calendar,$D2705,B2706,"f",FALSE)</f>
        <v>58726</v>
      </c>
      <c r="E2706" s="139">
        <f>_xll.qlInterestRateIndexValueDate(IndexON,D2706)</f>
        <v>58726</v>
      </c>
      <c r="F2706" s="155">
        <f>IFERROR(_xll.qlIndexFixing(IndexON,D2706,TRUE,_xll.ohTrigger(RecalcTrigger,TriggerON)),NA())</f>
        <v>3.7668084968789373E-3</v>
      </c>
      <c r="H2706" s="42">
        <f>_xll.qlCalendarAdvance(Calendar,$H2705,B2706,"f",FALSE)</f>
        <v>58726</v>
      </c>
      <c r="I2706" s="139">
        <f>_xll.qlInterestRateIndexValueDate(Index1M,$H2706)</f>
        <v>58728</v>
      </c>
      <c r="J2706" s="144">
        <f>IFERROR(_xll.qlIndexFixing(Index1M,$H2706,TRUE,_xll.ohTrigger(RecalcTrigger,Trigger1M)),NA())</f>
        <v>3.7293360349105464E-3</v>
      </c>
      <c r="K2706" s="44">
        <f>IFERROR(_xll.qlIndexFixing(Index3M,H2706,TRUE,_xll.ohTrigger(RecalcTrigger,Trigger3M)),NA())</f>
        <v>3.9193928030828683E-3</v>
      </c>
      <c r="L2706" s="44">
        <f>IFERROR(_xll.qlIndexFixing(Index6M,$H2706,TRUE,_xll.ohTrigger(RecalcTrigger,Trigger6M)),NA())</f>
        <v>4.2079856427289031E-3</v>
      </c>
      <c r="M2706" s="145">
        <f>IFERROR(_xll.qlIndexFixing(Index1Y,$H2706,TRUE,_xll.ohTrigger(RecalcTrigger,Trigger1Y)),NA())</f>
        <v>4.1172254984672045E-3</v>
      </c>
      <c r="N2706" s="144">
        <f>IFERROR(_xll.qlIndexFixing(ONIndex1M,I2706,TRUE,_xll.ohTrigger(RecalcTrigger,Trigger1M)),NA())</f>
        <v>3.7344491361679388E-3</v>
      </c>
      <c r="O2706" s="44">
        <f>IFERROR(_xll.qlIndexFixing(ONIndex3M,I2706,TRUE,_xll.ohTrigger(RecalcTrigger,Trigger3M)),NA())</f>
        <v>3.9381849818020953E-3</v>
      </c>
      <c r="P2706" s="44">
        <f>IFERROR(_xll.qlIndexFixing(ONIndex6M,I2706,TRUE,_xll.ohTrigger(RecalcTrigger,Trigger6M)),NA())</f>
        <v>4.3217708328047166E-3</v>
      </c>
      <c r="Q2706" s="145">
        <f>IFERROR(_xll.qlIndexFixing(ONIndex1Y,I2706,TRUE,_xll.ohTrigger(RecalcTrigger,Trigger1Y)),NA())</f>
        <v>4.1872821411015337E-3</v>
      </c>
    </row>
    <row r="2707" spans="2:17" x14ac:dyDescent="0.2">
      <c r="B2707" s="39" t="s">
        <v>42</v>
      </c>
      <c r="D2707" s="42">
        <f>_xll.qlCalendarAdvance(Calendar,$D2706,B2707,"f",FALSE)</f>
        <v>58733</v>
      </c>
      <c r="E2707" s="139">
        <f>_xll.qlInterestRateIndexValueDate(IndexON,D2707)</f>
        <v>58733</v>
      </c>
      <c r="F2707" s="155">
        <f>IFERROR(_xll.qlIndexFixing(IndexON,D2707,TRUE,_xll.ohTrigger(RecalcTrigger,TriggerON)),NA())</f>
        <v>3.7635638738287014E-3</v>
      </c>
      <c r="H2707" s="42">
        <f>_xll.qlCalendarAdvance(Calendar,$H2706,B2707,"f",FALSE)</f>
        <v>58733</v>
      </c>
      <c r="I2707" s="139">
        <f>_xll.qlInterestRateIndexValueDate(Index1M,$H2707)</f>
        <v>58735</v>
      </c>
      <c r="J2707" s="144">
        <f>IFERROR(_xll.qlIndexFixing(Index1M,$H2707,TRUE,_xll.ohTrigger(RecalcTrigger,Trigger1M)),NA())</f>
        <v>3.7258696091890808E-3</v>
      </c>
      <c r="K2707" s="44">
        <f>IFERROR(_xll.qlIndexFixing(Index3M,H2707,TRUE,_xll.ohTrigger(RecalcTrigger,Trigger3M)),NA())</f>
        <v>3.9159265529993851E-3</v>
      </c>
      <c r="L2707" s="44">
        <f>IFERROR(_xll.qlIndexFixing(Index6M,$H2707,TRUE,_xll.ohTrigger(RecalcTrigger,Trigger6M)),NA())</f>
        <v>4.1982192887976156E-3</v>
      </c>
      <c r="M2707" s="145">
        <f>IFERROR(_xll.qlIndexFixing(Index1Y,$H2707,TRUE,_xll.ohTrigger(RecalcTrigger,Trigger1Y)),NA())</f>
        <v>4.1142548357819379E-3</v>
      </c>
      <c r="N2707" s="144">
        <f>IFERROR(_xll.qlIndexFixing(ONIndex1M,I2707,TRUE,_xll.ohTrigger(RecalcTrigger,Trigger1M)),NA())</f>
        <v>3.7309601455515207E-3</v>
      </c>
      <c r="O2707" s="44">
        <f>IFERROR(_xll.qlIndexFixing(ONIndex3M,I2707,TRUE,_xll.ohTrigger(RecalcTrigger,Trigger3M)),NA())</f>
        <v>3.9346323555289331E-3</v>
      </c>
      <c r="P2707" s="44">
        <f>IFERROR(_xll.qlIndexFixing(ONIndex6M,I2707,TRUE,_xll.ohTrigger(RecalcTrigger,Trigger6M)),NA())</f>
        <v>4.3125223664119972E-3</v>
      </c>
      <c r="Q2707" s="145">
        <f>IFERROR(_xll.qlIndexFixing(ONIndex1Y,I2707,TRUE,_xll.ohTrigger(RecalcTrigger,Trigger1Y)),NA())</f>
        <v>4.1839440405855299E-3</v>
      </c>
    </row>
    <row r="2708" spans="2:17" x14ac:dyDescent="0.2">
      <c r="B2708" s="39" t="s">
        <v>42</v>
      </c>
      <c r="D2708" s="42">
        <f>_xll.qlCalendarAdvance(Calendar,$D2707,B2708,"f",FALSE)</f>
        <v>58740</v>
      </c>
      <c r="E2708" s="139">
        <f>_xll.qlInterestRateIndexValueDate(IndexON,D2708)</f>
        <v>58740</v>
      </c>
      <c r="F2708" s="155">
        <f>IFERROR(_xll.qlIndexFixing(IndexON,D2708,TRUE,_xll.ohTrigger(RecalcTrigger,TriggerON)),NA())</f>
        <v>3.7603328965829519E-3</v>
      </c>
      <c r="H2708" s="42">
        <f>_xll.qlCalendarAdvance(Calendar,$H2707,B2708,"f",FALSE)</f>
        <v>58740</v>
      </c>
      <c r="I2708" s="139">
        <f>_xll.qlInterestRateIndexValueDate(Index1M,$H2708)</f>
        <v>58742</v>
      </c>
      <c r="J2708" s="144">
        <f>IFERROR(_xll.qlIndexFixing(Index1M,$H2708,TRUE,_xll.ohTrigger(RecalcTrigger,Trigger1M)),NA())</f>
        <v>3.7224176240938101E-3</v>
      </c>
      <c r="K2708" s="44">
        <f>IFERROR(_xll.qlIndexFixing(Index3M,H2708,TRUE,_xll.ohTrigger(RecalcTrigger,Trigger3M)),NA())</f>
        <v>3.9124755347117266E-3</v>
      </c>
      <c r="L2708" s="44">
        <f>IFERROR(_xll.qlIndexFixing(Index6M,$H2708,TRUE,_xll.ohTrigger(RecalcTrigger,Trigger6M)),NA())</f>
        <v>4.1884124197796588E-3</v>
      </c>
      <c r="M2708" s="145">
        <f>IFERROR(_xll.qlIndexFixing(Index1Y,$H2708,TRUE,_xll.ohTrigger(RecalcTrigger,Trigger1Y)),NA())</f>
        <v>4.1112994122738241E-3</v>
      </c>
      <c r="N2708" s="144">
        <f>IFERROR(_xll.qlIndexFixing(ONIndex1M,I2708,TRUE,_xll.ohTrigger(RecalcTrigger,Trigger1M)),NA())</f>
        <v>3.7274855427060771E-3</v>
      </c>
      <c r="O2708" s="44">
        <f>IFERROR(_xll.qlIndexFixing(ONIndex3M,I2708,TRUE,_xll.ohTrigger(RecalcTrigger,Trigger3M)),NA())</f>
        <v>3.931094769464849E-3</v>
      </c>
      <c r="P2708" s="44">
        <f>IFERROR(_xll.qlIndexFixing(ONIndex6M,I2708,TRUE,_xll.ohTrigger(RecalcTrigger,Trigger6M)),NA())</f>
        <v>4.3032340806714586E-3</v>
      </c>
      <c r="Q2708" s="145">
        <f>IFERROR(_xll.qlIndexFixing(ONIndex1Y,I2708,TRUE,_xll.ohTrigger(RecalcTrigger,Trigger1Y)),NA())</f>
        <v>4.1806204300787186E-3</v>
      </c>
    </row>
    <row r="2709" spans="2:17" x14ac:dyDescent="0.2">
      <c r="B2709" s="39" t="s">
        <v>42</v>
      </c>
      <c r="D2709" s="42">
        <f>_xll.qlCalendarAdvance(Calendar,$D2708,B2709,"f",FALSE)</f>
        <v>58747</v>
      </c>
      <c r="E2709" s="139">
        <f>_xll.qlInterestRateIndexValueDate(IndexON,D2709)</f>
        <v>58747</v>
      </c>
      <c r="F2709" s="155">
        <f>IFERROR(_xll.qlIndexFixing(IndexON,D2709,TRUE,_xll.ohTrigger(RecalcTrigger,TriggerON)),NA())</f>
        <v>3.7571155919202681E-3</v>
      </c>
      <c r="H2709" s="42">
        <f>_xll.qlCalendarAdvance(Calendar,$H2708,B2709,"f",FALSE)</f>
        <v>58747</v>
      </c>
      <c r="I2709" s="139">
        <f>_xll.qlInterestRateIndexValueDate(Index1M,$H2709)</f>
        <v>58749</v>
      </c>
      <c r="J2709" s="144">
        <f>IFERROR(_xll.qlIndexFixing(Index1M,$H2709,TRUE,_xll.ohTrigger(RecalcTrigger,Trigger1M)),NA())</f>
        <v>3.7189801083392648E-3</v>
      </c>
      <c r="K2709" s="44">
        <f>IFERROR(_xll.qlIndexFixing(Index3M,H2709,TRUE,_xll.ohTrigger(RecalcTrigger,Trigger3M)),NA())</f>
        <v>3.9090397774530303E-3</v>
      </c>
      <c r="L2709" s="44">
        <f>IFERROR(_xll.qlIndexFixing(Index6M,$H2709,TRUE,_xll.ohTrigger(RecalcTrigger,Trigger6M)),NA())</f>
        <v>4.1792580285077126E-3</v>
      </c>
      <c r="M2709" s="145">
        <f>IFERROR(_xll.qlIndexFixing(Index1Y,$H2709,TRUE,_xll.ohTrigger(RecalcTrigger,Trigger1Y)),NA())</f>
        <v>4.108359254552372E-3</v>
      </c>
      <c r="N2709" s="144">
        <f>IFERROR(_xll.qlIndexFixing(ONIndex1M,I2709,TRUE,_xll.ohTrigger(RecalcTrigger,Trigger1M)),NA())</f>
        <v>3.7240253563286529E-3</v>
      </c>
      <c r="O2709" s="44">
        <f>IFERROR(_xll.qlIndexFixing(ONIndex3M,I2709,TRUE,_xll.ohTrigger(RecalcTrigger,Trigger3M)),NA())</f>
        <v>3.9275722531062485E-3</v>
      </c>
      <c r="P2709" s="44">
        <f>IFERROR(_xll.qlIndexFixing(ONIndex6M,I2709,TRUE,_xll.ohTrigger(RecalcTrigger,Trigger6M)),NA())</f>
        <v>4.2939059222657505E-3</v>
      </c>
      <c r="Q2709" s="145">
        <f>IFERROR(_xll.qlIndexFixing(ONIndex1Y,I2709,TRUE,_xll.ohTrigger(RecalcTrigger,Trigger1Y)),NA())</f>
        <v>4.177311336119871E-3</v>
      </c>
    </row>
    <row r="2710" spans="2:17" x14ac:dyDescent="0.2">
      <c r="B2710" s="39" t="s">
        <v>42</v>
      </c>
      <c r="D2710" s="42">
        <f>_xll.qlCalendarAdvance(Calendar,$D2709,B2710,"f",FALSE)</f>
        <v>58754</v>
      </c>
      <c r="E2710" s="139">
        <f>_xll.qlInterestRateIndexValueDate(IndexON,D2710)</f>
        <v>58754</v>
      </c>
      <c r="F2710" s="155">
        <f>IFERROR(_xll.qlIndexFixing(IndexON,D2710,TRUE,_xll.ohTrigger(RecalcTrigger,TriggerON)),NA())</f>
        <v>3.7539119870189097E-3</v>
      </c>
      <c r="H2710" s="42">
        <f>_xll.qlCalendarAdvance(Calendar,$H2709,B2710,"f",FALSE)</f>
        <v>58754</v>
      </c>
      <c r="I2710" s="139">
        <f>_xll.qlInterestRateIndexValueDate(Index1M,$H2710)</f>
        <v>58756</v>
      </c>
      <c r="J2710" s="144">
        <f>IFERROR(_xll.qlIndexFixing(Index1M,$H2710,TRUE,_xll.ohTrigger(RecalcTrigger,Trigger1M)),NA())</f>
        <v>3.715557090642474E-3</v>
      </c>
      <c r="K2710" s="44">
        <f>IFERROR(_xll.qlIndexFixing(Index3M,H2710,TRUE,_xll.ohTrigger(RecalcTrigger,Trigger3M)),NA())</f>
        <v>3.9056193104538275E-3</v>
      </c>
      <c r="L2710" s="44">
        <f>IFERROR(_xll.qlIndexFixing(Index6M,$H2710,TRUE,_xll.ohTrigger(RecalcTrigger,Trigger6M)),NA())</f>
        <v>4.1693730051036914E-3</v>
      </c>
      <c r="M2710" s="145">
        <f>IFERROR(_xll.qlIndexFixing(Index1Y,$H2710,TRUE,_xll.ohTrigger(RecalcTrigger,Trigger1Y)),NA())</f>
        <v>4.1054343892273108E-3</v>
      </c>
      <c r="N2710" s="144">
        <f>IFERROR(_xll.qlIndexFixing(ONIndex1M,I2710,TRUE,_xll.ohTrigger(RecalcTrigger,Trigger1M)),NA())</f>
        <v>3.720579615276165E-3</v>
      </c>
      <c r="O2710" s="44">
        <f>IFERROR(_xll.qlIndexFixing(ONIndex3M,I2710,TRUE,_xll.ohTrigger(RecalcTrigger,Trigger3M)),NA())</f>
        <v>3.9240648355498564E-3</v>
      </c>
      <c r="P2710" s="44">
        <f>IFERROR(_xll.qlIndexFixing(ONIndex6M,I2710,TRUE,_xll.ohTrigger(RecalcTrigger,Trigger6M)),NA())</f>
        <v>4.2845378380373944E-3</v>
      </c>
      <c r="Q2710" s="145">
        <f>IFERROR(_xll.qlIndexFixing(ONIndex1Y,I2710,TRUE,_xll.ohTrigger(RecalcTrigger,Trigger1Y)),NA())</f>
        <v>4.1740167854076304E-3</v>
      </c>
    </row>
    <row r="2711" spans="2:17" x14ac:dyDescent="0.2">
      <c r="B2711" s="39" t="s">
        <v>42</v>
      </c>
      <c r="D2711" s="42">
        <f>_xll.qlCalendarAdvance(Calendar,$D2710,B2711,"f",FALSE)</f>
        <v>58761</v>
      </c>
      <c r="E2711" s="139">
        <f>_xll.qlInterestRateIndexValueDate(IndexON,D2711)</f>
        <v>58761</v>
      </c>
      <c r="F2711" s="155">
        <f>IFERROR(_xll.qlIndexFixing(IndexON,D2711,TRUE,_xll.ohTrigger(RecalcTrigger,TriggerON)),NA())</f>
        <v>3.7507221084975839E-3</v>
      </c>
      <c r="H2711" s="42">
        <f>_xll.qlCalendarAdvance(Calendar,$H2710,B2711,"f",FALSE)</f>
        <v>58761</v>
      </c>
      <c r="I2711" s="139">
        <f>_xll.qlInterestRateIndexValueDate(Index1M,$H2711)</f>
        <v>58763</v>
      </c>
      <c r="J2711" s="144">
        <f>IFERROR(_xll.qlIndexFixing(Index1M,$H2711,TRUE,_xll.ohTrigger(RecalcTrigger,Trigger1M)),NA())</f>
        <v>3.7121485997104742E-3</v>
      </c>
      <c r="K2711" s="44">
        <f>IFERROR(_xll.qlIndexFixing(Index3M,H2711,TRUE,_xll.ohTrigger(RecalcTrigger,Trigger3M)),NA())</f>
        <v>3.9022141629437802E-3</v>
      </c>
      <c r="L2711" s="44">
        <f>IFERROR(_xll.qlIndexFixing(Index6M,$H2711,TRUE,_xll.ohTrigger(RecalcTrigger,Trigger6M)),NA())</f>
        <v>4.1594473122318776E-3</v>
      </c>
      <c r="M2711" s="145">
        <f>IFERROR(_xll.qlIndexFixing(Index1Y,$H2711,TRUE,_xll.ohTrigger(RecalcTrigger,Trigger1Y)),NA())</f>
        <v>4.1025248429096819E-3</v>
      </c>
      <c r="N2711" s="144">
        <f>IFERROR(_xll.qlIndexFixing(ONIndex1M,I2711,TRUE,_xll.ohTrigger(RecalcTrigger,Trigger1M)),NA())</f>
        <v>3.7171483480058498E-3</v>
      </c>
      <c r="O2711" s="44">
        <f>IFERROR(_xll.qlIndexFixing(ONIndex3M,I2711,TRUE,_xll.ohTrigger(RecalcTrigger,Trigger3M)),NA())</f>
        <v>3.92057254605227E-3</v>
      </c>
      <c r="P2711" s="44">
        <f>IFERROR(_xll.qlIndexFixing(ONIndex6M,I2711,TRUE,_xll.ohTrigger(RecalcTrigger,Trigger6M)),NA())</f>
        <v>4.2751297745091676E-3</v>
      </c>
      <c r="Q2711" s="145">
        <f>IFERROR(_xll.qlIndexFixing(ONIndex1Y,I2711,TRUE,_xll.ohTrigger(RecalcTrigger,Trigger1Y)),NA())</f>
        <v>4.1707368045607041E-3</v>
      </c>
    </row>
    <row r="2712" spans="2:17" x14ac:dyDescent="0.2">
      <c r="B2712" s="39" t="s">
        <v>42</v>
      </c>
      <c r="D2712" s="42">
        <f>_xll.qlCalendarAdvance(Calendar,$D2711,B2712,"f",FALSE)</f>
        <v>58768</v>
      </c>
      <c r="E2712" s="139">
        <f>_xll.qlInterestRateIndexValueDate(IndexON,D2712)</f>
        <v>58768</v>
      </c>
      <c r="F2712" s="155">
        <f>IFERROR(_xll.qlIndexFixing(IndexON,D2712,TRUE,_xll.ohTrigger(RecalcTrigger,TriggerON)),NA())</f>
        <v>3.7475459835345504E-3</v>
      </c>
      <c r="H2712" s="42">
        <f>_xll.qlCalendarAdvance(Calendar,$H2711,B2712,"f",FALSE)</f>
        <v>58768</v>
      </c>
      <c r="I2712" s="139">
        <f>_xll.qlInterestRateIndexValueDate(Index1M,$H2712)</f>
        <v>58770</v>
      </c>
      <c r="J2712" s="144">
        <f>IFERROR(_xll.qlIndexFixing(Index1M,$H2712,TRUE,_xll.ohTrigger(RecalcTrigger,Trigger1M)),NA())</f>
        <v>3.7087546642652902E-3</v>
      </c>
      <c r="K2712" s="44">
        <f>IFERROR(_xll.qlIndexFixing(Index3M,H2712,TRUE,_xll.ohTrigger(RecalcTrigger,Trigger3M)),NA())</f>
        <v>3.8988243641560256E-3</v>
      </c>
      <c r="L2712" s="44">
        <f>IFERROR(_xll.qlIndexFixing(Index6M,$H2712,TRUE,_xll.ohTrigger(RecalcTrigger,Trigger6M)),NA())</f>
        <v>4.1494808971128325E-3</v>
      </c>
      <c r="M2712" s="145">
        <f>IFERROR(_xll.qlIndexFixing(Index1Y,$H2712,TRUE,_xll.ohTrigger(RecalcTrigger,Trigger1Y)),NA())</f>
        <v>4.0996306422094331E-3</v>
      </c>
      <c r="N2712" s="144">
        <f>IFERROR(_xll.qlIndexFixing(ONIndex1M,I2712,TRUE,_xll.ohTrigger(RecalcTrigger,Trigger1M)),NA())</f>
        <v>3.7137315835344964E-3</v>
      </c>
      <c r="O2712" s="44">
        <f>IFERROR(_xll.qlIndexFixing(ONIndex3M,I2712,TRUE,_xll.ohTrigger(RecalcTrigger,Trigger3M)),NA())</f>
        <v>3.9170954139500225E-3</v>
      </c>
      <c r="P2712" s="44">
        <f>IFERROR(_xll.qlIndexFixing(ONIndex6M,I2712,TRUE,_xll.ohTrigger(RecalcTrigger,Trigger6M)),NA())</f>
        <v>4.2656816784436558E-3</v>
      </c>
      <c r="Q2712" s="145">
        <f>IFERROR(_xll.qlIndexFixing(ONIndex1Y,I2712,TRUE,_xll.ohTrigger(RecalcTrigger,Trigger1Y)),NA())</f>
        <v>4.1674714202777352E-3</v>
      </c>
    </row>
    <row r="2713" spans="2:17" x14ac:dyDescent="0.2">
      <c r="B2713" s="39" t="s">
        <v>42</v>
      </c>
      <c r="D2713" s="42">
        <f>_xll.qlCalendarAdvance(Calendar,$D2712,B2713,"f",FALSE)</f>
        <v>58775</v>
      </c>
      <c r="E2713" s="139">
        <f>_xll.qlInterestRateIndexValueDate(IndexON,D2713)</f>
        <v>58775</v>
      </c>
      <c r="F2713" s="155">
        <f>IFERROR(_xll.qlIndexFixing(IndexON,D2713,TRUE,_xll.ohTrigger(RecalcTrigger,TriggerON)),NA())</f>
        <v>3.7443836390682605E-3</v>
      </c>
      <c r="H2713" s="42">
        <f>_xll.qlCalendarAdvance(Calendar,$H2712,B2713,"f",FALSE)</f>
        <v>58775</v>
      </c>
      <c r="I2713" s="139">
        <f>_xll.qlInterestRateIndexValueDate(Index1M,$H2713)</f>
        <v>58777</v>
      </c>
      <c r="J2713" s="144">
        <f>IFERROR(_xll.qlIndexFixing(Index1M,$H2713,TRUE,_xll.ohTrigger(RecalcTrigger,Trigger1M)),NA())</f>
        <v>3.7053753130214528E-3</v>
      </c>
      <c r="K2713" s="44">
        <f>IFERROR(_xll.qlIndexFixing(Index3M,H2713,TRUE,_xll.ohTrigger(RecalcTrigger,Trigger3M)),NA())</f>
        <v>3.8958841466314453E-3</v>
      </c>
      <c r="L2713" s="44">
        <f>IFERROR(_xll.qlIndexFixing(Index6M,$H2713,TRUE,_xll.ohTrigger(RecalcTrigger,Trigger6M)),NA())</f>
        <v>4.1387685009840729E-3</v>
      </c>
      <c r="M2713" s="145">
        <f>IFERROR(_xll.qlIndexFixing(Index1Y,$H2713,TRUE,_xll.ohTrigger(RecalcTrigger,Trigger1Y)),NA())</f>
        <v>4.0967518137382626E-3</v>
      </c>
      <c r="N2713" s="144">
        <f>IFERROR(_xll.qlIndexFixing(ONIndex1M,I2713,TRUE,_xll.ohTrigger(RecalcTrigger,Trigger1M)),NA())</f>
        <v>3.7103293503992774E-3</v>
      </c>
      <c r="O2713" s="44">
        <f>IFERROR(_xll.qlIndexFixing(ONIndex3M,I2713,TRUE,_xll.ohTrigger(RecalcTrigger,Trigger3M)),NA())</f>
        <v>3.9136334682599028E-3</v>
      </c>
      <c r="P2713" s="44">
        <f>IFERROR(_xll.qlIndexFixing(ONIndex6M,I2713,TRUE,_xll.ohTrigger(RecalcTrigger,Trigger6M)),NA())</f>
        <v>4.2561934966034443E-3</v>
      </c>
      <c r="Q2713" s="145">
        <f>IFERROR(_xll.qlIndexFixing(ONIndex1Y,I2713,TRUE,_xll.ohTrigger(RecalcTrigger,Trigger1Y)),NA())</f>
        <v>4.164220659017559E-3</v>
      </c>
    </row>
    <row r="2714" spans="2:17" x14ac:dyDescent="0.2">
      <c r="B2714" s="39" t="s">
        <v>42</v>
      </c>
      <c r="D2714" s="42">
        <f>_xll.qlCalendarAdvance(Calendar,$D2713,B2714,"f",FALSE)</f>
        <v>58782</v>
      </c>
      <c r="E2714" s="139">
        <f>_xll.qlInterestRateIndexValueDate(IndexON,D2714)</f>
        <v>58782</v>
      </c>
      <c r="F2714" s="155">
        <f>IFERROR(_xll.qlIndexFixing(IndexON,D2714,TRUE,_xll.ohTrigger(RecalcTrigger,TriggerON)),NA())</f>
        <v>3.7412351019572299E-3</v>
      </c>
      <c r="H2714" s="42">
        <f>_xll.qlCalendarAdvance(Calendar,$H2713,B2714,"f",FALSE)</f>
        <v>58782</v>
      </c>
      <c r="I2714" s="139">
        <f>_xll.qlInterestRateIndexValueDate(Index1M,$H2714)</f>
        <v>58784</v>
      </c>
      <c r="J2714" s="144">
        <f>IFERROR(_xll.qlIndexFixing(Index1M,$H2714,TRUE,_xll.ohTrigger(RecalcTrigger,Trigger1M)),NA())</f>
        <v>3.7020105746909948E-3</v>
      </c>
      <c r="K2714" s="44">
        <f>IFERROR(_xll.qlIndexFixing(Index3M,H2714,TRUE,_xll.ohTrigger(RecalcTrigger,Trigger3M)),NA())</f>
        <v>3.8925229937909478E-3</v>
      </c>
      <c r="L2714" s="44">
        <f>IFERROR(_xll.qlIndexFixing(Index6M,$H2714,TRUE,_xll.ohTrigger(RecalcTrigger,Trigger6M)),NA())</f>
        <v>4.1287174330513991E-3</v>
      </c>
      <c r="M2714" s="145">
        <f>IFERROR(_xll.qlIndexFixing(Index1Y,$H2714,TRUE,_xll.ohTrigger(RecalcTrigger,Trigger1Y)),NA())</f>
        <v>4.093888384107432E-3</v>
      </c>
      <c r="N2714" s="144">
        <f>IFERROR(_xll.qlIndexFixing(ONIndex1M,I2714,TRUE,_xll.ohTrigger(RecalcTrigger,Trigger1M)),NA())</f>
        <v>3.7069416773771735E-3</v>
      </c>
      <c r="O2714" s="44">
        <f>IFERROR(_xll.qlIndexFixing(ONIndex3M,I2714,TRUE,_xll.ohTrigger(RecalcTrigger,Trigger3M)),NA())</f>
        <v>3.9101867384783162E-3</v>
      </c>
      <c r="P2714" s="44">
        <f>IFERROR(_xll.qlIndexFixing(ONIndex6M,I2714,TRUE,_xll.ohTrigger(RecalcTrigger,Trigger6M)),NA())</f>
        <v>4.2466651758310547E-3</v>
      </c>
      <c r="Q2714" s="145">
        <f>IFERROR(_xll.qlIndexFixing(ONIndex1Y,I2714,TRUE,_xll.ohTrigger(RecalcTrigger,Trigger1Y)),NA())</f>
        <v>4.1609845475587548E-3</v>
      </c>
    </row>
    <row r="2715" spans="2:17" x14ac:dyDescent="0.2">
      <c r="B2715" s="39" t="s">
        <v>42</v>
      </c>
      <c r="D2715" s="42">
        <f>_xll.qlCalendarAdvance(Calendar,$D2714,B2715,"f",FALSE)</f>
        <v>58789</v>
      </c>
      <c r="E2715" s="139">
        <f>_xll.qlInterestRateIndexValueDate(IndexON,D2715)</f>
        <v>58789</v>
      </c>
      <c r="F2715" s="155">
        <f>IFERROR(_xll.qlIndexFixing(IndexON,D2715,TRUE,_xll.ohTrigger(RecalcTrigger,TriggerON)),NA())</f>
        <v>3.7381003991399098E-3</v>
      </c>
      <c r="H2715" s="42">
        <f>_xll.qlCalendarAdvance(Calendar,$H2714,B2715,"f",FALSE)</f>
        <v>58789</v>
      </c>
      <c r="I2715" s="139">
        <f>_xll.qlInterestRateIndexValueDate(Index1M,$H2715)</f>
        <v>58791</v>
      </c>
      <c r="J2715" s="144">
        <f>IFERROR(_xll.qlIndexFixing(Index1M,$H2715,TRUE,_xll.ohTrigger(RecalcTrigger,Trigger1M)),NA())</f>
        <v>3.6986604779859489E-3</v>
      </c>
      <c r="K2715" s="44">
        <f>IFERROR(_xll.qlIndexFixing(Index3M,H2715,TRUE,_xll.ohTrigger(RecalcTrigger,Trigger3M)),NA())</f>
        <v>3.8891772727955853E-3</v>
      </c>
      <c r="L2715" s="44">
        <f>IFERROR(_xll.qlIndexFixing(Index6M,$H2715,TRUE,_xll.ohTrigger(RecalcTrigger,Trigger6M)),NA())</f>
        <v>4.1186254806009764E-3</v>
      </c>
      <c r="M2715" s="145">
        <f>IFERROR(_xll.qlIndexFixing(Index1Y,$H2715,TRUE,_xll.ohTrigger(RecalcTrigger,Trigger1Y)),NA())</f>
        <v>4.0910403799290776E-3</v>
      </c>
      <c r="N2715" s="144">
        <f>IFERROR(_xll.qlIndexFixing(ONIndex1M,I2715,TRUE,_xll.ohTrigger(RecalcTrigger,Trigger1M)),NA())</f>
        <v>3.7035685931652296E-3</v>
      </c>
      <c r="O2715" s="44">
        <f>IFERROR(_xll.qlIndexFixing(ONIndex3M,I2715,TRUE,_xll.ohTrigger(RecalcTrigger,Trigger3M)),NA())</f>
        <v>3.9067552537019878E-3</v>
      </c>
      <c r="P2715" s="44">
        <f>IFERROR(_xll.qlIndexFixing(ONIndex6M,I2715,TRUE,_xll.ohTrigger(RecalcTrigger,Trigger6M)),NA())</f>
        <v>4.2370966627292006E-3</v>
      </c>
      <c r="Q2715" s="145">
        <f>IFERROR(_xll.qlIndexFixing(ONIndex1Y,I2715,TRUE,_xll.ohTrigger(RecalcTrigger,Trigger1Y)),NA())</f>
        <v>4.1577631125200298E-3</v>
      </c>
    </row>
    <row r="2716" spans="2:17" x14ac:dyDescent="0.2">
      <c r="B2716" s="39" t="s">
        <v>42</v>
      </c>
      <c r="D2716" s="42">
        <f>_xll.qlCalendarAdvance(Calendar,$D2715,B2716,"f",FALSE)</f>
        <v>58796</v>
      </c>
      <c r="E2716" s="139">
        <f>_xll.qlInterestRateIndexValueDate(IndexON,D2716)</f>
        <v>58796</v>
      </c>
      <c r="F2716" s="155">
        <f>IFERROR(_xll.qlIndexFixing(IndexON,D2716,TRUE,_xll.ohTrigger(RecalcTrigger,TriggerON)),NA())</f>
        <v>3.7349795577146239E-3</v>
      </c>
      <c r="H2716" s="42">
        <f>_xll.qlCalendarAdvance(Calendar,$H2715,B2716,"f",FALSE)</f>
        <v>58796</v>
      </c>
      <c r="I2716" s="139">
        <f>_xll.qlInterestRateIndexValueDate(Index1M,$H2716)</f>
        <v>58798</v>
      </c>
      <c r="J2716" s="144">
        <f>IFERROR(_xll.qlIndexFixing(Index1M,$H2716,TRUE,_xll.ohTrigger(RecalcTrigger,Trigger1M)),NA())</f>
        <v>3.6953250516283398E-3</v>
      </c>
      <c r="K2716" s="44">
        <f>IFERROR(_xll.qlIndexFixing(Index3M,H2716,TRUE,_xll.ohTrigger(RecalcTrigger,Trigger3M)),NA())</f>
        <v>3.8858470128753098E-3</v>
      </c>
      <c r="L2716" s="44">
        <f>IFERROR(_xll.qlIndexFixing(Index6M,$H2716,TRUE,_xll.ohTrigger(RecalcTrigger,Trigger6M)),NA())</f>
        <v>4.1084925908692962E-3</v>
      </c>
      <c r="M2716" s="145">
        <f>IFERROR(_xll.qlIndexFixing(Index1Y,$H2716,TRUE,_xll.ohTrigger(RecalcTrigger,Trigger1Y)),NA())</f>
        <v>4.0882078278153379E-3</v>
      </c>
      <c r="N2716" s="144">
        <f>IFERROR(_xll.qlIndexFixing(ONIndex1M,I2716,TRUE,_xll.ohTrigger(RecalcTrigger,Trigger1M)),NA())</f>
        <v>3.7002101263805542E-3</v>
      </c>
      <c r="O2716" s="44">
        <f>IFERROR(_xll.qlIndexFixing(ONIndex3M,I2716,TRUE,_xll.ohTrigger(RecalcTrigger,Trigger3M)),NA())</f>
        <v>3.9033390432674508E-3</v>
      </c>
      <c r="P2716" s="44">
        <f>IFERROR(_xll.qlIndexFixing(ONIndex6M,I2716,TRUE,_xll.ohTrigger(RecalcTrigger,Trigger6M)),NA())</f>
        <v>4.2274879039805313E-3</v>
      </c>
      <c r="Q2716" s="145">
        <f>IFERROR(_xll.qlIndexFixing(ONIndex1Y,I2716,TRUE,_xll.ohTrigger(RecalcTrigger,Trigger1Y)),NA())</f>
        <v>4.1545563804401553E-3</v>
      </c>
    </row>
    <row r="2717" spans="2:17" x14ac:dyDescent="0.2">
      <c r="B2717" s="39" t="s">
        <v>42</v>
      </c>
      <c r="D2717" s="42">
        <f>_xll.qlCalendarAdvance(Calendar,$D2716,B2717,"f",FALSE)</f>
        <v>58803</v>
      </c>
      <c r="E2717" s="139">
        <f>_xll.qlInterestRateIndexValueDate(IndexON,D2717)</f>
        <v>58803</v>
      </c>
      <c r="F2717" s="155">
        <f>IFERROR(_xll.qlIndexFixing(IndexON,D2717,TRUE,_xll.ohTrigger(RecalcTrigger,TriggerON)),NA())</f>
        <v>3.7318726043800154E-3</v>
      </c>
      <c r="H2717" s="42">
        <f>_xll.qlCalendarAdvance(Calendar,$H2716,B2717,"f",FALSE)</f>
        <v>58803</v>
      </c>
      <c r="I2717" s="139">
        <f>_xll.qlInterestRateIndexValueDate(Index1M,$H2717)</f>
        <v>58805</v>
      </c>
      <c r="J2717" s="144">
        <f>IFERROR(_xll.qlIndexFixing(Index1M,$H2717,TRUE,_xll.ohTrigger(RecalcTrigger,Trigger1M)),NA())</f>
        <v>3.6920043243277023E-3</v>
      </c>
      <c r="K2717" s="44">
        <f>IFERROR(_xll.qlIndexFixing(Index3M,H2717,TRUE,_xll.ohTrigger(RecalcTrigger,Trigger3M)),NA())</f>
        <v>3.8825322432627374E-3</v>
      </c>
      <c r="L2717" s="44">
        <f>IFERROR(_xll.qlIndexFixing(Index6M,$H2717,TRUE,_xll.ohTrigger(RecalcTrigger,Trigger6M)),NA())</f>
        <v>4.0983187111007574E-3</v>
      </c>
      <c r="M2717" s="145">
        <f>IFERROR(_xll.qlIndexFixing(Index1Y,$H2717,TRUE,_xll.ohTrigger(RecalcTrigger,Trigger1Y)),NA())</f>
        <v>4.0853907543792261E-3</v>
      </c>
      <c r="N2717" s="144">
        <f>IFERROR(_xll.qlIndexFixing(ONIndex1M,I2717,TRUE,_xll.ohTrigger(RecalcTrigger,Trigger1M)),NA())</f>
        <v>3.6968663059600004E-3</v>
      </c>
      <c r="O2717" s="44">
        <f>IFERROR(_xll.qlIndexFixing(ONIndex3M,I2717,TRUE,_xll.ohTrigger(RecalcTrigger,Trigger3M)),NA())</f>
        <v>3.8999381364313024E-3</v>
      </c>
      <c r="P2717" s="44">
        <f>IFERROR(_xll.qlIndexFixing(ONIndex6M,I2717,TRUE,_xll.ohTrigger(RecalcTrigger,Trigger6M)),NA())</f>
        <v>4.2178388463476324E-3</v>
      </c>
      <c r="Q2717" s="145">
        <f>IFERROR(_xll.qlIndexFixing(ONIndex1Y,I2717,TRUE,_xll.ohTrigger(RecalcTrigger,Trigger1Y)),NA())</f>
        <v>4.1513643781776466E-3</v>
      </c>
    </row>
    <row r="2718" spans="2:17" x14ac:dyDescent="0.2">
      <c r="B2718" s="39" t="s">
        <v>42</v>
      </c>
      <c r="D2718" s="42">
        <f>_xll.qlCalendarAdvance(Calendar,$D2717,B2718,"f",FALSE)</f>
        <v>58810</v>
      </c>
      <c r="E2718" s="139">
        <f>_xll.qlInterestRateIndexValueDate(IndexON,D2718)</f>
        <v>58810</v>
      </c>
      <c r="F2718" s="155">
        <f>IFERROR(_xll.qlIndexFixing(IndexON,D2718,TRUE,_xll.ohTrigger(RecalcTrigger,TriggerON)),NA())</f>
        <v>3.728779566154472E-3</v>
      </c>
      <c r="H2718" s="42">
        <f>_xll.qlCalendarAdvance(Calendar,$H2717,B2718,"f",FALSE)</f>
        <v>58810</v>
      </c>
      <c r="I2718" s="139">
        <f>_xll.qlInterestRateIndexValueDate(Index1M,$H2718)</f>
        <v>58812</v>
      </c>
      <c r="J2718" s="144">
        <f>IFERROR(_xll.qlIndexFixing(Index1M,$H2718,TRUE,_xll.ohTrigger(RecalcTrigger,Trigger1M)),NA())</f>
        <v>3.6886983248010652E-3</v>
      </c>
      <c r="K2718" s="44">
        <f>IFERROR(_xll.qlIndexFixing(Index3M,H2718,TRUE,_xll.ohTrigger(RecalcTrigger,Trigger3M)),NA())</f>
        <v>3.8792329931895964E-3</v>
      </c>
      <c r="L2718" s="44">
        <f>IFERROR(_xll.qlIndexFixing(Index6M,$H2718,TRUE,_xll.ohTrigger(RecalcTrigger,Trigger6M)),NA())</f>
        <v>4.0888242840399725E-3</v>
      </c>
      <c r="M2718" s="145">
        <f>IFERROR(_xll.qlIndexFixing(Index1Y,$H2718,TRUE,_xll.ohTrigger(RecalcTrigger,Trigger1Y)),NA())</f>
        <v>4.0825891862337543E-3</v>
      </c>
      <c r="N2718" s="144">
        <f>IFERROR(_xll.qlIndexFixing(ONIndex1M,I2718,TRUE,_xll.ohTrigger(RecalcTrigger,Trigger1M)),NA())</f>
        <v>3.6935371604407408E-3</v>
      </c>
      <c r="O2718" s="44">
        <f>IFERROR(_xll.qlIndexFixing(ONIndex3M,I2718,TRUE,_xll.ohTrigger(RecalcTrigger,Trigger3M)),NA())</f>
        <v>3.8965525622902675E-3</v>
      </c>
      <c r="P2718" s="44">
        <f>IFERROR(_xll.qlIndexFixing(ONIndex6M,I2718,TRUE,_xll.ohTrigger(RecalcTrigger,Trigger6M)),NA())</f>
        <v>4.2081494366730254E-3</v>
      </c>
      <c r="Q2718" s="145">
        <f>IFERROR(_xll.qlIndexFixing(ONIndex1Y,I2718,TRUE,_xll.ohTrigger(RecalcTrigger,Trigger1Y)),NA())</f>
        <v>4.1481871321114028E-3</v>
      </c>
    </row>
    <row r="2719" spans="2:17" x14ac:dyDescent="0.2">
      <c r="B2719" s="39" t="s">
        <v>42</v>
      </c>
      <c r="D2719" s="42">
        <f>_xll.qlCalendarAdvance(Calendar,$D2718,B2719,"f",FALSE)</f>
        <v>58817</v>
      </c>
      <c r="E2719" s="139">
        <f>_xll.qlInterestRateIndexValueDate(IndexON,D2719)</f>
        <v>58817</v>
      </c>
      <c r="F2719" s="155">
        <f>IFERROR(_xll.qlIndexFixing(IndexON,D2719,TRUE,_xll.ohTrigger(RecalcTrigger,TriggerON)),NA())</f>
        <v>3.7257004701363172E-3</v>
      </c>
      <c r="H2719" s="42">
        <f>_xll.qlCalendarAdvance(Calendar,$H2718,B2719,"f",FALSE)</f>
        <v>58817</v>
      </c>
      <c r="I2719" s="139">
        <f>_xll.qlInterestRateIndexValueDate(Index1M,$H2719)</f>
        <v>58819</v>
      </c>
      <c r="J2719" s="144">
        <f>IFERROR(_xll.qlIndexFixing(Index1M,$H2719,TRUE,_xll.ohTrigger(RecalcTrigger,Trigger1M)),NA())</f>
        <v>3.6854070817604612E-3</v>
      </c>
      <c r="K2719" s="44">
        <f>IFERROR(_xll.qlIndexFixing(Index3M,H2719,TRUE,_xll.ohTrigger(RecalcTrigger,Trigger3M)),NA())</f>
        <v>3.875949291888503E-3</v>
      </c>
      <c r="L2719" s="44">
        <f>IFERROR(_xll.qlIndexFixing(Index6M,$H2719,TRUE,_xll.ohTrigger(RecalcTrigger,Trigger6M)),NA())</f>
        <v>4.0785713356800363E-3</v>
      </c>
      <c r="M2719" s="145">
        <f>IFERROR(_xll.qlIndexFixing(Index1Y,$H2719,TRUE,_xll.ohTrigger(RecalcTrigger,Trigger1Y)),NA())</f>
        <v>4.0798031499925929E-3</v>
      </c>
      <c r="N2719" s="144">
        <f>IFERROR(_xll.qlIndexFixing(ONIndex1M,I2719,TRUE,_xll.ohTrigger(RecalcTrigger,Trigger1M)),NA())</f>
        <v>3.6902227186796921E-3</v>
      </c>
      <c r="O2719" s="44">
        <f>IFERROR(_xll.qlIndexFixing(ONIndex3M,I2719,TRUE,_xll.ohTrigger(RecalcTrigger,Trigger3M)),NA())</f>
        <v>3.8931823501808793E-3</v>
      </c>
      <c r="P2719" s="44">
        <f>IFERROR(_xll.qlIndexFixing(ONIndex6M,I2719,TRUE,_xll.ohTrigger(RecalcTrigger,Trigger6M)),NA())</f>
        <v>4.1984196216393599E-3</v>
      </c>
      <c r="Q2719" s="145">
        <f>IFERROR(_xll.qlIndexFixing(ONIndex1Y,I2719,TRUE,_xll.ohTrigger(RecalcTrigger,Trigger1Y)),NA())</f>
        <v>4.1450246689400672E-3</v>
      </c>
    </row>
    <row r="2720" spans="2:17" x14ac:dyDescent="0.2">
      <c r="B2720" s="39" t="s">
        <v>42</v>
      </c>
      <c r="D2720" s="42">
        <f>_xll.qlCalendarAdvance(Calendar,$D2719,B2720,"f",FALSE)</f>
        <v>58824</v>
      </c>
      <c r="E2720" s="139">
        <f>_xll.qlInterestRateIndexValueDate(IndexON,D2720)</f>
        <v>58824</v>
      </c>
      <c r="F2720" s="155">
        <f>IFERROR(_xll.qlIndexFixing(IndexON,D2720,TRUE,_xll.ohTrigger(RecalcTrigger,TriggerON)),NA())</f>
        <v>3.7226353431041304E-3</v>
      </c>
      <c r="H2720" s="42">
        <f>_xll.qlCalendarAdvance(Calendar,$H2719,B2720,"f",FALSE)</f>
        <v>58824</v>
      </c>
      <c r="I2720" s="139">
        <f>_xll.qlInterestRateIndexValueDate(Index1M,$H2720)</f>
        <v>58826</v>
      </c>
      <c r="J2720" s="144">
        <f>IFERROR(_xll.qlIndexFixing(Index1M,$H2720,TRUE,_xll.ohTrigger(RecalcTrigger,Trigger1M)),NA())</f>
        <v>3.682130623925417E-3</v>
      </c>
      <c r="K2720" s="44">
        <f>IFERROR(_xll.qlIndexFixing(Index3M,H2720,TRUE,_xll.ohTrigger(RecalcTrigger,Trigger3M)),NA())</f>
        <v>3.8726811685929619E-3</v>
      </c>
      <c r="L2720" s="44">
        <f>IFERROR(_xll.qlIndexFixing(Index6M,$H2720,TRUE,_xll.ohTrigger(RecalcTrigger,Trigger6M)),NA())</f>
        <v>4.0682772429702935E-3</v>
      </c>
      <c r="M2720" s="145">
        <f>IFERROR(_xll.qlIndexFixing(Index1Y,$H2720,TRUE,_xll.ohTrigger(RecalcTrigger,Trigger1Y)),NA())</f>
        <v>4.0770326722698504E-3</v>
      </c>
      <c r="N2720" s="144">
        <f>IFERROR(_xll.qlIndexFixing(ONIndex1M,I2720,TRUE,_xll.ohTrigger(RecalcTrigger,Trigger1M)),NA())</f>
        <v>3.6869230092939631E-3</v>
      </c>
      <c r="O2720" s="44">
        <f>IFERROR(_xll.qlIndexFixing(ONIndex3M,I2720,TRUE,_xll.ohTrigger(RecalcTrigger,Trigger3M)),NA())</f>
        <v>3.889827529279799E-3</v>
      </c>
      <c r="P2720" s="44">
        <f>IFERROR(_xll.qlIndexFixing(ONIndex6M,I2720,TRUE,_xll.ohTrigger(RecalcTrigger,Trigger6M)),NA())</f>
        <v>4.1886493478493492E-3</v>
      </c>
      <c r="Q2720" s="145">
        <f>IFERROR(_xll.qlIndexFixing(ONIndex1Y,I2720,TRUE,_xll.ohTrigger(RecalcTrigger,Trigger1Y)),NA())</f>
        <v>4.1418770154422191E-3</v>
      </c>
    </row>
    <row r="2721" spans="2:17" x14ac:dyDescent="0.2">
      <c r="B2721" s="39" t="s">
        <v>42</v>
      </c>
      <c r="D2721" s="42">
        <f>_xll.qlCalendarAdvance(Calendar,$D2720,B2721,"f",FALSE)</f>
        <v>58831</v>
      </c>
      <c r="E2721" s="139">
        <f>_xll.qlInterestRateIndexValueDate(IndexON,D2721)</f>
        <v>58831</v>
      </c>
      <c r="F2721" s="155">
        <f>IFERROR(_xll.qlIndexFixing(IndexON,D2721,TRUE,_xll.ohTrigger(RecalcTrigger,TriggerON)),NA())</f>
        <v>3.7195842119963629E-3</v>
      </c>
      <c r="H2721" s="42">
        <f>_xll.qlCalendarAdvance(Calendar,$H2720,B2721,"f",FALSE)</f>
        <v>58831</v>
      </c>
      <c r="I2721" s="139">
        <f>_xll.qlInterestRateIndexValueDate(Index1M,$H2721)</f>
        <v>58833</v>
      </c>
      <c r="J2721" s="144">
        <f>IFERROR(_xll.qlIndexFixing(Index1M,$H2721,TRUE,_xll.ohTrigger(RecalcTrigger,Trigger1M)),NA())</f>
        <v>3.6788689800054675E-3</v>
      </c>
      <c r="K2721" s="44">
        <f>IFERROR(_xll.qlIndexFixing(Index3M,H2721,TRUE,_xll.ohTrigger(RecalcTrigger,Trigger3M)),NA())</f>
        <v>3.8694286525302601E-3</v>
      </c>
      <c r="L2721" s="44">
        <f>IFERROR(_xll.qlIndexFixing(Index6M,$H2721,TRUE,_xll.ohTrigger(RecalcTrigger,Trigger6M)),NA())</f>
        <v>4.05794195316443E-3</v>
      </c>
      <c r="M2721" s="145">
        <f>IFERROR(_xll.qlIndexFixing(Index1Y,$H2721,TRUE,_xll.ohTrigger(RecalcTrigger,Trigger1Y)),NA())</f>
        <v>4.0742777796798539E-3</v>
      </c>
      <c r="N2721" s="144">
        <f>IFERROR(_xll.qlIndexFixing(ONIndex1M,I2721,TRUE,_xll.ohTrigger(RecalcTrigger,Trigger1M)),NA())</f>
        <v>3.6836380609805985E-3</v>
      </c>
      <c r="O2721" s="44">
        <f>IFERROR(_xll.qlIndexFixing(ONIndex3M,I2721,TRUE,_xll.ohTrigger(RecalcTrigger,Trigger3M)),NA())</f>
        <v>3.8864881288436237E-3</v>
      </c>
      <c r="P2721" s="44">
        <f>IFERROR(_xll.qlIndexFixing(ONIndex6M,I2721,TRUE,_xll.ohTrigger(RecalcTrigger,Trigger6M)),NA())</f>
        <v>4.1788385621455149E-3</v>
      </c>
      <c r="Q2721" s="145">
        <f>IFERROR(_xll.qlIndexFixing(ONIndex1Y,I2721,TRUE,_xll.ohTrigger(RecalcTrigger,Trigger1Y)),NA())</f>
        <v>4.1387441981566297E-3</v>
      </c>
    </row>
    <row r="2722" spans="2:17" x14ac:dyDescent="0.2">
      <c r="B2722" s="39" t="s">
        <v>42</v>
      </c>
      <c r="D2722" s="42">
        <f>_xll.qlCalendarAdvance(Calendar,$D2721,B2722,"f",FALSE)</f>
        <v>58838</v>
      </c>
      <c r="E2722" s="139">
        <f>_xll.qlInterestRateIndexValueDate(IndexON,D2722)</f>
        <v>58838</v>
      </c>
      <c r="F2722" s="155">
        <f>IFERROR(_xll.qlIndexFixing(IndexON,D2722,TRUE,_xll.ohTrigger(RecalcTrigger,TriggerON)),NA())</f>
        <v>3.7165471038314024E-3</v>
      </c>
      <c r="H2722" s="42">
        <f>_xll.qlCalendarAdvance(Calendar,$H2721,B2722,"f",FALSE)</f>
        <v>58838</v>
      </c>
      <c r="I2722" s="139">
        <f>_xll.qlInterestRateIndexValueDate(Index1M,$H2722)</f>
        <v>58840</v>
      </c>
      <c r="J2722" s="144">
        <f>IFERROR(_xll.qlIndexFixing(Index1M,$H2722,TRUE,_xll.ohTrigger(RecalcTrigger,Trigger1M)),NA())</f>
        <v>3.6764702017344497E-3</v>
      </c>
      <c r="K2722" s="44">
        <f>IFERROR(_xll.qlIndexFixing(Index3M,H2722,TRUE,_xll.ohTrigger(RecalcTrigger,Trigger3M)),NA())</f>
        <v>3.8663993196459234E-3</v>
      </c>
      <c r="L2722" s="44">
        <f>IFERROR(_xll.qlIndexFixing(Index6M,$H2722,TRUE,_xll.ohTrigger(RecalcTrigger,Trigger6M)),NA())</f>
        <v>4.0475654135187795E-3</v>
      </c>
      <c r="M2722" s="145">
        <f>IFERROR(_xll.qlIndexFixing(Index1Y,$H2722,TRUE,_xll.ohTrigger(RecalcTrigger,Trigger1Y)),NA())</f>
        <v>4.071538498837588E-3</v>
      </c>
      <c r="N2722" s="144">
        <f>IFERROR(_xll.qlIndexFixing(ONIndex1M,I2722,TRUE,_xll.ohTrigger(RecalcTrigger,Trigger1M)),NA())</f>
        <v>3.6803679025965153E-3</v>
      </c>
      <c r="O2722" s="44">
        <f>IFERROR(_xll.qlIndexFixing(ONIndex3M,I2722,TRUE,_xll.ohTrigger(RecalcTrigger,Trigger3M)),NA())</f>
        <v>3.8831641782088866E-3</v>
      </c>
      <c r="P2722" s="44">
        <f>IFERROR(_xll.qlIndexFixing(ONIndex6M,I2722,TRUE,_xll.ohTrigger(RecalcTrigger,Trigger6M)),NA())</f>
        <v>4.1689872112105064E-3</v>
      </c>
      <c r="Q2722" s="145">
        <f>IFERROR(_xll.qlIndexFixing(ONIndex1Y,I2722,TRUE,_xll.ohTrigger(RecalcTrigger,Trigger1Y)),NA())</f>
        <v>4.1356262436220703E-3</v>
      </c>
    </row>
    <row r="2723" spans="2:17" x14ac:dyDescent="0.2">
      <c r="B2723" s="39" t="s">
        <v>42</v>
      </c>
      <c r="D2723" s="42">
        <f>_xll.qlCalendarAdvance(Calendar,$D2722,B2723,"f",FALSE)</f>
        <v>58845</v>
      </c>
      <c r="E2723" s="139">
        <f>_xll.qlInterestRateIndexValueDate(IndexON,D2723)</f>
        <v>58845</v>
      </c>
      <c r="F2723" s="155">
        <f>IFERROR(_xll.qlIndexFixing(IndexON,D2723,TRUE,_xll.ohTrigger(RecalcTrigger,TriggerON)),NA())</f>
        <v>3.7135240456276364E-3</v>
      </c>
      <c r="H2723" s="42">
        <f>_xll.qlCalendarAdvance(Calendar,$H2722,B2723,"f",FALSE)</f>
        <v>58845</v>
      </c>
      <c r="I2723" s="139">
        <f>_xll.qlInterestRateIndexValueDate(Index1M,$H2723)</f>
        <v>58847</v>
      </c>
      <c r="J2723" s="144">
        <f>IFERROR(_xll.qlIndexFixing(Index1M,$H2723,TRUE,_xll.ohTrigger(RecalcTrigger,Trigger1M)),NA())</f>
        <v>3.6732341461652241E-3</v>
      </c>
      <c r="K2723" s="44">
        <f>IFERROR(_xll.qlIndexFixing(Index3M,H2723,TRUE,_xll.ohTrigger(RecalcTrigger,Trigger3M)),NA())</f>
        <v>3.8631770159285863E-3</v>
      </c>
      <c r="L2723" s="44">
        <f>IFERROR(_xll.qlIndexFixing(Index6M,$H2723,TRUE,_xll.ohTrigger(RecalcTrigger,Trigger6M)),NA())</f>
        <v>4.0371475712940932E-3</v>
      </c>
      <c r="M2723" s="145">
        <f>IFERROR(_xll.qlIndexFixing(Index1Y,$H2723,TRUE,_xll.ohTrigger(RecalcTrigger,Trigger1Y)),NA())</f>
        <v>4.0688148563586936E-3</v>
      </c>
      <c r="N2723" s="144">
        <f>IFERROR(_xll.qlIndexFixing(ONIndex1M,I2723,TRUE,_xll.ohTrigger(RecalcTrigger,Trigger1M)),NA())</f>
        <v>3.6771125626788859E-3</v>
      </c>
      <c r="O2723" s="44">
        <f>IFERROR(_xll.qlIndexFixing(ONIndex3M,I2723,TRUE,_xll.ohTrigger(RecalcTrigger,Trigger3M)),NA())</f>
        <v>3.8798557066321848E-3</v>
      </c>
      <c r="P2723" s="44">
        <f>IFERROR(_xll.qlIndexFixing(ONIndex6M,I2723,TRUE,_xll.ohTrigger(RecalcTrigger,Trigger6M)),NA())</f>
        <v>4.1590952417269733E-3</v>
      </c>
      <c r="Q2723" s="145">
        <f>IFERROR(_xll.qlIndexFixing(ONIndex1Y,I2723,TRUE,_xll.ohTrigger(RecalcTrigger,Trigger1Y)),NA())</f>
        <v>4.1325231786171202E-3</v>
      </c>
    </row>
    <row r="2724" spans="2:17" x14ac:dyDescent="0.2">
      <c r="B2724" s="39" t="s">
        <v>42</v>
      </c>
      <c r="D2724" s="42">
        <f>_xll.qlCalendarAdvance(Calendar,$D2723,B2724,"f",FALSE)</f>
        <v>58852</v>
      </c>
      <c r="E2724" s="139">
        <f>_xll.qlInterestRateIndexValueDate(IndexON,D2724)</f>
        <v>58852</v>
      </c>
      <c r="F2724" s="155">
        <f>IFERROR(_xll.qlIndexFixing(IndexON,D2724,TRUE,_xll.ohTrigger(RecalcTrigger,TriggerON)),NA())</f>
        <v>3.7105150641636442E-3</v>
      </c>
      <c r="H2724" s="42">
        <f>_xll.qlCalendarAdvance(Calendar,$H2723,B2724,"f",FALSE)</f>
        <v>58852</v>
      </c>
      <c r="I2724" s="139">
        <f>_xll.qlInterestRateIndexValueDate(Index1M,$H2724)</f>
        <v>58854</v>
      </c>
      <c r="J2724" s="144">
        <f>IFERROR(_xll.qlIndexFixing(Index1M,$H2724,TRUE,_xll.ohTrigger(RecalcTrigger,Trigger1M)),NA())</f>
        <v>3.6700129817328936E-3</v>
      </c>
      <c r="K2724" s="44">
        <f>IFERROR(_xll.qlIndexFixing(Index3M,H2724,TRUE,_xll.ohTrigger(RecalcTrigger,Trigger3M)),NA())</f>
        <v>3.8599704048611254E-3</v>
      </c>
      <c r="L2724" s="44">
        <f>IFERROR(_xll.qlIndexFixing(Index6M,$H2724,TRUE,_xll.ohTrigger(RecalcTrigger,Trigger6M)),NA())</f>
        <v>4.0266883737546527E-3</v>
      </c>
      <c r="M2724" s="145">
        <f>IFERROR(_xll.qlIndexFixing(Index1Y,$H2724,TRUE,_xll.ohTrigger(RecalcTrigger,Trigger1Y)),NA())</f>
        <v>4.0661068788588111E-3</v>
      </c>
      <c r="N2724" s="144">
        <f>IFERROR(_xll.qlIndexFixing(ONIndex1M,I2724,TRUE,_xll.ohTrigger(RecalcTrigger,Trigger1M)),NA())</f>
        <v>3.6738720700846272E-3</v>
      </c>
      <c r="O2724" s="44">
        <f>IFERROR(_xll.qlIndexFixing(ONIndex3M,I2724,TRUE,_xll.ohTrigger(RecalcTrigger,Trigger3M)),NA())</f>
        <v>3.8765627431303074E-3</v>
      </c>
      <c r="P2724" s="44">
        <f>IFERROR(_xll.qlIndexFixing(ONIndex6M,I2724,TRUE,_xll.ohTrigger(RecalcTrigger,Trigger6M)),NA())</f>
        <v>4.1491626005374371E-3</v>
      </c>
      <c r="Q2724" s="145">
        <f>IFERROR(_xll.qlIndexFixing(ONIndex1Y,I2724,TRUE,_xll.ohTrigger(RecalcTrigger,Trigger1Y)),NA())</f>
        <v>4.1294350297604865E-3</v>
      </c>
    </row>
    <row r="2725" spans="2:17" x14ac:dyDescent="0.2">
      <c r="B2725" s="39" t="s">
        <v>42</v>
      </c>
      <c r="D2725" s="42">
        <f>_xll.qlCalendarAdvance(Calendar,$D2724,B2725,"f",FALSE)</f>
        <v>58859</v>
      </c>
      <c r="E2725" s="139">
        <f>_xll.qlInterestRateIndexValueDate(IndexON,D2725)</f>
        <v>58859</v>
      </c>
      <c r="F2725" s="155">
        <f>IFERROR(_xll.qlIndexFixing(IndexON,D2725,TRUE,_xll.ohTrigger(RecalcTrigger,TriggerON)),NA())</f>
        <v>3.7075201863778773E-3</v>
      </c>
      <c r="H2725" s="42">
        <f>_xll.qlCalendarAdvance(Calendar,$H2724,B2725,"f",FALSE)</f>
        <v>58859</v>
      </c>
      <c r="I2725" s="139">
        <f>_xll.qlInterestRateIndexValueDate(Index1M,$H2725)</f>
        <v>58861</v>
      </c>
      <c r="J2725" s="144">
        <f>IFERROR(_xll.qlIndexFixing(Index1M,$H2725,TRUE,_xll.ohTrigger(RecalcTrigger,Trigger1M)),NA())</f>
        <v>3.6668067371487772E-3</v>
      </c>
      <c r="K2725" s="44">
        <f>IFERROR(_xll.qlIndexFixing(Index3M,H2725,TRUE,_xll.ohTrigger(RecalcTrigger,Trigger3M)),NA())</f>
        <v>3.8567795156740914E-3</v>
      </c>
      <c r="L2725" s="44">
        <f>IFERROR(_xll.qlIndexFixing(Index6M,$H2725,TRUE,_xll.ohTrigger(RecalcTrigger,Trigger6M)),NA())</f>
        <v>4.0161877681691603E-3</v>
      </c>
      <c r="M2725" s="145">
        <f>IFERROR(_xll.qlIndexFixing(Index1Y,$H2725,TRUE,_xll.ohTrigger(RecalcTrigger,Trigger1Y)),NA())</f>
        <v>4.0634145929538019E-3</v>
      </c>
      <c r="N2725" s="144">
        <f>IFERROR(_xll.qlIndexFixing(ONIndex1M,I2725,TRUE,_xll.ohTrigger(RecalcTrigger,Trigger1M)),NA())</f>
        <v>3.6706464534308481E-3</v>
      </c>
      <c r="O2725" s="44">
        <f>IFERROR(_xll.qlIndexFixing(ONIndex3M,I2725,TRUE,_xll.ohTrigger(RecalcTrigger,Trigger3M)),NA())</f>
        <v>3.8732853171197235E-3</v>
      </c>
      <c r="P2725" s="44">
        <f>IFERROR(_xll.qlIndexFixing(ONIndex6M,I2725,TRUE,_xll.ohTrigger(RecalcTrigger,Trigger6M)),NA())</f>
        <v>4.1391892343245473E-3</v>
      </c>
      <c r="Q2725" s="145">
        <f>IFERROR(_xll.qlIndexFixing(ONIndex1Y,I2725,TRUE,_xll.ohTrigger(RecalcTrigger,Trigger1Y)),NA())</f>
        <v>4.1263618235909405E-3</v>
      </c>
    </row>
    <row r="2726" spans="2:17" x14ac:dyDescent="0.2">
      <c r="B2726" s="39" t="s">
        <v>42</v>
      </c>
      <c r="D2726" s="42">
        <f>_xll.qlCalendarAdvance(Calendar,$D2725,B2726,"f",FALSE)</f>
        <v>58866</v>
      </c>
      <c r="E2726" s="139">
        <f>_xll.qlInterestRateIndexValueDate(IndexON,D2726)</f>
        <v>58866</v>
      </c>
      <c r="F2726" s="155">
        <f>IFERROR(_xll.qlIndexFixing(IndexON,D2726,TRUE,_xll.ohTrigger(RecalcTrigger,TriggerON)),NA())</f>
        <v>3.7045394392887232E-3</v>
      </c>
      <c r="H2726" s="42">
        <f>_xll.qlCalendarAdvance(Calendar,$H2725,B2726,"f",FALSE)</f>
        <v>58866</v>
      </c>
      <c r="I2726" s="139">
        <f>_xll.qlInterestRateIndexValueDate(Index1M,$H2726)</f>
        <v>58868</v>
      </c>
      <c r="J2726" s="144">
        <f>IFERROR(_xll.qlIndexFixing(Index1M,$H2726,TRUE,_xll.ohTrigger(RecalcTrigger,Trigger1M)),NA())</f>
        <v>3.6627839742006674E-3</v>
      </c>
      <c r="K2726" s="44">
        <f>IFERROR(_xll.qlIndexFixing(Index3M,H2726,TRUE,_xll.ohTrigger(RecalcTrigger,Trigger3M)),NA())</f>
        <v>3.8529951666086706E-3</v>
      </c>
      <c r="L2726" s="44">
        <f>IFERROR(_xll.qlIndexFixing(Index6M,$H2726,TRUE,_xll.ohTrigger(RecalcTrigger,Trigger6M)),NA())</f>
        <v>4.0019168656038693E-3</v>
      </c>
      <c r="M2726" s="145">
        <f>IFERROR(_xll.qlIndexFixing(Index1Y,$H2726,TRUE,_xll.ohTrigger(RecalcTrigger,Trigger1Y)),NA())</f>
        <v>4.0607380252610584E-3</v>
      </c>
      <c r="N2726" s="144">
        <f>IFERROR(_xll.qlIndexFixing(ONIndex1M,I2726,TRUE,_xll.ohTrigger(RecalcTrigger,Trigger1M)),NA())</f>
        <v>3.6674357415744652E-3</v>
      </c>
      <c r="O2726" s="44">
        <f>IFERROR(_xll.qlIndexFixing(ONIndex3M,I2726,TRUE,_xll.ohTrigger(RecalcTrigger,Trigger3M)),NA())</f>
        <v>3.8700234579369663E-3</v>
      </c>
      <c r="P2726" s="44">
        <f>IFERROR(_xll.qlIndexFixing(ONIndex6M,I2726,TRUE,_xll.ohTrigger(RecalcTrigger,Trigger6M)),NA())</f>
        <v>4.1291750897709534E-3</v>
      </c>
      <c r="Q2726" s="145">
        <f>IFERROR(_xll.qlIndexFixing(ONIndex1Y,I2726,TRUE,_xll.ohTrigger(RecalcTrigger,Trigger1Y)),NA())</f>
        <v>4.1233035868071255E-3</v>
      </c>
    </row>
    <row r="2727" spans="2:17" x14ac:dyDescent="0.2">
      <c r="B2727" s="39" t="s">
        <v>42</v>
      </c>
      <c r="D2727" s="42">
        <f>_xll.qlCalendarAdvance(Calendar,$D2726,B2727,"f",FALSE)</f>
        <v>58873</v>
      </c>
      <c r="E2727" s="139">
        <f>_xll.qlInterestRateIndexValueDate(IndexON,D2727)</f>
        <v>58873</v>
      </c>
      <c r="F2727" s="155">
        <f>IFERROR(_xll.qlIndexFixing(IndexON,D2727,TRUE,_xll.ohTrigger(RecalcTrigger,TriggerON)),NA())</f>
        <v>3.7015728499945055E-3</v>
      </c>
      <c r="H2727" s="42">
        <f>_xll.qlCalendarAdvance(Calendar,$H2726,B2727,"f",FALSE)</f>
        <v>58873</v>
      </c>
      <c r="I2727" s="139">
        <f>_xll.qlInterestRateIndexValueDate(Index1M,$H2727)</f>
        <v>58875</v>
      </c>
      <c r="J2727" s="144">
        <f>IFERROR(_xll.qlIndexFixing(Index1M,$H2727,TRUE,_xll.ohTrigger(RecalcTrigger,Trigger1M)),NA())</f>
        <v>3.6594052351231329E-3</v>
      </c>
      <c r="K2727" s="44">
        <f>IFERROR(_xll.qlIndexFixing(Index3M,H2727,TRUE,_xll.ohTrigger(RecalcTrigger,Trigger3M)),NA())</f>
        <v>3.8498391064554507E-3</v>
      </c>
      <c r="L2727" s="44">
        <f>IFERROR(_xll.qlIndexFixing(Index6M,$H2727,TRUE,_xll.ohTrigger(RecalcTrigger,Trigger6M)),NA())</f>
        <v>3.9913177760481618E-3</v>
      </c>
      <c r="M2727" s="145">
        <f>IFERROR(_xll.qlIndexFixing(Index1Y,$H2727,TRUE,_xll.ohTrigger(RecalcTrigger,Trigger1Y)),NA())</f>
        <v>4.058077202397317E-3</v>
      </c>
      <c r="N2727" s="144">
        <f>IFERROR(_xll.qlIndexFixing(ONIndex1M,I2727,TRUE,_xll.ohTrigger(RecalcTrigger,Trigger1M)),NA())</f>
        <v>3.6642399631325873E-3</v>
      </c>
      <c r="O2727" s="44">
        <f>IFERROR(_xll.qlIndexFixing(ONIndex3M,I2727,TRUE,_xll.ohTrigger(RecalcTrigger,Trigger3M)),NA())</f>
        <v>3.866777194598825E-3</v>
      </c>
      <c r="P2727" s="44">
        <f>IFERROR(_xll.qlIndexFixing(ONIndex6M,I2727,TRUE,_xll.ohTrigger(RecalcTrigger,Trigger6M)),NA())</f>
        <v>4.1191201136392408E-3</v>
      </c>
      <c r="Q2727" s="145">
        <f>IFERROR(_xll.qlIndexFixing(ONIndex1Y,I2727,TRUE,_xll.ohTrigger(RecalcTrigger,Trigger1Y)),NA())</f>
        <v>4.1202603460277487E-3</v>
      </c>
    </row>
    <row r="2728" spans="2:17" x14ac:dyDescent="0.2">
      <c r="B2728" s="39" t="s">
        <v>42</v>
      </c>
      <c r="D2728" s="42">
        <f>_xll.qlCalendarAdvance(Calendar,$D2727,B2728,"f",FALSE)</f>
        <v>58880</v>
      </c>
      <c r="E2728" s="139">
        <f>_xll.qlInterestRateIndexValueDate(IndexON,D2728)</f>
        <v>58880</v>
      </c>
      <c r="F2728" s="155">
        <f>IFERROR(_xll.qlIndexFixing(IndexON,D2728,TRUE,_xll.ohTrigger(RecalcTrigger,TriggerON)),NA())</f>
        <v>3.6986204451139315E-3</v>
      </c>
      <c r="H2728" s="42">
        <f>_xll.qlCalendarAdvance(Calendar,$H2727,B2728,"f",FALSE)</f>
        <v>58880</v>
      </c>
      <c r="I2728" s="139">
        <f>_xll.qlInterestRateIndexValueDate(Index1M,$H2728)</f>
        <v>58882</v>
      </c>
      <c r="J2728" s="144">
        <f>IFERROR(_xll.qlIndexFixing(Index1M,$H2728,TRUE,_xll.ohTrigger(RecalcTrigger,Trigger1M)),NA())</f>
        <v>3.6564546743264592E-3</v>
      </c>
      <c r="K2728" s="44">
        <f>IFERROR(_xll.qlIndexFixing(Index3M,H2728,TRUE,_xll.ohTrigger(RecalcTrigger,Trigger3M)),NA())</f>
        <v>3.8466988627347425E-3</v>
      </c>
      <c r="L2728" s="44">
        <f>IFERROR(_xll.qlIndexFixing(Index6M,$H2728,TRUE,_xll.ohTrigger(RecalcTrigger,Trigger6M)),NA())</f>
        <v>3.9806771007090359E-3</v>
      </c>
      <c r="M2728" s="145">
        <f>IFERROR(_xll.qlIndexFixing(Index1Y,$H2728,TRUE,_xll.ohTrigger(RecalcTrigger,Trigger1Y)),NA())</f>
        <v>4.0554321509801905E-3</v>
      </c>
      <c r="N2728" s="144">
        <f>IFERROR(_xll.qlIndexFixing(ONIndex1M,I2728,TRUE,_xll.ohTrigger(RecalcTrigger,Trigger1M)),NA())</f>
        <v>3.6610591468022591E-3</v>
      </c>
      <c r="O2728" s="44">
        <f>IFERROR(_xll.qlIndexFixing(ONIndex3M,I2728,TRUE,_xll.ohTrigger(RecalcTrigger,Trigger3M)),NA())</f>
        <v>3.8635465564418325E-3</v>
      </c>
      <c r="P2728" s="44">
        <f>IFERROR(_xll.qlIndexFixing(ONIndex6M,I2728,TRUE,_xll.ohTrigger(RecalcTrigger,Trigger6M)),NA())</f>
        <v>4.109024252532123E-3</v>
      </c>
      <c r="Q2728" s="145">
        <f>IFERROR(_xll.qlIndexFixing(ONIndex1Y,I2728,TRUE,_xll.ohTrigger(RecalcTrigger,Trigger1Y)),NA())</f>
        <v>4.1172321279514534E-3</v>
      </c>
    </row>
    <row r="2729" spans="2:17" x14ac:dyDescent="0.2">
      <c r="B2729" s="39" t="s">
        <v>42</v>
      </c>
      <c r="D2729" s="42">
        <f>_xll.qlCalendarAdvance(Calendar,$D2728,B2729,"f",FALSE)</f>
        <v>58887</v>
      </c>
      <c r="E2729" s="139">
        <f>_xll.qlInterestRateIndexValueDate(IndexON,D2729)</f>
        <v>58887</v>
      </c>
      <c r="F2729" s="155">
        <f>IFERROR(_xll.qlIndexFixing(IndexON,D2729,TRUE,_xll.ohTrigger(RecalcTrigger,TriggerON)),NA())</f>
        <v>3.6956822518252608E-3</v>
      </c>
      <c r="H2729" s="42">
        <f>_xll.qlCalendarAdvance(Calendar,$H2728,B2729,"f",FALSE)</f>
        <v>58887</v>
      </c>
      <c r="I2729" s="139">
        <f>_xll.qlInterestRateIndexValueDate(Index1M,$H2729)</f>
        <v>58889</v>
      </c>
      <c r="J2729" s="144">
        <f>IFERROR(_xll.qlIndexFixing(Index1M,$H2729,TRUE,_xll.ohTrigger(RecalcTrigger,Trigger1M)),NA())</f>
        <v>3.6533125754903417E-3</v>
      </c>
      <c r="K2729" s="44">
        <f>IFERROR(_xll.qlIndexFixing(Index3M,H2729,TRUE,_xll.ohTrigger(RecalcTrigger,Trigger3M)),NA())</f>
        <v>3.8435744646796834E-3</v>
      </c>
      <c r="L2729" s="44">
        <f>IFERROR(_xll.qlIndexFixing(Index6M,$H2729,TRUE,_xll.ohTrigger(RecalcTrigger,Trigger6M)),NA())</f>
        <v>3.9699947868832731E-3</v>
      </c>
      <c r="M2729" s="145">
        <f>IFERROR(_xll.qlIndexFixing(Index1Y,$H2729,TRUE,_xll.ohTrigger(RecalcTrigger,Trigger1Y)),NA())</f>
        <v>4.0521851933622436E-3</v>
      </c>
      <c r="N2729" s="144">
        <f>IFERROR(_xll.qlIndexFixing(ONIndex1M,I2729,TRUE,_xll.ohTrigger(RecalcTrigger,Trigger1M)),NA())</f>
        <v>3.6578933214403975E-3</v>
      </c>
      <c r="O2729" s="44">
        <f>IFERROR(_xll.qlIndexFixing(ONIndex3M,I2729,TRUE,_xll.ohTrigger(RecalcTrigger,Trigger3M)),NA())</f>
        <v>3.8603315728824583E-3</v>
      </c>
      <c r="P2729" s="44">
        <f>IFERROR(_xll.qlIndexFixing(ONIndex6M,I2729,TRUE,_xll.ohTrigger(RecalcTrigger,Trigger6M)),NA())</f>
        <v>4.0988874535319297E-3</v>
      </c>
      <c r="Q2729" s="145">
        <f>IFERROR(_xll.qlIndexFixing(ONIndex1Y,I2729,TRUE,_xll.ohTrigger(RecalcTrigger,Trigger1Y)),NA())</f>
        <v>4.1142189591170109E-3</v>
      </c>
    </row>
    <row r="2730" spans="2:17" x14ac:dyDescent="0.2">
      <c r="B2730" s="39" t="s">
        <v>42</v>
      </c>
      <c r="D2730" s="42">
        <f>_xll.qlCalendarAdvance(Calendar,$D2729,B2730,"f",FALSE)</f>
        <v>58894</v>
      </c>
      <c r="E2730" s="139">
        <f>_xll.qlInterestRateIndexValueDate(IndexON,D2730)</f>
        <v>58894</v>
      </c>
      <c r="F2730" s="155">
        <f>IFERROR(_xll.qlIndexFixing(IndexON,D2730,TRUE,_xll.ohTrigger(RecalcTrigger,TriggerON)),NA())</f>
        <v>3.6927582969070727E-3</v>
      </c>
      <c r="H2730" s="42">
        <f>_xll.qlCalendarAdvance(Calendar,$H2729,B2730,"f",FALSE)</f>
        <v>58894</v>
      </c>
      <c r="I2730" s="139">
        <f>_xll.qlInterestRateIndexValueDate(Index1M,$H2730)</f>
        <v>58896</v>
      </c>
      <c r="J2730" s="144">
        <f>IFERROR(_xll.qlIndexFixing(Index1M,$H2730,TRUE,_xll.ohTrigger(RecalcTrigger,Trigger1M)),NA())</f>
        <v>3.6507964772411949E-3</v>
      </c>
      <c r="K2730" s="44">
        <f>IFERROR(_xll.qlIndexFixing(Index3M,H2730,TRUE,_xll.ohTrigger(RecalcTrigger,Trigger3M)),NA())</f>
        <v>3.8406644971008944E-3</v>
      </c>
      <c r="L2730" s="44">
        <f>IFERROR(_xll.qlIndexFixing(Index6M,$H2730,TRUE,_xll.ohTrigger(RecalcTrigger,Trigger6M)),NA())</f>
        <v>3.9615462873317043E-3</v>
      </c>
      <c r="M2730" s="145">
        <f>IFERROR(_xll.qlIndexFixing(Index1Y,$H2730,TRUE,_xll.ohTrigger(RecalcTrigger,Trigger1Y)),NA())</f>
        <v>4.0501894689592951E-3</v>
      </c>
      <c r="N2730" s="144">
        <f>IFERROR(_xll.qlIndexFixing(ONIndex1M,I2730,TRUE,_xll.ohTrigger(RecalcTrigger,Trigger1M)),NA())</f>
        <v>3.654742515504239E-3</v>
      </c>
      <c r="O2730" s="44">
        <f>IFERROR(_xll.qlIndexFixing(ONIndex3M,I2730,TRUE,_xll.ohTrigger(RecalcTrigger,Trigger3M)),NA())</f>
        <v>3.8571322729374913E-3</v>
      </c>
      <c r="P2730" s="44">
        <f>IFERROR(_xll.qlIndexFixing(ONIndex6M,I2730,TRUE,_xll.ohTrigger(RecalcTrigger,Trigger6M)),NA())</f>
        <v>4.0887096628416941E-3</v>
      </c>
      <c r="Q2730" s="145">
        <f>IFERROR(_xll.qlIndexFixing(ONIndex1Y,I2730,TRUE,_xll.ohTrigger(RecalcTrigger,Trigger1Y)),NA())</f>
        <v>4.1112208662230643E-3</v>
      </c>
    </row>
    <row r="2731" spans="2:17" x14ac:dyDescent="0.2">
      <c r="B2731" s="39" t="s">
        <v>42</v>
      </c>
      <c r="D2731" s="42">
        <f>_xll.qlCalendarAdvance(Calendar,$D2730,B2731,"f",FALSE)</f>
        <v>58901</v>
      </c>
      <c r="E2731" s="139">
        <f>_xll.qlInterestRateIndexValueDate(IndexON,D2731)</f>
        <v>58901</v>
      </c>
      <c r="F2731" s="155">
        <f>IFERROR(_xll.qlIndexFixing(IndexON,D2731,TRUE,_xll.ohTrigger(RecalcTrigger,TriggerON)),NA())</f>
        <v>3.6898486074576908E-3</v>
      </c>
      <c r="H2731" s="42">
        <f>_xll.qlCalendarAdvance(Calendar,$H2730,B2731,"f",FALSE)</f>
        <v>58901</v>
      </c>
      <c r="I2731" s="139">
        <f>_xll.qlInterestRateIndexValueDate(Index1M,$H2731)</f>
        <v>58903</v>
      </c>
      <c r="J2731" s="144">
        <f>IFERROR(_xll.qlIndexFixing(Index1M,$H2731,TRUE,_xll.ohTrigger(RecalcTrigger,Trigger1M)),NA())</f>
        <v>3.6470736235902357E-3</v>
      </c>
      <c r="K2731" s="44">
        <f>IFERROR(_xll.qlIndexFixing(Index3M,H2731,TRUE,_xll.ohTrigger(RecalcTrigger,Trigger3M)),NA())</f>
        <v>3.8375707695217222E-3</v>
      </c>
      <c r="L2731" s="44">
        <f>IFERROR(_xll.qlIndexFixing(Index6M,$H2731,TRUE,_xll.ohTrigger(RecalcTrigger,Trigger6M)),NA())</f>
        <v>3.9507905783315398E-3</v>
      </c>
      <c r="M2731" s="145">
        <f>IFERROR(_xll.qlIndexFixing(Index1Y,$H2731,TRUE,_xll.ohTrigger(RecalcTrigger,Trigger1Y)),NA())</f>
        <v>4.0475918915929407E-3</v>
      </c>
      <c r="N2731" s="144">
        <f>IFERROR(_xll.qlIndexFixing(ONIndex1M,I2731,TRUE,_xll.ohTrigger(RecalcTrigger,Trigger1M)),NA())</f>
        <v>3.6507135952668079E-3</v>
      </c>
      <c r="O2731" s="44">
        <f>IFERROR(_xll.qlIndexFixing(ONIndex3M,I2731,TRUE,_xll.ohTrigger(RecalcTrigger,Trigger3M)),NA())</f>
        <v>3.8530419796334314E-3</v>
      </c>
      <c r="P2731" s="44">
        <f>IFERROR(_xll.qlIndexFixing(ONIndex6M,I2731,TRUE,_xll.ohTrigger(RecalcTrigger,Trigger6M)),NA())</f>
        <v>4.0755636141920348E-3</v>
      </c>
      <c r="Q2731" s="145">
        <f>IFERROR(_xll.qlIndexFixing(ONIndex1Y,I2731,TRUE,_xll.ohTrigger(RecalcTrigger,Trigger1Y)),NA())</f>
        <v>4.1073883706221892E-3</v>
      </c>
    </row>
    <row r="2732" spans="2:17" x14ac:dyDescent="0.2">
      <c r="B2732" s="39" t="s">
        <v>42</v>
      </c>
      <c r="D2732" s="42">
        <f>_xll.qlCalendarAdvance(Calendar,$D2731,B2732,"f",FALSE)</f>
        <v>58908</v>
      </c>
      <c r="E2732" s="139">
        <f>_xll.qlInterestRateIndexValueDate(IndexON,D2732)</f>
        <v>58908</v>
      </c>
      <c r="F2732" s="155">
        <f>IFERROR(_xll.qlIndexFixing(IndexON,D2732,TRUE,_xll.ohTrigger(RecalcTrigger,TriggerON)),NA())</f>
        <v>3.6869532102556946E-3</v>
      </c>
      <c r="H2732" s="42">
        <f>_xll.qlCalendarAdvance(Calendar,$H2731,B2732,"f",FALSE)</f>
        <v>58908</v>
      </c>
      <c r="I2732" s="139">
        <f>_xll.qlInterestRateIndexValueDate(Index1M,$H2732)</f>
        <v>58910</v>
      </c>
      <c r="J2732" s="144">
        <f>IFERROR(_xll.qlIndexFixing(Index1M,$H2732,TRUE,_xll.ohTrigger(RecalcTrigger,Trigger1M)),NA())</f>
        <v>3.6439768279553086E-3</v>
      </c>
      <c r="K2732" s="44">
        <f>IFERROR(_xll.qlIndexFixing(Index3M,H2732,TRUE,_xll.ohTrigger(RecalcTrigger,Trigger3M)),NA())</f>
        <v>3.8344929730240586E-3</v>
      </c>
      <c r="L2732" s="44">
        <f>IFERROR(_xll.qlIndexFixing(Index6M,$H2732,TRUE,_xll.ohTrigger(RecalcTrigger,Trigger6M)),NA())</f>
        <v>3.9399972029402763E-3</v>
      </c>
      <c r="M2732" s="145">
        <f>IFERROR(_xll.qlIndexFixing(Index1Y,$H2732,TRUE,_xll.ohTrigger(RecalcTrigger,Trigger1Y)),NA())</f>
        <v>4.0450101921486875E-3</v>
      </c>
      <c r="N2732" s="144">
        <f>IFERROR(_xll.qlIndexFixing(ONIndex1M,I2732,TRUE,_xll.ohTrigger(RecalcTrigger,Trigger1M)),NA())</f>
        <v>3.6484860774965711E-3</v>
      </c>
      <c r="O2732" s="44">
        <f>IFERROR(_xll.qlIndexFixing(ONIndex3M,I2732,TRUE,_xll.ohTrigger(RecalcTrigger,Trigger3M)),NA())</f>
        <v>3.8507808409171673E-3</v>
      </c>
      <c r="P2732" s="44">
        <f>IFERROR(_xll.qlIndexFixing(ONIndex6M,I2732,TRUE,_xll.ohTrigger(RecalcTrigger,Trigger6M)),NA())</f>
        <v>4.0682308944806067E-3</v>
      </c>
      <c r="Q2732" s="145">
        <f>IFERROR(_xll.qlIndexFixing(ONIndex1Y,I2732,TRUE,_xll.ohTrigger(RecalcTrigger,Trigger1Y)),NA())</f>
        <v>4.1052700148114241E-3</v>
      </c>
    </row>
    <row r="2733" spans="2:17" x14ac:dyDescent="0.2">
      <c r="B2733" s="39" t="s">
        <v>42</v>
      </c>
      <c r="D2733" s="42">
        <f>_xll.qlCalendarAdvance(Calendar,$D2732,B2733,"f",FALSE)</f>
        <v>58915</v>
      </c>
      <c r="E2733" s="139">
        <f>_xll.qlInterestRateIndexValueDate(IndexON,D2733)</f>
        <v>58915</v>
      </c>
      <c r="F2733" s="155">
        <f>IFERROR(_xll.qlIndexFixing(IndexON,D2733,TRUE,_xll.ohTrigger(RecalcTrigger,TriggerON)),NA())</f>
        <v>3.6840721324793435E-3</v>
      </c>
      <c r="H2733" s="42">
        <f>_xll.qlCalendarAdvance(Calendar,$H2732,B2733,"f",FALSE)</f>
        <v>58915</v>
      </c>
      <c r="I2733" s="139">
        <f>_xll.qlInterestRateIndexValueDate(Index1M,$H2733)</f>
        <v>58917</v>
      </c>
      <c r="J2733" s="144">
        <f>IFERROR(_xll.qlIndexFixing(Index1M,$H2733,TRUE,_xll.ohTrigger(RecalcTrigger,Trigger1M)),NA())</f>
        <v>3.6408951908198373E-3</v>
      </c>
      <c r="K2733" s="44">
        <f>IFERROR(_xll.qlIndexFixing(Index3M,H2733,TRUE,_xll.ohTrigger(RecalcTrigger,Trigger3M)),NA())</f>
        <v>3.831431136839905E-3</v>
      </c>
      <c r="L2733" s="44">
        <f>IFERROR(_xll.qlIndexFixing(Index6M,$H2733,TRUE,_xll.ohTrigger(RecalcTrigger,Trigger6M)),NA())</f>
        <v>3.9291702332784782E-3</v>
      </c>
      <c r="M2733" s="145">
        <f>IFERROR(_xll.qlIndexFixing(Index1Y,$H2733,TRUE,_xll.ohTrigger(RecalcTrigger,Trigger1Y)),NA())</f>
        <v>4.0424443972463366E-3</v>
      </c>
      <c r="N2733" s="144">
        <f>IFERROR(_xll.qlIndexFixing(ONIndex1M,I2733,TRUE,_xll.ohTrigger(RecalcTrigger,Trigger1M)),NA())</f>
        <v>3.645380502739215E-3</v>
      </c>
      <c r="O2733" s="44">
        <f>IFERROR(_xll.qlIndexFixing(ONIndex3M,I2733,TRUE,_xll.ohTrigger(RecalcTrigger,Trigger3M)),NA())</f>
        <v>3.8476287674349408E-3</v>
      </c>
      <c r="P2733" s="44">
        <f>IFERROR(_xll.qlIndexFixing(ONIndex6M,I2733,TRUE,_xll.ohTrigger(RecalcTrigger,Trigger6M)),NA())</f>
        <v>4.0579298100951178E-3</v>
      </c>
      <c r="Q2733" s="145">
        <f>IFERROR(_xll.qlIndexFixing(ONIndex1Y,I2733,TRUE,_xll.ohTrigger(RecalcTrigger,Trigger1Y)),NA())</f>
        <v>4.1023173095311449E-3</v>
      </c>
    </row>
    <row r="2734" spans="2:17" x14ac:dyDescent="0.2">
      <c r="B2734" s="39" t="s">
        <v>42</v>
      </c>
      <c r="D2734" s="42">
        <f>_xll.qlCalendarAdvance(Calendar,$D2733,B2734,"f",FALSE)</f>
        <v>58922</v>
      </c>
      <c r="E2734" s="139">
        <f>_xll.qlInterestRateIndexValueDate(IndexON,D2734)</f>
        <v>58922</v>
      </c>
      <c r="F2734" s="155">
        <f>IFERROR(_xll.qlIndexFixing(IndexON,D2734,TRUE,_xll.ohTrigger(RecalcTrigger,TriggerON)),NA())</f>
        <v>3.681205400827281E-3</v>
      </c>
      <c r="H2734" s="42">
        <f>_xll.qlCalendarAdvance(Calendar,$H2733,B2734,"f",FALSE)</f>
        <v>58922</v>
      </c>
      <c r="I2734" s="139">
        <f>_xll.qlInterestRateIndexValueDate(Index1M,$H2734)</f>
        <v>58924</v>
      </c>
      <c r="J2734" s="144">
        <f>IFERROR(_xll.qlIndexFixing(Index1M,$H2734,TRUE,_xll.ohTrigger(RecalcTrigger,Trigger1M)),NA())</f>
        <v>3.6378287408983523E-3</v>
      </c>
      <c r="K2734" s="44">
        <f>IFERROR(_xll.qlIndexFixing(Index3M,H2734,TRUE,_xll.ohTrigger(RecalcTrigger,Trigger3M)),NA())</f>
        <v>3.8283852902047774E-3</v>
      </c>
      <c r="L2734" s="44">
        <f>IFERROR(_xll.qlIndexFixing(Index6M,$H2734,TRUE,_xll.ohTrigger(RecalcTrigger,Trigger6M)),NA())</f>
        <v>3.9183137483901325E-3</v>
      </c>
      <c r="M2734" s="145">
        <f>IFERROR(_xll.qlIndexFixing(Index1Y,$H2734,TRUE,_xll.ohTrigger(RecalcTrigger,Trigger1Y)),NA())</f>
        <v>4.0398945335065658E-3</v>
      </c>
      <c r="N2734" s="144">
        <f>IFERROR(_xll.qlIndexFixing(ONIndex1M,I2734,TRUE,_xll.ohTrigger(RecalcTrigger,Trigger1M)),NA())</f>
        <v>3.6422900624355492E-3</v>
      </c>
      <c r="O2734" s="44">
        <f>IFERROR(_xll.qlIndexFixing(ONIndex3M,I2734,TRUE,_xll.ohTrigger(RecalcTrigger,Trigger3M)),NA())</f>
        <v>3.8444924945135739E-3</v>
      </c>
      <c r="P2734" s="44">
        <f>IFERROR(_xll.qlIndexFixing(ONIndex6M,I2734,TRUE,_xll.ohTrigger(RecalcTrigger,Trigger6M)),NA())</f>
        <v>4.0475875211498646E-3</v>
      </c>
      <c r="Q2734" s="145">
        <f>IFERROR(_xll.qlIndexFixing(ONIndex1Y,I2734,TRUE,_xll.ohTrigger(RecalcTrigger,Trigger1Y)),NA())</f>
        <v>4.0993797866661907E-3</v>
      </c>
    </row>
    <row r="2735" spans="2:17" x14ac:dyDescent="0.2">
      <c r="B2735" s="39" t="s">
        <v>42</v>
      </c>
      <c r="D2735" s="42">
        <f>_xll.qlCalendarAdvance(Calendar,$D2734,B2735,"f",FALSE)</f>
        <v>58929</v>
      </c>
      <c r="E2735" s="139">
        <f>_xll.qlInterestRateIndexValueDate(IndexON,D2735)</f>
        <v>58929</v>
      </c>
      <c r="F2735" s="155">
        <f>IFERROR(_xll.qlIndexFixing(IndexON,D2735,TRUE,_xll.ohTrigger(RecalcTrigger,TriggerON)),NA())</f>
        <v>3.6783530423978306E-3</v>
      </c>
      <c r="H2735" s="42">
        <f>_xll.qlCalendarAdvance(Calendar,$H2734,B2735,"f",FALSE)</f>
        <v>58929</v>
      </c>
      <c r="I2735" s="139">
        <f>_xll.qlInterestRateIndexValueDate(Index1M,$H2735)</f>
        <v>58931</v>
      </c>
      <c r="J2735" s="144">
        <f>IFERROR(_xll.qlIndexFixing(Index1M,$H2735,TRUE,_xll.ohTrigger(RecalcTrigger,Trigger1M)),NA())</f>
        <v>3.6347775069078825E-3</v>
      </c>
      <c r="K2735" s="44">
        <f>IFERROR(_xll.qlIndexFixing(Index3M,H2735,TRUE,_xll.ohTrigger(RecalcTrigger,Trigger3M)),NA())</f>
        <v>3.8251624723923579E-3</v>
      </c>
      <c r="L2735" s="44">
        <f>IFERROR(_xll.qlIndexFixing(Index6M,$H2735,TRUE,_xll.ohTrigger(RecalcTrigger,Trigger6M)),NA())</f>
        <v>3.9051317279343994E-3</v>
      </c>
      <c r="M2735" s="145">
        <f>IFERROR(_xll.qlIndexFixing(Index1Y,$H2735,TRUE,_xll.ohTrigger(RecalcTrigger,Trigger1Y)),NA())</f>
        <v>4.0373606275502742E-3</v>
      </c>
      <c r="N2735" s="144">
        <f>IFERROR(_xll.qlIndexFixing(ONIndex1M,I2735,TRUE,_xll.ohTrigger(RecalcTrigger,Trigger1M)),NA())</f>
        <v>3.6392147852026824E-3</v>
      </c>
      <c r="O2735" s="44">
        <f>IFERROR(_xll.qlIndexFixing(ONIndex3M,I2735,TRUE,_xll.ohTrigger(RecalcTrigger,Trigger3M)),NA())</f>
        <v>3.8413720514895999E-3</v>
      </c>
      <c r="P2735" s="44">
        <f>IFERROR(_xll.qlIndexFixing(ONIndex6M,I2735,TRUE,_xll.ohTrigger(RecalcTrigger,Trigger6M)),NA())</f>
        <v>4.0372039744873689E-3</v>
      </c>
      <c r="Q2735" s="145">
        <f>IFERROR(_xll.qlIndexFixing(ONIndex1Y,I2735,TRUE,_xll.ohTrigger(RecalcTrigger,Trigger1Y)),NA())</f>
        <v>4.0964574728352687E-3</v>
      </c>
    </row>
    <row r="2736" spans="2:17" x14ac:dyDescent="0.2">
      <c r="B2736" s="39" t="s">
        <v>42</v>
      </c>
      <c r="D2736" s="42">
        <f>_xll.qlCalendarAdvance(Calendar,$D2735,B2736,"f",FALSE)</f>
        <v>58936</v>
      </c>
      <c r="E2736" s="139">
        <f>_xll.qlInterestRateIndexValueDate(IndexON,D2736)</f>
        <v>58936</v>
      </c>
      <c r="F2736" s="155">
        <f>IFERROR(_xll.qlIndexFixing(IndexON,D2736,TRUE,_xll.ohTrigger(RecalcTrigger,TriggerON)),NA())</f>
        <v>3.6755150840495077E-3</v>
      </c>
      <c r="H2736" s="42">
        <f>_xll.qlCalendarAdvance(Calendar,$H2735,B2736,"f",FALSE)</f>
        <v>58936</v>
      </c>
      <c r="I2736" s="139">
        <f>_xll.qlInterestRateIndexValueDate(Index1M,$H2736)</f>
        <v>58938</v>
      </c>
      <c r="J2736" s="144">
        <f>IFERROR(_xll.qlIndexFixing(Index1M,$H2736,TRUE,_xll.ohTrigger(RecalcTrigger,Trigger1M)),NA())</f>
        <v>3.6317415175579626E-3</v>
      </c>
      <c r="K2736" s="44">
        <f>IFERROR(_xll.qlIndexFixing(Index3M,H2736,TRUE,_xll.ohTrigger(RecalcTrigger,Trigger3M)),NA())</f>
        <v>3.8221498125264345E-3</v>
      </c>
      <c r="L2736" s="44">
        <f>IFERROR(_xll.qlIndexFixing(Index6M,$H2736,TRUE,_xll.ohTrigger(RecalcTrigger,Trigger6M)),NA())</f>
        <v>3.8942280193755524E-3</v>
      </c>
      <c r="M2736" s="145">
        <f>IFERROR(_xll.qlIndexFixing(Index1Y,$H2736,TRUE,_xll.ohTrigger(RecalcTrigger,Trigger1Y)),NA())</f>
        <v>4.0348427059990147E-3</v>
      </c>
      <c r="N2736" s="144">
        <f>IFERROR(_xll.qlIndexFixing(ONIndex1M,I2736,TRUE,_xll.ohTrigger(RecalcTrigger,Trigger1M)),NA())</f>
        <v>3.6361547000574035E-3</v>
      </c>
      <c r="O2736" s="44">
        <f>IFERROR(_xll.qlIndexFixing(ONIndex3M,I2736,TRUE,_xll.ohTrigger(RecalcTrigger,Trigger3M)),NA())</f>
        <v>3.8382674676995521E-3</v>
      </c>
      <c r="P2736" s="44">
        <f>IFERROR(_xll.qlIndexFixing(ONIndex6M,I2736,TRUE,_xll.ohTrigger(RecalcTrigger,Trigger6M)),NA())</f>
        <v>4.02677911679028E-3</v>
      </c>
      <c r="Q2736" s="145">
        <f>IFERROR(_xll.qlIndexFixing(ONIndex1Y,I2736,TRUE,_xll.ohTrigger(RecalcTrigger,Trigger1Y)),NA())</f>
        <v>4.0935503948169583E-3</v>
      </c>
    </row>
    <row r="2737" spans="2:17" x14ac:dyDescent="0.2">
      <c r="B2737" s="39" t="s">
        <v>42</v>
      </c>
      <c r="D2737" s="42">
        <f>_xll.qlCalendarAdvance(Calendar,$D2736,B2737,"f",FALSE)</f>
        <v>58943</v>
      </c>
      <c r="E2737" s="139">
        <f>_xll.qlInterestRateIndexValueDate(IndexON,D2737)</f>
        <v>58943</v>
      </c>
      <c r="F2737" s="155">
        <f>IFERROR(_xll.qlIndexFixing(IndexON,D2737,TRUE,_xll.ohTrigger(RecalcTrigger,TriggerON)),NA())</f>
        <v>3.6726915528006998E-3</v>
      </c>
      <c r="H2737" s="42">
        <f>_xll.qlCalendarAdvance(Calendar,$H2736,B2737,"f",FALSE)</f>
        <v>58943</v>
      </c>
      <c r="I2737" s="139">
        <f>_xll.qlInterestRateIndexValueDate(Index1M,$H2737)</f>
        <v>58945</v>
      </c>
      <c r="J2737" s="144">
        <f>IFERROR(_xll.qlIndexFixing(Index1M,$H2737,TRUE,_xll.ohTrigger(RecalcTrigger,Trigger1M)),NA())</f>
        <v>3.6287208015681194E-3</v>
      </c>
      <c r="K2737" s="44">
        <f>IFERROR(_xll.qlIndexFixing(Index3M,H2737,TRUE,_xll.ohTrigger(RecalcTrigger,Trigger3M)),NA())</f>
        <v>3.8191532321938683E-3</v>
      </c>
      <c r="L2737" s="44">
        <f>IFERROR(_xll.qlIndexFixing(Index6M,$H2737,TRUE,_xll.ohTrigger(RecalcTrigger,Trigger6M)),NA())</f>
        <v>3.8833084162841333E-3</v>
      </c>
      <c r="M2737" s="145">
        <f>IFERROR(_xll.qlIndexFixing(Index1Y,$H2737,TRUE,_xll.ohTrigger(RecalcTrigger,Trigger1Y)),NA())</f>
        <v>4.0323407954747804E-3</v>
      </c>
      <c r="N2737" s="144">
        <f>IFERROR(_xll.qlIndexFixing(ONIndex1M,I2737,TRUE,_xll.ohTrigger(RecalcTrigger,Trigger1M)),NA())</f>
        <v>3.633109835377013E-3</v>
      </c>
      <c r="O2737" s="44">
        <f>IFERROR(_xll.qlIndexFixing(ONIndex3M,I2737,TRUE,_xll.ohTrigger(RecalcTrigger,Trigger3M)),NA())</f>
        <v>3.8351787722401554E-3</v>
      </c>
      <c r="P2737" s="44">
        <f>IFERROR(_xll.qlIndexFixing(ONIndex6M,I2737,TRUE,_xll.ohTrigger(RecalcTrigger,Trigger6M)),NA())</f>
        <v>4.0163128947412474E-3</v>
      </c>
      <c r="Q2737" s="145">
        <f>IFERROR(_xll.qlIndexFixing(ONIndex1Y,I2737,TRUE,_xll.ohTrigger(RecalcTrigger,Trigger1Y)),NA())</f>
        <v>4.0906585792299666E-3</v>
      </c>
    </row>
    <row r="2738" spans="2:17" x14ac:dyDescent="0.2">
      <c r="B2738" s="39" t="s">
        <v>42</v>
      </c>
      <c r="D2738" s="42">
        <f>_xll.qlCalendarAdvance(Calendar,$D2737,B2738,"f",FALSE)</f>
        <v>58950</v>
      </c>
      <c r="E2738" s="139">
        <f>_xll.qlInterestRateIndexValueDate(IndexON,D2738)</f>
        <v>58950</v>
      </c>
      <c r="F2738" s="155">
        <f>IFERROR(_xll.qlIndexFixing(IndexON,D2738,TRUE,_xll.ohTrigger(RecalcTrigger,TriggerON)),NA())</f>
        <v>3.6698824755099224E-3</v>
      </c>
      <c r="H2738" s="42">
        <f>_xll.qlCalendarAdvance(Calendar,$H2737,B2738,"f",FALSE)</f>
        <v>58950</v>
      </c>
      <c r="I2738" s="139">
        <f>_xll.qlInterestRateIndexValueDate(Index1M,$H2738)</f>
        <v>58952</v>
      </c>
      <c r="J2738" s="144">
        <f>IFERROR(_xll.qlIndexFixing(Index1M,$H2738,TRUE,_xll.ohTrigger(RecalcTrigger,Trigger1M)),NA())</f>
        <v>3.6257153876553816E-3</v>
      </c>
      <c r="K2738" s="44">
        <f>IFERROR(_xll.qlIndexFixing(Index3M,H2738,TRUE,_xll.ohTrigger(RecalcTrigger,Trigger3M)),NA())</f>
        <v>3.8161727606269282E-3</v>
      </c>
      <c r="L2738" s="44">
        <f>IFERROR(_xll.qlIndexFixing(Index6M,$H2738,TRUE,_xll.ohTrigger(RecalcTrigger,Trigger6M)),NA())</f>
        <v>3.8723769613484772E-3</v>
      </c>
      <c r="M2738" s="145">
        <f>IFERROR(_xll.qlIndexFixing(Index1Y,$H2738,TRUE,_xll.ohTrigger(RecalcTrigger,Trigger1Y)),NA())</f>
        <v>4.0298549225997815E-3</v>
      </c>
      <c r="N2738" s="144">
        <f>IFERROR(_xll.qlIndexFixing(ONIndex1M,I2738,TRUE,_xll.ohTrigger(RecalcTrigger,Trigger1M)),NA())</f>
        <v>3.630080220098364E-3</v>
      </c>
      <c r="O2738" s="44">
        <f>IFERROR(_xll.qlIndexFixing(ONIndex3M,I2738,TRUE,_xll.ohTrigger(RecalcTrigger,Trigger3M)),NA())</f>
        <v>3.8321059943680069E-3</v>
      </c>
      <c r="P2738" s="44">
        <f>IFERROR(_xll.qlIndexFixing(ONIndex6M,I2738,TRUE,_xll.ohTrigger(RecalcTrigger,Trigger6M)),NA())</f>
        <v>4.0058052551028567E-3</v>
      </c>
      <c r="Q2738" s="145">
        <f>IFERROR(_xll.qlIndexFixing(ONIndex1Y,I2738,TRUE,_xll.ohTrigger(RecalcTrigger,Trigger1Y)),NA())</f>
        <v>4.0877820525331288E-3</v>
      </c>
    </row>
    <row r="2739" spans="2:17" x14ac:dyDescent="0.2">
      <c r="B2739" s="39" t="s">
        <v>42</v>
      </c>
      <c r="D2739" s="42">
        <f>_xll.qlCalendarAdvance(Calendar,$D2738,B2739,"f",FALSE)</f>
        <v>58957</v>
      </c>
      <c r="E2739" s="139">
        <f>_xll.qlInterestRateIndexValueDate(IndexON,D2739)</f>
        <v>58957</v>
      </c>
      <c r="F2739" s="155">
        <f>IFERROR(_xll.qlIndexFixing(IndexON,D2739,TRUE,_xll.ohTrigger(RecalcTrigger,TriggerON)),NA())</f>
        <v>3.6670878791156269E-3</v>
      </c>
      <c r="H2739" s="42">
        <f>_xll.qlCalendarAdvance(Calendar,$H2738,B2739,"f",FALSE)</f>
        <v>58957</v>
      </c>
      <c r="I2739" s="139">
        <f>_xll.qlInterestRateIndexValueDate(Index1M,$H2739)</f>
        <v>58959</v>
      </c>
      <c r="J2739" s="144">
        <f>IFERROR(_xll.qlIndexFixing(Index1M,$H2739,TRUE,_xll.ohTrigger(RecalcTrigger,Trigger1M)),NA())</f>
        <v>3.62272530453428E-3</v>
      </c>
      <c r="K2739" s="44">
        <f>IFERROR(_xll.qlIndexFixing(Index3M,H2739,TRUE,_xll.ohTrigger(RecalcTrigger,Trigger3M)),NA())</f>
        <v>3.8132084270587514E-3</v>
      </c>
      <c r="L2739" s="44">
        <f>IFERROR(_xll.qlIndexFixing(Index6M,$H2739,TRUE,_xll.ohTrigger(RecalcTrigger,Trigger6M)),NA())</f>
        <v>3.863731846433707E-3</v>
      </c>
      <c r="M2739" s="145">
        <f>IFERROR(_xll.qlIndexFixing(Index1Y,$H2739,TRUE,_xll.ohTrigger(RecalcTrigger,Trigger1Y)),NA())</f>
        <v>4.0273851139975446E-3</v>
      </c>
      <c r="N2739" s="144">
        <f>IFERROR(_xll.qlIndexFixing(ONIndex1M,I2739,TRUE,_xll.ohTrigger(RecalcTrigger,Trigger1M)),NA())</f>
        <v>3.6270658828385649E-3</v>
      </c>
      <c r="O2739" s="44">
        <f>IFERROR(_xll.qlIndexFixing(ONIndex3M,I2739,TRUE,_xll.ohTrigger(RecalcTrigger,Trigger3M)),NA())</f>
        <v>3.8290491632597679E-3</v>
      </c>
      <c r="P2739" s="44">
        <f>IFERROR(_xll.qlIndexFixing(ONIndex6M,I2739,TRUE,_xll.ohTrigger(RecalcTrigger,Trigger6M)),NA())</f>
        <v>3.9952561445577572E-3</v>
      </c>
      <c r="Q2739" s="145">
        <f>IFERROR(_xll.qlIndexFixing(ONIndex1Y,I2739,TRUE,_xll.ohTrigger(RecalcTrigger,Trigger1Y)),NA())</f>
        <v>4.0849208415050242E-3</v>
      </c>
    </row>
    <row r="2740" spans="2:17" x14ac:dyDescent="0.2">
      <c r="B2740" s="39" t="s">
        <v>42</v>
      </c>
      <c r="D2740" s="42">
        <f>_xll.qlCalendarAdvance(Calendar,$D2739,B2740,"f",FALSE)</f>
        <v>58964</v>
      </c>
      <c r="E2740" s="139">
        <f>_xll.qlInterestRateIndexValueDate(IndexON,D2740)</f>
        <v>58964</v>
      </c>
      <c r="F2740" s="155">
        <f>IFERROR(_xll.qlIndexFixing(IndexON,D2740,TRUE,_xll.ohTrigger(RecalcTrigger,TriggerON)),NA())</f>
        <v>3.6643077906362009E-3</v>
      </c>
      <c r="H2740" s="42">
        <f>_xll.qlCalendarAdvance(Calendar,$H2739,B2740,"f",FALSE)</f>
        <v>58964</v>
      </c>
      <c r="I2740" s="139">
        <f>_xll.qlInterestRateIndexValueDate(Index1M,$H2740)</f>
        <v>58966</v>
      </c>
      <c r="J2740" s="144">
        <f>IFERROR(_xll.qlIndexFixing(Index1M,$H2740,TRUE,_xll.ohTrigger(RecalcTrigger,Trigger1M)),NA())</f>
        <v>3.6197505809143493E-3</v>
      </c>
      <c r="K2740" s="44">
        <f>IFERROR(_xll.qlIndexFixing(Index3M,H2740,TRUE,_xll.ohTrigger(RecalcTrigger,Trigger3M)),NA())</f>
        <v>3.8102602607250819E-3</v>
      </c>
      <c r="L2740" s="44">
        <f>IFERROR(_xll.qlIndexFixing(Index6M,$H2740,TRUE,_xll.ohTrigger(RecalcTrigger,Trigger6M)),NA())</f>
        <v>3.852784317585668E-3</v>
      </c>
      <c r="M2740" s="145">
        <f>IFERROR(_xll.qlIndexFixing(Index1Y,$H2740,TRUE,_xll.ohTrigger(RecalcTrigger,Trigger1Y)),NA())</f>
        <v>4.024931396291156E-3</v>
      </c>
      <c r="N2740" s="144">
        <f>IFERROR(_xll.qlIndexFixing(ONIndex1M,I2740,TRUE,_xll.ohTrigger(RecalcTrigger,Trigger1M)),NA())</f>
        <v>3.6240668523745967E-3</v>
      </c>
      <c r="O2740" s="44">
        <f>IFERROR(_xll.qlIndexFixing(ONIndex3M,I2740,TRUE,_xll.ohTrigger(RecalcTrigger,Trigger3M)),NA())</f>
        <v>3.8260083084118435E-3</v>
      </c>
      <c r="P2740" s="44">
        <f>IFERROR(_xll.qlIndexFixing(ONIndex6M,I2740,TRUE,_xll.ohTrigger(RecalcTrigger,Trigger6M)),NA())</f>
        <v>3.9846655100284067E-3</v>
      </c>
      <c r="Q2740" s="145">
        <f>IFERROR(_xll.qlIndexFixing(ONIndex1Y,I2740,TRUE,_xll.ohTrigger(RecalcTrigger,Trigger1Y)),NA())</f>
        <v>4.0820749727643602E-3</v>
      </c>
    </row>
    <row r="2741" spans="2:17" x14ac:dyDescent="0.2">
      <c r="B2741" s="39" t="s">
        <v>42</v>
      </c>
      <c r="D2741" s="42">
        <f>_xll.qlCalendarAdvance(Calendar,$D2740,B2741,"f",FALSE)</f>
        <v>58971</v>
      </c>
      <c r="E2741" s="139">
        <f>_xll.qlInterestRateIndexValueDate(IndexON,D2741)</f>
        <v>58971</v>
      </c>
      <c r="F2741" s="155">
        <f>IFERROR(_xll.qlIndexFixing(IndexON,D2741,TRUE,_xll.ohTrigger(RecalcTrigger,TriggerON)),NA())</f>
        <v>3.6615422369301598E-3</v>
      </c>
      <c r="H2741" s="42">
        <f>_xll.qlCalendarAdvance(Calendar,$H2740,B2741,"f",FALSE)</f>
        <v>58971</v>
      </c>
      <c r="I2741" s="139">
        <f>_xll.qlInterestRateIndexValueDate(Index1M,$H2741)</f>
        <v>58973</v>
      </c>
      <c r="J2741" s="144">
        <f>IFERROR(_xll.qlIndexFixing(Index1M,$H2741,TRUE,_xll.ohTrigger(RecalcTrigger,Trigger1M)),NA())</f>
        <v>3.6167912455176143E-3</v>
      </c>
      <c r="K2741" s="44">
        <f>IFERROR(_xll.qlIndexFixing(Index3M,H2741,TRUE,_xll.ohTrigger(RecalcTrigger,Trigger3M)),NA())</f>
        <v>3.8073282908573204E-3</v>
      </c>
      <c r="L2741" s="44">
        <f>IFERROR(_xll.qlIndexFixing(Index6M,$H2741,TRUE,_xll.ohTrigger(RecalcTrigger,Trigger6M)),NA())</f>
        <v>3.8418360205503669E-3</v>
      </c>
      <c r="M2741" s="145">
        <f>IFERROR(_xll.qlIndexFixing(Index1Y,$H2741,TRUE,_xll.ohTrigger(RecalcTrigger,Trigger1Y)),NA())</f>
        <v>4.0224937961047978E-3</v>
      </c>
      <c r="N2741" s="144">
        <f>IFERROR(_xll.qlIndexFixing(ONIndex1M,I2741,TRUE,_xll.ohTrigger(RecalcTrigger,Trigger1M)),NA())</f>
        <v>3.6210831574035041E-3</v>
      </c>
      <c r="O2741" s="44">
        <f>IFERROR(_xll.qlIndexFixing(ONIndex3M,I2741,TRUE,_xll.ohTrigger(RecalcTrigger,Trigger3M)),NA())</f>
        <v>3.8229834588410228E-3</v>
      </c>
      <c r="P2741" s="44">
        <f>IFERROR(_xll.qlIndexFixing(ONIndex6M,I2741,TRUE,_xll.ohTrigger(RecalcTrigger,Trigger6M)),NA())</f>
        <v>3.9740332979576465E-3</v>
      </c>
      <c r="Q2741" s="145">
        <f>IFERROR(_xll.qlIndexFixing(ONIndex1Y,I2741,TRUE,_xll.ohTrigger(RecalcTrigger,Trigger1Y)),NA())</f>
        <v>4.0792444729298438E-3</v>
      </c>
    </row>
    <row r="2742" spans="2:17" x14ac:dyDescent="0.2">
      <c r="B2742" s="39" t="s">
        <v>42</v>
      </c>
      <c r="D2742" s="42">
        <f>_xll.qlCalendarAdvance(Calendar,$D2741,B2742,"f",FALSE)</f>
        <v>58978</v>
      </c>
      <c r="E2742" s="139">
        <f>_xll.qlInterestRateIndexValueDate(IndexON,D2742)</f>
        <v>58978</v>
      </c>
      <c r="F2742" s="155">
        <f>IFERROR(_xll.qlIndexFixing(IndexON,D2742,TRUE,_xll.ohTrigger(RecalcTrigger,TriggerON)),NA())</f>
        <v>3.658791245015891E-3</v>
      </c>
      <c r="H2742" s="42">
        <f>_xll.qlCalendarAdvance(Calendar,$H2741,B2742,"f",FALSE)</f>
        <v>58978</v>
      </c>
      <c r="I2742" s="139">
        <f>_xll.qlInterestRateIndexValueDate(Index1M,$H2742)</f>
        <v>58980</v>
      </c>
      <c r="J2742" s="144">
        <f>IFERROR(_xll.qlIndexFixing(Index1M,$H2742,TRUE,_xll.ohTrigger(RecalcTrigger,Trigger1M)),NA())</f>
        <v>3.6138473270611038E-3</v>
      </c>
      <c r="K2742" s="44">
        <f>IFERROR(_xll.qlIndexFixing(Index3M,H2742,TRUE,_xll.ohTrigger(RecalcTrigger,Trigger3M)),NA())</f>
        <v>3.8044125466929484E-3</v>
      </c>
      <c r="L2742" s="44">
        <f>IFERROR(_xll.qlIndexFixing(Index6M,$H2742,TRUE,_xll.ohTrigger(RecalcTrigger,Trigger6M)),NA())</f>
        <v>3.8308910897203036E-3</v>
      </c>
      <c r="M2742" s="145">
        <f>IFERROR(_xll.qlIndexFixing(Index1Y,$H2742,TRUE,_xll.ohTrigger(RecalcTrigger,Trigger1Y)),NA())</f>
        <v>4.0200723400633104E-3</v>
      </c>
      <c r="N2742" s="144">
        <f>IFERROR(_xll.qlIndexFixing(ONIndex1M,I2742,TRUE,_xll.ohTrigger(RecalcTrigger,Trigger1M)),NA())</f>
        <v>3.6181148265423957E-3</v>
      </c>
      <c r="O2742" s="44">
        <f>IFERROR(_xll.qlIndexFixing(ONIndex3M,I2742,TRUE,_xll.ohTrigger(RecalcTrigger,Trigger3M)),NA())</f>
        <v>3.8199746438838389E-3</v>
      </c>
      <c r="P2742" s="44">
        <f>IFERROR(_xll.qlIndexFixing(ONIndex6M,I2742,TRUE,_xll.ohTrigger(RecalcTrigger,Trigger6M)),NA())</f>
        <v>3.963359455187998E-3</v>
      </c>
      <c r="Q2742" s="145">
        <f>IFERROR(_xll.qlIndexFixing(ONIndex1Y,I2742,TRUE,_xll.ohTrigger(RecalcTrigger,Trigger1Y)),NA())</f>
        <v>4.0764293687001185E-3</v>
      </c>
    </row>
    <row r="2743" spans="2:17" x14ac:dyDescent="0.2">
      <c r="B2743" s="39" t="s">
        <v>42</v>
      </c>
      <c r="D2743" s="42">
        <f>_xll.qlCalendarAdvance(Calendar,$D2742,B2743,"f",FALSE)</f>
        <v>58985</v>
      </c>
      <c r="E2743" s="139">
        <f>_xll.qlInterestRateIndexValueDate(IndexON,D2743)</f>
        <v>58985</v>
      </c>
      <c r="F2743" s="155">
        <f>IFERROR(_xll.qlIndexFixing(IndexON,D2743,TRUE,_xll.ohTrigger(RecalcTrigger,TriggerON)),NA())</f>
        <v>3.6560548418318461E-3</v>
      </c>
      <c r="H2743" s="42">
        <f>_xll.qlCalendarAdvance(Calendar,$H2742,B2743,"f",FALSE)</f>
        <v>58985</v>
      </c>
      <c r="I2743" s="139">
        <f>_xll.qlInterestRateIndexValueDate(Index1M,$H2743)</f>
        <v>58987</v>
      </c>
      <c r="J2743" s="144">
        <f>IFERROR(_xll.qlIndexFixing(Index1M,$H2743,TRUE,_xll.ohTrigger(RecalcTrigger,Trigger1M)),NA())</f>
        <v>3.6114883350268907E-3</v>
      </c>
      <c r="K2743" s="44">
        <f>IFERROR(_xll.qlIndexFixing(Index3M,H2743,TRUE,_xll.ohTrigger(RecalcTrigger,Trigger3M)),NA())</f>
        <v>3.8015130574633655E-3</v>
      </c>
      <c r="L2743" s="44">
        <f>IFERROR(_xll.qlIndexFixing(Index6M,$H2743,TRUE,_xll.ohTrigger(RecalcTrigger,Trigger6M)),NA())</f>
        <v>3.8199536664035396E-3</v>
      </c>
      <c r="M2743" s="145">
        <f>IFERROR(_xll.qlIndexFixing(Index1Y,$H2743,TRUE,_xll.ohTrigger(RecalcTrigger,Trigger1Y)),NA())</f>
        <v>4.0176670547913138E-3</v>
      </c>
      <c r="N2743" s="144">
        <f>IFERROR(_xll.qlIndexFixing(ONIndex1M,I2743,TRUE,_xll.ohTrigger(RecalcTrigger,Trigger1M)),NA())</f>
        <v>3.6151618887281245E-3</v>
      </c>
      <c r="O2743" s="44">
        <f>IFERROR(_xll.qlIndexFixing(ONIndex3M,I2743,TRUE,_xll.ohTrigger(RecalcTrigger,Trigger3M)),NA())</f>
        <v>3.816981892716953E-3</v>
      </c>
      <c r="P2743" s="44">
        <f>IFERROR(_xll.qlIndexFixing(ONIndex6M,I2743,TRUE,_xll.ohTrigger(RecalcTrigger,Trigger6M)),NA())</f>
        <v>3.9526439284820469E-3</v>
      </c>
      <c r="Q2743" s="145">
        <f>IFERROR(_xll.qlIndexFixing(ONIndex1Y,I2743,TRUE,_xll.ohTrigger(RecalcTrigger,Trigger1Y)),NA())</f>
        <v>4.0736296864540833E-3</v>
      </c>
    </row>
    <row r="2744" spans="2:17" x14ac:dyDescent="0.2">
      <c r="B2744" s="39" t="s">
        <v>42</v>
      </c>
      <c r="D2744" s="42">
        <f>_xll.qlCalendarAdvance(Calendar,$D2743,B2744,"f",FALSE)</f>
        <v>58992</v>
      </c>
      <c r="E2744" s="139">
        <f>_xll.qlInterestRateIndexValueDate(IndexON,D2744)</f>
        <v>58992</v>
      </c>
      <c r="F2744" s="155">
        <f>IFERROR(_xll.qlIndexFixing(IndexON,D2744,TRUE,_xll.ohTrigger(RecalcTrigger,TriggerON)),NA())</f>
        <v>3.6533330542365405E-3</v>
      </c>
      <c r="H2744" s="42">
        <f>_xll.qlCalendarAdvance(Calendar,$H2743,B2744,"f",FALSE)</f>
        <v>58992</v>
      </c>
      <c r="I2744" s="139">
        <f>_xll.qlInterestRateIndexValueDate(Index1M,$H2744)</f>
        <v>58994</v>
      </c>
      <c r="J2744" s="144">
        <f>IFERROR(_xll.qlIndexFixing(Index1M,$H2744,TRUE,_xll.ohTrigger(RecalcTrigger,Trigger1M)),NA())</f>
        <v>3.608005855814389E-3</v>
      </c>
      <c r="K2744" s="44">
        <f>IFERROR(_xll.qlIndexFixing(Index3M,H2744,TRUE,_xll.ohTrigger(RecalcTrigger,Trigger3M)),NA())</f>
        <v>3.7986298524034477E-3</v>
      </c>
      <c r="L2744" s="44">
        <f>IFERROR(_xll.qlIndexFixing(Index6M,$H2744,TRUE,_xll.ohTrigger(RecalcTrigger,Trigger6M)),NA())</f>
        <v>3.8067665910921436E-3</v>
      </c>
      <c r="M2744" s="145">
        <f>IFERROR(_xll.qlIndexFixing(Index1Y,$H2744,TRUE,_xll.ohTrigger(RecalcTrigger,Trigger1Y)),NA())</f>
        <v>4.0152779669145227E-3</v>
      </c>
      <c r="N2744" s="144">
        <f>IFERROR(_xll.qlIndexFixing(ONIndex1M,I2744,TRUE,_xll.ohTrigger(RecalcTrigger,Trigger1M)),NA())</f>
        <v>3.6122243725777992E-3</v>
      </c>
      <c r="O2744" s="44">
        <f>IFERROR(_xll.qlIndexFixing(ONIndex3M,I2744,TRUE,_xll.ohTrigger(RecalcTrigger,Trigger3M)),NA())</f>
        <v>3.8140052345969622E-3</v>
      </c>
      <c r="P2744" s="44">
        <f>IFERROR(_xll.qlIndexFixing(ONIndex6M,I2744,TRUE,_xll.ohTrigger(RecalcTrigger,Trigger6M)),NA())</f>
        <v>3.9418866646023787E-3</v>
      </c>
      <c r="Q2744" s="145">
        <f>IFERROR(_xll.qlIndexFixing(ONIndex1Y,I2744,TRUE,_xll.ohTrigger(RecalcTrigger,Trigger1Y)),NA())</f>
        <v>4.0708454532101257E-3</v>
      </c>
    </row>
    <row r="2745" spans="2:17" x14ac:dyDescent="0.2">
      <c r="B2745" s="39" t="s">
        <v>42</v>
      </c>
      <c r="D2745" s="42">
        <f>_xll.qlCalendarAdvance(Calendar,$D2744,B2745,"f",FALSE)</f>
        <v>58999</v>
      </c>
      <c r="E2745" s="139">
        <f>_xll.qlInterestRateIndexValueDate(IndexON,D2745)</f>
        <v>58999</v>
      </c>
      <c r="F2745" s="155">
        <f>IFERROR(_xll.qlIndexFixing(IndexON,D2745,TRUE,_xll.ohTrigger(RecalcTrigger,TriggerON)),NA())</f>
        <v>3.6506259092483617E-3</v>
      </c>
      <c r="H2745" s="42">
        <f>_xll.qlCalendarAdvance(Calendar,$H2744,B2745,"f",FALSE)</f>
        <v>58999</v>
      </c>
      <c r="I2745" s="139">
        <f>_xll.qlInterestRateIndexValueDate(Index1M,$H2745)</f>
        <v>59001</v>
      </c>
      <c r="J2745" s="144">
        <f>IFERROR(_xll.qlIndexFixing(Index1M,$H2745,TRUE,_xll.ohTrigger(RecalcTrigger,Trigger1M)),NA())</f>
        <v>3.6051083604582423E-3</v>
      </c>
      <c r="K2745" s="44">
        <f>IFERROR(_xll.qlIndexFixing(Index3M,H2745,TRUE,_xll.ohTrigger(RecalcTrigger,Trigger3M)),NA())</f>
        <v>3.7957629607498081E-3</v>
      </c>
      <c r="L2745" s="44">
        <f>IFERROR(_xll.qlIndexFixing(Index6M,$H2745,TRUE,_xll.ohTrigger(RecalcTrigger,Trigger6M)),NA())</f>
        <v>3.7958659401781864E-3</v>
      </c>
      <c r="M2745" s="145">
        <f>IFERROR(_xll.qlIndexFixing(Index1Y,$H2745,TRUE,_xll.ohTrigger(RecalcTrigger,Trigger1Y)),NA())</f>
        <v>4.01290510305931E-3</v>
      </c>
      <c r="N2745" s="144">
        <f>IFERROR(_xll.qlIndexFixing(ONIndex1M,I2745,TRUE,_xll.ohTrigger(RecalcTrigger,Trigger1M)),NA())</f>
        <v>3.6093023067085284E-3</v>
      </c>
      <c r="O2745" s="44">
        <f>IFERROR(_xll.qlIndexFixing(ONIndex3M,I2745,TRUE,_xll.ohTrigger(RecalcTrigger,Trigger3M)),NA())</f>
        <v>3.8110446987804636E-3</v>
      </c>
      <c r="P2745" s="44">
        <f>IFERROR(_xll.qlIndexFixing(ONIndex6M,I2745,TRUE,_xll.ohTrigger(RecalcTrigger,Trigger6M)),NA())</f>
        <v>3.9310876101517067E-3</v>
      </c>
      <c r="Q2745" s="145">
        <f>IFERROR(_xll.qlIndexFixing(ONIndex1Y,I2745,TRUE,_xll.ohTrigger(RecalcTrigger,Trigger1Y)),NA())</f>
        <v>4.0680766952672087E-3</v>
      </c>
    </row>
    <row r="2746" spans="2:17" x14ac:dyDescent="0.2">
      <c r="B2746" s="39" t="s">
        <v>42</v>
      </c>
      <c r="D2746" s="42">
        <f>_xll.qlCalendarAdvance(Calendar,$D2745,B2746,"f",FALSE)</f>
        <v>59006</v>
      </c>
      <c r="E2746" s="139">
        <f>_xll.qlInterestRateIndexValueDate(IndexON,D2746)</f>
        <v>59006</v>
      </c>
      <c r="F2746" s="155">
        <f>IFERROR(_xll.qlIndexFixing(IndexON,D2746,TRUE,_xll.ohTrigger(RecalcTrigger,TriggerON)),NA())</f>
        <v>3.6479334338057612E-3</v>
      </c>
      <c r="H2746" s="42">
        <f>_xll.qlCalendarAdvance(Calendar,$H2745,B2746,"f",FALSE)</f>
        <v>59006</v>
      </c>
      <c r="I2746" s="139">
        <f>_xll.qlInterestRateIndexValueDate(Index1M,$H2746)</f>
        <v>59008</v>
      </c>
      <c r="J2746" s="144">
        <f>IFERROR(_xll.qlIndexFixing(Index1M,$H2746,TRUE,_xll.ohTrigger(RecalcTrigger,Trigger1M)),NA())</f>
        <v>3.6022263969004431E-3</v>
      </c>
      <c r="K2746" s="44">
        <f>IFERROR(_xll.qlIndexFixing(Index3M,H2746,TRUE,_xll.ohTrigger(RecalcTrigger,Trigger3M)),NA())</f>
        <v>3.7929124117338465E-3</v>
      </c>
      <c r="L2746" s="44">
        <f>IFERROR(_xll.qlIndexFixing(Index6M,$H2746,TRUE,_xll.ohTrigger(RecalcTrigger,Trigger6M)),NA())</f>
        <v>3.7849860239083381E-3</v>
      </c>
      <c r="M2746" s="145">
        <f>IFERROR(_xll.qlIndexFixing(Index1Y,$H2746,TRUE,_xll.ohTrigger(RecalcTrigger,Trigger1Y)),NA())</f>
        <v>4.0105484898522665E-3</v>
      </c>
      <c r="N2746" s="144">
        <f>IFERROR(_xll.qlIndexFixing(ONIndex1M,I2746,TRUE,_xll.ohTrigger(RecalcTrigger,Trigger1M)),NA())</f>
        <v>3.6063957198972929E-3</v>
      </c>
      <c r="O2746" s="44">
        <f>IFERROR(_xll.qlIndexFixing(ONIndex3M,I2746,TRUE,_xll.ohTrigger(RecalcTrigger,Trigger3M)),NA())</f>
        <v>3.8081003146039905E-3</v>
      </c>
      <c r="P2746" s="44">
        <f>IFERROR(_xll.qlIndexFixing(ONIndex6M,I2746,TRUE,_xll.ohTrigger(RecalcTrigger,Trigger6M)),NA())</f>
        <v>3.9202467119725526E-3</v>
      </c>
      <c r="Q2746" s="145">
        <f>IFERROR(_xll.qlIndexFixing(ONIndex1Y,I2746,TRUE,_xll.ohTrigger(RecalcTrigger,Trigger1Y)),NA())</f>
        <v>4.0653234395637838E-3</v>
      </c>
    </row>
    <row r="2747" spans="2:17" x14ac:dyDescent="0.2">
      <c r="B2747" s="39" t="s">
        <v>42</v>
      </c>
      <c r="D2747" s="42">
        <f>_xll.qlCalendarAdvance(Calendar,$D2746,B2747,"f",FALSE)</f>
        <v>59013</v>
      </c>
      <c r="E2747" s="139">
        <f>_xll.qlInterestRateIndexValueDate(IndexON,D2747)</f>
        <v>59013</v>
      </c>
      <c r="F2747" s="155">
        <f>IFERROR(_xll.qlIndexFixing(IndexON,D2747,TRUE,_xll.ohTrigger(RecalcTrigger,TriggerON)),NA())</f>
        <v>3.6452556548471904E-3</v>
      </c>
      <c r="H2747" s="42">
        <f>_xll.qlCalendarAdvance(Calendar,$H2746,B2747,"f",FALSE)</f>
        <v>59013</v>
      </c>
      <c r="I2747" s="139">
        <f>_xll.qlInterestRateIndexValueDate(Index1M,$H2747)</f>
        <v>59015</v>
      </c>
      <c r="J2747" s="144">
        <f>IFERROR(_xll.qlIndexFixing(Index1M,$H2747,TRUE,_xll.ohTrigger(RecalcTrigger,Trigger1M)),NA())</f>
        <v>3.5993599938580201E-3</v>
      </c>
      <c r="K2747" s="44">
        <f>IFERROR(_xll.qlIndexFixing(Index3M,H2747,TRUE,_xll.ohTrigger(RecalcTrigger,Trigger3M)),NA())</f>
        <v>3.7900782345930443E-3</v>
      </c>
      <c r="L2747" s="44">
        <f>IFERROR(_xll.qlIndexFixing(Index6M,$H2747,TRUE,_xll.ohTrigger(RecalcTrigger,Trigger6M)),NA())</f>
        <v>3.7741309462109795E-3</v>
      </c>
      <c r="M2747" s="145">
        <f>IFERROR(_xll.qlIndexFixing(Index1Y,$H2747,TRUE,_xll.ohTrigger(RecalcTrigger,Trigger1Y)),NA())</f>
        <v>4.0082081539206411E-3</v>
      </c>
      <c r="N2747" s="144">
        <f>IFERROR(_xll.qlIndexFixing(ONIndex1M,I2747,TRUE,_xll.ohTrigger(RecalcTrigger,Trigger1M)),NA())</f>
        <v>3.6035046410010096E-3</v>
      </c>
      <c r="O2747" s="44">
        <f>IFERROR(_xll.qlIndexFixing(ONIndex3M,I2747,TRUE,_xll.ohTrigger(RecalcTrigger,Trigger3M)),NA())</f>
        <v>3.8051721110843317E-3</v>
      </c>
      <c r="P2747" s="44">
        <f>IFERROR(_xll.qlIndexFixing(ONIndex6M,I2747,TRUE,_xll.ohTrigger(RecalcTrigger,Trigger6M)),NA())</f>
        <v>3.9093639167475658E-3</v>
      </c>
      <c r="Q2747" s="145">
        <f>IFERROR(_xll.qlIndexFixing(ONIndex1Y,I2747,TRUE,_xll.ohTrigger(RecalcTrigger,Trigger1Y)),NA())</f>
        <v>4.0625857124787501E-3</v>
      </c>
    </row>
    <row r="2748" spans="2:17" x14ac:dyDescent="0.2">
      <c r="B2748" s="39" t="s">
        <v>42</v>
      </c>
      <c r="D2748" s="42">
        <f>_xll.qlCalendarAdvance(Calendar,$D2747,B2748,"f",FALSE)</f>
        <v>59020</v>
      </c>
      <c r="E2748" s="139">
        <f>_xll.qlInterestRateIndexValueDate(IndexON,D2748)</f>
        <v>59020</v>
      </c>
      <c r="F2748" s="155">
        <f>IFERROR(_xll.qlIndexFixing(IndexON,D2748,TRUE,_xll.ohTrigger(RecalcTrigger,TriggerON)),NA())</f>
        <v>3.6425925992311647E-3</v>
      </c>
      <c r="H2748" s="42">
        <f>_xll.qlCalendarAdvance(Calendar,$H2747,B2748,"f",FALSE)</f>
        <v>59020</v>
      </c>
      <c r="I2748" s="139">
        <f>_xll.qlInterestRateIndexValueDate(Index1M,$H2748)</f>
        <v>59022</v>
      </c>
      <c r="J2748" s="144">
        <f>IFERROR(_xll.qlIndexFixing(Index1M,$H2748,TRUE,_xll.ohTrigger(RecalcTrigger,Trigger1M)),NA())</f>
        <v>3.596509180048002E-3</v>
      </c>
      <c r="K2748" s="44">
        <f>IFERROR(_xll.qlIndexFixing(Index3M,H2748,TRUE,_xll.ohTrigger(RecalcTrigger,Trigger3M)),NA())</f>
        <v>3.78726045856054E-3</v>
      </c>
      <c r="L2748" s="44">
        <f>IFERROR(_xll.qlIndexFixing(Index6M,$H2748,TRUE,_xll.ohTrigger(RecalcTrigger,Trigger6M)),NA())</f>
        <v>3.7633048178215174E-3</v>
      </c>
      <c r="M2748" s="145">
        <f>IFERROR(_xll.qlIndexFixing(Index1Y,$H2748,TRUE,_xll.ohTrigger(RecalcTrigger,Trigger1Y)),NA())</f>
        <v>4.0058841218923395E-3</v>
      </c>
      <c r="N2748" s="144">
        <f>IFERROR(_xll.qlIndexFixing(ONIndex1M,I2748,TRUE,_xll.ohTrigger(RecalcTrigger,Trigger1M)),NA())</f>
        <v>3.6006290985568512E-3</v>
      </c>
      <c r="O2748" s="44">
        <f>IFERROR(_xll.qlIndexFixing(ONIndex3M,I2748,TRUE,_xll.ohTrigger(RecalcTrigger,Trigger3M)),NA())</f>
        <v>3.8022601176379567E-3</v>
      </c>
      <c r="P2748" s="44">
        <f>IFERROR(_xll.qlIndexFixing(ONIndex6M,I2748,TRUE,_xll.ohTrigger(RecalcTrigger,Trigger6M)),NA())</f>
        <v>3.8984391711593958E-3</v>
      </c>
      <c r="Q2748" s="145">
        <f>IFERROR(_xll.qlIndexFixing(ONIndex1Y,I2748,TRUE,_xll.ohTrigger(RecalcTrigger,Trigger1Y)),NA())</f>
        <v>4.0598635407107508E-3</v>
      </c>
    </row>
    <row r="2749" spans="2:17" x14ac:dyDescent="0.2">
      <c r="B2749" s="39" t="s">
        <v>42</v>
      </c>
      <c r="D2749" s="42">
        <f>_xll.qlCalendarAdvance(Calendar,$D2748,B2749,"f",FALSE)</f>
        <v>59027</v>
      </c>
      <c r="E2749" s="139">
        <f>_xll.qlInterestRateIndexValueDate(IndexON,D2749)</f>
        <v>59027</v>
      </c>
      <c r="F2749" s="155">
        <f>IFERROR(_xll.qlIndexFixing(IndexON,D2749,TRUE,_xll.ohTrigger(RecalcTrigger,TriggerON)),NA())</f>
        <v>3.6399442941359439E-3</v>
      </c>
      <c r="H2749" s="42">
        <f>_xll.qlCalendarAdvance(Calendar,$H2748,B2749,"f",FALSE)</f>
        <v>59027</v>
      </c>
      <c r="I2749" s="139">
        <f>_xll.qlInterestRateIndexValueDate(Index1M,$H2749)</f>
        <v>59029</v>
      </c>
      <c r="J2749" s="144">
        <f>IFERROR(_xll.qlIndexFixing(Index1M,$H2749,TRUE,_xll.ohTrigger(RecalcTrigger,Trigger1M)),NA())</f>
        <v>3.5936739841824217E-3</v>
      </c>
      <c r="K2749" s="44">
        <f>IFERROR(_xll.qlIndexFixing(Index3M,H2749,TRUE,_xll.ohTrigger(RecalcTrigger,Trigger3M)),NA())</f>
        <v>3.7844591128729467E-3</v>
      </c>
      <c r="L2749" s="44">
        <f>IFERROR(_xll.qlIndexFixing(Index6M,$H2749,TRUE,_xll.ohTrigger(RecalcTrigger,Trigger6M)),NA())</f>
        <v>3.7525117562802403E-3</v>
      </c>
      <c r="M2749" s="145">
        <f>IFERROR(_xll.qlIndexFixing(Index1Y,$H2749,TRUE,_xll.ohTrigger(RecalcTrigger,Trigger1Y)),NA())</f>
        <v>4.0035764203952664E-3</v>
      </c>
      <c r="N2749" s="144">
        <f>IFERROR(_xll.qlIndexFixing(ONIndex1M,I2749,TRUE,_xll.ohTrigger(RecalcTrigger,Trigger1M)),NA())</f>
        <v>3.5977691213417984E-3</v>
      </c>
      <c r="O2749" s="44">
        <f>IFERROR(_xll.qlIndexFixing(ONIndex3M,I2749,TRUE,_xll.ohTrigger(RecalcTrigger,Trigger3M)),NA())</f>
        <v>3.7993643635214625E-3</v>
      </c>
      <c r="P2749" s="44">
        <f>IFERROR(_xll.qlIndexFixing(ONIndex6M,I2749,TRUE,_xll.ohTrigger(RecalcTrigger,Trigger6M)),NA())</f>
        <v>3.8874724220505641E-3</v>
      </c>
      <c r="Q2749" s="145">
        <f>IFERROR(_xll.qlIndexFixing(ONIndex1Y,I2749,TRUE,_xll.ohTrigger(RecalcTrigger,Trigger1Y)),NA())</f>
        <v>4.0571569510383654E-3</v>
      </c>
    </row>
    <row r="2750" spans="2:17" x14ac:dyDescent="0.2">
      <c r="B2750" s="39" t="s">
        <v>42</v>
      </c>
      <c r="D2750" s="42">
        <f>_xll.qlCalendarAdvance(Calendar,$D2749,B2750,"f",FALSE)</f>
        <v>59034</v>
      </c>
      <c r="E2750" s="139">
        <f>_xll.qlInterestRateIndexValueDate(IndexON,D2750)</f>
        <v>59034</v>
      </c>
      <c r="F2750" s="155">
        <f>IFERROR(_xll.qlIndexFixing(IndexON,D2750,TRUE,_xll.ohTrigger(RecalcTrigger,TriggerON)),NA())</f>
        <v>3.6373107661802351E-3</v>
      </c>
      <c r="H2750" s="42">
        <f>_xll.qlCalendarAdvance(Calendar,$H2749,B2750,"f",FALSE)</f>
        <v>59034</v>
      </c>
      <c r="I2750" s="139">
        <f>_xll.qlInterestRateIndexValueDate(Index1M,$H2750)</f>
        <v>59036</v>
      </c>
      <c r="J2750" s="144">
        <f>IFERROR(_xll.qlIndexFixing(Index1M,$H2750,TRUE,_xll.ohTrigger(RecalcTrigger,Trigger1M)),NA())</f>
        <v>3.5908544349783078E-3</v>
      </c>
      <c r="K2750" s="44">
        <f>IFERROR(_xll.qlIndexFixing(Index3M,H2750,TRUE,_xll.ohTrigger(RecalcTrigger,Trigger3M)),NA())</f>
        <v>3.7816742267625324E-3</v>
      </c>
      <c r="L2750" s="44">
        <f>IFERROR(_xll.qlIndexFixing(Index6M,$H2750,TRUE,_xll.ohTrigger(RecalcTrigger,Trigger6M)),NA())</f>
        <v>3.7417558859314539E-3</v>
      </c>
      <c r="M2750" s="145">
        <f>IFERROR(_xll.qlIndexFixing(Index1Y,$H2750,TRUE,_xll.ohTrigger(RecalcTrigger,Trigger1Y)),NA())</f>
        <v>4.0012850760590794E-3</v>
      </c>
      <c r="N2750" s="144">
        <f>IFERROR(_xll.qlIndexFixing(ONIndex1M,I2750,TRUE,_xll.ohTrigger(RecalcTrigger,Trigger1M)),NA())</f>
        <v>3.5949247380528959E-3</v>
      </c>
      <c r="O2750" s="44">
        <f>IFERROR(_xll.qlIndexFixing(ONIndex3M,I2750,TRUE,_xll.ohTrigger(RecalcTrigger,Trigger3M)),NA())</f>
        <v>3.7964848778315741E-3</v>
      </c>
      <c r="P2750" s="44">
        <f>IFERROR(_xll.qlIndexFixing(ONIndex6M,I2750,TRUE,_xll.ohTrigger(RecalcTrigger,Trigger6M)),NA())</f>
        <v>3.8764636160237842E-3</v>
      </c>
      <c r="Q2750" s="145">
        <f>IFERROR(_xll.qlIndexFixing(ONIndex1Y,I2750,TRUE,_xll.ohTrigger(RecalcTrigger,Trigger1Y)),NA())</f>
        <v>4.0544659699204288E-3</v>
      </c>
    </row>
    <row r="2751" spans="2:17" x14ac:dyDescent="0.2">
      <c r="B2751" s="39" t="s">
        <v>42</v>
      </c>
      <c r="D2751" s="42">
        <f>_xll.qlCalendarAdvance(Calendar,$D2750,B2751,"f",FALSE)</f>
        <v>59041</v>
      </c>
      <c r="E2751" s="139">
        <f>_xll.qlInterestRateIndexValueDate(IndexON,D2751)</f>
        <v>59041</v>
      </c>
      <c r="F2751" s="155">
        <f>IFERROR(_xll.qlIndexFixing(IndexON,D2751,TRUE,_xll.ohTrigger(RecalcTrigger,TriggerON)),NA())</f>
        <v>3.6346920424623619E-3</v>
      </c>
      <c r="H2751" s="42">
        <f>_xll.qlCalendarAdvance(Calendar,$H2750,B2751,"f",FALSE)</f>
        <v>59041</v>
      </c>
      <c r="I2751" s="139">
        <f>_xll.qlInterestRateIndexValueDate(Index1M,$H2751)</f>
        <v>59043</v>
      </c>
      <c r="J2751" s="144">
        <f>IFERROR(_xll.qlIndexFixing(Index1M,$H2751,TRUE,_xll.ohTrigger(RecalcTrigger,Trigger1M)),NA())</f>
        <v>3.5880505611526892E-3</v>
      </c>
      <c r="K2751" s="44">
        <f>IFERROR(_xll.qlIndexFixing(Index3M,H2751,TRUE,_xll.ohTrigger(RecalcTrigger,Trigger3M)),NA())</f>
        <v>3.7789058294685172E-3</v>
      </c>
      <c r="L2751" s="44">
        <f>IFERROR(_xll.qlIndexFixing(Index6M,$H2751,TRUE,_xll.ohTrigger(RecalcTrigger,Trigger6M)),NA())</f>
        <v>3.7310413379273537E-3</v>
      </c>
      <c r="M2751" s="145">
        <f>IFERROR(_xll.qlIndexFixing(Index1Y,$H2751,TRUE,_xll.ohTrigger(RecalcTrigger,Trigger1Y)),NA())</f>
        <v>3.99901011551234E-3</v>
      </c>
      <c r="N2751" s="144">
        <f>IFERROR(_xll.qlIndexFixing(ONIndex1M,I2751,TRUE,_xll.ohTrigger(RecalcTrigger,Trigger1M)),NA())</f>
        <v>3.5920959774671246E-3</v>
      </c>
      <c r="O2751" s="44">
        <f>IFERROR(_xll.qlIndexFixing(ONIndex3M,I2751,TRUE,_xll.ohTrigger(RecalcTrigger,Trigger3M)),NA())</f>
        <v>3.7936216899847608E-3</v>
      </c>
      <c r="P2751" s="44">
        <f>IFERROR(_xll.qlIndexFixing(ONIndex6M,I2751,TRUE,_xll.ohTrigger(RecalcTrigger,Trigger6M)),NA())</f>
        <v>3.8654126999215777E-3</v>
      </c>
      <c r="Q2751" s="145">
        <f>IFERROR(_xll.qlIndexFixing(ONIndex1Y,I2751,TRUE,_xll.ohTrigger(RecalcTrigger,Trigger1Y)),NA())</f>
        <v>4.0517906240555845E-3</v>
      </c>
    </row>
    <row r="2752" spans="2:17" x14ac:dyDescent="0.2">
      <c r="B2752" s="39" t="s">
        <v>42</v>
      </c>
      <c r="D2752" s="42">
        <f>_xll.qlCalendarAdvance(Calendar,$D2751,B2752,"f",FALSE)</f>
        <v>59048</v>
      </c>
      <c r="E2752" s="139">
        <f>_xll.qlInterestRateIndexValueDate(IndexON,D2752)</f>
        <v>59048</v>
      </c>
      <c r="F2752" s="155">
        <f>IFERROR(_xll.qlIndexFixing(IndexON,D2752,TRUE,_xll.ohTrigger(RecalcTrigger,TriggerON)),NA())</f>
        <v>3.6320881500007118E-3</v>
      </c>
      <c r="H2752" s="42">
        <f>_xll.qlCalendarAdvance(Calendar,$H2751,B2752,"f",FALSE)</f>
        <v>59048</v>
      </c>
      <c r="I2752" s="139">
        <f>_xll.qlInterestRateIndexValueDate(Index1M,$H2752)</f>
        <v>59050</v>
      </c>
      <c r="J2752" s="144">
        <f>IFERROR(_xll.qlIndexFixing(Index1M,$H2752,TRUE,_xll.ohTrigger(RecalcTrigger,Trigger1M)),NA())</f>
        <v>3.5852623914200965E-3</v>
      </c>
      <c r="K2752" s="44">
        <f>IFERROR(_xll.qlIndexFixing(Index3M,H2752,TRUE,_xll.ohTrigger(RecalcTrigger,Trigger3M)),NA())</f>
        <v>3.7763275900453948E-3</v>
      </c>
      <c r="L2752" s="44">
        <f>IFERROR(_xll.qlIndexFixing(Index6M,$H2752,TRUE,_xll.ohTrigger(RecalcTrigger,Trigger6M)),NA())</f>
        <v>3.7239897497939158E-3</v>
      </c>
      <c r="M2752" s="145">
        <f>IFERROR(_xll.qlIndexFixing(Index1Y,$H2752,TRUE,_xll.ohTrigger(RecalcTrigger,Trigger1Y)),NA())</f>
        <v>3.9967515653858022E-3</v>
      </c>
      <c r="N2752" s="144">
        <f>IFERROR(_xll.qlIndexFixing(ONIndex1M,I2752,TRUE,_xll.ohTrigger(RecalcTrigger,Trigger1M)),NA())</f>
        <v>3.5892828682815292E-3</v>
      </c>
      <c r="O2752" s="44">
        <f>IFERROR(_xll.qlIndexFixing(ONIndex3M,I2752,TRUE,_xll.ohTrigger(RecalcTrigger,Trigger3M)),NA())</f>
        <v>3.7907748291576837E-3</v>
      </c>
      <c r="P2752" s="44">
        <f>IFERROR(_xll.qlIndexFixing(ONIndex6M,I2752,TRUE,_xll.ohTrigger(RecalcTrigger,Trigger6M)),NA())</f>
        <v>3.8543196203466579E-3</v>
      </c>
      <c r="Q2752" s="145">
        <f>IFERROR(_xll.qlIndexFixing(ONIndex1Y,I2752,TRUE,_xll.ohTrigger(RecalcTrigger,Trigger1Y)),NA())</f>
        <v>4.0491309401424758E-3</v>
      </c>
    </row>
    <row r="2753" spans="2:17" x14ac:dyDescent="0.2">
      <c r="B2753" s="39" t="s">
        <v>42</v>
      </c>
      <c r="D2753" s="42">
        <f>_xll.qlCalendarAdvance(Calendar,$D2752,B2753,"f",FALSE)</f>
        <v>59055</v>
      </c>
      <c r="E2753" s="139">
        <f>_xll.qlInterestRateIndexValueDate(IndexON,D2753)</f>
        <v>59055</v>
      </c>
      <c r="F2753" s="155">
        <f>IFERROR(_xll.qlIndexFixing(IndexON,D2753,TRUE,_xll.ohTrigger(RecalcTrigger,TriggerON)),NA())</f>
        <v>3.6294991155738643E-3</v>
      </c>
      <c r="H2753" s="42">
        <f>_xll.qlCalendarAdvance(Calendar,$H2752,B2753,"f",FALSE)</f>
        <v>59055</v>
      </c>
      <c r="I2753" s="139">
        <f>_xll.qlInterestRateIndexValueDate(Index1M,$H2753)</f>
        <v>59057</v>
      </c>
      <c r="J2753" s="144">
        <f>IFERROR(_xll.qlIndexFixing(Index1M,$H2753,TRUE,_xll.ohTrigger(RecalcTrigger,Trigger1M)),NA())</f>
        <v>3.5824899544975586E-3</v>
      </c>
      <c r="K2753" s="44">
        <f>IFERROR(_xll.qlIndexFixing(Index3M,H2753,TRUE,_xll.ohTrigger(RecalcTrigger,Trigger3M)),NA())</f>
        <v>3.7735910992953516E-3</v>
      </c>
      <c r="L2753" s="44">
        <f>IFERROR(_xll.qlIndexFixing(Index6M,$H2753,TRUE,_xll.ohTrigger(RecalcTrigger,Trigger6M)),NA())</f>
        <v>3.7133476607032903E-3</v>
      </c>
      <c r="M2753" s="145">
        <f>IFERROR(_xll.qlIndexFixing(Index1Y,$H2753,TRUE,_xll.ohTrigger(RecalcTrigger,Trigger1Y)),NA())</f>
        <v>3.9945094523095607E-3</v>
      </c>
      <c r="N2753" s="144">
        <f>IFERROR(_xll.qlIndexFixing(ONIndex1M,I2753,TRUE,_xll.ohTrigger(RecalcTrigger,Trigger1M)),NA())</f>
        <v>3.5864854391931544E-3</v>
      </c>
      <c r="O2753" s="44">
        <f>IFERROR(_xll.qlIndexFixing(ONIndex3M,I2753,TRUE,_xll.ohTrigger(RecalcTrigger,Trigger3M)),NA())</f>
        <v>3.7879443245270039E-3</v>
      </c>
      <c r="P2753" s="44">
        <f>IFERROR(_xll.qlIndexFixing(ONIndex6M,I2753,TRUE,_xll.ohTrigger(RecalcTrigger,Trigger6M)),NA())</f>
        <v>3.8431843240616104E-3</v>
      </c>
      <c r="Q2753" s="145">
        <f>IFERROR(_xll.qlIndexFixing(ONIndex1Y,I2753,TRUE,_xll.ohTrigger(RecalcTrigger,Trigger1Y)),NA())</f>
        <v>4.0464869446399376E-3</v>
      </c>
    </row>
    <row r="2754" spans="2:17" x14ac:dyDescent="0.2">
      <c r="B2754" s="39" t="s">
        <v>42</v>
      </c>
      <c r="D2754" s="42">
        <f>_xll.qlCalendarAdvance(Calendar,$D2753,B2754,"f",FALSE)</f>
        <v>59062</v>
      </c>
      <c r="E2754" s="139">
        <f>_xll.qlInterestRateIndexValueDate(IndexON,D2754)</f>
        <v>59062</v>
      </c>
      <c r="F2754" s="155">
        <f>IFERROR(_xll.qlIndexFixing(IndexON,D2754,TRUE,_xll.ohTrigger(RecalcTrigger,TriggerON)),NA())</f>
        <v>3.6269249662801428E-3</v>
      </c>
      <c r="H2754" s="42">
        <f>_xll.qlCalendarAdvance(Calendar,$H2753,B2754,"f",FALSE)</f>
        <v>59062</v>
      </c>
      <c r="I2754" s="139">
        <f>_xll.qlInterestRateIndexValueDate(Index1M,$H2754)</f>
        <v>59064</v>
      </c>
      <c r="J2754" s="144">
        <f>IFERROR(_xll.qlIndexFixing(Index1M,$H2754,TRUE,_xll.ohTrigger(RecalcTrigger,Trigger1M)),NA())</f>
        <v>3.5797332791021041E-3</v>
      </c>
      <c r="K2754" s="44">
        <f>IFERROR(_xll.qlIndexFixing(Index3M,H2754,TRUE,_xll.ohTrigger(RecalcTrigger,Trigger3M)),NA())</f>
        <v>3.7708711827817969E-3</v>
      </c>
      <c r="L2754" s="44">
        <f>IFERROR(_xll.qlIndexFixing(Index6M,$H2754,TRUE,_xll.ohTrigger(RecalcTrigger,Trigger6M)),NA())</f>
        <v>3.7027589274658814E-3</v>
      </c>
      <c r="M2754" s="145">
        <f>IFERROR(_xll.qlIndexFixing(Index1Y,$H2754,TRUE,_xll.ohTrigger(RecalcTrigger,Trigger1Y)),NA())</f>
        <v>3.9922838029154625E-3</v>
      </c>
      <c r="N2754" s="144">
        <f>IFERROR(_xll.qlIndexFixing(ONIndex1M,I2754,TRUE,_xll.ohTrigger(RecalcTrigger,Trigger1M)),NA())</f>
        <v>3.583703718899045E-3</v>
      </c>
      <c r="O2754" s="44">
        <f>IFERROR(_xll.qlIndexFixing(ONIndex3M,I2754,TRUE,_xll.ohTrigger(RecalcTrigger,Trigger3M)),NA())</f>
        <v>3.7851302053493185E-3</v>
      </c>
      <c r="P2754" s="44">
        <f>IFERROR(_xll.qlIndexFixing(ONIndex6M,I2754,TRUE,_xll.ohTrigger(RecalcTrigger,Trigger6M)),NA())</f>
        <v>3.8320067578290207E-3</v>
      </c>
      <c r="Q2754" s="145">
        <f>IFERROR(_xll.qlIndexFixing(ONIndex1Y,I2754,TRUE,_xll.ohTrigger(RecalcTrigger,Trigger1Y)),NA())</f>
        <v>4.0438586644064856E-3</v>
      </c>
    </row>
    <row r="2755" spans="2:17" x14ac:dyDescent="0.2">
      <c r="B2755" s="39" t="s">
        <v>42</v>
      </c>
      <c r="D2755" s="42">
        <f>_xll.qlCalendarAdvance(Calendar,$D2754,B2755,"f",FALSE)</f>
        <v>59069</v>
      </c>
      <c r="E2755" s="139">
        <f>_xll.qlInterestRateIndexValueDate(IndexON,D2755)</f>
        <v>59069</v>
      </c>
      <c r="F2755" s="155">
        <f>IFERROR(_xll.qlIndexFixing(IndexON,D2755,TRUE,_xll.ohTrigger(RecalcTrigger,TriggerON)),NA())</f>
        <v>3.6243657289780629E-3</v>
      </c>
      <c r="H2755" s="42">
        <f>_xll.qlCalendarAdvance(Calendar,$H2754,B2755,"f",FALSE)</f>
        <v>59069</v>
      </c>
      <c r="I2755" s="139">
        <f>_xll.qlInterestRateIndexValueDate(Index1M,$H2755)</f>
        <v>59071</v>
      </c>
      <c r="J2755" s="144">
        <f>IFERROR(_xll.qlIndexFixing(Index1M,$H2755,TRUE,_xll.ohTrigger(RecalcTrigger,Trigger1M)),NA())</f>
        <v>3.576992393943268E-3</v>
      </c>
      <c r="K2755" s="44">
        <f>IFERROR(_xll.qlIndexFixing(Index3M,H2755,TRUE,_xll.ohTrigger(RecalcTrigger,Trigger3M)),NA())</f>
        <v>3.7681678697437599E-3</v>
      </c>
      <c r="L2755" s="44">
        <f>IFERROR(_xll.qlIndexFixing(Index6M,$H2755,TRUE,_xll.ohTrigger(RecalcTrigger,Trigger6M)),NA())</f>
        <v>3.6922278195915177E-3</v>
      </c>
      <c r="M2755" s="145">
        <f>IFERROR(_xll.qlIndexFixing(Index1Y,$H2755,TRUE,_xll.ohTrigger(RecalcTrigger,Trigger1Y)),NA())</f>
        <v>3.9900746438344794E-3</v>
      </c>
      <c r="N2755" s="144">
        <f>IFERROR(_xll.qlIndexFixing(ONIndex1M,I2755,TRUE,_xll.ohTrigger(RecalcTrigger,Trigger1M)),NA())</f>
        <v>3.5809377361761818E-3</v>
      </c>
      <c r="O2755" s="44">
        <f>IFERROR(_xll.qlIndexFixing(ONIndex3M,I2755,TRUE,_xll.ohTrigger(RecalcTrigger,Trigger3M)),NA())</f>
        <v>3.7823325009611608E-3</v>
      </c>
      <c r="P2755" s="44">
        <f>IFERROR(_xll.qlIndexFixing(ONIndex6M,I2755,TRUE,_xll.ohTrigger(RecalcTrigger,Trigger6M)),NA())</f>
        <v>3.8207868684114743E-3</v>
      </c>
      <c r="Q2755" s="145">
        <f>IFERROR(_xll.qlIndexFixing(ONIndex1Y,I2755,TRUE,_xll.ohTrigger(RecalcTrigger,Trigger1Y)),NA())</f>
        <v>4.0412461259009547E-3</v>
      </c>
    </row>
    <row r="2756" spans="2:17" x14ac:dyDescent="0.2">
      <c r="B2756" s="39" t="s">
        <v>42</v>
      </c>
      <c r="D2756" s="42">
        <f>_xll.qlCalendarAdvance(Calendar,$D2755,B2756,"f",FALSE)</f>
        <v>59076</v>
      </c>
      <c r="E2756" s="139">
        <f>_xll.qlInterestRateIndexValueDate(IndexON,D2756)</f>
        <v>59076</v>
      </c>
      <c r="F2756" s="155">
        <f>IFERROR(_xll.qlIndexFixing(IndexON,D2756,TRUE,_xll.ohTrigger(RecalcTrigger,TriggerON)),NA())</f>
        <v>3.6218214306860119E-3</v>
      </c>
      <c r="H2756" s="42">
        <f>_xll.qlCalendarAdvance(Calendar,$H2755,B2756,"f",FALSE)</f>
        <v>59076</v>
      </c>
      <c r="I2756" s="139">
        <f>_xll.qlInterestRateIndexValueDate(Index1M,$H2756)</f>
        <v>59078</v>
      </c>
      <c r="J2756" s="144">
        <f>IFERROR(_xll.qlIndexFixing(Index1M,$H2756,TRUE,_xll.ohTrigger(RecalcTrigger,Trigger1M)),NA())</f>
        <v>3.5742673277455728E-3</v>
      </c>
      <c r="K2756" s="44">
        <f>IFERROR(_xll.qlIndexFixing(Index3M,H2756,TRUE,_xll.ohTrigger(RecalcTrigger,Trigger3M)),NA())</f>
        <v>3.7654811894132418E-3</v>
      </c>
      <c r="L2756" s="44">
        <f>IFERROR(_xll.qlIndexFixing(Index6M,$H2756,TRUE,_xll.ohTrigger(RecalcTrigger,Trigger6M)),NA())</f>
        <v>3.6817586135908355E-3</v>
      </c>
      <c r="M2756" s="145">
        <f>IFERROR(_xll.qlIndexFixing(Index1Y,$H2756,TRUE,_xll.ohTrigger(RecalcTrigger,Trigger1Y)),NA())</f>
        <v>3.987882001699335E-3</v>
      </c>
      <c r="N2756" s="144">
        <f>IFERROR(_xll.qlIndexFixing(ONIndex1M,I2756,TRUE,_xll.ohTrigger(RecalcTrigger,Trigger1M)),NA())</f>
        <v>3.5781875197216095E-3</v>
      </c>
      <c r="O2756" s="44">
        <f>IFERROR(_xll.qlIndexFixing(ONIndex3M,I2756,TRUE,_xll.ohTrigger(RecalcTrigger,Trigger3M)),NA())</f>
        <v>3.7795512404592557E-3</v>
      </c>
      <c r="P2756" s="44">
        <f>IFERROR(_xll.qlIndexFixing(ONIndex6M,I2756,TRUE,_xll.ohTrigger(RecalcTrigger,Trigger6M)),NA())</f>
        <v>3.8095381161618036E-3</v>
      </c>
      <c r="Q2756" s="145">
        <f>IFERROR(_xll.qlIndexFixing(ONIndex1Y,I2756,TRUE,_xll.ohTrigger(RecalcTrigger,Trigger1Y)),NA())</f>
        <v>4.0386493559019243E-3</v>
      </c>
    </row>
    <row r="2757" spans="2:17" x14ac:dyDescent="0.2">
      <c r="B2757" s="39" t="s">
        <v>42</v>
      </c>
      <c r="D2757" s="42">
        <f>_xll.qlCalendarAdvance(Calendar,$D2756,B2757,"f",FALSE)</f>
        <v>59083</v>
      </c>
      <c r="E2757" s="139">
        <f>_xll.qlInterestRateIndexValueDate(IndexON,D2757)</f>
        <v>59083</v>
      </c>
      <c r="F2757" s="155">
        <f>IFERROR(_xll.qlIndexFixing(IndexON,D2757,TRUE,_xll.ohTrigger(RecalcTrigger,TriggerON)),NA())</f>
        <v>3.6192920981825694E-3</v>
      </c>
      <c r="H2757" s="42">
        <f>_xll.qlCalendarAdvance(Calendar,$H2756,B2757,"f",FALSE)</f>
        <v>59083</v>
      </c>
      <c r="I2757" s="139">
        <f>_xll.qlInterestRateIndexValueDate(Index1M,$H2757)</f>
        <v>59085</v>
      </c>
      <c r="J2757" s="144">
        <f>IFERROR(_xll.qlIndexFixing(Index1M,$H2757,TRUE,_xll.ohTrigger(RecalcTrigger,Trigger1M)),NA())</f>
        <v>3.5715581092210513E-3</v>
      </c>
      <c r="K2757" s="44">
        <f>IFERROR(_xll.qlIndexFixing(Index3M,H2757,TRUE,_xll.ohTrigger(RecalcTrigger,Trigger3M)),NA())</f>
        <v>3.7626433479827181E-3</v>
      </c>
      <c r="L2757" s="44">
        <f>IFERROR(_xll.qlIndexFixing(Index6M,$H2757,TRUE,_xll.ohTrigger(RecalcTrigger,Trigger6M)),NA())</f>
        <v>3.6706539514330672E-3</v>
      </c>
      <c r="M2757" s="145">
        <f>IFERROR(_xll.qlIndexFixing(Index1Y,$H2757,TRUE,_xll.ohTrigger(RecalcTrigger,Trigger1Y)),NA())</f>
        <v>3.9857059031431896E-3</v>
      </c>
      <c r="N2757" s="144">
        <f>IFERROR(_xll.qlIndexFixing(ONIndex1M,I2757,TRUE,_xll.ohTrigger(RecalcTrigger,Trigger1M)),NA())</f>
        <v>3.5754530982323729E-3</v>
      </c>
      <c r="O2757" s="44">
        <f>IFERROR(_xll.qlIndexFixing(ONIndex3M,I2757,TRUE,_xll.ohTrigger(RecalcTrigger,Trigger3M)),NA())</f>
        <v>3.7767864531801365E-3</v>
      </c>
      <c r="P2757" s="44">
        <f>IFERROR(_xll.qlIndexFixing(ONIndex6M,I2757,TRUE,_xll.ohTrigger(RecalcTrigger,Trigger6M)),NA())</f>
        <v>3.7983408677533248E-3</v>
      </c>
      <c r="Q2757" s="145">
        <f>IFERROR(_xll.qlIndexFixing(ONIndex1Y,I2757,TRUE,_xll.ohTrigger(RecalcTrigger,Trigger1Y)),NA())</f>
        <v>4.0360683808682296E-3</v>
      </c>
    </row>
    <row r="2758" spans="2:17" x14ac:dyDescent="0.2">
      <c r="B2758" s="39" t="s">
        <v>42</v>
      </c>
      <c r="D2758" s="42">
        <f>_xll.qlCalendarAdvance(Calendar,$D2757,B2758,"f",FALSE)</f>
        <v>59090</v>
      </c>
      <c r="E2758" s="139">
        <f>_xll.qlInterestRateIndexValueDate(IndexON,D2758)</f>
        <v>59090</v>
      </c>
      <c r="F2758" s="155">
        <f>IFERROR(_xll.qlIndexFixing(IndexON,D2758,TRUE,_xll.ohTrigger(RecalcTrigger,TriggerON)),NA())</f>
        <v>3.6167777586459948E-3</v>
      </c>
      <c r="H2758" s="42">
        <f>_xll.qlCalendarAdvance(Calendar,$H2757,B2758,"f",FALSE)</f>
        <v>59090</v>
      </c>
      <c r="I2758" s="139">
        <f>_xll.qlInterestRateIndexValueDate(Index1M,$H2758)</f>
        <v>59092</v>
      </c>
      <c r="J2758" s="144">
        <f>IFERROR(_xll.qlIndexFixing(Index1M,$H2758,TRUE,_xll.ohTrigger(RecalcTrigger,Trigger1M)),NA())</f>
        <v>3.5688647670842344E-3</v>
      </c>
      <c r="K2758" s="44">
        <f>IFERROR(_xll.qlIndexFixing(Index3M,H2758,TRUE,_xll.ohTrigger(RecalcTrigger,Trigger3M)),NA())</f>
        <v>3.7599911909826154E-3</v>
      </c>
      <c r="L2758" s="44">
        <f>IFERROR(_xll.qlIndexFixing(Index6M,$H2758,TRUE,_xll.ohTrigger(RecalcTrigger,Trigger6M)),NA())</f>
        <v>3.6603221187175424E-3</v>
      </c>
      <c r="M2758" s="145">
        <f>IFERROR(_xll.qlIndexFixing(Index1Y,$H2758,TRUE,_xll.ohTrigger(RecalcTrigger,Trigger1Y)),NA())</f>
        <v>3.9835463747989871E-3</v>
      </c>
      <c r="N2758" s="144">
        <f>IFERROR(_xll.qlIndexFixing(ONIndex1M,I2758,TRUE,_xll.ohTrigger(RecalcTrigger,Trigger1M)),NA())</f>
        <v>3.5727345004854527E-3</v>
      </c>
      <c r="O2758" s="44">
        <f>IFERROR(_xll.qlIndexFixing(ONIndex3M,I2758,TRUE,_xll.ohTrigger(RecalcTrigger,Trigger3M)),NA())</f>
        <v>3.7740381684603364E-3</v>
      </c>
      <c r="P2758" s="44">
        <f>IFERROR(_xll.qlIndexFixing(ONIndex6M,I2758,TRUE,_xll.ohTrigger(RecalcTrigger,Trigger6M)),NA())</f>
        <v>3.787208758918581E-3</v>
      </c>
      <c r="Q2758" s="145">
        <f>IFERROR(_xll.qlIndexFixing(ONIndex1Y,I2758,TRUE,_xll.ohTrigger(RecalcTrigger,Trigger1Y)),NA())</f>
        <v>4.0335032275784499E-3</v>
      </c>
    </row>
    <row r="2759" spans="2:17" x14ac:dyDescent="0.2">
      <c r="B2759" s="39" t="s">
        <v>42</v>
      </c>
      <c r="D2759" s="42">
        <f>_xll.qlCalendarAdvance(Calendar,$D2758,B2759,"f",FALSE)</f>
        <v>59097</v>
      </c>
      <c r="E2759" s="139">
        <f>_xll.qlInterestRateIndexValueDate(IndexON,D2759)</f>
        <v>59097</v>
      </c>
      <c r="F2759" s="155">
        <f>IFERROR(_xll.qlIndexFixing(IndexON,D2759,TRUE,_xll.ohTrigger(RecalcTrigger,TriggerON)),NA())</f>
        <v>3.6142784386949955E-3</v>
      </c>
      <c r="H2759" s="42">
        <f>_xll.qlCalendarAdvance(Calendar,$H2758,B2759,"f",FALSE)</f>
        <v>59097</v>
      </c>
      <c r="I2759" s="139">
        <f>_xll.qlInterestRateIndexValueDate(Index1M,$H2759)</f>
        <v>59099</v>
      </c>
      <c r="J2759" s="144">
        <f>IFERROR(_xll.qlIndexFixing(Index1M,$H2759,TRUE,_xll.ohTrigger(RecalcTrigger,Trigger1M)),NA())</f>
        <v>3.5661873300546487E-3</v>
      </c>
      <c r="K2759" s="44">
        <f>IFERROR(_xll.qlIndexFixing(Index3M,H2759,TRUE,_xll.ohTrigger(RecalcTrigger,Trigger3M)),NA())</f>
        <v>3.7573557566839967E-3</v>
      </c>
      <c r="L2759" s="44">
        <f>IFERROR(_xll.qlIndexFixing(Index6M,$H2759,TRUE,_xll.ohTrigger(RecalcTrigger,Trigger6M)),NA())</f>
        <v>3.6500573326695759E-3</v>
      </c>
      <c r="M2759" s="145">
        <f>IFERROR(_xll.qlIndexFixing(Index1Y,$H2759,TRUE,_xll.ohTrigger(RecalcTrigger,Trigger1Y)),NA())</f>
        <v>3.9814034433012027E-3</v>
      </c>
      <c r="N2759" s="144">
        <f>IFERROR(_xll.qlIndexFixing(ONIndex1M,I2759,TRUE,_xll.ohTrigger(RecalcTrigger,Trigger1M)),NA())</f>
        <v>3.5700317551778937E-3</v>
      </c>
      <c r="O2759" s="44">
        <f>IFERROR(_xll.qlIndexFixing(ONIndex3M,I2759,TRUE,_xll.ohTrigger(RecalcTrigger,Trigger3M)),NA())</f>
        <v>3.7713064153965803E-3</v>
      </c>
      <c r="P2759" s="44">
        <f>IFERROR(_xll.qlIndexFixing(ONIndex6M,I2759,TRUE,_xll.ohTrigger(RecalcTrigger,Trigger6M)),NA())</f>
        <v>3.7761419188342416E-3</v>
      </c>
      <c r="Q2759" s="145">
        <f>IFERROR(_xll.qlIndexFixing(ONIndex1Y,I2759,TRUE,_xll.ohTrigger(RecalcTrigger,Trigger1Y)),NA())</f>
        <v>4.0309539226512925E-3</v>
      </c>
    </row>
    <row r="2760" spans="2:17" x14ac:dyDescent="0.2">
      <c r="B2760" s="39" t="s">
        <v>42</v>
      </c>
      <c r="D2760" s="42">
        <f>_xll.qlCalendarAdvance(Calendar,$D2759,B2760,"f",FALSE)</f>
        <v>59104</v>
      </c>
      <c r="E2760" s="139">
        <f>_xll.qlInterestRateIndexValueDate(IndexON,D2760)</f>
        <v>59104</v>
      </c>
      <c r="F2760" s="155">
        <f>IFERROR(_xll.qlIndexFixing(IndexON,D2760,TRUE,_xll.ohTrigger(RecalcTrigger,TriggerON)),NA())</f>
        <v>3.6117941655877672E-3</v>
      </c>
      <c r="H2760" s="42">
        <f>_xll.qlCalendarAdvance(Calendar,$H2759,B2760,"f",FALSE)</f>
        <v>59104</v>
      </c>
      <c r="I2760" s="139">
        <f>_xll.qlInterestRateIndexValueDate(Index1M,$H2760)</f>
        <v>59106</v>
      </c>
      <c r="J2760" s="144">
        <f>IFERROR(_xll.qlIndexFixing(Index1M,$H2760,TRUE,_xll.ohTrigger(RecalcTrigger,Trigger1M)),NA())</f>
        <v>3.5635258268468251E-3</v>
      </c>
      <c r="K2760" s="44">
        <f>IFERROR(_xll.qlIndexFixing(Index3M,H2760,TRUE,_xll.ohTrigger(RecalcTrigger,Trigger3M)),NA())</f>
        <v>3.7547370743217382E-3</v>
      </c>
      <c r="L2760" s="44">
        <f>IFERROR(_xll.qlIndexFixing(Index6M,$H2760,TRUE,_xll.ohTrigger(RecalcTrigger,Trigger6M)),NA())</f>
        <v>3.6398597220828471E-3</v>
      </c>
      <c r="M2760" s="145">
        <f>IFERROR(_xll.qlIndexFixing(Index1Y,$H2760,TRUE,_xll.ohTrigger(RecalcTrigger,Trigger1Y)),NA())</f>
        <v>3.9792771352847485E-3</v>
      </c>
      <c r="N2760" s="144">
        <f>IFERROR(_xll.qlIndexFixing(ONIndex1M,I2760,TRUE,_xll.ohTrigger(RecalcTrigger,Trigger1M)),NA())</f>
        <v>3.5673448909268046E-3</v>
      </c>
      <c r="O2760" s="44">
        <f>IFERROR(_xll.qlIndexFixing(ONIndex3M,I2760,TRUE,_xll.ohTrigger(RecalcTrigger,Trigger3M)),NA())</f>
        <v>3.7685912231655294E-3</v>
      </c>
      <c r="P2760" s="44">
        <f>IFERROR(_xll.qlIndexFixing(ONIndex6M,I2760,TRUE,_xll.ohTrigger(RecalcTrigger,Trigger6M)),NA())</f>
        <v>3.7651404773964003E-3</v>
      </c>
      <c r="Q2760" s="145">
        <f>IFERROR(_xll.qlIndexFixing(ONIndex1Y,I2760,TRUE,_xll.ohTrigger(RecalcTrigger,Trigger1Y)),NA())</f>
        <v>4.0284204926255285E-3</v>
      </c>
    </row>
    <row r="2761" spans="2:17" x14ac:dyDescent="0.2">
      <c r="B2761" s="39" t="s">
        <v>42</v>
      </c>
      <c r="D2761" s="42">
        <f>_xll.qlCalendarAdvance(Calendar,$D2760,B2761,"f",FALSE)</f>
        <v>59111</v>
      </c>
      <c r="E2761" s="139">
        <f>_xll.qlInterestRateIndexValueDate(IndexON,D2761)</f>
        <v>59111</v>
      </c>
      <c r="F2761" s="155">
        <f>IFERROR(_xll.qlIndexFixing(IndexON,D2761,TRUE,_xll.ohTrigger(RecalcTrigger,TriggerON)),NA())</f>
        <v>3.6093249661828253E-3</v>
      </c>
      <c r="H2761" s="42">
        <f>_xll.qlCalendarAdvance(Calendar,$H2760,B2761,"f",FALSE)</f>
        <v>59111</v>
      </c>
      <c r="I2761" s="139">
        <f>_xll.qlInterestRateIndexValueDate(Index1M,$H2761)</f>
        <v>59113</v>
      </c>
      <c r="J2761" s="144">
        <f>IFERROR(_xll.qlIndexFixing(Index1M,$H2761,TRUE,_xll.ohTrigger(RecalcTrigger,Trigger1M)),NA())</f>
        <v>3.5608802861777922E-3</v>
      </c>
      <c r="K2761" s="44">
        <f>IFERROR(_xll.qlIndexFixing(Index3M,H2761,TRUE,_xll.ohTrigger(RecalcTrigger,Trigger3M)),NA())</f>
        <v>3.7521351731333212E-3</v>
      </c>
      <c r="L2761" s="44">
        <f>IFERROR(_xll.qlIndexFixing(Index6M,$H2761,TRUE,_xll.ohTrigger(RecalcTrigger,Trigger6M)),NA())</f>
        <v>3.6304116838913516E-3</v>
      </c>
      <c r="M2761" s="145">
        <f>IFERROR(_xll.qlIndexFixing(Index1Y,$H2761,TRUE,_xll.ohTrigger(RecalcTrigger,Trigger1Y)),NA())</f>
        <v>3.9771674773845401E-3</v>
      </c>
      <c r="N2761" s="144">
        <f>IFERROR(_xll.qlIndexFixing(ONIndex1M,I2761,TRUE,_xll.ohTrigger(RecalcTrigger,Trigger1M)),NA())</f>
        <v>3.5646739365091662E-3</v>
      </c>
      <c r="O2761" s="44">
        <f>IFERROR(_xll.qlIndexFixing(ONIndex3M,I2761,TRUE,_xll.ohTrigger(RecalcTrigger,Trigger3M)),NA())</f>
        <v>3.765892621263589E-3</v>
      </c>
      <c r="P2761" s="44">
        <f>IFERROR(_xll.qlIndexFixing(ONIndex6M,I2761,TRUE,_xll.ohTrigger(RecalcTrigger,Trigger6M)),NA())</f>
        <v>3.754204564101471E-3</v>
      </c>
      <c r="Q2761" s="145">
        <f>IFERROR(_xll.qlIndexFixing(ONIndex1Y,I2761,TRUE,_xll.ohTrigger(RecalcTrigger,Trigger1Y)),NA())</f>
        <v>4.0259029642797373E-3</v>
      </c>
    </row>
    <row r="2762" spans="2:17" x14ac:dyDescent="0.2">
      <c r="B2762" s="39" t="s">
        <v>42</v>
      </c>
      <c r="D2762" s="42">
        <f>_xll.qlCalendarAdvance(Calendar,$D2761,B2762,"f",FALSE)</f>
        <v>59118</v>
      </c>
      <c r="E2762" s="139">
        <f>_xll.qlInterestRateIndexValueDate(IndexON,D2762)</f>
        <v>59118</v>
      </c>
      <c r="F2762" s="155">
        <f>IFERROR(_xll.qlIndexFixing(IndexON,D2762,TRUE,_xll.ohTrigger(RecalcTrigger,TriggerON)),NA())</f>
        <v>3.6068708673386851E-3</v>
      </c>
      <c r="H2762" s="42">
        <f>_xll.qlCalendarAdvance(Calendar,$H2761,B2762,"f",FALSE)</f>
        <v>59118</v>
      </c>
      <c r="I2762" s="139">
        <f>_xll.qlInterestRateIndexValueDate(Index1M,$H2762)</f>
        <v>59120</v>
      </c>
      <c r="J2762" s="144">
        <f>IFERROR(_xll.qlIndexFixing(Index1M,$H2762,TRUE,_xll.ohTrigger(RecalcTrigger,Trigger1M)),NA())</f>
        <v>3.5582507367570848E-3</v>
      </c>
      <c r="K2762" s="44">
        <f>IFERROR(_xll.qlIndexFixing(Index3M,H2762,TRUE,_xll.ohTrigger(RecalcTrigger,Trigger3M)),NA())</f>
        <v>3.7495500823536217E-3</v>
      </c>
      <c r="L2762" s="44">
        <f>IFERROR(_xll.qlIndexFixing(Index6M,$H2762,TRUE,_xll.ohTrigger(RecalcTrigger,Trigger6M)),NA())</f>
        <v>3.6203440510344685E-3</v>
      </c>
      <c r="M2762" s="145">
        <f>IFERROR(_xll.qlIndexFixing(Index1Y,$H2762,TRUE,_xll.ohTrigger(RecalcTrigger,Trigger1Y)),NA())</f>
        <v>3.9750744962365843E-3</v>
      </c>
      <c r="N2762" s="144">
        <f>IFERROR(_xll.qlIndexFixing(ONIndex1M,I2762,TRUE,_xll.ohTrigger(RecalcTrigger,Trigger1M)),NA())</f>
        <v>3.5620189207818953E-3</v>
      </c>
      <c r="O2762" s="44">
        <f>IFERROR(_xll.qlIndexFixing(ONIndex3M,I2762,TRUE,_xll.ohTrigger(RecalcTrigger,Trigger3M)),NA())</f>
        <v>3.7632106386276121E-3</v>
      </c>
      <c r="P2762" s="44">
        <f>IFERROR(_xll.qlIndexFixing(ONIndex6M,I2762,TRUE,_xll.ohTrigger(RecalcTrigger,Trigger6M)),NA())</f>
        <v>3.7433343086057391E-3</v>
      </c>
      <c r="Q2762" s="145">
        <f>IFERROR(_xll.qlIndexFixing(ONIndex1Y,I2762,TRUE,_xll.ohTrigger(RecalcTrigger,Trigger1Y)),NA())</f>
        <v>4.02340136415269E-3</v>
      </c>
    </row>
    <row r="2763" spans="2:17" x14ac:dyDescent="0.2">
      <c r="B2763" s="39" t="s">
        <v>42</v>
      </c>
      <c r="D2763" s="42">
        <f>_xll.qlCalendarAdvance(Calendar,$D2762,B2763,"f",FALSE)</f>
        <v>59125</v>
      </c>
      <c r="E2763" s="139">
        <f>_xll.qlInterestRateIndexValueDate(IndexON,D2763)</f>
        <v>59125</v>
      </c>
      <c r="F2763" s="155">
        <f>IFERROR(_xll.qlIndexFixing(IndexON,D2763,TRUE,_xll.ohTrigger(RecalcTrigger,TriggerON)),NA())</f>
        <v>3.6044318959937982E-3</v>
      </c>
      <c r="H2763" s="42">
        <f>_xll.qlCalendarAdvance(Calendar,$H2762,B2763,"f",FALSE)</f>
        <v>59125</v>
      </c>
      <c r="I2763" s="139">
        <f>_xll.qlInterestRateIndexValueDate(Index1M,$H2763)</f>
        <v>59127</v>
      </c>
      <c r="J2763" s="144">
        <f>IFERROR(_xll.qlIndexFixing(Index1M,$H2763,TRUE,_xll.ohTrigger(RecalcTrigger,Trigger1M)),NA())</f>
        <v>3.5556372073117237E-3</v>
      </c>
      <c r="K2763" s="44">
        <f>IFERROR(_xll.qlIndexFixing(Index3M,H2763,TRUE,_xll.ohTrigger(RecalcTrigger,Trigger3M)),NA())</f>
        <v>3.7469818312218591E-3</v>
      </c>
      <c r="L2763" s="44">
        <f>IFERROR(_xll.qlIndexFixing(Index6M,$H2763,TRUE,_xll.ohTrigger(RecalcTrigger,Trigger6M)),NA())</f>
        <v>3.6103439698898752E-3</v>
      </c>
      <c r="M2763" s="145">
        <f>IFERROR(_xll.qlIndexFixing(Index1Y,$H2763,TRUE,_xll.ohTrigger(RecalcTrigger,Trigger1Y)),NA())</f>
        <v>3.972998218477547E-3</v>
      </c>
      <c r="N2763" s="144">
        <f>IFERROR(_xll.qlIndexFixing(ONIndex1M,I2763,TRUE,_xll.ohTrigger(RecalcTrigger,Trigger1M)),NA())</f>
        <v>3.5593798722821646E-3</v>
      </c>
      <c r="O2763" s="44">
        <f>IFERROR(_xll.qlIndexFixing(ONIndex3M,I2763,TRUE,_xll.ohTrigger(RecalcTrigger,Trigger3M)),NA())</f>
        <v>3.7605453046740678E-3</v>
      </c>
      <c r="P2763" s="44">
        <f>IFERROR(_xll.qlIndexFixing(ONIndex6M,I2763,TRUE,_xll.ohTrigger(RecalcTrigger,Trigger6M)),NA())</f>
        <v>3.7325298404056184E-3</v>
      </c>
      <c r="Q2763" s="145">
        <f>IFERROR(_xll.qlIndexFixing(ONIndex1Y,I2763,TRUE,_xll.ohTrigger(RecalcTrigger,Trigger1Y)),NA())</f>
        <v>4.020915718863094E-3</v>
      </c>
    </row>
    <row r="2764" spans="2:17" x14ac:dyDescent="0.2">
      <c r="B2764" s="39" t="s">
        <v>42</v>
      </c>
      <c r="D2764" s="42">
        <f>_xll.qlCalendarAdvance(Calendar,$D2763,B2764,"f",FALSE)</f>
        <v>59132</v>
      </c>
      <c r="E2764" s="139">
        <f>_xll.qlInterestRateIndexValueDate(IndexON,D2764)</f>
        <v>59132</v>
      </c>
      <c r="F2764" s="155">
        <f>IFERROR(_xll.qlIndexFixing(IndexON,D2764,TRUE,_xll.ohTrigger(RecalcTrigger,TriggerON)),NA())</f>
        <v>3.602008079086616E-3</v>
      </c>
      <c r="H2764" s="42">
        <f>_xll.qlCalendarAdvance(Calendar,$H2763,B2764,"f",FALSE)</f>
        <v>59132</v>
      </c>
      <c r="I2764" s="139">
        <f>_xll.qlInterestRateIndexValueDate(Index1M,$H2764)</f>
        <v>59134</v>
      </c>
      <c r="J2764" s="144">
        <f>IFERROR(_xll.qlIndexFixing(Index1M,$H2764,TRUE,_xll.ohTrigger(RecalcTrigger,Trigger1M)),NA())</f>
        <v>3.5528732256497686E-3</v>
      </c>
      <c r="K2764" s="44">
        <f>IFERROR(_xll.qlIndexFixing(Index3M,H2764,TRUE,_xll.ohTrigger(RecalcTrigger,Trigger3M)),NA())</f>
        <v>3.7444304489746465E-3</v>
      </c>
      <c r="L2764" s="44">
        <f>IFERROR(_xll.qlIndexFixing(Index6M,$H2764,TRUE,_xll.ohTrigger(RecalcTrigger,Trigger6M)),NA())</f>
        <v>3.6004115692743087E-3</v>
      </c>
      <c r="M2764" s="145">
        <f>IFERROR(_xll.qlIndexFixing(Index1Y,$H2764,TRUE,_xll.ohTrigger(RecalcTrigger,Trigger1Y)),NA())</f>
        <v>3.9709386707449694E-3</v>
      </c>
      <c r="N2764" s="144">
        <f>IFERROR(_xll.qlIndexFixing(ONIndex1M,I2764,TRUE,_xll.ohTrigger(RecalcTrigger,Trigger1M)),NA())</f>
        <v>3.5567568197869548E-3</v>
      </c>
      <c r="O2764" s="44">
        <f>IFERROR(_xll.qlIndexFixing(ONIndex3M,I2764,TRUE,_xll.ohTrigger(RecalcTrigger,Trigger3M)),NA())</f>
        <v>3.7578966487394894E-3</v>
      </c>
      <c r="P2764" s="44">
        <f>IFERROR(_xll.qlIndexFixing(ONIndex6M,I2764,TRUE,_xll.ohTrigger(RecalcTrigger,Trigger6M)),NA())</f>
        <v>3.7217912891573945E-3</v>
      </c>
      <c r="Q2764" s="145">
        <f>IFERROR(_xll.qlIndexFixing(ONIndex1Y,I2764,TRUE,_xll.ohTrigger(RecalcTrigger,Trigger1Y)),NA())</f>
        <v>4.0184460551095924E-3</v>
      </c>
    </row>
    <row r="2765" spans="2:17" x14ac:dyDescent="0.2">
      <c r="B2765" s="39" t="s">
        <v>42</v>
      </c>
      <c r="D2765" s="42">
        <f>_xll.qlCalendarAdvance(Calendar,$D2764,B2765,"f",FALSE)</f>
        <v>59139</v>
      </c>
      <c r="E2765" s="139">
        <f>_xll.qlInterestRateIndexValueDate(IndexON,D2765)</f>
        <v>59139</v>
      </c>
      <c r="F2765" s="155">
        <f>IFERROR(_xll.qlIndexFixing(IndexON,D2765,TRUE,_xll.ohTrigger(RecalcTrigger,TriggerON)),NA())</f>
        <v>3.5995994437154621E-3</v>
      </c>
      <c r="H2765" s="42">
        <f>_xll.qlCalendarAdvance(Calendar,$H2764,B2765,"f",FALSE)</f>
        <v>59139</v>
      </c>
      <c r="I2765" s="139">
        <f>_xll.qlInterestRateIndexValueDate(Index1M,$H2765)</f>
        <v>59141</v>
      </c>
      <c r="J2765" s="144">
        <f>IFERROR(_xll.qlIndexFixing(Index1M,$H2765,TRUE,_xll.ohTrigger(RecalcTrigger,Trigger1M)),NA())</f>
        <v>3.5504583231976694E-3</v>
      </c>
      <c r="K2765" s="44">
        <f>IFERROR(_xll.qlIndexFixing(Index3M,H2765,TRUE,_xll.ohTrigger(RecalcTrigger,Trigger3M)),NA())</f>
        <v>3.7422128721189551E-3</v>
      </c>
      <c r="L2765" s="44">
        <f>IFERROR(_xll.qlIndexFixing(Index6M,$H2765,TRUE,_xll.ohTrigger(RecalcTrigger,Trigger6M)),NA())</f>
        <v>3.589883809194385E-3</v>
      </c>
      <c r="M2765" s="145">
        <f>IFERROR(_xll.qlIndexFixing(Index1Y,$H2765,TRUE,_xll.ohTrigger(RecalcTrigger,Trigger1Y)),NA())</f>
        <v>3.9688958796759563E-3</v>
      </c>
      <c r="N2765" s="144">
        <f>IFERROR(_xll.qlIndexFixing(ONIndex1M,I2765,TRUE,_xll.ohTrigger(RecalcTrigger,Trigger1M)),NA())</f>
        <v>3.5541497919933107E-3</v>
      </c>
      <c r="O2765" s="44">
        <f>IFERROR(_xll.qlIndexFixing(ONIndex3M,I2765,TRUE,_xll.ohTrigger(RecalcTrigger,Trigger3M)),NA())</f>
        <v>3.7552646999206019E-3</v>
      </c>
      <c r="P2765" s="44">
        <f>IFERROR(_xll.qlIndexFixing(ONIndex6M,I2765,TRUE,_xll.ohTrigger(RecalcTrigger,Trigger6M)),NA())</f>
        <v>3.7111187845173532E-3</v>
      </c>
      <c r="Q2765" s="145">
        <f>IFERROR(_xll.qlIndexFixing(ONIndex1Y,I2765,TRUE,_xll.ohTrigger(RecalcTrigger,Trigger1Y)),NA())</f>
        <v>4.0159923995108926E-3</v>
      </c>
    </row>
    <row r="2766" spans="2:17" x14ac:dyDescent="0.2">
      <c r="B2766" s="39" t="s">
        <v>42</v>
      </c>
      <c r="D2766" s="42">
        <f>_xll.qlCalendarAdvance(Calendar,$D2765,B2766,"f",FALSE)</f>
        <v>59146</v>
      </c>
      <c r="E2766" s="139">
        <f>_xll.qlInterestRateIndexValueDate(IndexON,D2766)</f>
        <v>59146</v>
      </c>
      <c r="F2766" s="155">
        <f>IFERROR(_xll.qlIndexFixing(IndexON,D2766,TRUE,_xll.ohTrigger(RecalcTrigger,TriggerON)),NA())</f>
        <v>3.597206016738852E-3</v>
      </c>
      <c r="H2766" s="42">
        <f>_xll.qlCalendarAdvance(Calendar,$H2765,B2766,"f",FALSE)</f>
        <v>59146</v>
      </c>
      <c r="I2766" s="139">
        <f>_xll.qlInterestRateIndexValueDate(Index1M,$H2766)</f>
        <v>59148</v>
      </c>
      <c r="J2766" s="144">
        <f>IFERROR(_xll.qlIndexFixing(Index1M,$H2766,TRUE,_xll.ohTrigger(RecalcTrigger,Trigger1M)),NA())</f>
        <v>3.5478930259605357E-3</v>
      </c>
      <c r="K2766" s="44">
        <f>IFERROR(_xll.qlIndexFixing(Index3M,H2766,TRUE,_xll.ohTrigger(RecalcTrigger,Trigger3M)),NA())</f>
        <v>3.7396929386561695E-3</v>
      </c>
      <c r="L2766" s="44">
        <f>IFERROR(_xll.qlIndexFixing(Index6M,$H2766,TRUE,_xll.ohTrigger(RecalcTrigger,Trigger6M)),NA())</f>
        <v>3.5800919563102585E-3</v>
      </c>
      <c r="M2766" s="145">
        <f>IFERROR(_xll.qlIndexFixing(Index1Y,$H2766,TRUE,_xll.ohTrigger(RecalcTrigger,Trigger1Y)),NA())</f>
        <v>3.9668698719093612E-3</v>
      </c>
      <c r="N2766" s="144">
        <f>IFERROR(_xll.qlIndexFixing(ONIndex1M,I2766,TRUE,_xll.ohTrigger(RecalcTrigger,Trigger1M)),NA())</f>
        <v>3.5515588177581492E-3</v>
      </c>
      <c r="O2766" s="44">
        <f>IFERROR(_xll.qlIndexFixing(ONIndex3M,I2766,TRUE,_xll.ohTrigger(RecalcTrigger,Trigger3M)),NA())</f>
        <v>3.7526494874740024E-3</v>
      </c>
      <c r="P2766" s="44">
        <f>IFERROR(_xll.qlIndexFixing(ONIndex6M,I2766,TRUE,_xll.ohTrigger(RecalcTrigger,Trigger6M)),NA())</f>
        <v>3.700512455901972E-3</v>
      </c>
      <c r="Q2766" s="145">
        <f>IFERROR(_xll.qlIndexFixing(ONIndex1Y,I2766,TRUE,_xll.ohTrigger(RecalcTrigger,Trigger1Y)),NA())</f>
        <v>4.0135547786857018E-3</v>
      </c>
    </row>
    <row r="2767" spans="2:17" x14ac:dyDescent="0.2">
      <c r="B2767" s="39" t="s">
        <v>42</v>
      </c>
      <c r="D2767" s="42">
        <f>_xll.qlCalendarAdvance(Calendar,$D2766,B2767,"f",FALSE)</f>
        <v>59153</v>
      </c>
      <c r="E2767" s="139">
        <f>_xll.qlInterestRateIndexValueDate(IndexON,D2767)</f>
        <v>59153</v>
      </c>
      <c r="F2767" s="155">
        <f>IFERROR(_xll.qlIndexFixing(IndexON,D2767,TRUE,_xll.ohTrigger(RecalcTrigger,TriggerON)),NA())</f>
        <v>3.594827825015301E-3</v>
      </c>
      <c r="H2767" s="42">
        <f>_xll.qlCalendarAdvance(Calendar,$H2766,B2767,"f",FALSE)</f>
        <v>59153</v>
      </c>
      <c r="I2767" s="139">
        <f>_xll.qlInterestRateIndexValueDate(Index1M,$H2767)</f>
        <v>59155</v>
      </c>
      <c r="J2767" s="144">
        <f>IFERROR(_xll.qlIndexFixing(Index1M,$H2767,TRUE,_xll.ohTrigger(RecalcTrigger,Trigger1M)),NA())</f>
        <v>3.5453438635593693E-3</v>
      </c>
      <c r="K2767" s="44">
        <f>IFERROR(_xll.qlIndexFixing(Index3M,H2767,TRUE,_xll.ohTrigger(RecalcTrigger,Trigger3M)),NA())</f>
        <v>3.7371899572269385E-3</v>
      </c>
      <c r="L2767" s="44">
        <f>IFERROR(_xll.qlIndexFixing(Index6M,$H2767,TRUE,_xll.ohTrigger(RecalcTrigger,Trigger6M)),NA())</f>
        <v>3.5703681805718105E-3</v>
      </c>
      <c r="M2767" s="145">
        <f>IFERROR(_xll.qlIndexFixing(Index1Y,$H2767,TRUE,_xll.ohTrigger(RecalcTrigger,Trigger1Y)),NA())</f>
        <v>3.9648606740840418E-3</v>
      </c>
      <c r="N2767" s="144">
        <f>IFERROR(_xll.qlIndexFixing(ONIndex1M,I2767,TRUE,_xll.ohTrigger(RecalcTrigger,Trigger1M)),NA())</f>
        <v>3.5489839255387068E-3</v>
      </c>
      <c r="O2767" s="44">
        <f>IFERROR(_xll.qlIndexFixing(ONIndex3M,I2767,TRUE,_xll.ohTrigger(RecalcTrigger,Trigger3M)),NA())</f>
        <v>3.7500510406562881E-3</v>
      </c>
      <c r="P2767" s="44">
        <f>IFERROR(_xll.qlIndexFixing(ONIndex6M,I2767,TRUE,_xll.ohTrigger(RecalcTrigger,Trigger6M)),NA())</f>
        <v>3.6899724331274086E-3</v>
      </c>
      <c r="Q2767" s="145">
        <f>IFERROR(_xll.qlIndexFixing(ONIndex1Y,I2767,TRUE,_xll.ohTrigger(RecalcTrigger,Trigger1Y)),NA())</f>
        <v>4.0111332193326632E-3</v>
      </c>
    </row>
    <row r="2768" spans="2:17" x14ac:dyDescent="0.2">
      <c r="B2768" s="39" t="s">
        <v>42</v>
      </c>
      <c r="D2768" s="42">
        <f>_xll.qlCalendarAdvance(Calendar,$D2767,B2768,"f",FALSE)</f>
        <v>59160</v>
      </c>
      <c r="E2768" s="139">
        <f>_xll.qlInterestRateIndexValueDate(IndexON,D2768)</f>
        <v>59160</v>
      </c>
      <c r="F2768" s="155">
        <f>IFERROR(_xll.qlIndexFixing(IndexON,D2768,TRUE,_xll.ohTrigger(RecalcTrigger,TriggerON)),NA())</f>
        <v>3.5924648955631966E-3</v>
      </c>
      <c r="H2768" s="42">
        <f>_xll.qlCalendarAdvance(Calendar,$H2767,B2768,"f",FALSE)</f>
        <v>59160</v>
      </c>
      <c r="I2768" s="139">
        <f>_xll.qlInterestRateIndexValueDate(Index1M,$H2768)</f>
        <v>59162</v>
      </c>
      <c r="J2768" s="144">
        <f>IFERROR(_xll.qlIndexFixing(Index1M,$H2768,TRUE,_xll.ohTrigger(RecalcTrigger,Trigger1M)),NA())</f>
        <v>3.5428108647111989E-3</v>
      </c>
      <c r="K2768" s="44">
        <f>IFERROR(_xll.qlIndexFixing(Index3M,H2768,TRUE,_xll.ohTrigger(RecalcTrigger,Trigger3M)),NA())</f>
        <v>3.7347039570656548E-3</v>
      </c>
      <c r="L2768" s="44">
        <f>IFERROR(_xll.qlIndexFixing(Index6M,$H2768,TRUE,_xll.ohTrigger(RecalcTrigger,Trigger6M)),NA())</f>
        <v>3.5607126108091751E-3</v>
      </c>
      <c r="M2768" s="145">
        <f>IFERROR(_xll.qlIndexFixing(Index1Y,$H2768,TRUE,_xll.ohTrigger(RecalcTrigger,Trigger1Y)),NA())</f>
        <v>3.9628683128399463E-3</v>
      </c>
      <c r="N2768" s="144">
        <f>IFERROR(_xll.qlIndexFixing(ONIndex1M,I2768,TRUE,_xll.ohTrigger(RecalcTrigger,Trigger1M)),NA())</f>
        <v>3.5460609209803096E-3</v>
      </c>
      <c r="O2768" s="44">
        <f>IFERROR(_xll.qlIndexFixing(ONIndex3M,I2768,TRUE,_xll.ohTrigger(RecalcTrigger,Trigger3M)),NA())</f>
        <v>3.7471019540014083E-3</v>
      </c>
      <c r="P2768" s="44">
        <f>IFERROR(_xll.qlIndexFixing(ONIndex6M,I2768,TRUE,_xll.ohTrigger(RecalcTrigger,Trigger6M)),NA())</f>
        <v>3.6780080496434664E-3</v>
      </c>
      <c r="Q2768" s="145">
        <f>IFERROR(_xll.qlIndexFixing(ONIndex1Y,I2768,TRUE,_xll.ohTrigger(RecalcTrigger,Trigger1Y)),NA())</f>
        <v>4.0083854239814087E-3</v>
      </c>
    </row>
    <row r="2769" spans="2:17" x14ac:dyDescent="0.2">
      <c r="B2769" s="39" t="s">
        <v>42</v>
      </c>
      <c r="D2769" s="42">
        <f>_xll.qlCalendarAdvance(Calendar,$D2768,B2769,"f",FALSE)</f>
        <v>59167</v>
      </c>
      <c r="E2769" s="139">
        <f>_xll.qlInterestRateIndexValueDate(IndexON,D2769)</f>
        <v>59167</v>
      </c>
      <c r="F2769" s="155">
        <f>IFERROR(_xll.qlIndexFixing(IndexON,D2769,TRUE,_xll.ohTrigger(RecalcTrigger,TriggerON)),NA())</f>
        <v>3.5901172552410543E-3</v>
      </c>
      <c r="H2769" s="42">
        <f>_xll.qlCalendarAdvance(Calendar,$H2768,B2769,"f",FALSE)</f>
        <v>59167</v>
      </c>
      <c r="I2769" s="139">
        <f>_xll.qlInterestRateIndexValueDate(Index1M,$H2769)</f>
        <v>59169</v>
      </c>
      <c r="J2769" s="144">
        <f>IFERROR(_xll.qlIndexFixing(Index1M,$H2769,TRUE,_xll.ohTrigger(RecalcTrigger,Trigger1M)),NA())</f>
        <v>3.5402940581330533E-3</v>
      </c>
      <c r="K2769" s="44">
        <f>IFERROR(_xll.qlIndexFixing(Index3M,H2769,TRUE,_xll.ohTrigger(RecalcTrigger,Trigger3M)),NA())</f>
        <v>3.7322349674129285E-3</v>
      </c>
      <c r="L2769" s="44">
        <f>IFERROR(_xll.qlIndexFixing(Index6M,$H2769,TRUE,_xll.ohTrigger(RecalcTrigger,Trigger6M)),NA())</f>
        <v>3.5511253758555598E-3</v>
      </c>
      <c r="M2769" s="145">
        <f>IFERROR(_xll.qlIndexFixing(Index1Y,$H2769,TRUE,_xll.ohTrigger(RecalcTrigger,Trigger1Y)),NA())</f>
        <v>3.9608928148172464E-3</v>
      </c>
      <c r="N2769" s="144">
        <f>IFERROR(_xll.qlIndexFixing(ONIndex1M,I2769,TRUE,_xll.ohTrigger(RecalcTrigger,Trigger1M)),NA())</f>
        <v>3.5438825026545828E-3</v>
      </c>
      <c r="O2769" s="44">
        <f>IFERROR(_xll.qlIndexFixing(ONIndex3M,I2769,TRUE,_xll.ohTrigger(RecalcTrigger,Trigger3M)),NA())</f>
        <v>3.7449045608539677E-3</v>
      </c>
      <c r="P2769" s="44">
        <f>IFERROR(_xll.qlIndexFixing(ONIndex6M,I2769,TRUE,_xll.ohTrigger(RecalcTrigger,Trigger6M)),NA())</f>
        <v>3.6690918228465819E-3</v>
      </c>
      <c r="Q2769" s="145">
        <f>IFERROR(_xll.qlIndexFixing(ONIndex1Y,I2769,TRUE,_xll.ohTrigger(RecalcTrigger,Trigger1Y)),NA())</f>
        <v>4.0063383912780637E-3</v>
      </c>
    </row>
    <row r="2770" spans="2:17" x14ac:dyDescent="0.2">
      <c r="B2770" s="39" t="s">
        <v>42</v>
      </c>
      <c r="D2770" s="42">
        <f>_xll.qlCalendarAdvance(Calendar,$D2769,B2770,"f",FALSE)</f>
        <v>59174</v>
      </c>
      <c r="E2770" s="139">
        <f>_xll.qlInterestRateIndexValueDate(IndexON,D2770)</f>
        <v>59174</v>
      </c>
      <c r="F2770" s="155">
        <f>IFERROR(_xll.qlIndexFixing(IndexON,D2770,TRUE,_xll.ohTrigger(RecalcTrigger,TriggerON)),NA())</f>
        <v>3.5877849310672616E-3</v>
      </c>
      <c r="H2770" s="42">
        <f>_xll.qlCalendarAdvance(Calendar,$H2769,B2770,"f",FALSE)</f>
        <v>59174</v>
      </c>
      <c r="I2770" s="139">
        <f>_xll.qlInterestRateIndexValueDate(Index1M,$H2770)</f>
        <v>59176</v>
      </c>
      <c r="J2770" s="144">
        <f>IFERROR(_xll.qlIndexFixing(Index1M,$H2770,TRUE,_xll.ohTrigger(RecalcTrigger,Trigger1M)),NA())</f>
        <v>3.5377934725394633E-3</v>
      </c>
      <c r="K2770" s="44">
        <f>IFERROR(_xll.qlIndexFixing(Index3M,H2770,TRUE,_xll.ohTrigger(RecalcTrigger,Trigger3M)),NA())</f>
        <v>3.7297830175040403E-3</v>
      </c>
      <c r="L2770" s="44">
        <f>IFERROR(_xll.qlIndexFixing(Index6M,$H2770,TRUE,_xll.ohTrigger(RecalcTrigger,Trigger6M)),NA())</f>
        <v>3.5422456709377861E-3</v>
      </c>
      <c r="M2770" s="145">
        <f>IFERROR(_xll.qlIndexFixing(Index1Y,$H2770,TRUE,_xll.ohTrigger(RecalcTrigger,Trigger1Y)),NA())</f>
        <v>3.9589342066569866E-3</v>
      </c>
      <c r="N2770" s="144">
        <f>IFERROR(_xll.qlIndexFixing(ONIndex1M,I2770,TRUE,_xll.ohTrigger(RecalcTrigger,Trigger1M)),NA())</f>
        <v>3.5413560293040547E-3</v>
      </c>
      <c r="O2770" s="44">
        <f>IFERROR(_xll.qlIndexFixing(ONIndex3M,I2770,TRUE,_xll.ohTrigger(RecalcTrigger,Trigger3M)),NA())</f>
        <v>3.7423565863825559E-3</v>
      </c>
      <c r="P2770" s="44">
        <f>IFERROR(_xll.qlIndexFixing(ONIndex6M,I2770,TRUE,_xll.ohTrigger(RecalcTrigger,Trigger6M)),NA())</f>
        <v>3.658751494812762E-3</v>
      </c>
      <c r="Q2770" s="145">
        <f>IFERROR(_xll.qlIndexFixing(ONIndex1Y,I2770,TRUE,_xll.ohTrigger(RecalcTrigger,Trigger1Y)),NA())</f>
        <v>4.0039651758938533E-3</v>
      </c>
    </row>
    <row r="2771" spans="2:17" x14ac:dyDescent="0.2">
      <c r="B2771" s="39" t="s">
        <v>42</v>
      </c>
      <c r="D2771" s="42">
        <f>_xll.qlCalendarAdvance(Calendar,$D2770,B2771,"f",FALSE)</f>
        <v>59181</v>
      </c>
      <c r="E2771" s="139">
        <f>_xll.qlInterestRateIndexValueDate(IndexON,D2771)</f>
        <v>59181</v>
      </c>
      <c r="F2771" s="155">
        <f>IFERROR(_xll.qlIndexFixing(IndexON,D2771,TRUE,_xll.ohTrigger(RecalcTrigger,TriggerON)),NA())</f>
        <v>3.585467950060206E-3</v>
      </c>
      <c r="H2771" s="42">
        <f>_xll.qlCalendarAdvance(Calendar,$H2770,B2771,"f",FALSE)</f>
        <v>59181</v>
      </c>
      <c r="I2771" s="139">
        <f>_xll.qlInterestRateIndexValueDate(Index1M,$H2771)</f>
        <v>59183</v>
      </c>
      <c r="J2771" s="144">
        <f>IFERROR(_xll.qlIndexFixing(Index1M,$H2771,TRUE,_xll.ohTrigger(RecalcTrigger,Trigger1M)),NA())</f>
        <v>3.5353091366474576E-3</v>
      </c>
      <c r="K2771" s="44">
        <f>IFERROR(_xll.qlIndexFixing(Index3M,H2771,TRUE,_xll.ohTrigger(RecalcTrigger,Trigger3M)),NA())</f>
        <v>3.727348136578712E-3</v>
      </c>
      <c r="L2771" s="44">
        <f>IFERROR(_xll.qlIndexFixing(Index6M,$H2771,TRUE,_xll.ohTrigger(RecalcTrigger,Trigger6M)),NA())</f>
        <v>3.5327906412407047E-3</v>
      </c>
      <c r="M2771" s="145">
        <f>IFERROR(_xll.qlIndexFixing(Index1Y,$H2771,TRUE,_xll.ohTrigger(RecalcTrigger,Trigger1Y)),NA())</f>
        <v>3.9569925150006501E-3</v>
      </c>
      <c r="N2771" s="144">
        <f>IFERROR(_xll.qlIndexFixing(ONIndex1M,I2771,TRUE,_xll.ohTrigger(RecalcTrigger,Trigger1M)),NA())</f>
        <v>3.5388457529972328E-3</v>
      </c>
      <c r="O2771" s="44">
        <f>IFERROR(_xll.qlIndexFixing(ONIndex3M,I2771,TRUE,_xll.ohTrigger(RecalcTrigger,Trigger3M)),NA())</f>
        <v>3.7398254944864817E-3</v>
      </c>
      <c r="P2771" s="44">
        <f>IFERROR(_xll.qlIndexFixing(ONIndex6M,I2771,TRUE,_xll.ohTrigger(RecalcTrigger,Trigger6M)),NA())</f>
        <v>3.6484779907652864E-3</v>
      </c>
      <c r="Q2771" s="145">
        <f>IFERROR(_xll.qlIndexFixing(ONIndex1Y,I2771,TRUE,_xll.ohTrigger(RecalcTrigger,Trigger1Y)),NA())</f>
        <v>4.0016081284566241E-3</v>
      </c>
    </row>
    <row r="2772" spans="2:17" x14ac:dyDescent="0.2">
      <c r="B2772" s="39" t="s">
        <v>42</v>
      </c>
      <c r="D2772" s="42">
        <f>_xll.qlCalendarAdvance(Calendar,$D2771,B2772,"f",FALSE)</f>
        <v>59188</v>
      </c>
      <c r="E2772" s="139">
        <f>_xll.qlInterestRateIndexValueDate(IndexON,D2772)</f>
        <v>59188</v>
      </c>
      <c r="F2772" s="155">
        <f>IFERROR(_xll.qlIndexFixing(IndexON,D2772,TRUE,_xll.ohTrigger(RecalcTrigger,TriggerON)),NA())</f>
        <v>3.583166339078403E-3</v>
      </c>
      <c r="H2772" s="42">
        <f>_xll.qlCalendarAdvance(Calendar,$H2771,B2772,"f",FALSE)</f>
        <v>59188</v>
      </c>
      <c r="I2772" s="139">
        <f>_xll.qlInterestRateIndexValueDate(Index1M,$H2772)</f>
        <v>59190</v>
      </c>
      <c r="J2772" s="144">
        <f>IFERROR(_xll.qlIndexFixing(Index1M,$H2772,TRUE,_xll.ohTrigger(RecalcTrigger,Trigger1M)),NA())</f>
        <v>3.532841079174065E-3</v>
      </c>
      <c r="K2772" s="44">
        <f>IFERROR(_xll.qlIndexFixing(Index3M,H2772,TRUE,_xll.ohTrigger(RecalcTrigger,Trigger3M)),NA())</f>
        <v>3.7249303538722245E-3</v>
      </c>
      <c r="L2772" s="44">
        <f>IFERROR(_xll.qlIndexFixing(Index6M,$H2772,TRUE,_xll.ohTrigger(RecalcTrigger,Trigger6M)),NA())</f>
        <v>3.5234043227597876E-3</v>
      </c>
      <c r="M2772" s="145">
        <f>IFERROR(_xll.qlIndexFixing(Index1Y,$H2772,TRUE,_xll.ohTrigger(RecalcTrigger,Trigger1Y)),NA())</f>
        <v>3.9550677664905963E-3</v>
      </c>
      <c r="N2772" s="144">
        <f>IFERROR(_xll.qlIndexFixing(ONIndex1M,I2772,TRUE,_xll.ohTrigger(RecalcTrigger,Trigger1M)),NA())</f>
        <v>3.536351702511098E-3</v>
      </c>
      <c r="O2772" s="44">
        <f>IFERROR(_xll.qlIndexFixing(ONIndex3M,I2772,TRUE,_xll.ohTrigger(RecalcTrigger,Trigger3M)),NA())</f>
        <v>3.7373113145022785E-3</v>
      </c>
      <c r="P2772" s="44">
        <f>IFERROR(_xll.qlIndexFixing(ONIndex6M,I2772,TRUE,_xll.ohTrigger(RecalcTrigger,Trigger6M)),NA())</f>
        <v>3.6382714404403771E-3</v>
      </c>
      <c r="Q2772" s="145">
        <f>IFERROR(_xll.qlIndexFixing(ONIndex1Y,I2772,TRUE,_xll.ohTrigger(RecalcTrigger,Trigger1Y)),NA())</f>
        <v>3.9992672755850833E-3</v>
      </c>
    </row>
    <row r="2773" spans="2:17" x14ac:dyDescent="0.2">
      <c r="B2773" s="39" t="s">
        <v>42</v>
      </c>
      <c r="D2773" s="42">
        <f>_xll.qlCalendarAdvance(Calendar,$D2772,B2773,"f",FALSE)</f>
        <v>59195</v>
      </c>
      <c r="E2773" s="139">
        <f>_xll.qlInterestRateIndexValueDate(IndexON,D2773)</f>
        <v>59195</v>
      </c>
      <c r="F2773" s="155">
        <f>IFERROR(_xll.qlIndexFixing(IndexON,D2773,TRUE,_xll.ohTrigger(RecalcTrigger,TriggerON)),NA())</f>
        <v>3.580880125060304E-3</v>
      </c>
      <c r="H2773" s="42">
        <f>_xll.qlCalendarAdvance(Calendar,$H2772,B2773,"f",FALSE)</f>
        <v>59195</v>
      </c>
      <c r="I2773" s="139">
        <f>_xll.qlInterestRateIndexValueDate(Index1M,$H2773)</f>
        <v>59197</v>
      </c>
      <c r="J2773" s="144">
        <f>IFERROR(_xll.qlIndexFixing(Index1M,$H2773,TRUE,_xll.ohTrigger(RecalcTrigger,Trigger1M)),NA())</f>
        <v>3.5303893288363142E-3</v>
      </c>
      <c r="K2773" s="44">
        <f>IFERROR(_xll.qlIndexFixing(Index3M,H2773,TRUE,_xll.ohTrigger(RecalcTrigger,Trigger3M)),NA())</f>
        <v>3.7225296986278522E-3</v>
      </c>
      <c r="L2773" s="44">
        <f>IFERROR(_xll.qlIndexFixing(Index6M,$H2773,TRUE,_xll.ohTrigger(RecalcTrigger,Trigger6M)),NA())</f>
        <v>3.514086844349752E-3</v>
      </c>
      <c r="M2773" s="145">
        <f>IFERROR(_xll.qlIndexFixing(Index1Y,$H2773,TRUE,_xll.ohTrigger(RecalcTrigger,Trigger1Y)),NA())</f>
        <v>3.9531599877702809E-3</v>
      </c>
      <c r="N2773" s="144">
        <f>IFERROR(_xll.qlIndexFixing(ONIndex1M,I2773,TRUE,_xll.ohTrigger(RecalcTrigger,Trigger1M)),NA())</f>
        <v>3.5338739063828228E-3</v>
      </c>
      <c r="O2773" s="44">
        <f>IFERROR(_xll.qlIndexFixing(ONIndex3M,I2773,TRUE,_xll.ohTrigger(RecalcTrigger,Trigger3M)),NA())</f>
        <v>3.7348140755266712E-3</v>
      </c>
      <c r="P2773" s="44">
        <f>IFERROR(_xll.qlIndexFixing(ONIndex6M,I2773,TRUE,_xll.ohTrigger(RecalcTrigger,Trigger6M)),NA())</f>
        <v>3.6281319734143835E-3</v>
      </c>
      <c r="Q2773" s="145">
        <f>IFERROR(_xll.qlIndexFixing(ONIndex1Y,I2773,TRUE,_xll.ohTrigger(RecalcTrigger,Trigger1Y)),NA())</f>
        <v>3.9969426440578104E-3</v>
      </c>
    </row>
    <row r="2774" spans="2:17" x14ac:dyDescent="0.2">
      <c r="B2774" s="39" t="s">
        <v>42</v>
      </c>
      <c r="D2774" s="42">
        <f>_xll.qlCalendarAdvance(Calendar,$D2773,B2774,"f",FALSE)</f>
        <v>59202</v>
      </c>
      <c r="E2774" s="139">
        <f>_xll.qlInterestRateIndexValueDate(IndexON,D2774)</f>
        <v>59202</v>
      </c>
      <c r="F2774" s="155">
        <f>IFERROR(_xll.qlIndexFixing(IndexON,D2774,TRUE,_xll.ohTrigger(RecalcTrigger,TriggerON)),NA())</f>
        <v>3.5786093348644243E-3</v>
      </c>
      <c r="H2774" s="42">
        <f>_xll.qlCalendarAdvance(Calendar,$H2773,B2774,"f",FALSE)</f>
        <v>59202</v>
      </c>
      <c r="I2774" s="139">
        <f>_xll.qlInterestRateIndexValueDate(Index1M,$H2774)</f>
        <v>59204</v>
      </c>
      <c r="J2774" s="144">
        <f>IFERROR(_xll.qlIndexFixing(Index1M,$H2774,TRUE,_xll.ohTrigger(RecalcTrigger,Trigger1M)),NA())</f>
        <v>3.5285755745952307E-3</v>
      </c>
      <c r="K2774" s="44">
        <f>IFERROR(_xll.qlIndexFixing(Index3M,H2774,TRUE,_xll.ohTrigger(RecalcTrigger,Trigger3M)),NA())</f>
        <v>3.7202940478125563E-3</v>
      </c>
      <c r="L2774" s="44">
        <f>IFERROR(_xll.qlIndexFixing(Index6M,$H2774,TRUE,_xll.ohTrigger(RecalcTrigger,Trigger6M)),NA())</f>
        <v>3.5048383348732638E-3</v>
      </c>
      <c r="M2774" s="145">
        <f>IFERROR(_xll.qlIndexFixing(Index1Y,$H2774,TRUE,_xll.ohTrigger(RecalcTrigger,Trigger1Y)),NA())</f>
        <v>3.9512692054825011E-3</v>
      </c>
      <c r="N2774" s="144">
        <f>IFERROR(_xll.qlIndexFixing(ONIndex1M,I2774,TRUE,_xll.ohTrigger(RecalcTrigger,Trigger1M)),NA())</f>
        <v>3.5314123934693242E-3</v>
      </c>
      <c r="O2774" s="44">
        <f>IFERROR(_xll.qlIndexFixing(ONIndex3M,I2774,TRUE,_xll.ohTrigger(RecalcTrigger,Trigger3M)),NA())</f>
        <v>3.732333806816257E-3</v>
      </c>
      <c r="P2774" s="44">
        <f>IFERROR(_xll.qlIndexFixing(ONIndex6M,I2774,TRUE,_xll.ohTrigger(RecalcTrigger,Trigger6M)),NA())</f>
        <v>3.6180597191837194E-3</v>
      </c>
      <c r="Q2774" s="145">
        <f>IFERROR(_xll.qlIndexFixing(ONIndex1Y,I2774,TRUE,_xll.ohTrigger(RecalcTrigger,Trigger1Y)),NA())</f>
        <v>3.9946342603336404E-3</v>
      </c>
    </row>
    <row r="2775" spans="2:17" x14ac:dyDescent="0.2">
      <c r="B2775" s="39" t="s">
        <v>42</v>
      </c>
      <c r="D2775" s="42">
        <f>_xll.qlCalendarAdvance(Calendar,$D2774,B2775,"f",FALSE)</f>
        <v>59209</v>
      </c>
      <c r="E2775" s="139">
        <f>_xll.qlInterestRateIndexValueDate(IndexON,D2775)</f>
        <v>59209</v>
      </c>
      <c r="F2775" s="155">
        <f>IFERROR(_xll.qlIndexFixing(IndexON,D2775,TRUE,_xll.ohTrigger(RecalcTrigger,TriggerON)),NA())</f>
        <v>3.5763539955890877E-3</v>
      </c>
      <c r="H2775" s="42">
        <f>_xll.qlCalendarAdvance(Calendar,$H2774,B2775,"f",FALSE)</f>
        <v>59209</v>
      </c>
      <c r="I2775" s="139">
        <f>_xll.qlInterestRateIndexValueDate(Index1M,$H2775)</f>
        <v>59211</v>
      </c>
      <c r="J2775" s="144">
        <f>IFERROR(_xll.qlIndexFixing(Index1M,$H2775,TRUE,_xll.ohTrigger(RecalcTrigger,Trigger1M)),NA())</f>
        <v>3.5261519352745652E-3</v>
      </c>
      <c r="K2775" s="44">
        <f>IFERROR(_xll.qlIndexFixing(Index3M,H2775,TRUE,_xll.ohTrigger(RecalcTrigger,Trigger3M)),NA())</f>
        <v>3.7179265266581527E-3</v>
      </c>
      <c r="L2775" s="44">
        <f>IFERROR(_xll.qlIndexFixing(Index6M,$H2775,TRUE,_xll.ohTrigger(RecalcTrigger,Trigger6M)),NA())</f>
        <v>3.4956589231947563E-3</v>
      </c>
      <c r="M2775" s="145">
        <f>IFERROR(_xll.qlIndexFixing(Index1Y,$H2775,TRUE,_xll.ohTrigger(RecalcTrigger,Trigger1Y)),NA())</f>
        <v>3.9493954462722436E-3</v>
      </c>
      <c r="N2775" s="144">
        <f>IFERROR(_xll.qlIndexFixing(ONIndex1M,I2775,TRUE,_xll.ohTrigger(RecalcTrigger,Trigger1M)),NA())</f>
        <v>3.528967192547583E-3</v>
      </c>
      <c r="O2775" s="44">
        <f>IFERROR(_xll.qlIndexFixing(ONIndex3M,I2775,TRUE,_xll.ohTrigger(RecalcTrigger,Trigger3M)),NA())</f>
        <v>3.7298705377875052E-3</v>
      </c>
      <c r="P2775" s="44">
        <f>IFERROR(_xll.qlIndexFixing(ONIndex6M,I2775,TRUE,_xll.ohTrigger(RecalcTrigger,Trigger6M)),NA())</f>
        <v>3.6080548074846064E-3</v>
      </c>
      <c r="Q2775" s="145">
        <f>IFERROR(_xll.qlIndexFixing(ONIndex1Y,I2775,TRUE,_xll.ohTrigger(RecalcTrigger,Trigger1Y)),NA())</f>
        <v>3.9923421511112167E-3</v>
      </c>
    </row>
    <row r="2776" spans="2:17" x14ac:dyDescent="0.2">
      <c r="B2776" s="39" t="s">
        <v>42</v>
      </c>
      <c r="D2776" s="42">
        <f>_xll.qlCalendarAdvance(Calendar,$D2775,B2776,"f",FALSE)</f>
        <v>59216</v>
      </c>
      <c r="E2776" s="139">
        <f>_xll.qlInterestRateIndexValueDate(IndexON,D2776)</f>
        <v>59216</v>
      </c>
      <c r="F2776" s="155">
        <f>IFERROR(_xll.qlIndexFixing(IndexON,D2776,TRUE,_xll.ohTrigger(RecalcTrigger,TriggerON)),NA())</f>
        <v>3.5741141340928095E-3</v>
      </c>
      <c r="H2776" s="42">
        <f>_xll.qlCalendarAdvance(Calendar,$H2775,B2776,"f",FALSE)</f>
        <v>59216</v>
      </c>
      <c r="I2776" s="139">
        <f>_xll.qlInterestRateIndexValueDate(Index1M,$H2776)</f>
        <v>59218</v>
      </c>
      <c r="J2776" s="144">
        <f>IFERROR(_xll.qlIndexFixing(Index1M,$H2776,TRUE,_xll.ohTrigger(RecalcTrigger,Trigger1M)),NA())</f>
        <v>3.5237446803277578E-3</v>
      </c>
      <c r="K2776" s="44">
        <f>IFERROR(_xll.qlIndexFixing(Index3M,H2776,TRUE,_xll.ohTrigger(RecalcTrigger,Trigger3M)),NA())</f>
        <v>3.7155762183973314E-3</v>
      </c>
      <c r="L2776" s="44">
        <f>IFERROR(_xll.qlIndexFixing(Index6M,$H2776,TRUE,_xll.ohTrigger(RecalcTrigger,Trigger6M)),NA())</f>
        <v>3.4865487381852871E-3</v>
      </c>
      <c r="M2776" s="145">
        <f>IFERROR(_xll.qlIndexFixing(Index1Y,$H2776,TRUE,_xll.ohTrigger(RecalcTrigger,Trigger1Y)),NA())</f>
        <v>3.9475387367838401E-3</v>
      </c>
      <c r="N2776" s="144">
        <f>IFERROR(_xll.qlIndexFixing(ONIndex1M,I2776,TRUE,_xll.ohTrigger(RecalcTrigger,Trigger1M)),NA())</f>
        <v>3.5265383322347077E-3</v>
      </c>
      <c r="O2776" s="44">
        <f>IFERROR(_xll.qlIndexFixing(ONIndex3M,I2776,TRUE,_xll.ohTrigger(RecalcTrigger,Trigger3M)),NA())</f>
        <v>3.7274242976170768E-3</v>
      </c>
      <c r="P2776" s="44">
        <f>IFERROR(_xll.qlIndexFixing(ONIndex6M,I2776,TRUE,_xll.ohTrigger(RecalcTrigger,Trigger6M)),NA())</f>
        <v>3.5981173678134581E-3</v>
      </c>
      <c r="Q2776" s="145">
        <f>IFERROR(_xll.qlIndexFixing(ONIndex1Y,I2776,TRUE,_xll.ohTrigger(RecalcTrigger,Trigger1Y)),NA())</f>
        <v>3.9900663430092465E-3</v>
      </c>
    </row>
    <row r="2777" spans="2:17" x14ac:dyDescent="0.2">
      <c r="B2777" s="39" t="s">
        <v>42</v>
      </c>
      <c r="D2777" s="42">
        <f>_xll.qlCalendarAdvance(Calendar,$D2776,B2777,"f",FALSE)</f>
        <v>59223</v>
      </c>
      <c r="E2777" s="139">
        <f>_xll.qlInterestRateIndexValueDate(IndexON,D2777)</f>
        <v>59223</v>
      </c>
      <c r="F2777" s="155">
        <f>IFERROR(_xll.qlIndexFixing(IndexON,D2777,TRUE,_xll.ohTrigger(RecalcTrigger,TriggerON)),NA())</f>
        <v>3.5718897772341052E-3</v>
      </c>
      <c r="H2777" s="42">
        <f>_xll.qlCalendarAdvance(Calendar,$H2776,B2777,"f",FALSE)</f>
        <v>59223</v>
      </c>
      <c r="I2777" s="139">
        <f>_xll.qlInterestRateIndexValueDate(Index1M,$H2777)</f>
        <v>59225</v>
      </c>
      <c r="J2777" s="144">
        <f>IFERROR(_xll.qlIndexFixing(Index1M,$H2777,TRUE,_xll.ohTrigger(RecalcTrigger,Trigger1M)),NA())</f>
        <v>3.5213538384746912E-3</v>
      </c>
      <c r="K2777" s="44">
        <f>IFERROR(_xll.qlIndexFixing(Index3M,H2777,TRUE,_xll.ohTrigger(RecalcTrigger,Trigger3M)),NA())</f>
        <v>3.7132431522687265E-3</v>
      </c>
      <c r="L2777" s="44">
        <f>IFERROR(_xll.qlIndexFixing(Index6M,$H2777,TRUE,_xll.ohTrigger(RecalcTrigger,Trigger6M)),NA())</f>
        <v>3.4775079087198879E-3</v>
      </c>
      <c r="M2777" s="145">
        <f>IFERROR(_xll.qlIndexFixing(Index1Y,$H2777,TRUE,_xll.ohTrigger(RecalcTrigger,Trigger1Y)),NA())</f>
        <v>3.945699103663592E-3</v>
      </c>
      <c r="N2777" s="144">
        <f>IFERROR(_xll.qlIndexFixing(ONIndex1M,I2777,TRUE,_xll.ohTrigger(RecalcTrigger,Trigger1M)),NA())</f>
        <v>3.5241258412277432E-3</v>
      </c>
      <c r="O2777" s="44">
        <f>IFERROR(_xll.qlIndexFixing(ONIndex3M,I2777,TRUE,_xll.ohTrigger(RecalcTrigger,Trigger3M)),NA())</f>
        <v>3.7249951154016969E-3</v>
      </c>
      <c r="P2777" s="44">
        <f>IFERROR(_xll.qlIndexFixing(ONIndex6M,I2777,TRUE,_xll.ohTrigger(RecalcTrigger,Trigger6M)),NA())</f>
        <v>3.5882475299064964E-3</v>
      </c>
      <c r="Q2777" s="145">
        <f>IFERROR(_xll.qlIndexFixing(ONIndex1Y,I2777,TRUE,_xll.ohTrigger(RecalcTrigger,Trigger1Y)),NA())</f>
        <v>3.9878068626464369E-3</v>
      </c>
    </row>
    <row r="2778" spans="2:17" x14ac:dyDescent="0.2">
      <c r="B2778" s="39" t="s">
        <v>42</v>
      </c>
      <c r="D2778" s="42">
        <f>_xll.qlCalendarAdvance(Calendar,$D2777,B2778,"f",FALSE)</f>
        <v>59230</v>
      </c>
      <c r="E2778" s="139">
        <f>_xll.qlInterestRateIndexValueDate(IndexON,D2778)</f>
        <v>59230</v>
      </c>
      <c r="F2778" s="155">
        <f>IFERROR(_xll.qlIndexFixing(IndexON,D2778,TRUE,_xll.ohTrigger(RecalcTrigger,TriggerON)),NA())</f>
        <v>3.5696809521112982E-3</v>
      </c>
      <c r="H2778" s="42">
        <f>_xll.qlCalendarAdvance(Calendar,$H2777,B2778,"f",FALSE)</f>
        <v>59230</v>
      </c>
      <c r="I2778" s="139">
        <f>_xll.qlInterestRateIndexValueDate(Index1M,$H2778)</f>
        <v>59232</v>
      </c>
      <c r="J2778" s="144">
        <f>IFERROR(_xll.qlIndexFixing(Index1M,$H2778,TRUE,_xll.ohTrigger(RecalcTrigger,Trigger1M)),NA())</f>
        <v>3.518376189273198E-3</v>
      </c>
      <c r="K2778" s="44">
        <f>IFERROR(_xll.qlIndexFixing(Index3M,H2778,TRUE,_xll.ohTrigger(RecalcTrigger,Trigger3M)),NA())</f>
        <v>3.7104987033292182E-3</v>
      </c>
      <c r="L2778" s="44">
        <f>IFERROR(_xll.qlIndexFixing(Index6M,$H2778,TRUE,_xll.ohTrigger(RecalcTrigger,Trigger6M)),NA())</f>
        <v>3.4655413597466946E-3</v>
      </c>
      <c r="M2778" s="145">
        <f>IFERROR(_xll.qlIndexFixing(Index1Y,$H2778,TRUE,_xll.ohTrigger(RecalcTrigger,Trigger1Y)),NA())</f>
        <v>3.9438765735575814E-3</v>
      </c>
      <c r="N2778" s="144">
        <f>IFERROR(_xll.qlIndexFixing(ONIndex1M,I2778,TRUE,_xll.ohTrigger(RecalcTrigger,Trigger1M)),NA())</f>
        <v>3.5217297483036702E-3</v>
      </c>
      <c r="O2778" s="44">
        <f>IFERROR(_xll.qlIndexFixing(ONIndex3M,I2778,TRUE,_xll.ohTrigger(RecalcTrigger,Trigger3M)),NA())</f>
        <v>3.7225830204778987E-3</v>
      </c>
      <c r="P2778" s="44">
        <f>IFERROR(_xll.qlIndexFixing(ONIndex6M,I2778,TRUE,_xll.ohTrigger(RecalcTrigger,Trigger6M)),NA())</f>
        <v>3.5784454231002627E-3</v>
      </c>
      <c r="Q2778" s="145">
        <f>IFERROR(_xll.qlIndexFixing(ONIndex1Y,I2778,TRUE,_xll.ohTrigger(RecalcTrigger,Trigger1Y)),NA())</f>
        <v>3.9855637366414953E-3</v>
      </c>
    </row>
    <row r="2779" spans="2:17" x14ac:dyDescent="0.2">
      <c r="B2779" s="39" t="s">
        <v>42</v>
      </c>
      <c r="D2779" s="42">
        <f>_xll.qlCalendarAdvance(Calendar,$D2778,B2779,"f",FALSE)</f>
        <v>59237</v>
      </c>
      <c r="E2779" s="139">
        <f>_xll.qlInterestRateIndexValueDate(IndexON,D2779)</f>
        <v>59237</v>
      </c>
      <c r="F2779" s="155">
        <f>IFERROR(_xll.qlIndexFixing(IndexON,D2779,TRUE,_xll.ohTrigger(RecalcTrigger,TriggerON)),NA())</f>
        <v>3.5674876856628401E-3</v>
      </c>
      <c r="H2779" s="42">
        <f>_xll.qlCalendarAdvance(Calendar,$H2778,B2779,"f",FALSE)</f>
        <v>59237</v>
      </c>
      <c r="I2779" s="139">
        <f>_xll.qlInterestRateIndexValueDate(Index1M,$H2779)</f>
        <v>59239</v>
      </c>
      <c r="J2779" s="144">
        <f>IFERROR(_xll.qlIndexFixing(Index1M,$H2779,TRUE,_xll.ohTrigger(RecalcTrigger,Trigger1M)),NA())</f>
        <v>3.5160228848019059E-3</v>
      </c>
      <c r="K2779" s="44">
        <f>IFERROR(_xll.qlIndexFixing(Index3M,H2779,TRUE,_xll.ohTrigger(RecalcTrigger,Trigger3M)),NA())</f>
        <v>3.7082038628698188E-3</v>
      </c>
      <c r="L2779" s="44">
        <f>IFERROR(_xll.qlIndexFixing(Index6M,$H2779,TRUE,_xll.ohTrigger(RecalcTrigger,Trigger6M)),NA())</f>
        <v>3.4566642969001723E-3</v>
      </c>
      <c r="M2779" s="145">
        <f>IFERROR(_xll.qlIndexFixing(Index1Y,$H2779,TRUE,_xll.ohTrigger(RecalcTrigger,Trigger1Y)),NA())</f>
        <v>3.9420711731123293E-3</v>
      </c>
      <c r="N2779" s="144">
        <f>IFERROR(_xll.qlIndexFixing(ONIndex1M,I2779,TRUE,_xll.ohTrigger(RecalcTrigger,Trigger1M)),NA())</f>
        <v>3.5193500821595336E-3</v>
      </c>
      <c r="O2779" s="44">
        <f>IFERROR(_xll.qlIndexFixing(ONIndex3M,I2779,TRUE,_xll.ohTrigger(RecalcTrigger,Trigger3M)),NA())</f>
        <v>3.7201880421022793E-3</v>
      </c>
      <c r="P2779" s="44">
        <f>IFERROR(_xll.qlIndexFixing(ONIndex6M,I2779,TRUE,_xll.ohTrigger(RecalcTrigger,Trigger6M)),NA())</f>
        <v>3.5687111772109148E-3</v>
      </c>
      <c r="Q2779" s="145">
        <f>IFERROR(_xll.qlIndexFixing(ONIndex1Y,I2779,TRUE,_xll.ohTrigger(RecalcTrigger,Trigger1Y)),NA())</f>
        <v>3.983336991773001E-3</v>
      </c>
    </row>
    <row r="2780" spans="2:17" x14ac:dyDescent="0.2">
      <c r="B2780" s="39" t="s">
        <v>42</v>
      </c>
      <c r="D2780" s="42">
        <f>_xll.qlCalendarAdvance(Calendar,$D2779,B2780,"f",FALSE)</f>
        <v>59244</v>
      </c>
      <c r="E2780" s="139">
        <f>_xll.qlInterestRateIndexValueDate(IndexON,D2780)</f>
        <v>59244</v>
      </c>
      <c r="F2780" s="155">
        <f>IFERROR(_xll.qlIndexFixing(IndexON,D2780,TRUE,_xll.ohTrigger(RecalcTrigger,TriggerON)),NA())</f>
        <v>3.5653100047472464E-3</v>
      </c>
      <c r="H2780" s="42">
        <f>_xll.qlCalendarAdvance(Calendar,$H2779,B2780,"f",FALSE)</f>
        <v>59244</v>
      </c>
      <c r="I2780" s="139">
        <f>_xll.qlInterestRateIndexValueDate(Index1M,$H2780)</f>
        <v>59246</v>
      </c>
      <c r="J2780" s="144">
        <f>IFERROR(_xll.qlIndexFixing(Index1M,$H2780,TRUE,_xll.ohTrigger(RecalcTrigger,Trigger1M)),NA())</f>
        <v>3.513686088485457E-3</v>
      </c>
      <c r="K2780" s="44">
        <f>IFERROR(_xll.qlIndexFixing(Index3M,H2780,TRUE,_xll.ohTrigger(RecalcTrigger,Trigger3M)),NA())</f>
        <v>3.7059263591059767E-3</v>
      </c>
      <c r="L2780" s="44">
        <f>IFERROR(_xll.qlIndexFixing(Index6M,$H2780,TRUE,_xll.ohTrigger(RecalcTrigger,Trigger6M)),NA())</f>
        <v>3.44785702671992E-3</v>
      </c>
      <c r="M2780" s="145">
        <f>IFERROR(_xll.qlIndexFixing(Index1Y,$H2780,TRUE,_xll.ohTrigger(RecalcTrigger,Trigger1Y)),NA())</f>
        <v>3.9402829289765457E-3</v>
      </c>
      <c r="N2780" s="144">
        <f>IFERROR(_xll.qlIndexFixing(ONIndex1M,I2780,TRUE,_xll.ohTrigger(RecalcTrigger,Trigger1M)),NA())</f>
        <v>3.516986871572314E-3</v>
      </c>
      <c r="O2780" s="44">
        <f>IFERROR(_xll.qlIndexFixing(ONIndex3M,I2780,TRUE,_xll.ohTrigger(RecalcTrigger,Trigger3M)),NA())</f>
        <v>3.7178102094514998E-3</v>
      </c>
      <c r="P2780" s="44">
        <f>IFERROR(_xll.qlIndexFixing(ONIndex6M,I2780,TRUE,_xll.ohTrigger(RecalcTrigger,Trigger6M)),NA())</f>
        <v>3.5590449218148024E-3</v>
      </c>
      <c r="Q2780" s="145">
        <f>IFERROR(_xll.qlIndexFixing(ONIndex1Y,I2780,TRUE,_xll.ohTrigger(RecalcTrigger,Trigger1Y)),NA())</f>
        <v>3.9811266544997892E-3</v>
      </c>
    </row>
    <row r="2781" spans="2:17" x14ac:dyDescent="0.2">
      <c r="B2781" s="39" t="s">
        <v>42</v>
      </c>
      <c r="D2781" s="42">
        <f>_xll.qlCalendarAdvance(Calendar,$D2780,B2781,"f",FALSE)</f>
        <v>59251</v>
      </c>
      <c r="E2781" s="139">
        <f>_xll.qlInterestRateIndexValueDate(IndexON,D2781)</f>
        <v>59251</v>
      </c>
      <c r="F2781" s="155">
        <f>IFERROR(_xll.qlIndexFixing(IndexON,D2781,TRUE,_xll.ohTrigger(RecalcTrigger,TriggerON)),NA())</f>
        <v>3.5631479363829044E-3</v>
      </c>
      <c r="H2781" s="42">
        <f>_xll.qlCalendarAdvance(Calendar,$H2780,B2781,"f",FALSE)</f>
        <v>59251</v>
      </c>
      <c r="I2781" s="139">
        <f>_xll.qlInterestRateIndexValueDate(Index1M,$H2781)</f>
        <v>59253</v>
      </c>
      <c r="J2781" s="144">
        <f>IFERROR(_xll.qlIndexFixing(Index1M,$H2781,TRUE,_xll.ohTrigger(RecalcTrigger,Trigger1M)),NA())</f>
        <v>3.511365829038382E-3</v>
      </c>
      <c r="K2781" s="44">
        <f>IFERROR(_xll.qlIndexFixing(Index3M,H2781,TRUE,_xll.ohTrigger(RecalcTrigger,Trigger3M)),NA())</f>
        <v>3.703666221275174E-3</v>
      </c>
      <c r="L2781" s="44">
        <f>IFERROR(_xll.qlIndexFixing(Index6M,$H2781,TRUE,_xll.ohTrigger(RecalcTrigger,Trigger6M)),NA())</f>
        <v>3.4391196780843513E-3</v>
      </c>
      <c r="M2781" s="145">
        <f>IFERROR(_xll.qlIndexFixing(Index1Y,$H2781,TRUE,_xll.ohTrigger(RecalcTrigger,Trigger1Y)),NA())</f>
        <v>3.9385118677976276E-3</v>
      </c>
      <c r="N2781" s="144">
        <f>IFERROR(_xll.qlIndexFixing(ONIndex1M,I2781,TRUE,_xll.ohTrigger(RecalcTrigger,Trigger1M)),NA())</f>
        <v>3.5139726836330709E-3</v>
      </c>
      <c r="O2781" s="44">
        <f>IFERROR(_xll.qlIndexFixing(ONIndex3M,I2781,TRUE,_xll.ohTrigger(RecalcTrigger,Trigger3M)),NA())</f>
        <v>3.7147782370183791E-3</v>
      </c>
      <c r="P2781" s="44">
        <f>IFERROR(_xll.qlIndexFixing(ONIndex6M,I2781,TRUE,_xll.ohTrigger(RecalcTrigger,Trigger6M)),NA())</f>
        <v>3.5467169919378705E-3</v>
      </c>
      <c r="Q2781" s="145">
        <f>IFERROR(_xll.qlIndexFixing(ONIndex1Y,I2781,TRUE,_xll.ohTrigger(RecalcTrigger,Trigger1Y)),NA())</f>
        <v>3.9783089444345165E-3</v>
      </c>
    </row>
    <row r="2782" spans="2:17" x14ac:dyDescent="0.2">
      <c r="B2782" s="39" t="s">
        <v>42</v>
      </c>
      <c r="D2782" s="42">
        <f>_xll.qlCalendarAdvance(Calendar,$D2781,B2782,"f",FALSE)</f>
        <v>59258</v>
      </c>
      <c r="E2782" s="139">
        <f>_xll.qlInterestRateIndexValueDate(IndexON,D2782)</f>
        <v>59258</v>
      </c>
      <c r="F2782" s="155">
        <f>IFERROR(_xll.qlIndexFixing(IndexON,D2782,TRUE,_xll.ohTrigger(RecalcTrigger,TriggerON)),NA())</f>
        <v>3.5610015074283297E-3</v>
      </c>
      <c r="H2782" s="42">
        <f>_xll.qlCalendarAdvance(Calendar,$H2781,B2782,"f",FALSE)</f>
        <v>59258</v>
      </c>
      <c r="I2782" s="139">
        <f>_xll.qlInterestRateIndexValueDate(Index1M,$H2782)</f>
        <v>59260</v>
      </c>
      <c r="J2782" s="144">
        <f>IFERROR(_xll.qlIndexFixing(Index1M,$H2782,TRUE,_xll.ohTrigger(RecalcTrigger,Trigger1M)),NA())</f>
        <v>3.5095004918217101E-3</v>
      </c>
      <c r="K2782" s="44">
        <f>IFERROR(_xll.qlIndexFixing(Index3M,H2782,TRUE,_xll.ohTrigger(RecalcTrigger,Trigger3M)),NA())</f>
        <v>3.7014234786192373E-3</v>
      </c>
      <c r="L2782" s="44">
        <f>IFERROR(_xll.qlIndexFixing(Index6M,$H2782,TRUE,_xll.ohTrigger(RecalcTrigger,Trigger6M)),NA())</f>
        <v>3.4321887002101824E-3</v>
      </c>
      <c r="M2782" s="145">
        <f>IFERROR(_xll.qlIndexFixing(Index1Y,$H2782,TRUE,_xll.ohTrigger(RecalcTrigger,Trigger1Y)),NA())</f>
        <v>3.9367580162253807E-3</v>
      </c>
      <c r="N2782" s="144">
        <f>IFERROR(_xll.qlIndexFixing(ONIndex1M,I2782,TRUE,_xll.ohTrigger(RecalcTrigger,Trigger1M)),NA())</f>
        <v>3.512309931616997E-3</v>
      </c>
      <c r="O2782" s="44">
        <f>IFERROR(_xll.qlIndexFixing(ONIndex3M,I2782,TRUE,_xll.ohTrigger(RecalcTrigger,Trigger3M)),NA())</f>
        <v>3.7131060986705933E-3</v>
      </c>
      <c r="P2782" s="44">
        <f>IFERROR(_xll.qlIndexFixing(ONIndex6M,I2782,TRUE,_xll.ohTrigger(RecalcTrigger,Trigger6M)),NA())</f>
        <v>3.5399169005678743E-3</v>
      </c>
      <c r="Q2782" s="145">
        <f>IFERROR(_xll.qlIndexFixing(ONIndex1Y,I2782,TRUE,_xll.ohTrigger(RecalcTrigger,Trigger1Y)),NA())</f>
        <v>3.976755309613722E-3</v>
      </c>
    </row>
    <row r="2783" spans="2:17" x14ac:dyDescent="0.2">
      <c r="B2783" s="39" t="s">
        <v>42</v>
      </c>
      <c r="D2783" s="42">
        <f>_xll.qlCalendarAdvance(Calendar,$D2782,B2783,"f",FALSE)</f>
        <v>59265</v>
      </c>
      <c r="E2783" s="139">
        <f>_xll.qlInterestRateIndexValueDate(IndexON,D2783)</f>
        <v>59265</v>
      </c>
      <c r="F2783" s="155">
        <f>IFERROR(_xll.qlIndexFixing(IndexON,D2783,TRUE,_xll.ohTrigger(RecalcTrigger,TriggerON)),NA())</f>
        <v>3.5588707447420376E-3</v>
      </c>
      <c r="H2783" s="42">
        <f>_xll.qlCalendarAdvance(Calendar,$H2782,B2783,"f",FALSE)</f>
        <v>59265</v>
      </c>
      <c r="I2783" s="139">
        <f>_xll.qlInterestRateIndexValueDate(Index1M,$H2783)</f>
        <v>59267</v>
      </c>
      <c r="J2783" s="144">
        <f>IFERROR(_xll.qlIndexFixing(Index1M,$H2783,TRUE,_xll.ohTrigger(RecalcTrigger,Trigger1M)),NA())</f>
        <v>3.5067750356279626E-3</v>
      </c>
      <c r="K2783" s="44">
        <f>IFERROR(_xll.qlIndexFixing(Index3M,H2783,TRUE,_xll.ohTrigger(RecalcTrigger,Trigger3M)),NA())</f>
        <v>3.6993348165278235E-3</v>
      </c>
      <c r="L2783" s="44">
        <f>IFERROR(_xll.qlIndexFixing(Index6M,$H2783,TRUE,_xll.ohTrigger(RecalcTrigger,Trigger6M)),NA())</f>
        <v>3.423576655922861E-3</v>
      </c>
      <c r="M2783" s="145">
        <f>IFERROR(_xll.qlIndexFixing(Index1Y,$H2783,TRUE,_xll.ohTrigger(RecalcTrigger,Trigger1Y)),NA())</f>
        <v>3.935021400909392E-3</v>
      </c>
      <c r="N2783" s="144">
        <f>IFERROR(_xll.qlIndexFixing(ONIndex1M,I2783,TRUE,_xll.ohTrigger(RecalcTrigger,Trigger1M)),NA())</f>
        <v>3.5099962598827972E-3</v>
      </c>
      <c r="O2783" s="44">
        <f>IFERROR(_xll.qlIndexFixing(ONIndex3M,I2783,TRUE,_xll.ohTrigger(RecalcTrigger,Trigger3M)),NA())</f>
        <v>3.7107798788937885E-3</v>
      </c>
      <c r="P2783" s="44">
        <f>IFERROR(_xll.qlIndexFixing(ONIndex6M,I2783,TRUE,_xll.ohTrigger(RecalcTrigger,Trigger6M)),NA())</f>
        <v>3.5304553939496941E-3</v>
      </c>
      <c r="Q2783" s="145">
        <f>IFERROR(_xll.qlIndexFixing(ONIndex1Y,I2783,TRUE,_xll.ohTrigger(RecalcTrigger,Trigger1Y)),NA())</f>
        <v>3.9745943551583451E-3</v>
      </c>
    </row>
    <row r="2784" spans="2:17" x14ac:dyDescent="0.2">
      <c r="B2784" s="39" t="s">
        <v>42</v>
      </c>
      <c r="D2784" s="42">
        <f>_xll.qlCalendarAdvance(Calendar,$D2783,B2784,"f",FALSE)</f>
        <v>59272</v>
      </c>
      <c r="E2784" s="139">
        <f>_xll.qlInterestRateIndexValueDate(IndexON,D2784)</f>
        <v>59272</v>
      </c>
      <c r="F2784" s="155">
        <f>IFERROR(_xll.qlIndexFixing(IndexON,D2784,TRUE,_xll.ohTrigger(RecalcTrigger,TriggerON)),NA())</f>
        <v>3.5567556755822238E-3</v>
      </c>
      <c r="H2784" s="42">
        <f>_xll.qlCalendarAdvance(Calendar,$H2783,B2784,"f",FALSE)</f>
        <v>59272</v>
      </c>
      <c r="I2784" s="139">
        <f>_xll.qlInterestRateIndexValueDate(Index1M,$H2784)</f>
        <v>59274</v>
      </c>
      <c r="J2784" s="144">
        <f>IFERROR(_xll.qlIndexFixing(Index1M,$H2784,TRUE,_xll.ohTrigger(RecalcTrigger,Trigger1M)),NA())</f>
        <v>3.5045045590961776E-3</v>
      </c>
      <c r="K2784" s="44">
        <f>IFERROR(_xll.qlIndexFixing(Index3M,H2784,TRUE,_xll.ohTrigger(RecalcTrigger,Trigger3M)),NA())</f>
        <v>3.6971257224105193E-3</v>
      </c>
      <c r="L2784" s="44">
        <f>IFERROR(_xll.qlIndexFixing(Index6M,$H2784,TRUE,_xll.ohTrigger(RecalcTrigger,Trigger6M)),NA())</f>
        <v>3.4150348896069601E-3</v>
      </c>
      <c r="M2784" s="145">
        <f>IFERROR(_xll.qlIndexFixing(Index1Y,$H2784,TRUE,_xll.ohTrigger(RecalcTrigger,Trigger1Y)),NA())</f>
        <v>3.9329429732536695E-3</v>
      </c>
      <c r="N2784" s="144">
        <f>IFERROR(_xll.qlIndexFixing(ONIndex1M,I2784,TRUE,_xll.ohTrigger(RecalcTrigger,Trigger1M)),NA())</f>
        <v>3.5076991584137573E-3</v>
      </c>
      <c r="O2784" s="44">
        <f>IFERROR(_xll.qlIndexFixing(ONIndex3M,I2784,TRUE,_xll.ohTrigger(RecalcTrigger,Trigger3M)),NA())</f>
        <v>3.7084709217882761E-3</v>
      </c>
      <c r="P2784" s="44">
        <f>IFERROR(_xll.qlIndexFixing(ONIndex6M,I2784,TRUE,_xll.ohTrigger(RecalcTrigger,Trigger6M)),NA())</f>
        <v>3.521062396210084E-3</v>
      </c>
      <c r="Q2784" s="145">
        <f>IFERROR(_xll.qlIndexFixing(ONIndex1Y,I2784,TRUE,_xll.ohTrigger(RecalcTrigger,Trigger1Y)),NA())</f>
        <v>3.9724499149329517E-3</v>
      </c>
    </row>
    <row r="2785" spans="2:17" x14ac:dyDescent="0.2">
      <c r="B2785" s="39" t="s">
        <v>42</v>
      </c>
      <c r="D2785" s="42">
        <f>_xll.qlCalendarAdvance(Calendar,$D2784,B2785,"f",FALSE)</f>
        <v>59279</v>
      </c>
      <c r="E2785" s="139">
        <f>_xll.qlInterestRateIndexValueDate(IndexON,D2785)</f>
        <v>59279</v>
      </c>
      <c r="F2785" s="155">
        <f>IFERROR(_xll.qlIndexFixing(IndexON,D2785,TRUE,_xll.ohTrigger(RecalcTrigger,TriggerON)),NA())</f>
        <v>3.5546563264876596E-3</v>
      </c>
      <c r="H2785" s="42">
        <f>_xll.qlCalendarAdvance(Calendar,$H2784,B2785,"f",FALSE)</f>
        <v>59279</v>
      </c>
      <c r="I2785" s="139">
        <f>_xll.qlInterestRateIndexValueDate(Index1M,$H2785)</f>
        <v>59281</v>
      </c>
      <c r="J2785" s="144">
        <f>IFERROR(_xll.qlIndexFixing(Index1M,$H2785,TRUE,_xll.ohTrigger(RecalcTrigger,Trigger1M)),NA())</f>
        <v>3.5022507343093756E-3</v>
      </c>
      <c r="K2785" s="44">
        <f>IFERROR(_xll.qlIndexFixing(Index3M,H2785,TRUE,_xll.ohTrigger(RecalcTrigger,Trigger3M)),NA())</f>
        <v>3.6949341089070947E-3</v>
      </c>
      <c r="L2785" s="44">
        <f>IFERROR(_xll.qlIndexFixing(Index6M,$H2785,TRUE,_xll.ohTrigger(RecalcTrigger,Trigger6M)),NA())</f>
        <v>3.4065635301709484E-3</v>
      </c>
      <c r="M2785" s="145">
        <f>IFERROR(_xll.qlIndexFixing(Index1Y,$H2785,TRUE,_xll.ohTrigger(RecalcTrigger,Trigger1Y)),NA())</f>
        <v>3.9315999856489149E-3</v>
      </c>
      <c r="N2785" s="144">
        <f>IFERROR(_xll.qlIndexFixing(ONIndex1M,I2785,TRUE,_xll.ohTrigger(RecalcTrigger,Trigger1M)),NA())</f>
        <v>3.5054186560667944E-3</v>
      </c>
      <c r="O2785" s="44">
        <f>IFERROR(_xll.qlIndexFixing(ONIndex3M,I2785,TRUE,_xll.ohTrigger(RecalcTrigger,Trigger3M)),NA())</f>
        <v>3.7061792566905893E-3</v>
      </c>
      <c r="P2785" s="44">
        <f>IFERROR(_xll.qlIndexFixing(ONIndex6M,I2785,TRUE,_xll.ohTrigger(RecalcTrigger,Trigger6M)),NA())</f>
        <v>3.5117380368454576E-3</v>
      </c>
      <c r="Q2785" s="145">
        <f>IFERROR(_xll.qlIndexFixing(ONIndex1Y,I2785,TRUE,_xll.ohTrigger(RecalcTrigger,Trigger1Y)),NA())</f>
        <v>3.9703220155562491E-3</v>
      </c>
    </row>
    <row r="2786" spans="2:17" x14ac:dyDescent="0.2">
      <c r="B2786" s="39" t="s">
        <v>42</v>
      </c>
      <c r="D2786" s="42">
        <f>_xll.qlCalendarAdvance(Calendar,$D2785,B2786,"f",FALSE)</f>
        <v>59286</v>
      </c>
      <c r="E2786" s="139">
        <f>_xll.qlInterestRateIndexValueDate(IndexON,D2786)</f>
        <v>59286</v>
      </c>
      <c r="F2786" s="155">
        <f>IFERROR(_xll.qlIndexFixing(IndexON,D2786,TRUE,_xll.ohTrigger(RecalcTrigger,TriggerON)),NA())</f>
        <v>3.5525727248764127E-3</v>
      </c>
      <c r="H2786" s="42">
        <f>_xll.qlCalendarAdvance(Calendar,$H2785,B2786,"f",FALSE)</f>
        <v>59286</v>
      </c>
      <c r="I2786" s="139">
        <f>_xll.qlInterestRateIndexValueDate(Index1M,$H2786)</f>
        <v>59288</v>
      </c>
      <c r="J2786" s="144">
        <f>IFERROR(_xll.qlIndexFixing(Index1M,$H2786,TRUE,_xll.ohTrigger(RecalcTrigger,Trigger1M)),NA())</f>
        <v>3.5000135899770912E-3</v>
      </c>
      <c r="K2786" s="44">
        <f>IFERROR(_xll.qlIndexFixing(Index3M,H2786,TRUE,_xll.ohTrigger(RecalcTrigger,Trigger3M)),NA())</f>
        <v>3.692760005254822E-3</v>
      </c>
      <c r="L2786" s="44">
        <f>IFERROR(_xll.qlIndexFixing(Index6M,$H2786,TRUE,_xll.ohTrigger(RecalcTrigger,Trigger6M)),NA())</f>
        <v>3.3981627065289726E-3</v>
      </c>
      <c r="M2786" s="145">
        <f>IFERROR(_xll.qlIndexFixing(Index1Y,$H2786,TRUE,_xll.ohTrigger(RecalcTrigger,Trigger1Y)),NA())</f>
        <v>3.9299152390077615E-3</v>
      </c>
      <c r="N2786" s="144">
        <f>IFERROR(_xll.qlIndexFixing(ONIndex1M,I2786,TRUE,_xll.ohTrigger(RecalcTrigger,Trigger1M)),NA())</f>
        <v>3.5028327300334894E-3</v>
      </c>
      <c r="O2786" s="44">
        <f>IFERROR(_xll.qlIndexFixing(ONIndex3M,I2786,TRUE,_xll.ohTrigger(RecalcTrigger,Trigger3M)),NA())</f>
        <v>3.7035814222630137E-3</v>
      </c>
      <c r="P2786" s="44">
        <f>IFERROR(_xll.qlIndexFixing(ONIndex6M,I2786,TRUE,_xll.ohTrigger(RecalcTrigger,Trigger6M)),NA())</f>
        <v>3.5011658394878964E-3</v>
      </c>
      <c r="Q2786" s="145">
        <f>IFERROR(_xll.qlIndexFixing(ONIndex1Y,I2786,TRUE,_xll.ohTrigger(RecalcTrigger,Trigger1Y)),NA())</f>
        <v>3.9679104188738989E-3</v>
      </c>
    </row>
    <row r="2787" spans="2:17" x14ac:dyDescent="0.2">
      <c r="B2787" s="39" t="s">
        <v>42</v>
      </c>
      <c r="D2787" s="42">
        <f>_xll.qlCalendarAdvance(Calendar,$D2786,B2787,"f",FALSE)</f>
        <v>59293</v>
      </c>
      <c r="E2787" s="139">
        <f>_xll.qlInterestRateIndexValueDate(IndexON,D2787)</f>
        <v>59293</v>
      </c>
      <c r="F2787" s="155">
        <f>IFERROR(_xll.qlIndexFixing(IndexON,D2787,TRUE,_xll.ohTrigger(RecalcTrigger,TriggerON)),NA())</f>
        <v>3.5505048972073183E-3</v>
      </c>
      <c r="H2787" s="42">
        <f>_xll.qlCalendarAdvance(Calendar,$H2786,B2787,"f",FALSE)</f>
        <v>59293</v>
      </c>
      <c r="I2787" s="139">
        <f>_xll.qlInterestRateIndexValueDate(Index1M,$H2787)</f>
        <v>59295</v>
      </c>
      <c r="J2787" s="144">
        <f>IFERROR(_xll.qlIndexFixing(Index1M,$H2787,TRUE,_xll.ohTrigger(RecalcTrigger,Trigger1M)),NA())</f>
        <v>3.4977931548163532E-3</v>
      </c>
      <c r="K2787" s="44">
        <f>IFERROR(_xll.qlIndexFixing(Index3M,H2787,TRUE,_xll.ohTrigger(RecalcTrigger,Trigger3M)),NA())</f>
        <v>3.6904717163500009E-3</v>
      </c>
      <c r="L2787" s="44">
        <f>IFERROR(_xll.qlIndexFixing(Index6M,$H2787,TRUE,_xll.ohTrigger(RecalcTrigger,Trigger6M)),NA())</f>
        <v>3.3881711565033894E-3</v>
      </c>
      <c r="M2787" s="145">
        <f>IFERROR(_xll.qlIndexFixing(Index1Y,$H2787,TRUE,_xll.ohTrigger(RecalcTrigger,Trigger1Y)),NA())</f>
        <v>3.9282478352290961E-3</v>
      </c>
      <c r="N2787" s="144">
        <f>IFERROR(_xll.qlIndexFixing(ONIndex1M,I2787,TRUE,_xll.ohTrigger(RecalcTrigger,Trigger1M)),NA())</f>
        <v>3.5009075635272779E-3</v>
      </c>
      <c r="O2787" s="44">
        <f>IFERROR(_xll.qlIndexFixing(ONIndex3M,I2787,TRUE,_xll.ohTrigger(RecalcTrigger,Trigger3M)),NA())</f>
        <v>3.7016479195450813E-3</v>
      </c>
      <c r="P2787" s="44">
        <f>IFERROR(_xll.qlIndexFixing(ONIndex6M,I2787,TRUE,_xll.ohTrigger(RecalcTrigger,Trigger6M)),NA())</f>
        <v>3.4932957517863628E-3</v>
      </c>
      <c r="Q2787" s="145">
        <f>IFERROR(_xll.qlIndexFixing(ONIndex1Y,I2787,TRUE,_xll.ohTrigger(RecalcTrigger,Trigger1Y)),NA())</f>
        <v>3.966115945903681E-3</v>
      </c>
    </row>
    <row r="2788" spans="2:17" x14ac:dyDescent="0.2">
      <c r="B2788" s="39" t="s">
        <v>42</v>
      </c>
      <c r="D2788" s="42">
        <f>_xll.qlCalendarAdvance(Calendar,$D2787,B2788,"f",FALSE)</f>
        <v>59300</v>
      </c>
      <c r="E2788" s="139">
        <f>_xll.qlInterestRateIndexValueDate(IndexON,D2788)</f>
        <v>59300</v>
      </c>
      <c r="F2788" s="155">
        <f>IFERROR(_xll.qlIndexFixing(IndexON,D2788,TRUE,_xll.ohTrigger(RecalcTrigger,TriggerON)),NA())</f>
        <v>3.5484528707385721E-3</v>
      </c>
      <c r="H2788" s="42">
        <f>_xll.qlCalendarAdvance(Calendar,$H2787,B2788,"f",FALSE)</f>
        <v>59300</v>
      </c>
      <c r="I2788" s="139">
        <f>_xll.qlInterestRateIndexValueDate(Index1M,$H2788)</f>
        <v>59302</v>
      </c>
      <c r="J2788" s="144">
        <f>IFERROR(_xll.qlIndexFixing(Index1M,$H2788,TRUE,_xll.ohTrigger(RecalcTrigger,Trigger1M)),NA())</f>
        <v>3.4955894575491864E-3</v>
      </c>
      <c r="K2788" s="44">
        <f>IFERROR(_xll.qlIndexFixing(Index3M,H2788,TRUE,_xll.ohTrigger(RecalcTrigger,Trigger3M)),NA())</f>
        <v>3.6883339587816437E-3</v>
      </c>
      <c r="L2788" s="44">
        <f>IFERROR(_xll.qlIndexFixing(Index6M,$H2788,TRUE,_xll.ohTrigger(RecalcTrigger,Trigger6M)),NA())</f>
        <v>3.3799268676917575E-3</v>
      </c>
      <c r="M2788" s="145">
        <f>IFERROR(_xll.qlIndexFixing(Index1Y,$H2788,TRUE,_xll.ohTrigger(RecalcTrigger,Trigger1Y)),NA())</f>
        <v>3.9265978009668853E-3</v>
      </c>
      <c r="N2788" s="144">
        <f>IFERROR(_xll.qlIndexFixing(ONIndex1M,I2788,TRUE,_xll.ohTrigger(RecalcTrigger,Trigger1M)),NA())</f>
        <v>3.49867703080875E-3</v>
      </c>
      <c r="O2788" s="44">
        <f>IFERROR(_xll.qlIndexFixing(ONIndex3M,I2788,TRUE,_xll.ohTrigger(RecalcTrigger,Trigger3M)),NA())</f>
        <v>3.6994083058505822E-3</v>
      </c>
      <c r="P2788" s="44">
        <f>IFERROR(_xll.qlIndexFixing(ONIndex6M,I2788,TRUE,_xll.ohTrigger(RecalcTrigger,Trigger6M)),NA())</f>
        <v>3.4841780851646575E-3</v>
      </c>
      <c r="Q2788" s="145">
        <f>IFERROR(_xll.qlIndexFixing(ONIndex1Y,I2788,TRUE,_xll.ohTrigger(RecalcTrigger,Trigger1Y)),NA())</f>
        <v>3.9640378289451661E-3</v>
      </c>
    </row>
    <row r="2789" spans="2:17" x14ac:dyDescent="0.2">
      <c r="B2789" s="39" t="s">
        <v>42</v>
      </c>
      <c r="D2789" s="42">
        <f>_xll.qlCalendarAdvance(Calendar,$D2788,B2789,"f",FALSE)</f>
        <v>59307</v>
      </c>
      <c r="E2789" s="139">
        <f>_xll.qlInterestRateIndexValueDate(IndexON,D2789)</f>
        <v>59307</v>
      </c>
      <c r="F2789" s="155">
        <f>IFERROR(_xll.qlIndexFixing(IndexON,D2789,TRUE,_xll.ohTrigger(RecalcTrigger,TriggerON)),NA())</f>
        <v>3.5464166722487533E-3</v>
      </c>
      <c r="H2789" s="42">
        <f>_xll.qlCalendarAdvance(Calendar,$H2788,B2789,"f",FALSE)</f>
        <v>59307</v>
      </c>
      <c r="I2789" s="139">
        <f>_xll.qlInterestRateIndexValueDate(Index1M,$H2789)</f>
        <v>59309</v>
      </c>
      <c r="J2789" s="144">
        <f>IFERROR(_xll.qlIndexFixing(Index1M,$H2789,TRUE,_xll.ohTrigger(RecalcTrigger,Trigger1M)),NA())</f>
        <v>3.4934025268926194E-3</v>
      </c>
      <c r="K2789" s="44">
        <f>IFERROR(_xll.qlIndexFixing(Index3M,H2789,TRUE,_xll.ohTrigger(RecalcTrigger,Trigger3M)),NA())</f>
        <v>3.6862138010687728E-3</v>
      </c>
      <c r="L2789" s="44">
        <f>IFERROR(_xll.qlIndexFixing(Index6M,$H2789,TRUE,_xll.ohTrigger(RecalcTrigger,Trigger6M)),NA())</f>
        <v>3.3717535316364843E-3</v>
      </c>
      <c r="M2789" s="145">
        <f>IFERROR(_xll.qlIndexFixing(Index1Y,$H2789,TRUE,_xll.ohTrigger(RecalcTrigger,Trigger1Y)),NA())</f>
        <v>3.9249651628748784E-3</v>
      </c>
      <c r="N2789" s="144">
        <f>IFERROR(_xll.qlIndexFixing(ONIndex1M,I2789,TRUE,_xll.ohTrigger(RecalcTrigger,Trigger1M)),NA())</f>
        <v>3.4964632120004779E-3</v>
      </c>
      <c r="O2789" s="44">
        <f>IFERROR(_xll.qlIndexFixing(ONIndex3M,I2789,TRUE,_xll.ohTrigger(RecalcTrigger,Trigger3M)),NA())</f>
        <v>3.6971861011902973E-3</v>
      </c>
      <c r="P2789" s="44">
        <f>IFERROR(_xll.qlIndexFixing(ONIndex6M,I2789,TRUE,_xll.ohTrigger(RecalcTrigger,Trigger6M)),NA())</f>
        <v>3.4751295754631428E-3</v>
      </c>
      <c r="Q2789" s="145">
        <f>IFERROR(_xll.qlIndexFixing(ONIndex1Y,I2789,TRUE,_xll.ohTrigger(RecalcTrigger,Trigger1Y)),NA())</f>
        <v>3.9619763592302348E-3</v>
      </c>
    </row>
    <row r="2790" spans="2:17" x14ac:dyDescent="0.2">
      <c r="B2790" s="39" t="s">
        <v>42</v>
      </c>
      <c r="D2790" s="42">
        <f>_xll.qlCalendarAdvance(Calendar,$D2789,B2790,"f",FALSE)</f>
        <v>59314</v>
      </c>
      <c r="E2790" s="139">
        <f>_xll.qlInterestRateIndexValueDate(IndexON,D2790)</f>
        <v>59314</v>
      </c>
      <c r="F2790" s="155">
        <f>IFERROR(_xll.qlIndexFixing(IndexON,D2790,TRUE,_xll.ohTrigger(RecalcTrigger,TriggerON)),NA())</f>
        <v>3.5443963286763136E-3</v>
      </c>
      <c r="H2790" s="42">
        <f>_xll.qlCalendarAdvance(Calendar,$H2789,B2790,"f",FALSE)</f>
        <v>59314</v>
      </c>
      <c r="I2790" s="139">
        <f>_xll.qlInterestRateIndexValueDate(Index1M,$H2790)</f>
        <v>59316</v>
      </c>
      <c r="J2790" s="144">
        <f>IFERROR(_xll.qlIndexFixing(Index1M,$H2790,TRUE,_xll.ohTrigger(RecalcTrigger,Trigger1M)),NA())</f>
        <v>3.4912323915586851E-3</v>
      </c>
      <c r="K2790" s="44">
        <f>IFERROR(_xll.qlIndexFixing(Index3M,H2790,TRUE,_xll.ohTrigger(RecalcTrigger,Trigger3M)),NA())</f>
        <v>3.6841112724549522E-3</v>
      </c>
      <c r="L2790" s="44">
        <f>IFERROR(_xll.qlIndexFixing(Index6M,$H2790,TRUE,_xll.ohTrigger(RecalcTrigger,Trigger6M)),NA())</f>
        <v>3.3636512772641162E-3</v>
      </c>
      <c r="M2790" s="145">
        <f>IFERROR(_xll.qlIndexFixing(Index1Y,$H2790,TRUE,_xll.ohTrigger(RecalcTrigger,Trigger1Y)),NA())</f>
        <v>3.9233499476079171E-3</v>
      </c>
      <c r="N2790" s="144">
        <f>IFERROR(_xll.qlIndexFixing(ONIndex1M,I2790,TRUE,_xll.ohTrigger(RecalcTrigger,Trigger1M)),NA())</f>
        <v>3.4942661359593785E-3</v>
      </c>
      <c r="O2790" s="44">
        <f>IFERROR(_xll.qlIndexFixing(ONIndex3M,I2790,TRUE,_xll.ohTrigger(RecalcTrigger,Trigger3M)),NA())</f>
        <v>3.6949813345810156E-3</v>
      </c>
      <c r="P2790" s="44">
        <f>IFERROR(_xll.qlIndexFixing(ONIndex6M,I2790,TRUE,_xll.ohTrigger(RecalcTrigger,Trigger6M)),NA())</f>
        <v>3.4661503520183601E-3</v>
      </c>
      <c r="Q2790" s="145">
        <f>IFERROR(_xll.qlIndexFixing(ONIndex1Y,I2790,TRUE,_xll.ohTrigger(RecalcTrigger,Trigger1Y)),NA())</f>
        <v>3.9599315636174026E-3</v>
      </c>
    </row>
    <row r="2791" spans="2:17" x14ac:dyDescent="0.2">
      <c r="B2791" s="39" t="s">
        <v>42</v>
      </c>
      <c r="D2791" s="42">
        <f>_xll.qlCalendarAdvance(Calendar,$D2790,B2791,"f",FALSE)</f>
        <v>59321</v>
      </c>
      <c r="E2791" s="139">
        <f>_xll.qlInterestRateIndexValueDate(IndexON,D2791)</f>
        <v>59321</v>
      </c>
      <c r="F2791" s="155">
        <f>IFERROR(_xll.qlIndexFixing(IndexON,D2791,TRUE,_xll.ohTrigger(RecalcTrigger,TriggerON)),NA())</f>
        <v>3.5423918671195764E-3</v>
      </c>
      <c r="H2791" s="42">
        <f>_xll.qlCalendarAdvance(Calendar,$H2790,B2791,"f",FALSE)</f>
        <v>59321</v>
      </c>
      <c r="I2791" s="139">
        <f>_xll.qlInterestRateIndexValueDate(Index1M,$H2791)</f>
        <v>59323</v>
      </c>
      <c r="J2791" s="144">
        <f>IFERROR(_xll.qlIndexFixing(Index1M,$H2791,TRUE,_xll.ohTrigger(RecalcTrigger,Trigger1M)),NA())</f>
        <v>3.4890790802744043E-3</v>
      </c>
      <c r="K2791" s="44">
        <f>IFERROR(_xll.qlIndexFixing(Index3M,H2791,TRUE,_xll.ohTrigger(RecalcTrigger,Trigger3M)),NA())</f>
        <v>3.6820264021785324E-3</v>
      </c>
      <c r="L2791" s="44">
        <f>IFERROR(_xll.qlIndexFixing(Index6M,$H2791,TRUE,_xll.ohTrigger(RecalcTrigger,Trigger6M)),NA())</f>
        <v>3.3572211376056843E-3</v>
      </c>
      <c r="M2791" s="145">
        <f>IFERROR(_xll.qlIndexFixing(Index1Y,$H2791,TRUE,_xll.ohTrigger(RecalcTrigger,Trigger1Y)),NA())</f>
        <v>3.9217521818217197E-3</v>
      </c>
      <c r="N2791" s="144">
        <f>IFERROR(_xll.qlIndexFixing(ONIndex1M,I2791,TRUE,_xll.ohTrigger(RecalcTrigger,Trigger1M)),NA())</f>
        <v>3.4920858313025605E-3</v>
      </c>
      <c r="O2791" s="44">
        <f>IFERROR(_xll.qlIndexFixing(ONIndex3M,I2791,TRUE,_xll.ohTrigger(RecalcTrigger,Trigger3M)),NA())</f>
        <v>3.6927940355191424E-3</v>
      </c>
      <c r="P2791" s="44">
        <f>IFERROR(_xll.qlIndexFixing(ONIndex6M,I2791,TRUE,_xll.ohTrigger(RecalcTrigger,Trigger6M)),NA())</f>
        <v>3.4572405445665311E-3</v>
      </c>
      <c r="Q2791" s="145">
        <f>IFERROR(_xll.qlIndexFixing(ONIndex1Y,I2791,TRUE,_xll.ohTrigger(RecalcTrigger,Trigger1Y)),NA())</f>
        <v>3.9579034686454406E-3</v>
      </c>
    </row>
    <row r="2792" spans="2:17" x14ac:dyDescent="0.2">
      <c r="B2792" s="39" t="s">
        <v>42</v>
      </c>
      <c r="D2792" s="42">
        <f>_xll.qlCalendarAdvance(Calendar,$D2791,B2792,"f",FALSE)</f>
        <v>59328</v>
      </c>
      <c r="E2792" s="139">
        <f>_xll.qlInterestRateIndexValueDate(IndexON,D2792)</f>
        <v>59328</v>
      </c>
      <c r="F2792" s="155">
        <f>IFERROR(_xll.qlIndexFixing(IndexON,D2792,TRUE,_xll.ohTrigger(RecalcTrigger,TriggerON)),NA())</f>
        <v>3.5404033144370572E-3</v>
      </c>
      <c r="H2792" s="42">
        <f>_xll.qlCalendarAdvance(Calendar,$H2791,B2792,"f",FALSE)</f>
        <v>59328</v>
      </c>
      <c r="I2792" s="139">
        <f>_xll.qlInterestRateIndexValueDate(Index1M,$H2792)</f>
        <v>59330</v>
      </c>
      <c r="J2792" s="144">
        <f>IFERROR(_xll.qlIndexFixing(Index1M,$H2792,TRUE,_xll.ohTrigger(RecalcTrigger,Trigger1M)),NA())</f>
        <v>3.4869426217518096E-3</v>
      </c>
      <c r="K2792" s="44">
        <f>IFERROR(_xll.qlIndexFixing(Index3M,H2792,TRUE,_xll.ohTrigger(RecalcTrigger,Trigger3M)),NA())</f>
        <v>3.6799592194822089E-3</v>
      </c>
      <c r="L2792" s="44">
        <f>IFERROR(_xll.qlIndexFixing(Index6M,$H2792,TRUE,_xll.ohTrigger(RecalcTrigger,Trigger6M)),NA())</f>
        <v>3.3492462362290343E-3</v>
      </c>
      <c r="M2792" s="145">
        <f>IFERROR(_xll.qlIndexFixing(Index1Y,$H2792,TRUE,_xll.ohTrigger(RecalcTrigger,Trigger1Y)),NA())</f>
        <v>3.9201718921728817E-3</v>
      </c>
      <c r="N2792" s="144">
        <f>IFERROR(_xll.qlIndexFixing(ONIndex1M,I2792,TRUE,_xll.ohTrigger(RecalcTrigger,Trigger1M)),NA())</f>
        <v>3.4899223267270685E-3</v>
      </c>
      <c r="O2792" s="44">
        <f>IFERROR(_xll.qlIndexFixing(ONIndex3M,I2792,TRUE,_xll.ohTrigger(RecalcTrigger,Trigger3M)),NA())</f>
        <v>3.6906242331014028E-3</v>
      </c>
      <c r="P2792" s="44">
        <f>IFERROR(_xll.qlIndexFixing(ONIndex6M,I2792,TRUE,_xll.ohTrigger(RecalcTrigger,Trigger6M)),NA())</f>
        <v>3.4484002826840054E-3</v>
      </c>
      <c r="Q2792" s="145">
        <f>IFERROR(_xll.qlIndexFixing(ONIndex1Y,I2792,TRUE,_xll.ohTrigger(RecalcTrigger,Trigger1Y)),NA())</f>
        <v>3.9558921009330561E-3</v>
      </c>
    </row>
    <row r="2793" spans="2:17" x14ac:dyDescent="0.2">
      <c r="B2793" s="39" t="s">
        <v>42</v>
      </c>
      <c r="D2793" s="42">
        <f>_xll.qlCalendarAdvance(Calendar,$D2792,B2793,"f",FALSE)</f>
        <v>59335</v>
      </c>
      <c r="E2793" s="139">
        <f>_xll.qlInterestRateIndexValueDate(IndexON,D2793)</f>
        <v>59335</v>
      </c>
      <c r="F2793" s="155">
        <f>IFERROR(_xll.qlIndexFixing(IndexON,D2793,TRUE,_xll.ohTrigger(RecalcTrigger,TriggerON)),NA())</f>
        <v>3.5384306974872715E-3</v>
      </c>
      <c r="H2793" s="42">
        <f>_xll.qlCalendarAdvance(Calendar,$H2792,B2793,"f",FALSE)</f>
        <v>59335</v>
      </c>
      <c r="I2793" s="139">
        <f>_xll.qlInterestRateIndexValueDate(Index1M,$H2793)</f>
        <v>59337</v>
      </c>
      <c r="J2793" s="144">
        <f>IFERROR(_xll.qlIndexFixing(Index1M,$H2793,TRUE,_xll.ohTrigger(RecalcTrigger,Trigger1M)),NA())</f>
        <v>3.4848230447079298E-3</v>
      </c>
      <c r="K2793" s="44">
        <f>IFERROR(_xll.qlIndexFixing(Index3M,H2793,TRUE,_xll.ohTrigger(RecalcTrigger,Trigger3M)),NA())</f>
        <v>3.6779097536086768E-3</v>
      </c>
      <c r="L2793" s="44">
        <f>IFERROR(_xll.qlIndexFixing(Index6M,$H2793,TRUE,_xll.ohTrigger(RecalcTrigger,Trigger6M)),NA())</f>
        <v>3.3413427731974602E-3</v>
      </c>
      <c r="M2793" s="145">
        <f>IFERROR(_xll.qlIndexFixing(Index1Y,$H2793,TRUE,_xll.ohTrigger(RecalcTrigger,Trigger1Y)),NA())</f>
        <v>3.9186091053182168E-3</v>
      </c>
      <c r="N2793" s="144">
        <f>IFERROR(_xll.qlIndexFixing(ONIndex1M,I2793,TRUE,_xll.ohTrigger(RecalcTrigger,Trigger1M)),NA())</f>
        <v>3.4877756510898195E-3</v>
      </c>
      <c r="O2793" s="44">
        <f>IFERROR(_xll.qlIndexFixing(ONIndex3M,I2793,TRUE,_xll.ohTrigger(RecalcTrigger,Trigger3M)),NA())</f>
        <v>3.6884719566643298E-3</v>
      </c>
      <c r="P2793" s="44">
        <f>IFERROR(_xll.qlIndexFixing(ONIndex6M,I2793,TRUE,_xll.ohTrigger(RecalcTrigger,Trigger6M)),NA())</f>
        <v>3.4396296959471329E-3</v>
      </c>
      <c r="Q2793" s="145">
        <f>IFERROR(_xll.qlIndexFixing(ONIndex1Y,I2793,TRUE,_xll.ohTrigger(RecalcTrigger,Trigger1Y)),NA())</f>
        <v>3.9538974871788923E-3</v>
      </c>
    </row>
    <row r="2794" spans="2:17" x14ac:dyDescent="0.2">
      <c r="B2794" s="39" t="s">
        <v>42</v>
      </c>
      <c r="D2794" s="42">
        <f>_xll.qlCalendarAdvance(Calendar,$D2793,B2794,"f",FALSE)</f>
        <v>59342</v>
      </c>
      <c r="E2794" s="139">
        <f>_xll.qlInterestRateIndexValueDate(IndexON,D2794)</f>
        <v>59342</v>
      </c>
      <c r="F2794" s="155">
        <f>IFERROR(_xll.qlIndexFixing(IndexON,D2794,TRUE,_xll.ohTrigger(RecalcTrigger,TriggerON)),NA())</f>
        <v>3.5364740433685427E-3</v>
      </c>
      <c r="H2794" s="42">
        <f>_xll.qlCalendarAdvance(Calendar,$H2793,B2794,"f",FALSE)</f>
        <v>59342</v>
      </c>
      <c r="I2794" s="139">
        <f>_xll.qlInterestRateIndexValueDate(Index1M,$H2794)</f>
        <v>59344</v>
      </c>
      <c r="J2794" s="144">
        <f>IFERROR(_xll.qlIndexFixing(Index1M,$H2794,TRUE,_xll.ohTrigger(RecalcTrigger,Trigger1M)),NA())</f>
        <v>3.4827203778622917E-3</v>
      </c>
      <c r="K2794" s="44">
        <f>IFERROR(_xll.qlIndexFixing(Index3M,H2794,TRUE,_xll.ohTrigger(RecalcTrigger,Trigger3M)),NA())</f>
        <v>3.6758780337980248E-3</v>
      </c>
      <c r="L2794" s="44">
        <f>IFERROR(_xll.qlIndexFixing(Index6M,$H2794,TRUE,_xll.ohTrigger(RecalcTrigger,Trigger6M)),NA())</f>
        <v>3.3335108774705368E-3</v>
      </c>
      <c r="M2794" s="145">
        <f>IFERROR(_xll.qlIndexFixing(Index1Y,$H2794,TRUE,_xll.ohTrigger(RecalcTrigger,Trigger1Y)),NA())</f>
        <v>3.9170638479160717E-3</v>
      </c>
      <c r="N2794" s="144">
        <f>IFERROR(_xll.qlIndexFixing(ONIndex1M,I2794,TRUE,_xll.ohTrigger(RecalcTrigger,Trigger1M)),NA())</f>
        <v>3.485645832927986E-3</v>
      </c>
      <c r="O2794" s="44">
        <f>IFERROR(_xll.qlIndexFixing(ONIndex3M,I2794,TRUE,_xll.ohTrigger(RecalcTrigger,Trigger3M)),NA())</f>
        <v>3.6863372353845847E-3</v>
      </c>
      <c r="P2794" s="44">
        <f>IFERROR(_xll.qlIndexFixing(ONIndex6M,I2794,TRUE,_xll.ohTrigger(RecalcTrigger,Trigger6M)),NA())</f>
        <v>3.4309289140921351E-3</v>
      </c>
      <c r="Q2794" s="145">
        <f>IFERROR(_xll.qlIndexFixing(ONIndex1Y,I2794,TRUE,_xll.ohTrigger(RecalcTrigger,Trigger1Y)),NA())</f>
        <v>3.9519196540016566E-3</v>
      </c>
    </row>
    <row r="2795" spans="2:17" x14ac:dyDescent="0.2">
      <c r="B2795" s="39" t="s">
        <v>42</v>
      </c>
      <c r="D2795" s="42">
        <f>_xll.qlCalendarAdvance(Calendar,$D2794,B2795,"f",FALSE)</f>
        <v>59349</v>
      </c>
      <c r="E2795" s="139">
        <f>_xll.qlInterestRateIndexValueDate(IndexON,D2795)</f>
        <v>59349</v>
      </c>
      <c r="F2795" s="155">
        <f>IFERROR(_xll.qlIndexFixing(IndexON,D2795,TRUE,_xll.ohTrigger(RecalcTrigger,TriggerON)),NA())</f>
        <v>3.5345333789393862E-3</v>
      </c>
      <c r="H2795" s="42">
        <f>_xll.qlCalendarAdvance(Calendar,$H2794,B2795,"f",FALSE)</f>
        <v>59349</v>
      </c>
      <c r="I2795" s="139">
        <f>_xll.qlInterestRateIndexValueDate(Index1M,$H2795)</f>
        <v>59351</v>
      </c>
      <c r="J2795" s="144">
        <f>IFERROR(_xll.qlIndexFixing(Index1M,$H2795,TRUE,_xll.ohTrigger(RecalcTrigger,Trigger1M)),NA())</f>
        <v>3.4806346499294261E-3</v>
      </c>
      <c r="K2795" s="44">
        <f>IFERROR(_xll.qlIndexFixing(Index3M,H2795,TRUE,_xll.ohTrigger(RecalcTrigger,Trigger3M)),NA())</f>
        <v>3.6738640892912101E-3</v>
      </c>
      <c r="L2795" s="44">
        <f>IFERROR(_xll.qlIndexFixing(Index6M,$H2795,TRUE,_xll.ohTrigger(RecalcTrigger,Trigger6M)),NA())</f>
        <v>3.3257506780108971E-3</v>
      </c>
      <c r="M2795" s="145">
        <f>IFERROR(_xll.qlIndexFixing(Index1Y,$H2795,TRUE,_xll.ohTrigger(RecalcTrigger,Trigger1Y)),NA())</f>
        <v>3.9155361466247929E-3</v>
      </c>
      <c r="N2795" s="144">
        <f>IFERROR(_xll.qlIndexFixing(ONIndex1M,I2795,TRUE,_xll.ohTrigger(RecalcTrigger,Trigger1M)),NA())</f>
        <v>3.483532901018549E-3</v>
      </c>
      <c r="O2795" s="44">
        <f>IFERROR(_xll.qlIndexFixing(ONIndex3M,I2795,TRUE,_xll.ohTrigger(RecalcTrigger,Trigger3M)),NA())</f>
        <v>3.6842200984388285E-3</v>
      </c>
      <c r="P2795" s="44">
        <f>IFERROR(_xll.qlIndexFixing(ONIndex6M,I2795,TRUE,_xll.ohTrigger(RecalcTrigger,Trigger6M)),NA())</f>
        <v>3.4222980664555536E-3</v>
      </c>
      <c r="Q2795" s="145">
        <f>IFERROR(_xll.qlIndexFixing(ONIndex1Y,I2795,TRUE,_xll.ohTrigger(RecalcTrigger,Trigger1Y)),NA())</f>
        <v>3.949958628020056E-3</v>
      </c>
    </row>
    <row r="2796" spans="2:17" x14ac:dyDescent="0.2">
      <c r="B2796" s="39" t="s">
        <v>42</v>
      </c>
      <c r="D2796" s="42">
        <f>_xll.qlCalendarAdvance(Calendar,$D2795,B2796,"f",FALSE)</f>
        <v>59356</v>
      </c>
      <c r="E2796" s="139">
        <f>_xll.qlInterestRateIndexValueDate(IndexON,D2796)</f>
        <v>59356</v>
      </c>
      <c r="F2796" s="155">
        <f>IFERROR(_xll.qlIndexFixing(IndexON,D2796,TRUE,_xll.ohTrigger(RecalcTrigger,TriggerON)),NA())</f>
        <v>3.5326087309783816E-3</v>
      </c>
      <c r="H2796" s="42">
        <f>_xll.qlCalendarAdvance(Calendar,$H2795,B2796,"f",FALSE)</f>
        <v>59356</v>
      </c>
      <c r="I2796" s="139">
        <f>_xll.qlInterestRateIndexValueDate(Index1M,$H2796)</f>
        <v>59358</v>
      </c>
      <c r="J2796" s="144">
        <f>IFERROR(_xll.qlIndexFixing(Index1M,$H2796,TRUE,_xll.ohTrigger(RecalcTrigger,Trigger1M)),NA())</f>
        <v>3.4785658896338556E-3</v>
      </c>
      <c r="K2796" s="44">
        <f>IFERROR(_xll.qlIndexFixing(Index3M,H2796,TRUE,_xll.ohTrigger(RecalcTrigger,Trigger3M)),NA())</f>
        <v>3.6718679493344037E-3</v>
      </c>
      <c r="L2796" s="44">
        <f>IFERROR(_xll.qlIndexFixing(Index6M,$H2796,TRUE,_xll.ohTrigger(RecalcTrigger,Trigger6M)),NA())</f>
        <v>3.3165376869365693E-3</v>
      </c>
      <c r="M2796" s="145">
        <f>IFERROR(_xll.qlIndexFixing(Index1Y,$H2796,TRUE,_xll.ohTrigger(RecalcTrigger,Trigger1Y)),NA())</f>
        <v>3.9140260281038224E-3</v>
      </c>
      <c r="N2796" s="144">
        <f>IFERROR(_xll.qlIndexFixing(ONIndex1M,I2796,TRUE,_xll.ohTrigger(RecalcTrigger,Trigger1M)),NA())</f>
        <v>3.4814368842184251E-3</v>
      </c>
      <c r="O2796" s="44">
        <f>IFERROR(_xll.qlIndexFixing(ONIndex3M,I2796,TRUE,_xll.ohTrigger(RecalcTrigger,Trigger3M)),NA())</f>
        <v>3.6821205752435304E-3</v>
      </c>
      <c r="P2796" s="44">
        <f>IFERROR(_xll.qlIndexFixing(ONIndex6M,I2796,TRUE,_xll.ohTrigger(RecalcTrigger,Trigger6M)),NA())</f>
        <v>3.413737282693674E-3</v>
      </c>
      <c r="Q2796" s="145">
        <f>IFERROR(_xll.qlIndexFixing(ONIndex1Y,I2796,TRUE,_xll.ohTrigger(RecalcTrigger,Trigger1Y)),NA())</f>
        <v>3.948014435852798E-3</v>
      </c>
    </row>
    <row r="2797" spans="2:17" x14ac:dyDescent="0.2">
      <c r="B2797" s="39" t="s">
        <v>42</v>
      </c>
      <c r="D2797" s="42">
        <f>_xll.qlCalendarAdvance(Calendar,$D2796,B2797,"f",FALSE)</f>
        <v>59363</v>
      </c>
      <c r="E2797" s="139">
        <f>_xll.qlInterestRateIndexValueDate(IndexON,D2797)</f>
        <v>59363</v>
      </c>
      <c r="F2797" s="155">
        <f>IFERROR(_xll.qlIndexFixing(IndexON,D2797,TRUE,_xll.ohTrigger(RecalcTrigger,TriggerON)),NA())</f>
        <v>3.5307001268236604E-3</v>
      </c>
      <c r="H2797" s="42">
        <f>_xll.qlCalendarAdvance(Calendar,$H2796,B2797,"f",FALSE)</f>
        <v>59363</v>
      </c>
      <c r="I2797" s="139">
        <f>_xll.qlInterestRateIndexValueDate(Index1M,$H2797)</f>
        <v>59365</v>
      </c>
      <c r="J2797" s="144">
        <f>IFERROR(_xll.qlIndexFixing(Index1M,$H2797,TRUE,_xll.ohTrigger(RecalcTrigger,Trigger1M)),NA())</f>
        <v>3.4765141256876131E-3</v>
      </c>
      <c r="K2797" s="44">
        <f>IFERROR(_xll.qlIndexFixing(Index3M,H2797,TRUE,_xll.ohTrigger(RecalcTrigger,Trigger3M)),NA())</f>
        <v>3.6698896431659567E-3</v>
      </c>
      <c r="L2797" s="44">
        <f>IFERROR(_xll.qlIndexFixing(Index6M,$H2797,TRUE,_xll.ohTrigger(RecalcTrigger,Trigger6M)),NA())</f>
        <v>3.3089366147519951E-3</v>
      </c>
      <c r="M2797" s="145">
        <f>IFERROR(_xll.qlIndexFixing(Index1Y,$H2797,TRUE,_xll.ohTrigger(RecalcTrigger,Trigger1Y)),NA())</f>
        <v>3.9125335190134773E-3</v>
      </c>
      <c r="N2797" s="144">
        <f>IFERROR(_xll.qlIndexFixing(ONIndex1M,I2797,TRUE,_xll.ohTrigger(RecalcTrigger,Trigger1M)),NA())</f>
        <v>3.4793578109848511E-3</v>
      </c>
      <c r="O2797" s="44">
        <f>IFERROR(_xll.qlIndexFixing(ONIndex3M,I2797,TRUE,_xll.ohTrigger(RecalcTrigger,Trigger3M)),NA())</f>
        <v>3.6800386949753516E-3</v>
      </c>
      <c r="P2797" s="44">
        <f>IFERROR(_xll.qlIndexFixing(ONIndex6M,I2797,TRUE,_xll.ohTrigger(RecalcTrigger,Trigger6M)),NA())</f>
        <v>3.4052466926226543E-3</v>
      </c>
      <c r="Q2797" s="145">
        <f>IFERROR(_xll.qlIndexFixing(ONIndex1Y,I2797,TRUE,_xll.ohTrigger(RecalcTrigger,Trigger1Y)),NA())</f>
        <v>3.9460871041185897E-3</v>
      </c>
    </row>
    <row r="2798" spans="2:17" x14ac:dyDescent="0.2">
      <c r="B2798" s="39" t="s">
        <v>42</v>
      </c>
      <c r="D2798" s="42">
        <f>_xll.qlCalendarAdvance(Calendar,$D2797,B2798,"f",FALSE)</f>
        <v>59370</v>
      </c>
      <c r="E2798" s="139">
        <f>_xll.qlInterestRateIndexValueDate(IndexON,D2798)</f>
        <v>59370</v>
      </c>
      <c r="F2798" s="155">
        <f>IFERROR(_xll.qlIndexFixing(IndexON,D2798,TRUE,_xll.ohTrigger(RecalcTrigger,TriggerON)),NA())</f>
        <v>3.52880759309393E-3</v>
      </c>
      <c r="H2798" s="42">
        <f>_xll.qlCalendarAdvance(Calendar,$H2797,B2798,"f",FALSE)</f>
        <v>59370</v>
      </c>
      <c r="I2798" s="139">
        <f>_xll.qlInterestRateIndexValueDate(Index1M,$H2798)</f>
        <v>59372</v>
      </c>
      <c r="J2798" s="144">
        <f>IFERROR(_xll.qlIndexFixing(Index1M,$H2798,TRUE,_xll.ohTrigger(RecalcTrigger,Trigger1M)),NA())</f>
        <v>3.4744793868102253E-3</v>
      </c>
      <c r="K2798" s="44">
        <f>IFERROR(_xll.qlIndexFixing(Index3M,H2798,TRUE,_xll.ohTrigger(RecalcTrigger,Trigger3M)),NA())</f>
        <v>3.6679292000303017E-3</v>
      </c>
      <c r="L2798" s="44">
        <f>IFERROR(_xll.qlIndexFixing(Index6M,$H2798,TRUE,_xll.ohTrigger(RecalcTrigger,Trigger6M)),NA())</f>
        <v>3.3014076558659793E-3</v>
      </c>
      <c r="M2798" s="145">
        <f>IFERROR(_xll.qlIndexFixing(Index1Y,$H2798,TRUE,_xll.ohTrigger(RecalcTrigger,Trigger1Y)),NA())</f>
        <v>3.9110586460147333E-3</v>
      </c>
      <c r="N2798" s="144">
        <f>IFERROR(_xll.qlIndexFixing(ONIndex1M,I2798,TRUE,_xll.ohTrigger(RecalcTrigger,Trigger1M)),NA())</f>
        <v>3.4772957102546798E-3</v>
      </c>
      <c r="O2798" s="44">
        <f>IFERROR(_xll.qlIndexFixing(ONIndex3M,I2798,TRUE,_xll.ohTrigger(RecalcTrigger,Trigger3M)),NA())</f>
        <v>3.6779744867310171E-3</v>
      </c>
      <c r="P2798" s="44">
        <f>IFERROR(_xll.qlIndexFixing(ONIndex6M,I2798,TRUE,_xll.ohTrigger(RecalcTrigger,Trigger6M)),NA())</f>
        <v>3.3968264255790359E-3</v>
      </c>
      <c r="Q2798" s="145">
        <f>IFERROR(_xll.qlIndexFixing(ONIndex1Y,I2798,TRUE,_xll.ohTrigger(RecalcTrigger,Trigger1Y)),NA())</f>
        <v>3.9441766595160743E-3</v>
      </c>
    </row>
    <row r="2799" spans="2:17" x14ac:dyDescent="0.2">
      <c r="B2799" s="39" t="s">
        <v>42</v>
      </c>
      <c r="D2799" s="42">
        <f>_xll.qlCalendarAdvance(Calendar,$D2798,B2799,"f",FALSE)</f>
        <v>59377</v>
      </c>
      <c r="E2799" s="139">
        <f>_xll.qlInterestRateIndexValueDate(IndexON,D2799)</f>
        <v>59377</v>
      </c>
      <c r="F2799" s="155">
        <f>IFERROR(_xll.qlIndexFixing(IndexON,D2799,TRUE,_xll.ohTrigger(RecalcTrigger,TriggerON)),NA())</f>
        <v>3.5269311568075778E-3</v>
      </c>
      <c r="H2799" s="42">
        <f>_xll.qlCalendarAdvance(Calendar,$H2798,B2799,"f",FALSE)</f>
        <v>59377</v>
      </c>
      <c r="I2799" s="139">
        <f>_xll.qlInterestRateIndexValueDate(Index1M,$H2799)</f>
        <v>59379</v>
      </c>
      <c r="J2799" s="144">
        <f>IFERROR(_xll.qlIndexFixing(Index1M,$H2799,TRUE,_xll.ohTrigger(RecalcTrigger,Trigger1M)),NA())</f>
        <v>3.4724617017212189E-3</v>
      </c>
      <c r="K2799" s="44">
        <f>IFERROR(_xll.qlIndexFixing(Index3M,H2799,TRUE,_xll.ohTrigger(RecalcTrigger,Trigger3M)),NA())</f>
        <v>3.6659866491692648E-3</v>
      </c>
      <c r="L2799" s="44">
        <f>IFERROR(_xll.qlIndexFixing(Index6M,$H2799,TRUE,_xll.ohTrigger(RecalcTrigger,Trigger6M)),NA())</f>
        <v>3.2939509392570705E-3</v>
      </c>
      <c r="M2799" s="145">
        <f>IFERROR(_xll.qlIndexFixing(Index1Y,$H2799,TRUE,_xll.ohTrigger(RecalcTrigger,Trigger1Y)),NA())</f>
        <v>3.9096014357690029E-3</v>
      </c>
      <c r="N2799" s="144">
        <f>IFERROR(_xll.qlIndexFixing(ONIndex1M,I2799,TRUE,_xll.ohTrigger(RecalcTrigger,Trigger1M)),NA())</f>
        <v>3.4752506107249559E-3</v>
      </c>
      <c r="O2799" s="44">
        <f>IFERROR(_xll.qlIndexFixing(ONIndex3M,I2799,TRUE,_xll.ohTrigger(RecalcTrigger,Trigger3M)),NA())</f>
        <v>3.6759279798470601E-3</v>
      </c>
      <c r="P2799" s="44">
        <f>IFERROR(_xll.qlIndexFixing(ONIndex6M,I2799,TRUE,_xll.ohTrigger(RecalcTrigger,Trigger6M)),NA())</f>
        <v>3.3884766113789766E-3</v>
      </c>
      <c r="Q2799" s="145">
        <f>IFERROR(_xll.qlIndexFixing(ONIndex1Y,I2799,TRUE,_xll.ohTrigger(RecalcTrigger,Trigger1Y)),NA())</f>
        <v>3.9422831285840232E-3</v>
      </c>
    </row>
    <row r="2800" spans="2:17" x14ac:dyDescent="0.2">
      <c r="B2800" s="39" t="s">
        <v>42</v>
      </c>
      <c r="D2800" s="42">
        <f>_xll.qlCalendarAdvance(Calendar,$D2799,B2800,"f",FALSE)</f>
        <v>59384</v>
      </c>
      <c r="E2800" s="139">
        <f>_xll.qlInterestRateIndexValueDate(IndexON,D2800)</f>
        <v>59384</v>
      </c>
      <c r="F2800" s="155">
        <f>IFERROR(_xll.qlIndexFixing(IndexON,D2800,TRUE,_xll.ohTrigger(RecalcTrigger,TriggerON)),NA())</f>
        <v>3.5250708449829915E-3</v>
      </c>
      <c r="H2800" s="42">
        <f>_xll.qlCalendarAdvance(Calendar,$H2799,B2800,"f",FALSE)</f>
        <v>59384</v>
      </c>
      <c r="I2800" s="139">
        <f>_xll.qlInterestRateIndexValueDate(Index1M,$H2800)</f>
        <v>59386</v>
      </c>
      <c r="J2800" s="144">
        <f>IFERROR(_xll.qlIndexFixing(Index1M,$H2800,TRUE,_xll.ohTrigger(RecalcTrigger,Trigger1M)),NA())</f>
        <v>3.4704610991351248E-3</v>
      </c>
      <c r="K2800" s="44">
        <f>IFERROR(_xll.qlIndexFixing(Index3M,H2800,TRUE,_xll.ohTrigger(RecalcTrigger,Trigger3M)),NA())</f>
        <v>3.6640620198255419E-3</v>
      </c>
      <c r="L2800" s="44">
        <f>IFERROR(_xll.qlIndexFixing(Index6M,$H2800,TRUE,_xll.ohTrigger(RecalcTrigger,Trigger6M)),NA())</f>
        <v>3.2865665939102629E-3</v>
      </c>
      <c r="M2800" s="145">
        <f>IFERROR(_xll.qlIndexFixing(Index1Y,$H2800,TRUE,_xll.ohTrigger(RecalcTrigger,Trigger1Y)),NA())</f>
        <v>3.9081619149394517E-3</v>
      </c>
      <c r="N2800" s="144">
        <f>IFERROR(_xll.qlIndexFixing(ONIndex1M,I2800,TRUE,_xll.ohTrigger(RecalcTrigger,Trigger1M)),NA())</f>
        <v>3.4732225410127882E-3</v>
      </c>
      <c r="O2800" s="44">
        <f>IFERROR(_xll.qlIndexFixing(ONIndex3M,I2800,TRUE,_xll.ohTrigger(RecalcTrigger,Trigger3M)),NA())</f>
        <v>3.6738992036600138E-3</v>
      </c>
      <c r="P2800" s="44">
        <f>IFERROR(_xll.qlIndexFixing(ONIndex6M,I2800,TRUE,_xll.ohTrigger(RecalcTrigger,Trigger6M)),NA())</f>
        <v>3.3801973793590179E-3</v>
      </c>
      <c r="Q2800" s="145">
        <f>IFERROR(_xll.qlIndexFixing(ONIndex1Y,I2800,TRUE,_xll.ohTrigger(RecalcTrigger,Trigger1Y)),NA())</f>
        <v>3.9404065381010156E-3</v>
      </c>
    </row>
    <row r="2801" spans="2:17" x14ac:dyDescent="0.2">
      <c r="B2801" s="39" t="s">
        <v>42</v>
      </c>
      <c r="D2801" s="42">
        <f>_xll.qlCalendarAdvance(Calendar,$D2800,B2801,"f",FALSE)</f>
        <v>59391</v>
      </c>
      <c r="E2801" s="139">
        <f>_xll.qlInterestRateIndexValueDate(IndexON,D2801)</f>
        <v>59391</v>
      </c>
      <c r="F2801" s="155">
        <f>IFERROR(_xll.qlIndexFixing(IndexON,D2801,TRUE,_xll.ohTrigger(RecalcTrigger,TriggerON)),NA())</f>
        <v>3.5232266843987503E-3</v>
      </c>
      <c r="H2801" s="42">
        <f>_xll.qlCalendarAdvance(Calendar,$H2800,B2801,"f",FALSE)</f>
        <v>59391</v>
      </c>
      <c r="I2801" s="139">
        <f>_xll.qlInterestRateIndexValueDate(Index1M,$H2801)</f>
        <v>59393</v>
      </c>
      <c r="J2801" s="144">
        <f>IFERROR(_xll.qlIndexFixing(Index1M,$H2801,TRUE,_xll.ohTrigger(RecalcTrigger,Trigger1M)),NA())</f>
        <v>3.4684776077739676E-3</v>
      </c>
      <c r="K2801" s="44">
        <f>IFERROR(_xll.qlIndexFixing(Index3M,H2801,TRUE,_xll.ohTrigger(RecalcTrigger,Trigger3M)),NA())</f>
        <v>3.6621553412435654E-3</v>
      </c>
      <c r="L2801" s="44">
        <f>IFERROR(_xll.qlIndexFixing(Index6M,$H2801,TRUE,_xll.ohTrigger(RecalcTrigger,Trigger6M)),NA())</f>
        <v>3.2792547488157083E-3</v>
      </c>
      <c r="M2801" s="145">
        <f>IFERROR(_xll.qlIndexFixing(Index1Y,$H2801,TRUE,_xll.ohTrigger(RecalcTrigger,Trigger1Y)),NA())</f>
        <v>3.9067401101890243E-3</v>
      </c>
      <c r="N2801" s="144">
        <f>IFERROR(_xll.qlIndexFixing(ONIndex1M,I2801,TRUE,_xll.ohTrigger(RecalcTrigger,Trigger1M)),NA())</f>
        <v>3.4712115298951574E-3</v>
      </c>
      <c r="O2801" s="44">
        <f>IFERROR(_xll.qlIndexFixing(ONIndex3M,I2801,TRUE,_xll.ohTrigger(RecalcTrigger,Trigger3M)),NA())</f>
        <v>3.6718881872666032E-3</v>
      </c>
      <c r="P2801" s="44">
        <f>IFERROR(_xll.qlIndexFixing(ONIndex6M,I2801,TRUE,_xll.ohTrigger(RecalcTrigger,Trigger6M)),NA())</f>
        <v>3.3719888593353176E-3</v>
      </c>
      <c r="Q2801" s="145">
        <f>IFERROR(_xll.qlIndexFixing(ONIndex1Y,I2801,TRUE,_xll.ohTrigger(RecalcTrigger,Trigger1Y)),NA())</f>
        <v>3.9385469146058227E-3</v>
      </c>
    </row>
    <row r="2802" spans="2:17" x14ac:dyDescent="0.2">
      <c r="B2802" s="39" t="s">
        <v>42</v>
      </c>
      <c r="D2802" s="42">
        <f>_xll.qlCalendarAdvance(Calendar,$D2801,B2802,"f",FALSE)</f>
        <v>59398</v>
      </c>
      <c r="E2802" s="139">
        <f>_xll.qlInterestRateIndexValueDate(IndexON,D2802)</f>
        <v>59398</v>
      </c>
      <c r="F2802" s="155">
        <f>IFERROR(_xll.qlIndexFixing(IndexON,D2802,TRUE,_xll.ohTrigger(RecalcTrigger,TriggerON)),NA())</f>
        <v>3.5213987022331139E-3</v>
      </c>
      <c r="H2802" s="42">
        <f>_xll.qlCalendarAdvance(Calendar,$H2801,B2802,"f",FALSE)</f>
        <v>59398</v>
      </c>
      <c r="I2802" s="139">
        <f>_xll.qlInterestRateIndexValueDate(Index1M,$H2802)</f>
        <v>59400</v>
      </c>
      <c r="J2802" s="144">
        <f>IFERROR(_xll.qlIndexFixing(Index1M,$H2802,TRUE,_xll.ohTrigger(RecalcTrigger,Trigger1M)),NA())</f>
        <v>3.4665112563572742E-3</v>
      </c>
      <c r="K2802" s="44">
        <f>IFERROR(_xll.qlIndexFixing(Index3M,H2802,TRUE,_xll.ohTrigger(RecalcTrigger,Trigger3M)),NA())</f>
        <v>3.660266642664293E-3</v>
      </c>
      <c r="L2802" s="44">
        <f>IFERROR(_xll.qlIndexFixing(Index6M,$H2802,TRUE,_xll.ohTrigger(RecalcTrigger,Trigger6M)),NA())</f>
        <v>3.2720155329712948E-3</v>
      </c>
      <c r="M2802" s="145">
        <f>IFERROR(_xll.qlIndexFixing(Index1Y,$H2802,TRUE,_xll.ohTrigger(RecalcTrigger,Trigger1Y)),NA())</f>
        <v>3.9053360481821993E-3</v>
      </c>
      <c r="N2802" s="144">
        <f>IFERROR(_xll.qlIndexFixing(ONIndex1M,I2802,TRUE,_xll.ohTrigger(RecalcTrigger,Trigger1M)),NA())</f>
        <v>3.4692176061490443E-3</v>
      </c>
      <c r="O2802" s="44">
        <f>IFERROR(_xll.qlIndexFixing(ONIndex3M,I2802,TRUE,_xll.ohTrigger(RecalcTrigger,Trigger3M)),NA())</f>
        <v>3.6698949600832975E-3</v>
      </c>
      <c r="P2802" s="44">
        <f>IFERROR(_xll.qlIndexFixing(ONIndex6M,I2802,TRUE,_xll.ohTrigger(RecalcTrigger,Trigger6M)),NA())</f>
        <v>3.3638511808042892E-3</v>
      </c>
      <c r="Q2802" s="145">
        <f>IFERROR(_xll.qlIndexFixing(ONIndex1Y,I2802,TRUE,_xll.ohTrigger(RecalcTrigger,Trigger1Y)),NA())</f>
        <v>3.9367042847171518E-3</v>
      </c>
    </row>
    <row r="2803" spans="2:17" x14ac:dyDescent="0.2">
      <c r="B2803" s="39" t="s">
        <v>42</v>
      </c>
      <c r="D2803" s="42">
        <f>_xll.qlCalendarAdvance(Calendar,$D2802,B2803,"f",FALSE)</f>
        <v>59405</v>
      </c>
      <c r="E2803" s="139">
        <f>_xll.qlInterestRateIndexValueDate(IndexON,D2803)</f>
        <v>59405</v>
      </c>
      <c r="F2803" s="155">
        <f>IFERROR(_xll.qlIndexFixing(IndexON,D2803,TRUE,_xll.ohTrigger(RecalcTrigger,TriggerON)),NA())</f>
        <v>3.5195869251847256E-3</v>
      </c>
      <c r="H2803" s="42">
        <f>_xll.qlCalendarAdvance(Calendar,$H2802,B2803,"f",FALSE)</f>
        <v>59405</v>
      </c>
      <c r="I2803" s="139">
        <f>_xll.qlInterestRateIndexValueDate(Index1M,$H2803)</f>
        <v>59407</v>
      </c>
      <c r="J2803" s="144">
        <f>IFERROR(_xll.qlIndexFixing(Index1M,$H2803,TRUE,_xll.ohTrigger(RecalcTrigger,Trigger1M)),NA())</f>
        <v>3.4645620735995752E-3</v>
      </c>
      <c r="K2803" s="44">
        <f>IFERROR(_xll.qlIndexFixing(Index3M,H2803,TRUE,_xll.ohTrigger(RecalcTrigger,Trigger3M)),NA())</f>
        <v>3.6583959533330267E-3</v>
      </c>
      <c r="L2803" s="44">
        <f>IFERROR(_xll.qlIndexFixing(Index6M,$H2803,TRUE,_xll.ohTrigger(RecalcTrigger,Trigger6M)),NA())</f>
        <v>3.2648490753792079E-3</v>
      </c>
      <c r="M2803" s="145">
        <f>IFERROR(_xll.qlIndexFixing(Index1Y,$H2803,TRUE,_xll.ohTrigger(RecalcTrigger,Trigger1Y)),NA())</f>
        <v>3.9039497555832378E-3</v>
      </c>
      <c r="N2803" s="144">
        <f>IFERROR(_xll.qlIndexFixing(ONIndex1M,I2803,TRUE,_xll.ohTrigger(RecalcTrigger,Trigger1M)),NA())</f>
        <v>3.4672407983915576E-3</v>
      </c>
      <c r="O2803" s="44">
        <f>IFERROR(_xll.qlIndexFixing(ONIndex3M,I2803,TRUE,_xll.ohTrigger(RecalcTrigger,Trigger3M)),NA())</f>
        <v>3.6679195511268858E-3</v>
      </c>
      <c r="P2803" s="44">
        <f>IFERROR(_xll.qlIndexFixing(ONIndex6M,I2803,TRUE,_xll.ohTrigger(RecalcTrigger,Trigger6M)),NA())</f>
        <v>3.3557844734222186E-3</v>
      </c>
      <c r="Q2803" s="145">
        <f>IFERROR(_xll.qlIndexFixing(ONIndex1Y,I2803,TRUE,_xll.ohTrigger(RecalcTrigger,Trigger1Y)),NA())</f>
        <v>3.9348786751336462E-3</v>
      </c>
    </row>
    <row r="2804" spans="2:17" x14ac:dyDescent="0.2">
      <c r="B2804" s="39" t="s">
        <v>42</v>
      </c>
      <c r="D2804" s="42">
        <f>_xll.qlCalendarAdvance(Calendar,$D2803,B2804,"f",FALSE)</f>
        <v>59412</v>
      </c>
      <c r="E2804" s="139">
        <f>_xll.qlInterestRateIndexValueDate(IndexON,D2804)</f>
        <v>59412</v>
      </c>
      <c r="F2804" s="155">
        <f>IFERROR(_xll.qlIndexFixing(IndexON,D2804,TRUE,_xll.ohTrigger(RecalcTrigger,TriggerON)),NA())</f>
        <v>3.517791380351909E-3</v>
      </c>
      <c r="H2804" s="42">
        <f>_xll.qlCalendarAdvance(Calendar,$H2803,B2804,"f",FALSE)</f>
        <v>59412</v>
      </c>
      <c r="I2804" s="139">
        <f>_xll.qlInterestRateIndexValueDate(Index1M,$H2804)</f>
        <v>59414</v>
      </c>
      <c r="J2804" s="144">
        <f>IFERROR(_xll.qlIndexFixing(Index1M,$H2804,TRUE,_xll.ohTrigger(RecalcTrigger,Trigger1M)),NA())</f>
        <v>3.4629899925738721E-3</v>
      </c>
      <c r="K2804" s="44">
        <f>IFERROR(_xll.qlIndexFixing(Index3M,H2804,TRUE,_xll.ohTrigger(RecalcTrigger,Trigger3M)),NA())</f>
        <v>3.6566536594190109E-3</v>
      </c>
      <c r="L2804" s="44">
        <f>IFERROR(_xll.qlIndexFixing(Index6M,$H2804,TRUE,_xll.ohTrigger(RecalcTrigger,Trigger6M)),NA())</f>
        <v>3.260092959516972E-3</v>
      </c>
      <c r="M2804" s="145">
        <f>IFERROR(_xll.qlIndexFixing(Index1Y,$H2804,TRUE,_xll.ohTrigger(RecalcTrigger,Trigger1Y)),NA())</f>
        <v>3.9025812590585893E-3</v>
      </c>
      <c r="N2804" s="144">
        <f>IFERROR(_xll.qlIndexFixing(ONIndex1M,I2804,TRUE,_xll.ohTrigger(RecalcTrigger,Trigger1M)),NA())</f>
        <v>3.4652811353197421E-3</v>
      </c>
      <c r="O2804" s="44">
        <f>IFERROR(_xll.qlIndexFixing(ONIndex3M,I2804,TRUE,_xll.ohTrigger(RecalcTrigger,Trigger3M)),NA())</f>
        <v>3.6659619898138374E-3</v>
      </c>
      <c r="P2804" s="44">
        <f>IFERROR(_xll.qlIndexFixing(ONIndex6M,I2804,TRUE,_xll.ohTrigger(RecalcTrigger,Trigger6M)),NA())</f>
        <v>3.3477888666055833E-3</v>
      </c>
      <c r="Q2804" s="145">
        <f>IFERROR(_xll.qlIndexFixing(ONIndex1Y,I2804,TRUE,_xll.ohTrigger(RecalcTrigger,Trigger1Y)),NA())</f>
        <v>3.9330701124740131E-3</v>
      </c>
    </row>
    <row r="2805" spans="2:17" x14ac:dyDescent="0.2">
      <c r="B2805" s="39" t="s">
        <v>42</v>
      </c>
      <c r="D2805" s="42">
        <f>_xll.qlCalendarAdvance(Calendar,$D2804,B2805,"f",FALSE)</f>
        <v>59419</v>
      </c>
      <c r="E2805" s="139">
        <f>_xll.qlInterestRateIndexValueDate(IndexON,D2805)</f>
        <v>59419</v>
      </c>
      <c r="F2805" s="155">
        <f>IFERROR(_xll.qlIndexFixing(IndexON,D2805,TRUE,_xll.ohTrigger(RecalcTrigger,TriggerON)),NA())</f>
        <v>3.5160120945931794E-3</v>
      </c>
      <c r="H2805" s="42">
        <f>_xll.qlCalendarAdvance(Calendar,$H2804,B2805,"f",FALSE)</f>
        <v>59419</v>
      </c>
      <c r="I2805" s="139">
        <f>_xll.qlInterestRateIndexValueDate(Index1M,$H2805)</f>
        <v>59421</v>
      </c>
      <c r="J2805" s="144">
        <f>IFERROR(_xll.qlIndexFixing(Index1M,$H2805,TRUE,_xll.ohTrigger(RecalcTrigger,Trigger1M)),NA())</f>
        <v>3.4607153289342718E-3</v>
      </c>
      <c r="K2805" s="44">
        <f>IFERROR(_xll.qlIndexFixing(Index3M,H2805,TRUE,_xll.ohTrigger(RecalcTrigger,Trigger3M)),NA())</f>
        <v>3.6548177988714715E-3</v>
      </c>
      <c r="L2805" s="44">
        <f>IFERROR(_xll.qlIndexFixing(Index6M,$H2805,TRUE,_xll.ohTrigger(RecalcTrigger,Trigger6M)),NA())</f>
        <v>3.2530464297268078E-3</v>
      </c>
      <c r="M2805" s="145">
        <f>IFERROR(_xll.qlIndexFixing(Index1Y,$H2805,TRUE,_xll.ohTrigger(RecalcTrigger,Trigger1Y)),NA())</f>
        <v>3.9012305852744841E-3</v>
      </c>
      <c r="N2805" s="144">
        <f>IFERROR(_xll.qlIndexFixing(ONIndex1M,I2805,TRUE,_xll.ohTrigger(RecalcTrigger,Trigger1M)),NA())</f>
        <v>3.4633386457905146E-3</v>
      </c>
      <c r="O2805" s="44">
        <f>IFERROR(_xll.qlIndexFixing(ONIndex3M,I2805,TRUE,_xll.ohTrigger(RecalcTrigger,Trigger3M)),NA())</f>
        <v>3.6640223053208132E-3</v>
      </c>
      <c r="P2805" s="44">
        <f>IFERROR(_xll.qlIndexFixing(ONIndex6M,I2805,TRUE,_xll.ohTrigger(RecalcTrigger,Trigger6M)),NA())</f>
        <v>3.339864490170541E-3</v>
      </c>
      <c r="Q2805" s="145">
        <f>IFERROR(_xll.qlIndexFixing(ONIndex1Y,I2805,TRUE,_xll.ohTrigger(RecalcTrigger,Trigger1Y)),NA())</f>
        <v>3.9312786233569597E-3</v>
      </c>
    </row>
    <row r="2806" spans="2:17" x14ac:dyDescent="0.2">
      <c r="B2806" s="39" t="s">
        <v>42</v>
      </c>
      <c r="D2806" s="42">
        <f>_xll.qlCalendarAdvance(Calendar,$D2805,B2806,"f",FALSE)</f>
        <v>59426</v>
      </c>
      <c r="E2806" s="139">
        <f>_xll.qlInterestRateIndexValueDate(IndexON,D2806)</f>
        <v>59426</v>
      </c>
      <c r="F2806" s="155">
        <f>IFERROR(_xll.qlIndexFixing(IndexON,D2806,TRUE,_xll.ohTrigger(RecalcTrigger,TriggerON)),NA())</f>
        <v>3.5142490950068606E-3</v>
      </c>
      <c r="H2806" s="42">
        <f>_xll.qlCalendarAdvance(Calendar,$H2805,B2806,"f",FALSE)</f>
        <v>59426</v>
      </c>
      <c r="I2806" s="139">
        <f>_xll.qlInterestRateIndexValueDate(Index1M,$H2806)</f>
        <v>59428</v>
      </c>
      <c r="J2806" s="144">
        <f>IFERROR(_xll.qlIndexFixing(Index1M,$H2806,TRUE,_xll.ohTrigger(RecalcTrigger,Trigger1M)),NA())</f>
        <v>3.4588178244682188E-3</v>
      </c>
      <c r="K2806" s="44">
        <f>IFERROR(_xll.qlIndexFixing(Index3M,H2806,TRUE,_xll.ohTrigger(RecalcTrigger,Trigger3M)),NA())</f>
        <v>3.6530000330215408E-3</v>
      </c>
      <c r="L2806" s="44">
        <f>IFERROR(_xll.qlIndexFixing(Index6M,$H2806,TRUE,_xll.ohTrigger(RecalcTrigger,Trigger6M)),NA())</f>
        <v>3.2460729951721439E-3</v>
      </c>
      <c r="M2806" s="145">
        <f>IFERROR(_xll.qlIndexFixing(Index1Y,$H2806,TRUE,_xll.ohTrigger(RecalcTrigger,Trigger1Y)),NA())</f>
        <v>3.8998977608984678E-3</v>
      </c>
      <c r="N2806" s="144">
        <f>IFERROR(_xll.qlIndexFixing(ONIndex1M,I2806,TRUE,_xll.ohTrigger(RecalcTrigger,Trigger1M)),NA())</f>
        <v>3.4614133583410478E-3</v>
      </c>
      <c r="O2806" s="44">
        <f>IFERROR(_xll.qlIndexFixing(ONIndex3M,I2806,TRUE,_xll.ohTrigger(RecalcTrigger,Trigger3M)),NA())</f>
        <v>3.6621005269843465E-3</v>
      </c>
      <c r="P2806" s="44">
        <f>IFERROR(_xll.qlIndexFixing(ONIndex6M,I2806,TRUE,_xll.ohTrigger(RecalcTrigger,Trigger6M)),NA())</f>
        <v>3.3320114736135054E-3</v>
      </c>
      <c r="Q2806" s="145">
        <f>IFERROR(_xll.qlIndexFixing(ONIndex1Y,I2806,TRUE,_xll.ohTrigger(RecalcTrigger,Trigger1Y)),NA())</f>
        <v>3.9295042344011932E-3</v>
      </c>
    </row>
    <row r="2807" spans="2:17" x14ac:dyDescent="0.2">
      <c r="B2807" s="39" t="s">
        <v>42</v>
      </c>
      <c r="D2807" s="42">
        <f>_xll.qlCalendarAdvance(Calendar,$D2806,B2807,"f",FALSE)</f>
        <v>59433</v>
      </c>
      <c r="E2807" s="139">
        <f>_xll.qlInterestRateIndexValueDate(IndexON,D2807)</f>
        <v>59433</v>
      </c>
      <c r="F2807" s="155">
        <f>IFERROR(_xll.qlIndexFixing(IndexON,D2807,TRUE,_xll.ohTrigger(RecalcTrigger,TriggerON)),NA())</f>
        <v>3.5125024083715317E-3</v>
      </c>
      <c r="H2807" s="42">
        <f>_xll.qlCalendarAdvance(Calendar,$H2806,B2807,"f",FALSE)</f>
        <v>59433</v>
      </c>
      <c r="I2807" s="139">
        <f>_xll.qlInterestRateIndexValueDate(Index1M,$H2807)</f>
        <v>59435</v>
      </c>
      <c r="J2807" s="144">
        <f>IFERROR(_xll.qlIndexFixing(Index1M,$H2807,TRUE,_xll.ohTrigger(RecalcTrigger,Trigger1M)),NA())</f>
        <v>3.4569376035317734E-3</v>
      </c>
      <c r="K2807" s="44">
        <f>IFERROR(_xll.qlIndexFixing(Index3M,H2807,TRUE,_xll.ohTrigger(RecalcTrigger,Trigger3M)),NA())</f>
        <v>3.6512003911126391E-3</v>
      </c>
      <c r="L2807" s="44">
        <f>IFERROR(_xll.qlIndexFixing(Index6M,$H2807,TRUE,_xll.ohTrigger(RecalcTrigger,Trigger6M)),NA())</f>
        <v>3.239172784895833E-3</v>
      </c>
      <c r="M2807" s="145">
        <f>IFERROR(_xll.qlIndexFixing(Index1Y,$H2807,TRUE,_xll.ohTrigger(RecalcTrigger,Trigger1Y)),NA())</f>
        <v>3.8985828125987416E-3</v>
      </c>
      <c r="N2807" s="144">
        <f>IFERROR(_xll.qlIndexFixing(ONIndex1M,I2807,TRUE,_xll.ohTrigger(RecalcTrigger,Trigger1M)),NA())</f>
        <v>3.4595053018282584E-3</v>
      </c>
      <c r="O2807" s="44">
        <f>IFERROR(_xll.qlIndexFixing(ONIndex3M,I2807,TRUE,_xll.ohTrigger(RecalcTrigger,Trigger3M)),NA())</f>
        <v>3.6601966838212263E-3</v>
      </c>
      <c r="P2807" s="44">
        <f>IFERROR(_xll.qlIndexFixing(ONIndex6M,I2807,TRUE,_xll.ohTrigger(RecalcTrigger,Trigger6M)),NA())</f>
        <v>3.324229946510826E-3</v>
      </c>
      <c r="Q2807" s="145">
        <f>IFERROR(_xll.qlIndexFixing(ONIndex1Y,I2807,TRUE,_xll.ohTrigger(RecalcTrigger,Trigger1Y)),NA())</f>
        <v>3.927746972225421E-3</v>
      </c>
    </row>
    <row r="2808" spans="2:17" x14ac:dyDescent="0.2">
      <c r="B2808" s="39" t="s">
        <v>42</v>
      </c>
      <c r="D2808" s="42">
        <f>_xll.qlCalendarAdvance(Calendar,$D2807,B2808,"f",FALSE)</f>
        <v>59440</v>
      </c>
      <c r="E2808" s="139">
        <f>_xll.qlInterestRateIndexValueDate(IndexON,D2808)</f>
        <v>59440</v>
      </c>
      <c r="F2808" s="155">
        <f>IFERROR(_xll.qlIndexFixing(IndexON,D2808,TRUE,_xll.ohTrigger(RecalcTrigger,TriggerON)),NA())</f>
        <v>3.5107720615457083E-3</v>
      </c>
      <c r="H2808" s="42">
        <f>_xll.qlCalendarAdvance(Calendar,$H2807,B2808,"f",FALSE)</f>
        <v>59440</v>
      </c>
      <c r="I2808" s="139">
        <f>_xll.qlInterestRateIndexValueDate(Index1M,$H2808)</f>
        <v>59442</v>
      </c>
      <c r="J2808" s="144">
        <f>IFERROR(_xll.qlIndexFixing(Index1M,$H2808,TRUE,_xll.ohTrigger(RecalcTrigger,Trigger1M)),NA())</f>
        <v>3.4550746948494582E-3</v>
      </c>
      <c r="K2808" s="44">
        <f>IFERROR(_xll.qlIndexFixing(Index3M,H2808,TRUE,_xll.ohTrigger(RecalcTrigger,Trigger3M)),NA())</f>
        <v>3.649418902389066E-3</v>
      </c>
      <c r="L2808" s="44">
        <f>IFERROR(_xll.qlIndexFixing(Index6M,$H2808,TRUE,_xll.ohTrigger(RecalcTrigger,Trigger6M)),NA())</f>
        <v>3.2323459279442624E-3</v>
      </c>
      <c r="M2808" s="145">
        <f>IFERROR(_xll.qlIndexFixing(Index1Y,$H2808,TRUE,_xll.ohTrigger(RecalcTrigger,Trigger1Y)),NA())</f>
        <v>3.8972857670439461E-3</v>
      </c>
      <c r="N2808" s="144">
        <f>IFERROR(_xll.qlIndexFixing(ONIndex1M,I2808,TRUE,_xll.ohTrigger(RecalcTrigger,Trigger1M)),NA())</f>
        <v>3.4576145050291274E-3</v>
      </c>
      <c r="O2808" s="44">
        <f>IFERROR(_xll.qlIndexFixing(ONIndex3M,I2808,TRUE,_xll.ohTrigger(RecalcTrigger,Trigger3M)),NA())</f>
        <v>3.6583108052479218E-3</v>
      </c>
      <c r="P2808" s="44">
        <f>IFERROR(_xll.qlIndexFixing(ONIndex6M,I2808,TRUE,_xll.ohTrigger(RecalcTrigger,Trigger6M)),NA())</f>
        <v>3.3165200385187887E-3</v>
      </c>
      <c r="Q2808" s="145">
        <f>IFERROR(_xll.qlIndexFixing(ONIndex1Y,I2808,TRUE,_xll.ohTrigger(RecalcTrigger,Trigger1Y)),NA())</f>
        <v>3.9260068635282863E-3</v>
      </c>
    </row>
    <row r="2809" spans="2:17" x14ac:dyDescent="0.2">
      <c r="B2809" s="39" t="s">
        <v>42</v>
      </c>
      <c r="D2809" s="42">
        <f>_xll.qlCalendarAdvance(Calendar,$D2808,B2809,"f",FALSE)</f>
        <v>59447</v>
      </c>
      <c r="E2809" s="139">
        <f>_xll.qlInterestRateIndexValueDate(IndexON,D2809)</f>
        <v>59447</v>
      </c>
      <c r="F2809" s="155">
        <f>IFERROR(_xll.qlIndexFixing(IndexON,D2809,TRUE,_xll.ohTrigger(RecalcTrigger,TriggerON)),NA())</f>
        <v>3.509058081787586E-3</v>
      </c>
      <c r="H2809" s="42">
        <f>_xll.qlCalendarAdvance(Calendar,$H2808,B2809,"f",FALSE)</f>
        <v>59447</v>
      </c>
      <c r="I2809" s="139">
        <f>_xll.qlInterestRateIndexValueDate(Index1M,$H2809)</f>
        <v>59449</v>
      </c>
      <c r="J2809" s="144">
        <f>IFERROR(_xll.qlIndexFixing(Index1M,$H2809,TRUE,_xll.ohTrigger(RecalcTrigger,Trigger1M)),NA())</f>
        <v>3.453229127138302E-3</v>
      </c>
      <c r="K2809" s="44">
        <f>IFERROR(_xll.qlIndexFixing(Index3M,H2809,TRUE,_xll.ohTrigger(RecalcTrigger,Trigger3M)),NA())</f>
        <v>3.6475516491957481E-3</v>
      </c>
      <c r="L2809" s="44">
        <f>IFERROR(_xll.qlIndexFixing(Index6M,$H2809,TRUE,_xll.ohTrigger(RecalcTrigger,Trigger6M)),NA())</f>
        <v>3.2251501412446475E-3</v>
      </c>
      <c r="M2809" s="145">
        <f>IFERROR(_xll.qlIndexFixing(Index1Y,$H2809,TRUE,_xll.ohTrigger(RecalcTrigger,Trigger1Y)),NA())</f>
        <v>3.8960066509042537E-3</v>
      </c>
      <c r="N2809" s="144">
        <f>IFERROR(_xll.qlIndexFixing(ONIndex1M,I2809,TRUE,_xll.ohTrigger(RecalcTrigger,Trigger1M)),NA())</f>
        <v>3.4557409964808272E-3</v>
      </c>
      <c r="O2809" s="44">
        <f>IFERROR(_xll.qlIndexFixing(ONIndex3M,I2809,TRUE,_xll.ohTrigger(RecalcTrigger,Trigger3M)),NA())</f>
        <v>3.6564429205210303E-3</v>
      </c>
      <c r="P2809" s="44">
        <f>IFERROR(_xll.qlIndexFixing(ONIndex6M,I2809,TRUE,_xll.ohTrigger(RecalcTrigger,Trigger6M)),NA())</f>
        <v>3.308881879133807E-3</v>
      </c>
      <c r="Q2809" s="145">
        <f>IFERROR(_xll.qlIndexFixing(ONIndex1Y,I2809,TRUE,_xll.ohTrigger(RecalcTrigger,Trigger1Y)),NA())</f>
        <v>3.9242839349284964E-3</v>
      </c>
    </row>
    <row r="2810" spans="2:17" x14ac:dyDescent="0.2">
      <c r="B2810" s="39" t="s">
        <v>42</v>
      </c>
      <c r="D2810" s="42">
        <f>_xll.qlCalendarAdvance(Calendar,$D2809,B2810,"f",FALSE)</f>
        <v>59454</v>
      </c>
      <c r="E2810" s="139">
        <f>_xll.qlInterestRateIndexValueDate(IndexON,D2810)</f>
        <v>59454</v>
      </c>
      <c r="F2810" s="155">
        <f>IFERROR(_xll.qlIndexFixing(IndexON,D2810,TRUE,_xll.ohTrigger(RecalcTrigger,TriggerON)),NA())</f>
        <v>3.5073604957958082E-3</v>
      </c>
      <c r="H2810" s="42">
        <f>_xll.qlCalendarAdvance(Calendar,$H2809,B2810,"f",FALSE)</f>
        <v>59454</v>
      </c>
      <c r="I2810" s="139">
        <f>_xll.qlInterestRateIndexValueDate(Index1M,$H2810)</f>
        <v>59456</v>
      </c>
      <c r="J2810" s="144">
        <f>IFERROR(_xll.qlIndexFixing(Index1M,$H2810,TRUE,_xll.ohTrigger(RecalcTrigger,Trigger1M)),NA())</f>
        <v>3.4514009291153336E-3</v>
      </c>
      <c r="K2810" s="44">
        <f>IFERROR(_xll.qlIndexFixing(Index3M,H2810,TRUE,_xll.ohTrigger(RecalcTrigger,Trigger3M)),NA())</f>
        <v>3.645807843427269E-3</v>
      </c>
      <c r="L2810" s="44">
        <f>IFERROR(_xll.qlIndexFixing(Index6M,$H2810,TRUE,_xll.ohTrigger(RecalcTrigger,Trigger6M)),NA())</f>
        <v>3.2184756213184439E-3</v>
      </c>
      <c r="M2810" s="145">
        <f>IFERROR(_xll.qlIndexFixing(Index1Y,$H2810,TRUE,_xll.ohTrigger(RecalcTrigger,Trigger1Y)),NA())</f>
        <v>3.8947454908504946E-3</v>
      </c>
      <c r="N2810" s="144">
        <f>IFERROR(_xll.qlIndexFixing(ONIndex1M,I2810,TRUE,_xll.ohTrigger(RecalcTrigger,Trigger1M)),NA())</f>
        <v>3.4538848050402748E-3</v>
      </c>
      <c r="O2810" s="44">
        <f>IFERROR(_xll.qlIndexFixing(ONIndex3M,I2810,TRUE,_xll.ohTrigger(RecalcTrigger,Trigger3M)),NA())</f>
        <v>3.6545930587372766E-3</v>
      </c>
      <c r="P2810" s="44">
        <f>IFERROR(_xll.qlIndexFixing(ONIndex6M,I2810,TRUE,_xll.ohTrigger(RecalcTrigger,Trigger6M)),NA())</f>
        <v>3.3013155980121667E-3</v>
      </c>
      <c r="Q2810" s="145">
        <f>IFERROR(_xll.qlIndexFixing(ONIndex1Y,I2810,TRUE,_xll.ohTrigger(RecalcTrigger,Trigger1Y)),NA())</f>
        <v>3.9225782130447584E-3</v>
      </c>
    </row>
    <row r="2811" spans="2:17" x14ac:dyDescent="0.2">
      <c r="B2811" s="39" t="s">
        <v>42</v>
      </c>
      <c r="D2811" s="42">
        <f>_xll.qlCalendarAdvance(Calendar,$D2810,B2811,"f",FALSE)</f>
        <v>59461</v>
      </c>
      <c r="E2811" s="139">
        <f>_xll.qlInterestRateIndexValueDate(IndexON,D2811)</f>
        <v>59461</v>
      </c>
      <c r="F2811" s="155">
        <f>IFERROR(_xll.qlIndexFixing(IndexON,D2811,TRUE,_xll.ohTrigger(RecalcTrigger,TriggerON)),NA())</f>
        <v>3.5056793305088263E-3</v>
      </c>
      <c r="H2811" s="42">
        <f>_xll.qlCalendarAdvance(Calendar,$H2810,B2811,"f",FALSE)</f>
        <v>59461</v>
      </c>
      <c r="I2811" s="139">
        <f>_xll.qlInterestRateIndexValueDate(Index1M,$H2811)</f>
        <v>59463</v>
      </c>
      <c r="J2811" s="144">
        <f>IFERROR(_xll.qlIndexFixing(Index1M,$H2811,TRUE,_xll.ohTrigger(RecalcTrigger,Trigger1M)),NA())</f>
        <v>3.4495901295000797E-3</v>
      </c>
      <c r="K2811" s="44">
        <f>IFERROR(_xll.qlIndexFixing(Index3M,H2811,TRUE,_xll.ohTrigger(RecalcTrigger,Trigger3M)),NA())</f>
        <v>3.6440822808605213E-3</v>
      </c>
      <c r="L2811" s="44">
        <f>IFERROR(_xll.qlIndexFixing(Index6M,$H2811,TRUE,_xll.ohTrigger(RecalcTrigger,Trigger6M)),NA())</f>
        <v>3.211874851901237E-3</v>
      </c>
      <c r="M2811" s="145">
        <f>IFERROR(_xll.qlIndexFixing(Index1Y,$H2811,TRUE,_xll.ohTrigger(RecalcTrigger,Trigger1Y)),NA())</f>
        <v>3.8935023135537174E-3</v>
      </c>
      <c r="N2811" s="144">
        <f>IFERROR(_xll.qlIndexFixing(ONIndex1M,I2811,TRUE,_xll.ohTrigger(RecalcTrigger,Trigger1M)),NA())</f>
        <v>3.4520459593245789E-3</v>
      </c>
      <c r="O2811" s="44">
        <f>IFERROR(_xll.qlIndexFixing(ONIndex3M,I2811,TRUE,_xll.ohTrigger(RecalcTrigger,Trigger3M)),NA())</f>
        <v>3.6527612493131301E-3</v>
      </c>
      <c r="P2811" s="44">
        <f>IFERROR(_xll.qlIndexFixing(ONIndex6M,I2811,TRUE,_xll.ohTrigger(RecalcTrigger,Trigger6M)),NA())</f>
        <v>3.2938213248101533E-3</v>
      </c>
      <c r="Q2811" s="145">
        <f>IFERROR(_xll.qlIndexFixing(ONIndex1Y,I2811,TRUE,_xll.ohTrigger(RecalcTrigger,Trigger1Y)),NA())</f>
        <v>3.9208897244957797E-3</v>
      </c>
    </row>
    <row r="2812" spans="2:17" x14ac:dyDescent="0.2">
      <c r="B2812" s="39" t="s">
        <v>42</v>
      </c>
      <c r="D2812" s="42">
        <f>_xll.qlCalendarAdvance(Calendar,$D2811,B2812,"f",FALSE)</f>
        <v>59468</v>
      </c>
      <c r="E2812" s="139">
        <f>_xll.qlInterestRateIndexValueDate(IndexON,D2812)</f>
        <v>59468</v>
      </c>
      <c r="F2812" s="155">
        <f>IFERROR(_xll.qlIndexFixing(IndexON,D2812,TRUE,_xll.ohTrigger(RecalcTrigger,TriggerON)),NA())</f>
        <v>3.5040146129450278E-3</v>
      </c>
      <c r="H2812" s="42">
        <f>_xll.qlCalendarAdvance(Calendar,$H2811,B2812,"f",FALSE)</f>
        <v>59468</v>
      </c>
      <c r="I2812" s="139">
        <f>_xll.qlInterestRateIndexValueDate(Index1M,$H2812)</f>
        <v>59470</v>
      </c>
      <c r="J2812" s="144">
        <f>IFERROR(_xll.qlIndexFixing(Index1M,$H2812,TRUE,_xll.ohTrigger(RecalcTrigger,Trigger1M)),NA())</f>
        <v>3.4477967570145651E-3</v>
      </c>
      <c r="K2812" s="44">
        <f>IFERROR(_xll.qlIndexFixing(Index3M,H2812,TRUE,_xll.ohTrigger(RecalcTrigger,Trigger3M)),NA())</f>
        <v>3.6423749907416765E-3</v>
      </c>
      <c r="L2812" s="44">
        <f>IFERROR(_xll.qlIndexFixing(Index6M,$H2812,TRUE,_xll.ohTrigger(RecalcTrigger,Trigger6M)),NA())</f>
        <v>3.2053479620620896E-3</v>
      </c>
      <c r="M2812" s="145">
        <f>IFERROR(_xll.qlIndexFixing(Index1Y,$H2812,TRUE,_xll.ohTrigger(RecalcTrigger,Trigger1Y)),NA())</f>
        <v>3.8922771456869425E-3</v>
      </c>
      <c r="N2812" s="144">
        <f>IFERROR(_xll.qlIndexFixing(ONIndex1M,I2812,TRUE,_xll.ohTrigger(RecalcTrigger,Trigger1M)),NA())</f>
        <v>3.4502244881107202E-3</v>
      </c>
      <c r="O2812" s="44">
        <f>IFERROR(_xll.qlIndexFixing(ONIndex3M,I2812,TRUE,_xll.ohTrigger(RecalcTrigger,Trigger3M)),NA())</f>
        <v>3.6509475214252518E-3</v>
      </c>
      <c r="P2812" s="44">
        <f>IFERROR(_xll.qlIndexFixing(ONIndex6M,I2812,TRUE,_xll.ohTrigger(RecalcTrigger,Trigger6M)),NA())</f>
        <v>3.2863991890241806E-3</v>
      </c>
      <c r="Q2812" s="145">
        <f>IFERROR(_xll.qlIndexFixing(ONIndex1Y,I2812,TRUE,_xll.ohTrigger(RecalcTrigger,Trigger1Y)),NA())</f>
        <v>3.9192184959802034E-3</v>
      </c>
    </row>
    <row r="2813" spans="2:17" x14ac:dyDescent="0.2">
      <c r="B2813" s="39" t="s">
        <v>42</v>
      </c>
      <c r="D2813" s="42">
        <f>_xll.qlCalendarAdvance(Calendar,$D2812,B2813,"f",FALSE)</f>
        <v>59475</v>
      </c>
      <c r="E2813" s="139">
        <f>_xll.qlInterestRateIndexValueDate(IndexON,D2813)</f>
        <v>59475</v>
      </c>
      <c r="F2813" s="155">
        <f>IFERROR(_xll.qlIndexFixing(IndexON,D2813,TRUE,_xll.ohTrigger(RecalcTrigger,TriggerON)),NA())</f>
        <v>3.5023663700428642E-3</v>
      </c>
      <c r="H2813" s="42">
        <f>_xll.qlCalendarAdvance(Calendar,$H2812,B2813,"f",FALSE)</f>
        <v>59475</v>
      </c>
      <c r="I2813" s="139">
        <f>_xll.qlInterestRateIndexValueDate(Index1M,$H2813)</f>
        <v>59477</v>
      </c>
      <c r="J2813" s="144">
        <f>IFERROR(_xll.qlIndexFixing(Index1M,$H2813,TRUE,_xll.ohTrigger(RecalcTrigger,Trigger1M)),NA())</f>
        <v>3.4460208403733206E-3</v>
      </c>
      <c r="K2813" s="44">
        <f>IFERROR(_xll.qlIndexFixing(Index3M,H2813,TRUE,_xll.ohTrigger(RecalcTrigger,Trigger3M)),NA())</f>
        <v>3.6406860023151669E-3</v>
      </c>
      <c r="L2813" s="44">
        <f>IFERROR(_xll.qlIndexFixing(Index6M,$H2813,TRUE,_xll.ohTrigger(RecalcTrigger,Trigger6M)),NA())</f>
        <v>3.1993164601871685E-3</v>
      </c>
      <c r="M2813" s="145">
        <f>IFERROR(_xll.qlIndexFixing(Index1Y,$H2813,TRUE,_xll.ohTrigger(RecalcTrigger,Trigger1Y)),NA())</f>
        <v>3.8910700139227514E-3</v>
      </c>
      <c r="N2813" s="144">
        <f>IFERROR(_xll.qlIndexFixing(ONIndex1M,I2813,TRUE,_xll.ohTrigger(RecalcTrigger,Trigger1M)),NA())</f>
        <v>3.4484204201756796E-3</v>
      </c>
      <c r="O2813" s="44">
        <f>IFERROR(_xll.qlIndexFixing(ONIndex3M,I2813,TRUE,_xll.ohTrigger(RecalcTrigger,Trigger3M)),NA())</f>
        <v>3.6491519042503029E-3</v>
      </c>
      <c r="P2813" s="44">
        <f>IFERROR(_xll.qlIndexFixing(ONIndex6M,I2813,TRUE,_xll.ohTrigger(RecalcTrigger,Trigger6M)),NA())</f>
        <v>3.2790493203105342E-3</v>
      </c>
      <c r="Q2813" s="145">
        <f>IFERROR(_xll.qlIndexFixing(ONIndex1Y,I2813,TRUE,_xll.ohTrigger(RecalcTrigger,Trigger1Y)),NA())</f>
        <v>3.9175645540368009E-3</v>
      </c>
    </row>
    <row r="2814" spans="2:17" x14ac:dyDescent="0.2">
      <c r="B2814" s="39" t="s">
        <v>42</v>
      </c>
      <c r="D2814" s="42">
        <f>_xll.qlCalendarAdvance(Calendar,$D2813,B2814,"f",FALSE)</f>
        <v>59482</v>
      </c>
      <c r="E2814" s="139">
        <f>_xll.qlInterestRateIndexValueDate(IndexON,D2814)</f>
        <v>59482</v>
      </c>
      <c r="F2814" s="155">
        <f>IFERROR(_xll.qlIndexFixing(IndexON,D2814,TRUE,_xll.ohTrigger(RecalcTrigger,TriggerON)),NA())</f>
        <v>3.500734628740787E-3</v>
      </c>
      <c r="H2814" s="42">
        <f>_xll.qlCalendarAdvance(Calendar,$H2813,B2814,"f",FALSE)</f>
        <v>59482</v>
      </c>
      <c r="I2814" s="139">
        <f>_xll.qlInterestRateIndexValueDate(Index1M,$H2814)</f>
        <v>59484</v>
      </c>
      <c r="J2814" s="144">
        <f>IFERROR(_xll.qlIndexFixing(Index1M,$H2814,TRUE,_xll.ohTrigger(RecalcTrigger,Trigger1M)),NA())</f>
        <v>3.4442624083008688E-3</v>
      </c>
      <c r="K2814" s="44">
        <f>IFERROR(_xll.qlIndexFixing(Index3M,H2814,TRUE,_xll.ohTrigger(RecalcTrigger,Trigger3M)),NA())</f>
        <v>3.6390153448254258E-3</v>
      </c>
      <c r="L2814" s="44">
        <f>IFERROR(_xll.qlIndexFixing(Index6M,$H2814,TRUE,_xll.ohTrigger(RecalcTrigger,Trigger6M)),NA())</f>
        <v>3.1929324335503361E-3</v>
      </c>
      <c r="M2814" s="145">
        <f>IFERROR(_xll.qlIndexFixing(Index1Y,$H2814,TRUE,_xll.ohTrigger(RecalcTrigger,Trigger1Y)),NA())</f>
        <v>3.8898809449354785E-3</v>
      </c>
      <c r="N2814" s="144">
        <f>IFERROR(_xll.qlIndexFixing(ONIndex1M,I2814,TRUE,_xll.ohTrigger(RecalcTrigger,Trigger1M)),NA())</f>
        <v>3.4466337840566297E-3</v>
      </c>
      <c r="O2814" s="44">
        <f>IFERROR(_xll.qlIndexFixing(ONIndex3M,I2814,TRUE,_xll.ohTrigger(RecalcTrigger,Trigger3M)),NA())</f>
        <v>3.6473744271248165E-3</v>
      </c>
      <c r="P2814" s="44">
        <f>IFERROR(_xll.qlIndexFixing(ONIndex6M,I2814,TRUE,_xll.ohTrigger(RecalcTrigger,Trigger6M)),NA())</f>
        <v>3.2717718481656277E-3</v>
      </c>
      <c r="Q2814" s="145">
        <f>IFERROR(_xll.qlIndexFixing(ONIndex1Y,I2814,TRUE,_xll.ohTrigger(RecalcTrigger,Trigger1Y)),NA())</f>
        <v>3.9159279252842794E-3</v>
      </c>
    </row>
    <row r="2815" spans="2:17" x14ac:dyDescent="0.2">
      <c r="B2815" s="39" t="s">
        <v>42</v>
      </c>
      <c r="D2815" s="42">
        <f>_xll.qlCalendarAdvance(Calendar,$D2814,B2815,"f",FALSE)</f>
        <v>59489</v>
      </c>
      <c r="E2815" s="139">
        <f>_xll.qlInterestRateIndexValueDate(IndexON,D2815)</f>
        <v>59489</v>
      </c>
      <c r="F2815" s="155">
        <f>IFERROR(_xll.qlIndexFixing(IndexON,D2815,TRUE,_xll.ohTrigger(RecalcTrigger,TriggerON)),NA())</f>
        <v>3.4991194160571837E-3</v>
      </c>
      <c r="H2815" s="42">
        <f>_xll.qlCalendarAdvance(Calendar,$H2814,B2815,"f",FALSE)</f>
        <v>59489</v>
      </c>
      <c r="I2815" s="139">
        <f>_xll.qlInterestRateIndexValueDate(Index1M,$H2815)</f>
        <v>59491</v>
      </c>
      <c r="J2815" s="144">
        <f>IFERROR(_xll.qlIndexFixing(Index1M,$H2815,TRUE,_xll.ohTrigger(RecalcTrigger,Trigger1M)),NA())</f>
        <v>3.4425214895067446E-3</v>
      </c>
      <c r="K2815" s="44">
        <f>IFERROR(_xll.qlIndexFixing(Index3M,H2815,TRUE,_xll.ohTrigger(RecalcTrigger,Trigger3M)),NA())</f>
        <v>3.6373630475194933E-3</v>
      </c>
      <c r="L2815" s="44">
        <f>IFERROR(_xll.qlIndexFixing(Index6M,$H2815,TRUE,_xll.ohTrigger(RecalcTrigger,Trigger6M)),NA())</f>
        <v>3.1866226637524133E-3</v>
      </c>
      <c r="M2815" s="145">
        <f>IFERROR(_xll.qlIndexFixing(Index1Y,$H2815,TRUE,_xll.ohTrigger(RecalcTrigger,Trigger1Y)),NA())</f>
        <v>3.8887099654001146E-3</v>
      </c>
      <c r="N2815" s="144">
        <f>IFERROR(_xll.qlIndexFixing(ONIndex1M,I2815,TRUE,_xll.ohTrigger(RecalcTrigger,Trigger1M)),NA())</f>
        <v>3.4448646086904233E-3</v>
      </c>
      <c r="O2815" s="44">
        <f>IFERROR(_xll.qlIndexFixing(ONIndex3M,I2815,TRUE,_xll.ohTrigger(RecalcTrigger,Trigger3M)),NA())</f>
        <v>3.6456151192254538E-3</v>
      </c>
      <c r="P2815" s="44">
        <f>IFERROR(_xll.qlIndexFixing(ONIndex6M,I2815,TRUE,_xll.ohTrigger(RecalcTrigger,Trigger6M)),NA())</f>
        <v>3.2645669023256829E-3</v>
      </c>
      <c r="Q2815" s="145">
        <f>IFERROR(_xll.qlIndexFixing(ONIndex1Y,I2815,TRUE,_xll.ohTrigger(RecalcTrigger,Trigger1Y)),NA())</f>
        <v>3.9143086365811541E-3</v>
      </c>
    </row>
    <row r="2816" spans="2:17" x14ac:dyDescent="0.2">
      <c r="B2816" s="39" t="s">
        <v>42</v>
      </c>
      <c r="D2816" s="42">
        <f>_xll.qlCalendarAdvance(Calendar,$D2815,B2816,"f",FALSE)</f>
        <v>59496</v>
      </c>
      <c r="E2816" s="139">
        <f>_xll.qlInterestRateIndexValueDate(IndexON,D2816)</f>
        <v>59496</v>
      </c>
      <c r="F2816" s="155">
        <f>IFERROR(_xll.qlIndexFixing(IndexON,D2816,TRUE,_xll.ohTrigger(RecalcTrigger,TriggerON)),NA())</f>
        <v>3.4975207586906976E-3</v>
      </c>
      <c r="H2816" s="42">
        <f>_xll.qlCalendarAdvance(Calendar,$H2815,B2816,"f",FALSE)</f>
        <v>59496</v>
      </c>
      <c r="I2816" s="139">
        <f>_xll.qlInterestRateIndexValueDate(Index1M,$H2816)</f>
        <v>59498</v>
      </c>
      <c r="J2816" s="144">
        <f>IFERROR(_xll.qlIndexFixing(Index1M,$H2816,TRUE,_xll.ohTrigger(RecalcTrigger,Trigger1M)),NA())</f>
        <v>3.4405882009472095E-3</v>
      </c>
      <c r="K2816" s="44">
        <f>IFERROR(_xll.qlIndexFixing(Index3M,H2816,TRUE,_xll.ohTrigger(RecalcTrigger,Trigger3M)),NA())</f>
        <v>3.6357291396435392E-3</v>
      </c>
      <c r="L2816" s="44">
        <f>IFERROR(_xll.qlIndexFixing(Index6M,$H2816,TRUE,_xll.ohTrigger(RecalcTrigger,Trigger6M)),NA())</f>
        <v>3.180387279894992E-3</v>
      </c>
      <c r="M2816" s="145">
        <f>IFERROR(_xll.qlIndexFixing(Index1Y,$H2816,TRUE,_xll.ohTrigger(RecalcTrigger,Trigger1Y)),NA())</f>
        <v>3.8875571019923081E-3</v>
      </c>
      <c r="N2816" s="144">
        <f>IFERROR(_xll.qlIndexFixing(ONIndex1M,I2816,TRUE,_xll.ohTrigger(RecalcTrigger,Trigger1M)),NA())</f>
        <v>3.4431129226142332E-3</v>
      </c>
      <c r="O2816" s="44">
        <f>IFERROR(_xll.qlIndexFixing(ONIndex3M,I2816,TRUE,_xll.ohTrigger(RecalcTrigger,Trigger3M)),NA())</f>
        <v>3.6438740098887479E-3</v>
      </c>
      <c r="P2816" s="44">
        <f>IFERROR(_xll.qlIndexFixing(ONIndex6M,I2816,TRUE,_xll.ohTrigger(RecalcTrigger,Trigger6M)),NA())</f>
        <v>3.2574346122871134E-3</v>
      </c>
      <c r="Q2816" s="145">
        <f>IFERROR(_xll.qlIndexFixing(ONIndex1Y,I2816,TRUE,_xll.ohTrigger(RecalcTrigger,Trigger1Y)),NA())</f>
        <v>3.9127067143862604E-3</v>
      </c>
    </row>
    <row r="2817" spans="2:17" x14ac:dyDescent="0.2">
      <c r="B2817" s="39" t="s">
        <v>42</v>
      </c>
      <c r="D2817" s="42">
        <f>_xll.qlCalendarAdvance(Calendar,$D2816,B2817,"f",FALSE)</f>
        <v>59503</v>
      </c>
      <c r="E2817" s="139">
        <f>_xll.qlInterestRateIndexValueDate(IndexON,D2817)</f>
        <v>59503</v>
      </c>
      <c r="F2817" s="155">
        <f>IFERROR(_xll.qlIndexFixing(IndexON,D2817,TRUE,_xll.ohTrigger(RecalcTrigger,TriggerON)),NA())</f>
        <v>3.4959386838995243E-3</v>
      </c>
      <c r="H2817" s="42">
        <f>_xll.qlCalendarAdvance(Calendar,$H2816,B2817,"f",FALSE)</f>
        <v>59503</v>
      </c>
      <c r="I2817" s="139">
        <f>_xll.qlInterestRateIndexValueDate(Index1M,$H2817)</f>
        <v>59505</v>
      </c>
      <c r="J2817" s="144">
        <f>IFERROR(_xll.qlIndexFixing(Index1M,$H2817,TRUE,_xll.ohTrigger(RecalcTrigger,Trigger1M)),NA())</f>
        <v>3.4394043327128517E-3</v>
      </c>
      <c r="K2817" s="44">
        <f>IFERROR(_xll.qlIndexFixing(Index3M,H2817,TRUE,_xll.ohTrigger(RecalcTrigger,Trigger3M)),NA())</f>
        <v>3.6343009188319897E-3</v>
      </c>
      <c r="L2817" s="44">
        <f>IFERROR(_xll.qlIndexFixing(Index6M,$H2817,TRUE,_xll.ohTrigger(RecalcTrigger,Trigger6M)),NA())</f>
        <v>3.1738262244964408E-3</v>
      </c>
      <c r="M2817" s="145">
        <f>IFERROR(_xll.qlIndexFixing(Index1Y,$H2817,TRUE,_xll.ohTrigger(RecalcTrigger,Trigger1Y)),NA())</f>
        <v>3.8864223813890198E-3</v>
      </c>
      <c r="N2817" s="144">
        <f>IFERROR(_xll.qlIndexFixing(ONIndex1M,I2817,TRUE,_xll.ohTrigger(RecalcTrigger,Trigger1M)),NA())</f>
        <v>3.4413787546849761E-3</v>
      </c>
      <c r="O2817" s="44">
        <f>IFERROR(_xll.qlIndexFixing(ONIndex3M,I2817,TRUE,_xll.ohTrigger(RecalcTrigger,Trigger3M)),NA())</f>
        <v>3.6421511281314878E-3</v>
      </c>
      <c r="P2817" s="44">
        <f>IFERROR(_xll.qlIndexFixing(ONIndex6M,I2817,TRUE,_xll.ohTrigger(RecalcTrigger,Trigger6M)),NA())</f>
        <v>3.2503751077861409E-3</v>
      </c>
      <c r="Q2817" s="145">
        <f>IFERROR(_xll.qlIndexFixing(ONIndex1Y,I2817,TRUE,_xll.ohTrigger(RecalcTrigger,Trigger1Y)),NA())</f>
        <v>3.9111221853183054E-3</v>
      </c>
    </row>
    <row r="2818" spans="2:17" x14ac:dyDescent="0.2">
      <c r="B2818" s="39" t="s">
        <v>42</v>
      </c>
      <c r="D2818" s="42">
        <f>_xll.qlCalendarAdvance(Calendar,$D2817,B2818,"f",FALSE)</f>
        <v>59510</v>
      </c>
      <c r="E2818" s="139">
        <f>_xll.qlInterestRateIndexValueDate(IndexON,D2818)</f>
        <v>59510</v>
      </c>
      <c r="F2818" s="155">
        <f>IFERROR(_xll.qlIndexFixing(IndexON,D2818,TRUE,_xll.ohTrigger(RecalcTrigger,TriggerON)),NA())</f>
        <v>3.4943732183023712E-3</v>
      </c>
      <c r="H2818" s="42">
        <f>_xll.qlCalendarAdvance(Calendar,$H2817,B2818,"f",FALSE)</f>
        <v>59510</v>
      </c>
      <c r="I2818" s="139">
        <f>_xll.qlInterestRateIndexValueDate(Index1M,$H2818)</f>
        <v>59512</v>
      </c>
      <c r="J2818" s="144">
        <f>IFERROR(_xll.qlIndexFixing(Index1M,$H2818,TRUE,_xll.ohTrigger(RecalcTrigger,Trigger1M)),NA())</f>
        <v>3.437404100027075E-3</v>
      </c>
      <c r="K2818" s="44">
        <f>IFERROR(_xll.qlIndexFixing(Index3M,H2818,TRUE,_xll.ohTrigger(RecalcTrigger,Trigger3M)),NA())</f>
        <v>3.6327012635650746E-3</v>
      </c>
      <c r="L2818" s="44">
        <f>IFERROR(_xll.qlIndexFixing(Index6M,$H2818,TRUE,_xll.ohTrigger(RecalcTrigger,Trigger6M)),NA())</f>
        <v>3.1677453229905905E-3</v>
      </c>
      <c r="M2818" s="145">
        <f>IFERROR(_xll.qlIndexFixing(Index1Y,$H2818,TRUE,_xll.ohTrigger(RecalcTrigger,Trigger1Y)),NA())</f>
        <v>3.885305830267651E-3</v>
      </c>
      <c r="N2818" s="144">
        <f>IFERROR(_xll.qlIndexFixing(ONIndex1M,I2818,TRUE,_xll.ohTrigger(RecalcTrigger,Trigger1M)),NA())</f>
        <v>3.4396621334398247E-3</v>
      </c>
      <c r="O2818" s="44">
        <f>IFERROR(_xll.qlIndexFixing(ONIndex3M,I2818,TRUE,_xll.ohTrigger(RecalcTrigger,Trigger3M)),NA())</f>
        <v>3.6404465035300149E-3</v>
      </c>
      <c r="P2818" s="44">
        <f>IFERROR(_xll.qlIndexFixing(ONIndex6M,I2818,TRUE,_xll.ohTrigger(RecalcTrigger,Trigger6M)),NA())</f>
        <v>3.243388518159307E-3</v>
      </c>
      <c r="Q2818" s="145">
        <f>IFERROR(_xll.qlIndexFixing(ONIndex1Y,I2818,TRUE,_xll.ohTrigger(RecalcTrigger,Trigger1Y)),NA())</f>
        <v>3.9095550760759323E-3</v>
      </c>
    </row>
    <row r="2819" spans="2:17" x14ac:dyDescent="0.2">
      <c r="B2819" s="39" t="s">
        <v>42</v>
      </c>
      <c r="D2819" s="42">
        <f>_xll.qlCalendarAdvance(Calendar,$D2818,B2819,"f",FALSE)</f>
        <v>59517</v>
      </c>
      <c r="E2819" s="139">
        <f>_xll.qlInterestRateIndexValueDate(IndexON,D2819)</f>
        <v>59517</v>
      </c>
      <c r="F2819" s="155">
        <f>IFERROR(_xll.qlIndexFixing(IndexON,D2819,TRUE,_xll.ohTrigger(RecalcTrigger,TriggerON)),NA())</f>
        <v>3.49282438923737E-3</v>
      </c>
      <c r="H2819" s="42">
        <f>_xll.qlCalendarAdvance(Calendar,$H2818,B2819,"f",FALSE)</f>
        <v>59517</v>
      </c>
      <c r="I2819" s="139">
        <f>_xll.qlInterestRateIndexValueDate(Index1M,$H2819)</f>
        <v>59519</v>
      </c>
      <c r="J2819" s="144">
        <f>IFERROR(_xll.qlIndexFixing(Index1M,$H2819,TRUE,_xll.ohTrigger(RecalcTrigger,Trigger1M)),NA())</f>
        <v>3.4357335215615126E-3</v>
      </c>
      <c r="K2819" s="44">
        <f>IFERROR(_xll.qlIndexFixing(Index3M,H2819,TRUE,_xll.ohTrigger(RecalcTrigger,Trigger3M)),NA())</f>
        <v>3.6311200809020505E-3</v>
      </c>
      <c r="L2819" s="44">
        <f>IFERROR(_xll.qlIndexFixing(Index6M,$H2819,TRUE,_xll.ohTrigger(RecalcTrigger,Trigger6M)),NA())</f>
        <v>3.1617392047473998E-3</v>
      </c>
      <c r="M2819" s="145">
        <f>IFERROR(_xll.qlIndexFixing(Index1Y,$H2819,TRUE,_xll.ohTrigger(RecalcTrigger,Trigger1Y)),NA())</f>
        <v>3.8842074753062581E-3</v>
      </c>
      <c r="N2819" s="144">
        <f>IFERROR(_xll.qlIndexFixing(ONIndex1M,I2819,TRUE,_xll.ohTrigger(RecalcTrigger,Trigger1M)),NA())</f>
        <v>3.437963087815632E-3</v>
      </c>
      <c r="O2819" s="44">
        <f>IFERROR(_xll.qlIndexFixing(ONIndex3M,I2819,TRUE,_xll.ohTrigger(RecalcTrigger,Trigger3M)),NA())</f>
        <v>3.638760165021182E-3</v>
      </c>
      <c r="P2819" s="44">
        <f>IFERROR(_xll.qlIndexFixing(ONIndex6M,I2819,TRUE,_xll.ohTrigger(RecalcTrigger,Trigger6M)),NA())</f>
        <v>3.2364749733027054E-3</v>
      </c>
      <c r="Q2819" s="145">
        <f>IFERROR(_xll.qlIndexFixing(ONIndex1Y,I2819,TRUE,_xll.ohTrigger(RecalcTrigger,Trigger1Y)),NA())</f>
        <v>3.9080054131979125E-3</v>
      </c>
    </row>
    <row r="2820" spans="2:17" x14ac:dyDescent="0.2">
      <c r="B2820" s="39" t="s">
        <v>42</v>
      </c>
      <c r="D2820" s="42">
        <f>_xll.qlCalendarAdvance(Calendar,$D2819,B2820,"f",FALSE)</f>
        <v>59524</v>
      </c>
      <c r="E2820" s="139">
        <f>_xll.qlInterestRateIndexValueDate(IndexON,D2820)</f>
        <v>59524</v>
      </c>
      <c r="F2820" s="155">
        <f>IFERROR(_xll.qlIndexFixing(IndexON,D2820,TRUE,_xll.ohTrigger(RecalcTrigger,TriggerON)),NA())</f>
        <v>3.4912922232432919E-3</v>
      </c>
      <c r="H2820" s="42">
        <f>_xll.qlCalendarAdvance(Calendar,$H2819,B2820,"f",FALSE)</f>
        <v>59524</v>
      </c>
      <c r="I2820" s="139">
        <f>_xll.qlInterestRateIndexValueDate(Index1M,$H2820)</f>
        <v>59526</v>
      </c>
      <c r="J2820" s="144">
        <f>IFERROR(_xll.qlIndexFixing(Index1M,$H2820,TRUE,_xll.ohTrigger(RecalcTrigger,Trigger1M)),NA())</f>
        <v>3.4340805999769075E-3</v>
      </c>
      <c r="K2820" s="44">
        <f>IFERROR(_xll.qlIndexFixing(Index3M,H2820,TRUE,_xll.ohTrigger(RecalcTrigger,Trigger3M)),NA())</f>
        <v>3.6295574000915209E-3</v>
      </c>
      <c r="L2820" s="44">
        <f>IFERROR(_xll.qlIndexFixing(Index6M,$H2820,TRUE,_xll.ohTrigger(RecalcTrigger,Trigger6M)),NA())</f>
        <v>3.1558079988903932E-3</v>
      </c>
      <c r="M2820" s="145">
        <f>IFERROR(_xll.qlIndexFixing(Index1Y,$H2820,TRUE,_xll.ohTrigger(RecalcTrigger,Trigger1Y)),NA())</f>
        <v>3.8831273431846505E-3</v>
      </c>
      <c r="N2820" s="144">
        <f>IFERROR(_xll.qlIndexFixing(ONIndex1M,I2820,TRUE,_xll.ohTrigger(RecalcTrigger,Trigger1M)),NA())</f>
        <v>3.4358044720494973E-3</v>
      </c>
      <c r="O2820" s="44">
        <f>IFERROR(_xll.qlIndexFixing(ONIndex3M,I2820,TRUE,_xll.ohTrigger(RecalcTrigger,Trigger3M)),NA())</f>
        <v>3.6366189321501707E-3</v>
      </c>
      <c r="P2820" s="44">
        <f>IFERROR(_xll.qlIndexFixing(ONIndex6M,I2820,TRUE,_xll.ohTrigger(RecalcTrigger,Trigger6M)),NA())</f>
        <v>3.2276936691388869E-3</v>
      </c>
      <c r="Q2820" s="145">
        <f>IFERROR(_xll.qlIndexFixing(ONIndex1Y,I2820,TRUE,_xll.ohTrigger(RecalcTrigger,Trigger1Y)),NA())</f>
        <v>3.9060386679512504E-3</v>
      </c>
    </row>
    <row r="2821" spans="2:17" x14ac:dyDescent="0.2">
      <c r="B2821" s="39" t="s">
        <v>42</v>
      </c>
      <c r="D2821" s="42">
        <f>_xll.qlCalendarAdvance(Calendar,$D2820,B2821,"f",FALSE)</f>
        <v>59532</v>
      </c>
      <c r="E2821" s="139">
        <f>_xll.qlInterestRateIndexValueDate(IndexON,D2821)</f>
        <v>59532</v>
      </c>
      <c r="F2821" s="155">
        <f>IFERROR(_xll.qlIndexFixing(IndexON,D2821,TRUE,_xll.ohTrigger(RecalcTrigger,TriggerON)),NA())</f>
        <v>3.4895616150265596E-3</v>
      </c>
      <c r="H2821" s="42">
        <f>_xll.qlCalendarAdvance(Calendar,$H2820,B2821,"f",FALSE)</f>
        <v>59532</v>
      </c>
      <c r="I2821" s="139">
        <f>_xll.qlInterestRateIndexValueDate(Index1M,$H2821)</f>
        <v>59534</v>
      </c>
      <c r="J2821" s="144">
        <f>IFERROR(_xll.qlIndexFixing(Index1M,$H2821,TRUE,_xll.ohTrigger(RecalcTrigger,Trigger1M)),NA())</f>
        <v>3.432114597931731E-3</v>
      </c>
      <c r="K2821" s="44">
        <f>IFERROR(_xll.qlIndexFixing(Index3M,H2821,TRUE,_xll.ohTrigger(RecalcTrigger,Trigger3M)),NA())</f>
        <v>3.6277059049011659E-3</v>
      </c>
      <c r="L2821" s="44">
        <f>IFERROR(_xll.qlIndexFixing(Index6M,$H2821,TRUE,_xll.ohTrigger(RecalcTrigger,Trigger6M)),NA())</f>
        <v>3.1491213730136616E-3</v>
      </c>
      <c r="M2821" s="145">
        <f>IFERROR(_xll.qlIndexFixing(Index1Y,$H2821,TRUE,_xll.ohTrigger(RecalcTrigger,Trigger1Y)),NA())</f>
        <v>3.8818299831841268E-3</v>
      </c>
      <c r="N2821" s="144">
        <f>IFERROR(_xll.qlIndexFixing(ONIndex1M,I2821,TRUE,_xll.ohTrigger(RecalcTrigger,Trigger1M)),NA())</f>
        <v>3.4341457068443049E-3</v>
      </c>
      <c r="O2821" s="44">
        <f>IFERROR(_xll.qlIndexFixing(ONIndex3M,I2821,TRUE,_xll.ohTrigger(RecalcTrigger,Trigger3M)),NA())</f>
        <v>3.6349745005992418E-3</v>
      </c>
      <c r="P2821" s="44">
        <f>IFERROR(_xll.qlIndexFixing(ONIndex6M,I2821,TRUE,_xll.ohTrigger(RecalcTrigger,Trigger6M)),NA())</f>
        <v>3.2209475699396251E-3</v>
      </c>
      <c r="Q2821" s="145">
        <f>IFERROR(_xll.qlIndexFixing(ONIndex1Y,I2821,TRUE,_xll.ohTrigger(RecalcTrigger,Trigger1Y)),NA())</f>
        <v>3.904528982694444E-3</v>
      </c>
    </row>
    <row r="2822" spans="2:17" x14ac:dyDescent="0.2">
      <c r="B2822" s="39" t="s">
        <v>42</v>
      </c>
      <c r="D2822" s="42">
        <f>_xll.qlCalendarAdvance(Calendar,$D2821,B2822,"f",FALSE)</f>
        <v>59539</v>
      </c>
      <c r="E2822" s="139">
        <f>_xll.qlInterestRateIndexValueDate(IndexON,D2822)</f>
        <v>59539</v>
      </c>
      <c r="F2822" s="155">
        <f>IFERROR(_xll.qlIndexFixing(IndexON,D2822,TRUE,_xll.ohTrigger(RecalcTrigger,TriggerON)),NA())</f>
        <v>3.4880652466373618E-3</v>
      </c>
      <c r="H2822" s="42">
        <f>_xll.qlCalendarAdvance(Calendar,$H2821,B2822,"f",FALSE)</f>
        <v>59539</v>
      </c>
      <c r="I2822" s="139">
        <f>_xll.qlInterestRateIndexValueDate(Index1M,$H2822)</f>
        <v>59541</v>
      </c>
      <c r="J2822" s="144">
        <f>IFERROR(_xll.qlIndexFixing(Index1M,$H2822,TRUE,_xll.ohTrigger(RecalcTrigger,Trigger1M)),NA())</f>
        <v>3.4306956878383415E-3</v>
      </c>
      <c r="K2822" s="44">
        <f>IFERROR(_xll.qlIndexFixing(Index3M,H2822,TRUE,_xll.ohTrigger(RecalcTrigger,Trigger3M)),NA())</f>
        <v>3.6262712365058292E-3</v>
      </c>
      <c r="L2822" s="44">
        <f>IFERROR(_xll.qlIndexFixing(Index6M,$H2822,TRUE,_xll.ohTrigger(RecalcTrigger,Trigger6M)),NA())</f>
        <v>3.1437238326183863E-3</v>
      </c>
      <c r="M2822" s="145">
        <f>IFERROR(_xll.qlIndexFixing(Index1Y,$H2822,TRUE,_xll.ohTrigger(RecalcTrigger,Trigger1Y)),NA())</f>
        <v>3.8807916143741177E-3</v>
      </c>
      <c r="N2822" s="144">
        <f>IFERROR(_xll.qlIndexFixing(ONIndex1M,I2822,TRUE,_xll.ohTrigger(RecalcTrigger,Trigger1M)),NA())</f>
        <v>3.4327379708365413E-3</v>
      </c>
      <c r="O2822" s="44">
        <f>IFERROR(_xll.qlIndexFixing(ONIndex3M,I2822,TRUE,_xll.ohTrigger(RecalcTrigger,Trigger3M)),NA())</f>
        <v>3.6335796175102075E-3</v>
      </c>
      <c r="P2822" s="44">
        <f>IFERROR(_xll.qlIndexFixing(ONIndex6M,I2822,TRUE,_xll.ohTrigger(RecalcTrigger,Trigger6M)),NA())</f>
        <v>3.2152236706650683E-3</v>
      </c>
      <c r="Q2822" s="145">
        <f>IFERROR(_xll.qlIndexFixing(ONIndex1Y,I2822,TRUE,_xll.ohTrigger(RecalcTrigger,Trigger1Y)),NA())</f>
        <v>3.9032489213575161E-3</v>
      </c>
    </row>
    <row r="2823" spans="2:17" x14ac:dyDescent="0.2">
      <c r="B2823" s="39" t="s">
        <v>42</v>
      </c>
      <c r="D2823" s="42">
        <f>_xll.qlCalendarAdvance(Calendar,$D2822,B2823,"f",FALSE)</f>
        <v>59546</v>
      </c>
      <c r="E2823" s="139">
        <f>_xll.qlInterestRateIndexValueDate(IndexON,D2823)</f>
        <v>59546</v>
      </c>
      <c r="F2823" s="155">
        <f>IFERROR(_xll.qlIndexFixing(IndexON,D2823,TRUE,_xll.ohTrigger(RecalcTrigger,TriggerON)),NA())</f>
        <v>3.4865856263710526E-3</v>
      </c>
      <c r="H2823" s="42">
        <f>_xll.qlCalendarAdvance(Calendar,$H2822,B2823,"f",FALSE)</f>
        <v>59546</v>
      </c>
      <c r="I2823" s="139">
        <f>_xll.qlInterestRateIndexValueDate(Index1M,$H2823)</f>
        <v>59548</v>
      </c>
      <c r="J2823" s="144">
        <f>IFERROR(_xll.qlIndexFixing(Index1M,$H2823,TRUE,_xll.ohTrigger(RecalcTrigger,Trigger1M)),NA())</f>
        <v>3.4290971913547752E-3</v>
      </c>
      <c r="K2823" s="44">
        <f>IFERROR(_xll.qlIndexFixing(Index3M,H2823,TRUE,_xll.ohTrigger(RecalcTrigger,Trigger3M)),NA())</f>
        <v>3.6247668947728684E-3</v>
      </c>
      <c r="L2823" s="44">
        <f>IFERROR(_xll.qlIndexFixing(Index6M,$H2823,TRUE,_xll.ohTrigger(RecalcTrigger,Trigger6M)),NA())</f>
        <v>3.1380235319316647E-3</v>
      </c>
      <c r="M2823" s="145">
        <f>IFERROR(_xll.qlIndexFixing(Index1Y,$H2823,TRUE,_xll.ohTrigger(RecalcTrigger,Trigger1Y)),NA())</f>
        <v>3.8797715564706865E-3</v>
      </c>
      <c r="N2823" s="144">
        <f>IFERROR(_xll.qlIndexFixing(ONIndex1M,I2823,TRUE,_xll.ohTrigger(RecalcTrigger,Trigger1M)),NA())</f>
        <v>3.4311120440033704E-3</v>
      </c>
      <c r="O2823" s="44">
        <f>IFERROR(_xll.qlIndexFixing(ONIndex3M,I2823,TRUE,_xll.ohTrigger(RecalcTrigger,Trigger3M)),NA())</f>
        <v>3.6319693477526727E-3</v>
      </c>
      <c r="P2823" s="44">
        <f>IFERROR(_xll.qlIndexFixing(ONIndex6M,I2823,TRUE,_xll.ohTrigger(RecalcTrigger,Trigger6M)),NA())</f>
        <v>3.2086141196785434E-3</v>
      </c>
      <c r="Q2823" s="145">
        <f>IFERROR(_xll.qlIndexFixing(ONIndex1Y,I2823,TRUE,_xll.ohTrigger(RecalcTrigger,Trigger1Y)),NA())</f>
        <v>3.9017718203560037E-3</v>
      </c>
    </row>
    <row r="2824" spans="2:17" x14ac:dyDescent="0.2">
      <c r="B2824" s="39" t="s">
        <v>42</v>
      </c>
      <c r="D2824" s="42">
        <f>_xll.qlCalendarAdvance(Calendar,$D2823,B2824,"f",FALSE)</f>
        <v>59553</v>
      </c>
      <c r="E2824" s="139">
        <f>_xll.qlInterestRateIndexValueDate(IndexON,D2824)</f>
        <v>59553</v>
      </c>
      <c r="F2824" s="155">
        <f>IFERROR(_xll.qlIndexFixing(IndexON,D2824,TRUE,_xll.ohTrigger(RecalcTrigger,TriggerON)),NA())</f>
        <v>3.4851227808463392E-3</v>
      </c>
      <c r="H2824" s="42">
        <f>_xll.qlCalendarAdvance(Calendar,$H2823,B2824,"f",FALSE)</f>
        <v>59553</v>
      </c>
      <c r="I2824" s="139">
        <f>_xll.qlInterestRateIndexValueDate(Index1M,$H2824)</f>
        <v>59555</v>
      </c>
      <c r="J2824" s="144">
        <f>IFERROR(_xll.qlIndexFixing(Index1M,$H2824,TRUE,_xll.ohTrigger(RecalcTrigger,Trigger1M)),NA())</f>
        <v>3.4275164685092542E-3</v>
      </c>
      <c r="K2824" s="44">
        <f>IFERROR(_xll.qlIndexFixing(Index3M,H2824,TRUE,_xll.ohTrigger(RecalcTrigger,Trigger3M)),NA())</f>
        <v>3.6232811760594785E-3</v>
      </c>
      <c r="L2824" s="44">
        <f>IFERROR(_xll.qlIndexFixing(Index6M,$H2824,TRUE,_xll.ohTrigger(RecalcTrigger,Trigger6M)),NA())</f>
        <v>3.1323986686784809E-3</v>
      </c>
      <c r="M2824" s="145">
        <f>IFERROR(_xll.qlIndexFixing(Index1Y,$H2824,TRUE,_xll.ohTrigger(RecalcTrigger,Trigger1Y)),NA())</f>
        <v>3.8787698361574486E-3</v>
      </c>
      <c r="N2824" s="144">
        <f>IFERROR(_xll.qlIndexFixing(ONIndex1M,I2824,TRUE,_xll.ohTrigger(RecalcTrigger,Trigger1M)),NA())</f>
        <v>3.4295038404330569E-3</v>
      </c>
      <c r="O2824" s="44">
        <f>IFERROR(_xll.qlIndexFixing(ONIndex3M,I2824,TRUE,_xll.ohTrigger(RecalcTrigger,Trigger3M)),NA())</f>
        <v>3.6303775146073747E-3</v>
      </c>
      <c r="P2824" s="44">
        <f>IFERROR(_xll.qlIndexFixing(ONIndex6M,I2824,TRUE,_xll.ohTrigger(RecalcTrigger,Trigger6M)),NA())</f>
        <v>3.2020782798092284E-3</v>
      </c>
      <c r="Q2824" s="145">
        <f>IFERROR(_xll.qlIndexFixing(ONIndex1Y,I2824,TRUE,_xll.ohTrigger(RecalcTrigger,Trigger1Y)),NA())</f>
        <v>3.9003123027292474E-3</v>
      </c>
    </row>
    <row r="2825" spans="2:17" x14ac:dyDescent="0.2">
      <c r="B2825" s="39" t="s">
        <v>42</v>
      </c>
      <c r="D2825" s="42">
        <f>_xll.qlCalendarAdvance(Calendar,$D2824,B2825,"f",FALSE)</f>
        <v>59560</v>
      </c>
      <c r="E2825" s="139">
        <f>_xll.qlInterestRateIndexValueDate(IndexON,D2825)</f>
        <v>59560</v>
      </c>
      <c r="F2825" s="155">
        <f>IFERROR(_xll.qlIndexFixing(IndexON,D2825,TRUE,_xll.ohTrigger(RecalcTrigger,TriggerON)),NA())</f>
        <v>3.4836767371615451E-3</v>
      </c>
      <c r="H2825" s="42">
        <f>_xll.qlCalendarAdvance(Calendar,$H2824,B2825,"f",FALSE)</f>
        <v>59560</v>
      </c>
      <c r="I2825" s="139">
        <f>_xll.qlInterestRateIndexValueDate(Index1M,$H2825)</f>
        <v>59562</v>
      </c>
      <c r="J2825" s="144">
        <f>IFERROR(_xll.qlIndexFixing(Index1M,$H2825,TRUE,_xll.ohTrigger(RecalcTrigger,Trigger1M)),NA())</f>
        <v>3.4259535480142948E-3</v>
      </c>
      <c r="K2825" s="44">
        <f>IFERROR(_xll.qlIndexFixing(Index3M,H2825,TRUE,_xll.ohTrigger(RecalcTrigger,Trigger3M)),NA())</f>
        <v>3.6218141096098222E-3</v>
      </c>
      <c r="L2825" s="44">
        <f>IFERROR(_xll.qlIndexFixing(Index6M,$H2825,TRUE,_xll.ohTrigger(RecalcTrigger,Trigger6M)),NA())</f>
        <v>3.1268493720213713E-3</v>
      </c>
      <c r="M2825" s="145">
        <f>IFERROR(_xll.qlIndexFixing(Index1Y,$H2825,TRUE,_xll.ohTrigger(RecalcTrigger,Trigger1Y)),NA())</f>
        <v>3.8777864801184539E-3</v>
      </c>
      <c r="N2825" s="144">
        <f>IFERROR(_xll.qlIndexFixing(ONIndex1M,I2825,TRUE,_xll.ohTrigger(RecalcTrigger,Trigger1M)),NA())</f>
        <v>3.4279133887427093E-3</v>
      </c>
      <c r="O2825" s="44">
        <f>IFERROR(_xll.qlIndexFixing(ONIndex3M,I2825,TRUE,_xll.ohTrigger(RecalcTrigger,Trigger3M)),NA())</f>
        <v>3.6288041473309107E-3</v>
      </c>
      <c r="P2825" s="44">
        <f>IFERROR(_xll.qlIndexFixing(ONIndex6M,I2825,TRUE,_xll.ohTrigger(RecalcTrigger,Trigger6M)),NA())</f>
        <v>3.1956162807134092E-3</v>
      </c>
      <c r="Q2825" s="145">
        <f>IFERROR(_xll.qlIndexFixing(ONIndex1Y,I2825,TRUE,_xll.ohTrigger(RecalcTrigger,Trigger1Y)),NA())</f>
        <v>3.8988703952558268E-3</v>
      </c>
    </row>
    <row r="2826" spans="2:17" x14ac:dyDescent="0.2">
      <c r="B2826" s="39" t="s">
        <v>42</v>
      </c>
      <c r="D2826" s="42">
        <f>_xll.qlCalendarAdvance(Calendar,$D2825,B2826,"f",FALSE)</f>
        <v>59567</v>
      </c>
      <c r="E2826" s="139">
        <f>_xll.qlInterestRateIndexValueDate(IndexON,D2826)</f>
        <v>59567</v>
      </c>
      <c r="F2826" s="155">
        <f>IFERROR(_xll.qlIndexFixing(IndexON,D2826,TRUE,_xll.ohTrigger(RecalcTrigger,TriggerON)),NA())</f>
        <v>3.482247522335058E-3</v>
      </c>
      <c r="H2826" s="42">
        <f>_xll.qlCalendarAdvance(Calendar,$H2825,B2826,"f",FALSE)</f>
        <v>59567</v>
      </c>
      <c r="I2826" s="139">
        <f>_xll.qlInterestRateIndexValueDate(Index1M,$H2826)</f>
        <v>59569</v>
      </c>
      <c r="J2826" s="144">
        <f>IFERROR(_xll.qlIndexFixing(Index1M,$H2826,TRUE,_xll.ohTrigger(RecalcTrigger,Trigger1M)),NA())</f>
        <v>3.424686494750695E-3</v>
      </c>
      <c r="K2826" s="44">
        <f>IFERROR(_xll.qlIndexFixing(Index3M,H2826,TRUE,_xll.ohTrigger(RecalcTrigger,Trigger3M)),NA())</f>
        <v>3.6204475133061464E-3</v>
      </c>
      <c r="L2826" s="44">
        <f>IFERROR(_xll.qlIndexFixing(Index6M,$H2826,TRUE,_xll.ohTrigger(RecalcTrigger,Trigger6M)),NA())</f>
        <v>3.1213757711312639E-3</v>
      </c>
      <c r="M2826" s="145">
        <f>IFERROR(_xll.qlIndexFixing(Index1Y,$H2826,TRUE,_xll.ohTrigger(RecalcTrigger,Trigger1Y)),NA())</f>
        <v>3.8768215150388409E-3</v>
      </c>
      <c r="N2826" s="144">
        <f>IFERROR(_xll.qlIndexFixing(ONIndex1M,I2826,TRUE,_xll.ohTrigger(RecalcTrigger,Trigger1M)),NA())</f>
        <v>3.4263407177093086E-3</v>
      </c>
      <c r="O2826" s="44">
        <f>IFERROR(_xll.qlIndexFixing(ONIndex3M,I2826,TRUE,_xll.ohTrigger(RecalcTrigger,Trigger3M)),NA())</f>
        <v>3.6272492750999419E-3</v>
      </c>
      <c r="P2826" s="44">
        <f>IFERROR(_xll.qlIndexFixing(ONIndex6M,I2826,TRUE,_xll.ohTrigger(RecalcTrigger,Trigger6M)),NA())</f>
        <v>3.1892282518075632E-3</v>
      </c>
      <c r="Q2826" s="145">
        <f>IFERROR(_xll.qlIndexFixing(ONIndex1Y,I2826,TRUE,_xll.ohTrigger(RecalcTrigger,Trigger1Y)),NA())</f>
        <v>3.8974461243945768E-3</v>
      </c>
    </row>
    <row r="2827" spans="2:17" x14ac:dyDescent="0.2">
      <c r="B2827" s="39" t="s">
        <v>42</v>
      </c>
      <c r="D2827" s="42">
        <f>_xll.qlCalendarAdvance(Calendar,$D2826,B2827,"f",FALSE)</f>
        <v>59574</v>
      </c>
      <c r="E2827" s="139">
        <f>_xll.qlInterestRateIndexValueDate(IndexON,D2827)</f>
        <v>59574</v>
      </c>
      <c r="F2827" s="155">
        <f>IFERROR(_xll.qlIndexFixing(IndexON,D2827,TRUE,_xll.ohTrigger(RecalcTrigger,TriggerON)),NA())</f>
        <v>3.480835163065521E-3</v>
      </c>
      <c r="H2827" s="42">
        <f>_xll.qlCalendarAdvance(Calendar,$H2826,B2827,"f",FALSE)</f>
        <v>59574</v>
      </c>
      <c r="I2827" s="139">
        <f>_xll.qlInterestRateIndexValueDate(Index1M,$H2827)</f>
        <v>59576</v>
      </c>
      <c r="J2827" s="144">
        <f>IFERROR(_xll.qlIndexFixing(Index1M,$H2827,TRUE,_xll.ohTrigger(RecalcTrigger,Trigger1M)),NA())</f>
        <v>3.4231554749597493E-3</v>
      </c>
      <c r="K2827" s="44">
        <f>IFERROR(_xll.qlIndexFixing(Index3M,H2827,TRUE,_xll.ohTrigger(RecalcTrigger,Trigger3M)),NA())</f>
        <v>3.6190165116087832E-3</v>
      </c>
      <c r="L2827" s="44">
        <f>IFERROR(_xll.qlIndexFixing(Index6M,$H2827,TRUE,_xll.ohTrigger(RecalcTrigger,Trigger6M)),NA())</f>
        <v>3.1159779951848289E-3</v>
      </c>
      <c r="M2827" s="145">
        <f>IFERROR(_xll.qlIndexFixing(Index1Y,$H2827,TRUE,_xll.ohTrigger(RecalcTrigger,Trigger1Y)),NA())</f>
        <v>3.8758749676052738E-3</v>
      </c>
      <c r="N2827" s="144">
        <f>IFERROR(_xll.qlIndexFixing(ONIndex1M,I2827,TRUE,_xll.ohTrigger(RecalcTrigger,Trigger1M)),NA())</f>
        <v>3.4247858560298994E-3</v>
      </c>
      <c r="O2827" s="44">
        <f>IFERROR(_xll.qlIndexFixing(ONIndex3M,I2827,TRUE,_xll.ohTrigger(RecalcTrigger,Trigger3M)),NA())</f>
        <v>3.6257129272510014E-3</v>
      </c>
      <c r="P2827" s="44">
        <f>IFERROR(_xll.qlIndexFixing(ONIndex6M,I2827,TRUE,_xll.ohTrigger(RecalcTrigger,Trigger6M)),NA())</f>
        <v>3.1829143229078483E-3</v>
      </c>
      <c r="Q2827" s="145">
        <f>IFERROR(_xll.qlIndexFixing(ONIndex1Y,I2827,TRUE,_xll.ohTrigger(RecalcTrigger,Trigger1Y)),NA())</f>
        <v>3.8960395168441408E-3</v>
      </c>
    </row>
    <row r="2828" spans="2:17" x14ac:dyDescent="0.2">
      <c r="B2828" s="39" t="s">
        <v>42</v>
      </c>
      <c r="D2828" s="42">
        <f>_xll.qlCalendarAdvance(Calendar,$D2827,B2828,"f",FALSE)</f>
        <v>59581</v>
      </c>
      <c r="E2828" s="139">
        <f>_xll.qlInterestRateIndexValueDate(IndexON,D2828)</f>
        <v>59581</v>
      </c>
      <c r="F2828" s="155">
        <f>IFERROR(_xll.qlIndexFixing(IndexON,D2828,TRUE,_xll.ohTrigger(RecalcTrigger,TriggerON)),NA())</f>
        <v>3.4794396863713217E-3</v>
      </c>
      <c r="H2828" s="42">
        <f>_xll.qlCalendarAdvance(Calendar,$H2827,B2828,"f",FALSE)</f>
        <v>59581</v>
      </c>
      <c r="I2828" s="139">
        <f>_xll.qlInterestRateIndexValueDate(Index1M,$H2828)</f>
        <v>59583</v>
      </c>
      <c r="J2828" s="144">
        <f>IFERROR(_xll.qlIndexFixing(Index1M,$H2828,TRUE,_xll.ohTrigger(RecalcTrigger,Trigger1M)),NA())</f>
        <v>3.4216423369962507E-3</v>
      </c>
      <c r="K2828" s="44">
        <f>IFERROR(_xll.qlIndexFixing(Index3M,H2828,TRUE,_xll.ohTrigger(RecalcTrigger,Trigger3M)),NA())</f>
        <v>3.6176042476391938E-3</v>
      </c>
      <c r="L2828" s="44">
        <f>IFERROR(_xll.qlIndexFixing(Index6M,$H2828,TRUE,_xll.ohTrigger(RecalcTrigger,Trigger6M)),NA())</f>
        <v>3.1106561733662431E-3</v>
      </c>
      <c r="M2828" s="145">
        <f>IFERROR(_xll.qlIndexFixing(Index1Y,$H2828,TRUE,_xll.ohTrigger(RecalcTrigger,Trigger1Y)),NA())</f>
        <v>3.8749468645044166E-3</v>
      </c>
      <c r="N2828" s="144">
        <f>IFERROR(_xll.qlIndexFixing(ONIndex1M,I2828,TRUE,_xll.ohTrigger(RecalcTrigger,Trigger1M)),NA())</f>
        <v>3.4232488324814625E-3</v>
      </c>
      <c r="O2828" s="44">
        <f>IFERROR(_xll.qlIndexFixing(ONIndex3M,I2828,TRUE,_xll.ohTrigger(RecalcTrigger,Trigger3M)),NA())</f>
        <v>3.6241951328808142E-3</v>
      </c>
      <c r="P2828" s="44">
        <f>IFERROR(_xll.qlIndexFixing(ONIndex6M,I2828,TRUE,_xll.ohTrigger(RecalcTrigger,Trigger6M)),NA())</f>
        <v>3.1766746233508059E-3</v>
      </c>
      <c r="Q2828" s="145">
        <f>IFERROR(_xll.qlIndexFixing(ONIndex1Y,I2828,TRUE,_xll.ohTrigger(RecalcTrigger,Trigger1Y)),NA())</f>
        <v>3.8946505992232261E-3</v>
      </c>
    </row>
    <row r="2829" spans="2:17" x14ac:dyDescent="0.2">
      <c r="B2829" s="39" t="s">
        <v>42</v>
      </c>
      <c r="D2829" s="42">
        <f>_xll.qlCalendarAdvance(Calendar,$D2828,B2829,"f",FALSE)</f>
        <v>59588</v>
      </c>
      <c r="E2829" s="139">
        <f>_xll.qlInterestRateIndexValueDate(IndexON,D2829)</f>
        <v>59588</v>
      </c>
      <c r="F2829" s="155">
        <f>IFERROR(_xll.qlIndexFixing(IndexON,D2829,TRUE,_xll.ohTrigger(RecalcTrigger,TriggerON)),NA())</f>
        <v>3.4780611193507838E-3</v>
      </c>
      <c r="H2829" s="42">
        <f>_xll.qlCalendarAdvance(Calendar,$H2828,B2829,"f",FALSE)</f>
        <v>59588</v>
      </c>
      <c r="I2829" s="139">
        <f>_xll.qlInterestRateIndexValueDate(Index1M,$H2829)</f>
        <v>59590</v>
      </c>
      <c r="J2829" s="144">
        <f>IFERROR(_xll.qlIndexFixing(Index1M,$H2829,TRUE,_xll.ohTrigger(RecalcTrigger,Trigger1M)),NA())</f>
        <v>3.4201471095829383E-3</v>
      </c>
      <c r="K2829" s="44">
        <f>IFERROR(_xll.qlIndexFixing(Index3M,H2829,TRUE,_xll.ohTrigger(RecalcTrigger,Trigger3M)),NA())</f>
        <v>3.6162107506467903E-3</v>
      </c>
      <c r="L2829" s="44">
        <f>IFERROR(_xll.qlIndexFixing(Index6M,$H2829,TRUE,_xll.ohTrigger(RecalcTrigger,Trigger6M)),NA())</f>
        <v>3.1054104348676326E-3</v>
      </c>
      <c r="M2829" s="145">
        <f>IFERROR(_xll.qlIndexFixing(Index1Y,$H2829,TRUE,_xll.ohTrigger(RecalcTrigger,Trigger1Y)),NA())</f>
        <v>3.8740372324244572E-3</v>
      </c>
      <c r="N2829" s="144">
        <f>IFERROR(_xll.qlIndexFixing(ONIndex1M,I2829,TRUE,_xll.ohTrigger(RecalcTrigger,Trigger1M)),NA())</f>
        <v>3.4217296757610427E-3</v>
      </c>
      <c r="O2829" s="44">
        <f>IFERROR(_xll.qlIndexFixing(ONIndex3M,I2829,TRUE,_xll.ohTrigger(RecalcTrigger,Trigger3M)),NA())</f>
        <v>3.6226959214058496E-3</v>
      </c>
      <c r="P2829" s="44">
        <f>IFERROR(_xll.qlIndexFixing(ONIndex6M,I2829,TRUE,_xll.ohTrigger(RecalcTrigger,Trigger6M)),NA())</f>
        <v>3.1705092829525938E-3</v>
      </c>
      <c r="Q2829" s="145">
        <f>IFERROR(_xll.qlIndexFixing(ONIndex1Y,I2829,TRUE,_xll.ohTrigger(RecalcTrigger,Trigger1Y)),NA())</f>
        <v>3.8932793982304759E-3</v>
      </c>
    </row>
    <row r="2830" spans="2:17" x14ac:dyDescent="0.2">
      <c r="B2830" s="39" t="s">
        <v>42</v>
      </c>
      <c r="D2830" s="42">
        <f>_xll.qlCalendarAdvance(Calendar,$D2829,B2830,"f",FALSE)</f>
        <v>59595</v>
      </c>
      <c r="E2830" s="139">
        <f>_xll.qlInterestRateIndexValueDate(IndexON,D2830)</f>
        <v>59595</v>
      </c>
      <c r="F2830" s="155">
        <f>IFERROR(_xll.qlIndexFixing(IndexON,D2830,TRUE,_xll.ohTrigger(RecalcTrigger,TriggerON)),NA())</f>
        <v>3.4766994889423586E-3</v>
      </c>
      <c r="H2830" s="42">
        <f>_xll.qlCalendarAdvance(Calendar,$H2829,B2830,"f",FALSE)</f>
        <v>59595</v>
      </c>
      <c r="I2830" s="139">
        <f>_xll.qlInterestRateIndexValueDate(Index1M,$H2830)</f>
        <v>59597</v>
      </c>
      <c r="J2830" s="144">
        <f>IFERROR(_xll.qlIndexFixing(Index1M,$H2830,TRUE,_xll.ohTrigger(RecalcTrigger,Trigger1M)),NA())</f>
        <v>3.4184069860170524E-3</v>
      </c>
      <c r="K2830" s="44">
        <f>IFERROR(_xll.qlIndexFixing(Index3M,H2830,TRUE,_xll.ohTrigger(RecalcTrigger,Trigger3M)),NA())</f>
        <v>3.6144549953970196E-3</v>
      </c>
      <c r="L2830" s="44">
        <f>IFERROR(_xll.qlIndexFixing(Index6M,$H2830,TRUE,_xll.ohTrigger(RecalcTrigger,Trigger6M)),NA())</f>
        <v>3.0989263080665849E-3</v>
      </c>
      <c r="M2830" s="145">
        <f>IFERROR(_xll.qlIndexFixing(Index1Y,$H2830,TRUE,_xll.ohTrigger(RecalcTrigger,Trigger1Y)),NA())</f>
        <v>3.873146098054238E-3</v>
      </c>
      <c r="N2830" s="144">
        <f>IFERROR(_xll.qlIndexFixing(ONIndex1M,I2830,TRUE,_xll.ohTrigger(RecalcTrigger,Trigger1M)),NA())</f>
        <v>3.4202284144857487E-3</v>
      </c>
      <c r="O2830" s="44">
        <f>IFERROR(_xll.qlIndexFixing(ONIndex3M,I2830,TRUE,_xll.ohTrigger(RecalcTrigger,Trigger3M)),NA())</f>
        <v>3.6212153220027687E-3</v>
      </c>
      <c r="P2830" s="44">
        <f>IFERROR(_xll.qlIndexFixing(ONIndex6M,I2830,TRUE,_xll.ohTrigger(RecalcTrigger,Trigger6M)),NA())</f>
        <v>3.1644184311296897E-3</v>
      </c>
      <c r="Q2830" s="145">
        <f>IFERROR(_xll.qlIndexFixing(ONIndex1Y,I2830,TRUE,_xll.ohTrigger(RecalcTrigger,Trigger1Y)),NA())</f>
        <v>3.8919259404845974E-3</v>
      </c>
    </row>
    <row r="2831" spans="2:17" x14ac:dyDescent="0.2">
      <c r="B2831" s="39" t="s">
        <v>42</v>
      </c>
      <c r="D2831" s="42">
        <f>_xll.qlCalendarAdvance(Calendar,$D2830,B2831,"f",FALSE)</f>
        <v>59602</v>
      </c>
      <c r="E2831" s="139">
        <f>_xll.qlInterestRateIndexValueDate(IndexON,D2831)</f>
        <v>59602</v>
      </c>
      <c r="F2831" s="155">
        <f>IFERROR(_xll.qlIndexFixing(IndexON,D2831,TRUE,_xll.ohTrigger(RecalcTrigger,TriggerON)),NA())</f>
        <v>3.4753548218446895E-3</v>
      </c>
      <c r="H2831" s="42">
        <f>_xll.qlCalendarAdvance(Calendar,$H2830,B2831,"f",FALSE)</f>
        <v>59602</v>
      </c>
      <c r="I2831" s="139">
        <f>_xll.qlInterestRateIndexValueDate(Index1M,$H2831)</f>
        <v>59604</v>
      </c>
      <c r="J2831" s="144">
        <f>IFERROR(_xll.qlIndexFixing(Index1M,$H2831,TRUE,_xll.ohTrigger(RecalcTrigger,Trigger1M)),NA())</f>
        <v>3.4169514827533318E-3</v>
      </c>
      <c r="K2831" s="44">
        <f>IFERROR(_xll.qlIndexFixing(Index3M,H2831,TRUE,_xll.ohTrigger(RecalcTrigger,Trigger3M)),NA())</f>
        <v>3.6131058056583657E-3</v>
      </c>
      <c r="L2831" s="44">
        <f>IFERROR(_xll.qlIndexFixing(Index6M,$H2831,TRUE,_xll.ohTrigger(RecalcTrigger,Trigger6M)),NA())</f>
        <v>3.0938549464747272E-3</v>
      </c>
      <c r="M2831" s="145">
        <f>IFERROR(_xll.qlIndexFixing(Index1Y,$H2831,TRUE,_xll.ohTrigger(RecalcTrigger,Trigger1Y)),NA())</f>
        <v>3.8722734880841251E-3</v>
      </c>
      <c r="N2831" s="144">
        <f>IFERROR(_xll.qlIndexFixing(ONIndex1M,I2831,TRUE,_xll.ohTrigger(RecalcTrigger,Trigger1M)),NA())</f>
        <v>3.4187450774325612E-3</v>
      </c>
      <c r="O2831" s="44">
        <f>IFERROR(_xll.qlIndexFixing(ONIndex3M,I2831,TRUE,_xll.ohTrigger(RecalcTrigger,Trigger3M)),NA())</f>
        <v>3.6197533639281687E-3</v>
      </c>
      <c r="P2831" s="44">
        <f>IFERROR(_xll.qlIndexFixing(ONIndex6M,I2831,TRUE,_xll.ohTrigger(RecalcTrigger,Trigger6M)),NA())</f>
        <v>3.1584021977781873E-3</v>
      </c>
      <c r="Q2831" s="145">
        <f>IFERROR(_xll.qlIndexFixing(ONIndex1Y,I2831,TRUE,_xll.ohTrigger(RecalcTrigger,Trigger1Y)),NA())</f>
        <v>3.8905902526042979E-3</v>
      </c>
    </row>
    <row r="2832" spans="2:17" x14ac:dyDescent="0.2">
      <c r="B2832" s="39" t="s">
        <v>42</v>
      </c>
      <c r="D2832" s="42">
        <f>_xll.qlCalendarAdvance(Calendar,$D2831,B2832,"f",FALSE)</f>
        <v>59609</v>
      </c>
      <c r="E2832" s="139">
        <f>_xll.qlInterestRateIndexValueDate(IndexON,D2832)</f>
        <v>59609</v>
      </c>
      <c r="F2832" s="155">
        <f>IFERROR(_xll.qlIndexFixing(IndexON,D2832,TRUE,_xll.ohTrigger(RecalcTrigger,TriggerON)),NA())</f>
        <v>3.4740271451561E-3</v>
      </c>
      <c r="H2832" s="42">
        <f>_xll.qlCalendarAdvance(Calendar,$H2831,B2832,"f",FALSE)</f>
        <v>59609</v>
      </c>
      <c r="I2832" s="139">
        <f>_xll.qlInterestRateIndexValueDate(Index1M,$H2832)</f>
        <v>59611</v>
      </c>
      <c r="J2832" s="144">
        <f>IFERROR(_xll.qlIndexFixing(Index1M,$H2832,TRUE,_xll.ohTrigger(RecalcTrigger,Trigger1M)),NA())</f>
        <v>3.415429160004424E-3</v>
      </c>
      <c r="K2832" s="44">
        <f>IFERROR(_xll.qlIndexFixing(Index3M,H2832,TRUE,_xll.ohTrigger(RecalcTrigger,Trigger3M)),NA())</f>
        <v>3.6117754820615515E-3</v>
      </c>
      <c r="L2832" s="44">
        <f>IFERROR(_xll.qlIndexFixing(Index6M,$H2832,TRUE,_xll.ohTrigger(RecalcTrigger,Trigger6M)),NA())</f>
        <v>3.0888600956537776E-3</v>
      </c>
      <c r="M2832" s="145">
        <f>IFERROR(_xll.qlIndexFixing(Index1Y,$H2832,TRUE,_xll.ohTrigger(RecalcTrigger,Trigger1Y)),NA())</f>
        <v>3.8714194292044854E-3</v>
      </c>
      <c r="N2832" s="144">
        <f>IFERROR(_xll.qlIndexFixing(ONIndex1M,I2832,TRUE,_xll.ohTrigger(RecalcTrigger,Trigger1M)),NA())</f>
        <v>3.4172796935383332E-3</v>
      </c>
      <c r="O2832" s="44">
        <f>IFERROR(_xll.qlIndexFixing(ONIndex3M,I2832,TRUE,_xll.ohTrigger(RecalcTrigger,Trigger3M)),NA())</f>
        <v>3.6183100763587106E-3</v>
      </c>
      <c r="P2832" s="44">
        <f>IFERROR(_xll.qlIndexFixing(ONIndex6M,I2832,TRUE,_xll.ohTrigger(RecalcTrigger,Trigger6M)),NA())</f>
        <v>3.1524607121546921E-3</v>
      </c>
      <c r="Q2832" s="145">
        <f>IFERROR(_xll.qlIndexFixing(ONIndex1Y,I2832,TRUE,_xll.ohTrigger(RecalcTrigger,Trigger1Y)),NA())</f>
        <v>3.8892723611283486E-3</v>
      </c>
    </row>
    <row r="2833" spans="2:17" x14ac:dyDescent="0.2">
      <c r="B2833" s="39" t="s">
        <v>42</v>
      </c>
      <c r="D2833" s="42">
        <f>_xll.qlCalendarAdvance(Calendar,$D2832,B2833,"f",FALSE)</f>
        <v>59616</v>
      </c>
      <c r="E2833" s="139">
        <f>_xll.qlInterestRateIndexValueDate(IndexON,D2833)</f>
        <v>59616</v>
      </c>
      <c r="F2833" s="155">
        <f>IFERROR(_xll.qlIndexFixing(IndexON,D2833,TRUE,_xll.ohTrigger(RecalcTrigger,TriggerON)),NA())</f>
        <v>3.4727164858949777E-3</v>
      </c>
      <c r="H2833" s="42">
        <f>_xll.qlCalendarAdvance(Calendar,$H2832,B2833,"f",FALSE)</f>
        <v>59616</v>
      </c>
      <c r="I2833" s="139">
        <f>_xll.qlInterestRateIndexValueDate(Index1M,$H2833)</f>
        <v>59618</v>
      </c>
      <c r="J2833" s="144">
        <f>IFERROR(_xll.qlIndexFixing(Index1M,$H2833,TRUE,_xll.ohTrigger(RecalcTrigger,Trigger1M)),NA())</f>
        <v>3.4140945151231181E-3</v>
      </c>
      <c r="K2833" s="44">
        <f>IFERROR(_xll.qlIndexFixing(Index3M,H2833,TRUE,_xll.ohTrigger(RecalcTrigger,Trigger3M)),NA())</f>
        <v>3.6104640538538206E-3</v>
      </c>
      <c r="L2833" s="44">
        <f>IFERROR(_xll.qlIndexFixing(Index6M,$H2833,TRUE,_xll.ohTrigger(RecalcTrigger,Trigger6M)),NA())</f>
        <v>3.0839418848171325E-3</v>
      </c>
      <c r="M2833" s="145">
        <f>IFERROR(_xll.qlIndexFixing(Index1Y,$H2833,TRUE,_xll.ohTrigger(RecalcTrigger,Trigger1Y)),NA())</f>
        <v>3.870583948107428E-3</v>
      </c>
      <c r="N2833" s="144">
        <f>IFERROR(_xll.qlIndexFixing(ONIndex1M,I2833,TRUE,_xll.ohTrigger(RecalcTrigger,Trigger1M)),NA())</f>
        <v>3.4158322911803651E-3</v>
      </c>
      <c r="O2833" s="44">
        <f>IFERROR(_xll.qlIndexFixing(ONIndex3M,I2833,TRUE,_xll.ohTrigger(RecalcTrigger,Trigger3M)),NA())</f>
        <v>3.6168854884710555E-3</v>
      </c>
      <c r="P2833" s="44">
        <f>IFERROR(_xll.qlIndexFixing(ONIndex6M,I2833,TRUE,_xll.ohTrigger(RecalcTrigger,Trigger6M)),NA())</f>
        <v>3.1465941039154899E-3</v>
      </c>
      <c r="Q2833" s="145">
        <f>IFERROR(_xll.qlIndexFixing(ONIndex1Y,I2833,TRUE,_xll.ohTrigger(RecalcTrigger,Trigger1Y)),NA())</f>
        <v>3.8879722928353289E-3</v>
      </c>
    </row>
    <row r="2834" spans="2:17" x14ac:dyDescent="0.2">
      <c r="B2834" s="39" t="s">
        <v>42</v>
      </c>
      <c r="D2834" s="42">
        <f>_xll.qlCalendarAdvance(Calendar,$D2833,B2834,"f",FALSE)</f>
        <v>59623</v>
      </c>
      <c r="E2834" s="139">
        <f>_xll.qlInterestRateIndexValueDate(IndexON,D2834)</f>
        <v>59623</v>
      </c>
      <c r="F2834" s="155">
        <f>IFERROR(_xll.qlIndexFixing(IndexON,D2834,TRUE,_xll.ohTrigger(RecalcTrigger,TriggerON)),NA())</f>
        <v>3.471422870839902E-3</v>
      </c>
      <c r="H2834" s="42">
        <f>_xll.qlCalendarAdvance(Calendar,$H2833,B2834,"f",FALSE)</f>
        <v>59623</v>
      </c>
      <c r="I2834" s="139">
        <f>_xll.qlInterestRateIndexValueDate(Index1M,$H2834)</f>
        <v>59625</v>
      </c>
      <c r="J2834" s="144">
        <f>IFERROR(_xll.qlIndexFixing(Index1M,$H2834,TRUE,_xll.ohTrigger(RecalcTrigger,Trigger1M)),NA())</f>
        <v>3.4126931081945506E-3</v>
      </c>
      <c r="K2834" s="44">
        <f>IFERROR(_xll.qlIndexFixing(Index3M,H2834,TRUE,_xll.ohTrigger(RecalcTrigger,Trigger3M)),NA())</f>
        <v>3.609383712891422E-3</v>
      </c>
      <c r="L2834" s="44">
        <f>IFERROR(_xll.qlIndexFixing(Index6M,$H2834,TRUE,_xll.ohTrigger(RecalcTrigger,Trigger6M)),NA())</f>
        <v>3.0800199616448825E-3</v>
      </c>
      <c r="M2834" s="145">
        <f>IFERROR(_xll.qlIndexFixing(Index1Y,$H2834,TRUE,_xll.ohTrigger(RecalcTrigger,Trigger1Y)),NA())</f>
        <v>3.8697670714852792E-3</v>
      </c>
      <c r="N2834" s="144">
        <f>IFERROR(_xll.qlIndexFixing(ONIndex1M,I2834,TRUE,_xll.ohTrigger(RecalcTrigger,Trigger1M)),NA())</f>
        <v>3.4144028992155739E-3</v>
      </c>
      <c r="O2834" s="44">
        <f>IFERROR(_xll.qlIndexFixing(ONIndex3M,I2834,TRUE,_xll.ohTrigger(RecalcTrigger,Trigger3M)),NA())</f>
        <v>3.6154796297616087E-3</v>
      </c>
      <c r="P2834" s="44">
        <f>IFERROR(_xll.qlIndexFixing(ONIndex6M,I2834,TRUE,_xll.ohTrigger(RecalcTrigger,Trigger6M)),NA())</f>
        <v>3.1408025028767383E-3</v>
      </c>
      <c r="Q2834" s="145">
        <f>IFERROR(_xll.qlIndexFixing(ONIndex1Y,I2834,TRUE,_xll.ohTrigger(RecalcTrigger,Trigger1Y)),NA())</f>
        <v>3.8866900743439459E-3</v>
      </c>
    </row>
    <row r="2835" spans="2:17" x14ac:dyDescent="0.2">
      <c r="B2835" s="39" t="s">
        <v>42</v>
      </c>
      <c r="D2835" s="42">
        <f>_xll.qlCalendarAdvance(Calendar,$D2834,B2835,"f",FALSE)</f>
        <v>59630</v>
      </c>
      <c r="E2835" s="139">
        <f>_xll.qlInterestRateIndexValueDate(IndexON,D2835)</f>
        <v>59630</v>
      </c>
      <c r="F2835" s="155">
        <f>IFERROR(_xll.qlIndexFixing(IndexON,D2835,TRUE,_xll.ohTrigger(RecalcTrigger,TriggerON)),NA())</f>
        <v>3.4701463270092603E-3</v>
      </c>
      <c r="H2835" s="42">
        <f>_xll.qlCalendarAdvance(Calendar,$H2834,B2835,"f",FALSE)</f>
        <v>59630</v>
      </c>
      <c r="I2835" s="139">
        <f>_xll.qlInterestRateIndexValueDate(Index1M,$H2835)</f>
        <v>59632</v>
      </c>
      <c r="J2835" s="144">
        <f>IFERROR(_xll.qlIndexFixing(Index1M,$H2835,TRUE,_xll.ohTrigger(RecalcTrigger,Trigger1M)),NA())</f>
        <v>3.4113097908190647E-3</v>
      </c>
      <c r="K2835" s="44">
        <f>IFERROR(_xll.qlIndexFixing(Index3M,H2835,TRUE,_xll.ohTrigger(RecalcTrigger,Trigger3M)),NA())</f>
        <v>3.6081061238010773E-3</v>
      </c>
      <c r="L2835" s="44">
        <f>IFERROR(_xll.qlIndexFixing(Index6M,$H2835,TRUE,_xll.ohTrigger(RecalcTrigger,Trigger6M)),NA())</f>
        <v>3.0743359000000342E-3</v>
      </c>
      <c r="M2835" s="145">
        <f>IFERROR(_xll.qlIndexFixing(Index1Y,$H2835,TRUE,_xll.ohTrigger(RecalcTrigger,Trigger1Y)),NA())</f>
        <v>3.8689449465778331E-3</v>
      </c>
      <c r="N2835" s="144">
        <f>IFERROR(_xll.qlIndexFixing(ONIndex1M,I2835,TRUE,_xll.ohTrigger(RecalcTrigger,Trigger1M)),NA())</f>
        <v>3.4129915464209404E-3</v>
      </c>
      <c r="O2835" s="44">
        <f>IFERROR(_xll.qlIndexFixing(ONIndex3M,I2835,TRUE,_xll.ohTrigger(RecalcTrigger,Trigger3M)),NA())</f>
        <v>3.6140925292471593E-3</v>
      </c>
      <c r="P2835" s="44">
        <f>IFERROR(_xll.qlIndexFixing(ONIndex6M,I2835,TRUE,_xll.ohTrigger(RecalcTrigger,Trigger6M)),NA())</f>
        <v>3.135086038374979E-3</v>
      </c>
      <c r="Q2835" s="145">
        <f>IFERROR(_xll.qlIndexFixing(ONIndex1Y,I2835,TRUE,_xll.ohTrigger(RecalcTrigger,Trigger1Y)),NA())</f>
        <v>3.8854257322729069E-3</v>
      </c>
    </row>
    <row r="2836" spans="2:17" x14ac:dyDescent="0.2">
      <c r="B2836" s="39" t="s">
        <v>42</v>
      </c>
      <c r="D2836" s="42">
        <f>_xll.qlCalendarAdvance(Calendar,$D2835,B2836,"f",FALSE)</f>
        <v>59637</v>
      </c>
      <c r="E2836" s="139">
        <f>_xll.qlInterestRateIndexValueDate(IndexON,D2836)</f>
        <v>59637</v>
      </c>
      <c r="F2836" s="155">
        <f>IFERROR(_xll.qlIndexFixing(IndexON,D2836,TRUE,_xll.ohTrigger(RecalcTrigger,TriggerON)),NA())</f>
        <v>3.4688868814214402E-3</v>
      </c>
      <c r="H2836" s="42">
        <f>_xll.qlCalendarAdvance(Calendar,$H2835,B2836,"f",FALSE)</f>
        <v>59637</v>
      </c>
      <c r="I2836" s="139">
        <f>_xll.qlInterestRateIndexValueDate(Index1M,$H2836)</f>
        <v>59643</v>
      </c>
      <c r="J2836" s="144">
        <f>IFERROR(_xll.qlIndexFixing(Index1M,$H2836,TRUE,_xll.ohTrigger(RecalcTrigger,Trigger1M)),NA())</f>
        <v>3.409251711882888E-3</v>
      </c>
      <c r="K2836" s="44">
        <f>IFERROR(_xll.qlIndexFixing(Index3M,H2836,TRUE,_xll.ohTrigger(RecalcTrigger,Trigger3M)),NA())</f>
        <v>3.6061368349108777E-3</v>
      </c>
      <c r="L2836" s="44">
        <f>IFERROR(_xll.qlIndexFixing(Index6M,$H2836,TRUE,_xll.ohTrigger(RecalcTrigger,Trigger6M)),NA())</f>
        <v>3.0675886189477403E-3</v>
      </c>
      <c r="M2836" s="145">
        <f>IFERROR(_xll.qlIndexFixing(Index1Y,$H2836,TRUE,_xll.ohTrigger(RecalcTrigger,Trigger1Y)),NA())</f>
        <v>3.8677740454415711E-3</v>
      </c>
      <c r="N2836" s="144">
        <f>IFERROR(_xll.qlIndexFixing(ONIndex1M,I2836,TRUE,_xll.ohTrigger(RecalcTrigger,Trigger1M)),NA())</f>
        <v>3.411203502547977E-3</v>
      </c>
      <c r="O2836" s="44">
        <f>IFERROR(_xll.qlIndexFixing(ONIndex3M,I2836,TRUE,_xll.ohTrigger(RecalcTrigger,Trigger3M)),NA())</f>
        <v>3.6123367244655924E-3</v>
      </c>
      <c r="P2836" s="44">
        <f>IFERROR(_xll.qlIndexFixing(ONIndex6M,I2836,TRUE,_xll.ohTrigger(RecalcTrigger,Trigger6M)),NA())</f>
        <v>3.1278469117967944E-3</v>
      </c>
      <c r="Q2836" s="145">
        <f>IFERROR(_xll.qlIndexFixing(ONIndex1Y,I2836,TRUE,_xll.ohTrigger(RecalcTrigger,Trigger1Y)),NA())</f>
        <v>3.8838264597185201E-3</v>
      </c>
    </row>
    <row r="2837" spans="2:17" x14ac:dyDescent="0.2">
      <c r="B2837" s="39" t="s">
        <v>42</v>
      </c>
      <c r="D2837" s="42">
        <f>_xll.qlCalendarAdvance(Calendar,$D2836,B2837,"f",FALSE)</f>
        <v>59644</v>
      </c>
      <c r="E2837" s="139">
        <f>_xll.qlInterestRateIndexValueDate(IndexON,D2837)</f>
        <v>59644</v>
      </c>
      <c r="F2837" s="155">
        <f>IFERROR(_xll.qlIndexFixing(IndexON,D2837,TRUE,_xll.ohTrigger(RecalcTrigger,TriggerON)),NA())</f>
        <v>3.4676445609349571E-3</v>
      </c>
      <c r="H2837" s="42">
        <f>_xll.qlCalendarAdvance(Calendar,$H2836,B2837,"f",FALSE)</f>
        <v>59644</v>
      </c>
      <c r="I2837" s="139">
        <f>_xll.qlInterestRateIndexValueDate(Index1M,$H2837)</f>
        <v>59646</v>
      </c>
      <c r="J2837" s="144">
        <f>IFERROR(_xll.qlIndexFixing(Index1M,$H2837,TRUE,_xll.ohTrigger(RecalcTrigger,Trigger1M)),NA())</f>
        <v>3.4085975396083443E-3</v>
      </c>
      <c r="K2837" s="44">
        <f>IFERROR(_xll.qlIndexFixing(Index3M,H2837,TRUE,_xll.ohTrigger(RecalcTrigger,Trigger3M)),NA())</f>
        <v>3.6056079037421235E-3</v>
      </c>
      <c r="L2837" s="44">
        <f>IFERROR(_xll.qlIndexFixing(Index6M,$H2837,TRUE,_xll.ohTrigger(RecalcTrigger,Trigger6M)),NA())</f>
        <v>3.0650380258999839E-3</v>
      </c>
      <c r="M2837" s="145">
        <f>IFERROR(_xll.qlIndexFixing(Index1Y,$H2837,TRUE,_xll.ohTrigger(RecalcTrigger,Trigger1Y)),NA())</f>
        <v>3.8674283354133347E-3</v>
      </c>
      <c r="N2837" s="144">
        <f>IFERROR(_xll.qlIndexFixing(ONIndex1M,I2837,TRUE,_xll.ohTrigger(RecalcTrigger,Trigger1M)),NA())</f>
        <v>3.410223072890517E-3</v>
      </c>
      <c r="O2837" s="44">
        <f>IFERROR(_xll.qlIndexFixing(ONIndex3M,I2837,TRUE,_xll.ohTrigger(RecalcTrigger,Trigger3M)),NA())</f>
        <v>3.611374719989513E-3</v>
      </c>
      <c r="P2837" s="44">
        <f>IFERROR(_xll.qlIndexFixing(ONIndex6M,I2837,TRUE,_xll.ohTrigger(RecalcTrigger,Trigger6M)),NA())</f>
        <v>3.123879037847388E-3</v>
      </c>
      <c r="Q2837" s="145">
        <f>IFERROR(_xll.qlIndexFixing(ONIndex1Y,I2837,TRUE,_xll.ohTrigger(RecalcTrigger,Trigger1Y)),NA())</f>
        <v>3.8829507837867538E-3</v>
      </c>
    </row>
    <row r="2838" spans="2:17" x14ac:dyDescent="0.2">
      <c r="B2838" s="39" t="s">
        <v>42</v>
      </c>
      <c r="D2838" s="42">
        <f>_xll.qlCalendarAdvance(Calendar,$D2837,B2838,"f",FALSE)</f>
        <v>59651</v>
      </c>
      <c r="E2838" s="139">
        <f>_xll.qlInterestRateIndexValueDate(IndexON,D2838)</f>
        <v>59651</v>
      </c>
      <c r="F2838" s="155">
        <f>IFERROR(_xll.qlIndexFixing(IndexON,D2838,TRUE,_xll.ohTrigger(RecalcTrigger,TriggerON)),NA())</f>
        <v>3.4664193924083264E-3</v>
      </c>
      <c r="H2838" s="42">
        <f>_xll.qlCalendarAdvance(Calendar,$H2837,B2838,"f",FALSE)</f>
        <v>59651</v>
      </c>
      <c r="I2838" s="139">
        <f>_xll.qlInterestRateIndexValueDate(Index1M,$H2838)</f>
        <v>59653</v>
      </c>
      <c r="J2838" s="144">
        <f>IFERROR(_xll.qlIndexFixing(Index1M,$H2838,TRUE,_xll.ohTrigger(RecalcTrigger,Trigger1M)),NA())</f>
        <v>3.407268663213614E-3</v>
      </c>
      <c r="K2838" s="44">
        <f>IFERROR(_xll.qlIndexFixing(Index3M,H2838,TRUE,_xll.ohTrigger(RecalcTrigger,Trigger3M)),NA())</f>
        <v>3.6043873312744112E-3</v>
      </c>
      <c r="L2838" s="44">
        <f>IFERROR(_xll.qlIndexFixing(Index6M,$H2838,TRUE,_xll.ohTrigger(RecalcTrigger,Trigger6M)),NA())</f>
        <v>3.0605049534900034E-3</v>
      </c>
      <c r="M2838" s="145">
        <f>IFERROR(_xll.qlIndexFixing(Index1Y,$H2838,TRUE,_xll.ohTrigger(RecalcTrigger,Trigger1Y)),NA())</f>
        <v>3.8666861436395736E-3</v>
      </c>
      <c r="N2838" s="144">
        <f>IFERROR(_xll.qlIndexFixing(ONIndex1M,I2838,TRUE,_xll.ohTrigger(RecalcTrigger,Trigger1M)),NA())</f>
        <v>3.4086736249605565E-3</v>
      </c>
      <c r="O2838" s="44">
        <f>IFERROR(_xll.qlIndexFixing(ONIndex3M,I2838,TRUE,_xll.ohTrigger(RecalcTrigger,Trigger3M)),NA())</f>
        <v>3.6098555170660518E-3</v>
      </c>
      <c r="P2838" s="44">
        <f>IFERROR(_xll.qlIndexFixing(ONIndex6M,I2838,TRUE,_xll.ohTrigger(RecalcTrigger,Trigger6M)),NA())</f>
        <v>3.1176106085517574E-3</v>
      </c>
      <c r="Q2838" s="145">
        <f>IFERROR(_xll.qlIndexFixing(ONIndex1Y,I2838,TRUE,_xll.ohTrigger(RecalcTrigger,Trigger1Y)),NA())</f>
        <v>3.8815687619297989E-3</v>
      </c>
    </row>
    <row r="2839" spans="2:17" x14ac:dyDescent="0.2">
      <c r="B2839" s="39" t="s">
        <v>42</v>
      </c>
      <c r="D2839" s="42">
        <f>_xll.qlCalendarAdvance(Calendar,$D2838,B2839,"f",FALSE)</f>
        <v>59658</v>
      </c>
      <c r="E2839" s="139">
        <f>_xll.qlInterestRateIndexValueDate(IndexON,D2839)</f>
        <v>59658</v>
      </c>
      <c r="F2839" s="155">
        <f>IFERROR(_xll.qlIndexFixing(IndexON,D2839,TRUE,_xll.ohTrigger(RecalcTrigger,TriggerON)),NA())</f>
        <v>3.4652114029398717E-3</v>
      </c>
      <c r="H2839" s="42">
        <f>_xll.qlCalendarAdvance(Calendar,$H2838,B2839,"f",FALSE)</f>
        <v>59658</v>
      </c>
      <c r="I2839" s="139">
        <f>_xll.qlInterestRateIndexValueDate(Index1M,$H2839)</f>
        <v>59660</v>
      </c>
      <c r="J2839" s="144">
        <f>IFERROR(_xll.qlIndexFixing(Index1M,$H2839,TRUE,_xll.ohTrigger(RecalcTrigger,Trigger1M)),NA())</f>
        <v>3.4059579912529728E-3</v>
      </c>
      <c r="K2839" s="44">
        <f>IFERROR(_xll.qlIndexFixing(Index3M,H2839,TRUE,_xll.ohTrigger(RecalcTrigger,Trigger3M)),NA())</f>
        <v>3.6029939258559415E-3</v>
      </c>
      <c r="L2839" s="44">
        <f>IFERROR(_xll.qlIndexFixing(Index6M,$H2839,TRUE,_xll.ohTrigger(RecalcTrigger,Trigger6M)),NA())</f>
        <v>3.0560492965201352E-3</v>
      </c>
      <c r="M2839" s="145">
        <f>IFERROR(_xll.qlIndexFixing(Index1Y,$H2839,TRUE,_xll.ohTrigger(RecalcTrigger,Trigger1Y)),NA())</f>
        <v>3.8659626898193441E-3</v>
      </c>
      <c r="N2839" s="144">
        <f>IFERROR(_xll.qlIndexFixing(ONIndex1M,I2839,TRUE,_xll.ohTrigger(RecalcTrigger,Trigger1M)),NA())</f>
        <v>3.4075271006450691E-3</v>
      </c>
      <c r="O2839" s="44">
        <f>IFERROR(_xll.qlIndexFixing(ONIndex3M,I2839,TRUE,_xll.ohTrigger(RecalcTrigger,Trigger3M)),NA())</f>
        <v>3.6087322948308298E-3</v>
      </c>
      <c r="P2839" s="44">
        <f>IFERROR(_xll.qlIndexFixing(ONIndex6M,I2839,TRUE,_xll.ohTrigger(RecalcTrigger,Trigger6M)),NA())</f>
        <v>3.11297413902345E-3</v>
      </c>
      <c r="Q2839" s="145">
        <f>IFERROR(_xll.qlIndexFixing(ONIndex1Y,I2839,TRUE,_xll.ohTrigger(RecalcTrigger,Trigger1Y)),NA())</f>
        <v>3.8805476604863998E-3</v>
      </c>
    </row>
    <row r="2840" spans="2:17" x14ac:dyDescent="0.2">
      <c r="B2840" s="39" t="s">
        <v>42</v>
      </c>
      <c r="D2840" s="42">
        <f>_xll.qlCalendarAdvance(Calendar,$D2839,B2840,"f",FALSE)</f>
        <v>59665</v>
      </c>
      <c r="E2840" s="139">
        <f>_xll.qlInterestRateIndexValueDate(IndexON,D2840)</f>
        <v>59665</v>
      </c>
      <c r="F2840" s="155">
        <f>IFERROR(_xll.qlIndexFixing(IndexON,D2840,TRUE,_xll.ohTrigger(RecalcTrigger,TriggerON)),NA())</f>
        <v>3.4640206194680445E-3</v>
      </c>
      <c r="H2840" s="42">
        <f>_xll.qlCalendarAdvance(Calendar,$H2839,B2840,"f",FALSE)</f>
        <v>59665</v>
      </c>
      <c r="I2840" s="139">
        <f>_xll.qlInterestRateIndexValueDate(Index1M,$H2840)</f>
        <v>59667</v>
      </c>
      <c r="J2840" s="144">
        <f>IFERROR(_xll.qlIndexFixing(Index1M,$H2840,TRUE,_xll.ohTrigger(RecalcTrigger,Trigger1M)),NA())</f>
        <v>3.4046655524492516E-3</v>
      </c>
      <c r="K2840" s="44">
        <f>IFERROR(_xll.qlIndexFixing(Index3M,H2840,TRUE,_xll.ohTrigger(RecalcTrigger,Trigger3M)),NA())</f>
        <v>3.6018155844068454E-3</v>
      </c>
      <c r="L2840" s="44">
        <f>IFERROR(_xll.qlIndexFixing(Index6M,$H2840,TRUE,_xll.ohTrigger(RecalcTrigger,Trigger6M)),NA())</f>
        <v>3.0516711842608116E-3</v>
      </c>
      <c r="M2840" s="145">
        <f>IFERROR(_xll.qlIndexFixing(Index1Y,$H2840,TRUE,_xll.ohTrigger(RecalcTrigger,Trigger1Y)),NA())</f>
        <v>3.865258000651726E-3</v>
      </c>
      <c r="N2840" s="144">
        <f>IFERROR(_xll.qlIndexFixing(ONIndex1M,I2840,TRUE,_xll.ohTrigger(RecalcTrigger,Trigger1M)),NA())</f>
        <v>3.4062063741568949E-3</v>
      </c>
      <c r="O2840" s="44">
        <f>IFERROR(_xll.qlIndexFixing(ONIndex3M,I2840,TRUE,_xll.ohTrigger(RecalcTrigger,Trigger3M)),NA())</f>
        <v>3.6074394242202601E-3</v>
      </c>
      <c r="P2840" s="44">
        <f>IFERROR(_xll.qlIndexFixing(ONIndex6M,I2840,TRUE,_xll.ohTrigger(RecalcTrigger,Trigger6M)),NA())</f>
        <v>3.1076353018111291E-3</v>
      </c>
      <c r="Q2840" s="145">
        <f>IFERROR(_xll.qlIndexFixing(ONIndex1Y,I2840,TRUE,_xll.ohTrigger(RecalcTrigger,Trigger1Y)),NA())</f>
        <v>3.8793730998776255E-3</v>
      </c>
    </row>
    <row r="2841" spans="2:17" x14ac:dyDescent="0.2">
      <c r="B2841" s="39" t="s">
        <v>42</v>
      </c>
      <c r="D2841" s="42">
        <f>_xll.qlCalendarAdvance(Calendar,$D2840,B2841,"f",FALSE)</f>
        <v>59672</v>
      </c>
      <c r="E2841" s="139">
        <f>_xll.qlInterestRateIndexValueDate(IndexON,D2841)</f>
        <v>59672</v>
      </c>
      <c r="F2841" s="155">
        <f>IFERROR(_xll.qlIndexFixing(IndexON,D2841,TRUE,_xll.ohTrigger(RecalcTrigger,TriggerON)),NA())</f>
        <v>3.4628470688513602E-3</v>
      </c>
      <c r="H2841" s="42">
        <f>_xll.qlCalendarAdvance(Calendar,$H2840,B2841,"f",FALSE)</f>
        <v>59672</v>
      </c>
      <c r="I2841" s="139">
        <f>_xll.qlInterestRateIndexValueDate(Index1M,$H2841)</f>
        <v>59674</v>
      </c>
      <c r="J2841" s="144">
        <f>IFERROR(_xll.qlIndexFixing(Index1M,$H2841,TRUE,_xll.ohTrigger(RecalcTrigger,Trigger1M)),NA())</f>
        <v>3.4033913755175445E-3</v>
      </c>
      <c r="K2841" s="44">
        <f>IFERROR(_xll.qlIndexFixing(Index3M,H2841,TRUE,_xll.ohTrigger(RecalcTrigger,Trigger3M)),NA())</f>
        <v>3.6006563723570907E-3</v>
      </c>
      <c r="L2841" s="44">
        <f>IFERROR(_xll.qlIndexFixing(Index6M,$H2841,TRUE,_xll.ohTrigger(RecalcTrigger,Trigger6M)),NA())</f>
        <v>3.0473707459906748E-3</v>
      </c>
      <c r="M2841" s="145">
        <f>IFERROR(_xll.qlIndexFixing(Index1Y,$H2841,TRUE,_xll.ohTrigger(RecalcTrigger,Trigger1Y)),NA())</f>
        <v>3.8645721028360155E-3</v>
      </c>
      <c r="N2841" s="144">
        <f>IFERROR(_xll.qlIndexFixing(ONIndex1M,I2841,TRUE,_xll.ohTrigger(RecalcTrigger,Trigger1M)),NA())</f>
        <v>3.4049038592609548E-3</v>
      </c>
      <c r="O2841" s="44">
        <f>IFERROR(_xll.qlIndexFixing(ONIndex3M,I2841,TRUE,_xll.ohTrigger(RecalcTrigger,Trigger3M)),NA())</f>
        <v>3.6061654874242066E-3</v>
      </c>
      <c r="P2841" s="44">
        <f>IFERROR(_xll.qlIndexFixing(ONIndex6M,I2841,TRUE,_xll.ohTrigger(RecalcTrigger,Trigger6M)),NA())</f>
        <v>3.1023723787537705E-3</v>
      </c>
      <c r="Q2841" s="145">
        <f>IFERROR(_xll.qlIndexFixing(ONIndex1Y,I2841,TRUE,_xll.ohTrigger(RecalcTrigger,Trigger1Y)),NA())</f>
        <v>3.8782165754813747E-3</v>
      </c>
    </row>
    <row r="2842" spans="2:17" x14ac:dyDescent="0.2">
      <c r="B2842" s="39" t="s">
        <v>42</v>
      </c>
      <c r="D2842" s="42">
        <f>_xll.qlCalendarAdvance(Calendar,$D2841,B2842,"f",FALSE)</f>
        <v>59679</v>
      </c>
      <c r="E2842" s="139">
        <f>_xll.qlInterestRateIndexValueDate(IndexON,D2842)</f>
        <v>59679</v>
      </c>
      <c r="F2842" s="155">
        <f>IFERROR(_xll.qlIndexFixing(IndexON,D2842,TRUE,_xll.ohTrigger(RecalcTrigger,TriggerON)),NA())</f>
        <v>3.4616907780282702E-3</v>
      </c>
      <c r="H2842" s="42">
        <f>_xll.qlCalendarAdvance(Calendar,$H2841,B2842,"f",FALSE)</f>
        <v>59679</v>
      </c>
      <c r="I2842" s="139">
        <f>_xll.qlInterestRateIndexValueDate(Index1M,$H2842)</f>
        <v>59681</v>
      </c>
      <c r="J2842" s="144">
        <f>IFERROR(_xll.qlIndexFixing(Index1M,$H2842,TRUE,_xll.ohTrigger(RecalcTrigger,Trigger1M)),NA())</f>
        <v>3.4021354891858404E-3</v>
      </c>
      <c r="K2842" s="44">
        <f>IFERROR(_xll.qlIndexFixing(Index3M,H2842,TRUE,_xll.ohTrigger(RecalcTrigger,Trigger3M)),NA())</f>
        <v>3.599516318959022E-3</v>
      </c>
      <c r="L2842" s="44">
        <f>IFERROR(_xll.qlIndexFixing(Index6M,$H2842,TRUE,_xll.ohTrigger(RecalcTrigger,Trigger6M)),NA())</f>
        <v>3.0431481109952792E-3</v>
      </c>
      <c r="M2842" s="145">
        <f>IFERROR(_xll.qlIndexFixing(Index1Y,$H2842,TRUE,_xll.ohTrigger(RecalcTrigger,Trigger1Y)),NA())</f>
        <v>3.8639050230730343E-3</v>
      </c>
      <c r="N2842" s="144">
        <f>IFERROR(_xll.qlIndexFixing(ONIndex1M,I2842,TRUE,_xll.ohTrigger(RecalcTrigger,Trigger1M)),NA())</f>
        <v>3.4036195843345496E-3</v>
      </c>
      <c r="O2842" s="44">
        <f>IFERROR(_xll.qlIndexFixing(ONIndex3M,I2842,TRUE,_xll.ohTrigger(RecalcTrigger,Trigger3M)),NA())</f>
        <v>3.6049105136193305E-3</v>
      </c>
      <c r="P2842" s="44">
        <f>IFERROR(_xll.qlIndexFixing(ONIndex6M,I2842,TRUE,_xll.ohTrigger(RecalcTrigger,Trigger6M)),NA())</f>
        <v>3.0971854995875958E-3</v>
      </c>
      <c r="Q2842" s="145">
        <f>IFERROR(_xll.qlIndexFixing(ONIndex1Y,I2842,TRUE,_xll.ohTrigger(RecalcTrigger,Trigger1Y)),NA())</f>
        <v>3.8770781139962907E-3</v>
      </c>
    </row>
    <row r="2843" spans="2:17" x14ac:dyDescent="0.2">
      <c r="B2843" s="39" t="s">
        <v>42</v>
      </c>
      <c r="D2843" s="42">
        <f>_xll.qlCalendarAdvance(Calendar,$D2842,B2843,"f",FALSE)</f>
        <v>59686</v>
      </c>
      <c r="E2843" s="139">
        <f>_xll.qlInterestRateIndexValueDate(IndexON,D2843)</f>
        <v>59686</v>
      </c>
      <c r="F2843" s="155">
        <f>IFERROR(_xll.qlIndexFixing(IndexON,D2843,TRUE,_xll.ohTrigger(RecalcTrigger,TriggerON)),NA())</f>
        <v>3.4605517740171621E-3</v>
      </c>
      <c r="H2843" s="42">
        <f>_xll.qlCalendarAdvance(Calendar,$H2842,B2843,"f",FALSE)</f>
        <v>59686</v>
      </c>
      <c r="I2843" s="139">
        <f>_xll.qlInterestRateIndexValueDate(Index1M,$H2843)</f>
        <v>59688</v>
      </c>
      <c r="J2843" s="144">
        <f>IFERROR(_xll.qlIndexFixing(Index1M,$H2843,TRUE,_xll.ohTrigger(RecalcTrigger,Trigger1M)),NA())</f>
        <v>3.4008979221718115E-3</v>
      </c>
      <c r="K2843" s="44">
        <f>IFERROR(_xll.qlIndexFixing(Index3M,H2843,TRUE,_xll.ohTrigger(RecalcTrigger,Trigger3M)),NA())</f>
        <v>3.5983954534649855E-3</v>
      </c>
      <c r="L2843" s="44">
        <f>IFERROR(_xll.qlIndexFixing(Index6M,$H2843,TRUE,_xll.ohTrigger(RecalcTrigger,Trigger6M)),NA())</f>
        <v>3.0390034085705513E-3</v>
      </c>
      <c r="M2843" s="145">
        <f>IFERROR(_xll.qlIndexFixing(Index1Y,$H2843,TRUE,_xll.ohTrigger(RecalcTrigger,Trigger1Y)),NA())</f>
        <v>3.863256788063821E-3</v>
      </c>
      <c r="N2843" s="144">
        <f>IFERROR(_xll.qlIndexFixing(ONIndex1M,I2843,TRUE,_xll.ohTrigger(RecalcTrigger,Trigger1M)),NA())</f>
        <v>3.402353578314532E-3</v>
      </c>
      <c r="O2843" s="44">
        <f>IFERROR(_xll.qlIndexFixing(ONIndex3M,I2843,TRUE,_xll.ohTrigger(RecalcTrigger,Trigger3M)),NA())</f>
        <v>3.6036745319822927E-3</v>
      </c>
      <c r="P2843" s="44">
        <f>IFERROR(_xll.qlIndexFixing(ONIndex6M,I2843,TRUE,_xll.ohTrigger(RecalcTrigger,Trigger6M)),NA())</f>
        <v>3.0920747938090187E-3</v>
      </c>
      <c r="Q2843" s="145">
        <f>IFERROR(_xll.qlIndexFixing(ONIndex1Y,I2843,TRUE,_xll.ohTrigger(RecalcTrigger,Trigger1Y)),NA())</f>
        <v>3.8759577419611446E-3</v>
      </c>
    </row>
    <row r="2844" spans="2:17" x14ac:dyDescent="0.2">
      <c r="B2844" s="39" t="s">
        <v>42</v>
      </c>
      <c r="D2844" s="42">
        <f>_xll.qlCalendarAdvance(Calendar,$D2843,B2844,"f",FALSE)</f>
        <v>59693</v>
      </c>
      <c r="E2844" s="139">
        <f>_xll.qlInterestRateIndexValueDate(IndexON,D2844)</f>
        <v>59693</v>
      </c>
      <c r="F2844" s="155">
        <f>IFERROR(_xll.qlIndexFixing(IndexON,D2844,TRUE,_xll.ohTrigger(RecalcTrigger,TriggerON)),NA())</f>
        <v>3.4594300836765512E-3</v>
      </c>
      <c r="H2844" s="42">
        <f>_xll.qlCalendarAdvance(Calendar,$H2843,B2844,"f",FALSE)</f>
        <v>59693</v>
      </c>
      <c r="I2844" s="139">
        <f>_xll.qlInterestRateIndexValueDate(Index1M,$H2844)</f>
        <v>59695</v>
      </c>
      <c r="J2844" s="144">
        <f>IFERROR(_xll.qlIndexFixing(Index1M,$H2844,TRUE,_xll.ohTrigger(RecalcTrigger,Trigger1M)),NA())</f>
        <v>3.3996787031931319E-3</v>
      </c>
      <c r="K2844" s="44">
        <f>IFERROR(_xll.qlIndexFixing(Index3M,H2844,TRUE,_xll.ohTrigger(RecalcTrigger,Trigger3M)),NA())</f>
        <v>3.5972938051290261E-3</v>
      </c>
      <c r="L2844" s="44">
        <f>IFERROR(_xll.qlIndexFixing(Index6M,$H2844,TRUE,_xll.ohTrigger(RecalcTrigger,Trigger6M)),NA())</f>
        <v>3.0349367680188965E-3</v>
      </c>
      <c r="M2844" s="145">
        <f>IFERROR(_xll.qlIndexFixing(Index1Y,$H2844,TRUE,_xll.ohTrigger(RecalcTrigger,Trigger1Y)),NA())</f>
        <v>3.8626274245120292E-3</v>
      </c>
      <c r="N2844" s="144">
        <f>IFERROR(_xll.qlIndexFixing(ONIndex1M,I2844,TRUE,_xll.ohTrigger(RecalcTrigger,Trigger1M)),NA())</f>
        <v>3.4011058698979468E-3</v>
      </c>
      <c r="O2844" s="44">
        <f>IFERROR(_xll.qlIndexFixing(ONIndex3M,I2844,TRUE,_xll.ohTrigger(RecalcTrigger,Trigger3M)),NA())</f>
        <v>3.6024575718496266E-3</v>
      </c>
      <c r="P2844" s="44">
        <f>IFERROR(_xll.qlIndexFixing(ONIndex6M,I2844,TRUE,_xll.ohTrigger(RecalcTrigger,Trigger6M)),NA())</f>
        <v>3.0870403909943889E-3</v>
      </c>
      <c r="Q2844" s="145">
        <f>IFERROR(_xll.qlIndexFixing(ONIndex1Y,I2844,TRUE,_xll.ohTrigger(RecalcTrigger,Trigger1Y)),NA())</f>
        <v>3.8748554859946438E-3</v>
      </c>
    </row>
    <row r="2845" spans="2:17" x14ac:dyDescent="0.2">
      <c r="B2845" s="39" t="s">
        <v>42</v>
      </c>
      <c r="D2845" s="42">
        <f>_xll.qlCalendarAdvance(Calendar,$D2844,B2845,"f",FALSE)</f>
        <v>59700</v>
      </c>
      <c r="E2845" s="139">
        <f>_xll.qlInterestRateIndexValueDate(IndexON,D2845)</f>
        <v>59700</v>
      </c>
      <c r="F2845" s="155">
        <f>IFERROR(_xll.qlIndexFixing(IndexON,D2845,TRUE,_xll.ohTrigger(RecalcTrigger,TriggerON)),NA())</f>
        <v>3.4583257339448892E-3</v>
      </c>
      <c r="H2845" s="42">
        <f>_xll.qlCalendarAdvance(Calendar,$H2844,B2845,"f",FALSE)</f>
        <v>59700</v>
      </c>
      <c r="I2845" s="139">
        <f>_xll.qlInterestRateIndexValueDate(Index1M,$H2845)</f>
        <v>59702</v>
      </c>
      <c r="J2845" s="144">
        <f>IFERROR(_xll.qlIndexFixing(Index1M,$H2845,TRUE,_xll.ohTrigger(RecalcTrigger,Trigger1M)),NA())</f>
        <v>3.3984778609777891E-3</v>
      </c>
      <c r="K2845" s="44">
        <f>IFERROR(_xll.qlIndexFixing(Index3M,H2845,TRUE,_xll.ohTrigger(RecalcTrigger,Trigger3M)),NA())</f>
        <v>3.5962114032034899E-3</v>
      </c>
      <c r="L2845" s="44">
        <f>IFERROR(_xll.qlIndexFixing(Index6M,$H2845,TRUE,_xll.ohTrigger(RecalcTrigger,Trigger6M)),NA())</f>
        <v>3.0309483186513643E-3</v>
      </c>
      <c r="M2845" s="145">
        <f>IFERROR(_xll.qlIndexFixing(Index1Y,$H2845,TRUE,_xll.ohTrigger(RecalcTrigger,Trigger1Y)),NA())</f>
        <v>3.8620169591208763E-3</v>
      </c>
      <c r="N2845" s="144">
        <f>IFERROR(_xll.qlIndexFixing(ONIndex1M,I2845,TRUE,_xll.ohTrigger(RecalcTrigger,Trigger1M)),NA())</f>
        <v>3.3998764877818388E-3</v>
      </c>
      <c r="O2845" s="44">
        <f>IFERROR(_xll.qlIndexFixing(ONIndex3M,I2845,TRUE,_xll.ohTrigger(RecalcTrigger,Trigger3M)),NA())</f>
        <v>3.6012596623180571E-3</v>
      </c>
      <c r="P2845" s="44">
        <f>IFERROR(_xll.qlIndexFixing(ONIndex6M,I2845,TRUE,_xll.ohTrigger(RecalcTrigger,Trigger6M)),NA())</f>
        <v>3.082082420799992E-3</v>
      </c>
      <c r="Q2845" s="145">
        <f>IFERROR(_xll.qlIndexFixing(ONIndex1Y,I2845,TRUE,_xll.ohTrigger(RecalcTrigger,Trigger1Y)),NA())</f>
        <v>3.8737713728753675E-3</v>
      </c>
    </row>
    <row r="2846" spans="2:17" x14ac:dyDescent="0.2">
      <c r="B2846" s="39" t="s">
        <v>42</v>
      </c>
      <c r="D2846" s="42">
        <f>_xll.qlCalendarAdvance(Calendar,$D2845,B2846,"f",FALSE)</f>
        <v>59707</v>
      </c>
      <c r="E2846" s="139">
        <f>_xll.qlInterestRateIndexValueDate(IndexON,D2846)</f>
        <v>59707</v>
      </c>
      <c r="F2846" s="155">
        <f>IFERROR(_xll.qlIndexFixing(IndexON,D2846,TRUE,_xll.ohTrigger(RecalcTrigger,TriggerON)),NA())</f>
        <v>3.4572387518405634E-3</v>
      </c>
      <c r="H2846" s="42">
        <f>_xll.qlCalendarAdvance(Calendar,$H2845,B2846,"f",FALSE)</f>
        <v>59707</v>
      </c>
      <c r="I2846" s="139">
        <f>_xll.qlInterestRateIndexValueDate(Index1M,$H2846)</f>
        <v>59709</v>
      </c>
      <c r="J2846" s="144">
        <f>IFERROR(_xll.qlIndexFixing(Index1M,$H2846,TRUE,_xll.ohTrigger(RecalcTrigger,Trigger1M)),NA())</f>
        <v>3.3972954242434566E-3</v>
      </c>
      <c r="K2846" s="44">
        <f>IFERROR(_xll.qlIndexFixing(Index3M,H2846,TRUE,_xll.ohTrigger(RecalcTrigger,Trigger3M)),NA())</f>
        <v>3.595148276939871E-3</v>
      </c>
      <c r="L2846" s="44">
        <f>IFERROR(_xll.qlIndexFixing(Index6M,$H2846,TRUE,_xll.ohTrigger(RecalcTrigger,Trigger6M)),NA())</f>
        <v>3.0270381897867797E-3</v>
      </c>
      <c r="M2846" s="145">
        <f>IFERROR(_xll.qlIndexFixing(Index1Y,$H2846,TRUE,_xll.ohTrigger(RecalcTrigger,Trigger1Y)),NA())</f>
        <v>3.8614254185948857E-3</v>
      </c>
      <c r="N2846" s="144">
        <f>IFERROR(_xll.qlIndexFixing(ONIndex1M,I2846,TRUE,_xll.ohTrigger(RecalcTrigger,Trigger1M)),NA())</f>
        <v>3.3986654606632527E-3</v>
      </c>
      <c r="O2846" s="44">
        <f>IFERROR(_xll.qlIndexFixing(ONIndex3M,I2846,TRUE,_xll.ohTrigger(RecalcTrigger,Trigger3M)),NA())</f>
        <v>3.6000808328839895E-3</v>
      </c>
      <c r="P2846" s="44">
        <f>IFERROR(_xll.qlIndexFixing(ONIndex6M,I2846,TRUE,_xll.ohTrigger(RecalcTrigger,Trigger6M)),NA())</f>
        <v>3.0772010128821137E-3</v>
      </c>
      <c r="Q2846" s="145">
        <f>IFERROR(_xll.qlIndexFixing(ONIndex1Y,I2846,TRUE,_xll.ohTrigger(RecalcTrigger,Trigger1Y)),NA())</f>
        <v>3.872705429062151E-3</v>
      </c>
    </row>
    <row r="2847" spans="2:17" x14ac:dyDescent="0.2">
      <c r="B2847" s="39" t="s">
        <v>42</v>
      </c>
      <c r="D2847" s="42">
        <f>_xll.qlCalendarAdvance(Calendar,$D2846,B2847,"f",FALSE)</f>
        <v>59714</v>
      </c>
      <c r="E2847" s="139">
        <f>_xll.qlInterestRateIndexValueDate(IndexON,D2847)</f>
        <v>59714</v>
      </c>
      <c r="F2847" s="155">
        <f>IFERROR(_xll.qlIndexFixing(IndexON,D2847,TRUE,_xll.ohTrigger(RecalcTrigger,TriggerON)),NA())</f>
        <v>3.4561691643020254E-3</v>
      </c>
      <c r="H2847" s="42">
        <f>_xll.qlCalendarAdvance(Calendar,$H2846,B2847,"f",FALSE)</f>
        <v>59714</v>
      </c>
      <c r="I2847" s="139">
        <f>_xll.qlInterestRateIndexValueDate(Index1M,$H2847)</f>
        <v>59716</v>
      </c>
      <c r="J2847" s="144">
        <f>IFERROR(_xll.qlIndexFixing(Index1M,$H2847,TRUE,_xll.ohTrigger(RecalcTrigger,Trigger1M)),NA())</f>
        <v>3.396065990768915E-3</v>
      </c>
      <c r="K2847" s="44">
        <f>IFERROR(_xll.qlIndexFixing(Index3M,H2847,TRUE,_xll.ohTrigger(RecalcTrigger,Trigger3M)),NA())</f>
        <v>3.5942635712313846E-3</v>
      </c>
      <c r="L2847" s="44">
        <f>IFERROR(_xll.qlIndexFixing(Index6M,$H2847,TRUE,_xll.ohTrigger(RecalcTrigger,Trigger6M)),NA())</f>
        <v>3.0232065107552034E-3</v>
      </c>
      <c r="M2847" s="145">
        <f>IFERROR(_xll.qlIndexFixing(Index1Y,$H2847,TRUE,_xll.ohTrigger(RecalcTrigger,Trigger1Y)),NA())</f>
        <v>3.8608528296396713E-3</v>
      </c>
      <c r="N2847" s="144">
        <f>IFERROR(_xll.qlIndexFixing(ONIndex1M,I2847,TRUE,_xll.ohTrigger(RecalcTrigger,Trigger1M)),NA())</f>
        <v>3.3974728173991053E-3</v>
      </c>
      <c r="O2847" s="44">
        <f>IFERROR(_xll.qlIndexFixing(ONIndex3M,I2847,TRUE,_xll.ohTrigger(RecalcTrigger,Trigger3M)),NA())</f>
        <v>3.5989211124842768E-3</v>
      </c>
      <c r="P2847" s="44">
        <f>IFERROR(_xll.qlIndexFixing(ONIndex6M,I2847,TRUE,_xll.ohTrigger(RecalcTrigger,Trigger6M)),NA())</f>
        <v>3.0723962967371676E-3</v>
      </c>
      <c r="Q2847" s="145">
        <f>IFERROR(_xll.qlIndexFixing(ONIndex1Y,I2847,TRUE,_xll.ohTrigger(RecalcTrigger,Trigger1Y)),NA())</f>
        <v>3.8716576812536374E-3</v>
      </c>
    </row>
    <row r="2848" spans="2:17" x14ac:dyDescent="0.2">
      <c r="B2848" s="39" t="s">
        <v>42</v>
      </c>
      <c r="D2848" s="42">
        <f>_xll.qlCalendarAdvance(Calendar,$D2847,B2848,"f",FALSE)</f>
        <v>59721</v>
      </c>
      <c r="E2848" s="139">
        <f>_xll.qlInterestRateIndexValueDate(IndexON,D2848)</f>
        <v>59721</v>
      </c>
      <c r="F2848" s="155">
        <f>IFERROR(_xll.qlIndexFixing(IndexON,D2848,TRUE,_xll.ohTrigger(RecalcTrigger,TriggerON)),NA())</f>
        <v>3.4551169981877905E-3</v>
      </c>
      <c r="H2848" s="42">
        <f>_xll.qlCalendarAdvance(Calendar,$H2847,B2848,"f",FALSE)</f>
        <v>59721</v>
      </c>
      <c r="I2848" s="139">
        <f>_xll.qlInterestRateIndexValueDate(Index1M,$H2848)</f>
        <v>59723</v>
      </c>
      <c r="J2848" s="144">
        <f>IFERROR(_xll.qlIndexFixing(Index1M,$H2848,TRUE,_xll.ohTrigger(RecalcTrigger,Trigger1M)),NA())</f>
        <v>3.3949858820988303E-3</v>
      </c>
      <c r="K2848" s="44">
        <f>IFERROR(_xll.qlIndexFixing(Index3M,H2848,TRUE,_xll.ohTrigger(RecalcTrigger,Trigger3M)),NA())</f>
        <v>3.5930799684188225E-3</v>
      </c>
      <c r="L2848" s="44">
        <f>IFERROR(_xll.qlIndexFixing(Index6M,$H2848,TRUE,_xll.ohTrigger(RecalcTrigger,Trigger6M)),NA())</f>
        <v>3.0194534108910162E-3</v>
      </c>
      <c r="M2848" s="145">
        <f>IFERROR(_xll.qlIndexFixing(Index1Y,$H2848,TRUE,_xll.ohTrigger(RecalcTrigger,Trigger1Y)),NA())</f>
        <v>3.8602992189623706E-3</v>
      </c>
      <c r="N2848" s="144">
        <f>IFERROR(_xll.qlIndexFixing(ONIndex1M,I2848,TRUE,_xll.ohTrigger(RecalcTrigger,Trigger1M)),NA())</f>
        <v>3.3962985865265694E-3</v>
      </c>
      <c r="O2848" s="44">
        <f>IFERROR(_xll.qlIndexFixing(ONIndex3M,I2848,TRUE,_xll.ohTrigger(RecalcTrigger,Trigger3M)),NA())</f>
        <v>3.5977805304554522E-3</v>
      </c>
      <c r="P2848" s="44">
        <f>IFERROR(_xll.qlIndexFixing(ONIndex6M,I2848,TRUE,_xll.ohTrigger(RecalcTrigger,Trigger6M)),NA())</f>
        <v>3.0676684019415035E-3</v>
      </c>
      <c r="Q2848" s="145">
        <f>IFERROR(_xll.qlIndexFixing(ONIndex1Y,I2848,TRUE,_xll.ohTrigger(RecalcTrigger,Trigger1Y)),NA())</f>
        <v>3.8706281561484701E-3</v>
      </c>
    </row>
    <row r="2849" spans="2:17" x14ac:dyDescent="0.2">
      <c r="B2849" s="39" t="s">
        <v>42</v>
      </c>
      <c r="D2849" s="42">
        <f>_xll.qlCalendarAdvance(Calendar,$D2848,B2849,"f",FALSE)</f>
        <v>59728</v>
      </c>
      <c r="E2849" s="139">
        <f>_xll.qlInterestRateIndexValueDate(IndexON,D2849)</f>
        <v>59728</v>
      </c>
      <c r="F2849" s="155">
        <f>IFERROR(_xll.qlIndexFixing(IndexON,D2849,TRUE,_xll.ohTrigger(RecalcTrigger,TriggerON)),NA())</f>
        <v>3.4540822805961824E-3</v>
      </c>
      <c r="H2849" s="42">
        <f>_xll.qlCalendarAdvance(Calendar,$H2848,B2849,"f",FALSE)</f>
        <v>59728</v>
      </c>
      <c r="I2849" s="139">
        <f>_xll.qlInterestRateIndexValueDate(Index1M,$H2849)</f>
        <v>59730</v>
      </c>
      <c r="J2849" s="144">
        <f>IFERROR(_xll.qlIndexFixing(Index1M,$H2849,TRUE,_xll.ohTrigger(RecalcTrigger,Trigger1M)),NA())</f>
        <v>3.3938588341316193E-3</v>
      </c>
      <c r="K2849" s="44">
        <f>IFERROR(_xll.qlIndexFixing(Index3M,H2849,TRUE,_xll.ohTrigger(RecalcTrigger,Trigger3M)),NA())</f>
        <v>3.5920748446677843E-3</v>
      </c>
      <c r="L2849" s="44">
        <f>IFERROR(_xll.qlIndexFixing(Index6M,$H2849,TRUE,_xll.ohTrigger(RecalcTrigger,Trigger6M)),NA())</f>
        <v>3.0157790195398334E-3</v>
      </c>
      <c r="M2849" s="145">
        <f>IFERROR(_xll.qlIndexFixing(Index1Y,$H2849,TRUE,_xll.ohTrigger(RecalcTrigger,Trigger1Y)),NA())</f>
        <v>3.8597646132705571E-3</v>
      </c>
      <c r="N2849" s="144">
        <f>IFERROR(_xll.qlIndexFixing(ONIndex1M,I2849,TRUE,_xll.ohTrigger(RecalcTrigger,Trigger1M)),NA())</f>
        <v>3.3951427967426895E-3</v>
      </c>
      <c r="O2849" s="44">
        <f>IFERROR(_xll.qlIndexFixing(ONIndex3M,I2849,TRUE,_xll.ohTrigger(RecalcTrigger,Trigger3M)),NA())</f>
        <v>3.5966591162139849E-3</v>
      </c>
      <c r="P2849" s="44">
        <f>IFERROR(_xll.qlIndexFixing(ONIndex6M,I2849,TRUE,_xll.ohTrigger(RecalcTrigger,Trigger6M)),NA())</f>
        <v>3.0630174581514069E-3</v>
      </c>
      <c r="Q2849" s="145">
        <f>IFERROR(_xll.qlIndexFixing(ONIndex1Y,I2849,TRUE,_xll.ohTrigger(RecalcTrigger,Trigger1Y)),NA())</f>
        <v>3.8696168803653563E-3</v>
      </c>
    </row>
    <row r="2850" spans="2:17" x14ac:dyDescent="0.2">
      <c r="B2850" s="39" t="s">
        <v>42</v>
      </c>
      <c r="D2850" s="42">
        <f>_xll.qlCalendarAdvance(Calendar,$D2849,B2850,"f",FALSE)</f>
        <v>59735</v>
      </c>
      <c r="E2850" s="139">
        <f>_xll.qlInterestRateIndexValueDate(IndexON,D2850)</f>
        <v>59735</v>
      </c>
      <c r="F2850" s="155">
        <f>IFERROR(_xll.qlIndexFixing(IndexON,D2850,TRUE,_xll.ohTrigger(RecalcTrigger,TriggerON)),NA())</f>
        <v>3.4530650382258443E-3</v>
      </c>
      <c r="H2850" s="42">
        <f>_xll.qlCalendarAdvance(Calendar,$H2849,B2850,"f",FALSE)</f>
        <v>59735</v>
      </c>
      <c r="I2850" s="139">
        <f>_xll.qlInterestRateIndexValueDate(Index1M,$H2850)</f>
        <v>59737</v>
      </c>
      <c r="J2850" s="144">
        <f>IFERROR(_xll.qlIndexFixing(Index1M,$H2850,TRUE,_xll.ohTrigger(RecalcTrigger,Trigger1M)),NA())</f>
        <v>3.392750306531583E-3</v>
      </c>
      <c r="K2850" s="44">
        <f>IFERROR(_xll.qlIndexFixing(Index3M,H2850,TRUE,_xll.ohTrigger(RecalcTrigger,Trigger3M)),NA())</f>
        <v>3.5910891135948471E-3</v>
      </c>
      <c r="L2850" s="44">
        <f>IFERROR(_xll.qlIndexFixing(Index6M,$H2850,TRUE,_xll.ohTrigger(RecalcTrigger,Trigger6M)),NA())</f>
        <v>3.0121834660546158E-3</v>
      </c>
      <c r="M2850" s="145">
        <f>IFERROR(_xll.qlIndexFixing(Index1Y,$H2850,TRUE,_xll.ohTrigger(RecalcTrigger,Trigger1Y)),NA())</f>
        <v>3.8592490392733289E-3</v>
      </c>
      <c r="N2850" s="144">
        <f>IFERROR(_xll.qlIndexFixing(ONIndex1M,I2850,TRUE,_xll.ohTrigger(RecalcTrigger,Trigger1M)),NA())</f>
        <v>3.3940054769843186E-3</v>
      </c>
      <c r="O2850" s="44">
        <f>IFERROR(_xll.qlIndexFixing(ONIndex3M,I2850,TRUE,_xll.ohTrigger(RecalcTrigger,Trigger3M)),NA())</f>
        <v>3.5955568988566E-3</v>
      </c>
      <c r="P2850" s="44">
        <f>IFERROR(_xll.qlIndexFixing(ONIndex6M,I2850,TRUE,_xll.ohTrigger(RecalcTrigger,Trigger6M)),NA())</f>
        <v>3.0584435949432276E-3</v>
      </c>
      <c r="Q2850" s="145">
        <f>IFERROR(_xll.qlIndexFixing(ONIndex1Y,I2850,TRUE,_xll.ohTrigger(RecalcTrigger,Trigger1Y)),NA())</f>
        <v>3.8686238804430673E-3</v>
      </c>
    </row>
    <row r="2851" spans="2:17" x14ac:dyDescent="0.2">
      <c r="B2851" s="39" t="s">
        <v>42</v>
      </c>
      <c r="D2851" s="42">
        <f>_xll.qlCalendarAdvance(Calendar,$D2850,B2851,"f",FALSE)</f>
        <v>59742</v>
      </c>
      <c r="E2851" s="139">
        <f>_xll.qlInterestRateIndexValueDate(IndexON,D2851)</f>
        <v>59742</v>
      </c>
      <c r="F2851" s="155">
        <f>IFERROR(_xll.qlIndexFixing(IndexON,D2851,TRUE,_xll.ohTrigger(RecalcTrigger,TriggerON)),NA())</f>
        <v>3.4520652982550359E-3</v>
      </c>
      <c r="H2851" s="42">
        <f>_xll.qlCalendarAdvance(Calendar,$H2850,B2851,"f",FALSE)</f>
        <v>59742</v>
      </c>
      <c r="I2851" s="139">
        <f>_xll.qlInterestRateIndexValueDate(Index1M,$H2851)</f>
        <v>59744</v>
      </c>
      <c r="J2851" s="144">
        <f>IFERROR(_xll.qlIndexFixing(Index1M,$H2851,TRUE,_xll.ohTrigger(RecalcTrigger,Trigger1M)),NA())</f>
        <v>3.3916603280189747E-3</v>
      </c>
      <c r="K2851" s="44">
        <f>IFERROR(_xll.qlIndexFixing(Index3M,H2851,TRUE,_xll.ohTrigger(RecalcTrigger,Trigger3M)),NA())</f>
        <v>3.5901228044566092E-3</v>
      </c>
      <c r="L2851" s="44">
        <f>IFERROR(_xll.qlIndexFixing(Index6M,$H2851,TRUE,_xll.ohTrigger(RecalcTrigger,Trigger6M)),NA())</f>
        <v>3.0086668797982621E-3</v>
      </c>
      <c r="M2851" s="145">
        <f>IFERROR(_xll.qlIndexFixing(Index1Y,$H2851,TRUE,_xll.ohTrigger(RecalcTrigger,Trigger1Y)),NA())</f>
        <v>3.8587525236802199E-3</v>
      </c>
      <c r="N2851" s="144">
        <f>IFERROR(_xll.qlIndexFixing(ONIndex1M,I2851,TRUE,_xll.ohTrigger(RecalcTrigger,Trigger1M)),NA())</f>
        <v>3.3928866557886295E-3</v>
      </c>
      <c r="O2851" s="44">
        <f>IFERROR(_xll.qlIndexFixing(ONIndex3M,I2851,TRUE,_xll.ohTrigger(RecalcTrigger,Trigger3M)),NA())</f>
        <v>3.5944739075599585E-3</v>
      </c>
      <c r="P2851" s="44">
        <f>IFERROR(_xll.qlIndexFixing(ONIndex6M,I2851,TRUE,_xll.ohTrigger(RecalcTrigger,Trigger6M)),NA())</f>
        <v>3.0539469418933152E-3</v>
      </c>
      <c r="Q2851" s="145">
        <f>IFERROR(_xll.qlIndexFixing(ONIndex1Y,I2851,TRUE,_xll.ohTrigger(RecalcTrigger,Trigger1Y)),NA())</f>
        <v>3.8676491830802462E-3</v>
      </c>
    </row>
    <row r="2852" spans="2:17" x14ac:dyDescent="0.2">
      <c r="B2852" s="39" t="s">
        <v>42</v>
      </c>
      <c r="D2852" s="42">
        <f>_xll.qlCalendarAdvance(Calendar,$D2851,B2852,"f",FALSE)</f>
        <v>59749</v>
      </c>
      <c r="E2852" s="139">
        <f>_xll.qlInterestRateIndexValueDate(IndexON,D2852)</f>
        <v>59749</v>
      </c>
      <c r="F2852" s="155">
        <f>IFERROR(_xll.qlIndexFixing(IndexON,D2852,TRUE,_xll.ohTrigger(RecalcTrigger,TriggerON)),NA())</f>
        <v>3.4510830875422727E-3</v>
      </c>
      <c r="H2852" s="42">
        <f>_xll.qlCalendarAdvance(Calendar,$H2851,B2852,"f",FALSE)</f>
        <v>59749</v>
      </c>
      <c r="I2852" s="139">
        <f>_xll.qlInterestRateIndexValueDate(Index1M,$H2852)</f>
        <v>59751</v>
      </c>
      <c r="J2852" s="144">
        <f>IFERROR(_xll.qlIndexFixing(Index1M,$H2852,TRUE,_xll.ohTrigger(RecalcTrigger,Trigger1M)),NA())</f>
        <v>3.3905889273140454E-3</v>
      </c>
      <c r="K2852" s="44">
        <f>IFERROR(_xll.qlIndexFixing(Index3M,H2852,TRUE,_xll.ohTrigger(RecalcTrigger,Trigger3M)),NA())</f>
        <v>3.5891759465045648E-3</v>
      </c>
      <c r="L2852" s="44">
        <f>IFERROR(_xll.qlIndexFixing(Index6M,$H2852,TRUE,_xll.ohTrigger(RecalcTrigger,Trigger6M)),NA())</f>
        <v>3.0052293901401527E-3</v>
      </c>
      <c r="M2852" s="145">
        <f>IFERROR(_xll.qlIndexFixing(Index1Y,$H2852,TRUE,_xll.ohTrigger(RecalcTrigger,Trigger1Y)),NA())</f>
        <v>3.8582750932022888E-3</v>
      </c>
      <c r="N2852" s="144">
        <f>IFERROR(_xll.qlIndexFixing(ONIndex1M,I2852,TRUE,_xll.ohTrigger(RecalcTrigger,Trigger1M)),NA())</f>
        <v>3.3917863618526667E-3</v>
      </c>
      <c r="O2852" s="44">
        <f>IFERROR(_xll.qlIndexFixing(ONIndex3M,I2852,TRUE,_xll.ohTrigger(RecalcTrigger,Trigger3M)),NA())</f>
        <v>3.5934101716605937E-3</v>
      </c>
      <c r="P2852" s="44">
        <f>IFERROR(_xll.qlIndexFixing(ONIndex6M,I2852,TRUE,_xll.ohTrigger(RecalcTrigger,Trigger6M)),NA())</f>
        <v>3.0495276286579553E-3</v>
      </c>
      <c r="Q2852" s="145">
        <f>IFERROR(_xll.qlIndexFixing(ONIndex1Y,I2852,TRUE,_xll.ohTrigger(RecalcTrigger,Trigger1Y)),NA())</f>
        <v>3.8666928150554725E-3</v>
      </c>
    </row>
    <row r="2853" spans="2:17" x14ac:dyDescent="0.2">
      <c r="B2853" s="39" t="s">
        <v>42</v>
      </c>
      <c r="D2853" s="42">
        <f>_xll.qlCalendarAdvance(Calendar,$D2852,B2853,"f",FALSE)</f>
        <v>59756</v>
      </c>
      <c r="E2853" s="139">
        <f>_xll.qlInterestRateIndexValueDate(IndexON,D2853)</f>
        <v>59756</v>
      </c>
      <c r="F2853" s="155">
        <f>IFERROR(_xll.qlIndexFixing(IndexON,D2853,TRUE,_xll.ohTrigger(RecalcTrigger,TriggerON)),NA())</f>
        <v>3.4501184329460699E-3</v>
      </c>
      <c r="H2853" s="42">
        <f>_xll.qlCalendarAdvance(Calendar,$H2852,B2853,"f",FALSE)</f>
        <v>59756</v>
      </c>
      <c r="I2853" s="139">
        <f>_xll.qlInterestRateIndexValueDate(Index1M,$H2853)</f>
        <v>59758</v>
      </c>
      <c r="J2853" s="144">
        <f>IFERROR(_xll.qlIndexFixing(Index1M,$H2853,TRUE,_xll.ohTrigger(RecalcTrigger,Trigger1M)),NA())</f>
        <v>3.3895361331396259E-3</v>
      </c>
      <c r="K2853" s="44">
        <f>IFERROR(_xll.qlIndexFixing(Index3M,H2853,TRUE,_xll.ohTrigger(RecalcTrigger,Trigger3M)),NA())</f>
        <v>3.5882485689978623E-3</v>
      </c>
      <c r="L2853" s="44">
        <f>IFERROR(_xll.qlIndexFixing(Index6M,$H2853,TRUE,_xll.ohTrigger(RecalcTrigger,Trigger6M)),NA())</f>
        <v>3.0018711264613342E-3</v>
      </c>
      <c r="M2853" s="145">
        <f>IFERROR(_xll.qlIndexFixing(Index1Y,$H2853,TRUE,_xll.ohTrigger(RecalcTrigger,Trigger1Y)),NA())</f>
        <v>3.8578167745512469E-3</v>
      </c>
      <c r="N2853" s="144">
        <f>IFERROR(_xll.qlIndexFixing(ONIndex1M,I2853,TRUE,_xll.ohTrigger(RecalcTrigger,Trigger1M)),NA())</f>
        <v>3.3907046240333472E-3</v>
      </c>
      <c r="O2853" s="44">
        <f>IFERROR(_xll.qlIndexFixing(ONIndex3M,I2853,TRUE,_xll.ohTrigger(RecalcTrigger,Trigger3M)),NA())</f>
        <v>3.5923657204950388E-3</v>
      </c>
      <c r="P2853" s="44">
        <f>IFERROR(_xll.qlIndexFixing(ONIndex6M,I2853,TRUE,_xll.ohTrigger(RecalcTrigger,Trigger6M)),NA())</f>
        <v>3.0451857848934338E-3</v>
      </c>
      <c r="Q2853" s="145">
        <f>IFERROR(_xll.qlIndexFixing(ONIndex1Y,I2853,TRUE,_xll.ohTrigger(RecalcTrigger,Trigger1Y)),NA())</f>
        <v>3.8657548027476452E-3</v>
      </c>
    </row>
    <row r="2854" spans="2:17" x14ac:dyDescent="0.2">
      <c r="B2854" s="39" t="s">
        <v>42</v>
      </c>
      <c r="D2854" s="42">
        <f>_xll.qlCalendarAdvance(Calendar,$D2853,B2854,"f",FALSE)</f>
        <v>59763</v>
      </c>
      <c r="E2854" s="139">
        <f>_xll.qlInterestRateIndexValueDate(IndexON,D2854)</f>
        <v>59763</v>
      </c>
      <c r="F2854" s="155">
        <f>IFERROR(_xll.qlIndexFixing(IndexON,D2854,TRUE,_xll.ohTrigger(RecalcTrigger,TriggerON)),NA())</f>
        <v>3.4491713614848152E-3</v>
      </c>
      <c r="H2854" s="42">
        <f>_xll.qlCalendarAdvance(Calendar,$H2853,B2854,"f",FALSE)</f>
        <v>59763</v>
      </c>
      <c r="I2854" s="139">
        <f>_xll.qlInterestRateIndexValueDate(Index1M,$H2854)</f>
        <v>59765</v>
      </c>
      <c r="J2854" s="144">
        <f>IFERROR(_xll.qlIndexFixing(Index1M,$H2854,TRUE,_xll.ohTrigger(RecalcTrigger,Trigger1M)),NA())</f>
        <v>3.3885019742185469E-3</v>
      </c>
      <c r="K2854" s="44">
        <f>IFERROR(_xll.qlIndexFixing(Index3M,H2854,TRUE,_xll.ohTrigger(RecalcTrigger,Trigger3M)),NA())</f>
        <v>3.5873407011888471E-3</v>
      </c>
      <c r="L2854" s="44">
        <f>IFERROR(_xll.qlIndexFixing(Index6M,$H2854,TRUE,_xll.ohTrigger(RecalcTrigger,Trigger6M)),NA())</f>
        <v>2.9985922181484694E-3</v>
      </c>
      <c r="M2854" s="145">
        <f>IFERROR(_xll.qlIndexFixing(Index1Y,$H2854,TRUE,_xll.ohTrigger(RecalcTrigger,Trigger1Y)),NA())</f>
        <v>3.8573775944405488E-3</v>
      </c>
      <c r="N2854" s="144">
        <f>IFERROR(_xll.qlIndexFixing(ONIndex1M,I2854,TRUE,_xll.ohTrigger(RecalcTrigger,Trigger1M)),NA())</f>
        <v>3.3896414710277156E-3</v>
      </c>
      <c r="O2854" s="44">
        <f>IFERROR(_xll.qlIndexFixing(ONIndex3M,I2854,TRUE,_xll.ohTrigger(RecalcTrigger,Trigger3M)),NA())</f>
        <v>3.5913405830800826E-3</v>
      </c>
      <c r="P2854" s="44">
        <f>IFERROR(_xll.qlIndexFixing(ONIndex6M,I2854,TRUE,_xll.ohTrigger(RecalcTrigger,Trigger6M)),NA())</f>
        <v>3.0409215399362921E-3</v>
      </c>
      <c r="Q2854" s="145">
        <f>IFERROR(_xll.qlIndexFixing(ONIndex1Y,I2854,TRUE,_xll.ohTrigger(RecalcTrigger,Trigger1Y)),NA())</f>
        <v>3.8648351729353436E-3</v>
      </c>
    </row>
    <row r="2855" spans="2:17" x14ac:dyDescent="0.2">
      <c r="B2855" s="39" t="s">
        <v>42</v>
      </c>
      <c r="D2855" s="42">
        <f>_xll.qlCalendarAdvance(Calendar,$D2854,B2855,"f",FALSE)</f>
        <v>59770</v>
      </c>
      <c r="E2855" s="139">
        <f>_xll.qlInterestRateIndexValueDate(IndexON,D2855)</f>
        <v>59770</v>
      </c>
      <c r="F2855" s="155">
        <f>IFERROR(_xll.qlIndexFixing(IndexON,D2855,TRUE,_xll.ohTrigger(RecalcTrigger,TriggerON)),NA())</f>
        <v>3.44824190009696E-3</v>
      </c>
      <c r="H2855" s="42">
        <f>_xll.qlCalendarAdvance(Calendar,$H2854,B2855,"f",FALSE)</f>
        <v>59770</v>
      </c>
      <c r="I2855" s="139">
        <f>_xll.qlInterestRateIndexValueDate(Index1M,$H2855)</f>
        <v>59772</v>
      </c>
      <c r="J2855" s="144">
        <f>IFERROR(_xll.qlIndexFixing(Index1M,$H2855,TRUE,_xll.ohTrigger(RecalcTrigger,Trigger1M)),NA())</f>
        <v>3.3874864792710607E-3</v>
      </c>
      <c r="K2855" s="44">
        <f>IFERROR(_xll.qlIndexFixing(Index3M,H2855,TRUE,_xll.ohTrigger(RecalcTrigger,Trigger3M)),NA())</f>
        <v>3.5864523723324153E-3</v>
      </c>
      <c r="L2855" s="44">
        <f>IFERROR(_xll.qlIndexFixing(Index6M,$H2855,TRUE,_xll.ohTrigger(RecalcTrigger,Trigger6M)),NA())</f>
        <v>2.995392794599456E-3</v>
      </c>
      <c r="M2855" s="145">
        <f>IFERROR(_xll.qlIndexFixing(Index1Y,$H2855,TRUE,_xll.ohTrigger(RecalcTrigger,Trigger1Y)),NA())</f>
        <v>3.8569575795840846E-3</v>
      </c>
      <c r="N2855" s="144">
        <f>IFERROR(_xll.qlIndexFixing(ONIndex1M,I2855,TRUE,_xll.ohTrigger(RecalcTrigger,Trigger1M)),NA())</f>
        <v>3.3885969314528808E-3</v>
      </c>
      <c r="O2855" s="44">
        <f>IFERROR(_xll.qlIndexFixing(ONIndex3M,I2855,TRUE,_xll.ohTrigger(RecalcTrigger,Trigger3M)),NA())</f>
        <v>3.5903347889121306E-3</v>
      </c>
      <c r="P2855" s="44">
        <f>IFERROR(_xll.qlIndexFixing(ONIndex6M,I2855,TRUE,_xll.ohTrigger(RecalcTrigger,Trigger6M)),NA())</f>
        <v>3.036735023602688E-3</v>
      </c>
      <c r="Q2855" s="145">
        <f>IFERROR(_xll.qlIndexFixing(ONIndex1Y,I2855,TRUE,_xll.ohTrigger(RecalcTrigger,Trigger1Y)),NA())</f>
        <v>3.863933952157339E-3</v>
      </c>
    </row>
    <row r="2856" spans="2:17" x14ac:dyDescent="0.2">
      <c r="B2856" s="39" t="s">
        <v>42</v>
      </c>
      <c r="D2856" s="42">
        <f>_xll.qlCalendarAdvance(Calendar,$D2855,B2856,"f",FALSE)</f>
        <v>59777</v>
      </c>
      <c r="E2856" s="139">
        <f>_xll.qlInterestRateIndexValueDate(IndexON,D2856)</f>
        <v>59777</v>
      </c>
      <c r="F2856" s="155">
        <f>IFERROR(_xll.qlIndexFixing(IndexON,D2856,TRUE,_xll.ohTrigger(RecalcTrigger,TriggerON)),NA())</f>
        <v>3.4473300758008918E-3</v>
      </c>
      <c r="H2856" s="42">
        <f>_xll.qlCalendarAdvance(Calendar,$H2855,B2856,"f",FALSE)</f>
        <v>59777</v>
      </c>
      <c r="I2856" s="139">
        <f>_xll.qlInterestRateIndexValueDate(Index1M,$H2856)</f>
        <v>59779</v>
      </c>
      <c r="J2856" s="144">
        <f>IFERROR(_xll.qlIndexFixing(Index1M,$H2856,TRUE,_xll.ohTrigger(RecalcTrigger,Trigger1M)),NA())</f>
        <v>3.3866511001767741E-3</v>
      </c>
      <c r="K2856" s="44">
        <f>IFERROR(_xll.qlIndexFixing(Index3M,H2856,TRUE,_xll.ohTrigger(RecalcTrigger,Trigger3M)),NA())</f>
        <v>3.5857053237738582E-3</v>
      </c>
      <c r="L2856" s="44">
        <f>IFERROR(_xll.qlIndexFixing(Index6M,$H2856,TRUE,_xll.ohTrigger(RecalcTrigger,Trigger6M)),NA())</f>
        <v>2.9928228774917147E-3</v>
      </c>
      <c r="M2856" s="145">
        <f>IFERROR(_xll.qlIndexFixing(Index1Y,$H2856,TRUE,_xll.ohTrigger(RecalcTrigger,Trigger1Y)),NA())</f>
        <v>3.8565433115771504E-3</v>
      </c>
      <c r="N2856" s="144">
        <f>IFERROR(_xll.qlIndexFixing(ONIndex1M,I2856,TRUE,_xll.ohTrigger(RecalcTrigger,Trigger1M)),NA())</f>
        <v>3.3875710340858234E-3</v>
      </c>
      <c r="O2856" s="44">
        <f>IFERROR(_xll.qlIndexFixing(ONIndex3M,I2856,TRUE,_xll.ohTrigger(RecalcTrigger,Trigger3M)),NA())</f>
        <v>3.5893483669280357E-3</v>
      </c>
      <c r="P2856" s="44">
        <f>IFERROR(_xll.qlIndexFixing(ONIndex6M,I2856,TRUE,_xll.ohTrigger(RecalcTrigger,Trigger6M)),NA())</f>
        <v>3.0326263655489072E-3</v>
      </c>
      <c r="Q2856" s="145">
        <f>IFERROR(_xll.qlIndexFixing(ONIndex1Y,I2856,TRUE,_xll.ohTrigger(RecalcTrigger,Trigger1Y)),NA())</f>
        <v>3.8630511671122747E-3</v>
      </c>
    </row>
    <row r="2857" spans="2:17" x14ac:dyDescent="0.2">
      <c r="B2857" s="39" t="s">
        <v>42</v>
      </c>
      <c r="D2857" s="42">
        <f>_xll.qlCalendarAdvance(Calendar,$D2856,B2857,"f",FALSE)</f>
        <v>59784</v>
      </c>
      <c r="E2857" s="139">
        <f>_xll.qlInterestRateIndexValueDate(IndexON,D2857)</f>
        <v>59784</v>
      </c>
      <c r="F2857" s="155">
        <f>IFERROR(_xll.qlIndexFixing(IndexON,D2857,TRUE,_xll.ohTrigger(RecalcTrigger,TriggerON)),NA())</f>
        <v>3.4464359154551261E-3</v>
      </c>
      <c r="H2857" s="42">
        <f>_xll.qlCalendarAdvance(Calendar,$H2856,B2857,"f",FALSE)</f>
        <v>59784</v>
      </c>
      <c r="I2857" s="139">
        <f>_xll.qlInterestRateIndexValueDate(Index1M,$H2857)</f>
        <v>59786</v>
      </c>
      <c r="J2857" s="144">
        <f>IFERROR(_xll.qlIndexFixing(Index1M,$H2857,TRUE,_xll.ohTrigger(RecalcTrigger,Trigger1M)),NA())</f>
        <v>3.3855115961907659E-3</v>
      </c>
      <c r="K2857" s="44">
        <f>IFERROR(_xll.qlIndexFixing(Index3M,H2857,TRUE,_xll.ohTrigger(RecalcTrigger,Trigger3M)),NA())</f>
        <v>3.5848519703481335E-3</v>
      </c>
      <c r="L2857" s="44">
        <f>IFERROR(_xll.qlIndexFixing(Index6M,$H2857,TRUE,_xll.ohTrigger(RecalcTrigger,Trigger6M)),NA())</f>
        <v>2.9897656676398459E-3</v>
      </c>
      <c r="M2857" s="145">
        <f>IFERROR(_xll.qlIndexFixing(Index1Y,$H2857,TRUE,_xll.ohTrigger(RecalcTrigger,Trigger1Y)),NA())</f>
        <v>3.8561751524959515E-3</v>
      </c>
      <c r="N2857" s="144">
        <f>IFERROR(_xll.qlIndexFixing(ONIndex1M,I2857,TRUE,_xll.ohTrigger(RecalcTrigger,Trigger1M)),NA())</f>
        <v>3.3865638077035243E-3</v>
      </c>
      <c r="O2857" s="44">
        <f>IFERROR(_xll.qlIndexFixing(ONIndex3M,I2857,TRUE,_xll.ohTrigger(RecalcTrigger,Trigger3M)),NA())</f>
        <v>3.5883813467041392E-3</v>
      </c>
      <c r="P2857" s="44">
        <f>IFERROR(_xll.qlIndexFixing(ONIndex6M,I2857,TRUE,_xll.ohTrigger(RecalcTrigger,Trigger6M)),NA())</f>
        <v>3.0285956951114912E-3</v>
      </c>
      <c r="Q2857" s="145">
        <f>IFERROR(_xll.qlIndexFixing(ONIndex1Y,I2857,TRUE,_xll.ohTrigger(RecalcTrigger,Trigger1Y)),NA())</f>
        <v>3.86218684457873E-3</v>
      </c>
    </row>
    <row r="2858" spans="2:17" x14ac:dyDescent="0.2">
      <c r="B2858" s="39" t="s">
        <v>42</v>
      </c>
      <c r="D2858" s="42">
        <f>_xll.qlCalendarAdvance(Calendar,$D2857,B2858,"f",FALSE)</f>
        <v>59791</v>
      </c>
      <c r="E2858" s="139">
        <f>_xll.qlInterestRateIndexValueDate(IndexON,D2858)</f>
        <v>59791</v>
      </c>
      <c r="F2858" s="155">
        <f>IFERROR(_xll.qlIndexFixing(IndexON,D2858,TRUE,_xll.ohTrigger(RecalcTrigger,TriggerON)),NA())</f>
        <v>3.4455594459181782E-3</v>
      </c>
      <c r="H2858" s="42">
        <f>_xll.qlCalendarAdvance(Calendar,$H2857,B2858,"f",FALSE)</f>
        <v>59791</v>
      </c>
      <c r="I2858" s="139">
        <f>_xll.qlInterestRateIndexValueDate(Index1M,$H2858)</f>
        <v>59793</v>
      </c>
      <c r="J2858" s="144">
        <f>IFERROR(_xll.qlIndexFixing(Index1M,$H2858,TRUE,_xll.ohTrigger(RecalcTrigger,Trigger1M)),NA())</f>
        <v>3.384552265495883E-3</v>
      </c>
      <c r="K2858" s="44">
        <f>IFERROR(_xll.qlIndexFixing(Index3M,H2858,TRUE,_xll.ohTrigger(RecalcTrigger,Trigger3M)),NA())</f>
        <v>3.5840182367841878E-3</v>
      </c>
      <c r="L2858" s="44">
        <f>IFERROR(_xll.qlIndexFixing(Index6M,$H2858,TRUE,_xll.ohTrigger(RecalcTrigger,Trigger6M)),NA())</f>
        <v>2.9867883009938702E-3</v>
      </c>
      <c r="M2858" s="145">
        <f>IFERROR(_xll.qlIndexFixing(Index1Y,$H2858,TRUE,_xll.ohTrigger(RecalcTrigger,Trigger1Y)),NA())</f>
        <v>3.8558127936977253E-3</v>
      </c>
      <c r="N2858" s="144">
        <f>IFERROR(_xll.qlIndexFixing(ONIndex1M,I2858,TRUE,_xll.ohTrigger(RecalcTrigger,Trigger1M)),NA())</f>
        <v>3.3855752809230921E-3</v>
      </c>
      <c r="O2858" s="44">
        <f>IFERROR(_xll.qlIndexFixing(ONIndex3M,I2858,TRUE,_xll.ohTrigger(RecalcTrigger,Trigger3M)),NA())</f>
        <v>3.5874337571772941E-3</v>
      </c>
      <c r="P2858" s="44">
        <f>IFERROR(_xll.qlIndexFixing(ONIndex6M,I2858,TRUE,_xll.ohTrigger(RecalcTrigger,Trigger6M)),NA())</f>
        <v>3.0246431421065978E-3</v>
      </c>
      <c r="Q2858" s="145">
        <f>IFERROR(_xll.qlIndexFixing(ONIndex1Y,I2858,TRUE,_xll.ohTrigger(RecalcTrigger,Trigger1Y)),NA())</f>
        <v>3.8613410110155399E-3</v>
      </c>
    </row>
    <row r="2859" spans="2:17" x14ac:dyDescent="0.2">
      <c r="B2859" s="39" t="s">
        <v>42</v>
      </c>
      <c r="D2859" s="42">
        <f>_xll.qlCalendarAdvance(Calendar,$D2858,B2859,"f",FALSE)</f>
        <v>59798</v>
      </c>
      <c r="E2859" s="139">
        <f>_xll.qlInterestRateIndexValueDate(IndexON,D2859)</f>
        <v>59798</v>
      </c>
      <c r="F2859" s="155">
        <f>IFERROR(_xll.qlIndexFixing(IndexON,D2859,TRUE,_xll.ohTrigger(RecalcTrigger,TriggerON)),NA())</f>
        <v>3.4447006943683078E-3</v>
      </c>
      <c r="H2859" s="42">
        <f>_xll.qlCalendarAdvance(Calendar,$H2858,B2859,"f",FALSE)</f>
        <v>59798</v>
      </c>
      <c r="I2859" s="139">
        <f>_xll.qlInterestRateIndexValueDate(Index1M,$H2859)</f>
        <v>59800</v>
      </c>
      <c r="J2859" s="144">
        <f>IFERROR(_xll.qlIndexFixing(Index1M,$H2859,TRUE,_xll.ohTrigger(RecalcTrigger,Trigger1M)),NA())</f>
        <v>3.3836117136659145E-3</v>
      </c>
      <c r="K2859" s="44">
        <f>IFERROR(_xll.qlIndexFixing(Index3M,H2859,TRUE,_xll.ohTrigger(RecalcTrigger,Trigger3M)),NA())</f>
        <v>3.5832041523386183E-3</v>
      </c>
      <c r="L2859" s="44">
        <f>IFERROR(_xll.qlIndexFixing(Index6M,$H2859,TRUE,_xll.ohTrigger(RecalcTrigger,Trigger6M)),NA())</f>
        <v>2.9838909069891508E-3</v>
      </c>
      <c r="M2859" s="145">
        <f>IFERROR(_xll.qlIndexFixing(Index1Y,$H2859,TRUE,_xll.ohTrigger(RecalcTrigger,Trigger1Y)),NA())</f>
        <v>3.8554697070210548E-3</v>
      </c>
      <c r="N2859" s="144">
        <f>IFERROR(_xll.qlIndexFixing(ONIndex1M,I2859,TRUE,_xll.ohTrigger(RecalcTrigger,Trigger1M)),NA())</f>
        <v>3.3846054824415717E-3</v>
      </c>
      <c r="O2859" s="44">
        <f>IFERROR(_xll.qlIndexFixing(ONIndex3M,I2859,TRUE,_xll.ohTrigger(RecalcTrigger,Trigger3M)),NA())</f>
        <v>3.5865056279238416E-3</v>
      </c>
      <c r="P2859" s="44">
        <f>IFERROR(_xll.qlIndexFixing(ONIndex6M,I2859,TRUE,_xll.ohTrigger(RecalcTrigger,Trigger6M)),NA())</f>
        <v>3.0207688360306406E-3</v>
      </c>
      <c r="Q2859" s="145">
        <f>IFERROR(_xll.qlIndexFixing(ONIndex1Y,I2859,TRUE,_xll.ohTrigger(RecalcTrigger,Trigger1Y)),NA())</f>
        <v>3.8605136929614758E-3</v>
      </c>
    </row>
    <row r="2860" spans="2:17" x14ac:dyDescent="0.2">
      <c r="B2860" s="39" t="s">
        <v>42</v>
      </c>
      <c r="D2860" s="42">
        <f>_xll.qlCalendarAdvance(Calendar,$D2859,B2860,"f",FALSE)</f>
        <v>59805</v>
      </c>
      <c r="E2860" s="139">
        <f>_xll.qlInterestRateIndexValueDate(IndexON,D2860)</f>
        <v>59805</v>
      </c>
      <c r="F2860" s="155">
        <f>IFERROR(_xll.qlIndexFixing(IndexON,D2860,TRUE,_xll.ohTrigger(RecalcTrigger,TriggerON)),NA())</f>
        <v>3.4438596874242222E-3</v>
      </c>
      <c r="H2860" s="42">
        <f>_xll.qlCalendarAdvance(Calendar,$H2859,B2860,"f",FALSE)</f>
        <v>59805</v>
      </c>
      <c r="I2860" s="139">
        <f>_xll.qlInterestRateIndexValueDate(Index1M,$H2860)</f>
        <v>59807</v>
      </c>
      <c r="J2860" s="144">
        <f>IFERROR(_xll.qlIndexFixing(Index1M,$H2860,TRUE,_xll.ohTrigger(RecalcTrigger,Trigger1M)),NA())</f>
        <v>3.382593658989499E-3</v>
      </c>
      <c r="K2860" s="44">
        <f>IFERROR(_xll.qlIndexFixing(Index3M,H2860,TRUE,_xll.ohTrigger(RecalcTrigger,Trigger3M)),NA())</f>
        <v>3.5823048363352165E-3</v>
      </c>
      <c r="L2860" s="44">
        <f>IFERROR(_xll.qlIndexFixing(Index6M,$H2860,TRUE,_xll.ohTrigger(RecalcTrigger,Trigger6M)),NA())</f>
        <v>2.9805924778197493E-3</v>
      </c>
      <c r="M2860" s="145">
        <f>IFERROR(_xll.qlIndexFixing(Index1Y,$H2860,TRUE,_xll.ohTrigger(RecalcTrigger,Trigger1Y)),NA())</f>
        <v>3.8551562251214625E-3</v>
      </c>
      <c r="N2860" s="144">
        <f>IFERROR(_xll.qlIndexFixing(ONIndex1M,I2860,TRUE,_xll.ohTrigger(RecalcTrigger,Trigger1M)),NA())</f>
        <v>3.3836544411958158E-3</v>
      </c>
      <c r="O2860" s="44">
        <f>IFERROR(_xll.qlIndexFixing(ONIndex3M,I2860,TRUE,_xll.ohTrigger(RecalcTrigger,Trigger3M)),NA())</f>
        <v>3.5855969878806349E-3</v>
      </c>
      <c r="P2860" s="44">
        <f>IFERROR(_xll.qlIndexFixing(ONIndex6M,I2860,TRUE,_xll.ohTrigger(RecalcTrigger,Trigger6M)),NA())</f>
        <v>3.0169729065399054E-3</v>
      </c>
      <c r="Q2860" s="145">
        <f>IFERROR(_xll.qlIndexFixing(ONIndex1Y,I2860,TRUE,_xll.ohTrigger(RecalcTrigger,Trigger1Y)),NA())</f>
        <v>3.859704917275053E-3</v>
      </c>
    </row>
    <row r="2861" spans="2:17" x14ac:dyDescent="0.2">
      <c r="B2861" s="39" t="s">
        <v>42</v>
      </c>
      <c r="D2861" s="42">
        <f>_xll.qlCalendarAdvance(Calendar,$D2860,B2861,"f",FALSE)</f>
        <v>59812</v>
      </c>
      <c r="E2861" s="139">
        <f>_xll.qlInterestRateIndexValueDate(IndexON,D2861)</f>
        <v>59812</v>
      </c>
      <c r="F2861" s="155">
        <f>IFERROR(_xll.qlIndexFixing(IndexON,D2861,TRUE,_xll.ohTrigger(RecalcTrigger,TriggerON)),NA())</f>
        <v>3.443036452264181E-3</v>
      </c>
      <c r="H2861" s="42">
        <f>_xll.qlCalendarAdvance(Calendar,$H2860,B2861,"f",FALSE)</f>
        <v>59812</v>
      </c>
      <c r="I2861" s="139">
        <f>_xll.qlInterestRateIndexValueDate(Index1M,$H2861)</f>
        <v>59814</v>
      </c>
      <c r="J2861" s="144">
        <f>IFERROR(_xll.qlIndexFixing(Index1M,$H2861,TRUE,_xll.ohTrigger(RecalcTrigger,Trigger1M)),NA())</f>
        <v>3.3817870614817301E-3</v>
      </c>
      <c r="K2861" s="44">
        <f>IFERROR(_xll.qlIndexFixing(Index3M,H2861,TRUE,_xll.ohTrigger(RecalcTrigger,Trigger3M)),NA())</f>
        <v>3.5815343555879284E-3</v>
      </c>
      <c r="L2861" s="44">
        <f>IFERROR(_xll.qlIndexFixing(Index6M,$H2861,TRUE,_xll.ohTrigger(RecalcTrigger,Trigger6M)),NA())</f>
        <v>2.9777191559200405E-3</v>
      </c>
      <c r="M2861" s="145">
        <f>IFERROR(_xll.qlIndexFixing(Index1Y,$H2861,TRUE,_xll.ohTrigger(RecalcTrigger,Trigger1Y)),NA())</f>
        <v>3.8548414569112449E-3</v>
      </c>
      <c r="N2861" s="144">
        <f>IFERROR(_xll.qlIndexFixing(ONIndex1M,I2861,TRUE,_xll.ohTrigger(RecalcTrigger,Trigger1M)),NA())</f>
        <v>3.3827221856430612E-3</v>
      </c>
      <c r="O2861" s="44">
        <f>IFERROR(_xll.qlIndexFixing(ONIndex3M,I2861,TRUE,_xll.ohTrigger(RecalcTrigger,Trigger3M)),NA())</f>
        <v>3.5847078663842069E-3</v>
      </c>
      <c r="P2861" s="44">
        <f>IFERROR(_xll.qlIndexFixing(ONIndex6M,I2861,TRUE,_xll.ohTrigger(RecalcTrigger,Trigger6M)),NA())</f>
        <v>3.0132554831308056E-3</v>
      </c>
      <c r="Q2861" s="145">
        <f>IFERROR(_xll.qlIndexFixing(ONIndex1Y,I2861,TRUE,_xll.ohTrigger(RecalcTrigger,Trigger1Y)),NA())</f>
        <v>3.8589147105749788E-3</v>
      </c>
    </row>
    <row r="2862" spans="2:17" x14ac:dyDescent="0.2">
      <c r="B2862" s="39" t="s">
        <v>42</v>
      </c>
      <c r="D2862" s="42">
        <f>_xll.qlCalendarAdvance(Calendar,$D2861,B2862,"f",FALSE)</f>
        <v>59819</v>
      </c>
      <c r="E2862" s="139">
        <f>_xll.qlInterestRateIndexValueDate(IndexON,D2862)</f>
        <v>59819</v>
      </c>
      <c r="F2862" s="155">
        <f>IFERROR(_xll.qlIndexFixing(IndexON,D2862,TRUE,_xll.ohTrigger(RecalcTrigger,TriggerON)),NA())</f>
        <v>3.4422310158266356E-3</v>
      </c>
      <c r="H2862" s="42">
        <f>_xll.qlCalendarAdvance(Calendar,$H2861,B2862,"f",FALSE)</f>
        <v>59819</v>
      </c>
      <c r="I2862" s="139">
        <f>_xll.qlInterestRateIndexValueDate(Index1M,$H2862)</f>
        <v>59821</v>
      </c>
      <c r="J2862" s="144">
        <f>IFERROR(_xll.qlIndexFixing(Index1M,$H2862,TRUE,_xll.ohTrigger(RecalcTrigger,Trigger1M)),NA())</f>
        <v>3.3809030185705962E-3</v>
      </c>
      <c r="K2862" s="44">
        <f>IFERROR(_xll.qlIndexFixing(Index3M,H2862,TRUE,_xll.ohTrigger(RecalcTrigger,Trigger3M)),NA())</f>
        <v>3.5807836185911047E-3</v>
      </c>
      <c r="L2862" s="44">
        <f>IFERROR(_xll.qlIndexFixing(Index6M,$H2862,TRUE,_xll.ohTrigger(RecalcTrigger,Trigger6M)),NA())</f>
        <v>2.9752332743465345E-3</v>
      </c>
      <c r="M2862" s="145">
        <f>IFERROR(_xll.qlIndexFixing(Index1Y,$H2862,TRUE,_xll.ohTrigger(RecalcTrigger,Trigger1Y)),NA())</f>
        <v>3.854556346920696E-3</v>
      </c>
      <c r="N2862" s="144">
        <f>IFERROR(_xll.qlIndexFixing(ONIndex1M,I2862,TRUE,_xll.ohTrigger(RecalcTrigger,Trigger1M)),NA())</f>
        <v>3.3818087446402245E-3</v>
      </c>
      <c r="O2862" s="44">
        <f>IFERROR(_xll.qlIndexFixing(ONIndex3M,I2862,TRUE,_xll.ohTrigger(RecalcTrigger,Trigger3M)),NA())</f>
        <v>3.5838382926911549E-3</v>
      </c>
      <c r="P2862" s="44">
        <f>IFERROR(_xll.qlIndexFixing(ONIndex6M,I2862,TRUE,_xll.ohTrigger(RecalcTrigger,Trigger6M)),NA())</f>
        <v>3.0096166955395631E-3</v>
      </c>
      <c r="Q2862" s="145">
        <f>IFERROR(_xll.qlIndexFixing(ONIndex1Y,I2862,TRUE,_xll.ohTrigger(RecalcTrigger,Trigger1Y)),NA())</f>
        <v>3.8581430993200883E-3</v>
      </c>
    </row>
    <row r="2863" spans="2:17" x14ac:dyDescent="0.2">
      <c r="B2863" s="39" t="s">
        <v>42</v>
      </c>
      <c r="D2863" s="42">
        <f>_xll.qlCalendarAdvance(Calendar,$D2862,B2863,"f",FALSE)</f>
        <v>59826</v>
      </c>
      <c r="E2863" s="139">
        <f>_xll.qlInterestRateIndexValueDate(IndexON,D2863)</f>
        <v>59826</v>
      </c>
      <c r="F2863" s="155">
        <f>IFERROR(_xll.qlIndexFixing(IndexON,D2863,TRUE,_xll.ohTrigger(RecalcTrigger,TriggerON)),NA())</f>
        <v>3.4414434049701015E-3</v>
      </c>
      <c r="H2863" s="42">
        <f>_xll.qlCalendarAdvance(Calendar,$H2862,B2863,"f",FALSE)</f>
        <v>59826</v>
      </c>
      <c r="I2863" s="139">
        <f>_xll.qlInterestRateIndexValueDate(Index1M,$H2863)</f>
        <v>59828</v>
      </c>
      <c r="J2863" s="144">
        <f>IFERROR(_xll.qlIndexFixing(Index1M,$H2863,TRUE,_xll.ohTrigger(RecalcTrigger,Trigger1M)),NA())</f>
        <v>3.3800378694131212E-3</v>
      </c>
      <c r="K2863" s="44">
        <f>IFERROR(_xll.qlIndexFixing(Index3M,H2863,TRUE,_xll.ohTrigger(RecalcTrigger,Trigger3M)),NA())</f>
        <v>3.580052654603043E-3</v>
      </c>
      <c r="L2863" s="44">
        <f>IFERROR(_xll.qlIndexFixing(Index6M,$H2863,TRUE,_xll.ohTrigger(RecalcTrigger,Trigger6M)),NA())</f>
        <v>2.9726743882683691E-3</v>
      </c>
      <c r="M2863" s="145">
        <f>IFERROR(_xll.qlIndexFixing(Index1Y,$H2863,TRUE,_xll.ohTrigger(RecalcTrigger,Trigger1Y)),NA())</f>
        <v>3.8542906159360138E-3</v>
      </c>
      <c r="N2863" s="144">
        <f>IFERROR(_xll.qlIndexFixing(ONIndex1M,I2863,TRUE,_xll.ohTrigger(RecalcTrigger,Trigger1M)),NA())</f>
        <v>3.3809141468044146E-3</v>
      </c>
      <c r="O2863" s="44">
        <f>IFERROR(_xll.qlIndexFixing(ONIndex3M,I2863,TRUE,_xll.ohTrigger(RecalcTrigger,Trigger3M)),NA())</f>
        <v>3.5829882960580761E-3</v>
      </c>
      <c r="P2863" s="44">
        <f>IFERROR(_xll.qlIndexFixing(ONIndex6M,I2863,TRUE,_xll.ohTrigger(RecalcTrigger,Trigger6M)),NA())</f>
        <v>3.0060566732625915E-3</v>
      </c>
      <c r="Q2863" s="145">
        <f>IFERROR(_xll.qlIndexFixing(ONIndex1Y,I2863,TRUE,_xll.ohTrigger(RecalcTrigger,Trigger1Y)),NA())</f>
        <v>3.8573901102090247E-3</v>
      </c>
    </row>
    <row r="2864" spans="2:17" x14ac:dyDescent="0.2">
      <c r="B2864" s="39" t="s">
        <v>42</v>
      </c>
      <c r="D2864" s="42">
        <f>_xll.qlCalendarAdvance(Calendar,$D2863,B2864,"f",FALSE)</f>
        <v>59833</v>
      </c>
      <c r="E2864" s="139">
        <f>_xll.qlInterestRateIndexValueDate(IndexON,D2864)</f>
        <v>59833</v>
      </c>
      <c r="F2864" s="155">
        <f>IFERROR(_xll.qlIndexFixing(IndexON,D2864,TRUE,_xll.ohTrigger(RecalcTrigger,TriggerON)),NA())</f>
        <v>3.4406736467129662E-3</v>
      </c>
      <c r="H2864" s="42">
        <f>_xll.qlCalendarAdvance(Calendar,$H2863,B2864,"f",FALSE)</f>
        <v>59833</v>
      </c>
      <c r="I2864" s="139">
        <f>_xll.qlInterestRateIndexValueDate(Index1M,$H2864)</f>
        <v>59835</v>
      </c>
      <c r="J2864" s="144">
        <f>IFERROR(_xll.qlIndexFixing(Index1M,$H2864,TRUE,_xll.ohTrigger(RecalcTrigger,Trigger1M)),NA())</f>
        <v>3.3791916427295559E-3</v>
      </c>
      <c r="K2864" s="44">
        <f>IFERROR(_xll.qlIndexFixing(Index3M,H2864,TRUE,_xll.ohTrigger(RecalcTrigger,Trigger3M)),NA())</f>
        <v>3.5793414928828923E-3</v>
      </c>
      <c r="L2864" s="44">
        <f>IFERROR(_xll.qlIndexFixing(Index6M,$H2864,TRUE,_xll.ohTrigger(RecalcTrigger,Trigger6M)),NA())</f>
        <v>2.9701961519317918E-3</v>
      </c>
      <c r="M2864" s="145">
        <f>IFERROR(_xll.qlIndexFixing(Index1Y,$H2864,TRUE,_xll.ohTrigger(RecalcTrigger,Trigger1Y)),NA())</f>
        <v>3.8540442906815423E-3</v>
      </c>
      <c r="N2864" s="144">
        <f>IFERROR(_xll.qlIndexFixing(ONIndex1M,I2864,TRUE,_xll.ohTrigger(RecalcTrigger,Trigger1M)),NA())</f>
        <v>3.3800384209925483E-3</v>
      </c>
      <c r="O2864" s="44">
        <f>IFERROR(_xll.qlIndexFixing(ONIndex3M,I2864,TRUE,_xll.ohTrigger(RecalcTrigger,Trigger3M)),NA())</f>
        <v>3.5821579057415676E-3</v>
      </c>
      <c r="P2864" s="44">
        <f>IFERROR(_xll.qlIndexFixing(ONIndex6M,I2864,TRUE,_xll.ohTrigger(RecalcTrigger,Trigger6M)),NA())</f>
        <v>3.0025755459561765E-3</v>
      </c>
      <c r="Q2864" s="145">
        <f>IFERROR(_xll.qlIndexFixing(ONIndex1Y,I2864,TRUE,_xll.ohTrigger(RecalcTrigger,Trigger1Y)),NA())</f>
        <v>3.8566557700203674E-3</v>
      </c>
    </row>
    <row r="2865" spans="2:17" x14ac:dyDescent="0.2">
      <c r="B2865" s="39" t="s">
        <v>42</v>
      </c>
      <c r="D2865" s="42">
        <f>_xll.qlCalendarAdvance(Calendar,$D2864,B2865,"f",FALSE)</f>
        <v>59840</v>
      </c>
      <c r="E2865" s="139">
        <f>_xll.qlInterestRateIndexValueDate(IndexON,D2865)</f>
        <v>59840</v>
      </c>
      <c r="F2865" s="155">
        <f>IFERROR(_xll.qlIndexFixing(IndexON,D2865,TRUE,_xll.ohTrigger(RecalcTrigger,TriggerON)),NA())</f>
        <v>3.439921767833809E-3</v>
      </c>
      <c r="H2865" s="42">
        <f>_xll.qlCalendarAdvance(Calendar,$H2864,B2865,"f",FALSE)</f>
        <v>59840</v>
      </c>
      <c r="I2865" s="139">
        <f>_xll.qlInterestRateIndexValueDate(Index1M,$H2865)</f>
        <v>59842</v>
      </c>
      <c r="J2865" s="144">
        <f>IFERROR(_xll.qlIndexFixing(Index1M,$H2865,TRUE,_xll.ohTrigger(RecalcTrigger,Trigger1M)),NA())</f>
        <v>3.3783643672401532E-3</v>
      </c>
      <c r="K2865" s="44">
        <f>IFERROR(_xll.qlIndexFixing(Index3M,H2865,TRUE,_xll.ohTrigger(RecalcTrigger,Trigger3M)),NA())</f>
        <v>3.5786501626872487E-3</v>
      </c>
      <c r="L2865" s="44">
        <f>IFERROR(_xll.qlIndexFixing(Index6M,$H2865,TRUE,_xll.ohTrigger(RecalcTrigger,Trigger6M)),NA())</f>
        <v>2.9681932178116099E-3</v>
      </c>
      <c r="M2865" s="145">
        <f>IFERROR(_xll.qlIndexFixing(Index1Y,$H2865,TRUE,_xll.ohTrigger(RecalcTrigger,Trigger1Y)),NA())</f>
        <v>3.8538173978822795E-3</v>
      </c>
      <c r="N2865" s="144">
        <f>IFERROR(_xll.qlIndexFixing(ONIndex1M,I2865,TRUE,_xll.ohTrigger(RecalcTrigger,Trigger1M)),NA())</f>
        <v>3.3791815959016702E-3</v>
      </c>
      <c r="O2865" s="44">
        <f>IFERROR(_xll.qlIndexFixing(ONIndex3M,I2865,TRUE,_xll.ohTrigger(RecalcTrigger,Trigger3M)),NA())</f>
        <v>3.5813471509182904E-3</v>
      </c>
      <c r="P2865" s="44">
        <f>IFERROR(_xll.qlIndexFixing(ONIndex6M,I2865,TRUE,_xll.ohTrigger(RecalcTrigger,Trigger6M)),NA())</f>
        <v>2.9991734431167316E-3</v>
      </c>
      <c r="Q2865" s="145">
        <f>IFERROR(_xll.qlIndexFixing(ONIndex1Y,I2865,TRUE,_xll.ohTrigger(RecalcTrigger,Trigger1Y)),NA())</f>
        <v>3.8559401052928877E-3</v>
      </c>
    </row>
    <row r="2866" spans="2:17" x14ac:dyDescent="0.2">
      <c r="B2866" s="39" t="s">
        <v>42</v>
      </c>
      <c r="D2866" s="42">
        <f>_xll.qlCalendarAdvance(Calendar,$D2865,B2866,"f",FALSE)</f>
        <v>59847</v>
      </c>
      <c r="E2866" s="139">
        <f>_xll.qlInterestRateIndexValueDate(IndexON,D2866)</f>
        <v>59847</v>
      </c>
      <c r="F2866" s="155">
        <f>IFERROR(_xll.qlIndexFixing(IndexON,D2866,TRUE,_xll.ohTrigger(RecalcTrigger,TriggerON)),NA())</f>
        <v>3.4391877954309535E-3</v>
      </c>
      <c r="H2866" s="42">
        <f>_xll.qlCalendarAdvance(Calendar,$H2865,B2866,"f",FALSE)</f>
        <v>59847</v>
      </c>
      <c r="I2866" s="139">
        <f>_xll.qlInterestRateIndexValueDate(Index1M,$H2866)</f>
        <v>59849</v>
      </c>
      <c r="J2866" s="144">
        <f>IFERROR(_xll.qlIndexFixing(Index1M,$H2866,TRUE,_xll.ohTrigger(RecalcTrigger,Trigger1M)),NA())</f>
        <v>3.377556071672901E-3</v>
      </c>
      <c r="K2866" s="44">
        <f>IFERROR(_xll.qlIndexFixing(Index3M,H2866,TRUE,_xll.ohTrigger(RecalcTrigger,Trigger3M)),NA())</f>
        <v>3.5779786932761118E-3</v>
      </c>
      <c r="L2866" s="44">
        <f>IFERROR(_xll.qlIndexFixing(Index6M,$H2866,TRUE,_xll.ohTrigger(RecalcTrigger,Trigger6M)),NA())</f>
        <v>2.965859257181572E-3</v>
      </c>
      <c r="M2866" s="145">
        <f>IFERROR(_xll.qlIndexFixing(Index1Y,$H2866,TRUE,_xll.ohTrigger(RecalcTrigger,Trigger1Y)),NA())</f>
        <v>3.8536099642645307E-3</v>
      </c>
      <c r="N2866" s="144">
        <f>IFERROR(_xll.qlIndexFixing(ONIndex1M,I2866,TRUE,_xll.ohTrigger(RecalcTrigger,Trigger1M)),NA())</f>
        <v>3.3783437000689531E-3</v>
      </c>
      <c r="O2866" s="44">
        <f>IFERROR(_xll.qlIndexFixing(ONIndex3M,I2866,TRUE,_xll.ohTrigger(RecalcTrigger,Trigger3M)),NA())</f>
        <v>3.5805560609247777E-3</v>
      </c>
      <c r="P2866" s="44">
        <f>IFERROR(_xll.qlIndexFixing(ONIndex6M,I2866,TRUE,_xll.ohTrigger(RecalcTrigger,Trigger6M)),NA())</f>
        <v>2.9958504944804787E-3</v>
      </c>
      <c r="Q2866" s="145">
        <f>IFERROR(_xll.qlIndexFixing(ONIndex1Y,I2866,TRUE,_xll.ohTrigger(RecalcTrigger,Trigger1Y)),NA())</f>
        <v>3.8552431425653566E-3</v>
      </c>
    </row>
    <row r="2867" spans="2:17" x14ac:dyDescent="0.2">
      <c r="B2867" s="39" t="s">
        <v>42</v>
      </c>
      <c r="D2867" s="42">
        <f>_xll.qlCalendarAdvance(Calendar,$D2866,B2867,"f",FALSE)</f>
        <v>59854</v>
      </c>
      <c r="E2867" s="139">
        <f>_xll.qlInterestRateIndexValueDate(IndexON,D2867)</f>
        <v>59854</v>
      </c>
      <c r="F2867" s="155">
        <f>IFERROR(_xll.qlIndexFixing(IndexON,D2867,TRUE,_xll.ohTrigger(RecalcTrigger,TriggerON)),NA())</f>
        <v>3.4384717564428513E-3</v>
      </c>
      <c r="H2867" s="42">
        <f>_xll.qlCalendarAdvance(Calendar,$H2866,B2867,"f",FALSE)</f>
        <v>59854</v>
      </c>
      <c r="I2867" s="139">
        <f>_xll.qlInterestRateIndexValueDate(Index1M,$H2867)</f>
        <v>59856</v>
      </c>
      <c r="J2867" s="144">
        <f>IFERROR(_xll.qlIndexFixing(Index1M,$H2867,TRUE,_xll.ohTrigger(RecalcTrigger,Trigger1M)),NA())</f>
        <v>3.3767667847480502E-3</v>
      </c>
      <c r="K2867" s="44">
        <f>IFERROR(_xll.qlIndexFixing(Index3M,H2867,TRUE,_xll.ohTrigger(RecalcTrigger,Trigger3M)),NA())</f>
        <v>3.577327113907779E-3</v>
      </c>
      <c r="L2867" s="44">
        <f>IFERROR(_xll.qlIndexFixing(Index6M,$H2867,TRUE,_xll.ohTrigger(RecalcTrigger,Trigger6M)),NA())</f>
        <v>2.9636063049853414E-3</v>
      </c>
      <c r="M2867" s="145">
        <f>IFERROR(_xll.qlIndexFixing(Index1Y,$H2867,TRUE,_xll.ohTrigger(RecalcTrigger,Trigger1Y)),NA())</f>
        <v>3.8534220165552546E-3</v>
      </c>
      <c r="N2867" s="144">
        <f>IFERROR(_xll.qlIndexFixing(ONIndex1M,I2867,TRUE,_xll.ohTrigger(RecalcTrigger,Trigger1M)),NA())</f>
        <v>3.3775247624312499E-3</v>
      </c>
      <c r="O2867" s="44">
        <f>IFERROR(_xll.qlIndexFixing(ONIndex3M,I2867,TRUE,_xll.ohTrigger(RecalcTrigger,Trigger3M)),NA())</f>
        <v>3.5797846649376908E-3</v>
      </c>
      <c r="P2867" s="44">
        <f>IFERROR(_xll.qlIndexFixing(ONIndex6M,I2867,TRUE,_xll.ohTrigger(RecalcTrigger,Trigger6M)),NA())</f>
        <v>2.9926068294638952E-3</v>
      </c>
      <c r="Q2867" s="145">
        <f>IFERROR(_xll.qlIndexFixing(ONIndex1Y,I2867,TRUE,_xll.ohTrigger(RecalcTrigger,Trigger1Y)),NA())</f>
        <v>3.8545649086962896E-3</v>
      </c>
    </row>
    <row r="2868" spans="2:17" x14ac:dyDescent="0.2">
      <c r="B2868" s="39" t="s">
        <v>42</v>
      </c>
      <c r="D2868" s="42">
        <f>_xll.qlCalendarAdvance(Calendar,$D2867,B2868,"f",FALSE)</f>
        <v>59861</v>
      </c>
      <c r="E2868" s="139">
        <f>_xll.qlInterestRateIndexValueDate(IndexON,D2868)</f>
        <v>59861</v>
      </c>
      <c r="F2868" s="155">
        <f>IFERROR(_xll.qlIndexFixing(IndexON,D2868,TRUE,_xll.ohTrigger(RecalcTrigger,TriggerON)),NA())</f>
        <v>3.4377736778079537E-3</v>
      </c>
      <c r="H2868" s="42">
        <f>_xll.qlCalendarAdvance(Calendar,$H2867,B2868,"f",FALSE)</f>
        <v>59861</v>
      </c>
      <c r="I2868" s="139">
        <f>_xll.qlInterestRateIndexValueDate(Index1M,$H2868)</f>
        <v>59863</v>
      </c>
      <c r="J2868" s="144">
        <f>IFERROR(_xll.qlIndexFixing(Index1M,$H2868,TRUE,_xll.ohTrigger(RecalcTrigger,Trigger1M)),NA())</f>
        <v>3.375996535185854E-3</v>
      </c>
      <c r="K2868" s="44">
        <f>IFERROR(_xll.qlIndexFixing(Index3M,H2868,TRUE,_xll.ohTrigger(RecalcTrigger,Trigger3M)),NA())</f>
        <v>3.5766954538413989E-3</v>
      </c>
      <c r="L2868" s="44">
        <f>IFERROR(_xll.qlIndexFixing(Index6M,$H2868,TRUE,_xll.ohTrigger(RecalcTrigger,Trigger6M)),NA())</f>
        <v>2.9614344907382172E-3</v>
      </c>
      <c r="M2868" s="145">
        <f>IFERROR(_xll.qlIndexFixing(Index1Y,$H2868,TRUE,_xll.ohTrigger(RecalcTrigger,Trigger1Y)),NA())</f>
        <v>3.8532535814833702E-3</v>
      </c>
      <c r="N2868" s="144">
        <f>IFERROR(_xll.qlIndexFixing(ONIndex1M,I2868,TRUE,_xll.ohTrigger(RecalcTrigger,Trigger1M)),NA())</f>
        <v>3.3767248116056692E-3</v>
      </c>
      <c r="O2868" s="44">
        <f>IFERROR(_xll.qlIndexFixing(ONIndex3M,I2868,TRUE,_xll.ohTrigger(RecalcTrigger,Trigger3M)),NA())</f>
        <v>3.5790329922136266E-3</v>
      </c>
      <c r="P2868" s="44">
        <f>IFERROR(_xll.qlIndexFixing(ONIndex6M,I2868,TRUE,_xll.ohTrigger(RecalcTrigger,Trigger6M)),NA())</f>
        <v>2.9894425778831391E-3</v>
      </c>
      <c r="Q2868" s="145">
        <f>IFERROR(_xll.qlIndexFixing(ONIndex1Y,I2868,TRUE,_xll.ohTrigger(RecalcTrigger,Trigger1Y)),NA())</f>
        <v>3.8539054300645859E-3</v>
      </c>
    </row>
    <row r="2869" spans="2:17" x14ac:dyDescent="0.2">
      <c r="B2869" s="39" t="s">
        <v>42</v>
      </c>
      <c r="D2869" s="42">
        <f>_xll.qlCalendarAdvance(Calendar,$D2868,B2869,"f",FALSE)</f>
        <v>59868</v>
      </c>
      <c r="E2869" s="139">
        <f>_xll.qlInterestRateIndexValueDate(IndexON,D2869)</f>
        <v>59868</v>
      </c>
      <c r="F2869" s="155">
        <f>IFERROR(_xll.qlIndexFixing(IndexON,D2869,TRUE,_xll.ohTrigger(RecalcTrigger,TriggerON)),NA())</f>
        <v>3.4370935864647123E-3</v>
      </c>
      <c r="H2869" s="42">
        <f>_xll.qlCalendarAdvance(Calendar,$H2868,B2869,"f",FALSE)</f>
        <v>59868</v>
      </c>
      <c r="I2869" s="139">
        <f>_xll.qlInterestRateIndexValueDate(Index1M,$H2869)</f>
        <v>59870</v>
      </c>
      <c r="J2869" s="144">
        <f>IFERROR(_xll.qlIndexFixing(Index1M,$H2869,TRUE,_xll.ohTrigger(RecalcTrigger,Trigger1M)),NA())</f>
        <v>3.3752453517117208E-3</v>
      </c>
      <c r="K2869" s="44">
        <f>IFERROR(_xll.qlIndexFixing(Index3M,H2869,TRUE,_xll.ohTrigger(RecalcTrigger,Trigger3M)),NA())</f>
        <v>3.5761504458977E-3</v>
      </c>
      <c r="L2869" s="44">
        <f>IFERROR(_xll.qlIndexFixing(Index6M,$H2869,TRUE,_xll.ohTrigger(RecalcTrigger,Trigger6M)),NA())</f>
        <v>2.9593439439651622E-3</v>
      </c>
      <c r="M2869" s="145">
        <f>IFERROR(_xll.qlIndexFixing(Index1Y,$H2869,TRUE,_xll.ohTrigger(RecalcTrigger,Trigger1Y)),NA())</f>
        <v>3.8530366913394529E-3</v>
      </c>
      <c r="N2869" s="144">
        <f>IFERROR(_xll.qlIndexFixing(ONIndex1M,I2869,TRUE,_xll.ohTrigger(RecalcTrigger,Trigger1M)),NA())</f>
        <v>3.3759438762892557E-3</v>
      </c>
      <c r="O2869" s="44">
        <f>IFERROR(_xll.qlIndexFixing(ONIndex3M,I2869,TRUE,_xll.ohTrigger(RecalcTrigger,Trigger3M)),NA())</f>
        <v>3.5783010720891184E-3</v>
      </c>
      <c r="P2869" s="44">
        <f>IFERROR(_xll.qlIndexFixing(ONIndex6M,I2869,TRUE,_xll.ohTrigger(RecalcTrigger,Trigger6M)),NA())</f>
        <v>2.9863578691546877E-3</v>
      </c>
      <c r="Q2869" s="145">
        <f>IFERROR(_xll.qlIndexFixing(ONIndex1Y,I2869,TRUE,_xll.ohTrigger(RecalcTrigger,Trigger1Y)),NA())</f>
        <v>3.8532647334488246E-3</v>
      </c>
    </row>
    <row r="2870" spans="2:17" x14ac:dyDescent="0.2">
      <c r="B2870" s="39" t="s">
        <v>42</v>
      </c>
      <c r="D2870" s="42">
        <f>_xll.qlCalendarAdvance(Calendar,$D2869,B2870,"f",FALSE)</f>
        <v>59875</v>
      </c>
      <c r="E2870" s="139">
        <f>_xll.qlInterestRateIndexValueDate(IndexON,D2870)</f>
        <v>59875</v>
      </c>
      <c r="F2870" s="155">
        <f>IFERROR(_xll.qlIndexFixing(IndexON,D2870,TRUE,_xll.ohTrigger(RecalcTrigger,TriggerON)),NA())</f>
        <v>3.4364315091917064E-3</v>
      </c>
      <c r="H2870" s="42">
        <f>_xll.qlCalendarAdvance(Calendar,$H2869,B2870,"f",FALSE)</f>
        <v>59875</v>
      </c>
      <c r="I2870" s="139">
        <f>_xll.qlInterestRateIndexValueDate(Index1M,$H2870)</f>
        <v>59877</v>
      </c>
      <c r="J2870" s="144">
        <f>IFERROR(_xll.qlIndexFixing(Index1M,$H2870,TRUE,_xll.ohTrigger(RecalcTrigger,Trigger1M)),NA())</f>
        <v>3.3745132630510597E-3</v>
      </c>
      <c r="K2870" s="44">
        <f>IFERROR(_xll.qlIndexFixing(Index3M,H2870,TRUE,_xll.ohTrigger(RecalcTrigger,Trigger3M)),NA())</f>
        <v>3.5755544327300891E-3</v>
      </c>
      <c r="L2870" s="44">
        <f>IFERROR(_xll.qlIndexFixing(Index6M,$H2870,TRUE,_xll.ohTrigger(RecalcTrigger,Trigger6M)),NA())</f>
        <v>2.9570276304568023E-3</v>
      </c>
      <c r="M2870" s="145">
        <f>IFERROR(_xll.qlIndexFixing(Index1Y,$H2870,TRUE,_xll.ohTrigger(RecalcTrigger,Trigger1Y)),NA())</f>
        <v>3.8529753561705E-3</v>
      </c>
      <c r="N2870" s="144">
        <f>IFERROR(_xll.qlIndexFixing(ONIndex1M,I2870,TRUE,_xll.ohTrigger(RecalcTrigger,Trigger1M)),NA())</f>
        <v>3.3751819854188625E-3</v>
      </c>
      <c r="O2870" s="44">
        <f>IFERROR(_xll.qlIndexFixing(ONIndex3M,I2870,TRUE,_xll.ohTrigger(RecalcTrigger,Trigger3M)),NA())</f>
        <v>3.5775889335809552E-3</v>
      </c>
      <c r="P2870" s="44">
        <f>IFERROR(_xll.qlIndexFixing(ONIndex6M,I2870,TRUE,_xll.ohTrigger(RecalcTrigger,Trigger6M)),NA())</f>
        <v>2.9833528329348269E-3</v>
      </c>
      <c r="Q2870" s="145">
        <f>IFERROR(_xll.qlIndexFixing(ONIndex1Y,I2870,TRUE,_xll.ohTrigger(RecalcTrigger,Trigger1Y)),NA())</f>
        <v>3.8526428454677131E-3</v>
      </c>
    </row>
    <row r="2871" spans="2:17" x14ac:dyDescent="0.2">
      <c r="B2871" s="39" t="s">
        <v>42</v>
      </c>
      <c r="D2871" s="42">
        <f>_xll.qlCalendarAdvance(Calendar,$D2870,B2871,"f",FALSE)</f>
        <v>59882</v>
      </c>
      <c r="E2871" s="139">
        <f>_xll.qlInterestRateIndexValueDate(IndexON,D2871)</f>
        <v>59882</v>
      </c>
      <c r="F2871" s="155">
        <f>IFERROR(_xll.qlIndexFixing(IndexON,D2871,TRUE,_xll.ohTrigger(RecalcTrigger,TriggerON)),NA())</f>
        <v>3.4357874731671956E-3</v>
      </c>
      <c r="H2871" s="42">
        <f>_xll.qlCalendarAdvance(Calendar,$H2870,B2871,"f",FALSE)</f>
        <v>59882</v>
      </c>
      <c r="I2871" s="139">
        <f>_xll.qlInterestRateIndexValueDate(Index1M,$H2871)</f>
        <v>59884</v>
      </c>
      <c r="J2871" s="144">
        <f>IFERROR(_xll.qlIndexFixing(Index1M,$H2871,TRUE,_xll.ohTrigger(RecalcTrigger,Trigger1M)),NA())</f>
        <v>3.373800297924123E-3</v>
      </c>
      <c r="K2871" s="44">
        <f>IFERROR(_xll.qlIndexFixing(Index3M,H2871,TRUE,_xll.ohTrigger(RecalcTrigger,Trigger3M)),NA())</f>
        <v>3.5749784197767103E-3</v>
      </c>
      <c r="L2871" s="44">
        <f>IFERROR(_xll.qlIndexFixing(Index6M,$H2871,TRUE,_xll.ohTrigger(RecalcTrigger,Trigger6M)),NA())</f>
        <v>2.9551175684986893E-3</v>
      </c>
      <c r="M2871" s="145">
        <f>IFERROR(_xll.qlIndexFixing(Index1Y,$H2871,TRUE,_xll.ohTrigger(RecalcTrigger,Trigger1Y)),NA())</f>
        <v>3.8528656193921435E-3</v>
      </c>
      <c r="N2871" s="144">
        <f>IFERROR(_xll.qlIndexFixing(ONIndex1M,I2871,TRUE,_xll.ohTrigger(RecalcTrigger,Trigger1M)),NA())</f>
        <v>3.3744391673717899E-3</v>
      </c>
      <c r="O2871" s="44">
        <f>IFERROR(_xll.qlIndexFixing(ONIndex3M,I2871,TRUE,_xll.ohTrigger(RecalcTrigger,Trigger3M)),NA())</f>
        <v>3.5768966061056062E-3</v>
      </c>
      <c r="P2871" s="44">
        <f>IFERROR(_xll.qlIndexFixing(ONIndex6M,I2871,TRUE,_xll.ohTrigger(RecalcTrigger,Trigger6M)),NA())</f>
        <v>2.9804275988798423E-3</v>
      </c>
      <c r="Q2871" s="145">
        <f>IFERROR(_xll.qlIndexFixing(ONIndex1Y,I2871,TRUE,_xll.ohTrigger(RecalcTrigger,Trigger1Y)),NA())</f>
        <v>3.8520397928198946E-3</v>
      </c>
    </row>
    <row r="2872" spans="2:17" x14ac:dyDescent="0.2">
      <c r="B2872" s="39" t="s">
        <v>42</v>
      </c>
      <c r="D2872" s="42">
        <f>_xll.qlCalendarAdvance(Calendar,$D2871,B2872,"f",FALSE)</f>
        <v>59889</v>
      </c>
      <c r="E2872" s="139">
        <f>_xll.qlInterestRateIndexValueDate(IndexON,D2872)</f>
        <v>59889</v>
      </c>
      <c r="F2872" s="155">
        <f>IFERROR(_xll.qlIndexFixing(IndexON,D2872,TRUE,_xll.ohTrigger(RecalcTrigger,TriggerON)),NA())</f>
        <v>3.4351615052496953E-3</v>
      </c>
      <c r="H2872" s="42">
        <f>_xll.qlCalendarAdvance(Calendar,$H2871,B2872,"f",FALSE)</f>
        <v>59889</v>
      </c>
      <c r="I2872" s="139">
        <f>_xll.qlInterestRateIndexValueDate(Index1M,$H2872)</f>
        <v>59891</v>
      </c>
      <c r="J2872" s="144">
        <f>IFERROR(_xll.qlIndexFixing(Index1M,$H2872,TRUE,_xll.ohTrigger(RecalcTrigger,Trigger1M)),NA())</f>
        <v>3.3731064850537414E-3</v>
      </c>
      <c r="K2872" s="44">
        <f>IFERROR(_xll.qlIndexFixing(Index3M,H2872,TRUE,_xll.ohTrigger(RecalcTrigger,Trigger3M)),NA())</f>
        <v>3.574422436295039E-3</v>
      </c>
      <c r="L2872" s="44">
        <f>IFERROR(_xll.qlIndexFixing(Index6M,$H2872,TRUE,_xll.ohTrigger(RecalcTrigger,Trigger6M)),NA())</f>
        <v>2.953289192451801E-3</v>
      </c>
      <c r="M2872" s="145">
        <f>IFERROR(_xll.qlIndexFixing(Index1Y,$H2872,TRUE,_xll.ohTrigger(RecalcTrigger,Trigger1Y)),NA())</f>
        <v>3.8527755021762196E-3</v>
      </c>
      <c r="N2872" s="144">
        <f>IFERROR(_xll.qlIndexFixing(ONIndex1M,I2872,TRUE,_xll.ohTrigger(RecalcTrigger,Trigger1M)),NA())</f>
        <v>3.3735121874389762E-3</v>
      </c>
      <c r="O2872" s="44">
        <f>IFERROR(_xll.qlIndexFixing(ONIndex3M,I2872,TRUE,_xll.ohTrigger(RecalcTrigger,Trigger3M)),NA())</f>
        <v>3.5760356277769745E-3</v>
      </c>
      <c r="P2872" s="44">
        <f>IFERROR(_xll.qlIndexFixing(ONIndex6M,I2872,TRUE,_xll.ohTrigger(RecalcTrigger,Trigger6M)),NA())</f>
        <v>2.9767840525352085E-3</v>
      </c>
      <c r="Q2872" s="145">
        <f>IFERROR(_xll.qlIndexFixing(ONIndex1Y,I2872,TRUE,_xll.ohTrigger(RecalcTrigger,Trigger1Y)),NA())</f>
        <v>3.8512921585454052E-3</v>
      </c>
    </row>
    <row r="2873" spans="2:17" x14ac:dyDescent="0.2">
      <c r="B2873" s="39" t="s">
        <v>42</v>
      </c>
      <c r="D2873" s="42">
        <f>_xll.qlCalendarAdvance(Calendar,$D2872,B2873,"f",FALSE)</f>
        <v>59897</v>
      </c>
      <c r="E2873" s="139">
        <f>_xll.qlInterestRateIndexValueDate(IndexON,D2873)</f>
        <v>59897</v>
      </c>
      <c r="F2873" s="155">
        <f>IFERROR(_xll.qlIndexFixing(IndexON,D2873,TRUE,_xll.ohTrigger(RecalcTrigger,TriggerON)),NA())</f>
        <v>3.4344682720188757E-3</v>
      </c>
      <c r="H2873" s="42">
        <f>_xll.qlCalendarAdvance(Calendar,$H2872,B2873,"f",FALSE)</f>
        <v>59897</v>
      </c>
      <c r="I2873" s="139">
        <f>_xll.qlInterestRateIndexValueDate(Index1M,$H2873)</f>
        <v>59901</v>
      </c>
      <c r="J2873" s="144">
        <f>IFERROR(_xll.qlIndexFixing(Index1M,$H2873,TRUE,_xll.ohTrigger(RecalcTrigger,Trigger1M)),NA())</f>
        <v>3.3721486040585733E-3</v>
      </c>
      <c r="K2873" s="44">
        <f>IFERROR(_xll.qlIndexFixing(Index3M,H2873,TRUE,_xll.ohTrigger(RecalcTrigger,Trigger3M)),NA())</f>
        <v>3.5736629771910824E-3</v>
      </c>
      <c r="L2873" s="44">
        <f>IFERROR(_xll.qlIndexFixing(Index6M,$H2873,TRUE,_xll.ohTrigger(RecalcTrigger,Trigger6M)),NA())</f>
        <v>2.9510660132234094E-3</v>
      </c>
      <c r="M2873" s="145">
        <f>IFERROR(_xll.qlIndexFixing(Index1Y,$H2873,TRUE,_xll.ohTrigger(RecalcTrigger,Trigger1Y)),NA())</f>
        <v>3.8526517728603091E-3</v>
      </c>
      <c r="N2873" s="144">
        <f>IFERROR(_xll.qlIndexFixing(ONIndex1M,I2873,TRUE,_xll.ohTrigger(RecalcTrigger,Trigger1M)),NA())</f>
        <v>3.3728130726728978E-3</v>
      </c>
      <c r="O2873" s="44">
        <f>IFERROR(_xll.qlIndexFixing(ONIndex3M,I2873,TRUE,_xll.ohTrigger(RecalcTrigger,Trigger3M)),NA())</f>
        <v>3.5753886923917122E-3</v>
      </c>
      <c r="P2873" s="44">
        <f>IFERROR(_xll.qlIndexFixing(ONIndex6M,I2873,TRUE,_xll.ohTrigger(RecalcTrigger,Trigger6M)),NA())</f>
        <v>2.974041709942199E-3</v>
      </c>
      <c r="Q2873" s="145">
        <f>IFERROR(_xll.qlIndexFixing(ONIndex1Y,I2873,TRUE,_xll.ohTrigger(RecalcTrigger,Trigger1Y)),NA())</f>
        <v>3.8507322577796543E-3</v>
      </c>
    </row>
    <row r="2874" spans="2:17" x14ac:dyDescent="0.2">
      <c r="B2874" s="39" t="s">
        <v>42</v>
      </c>
      <c r="D2874" s="42">
        <f>_xll.qlCalendarAdvance(Calendar,$D2873,B2874,"f",FALSE)</f>
        <v>59904</v>
      </c>
      <c r="E2874" s="139">
        <f>_xll.qlInterestRateIndexValueDate(IndexON,D2874)</f>
        <v>59904</v>
      </c>
      <c r="F2874" s="155">
        <f>IFERROR(_xll.qlIndexFixing(IndexON,D2874,TRUE,_xll.ohTrigger(RecalcTrigger,TriggerON)),NA())</f>
        <v>3.4338811121781276E-3</v>
      </c>
      <c r="H2874" s="42">
        <f>_xll.qlCalendarAdvance(Calendar,$H2873,B2874,"f",FALSE)</f>
        <v>59904</v>
      </c>
      <c r="I2874" s="139">
        <f>_xll.qlInterestRateIndexValueDate(Index1M,$H2874)</f>
        <v>59908</v>
      </c>
      <c r="J2874" s="144">
        <f>IFERROR(_xll.qlIndexFixing(Index1M,$H2874,TRUE,_xll.ohTrigger(RecalcTrigger,Trigger1M)),NA())</f>
        <v>3.3715014233985426E-3</v>
      </c>
      <c r="K2874" s="44">
        <f>IFERROR(_xll.qlIndexFixing(Index3M,H2874,TRUE,_xll.ohTrigger(RecalcTrigger,Trigger3M)),NA())</f>
        <v>3.5731411582728971E-3</v>
      </c>
      <c r="L2874" s="44">
        <f>IFERROR(_xll.qlIndexFixing(Index6M,$H2874,TRUE,_xll.ohTrigger(RecalcTrigger,Trigger6M)),NA())</f>
        <v>2.9494188932269703E-3</v>
      </c>
      <c r="M2874" s="145">
        <f>IFERROR(_xll.qlIndexFixing(Index1Y,$H2874,TRUE,_xll.ohTrigger(RecalcTrigger,Trigger1Y)),NA())</f>
        <v>3.8526079913367658E-3</v>
      </c>
      <c r="N2874" s="144">
        <f>IFERROR(_xll.qlIndexFixing(ONIndex1M,I2874,TRUE,_xll.ohTrigger(RecalcTrigger,Trigger1M)),NA())</f>
        <v>3.372229085973899E-3</v>
      </c>
      <c r="O2874" s="44">
        <f>IFERROR(_xll.qlIndexFixing(ONIndex3M,I2874,TRUE,_xll.ohTrigger(RecalcTrigger,Trigger3M)),NA())</f>
        <v>3.5748500196852717E-3</v>
      </c>
      <c r="P2874" s="44">
        <f>IFERROR(_xll.qlIndexFixing(ONIndex6M,I2874,TRUE,_xll.ohTrigger(RecalcTrigger,Trigger6M)),NA())</f>
        <v>2.9717549805763355E-3</v>
      </c>
      <c r="Q2874" s="145">
        <f>IFERROR(_xll.qlIndexFixing(ONIndex1Y,I2874,TRUE,_xll.ohTrigger(RecalcTrigger,Trigger1Y)),NA())</f>
        <v>3.850267402984997E-3</v>
      </c>
    </row>
    <row r="2875" spans="2:17" x14ac:dyDescent="0.2">
      <c r="B2875" s="39" t="s">
        <v>42</v>
      </c>
      <c r="D2875" s="42">
        <f>_xll.qlCalendarAdvance(Calendar,$D2874,B2875,"f",FALSE)</f>
        <v>59911</v>
      </c>
      <c r="E2875" s="139">
        <f>_xll.qlInterestRateIndexValueDate(IndexON,D2875)</f>
        <v>59911</v>
      </c>
      <c r="F2875" s="155">
        <f>IFERROR(_xll.qlIndexFixing(IndexON,D2875,TRUE,_xll.ohTrigger(RecalcTrigger,TriggerON)),NA())</f>
        <v>3.4333121050167392E-3</v>
      </c>
      <c r="H2875" s="42">
        <f>_xll.qlCalendarAdvance(Calendar,$H2874,B2875,"f",FALSE)</f>
        <v>59911</v>
      </c>
      <c r="I2875" s="139">
        <f>_xll.qlInterestRateIndexValueDate(Index1M,$H2875)</f>
        <v>59915</v>
      </c>
      <c r="J2875" s="144">
        <f>IFERROR(_xll.qlIndexFixing(Index1M,$H2875,TRUE,_xll.ohTrigger(RecalcTrigger,Trigger1M)),NA())</f>
        <v>3.3708734934737119E-3</v>
      </c>
      <c r="K2875" s="44">
        <f>IFERROR(_xll.qlIndexFixing(Index3M,H2875,TRUE,_xll.ohTrigger(RecalcTrigger,Trigger3M)),NA())</f>
        <v>3.572668669670368E-3</v>
      </c>
      <c r="L2875" s="44">
        <f>IFERROR(_xll.qlIndexFixing(Index6M,$H2875,TRUE,_xll.ohTrigger(RecalcTrigger,Trigger6M)),NA())</f>
        <v>2.9478538735926442E-3</v>
      </c>
      <c r="M2875" s="145">
        <f>IFERROR(_xll.qlIndexFixing(Index1Y,$H2875,TRUE,_xll.ohTrigger(RecalcTrigger,Trigger1Y)),NA())</f>
        <v>3.8525839189201376E-3</v>
      </c>
      <c r="N2875" s="144">
        <f>IFERROR(_xll.qlIndexFixing(ONIndex1M,I2875,TRUE,_xll.ohTrigger(RecalcTrigger,Trigger1M)),NA())</f>
        <v>3.3715655905552921E-3</v>
      </c>
      <c r="O2875" s="44">
        <f>IFERROR(_xll.qlIndexFixing(ONIndex3M,I2875,TRUE,_xll.ohTrigger(RecalcTrigger,Trigger3M)),NA())</f>
        <v>3.5742400777483141E-3</v>
      </c>
      <c r="P2875" s="44">
        <f>IFERROR(_xll.qlIndexFixing(ONIndex6M,I2875,TRUE,_xll.ohTrigger(RecalcTrigger,Trigger6M)),NA())</f>
        <v>2.969161735917325E-3</v>
      </c>
      <c r="Q2875" s="145">
        <f>IFERROR(_xll.qlIndexFixing(ONIndex1Y,I2875,TRUE,_xll.ohTrigger(RecalcTrigger,Trigger1Y)),NA())</f>
        <v>3.8497426658512524E-3</v>
      </c>
    </row>
    <row r="2876" spans="2:17" x14ac:dyDescent="0.2">
      <c r="B2876" s="39" t="s">
        <v>42</v>
      </c>
      <c r="D2876" s="42">
        <f>_xll.qlCalendarAdvance(Calendar,$D2875,B2876,"f",FALSE)</f>
        <v>59918</v>
      </c>
      <c r="E2876" s="139">
        <f>_xll.qlInterestRateIndexValueDate(IndexON,D2876)</f>
        <v>59918</v>
      </c>
      <c r="F2876" s="155">
        <f>IFERROR(_xll.qlIndexFixing(IndexON,D2876,TRUE,_xll.ohTrigger(RecalcTrigger,TriggerON)),NA())</f>
        <v>3.4327612776330341E-3</v>
      </c>
      <c r="H2876" s="42">
        <f>_xll.qlCalendarAdvance(Calendar,$H2875,B2876,"f",FALSE)</f>
        <v>59918</v>
      </c>
      <c r="I2876" s="139">
        <f>_xll.qlInterestRateIndexValueDate(Index1M,$H2876)</f>
        <v>59922</v>
      </c>
      <c r="J2876" s="144">
        <f>IFERROR(_xll.qlIndexFixing(Index1M,$H2876,TRUE,_xll.ohTrigger(RecalcTrigger,Trigger1M)),NA())</f>
        <v>3.3702648430120681E-3</v>
      </c>
      <c r="K2876" s="44">
        <f>IFERROR(_xll.qlIndexFixing(Index3M,H2876,TRUE,_xll.ohTrigger(RecalcTrigger,Trigger3M)),NA())</f>
        <v>3.572201739862143E-3</v>
      </c>
      <c r="L2876" s="44">
        <f>IFERROR(_xll.qlIndexFixing(Index6M,$H2876,TRUE,_xll.ohTrigger(RecalcTrigger,Trigger6M)),NA())</f>
        <v>2.9463710839178633E-3</v>
      </c>
      <c r="M2876" s="145">
        <f>IFERROR(_xll.qlIndexFixing(Index1Y,$H2876,TRUE,_xll.ohTrigger(RecalcTrigger,Trigger1Y)),NA())</f>
        <v>3.8525795823483801E-3</v>
      </c>
      <c r="N2876" s="144">
        <f>IFERROR(_xll.qlIndexFixing(ONIndex1M,I2876,TRUE,_xll.ohTrigger(RecalcTrigger,Trigger1M)),NA())</f>
        <v>3.3709213158417128E-3</v>
      </c>
      <c r="O2876" s="44">
        <f>IFERROR(_xll.qlIndexFixing(ONIndex3M,I2876,TRUE,_xll.ohTrigger(RecalcTrigger,Trigger3M)),NA())</f>
        <v>3.5736500973637675E-3</v>
      </c>
      <c r="P2876" s="44">
        <f>IFERROR(_xll.qlIndexFixing(ONIndex6M,I2876,TRUE,_xll.ohTrigger(RecalcTrigger,Trigger6M)),NA())</f>
        <v>2.9666489597701684E-3</v>
      </c>
      <c r="Q2876" s="145">
        <f>IFERROR(_xll.qlIndexFixing(ONIndex1Y,I2876,TRUE,_xll.ohTrigger(RecalcTrigger,Trigger1Y)),NA())</f>
        <v>3.8492369009812677E-3</v>
      </c>
    </row>
    <row r="2877" spans="2:17" x14ac:dyDescent="0.2">
      <c r="B2877" s="39" t="s">
        <v>42</v>
      </c>
      <c r="D2877" s="42">
        <f>_xll.qlCalendarAdvance(Calendar,$D2876,B2877,"f",FALSE)</f>
        <v>59925</v>
      </c>
      <c r="E2877" s="139">
        <f>_xll.qlInterestRateIndexValueDate(IndexON,D2877)</f>
        <v>59925</v>
      </c>
      <c r="F2877" s="155">
        <f>IFERROR(_xll.qlIndexFixing(IndexON,D2877,TRUE,_xll.ohTrigger(RecalcTrigger,TriggerON)),NA())</f>
        <v>3.4322286568055915E-3</v>
      </c>
      <c r="H2877" s="42">
        <f>_xll.qlCalendarAdvance(Calendar,$H2876,B2877,"f",FALSE)</f>
        <v>59925</v>
      </c>
      <c r="I2877" s="139">
        <f>_xll.qlInterestRateIndexValueDate(Index1M,$H2877)</f>
        <v>59929</v>
      </c>
      <c r="J2877" s="144">
        <f>IFERROR(_xll.qlIndexFixing(Index1M,$H2877,TRUE,_xll.ohTrigger(RecalcTrigger,Trigger1M)),NA())</f>
        <v>3.3696755007338632E-3</v>
      </c>
      <c r="K2877" s="44">
        <f>IFERROR(_xll.qlIndexFixing(Index3M,H2877,TRUE,_xll.ohTrigger(RecalcTrigger,Trigger3M)),NA())</f>
        <v>3.5717549983708707E-3</v>
      </c>
      <c r="L2877" s="44">
        <f>IFERROR(_xll.qlIndexFixing(Index6M,$H2877,TRUE,_xll.ohTrigger(RecalcTrigger,Trigger6M)),NA())</f>
        <v>2.9449706538079642E-3</v>
      </c>
      <c r="M2877" s="145">
        <f>IFERROR(_xll.qlIndexFixing(Index1Y,$H2877,TRUE,_xll.ohTrigger(RecalcTrigger,Trigger1Y)),NA())</f>
        <v>3.8525950083603232E-3</v>
      </c>
      <c r="N2877" s="144">
        <f>IFERROR(_xll.qlIndexFixing(ONIndex1M,I2877,TRUE,_xll.ohTrigger(RecalcTrigger,Trigger1M)),NA())</f>
        <v>3.3702962905302059E-3</v>
      </c>
      <c r="O2877" s="44">
        <f>IFERROR(_xll.qlIndexFixing(ONIndex3M,I2877,TRUE,_xll.ohTrigger(RecalcTrigger,Trigger3M)),NA())</f>
        <v>3.5730801074684848E-3</v>
      </c>
      <c r="P2877" s="44">
        <f>IFERROR(_xll.qlIndexFixing(ONIndex6M,I2877,TRUE,_xll.ohTrigger(RecalcTrigger,Trigger6M)),NA())</f>
        <v>2.9642167820309595E-3</v>
      </c>
      <c r="Q2877" s="145">
        <f>IFERROR(_xll.qlIndexFixing(ONIndex1Y,I2877,TRUE,_xll.ohTrigger(RecalcTrigger,Trigger1Y)),NA())</f>
        <v>3.8487501349138142E-3</v>
      </c>
    </row>
    <row r="2878" spans="2:17" x14ac:dyDescent="0.2">
      <c r="B2878" s="39" t="s">
        <v>42</v>
      </c>
      <c r="D2878" s="42">
        <f>_xll.qlCalendarAdvance(Calendar,$D2877,B2878,"f",FALSE)</f>
        <v>59932</v>
      </c>
      <c r="E2878" s="139">
        <f>_xll.qlInterestRateIndexValueDate(IndexON,D2878)</f>
        <v>59932</v>
      </c>
      <c r="F2878" s="155">
        <f>IFERROR(_xll.qlIndexFixing(IndexON,D2878,TRUE,_xll.ohTrigger(RecalcTrigger,TriggerON)),NA())</f>
        <v>3.4317142697126712E-3</v>
      </c>
      <c r="H2878" s="42">
        <f>_xll.qlCalendarAdvance(Calendar,$H2877,B2878,"f",FALSE)</f>
        <v>59932</v>
      </c>
      <c r="I2878" s="139">
        <f>_xll.qlInterestRateIndexValueDate(Index1M,$H2878)</f>
        <v>59936</v>
      </c>
      <c r="J2878" s="144">
        <f>IFERROR(_xll.qlIndexFixing(Index1M,$H2878,TRUE,_xll.ohTrigger(RecalcTrigger,Trigger1M)),NA())</f>
        <v>3.3691522356407611E-3</v>
      </c>
      <c r="K2878" s="44">
        <f>IFERROR(_xll.qlIndexFixing(Index3M,H2878,TRUE,_xll.ohTrigger(RecalcTrigger,Trigger3M)),NA())</f>
        <v>3.5713284744566609E-3</v>
      </c>
      <c r="L2878" s="44">
        <f>IFERROR(_xll.qlIndexFixing(Index6M,$H2878,TRUE,_xll.ohTrigger(RecalcTrigger,Trigger6M)),NA())</f>
        <v>2.9436527128792653E-3</v>
      </c>
      <c r="M2878" s="145">
        <f>IFERROR(_xll.qlIndexFixing(Index1Y,$H2878,TRUE,_xll.ohTrigger(RecalcTrigger,Trigger1Y)),NA())</f>
        <v>3.8526302236963255E-3</v>
      </c>
      <c r="N2878" s="144">
        <f>IFERROR(_xll.qlIndexFixing(ONIndex1M,I2878,TRUE,_xll.ohTrigger(RecalcTrigger,Trigger1M)),NA())</f>
        <v>3.3696905432378799E-3</v>
      </c>
      <c r="O2878" s="44">
        <f>IFERROR(_xll.qlIndexFixing(ONIndex3M,I2878,TRUE,_xll.ohTrigger(RecalcTrigger,Trigger3M)),NA())</f>
        <v>3.5725301373989993E-3</v>
      </c>
      <c r="P2878" s="44">
        <f>IFERROR(_xll.qlIndexFixing(ONIndex6M,I2878,TRUE,_xll.ohTrigger(RecalcTrigger,Trigger6M)),NA())</f>
        <v>2.9618653318763677E-3</v>
      </c>
      <c r="Q2878" s="145">
        <f>IFERROR(_xll.qlIndexFixing(ONIndex1Y,I2878,TRUE,_xll.ohTrigger(RecalcTrigger,Trigger1Y)),NA())</f>
        <v>3.8482823944274713E-3</v>
      </c>
    </row>
    <row r="2879" spans="2:17" x14ac:dyDescent="0.2">
      <c r="B2879" s="39" t="s">
        <v>42</v>
      </c>
      <c r="D2879" s="42">
        <f>_xll.qlCalendarAdvance(Calendar,$D2878,B2879,"f",FALSE)</f>
        <v>59939</v>
      </c>
      <c r="E2879" s="139">
        <f>_xll.qlInterestRateIndexValueDate(IndexON,D2879)</f>
        <v>59939</v>
      </c>
      <c r="F2879" s="155">
        <f>IFERROR(_xll.qlIndexFixing(IndexON,D2879,TRUE,_xll.ohTrigger(RecalcTrigger,TriggerON)),NA())</f>
        <v>3.4312181429729804E-3</v>
      </c>
      <c r="H2879" s="42">
        <f>_xll.qlCalendarAdvance(Calendar,$H2878,B2879,"f",FALSE)</f>
        <v>59939</v>
      </c>
      <c r="I2879" s="139">
        <f>_xll.qlInterestRateIndexValueDate(Index1M,$H2879)</f>
        <v>59943</v>
      </c>
      <c r="J2879" s="144">
        <f>IFERROR(_xll.qlIndexFixing(Index1M,$H2879,TRUE,_xll.ohTrigger(RecalcTrigger,Trigger1M)),NA())</f>
        <v>3.368598835051959E-3</v>
      </c>
      <c r="K2879" s="44">
        <f>IFERROR(_xll.qlIndexFixing(Index3M,H2879,TRUE,_xll.ohTrigger(RecalcTrigger,Trigger3M)),NA())</f>
        <v>3.5709221973840174E-3</v>
      </c>
      <c r="L2879" s="44">
        <f>IFERROR(_xll.qlIndexFixing(Index6M,$H2879,TRUE,_xll.ohTrigger(RecalcTrigger,Trigger6M)),NA())</f>
        <v>2.9424173907573077E-3</v>
      </c>
      <c r="M2879" s="145">
        <f>IFERROR(_xll.qlIndexFixing(Index1Y,$H2879,TRUE,_xll.ohTrigger(RecalcTrigger,Trigger1Y)),NA())</f>
        <v>3.8526852550976195E-3</v>
      </c>
      <c r="N2879" s="144">
        <f>IFERROR(_xll.qlIndexFixing(ONIndex1M,I2879,TRUE,_xll.ohTrigger(RecalcTrigger,Trigger1M)),NA())</f>
        <v>3.3691041029015878E-3</v>
      </c>
      <c r="O2879" s="44">
        <f>IFERROR(_xll.qlIndexFixing(ONIndex3M,I2879,TRUE,_xll.ohTrigger(RecalcTrigger,Trigger3M)),NA())</f>
        <v>3.5720002164918441E-3</v>
      </c>
      <c r="P2879" s="44">
        <f>IFERROR(_xll.qlIndexFixing(ONIndex6M,I2879,TRUE,_xll.ohTrigger(RecalcTrigger,Trigger6M)),NA())</f>
        <v>2.9595947392024868E-3</v>
      </c>
      <c r="Q2879" s="145">
        <f>IFERROR(_xll.qlIndexFixing(ONIndex1Y,I2879,TRUE,_xll.ohTrigger(RecalcTrigger,Trigger1Y)),NA())</f>
        <v>3.8478337061409462E-3</v>
      </c>
    </row>
    <row r="2880" spans="2:17" x14ac:dyDescent="0.2">
      <c r="B2880" s="39" t="s">
        <v>42</v>
      </c>
      <c r="D2880" s="42">
        <f>_xll.qlCalendarAdvance(Calendar,$D2879,B2880,"f",FALSE)</f>
        <v>59946</v>
      </c>
      <c r="E2880" s="139">
        <f>_xll.qlInterestRateIndexValueDate(IndexON,D2880)</f>
        <v>59946</v>
      </c>
      <c r="F2880" s="155">
        <f>IFERROR(_xll.qlIndexFixing(IndexON,D2880,TRUE,_xll.ohTrigger(RecalcTrigger,TriggerON)),NA())</f>
        <v>3.4307403039246509E-3</v>
      </c>
      <c r="H2880" s="42">
        <f>_xll.qlCalendarAdvance(Calendar,$H2879,B2880,"f",FALSE)</f>
        <v>59946</v>
      </c>
      <c r="I2880" s="139">
        <f>_xll.qlInterestRateIndexValueDate(Index1M,$H2880)</f>
        <v>59950</v>
      </c>
      <c r="J2880" s="144">
        <f>IFERROR(_xll.qlIndexFixing(Index1M,$H2880,TRUE,_xll.ohTrigger(RecalcTrigger,Trigger1M)),NA())</f>
        <v>3.3680648243542286E-3</v>
      </c>
      <c r="K2880" s="44">
        <f>IFERROR(_xll.qlIndexFixing(Index3M,H2880,TRUE,_xll.ohTrigger(RecalcTrigger,Trigger3M)),NA())</f>
        <v>3.5705361964130503E-3</v>
      </c>
      <c r="L2880" s="44">
        <f>IFERROR(_xll.qlIndexFixing(Index6M,$H2880,TRUE,_xll.ohTrigger(RecalcTrigger,Trigger6M)),NA())</f>
        <v>2.9412648170790514E-3</v>
      </c>
      <c r="M2880" s="145">
        <f>IFERROR(_xll.qlIndexFixing(Index1Y,$H2880,TRUE,_xll.ohTrigger(RecalcTrigger,Trigger1Y)),NA())</f>
        <v>3.8527601293074027E-3</v>
      </c>
      <c r="N2880" s="144">
        <f>IFERROR(_xll.qlIndexFixing(ONIndex1M,I2880,TRUE,_xll.ohTrigger(RecalcTrigger,Trigger1M)),NA())</f>
        <v>3.3685369980585023E-3</v>
      </c>
      <c r="O2880" s="44">
        <f>IFERROR(_xll.qlIndexFixing(ONIndex3M,I2880,TRUE,_xll.ohTrigger(RecalcTrigger,Trigger3M)),NA())</f>
        <v>3.5714903739236803E-3</v>
      </c>
      <c r="P2880" s="44">
        <f>IFERROR(_xll.qlIndexFixing(ONIndex6M,I2880,TRUE,_xll.ohTrigger(RecalcTrigger,Trigger6M)),NA())</f>
        <v>2.9574051335856666E-3</v>
      </c>
      <c r="Q2880" s="145">
        <f>IFERROR(_xll.qlIndexFixing(ONIndex1Y,I2880,TRUE,_xll.ohTrigger(RecalcTrigger,Trigger1Y)),NA())</f>
        <v>3.847404096513074E-3</v>
      </c>
    </row>
    <row r="2881" spans="2:17" x14ac:dyDescent="0.2">
      <c r="B2881" s="39" t="s">
        <v>42</v>
      </c>
      <c r="D2881" s="42">
        <f>_xll.qlCalendarAdvance(Calendar,$D2880,B2881,"f",FALSE)</f>
        <v>59953</v>
      </c>
      <c r="E2881" s="139">
        <f>_xll.qlInterestRateIndexValueDate(IndexON,D2881)</f>
        <v>59953</v>
      </c>
      <c r="F2881" s="155">
        <f>IFERROR(_xll.qlIndexFixing(IndexON,D2881,TRUE,_xll.ohTrigger(RecalcTrigger,TriggerON)),NA())</f>
        <v>3.4302807791863899E-3</v>
      </c>
      <c r="H2881" s="42">
        <f>_xll.qlCalendarAdvance(Calendar,$H2880,B2881,"f",FALSE)</f>
        <v>59953</v>
      </c>
      <c r="I2881" s="139">
        <f>_xll.qlInterestRateIndexValueDate(Index1M,$H2881)</f>
        <v>59957</v>
      </c>
      <c r="J2881" s="144">
        <f>IFERROR(_xll.qlIndexFixing(Index1M,$H2881,TRUE,_xll.ohTrigger(RecalcTrigger,Trigger1M)),NA())</f>
        <v>3.3675502322694224E-3</v>
      </c>
      <c r="K2881" s="44">
        <f>IFERROR(_xll.qlIndexFixing(Index3M,H2881,TRUE,_xll.ohTrigger(RecalcTrigger,Trigger3M)),NA())</f>
        <v>3.570170500808263E-3</v>
      </c>
      <c r="L2881" s="44">
        <f>IFERROR(_xll.qlIndexFixing(Index6M,$H2881,TRUE,_xll.ohTrigger(RecalcTrigger,Trigger6M)),NA())</f>
        <v>2.9401951214906804E-3</v>
      </c>
      <c r="M2881" s="145">
        <f>IFERROR(_xll.qlIndexFixing(Index1Y,$H2881,TRUE,_xll.ohTrigger(RecalcTrigger,Trigger1Y)),NA())</f>
        <v>3.8528548730688726E-3</v>
      </c>
      <c r="N2881" s="144">
        <f>IFERROR(_xll.qlIndexFixing(ONIndex1M,I2881,TRUE,_xll.ohTrigger(RecalcTrigger,Trigger1M)),NA())</f>
        <v>3.3679892574856041E-3</v>
      </c>
      <c r="O2881" s="44">
        <f>IFERROR(_xll.qlIndexFixing(ONIndex3M,I2881,TRUE,_xll.ohTrigger(RecalcTrigger,Trigger3M)),NA())</f>
        <v>3.5710006390310411E-3</v>
      </c>
      <c r="P2881" s="44">
        <f>IFERROR(_xll.qlIndexFixing(ONIndex6M,I2881,TRUE,_xll.ohTrigger(RecalcTrigger,Trigger6M)),NA())</f>
        <v>2.9552966445223205E-3</v>
      </c>
      <c r="Q2881" s="145">
        <f>IFERROR(_xll.qlIndexFixing(ONIndex1Y,I2881,TRUE,_xll.ohTrigger(RecalcTrigger,Trigger1Y)),NA())</f>
        <v>3.8469935924023702E-3</v>
      </c>
    </row>
    <row r="2882" spans="2:17" x14ac:dyDescent="0.2">
      <c r="B2882" s="39" t="s">
        <v>42</v>
      </c>
      <c r="D2882" s="42">
        <f>_xll.qlCalendarAdvance(Calendar,$D2881,B2882,"f",FALSE)</f>
        <v>59960</v>
      </c>
      <c r="E2882" s="139">
        <f>_xll.qlInterestRateIndexValueDate(IndexON,D2882)</f>
        <v>59960</v>
      </c>
      <c r="F2882" s="155">
        <f>IFERROR(_xll.qlIndexFixing(IndexON,D2882,TRUE,_xll.ohTrigger(RecalcTrigger,TriggerON)),NA())</f>
        <v>3.4298395958565209E-3</v>
      </c>
      <c r="H2882" s="42">
        <f>_xll.qlCalendarAdvance(Calendar,$H2881,B2882,"f",FALSE)</f>
        <v>59960</v>
      </c>
      <c r="I2882" s="139">
        <f>_xll.qlInterestRateIndexValueDate(Index1M,$H2882)</f>
        <v>59964</v>
      </c>
      <c r="J2882" s="144">
        <f>IFERROR(_xll.qlIndexFixing(Index1M,$H2882,TRUE,_xll.ohTrigger(RecalcTrigger,Trigger1M)),NA())</f>
        <v>3.3670194174631194E-3</v>
      </c>
      <c r="K2882" s="44">
        <f>IFERROR(_xll.qlIndexFixing(Index3M,H2882,TRUE,_xll.ohTrigger(RecalcTrigger,Trigger3M)),NA())</f>
        <v>3.5698221133114187E-3</v>
      </c>
      <c r="L2882" s="44">
        <f>IFERROR(_xll.qlIndexFixing(Index6M,$H2882,TRUE,_xll.ohTrigger(RecalcTrigger,Trigger6M)),NA())</f>
        <v>2.9391500059804546E-3</v>
      </c>
      <c r="M2882" s="145">
        <f>IFERROR(_xll.qlIndexFixing(Index1Y,$H2882,TRUE,_xll.ohTrigger(RecalcTrigger,Trigger1Y)),NA())</f>
        <v>3.8529276898106751E-3</v>
      </c>
      <c r="N2882" s="144">
        <f>IFERROR(_xll.qlIndexFixing(ONIndex1M,I2882,TRUE,_xll.ohTrigger(RecalcTrigger,Trigger1M)),NA())</f>
        <v>3.367460909959874E-3</v>
      </c>
      <c r="O2882" s="44">
        <f>IFERROR(_xll.qlIndexFixing(ONIndex3M,I2882,TRUE,_xll.ohTrigger(RecalcTrigger,Trigger3M)),NA())</f>
        <v>3.5705310408307156E-3</v>
      </c>
      <c r="P2882" s="44">
        <f>IFERROR(_xll.qlIndexFixing(ONIndex6M,I2882,TRUE,_xll.ohTrigger(RecalcTrigger,Trigger6M)),NA())</f>
        <v>2.9532694016687344E-3</v>
      </c>
      <c r="Q2882" s="145">
        <f>IFERROR(_xll.qlIndexFixing(ONIndex1Y,I2882,TRUE,_xll.ohTrigger(RecalcTrigger,Trigger1Y)),NA())</f>
        <v>3.8466022202676697E-3</v>
      </c>
    </row>
    <row r="2883" spans="2:17" x14ac:dyDescent="0.2">
      <c r="B2883" s="39" t="s">
        <v>42</v>
      </c>
      <c r="D2883" s="42">
        <f>_xll.qlCalendarAdvance(Calendar,$D2882,B2883,"f",FALSE)</f>
        <v>59967</v>
      </c>
      <c r="E2883" s="139">
        <f>_xll.qlInterestRateIndexValueDate(IndexON,D2883)</f>
        <v>59967</v>
      </c>
      <c r="F2883" s="155">
        <f>IFERROR(_xll.qlIndexFixing(IndexON,D2883,TRUE,_xll.ohTrigger(RecalcTrigger,TriggerON)),NA())</f>
        <v>3.4294167807136233E-3</v>
      </c>
      <c r="H2883" s="42">
        <f>_xll.qlCalendarAdvance(Calendar,$H2882,B2883,"f",FALSE)</f>
        <v>59967</v>
      </c>
      <c r="I2883" s="139">
        <f>_xll.qlInterestRateIndexValueDate(Index1M,$H2883)</f>
        <v>59971</v>
      </c>
      <c r="J2883" s="144">
        <f>IFERROR(_xll.qlIndexFixing(Index1M,$H2883,TRUE,_xll.ohTrigger(RecalcTrigger,Trigger1M)),NA())</f>
        <v>3.3665465275010921E-3</v>
      </c>
      <c r="K2883" s="44">
        <f>IFERROR(_xll.qlIndexFixing(Index3M,H2883,TRUE,_xll.ohTrigger(RecalcTrigger,Trigger3M)),NA())</f>
        <v>3.5694985732558026E-3</v>
      </c>
      <c r="L2883" s="44">
        <f>IFERROR(_xll.qlIndexFixing(Index6M,$H2883,TRUE,_xll.ohTrigger(RecalcTrigger,Trigger6M)),NA())</f>
        <v>2.9382584091280197E-3</v>
      </c>
      <c r="M2883" s="145">
        <f>IFERROR(_xll.qlIndexFixing(Index1Y,$H2883,TRUE,_xll.ohTrigger(RecalcTrigger,Trigger1Y)),NA())</f>
        <v>3.8530608109061918E-3</v>
      </c>
      <c r="N2883" s="144">
        <f>IFERROR(_xll.qlIndexFixing(ONIndex1M,I2883,TRUE,_xll.ohTrigger(RecalcTrigger,Trigger1M)),NA())</f>
        <v>3.3669519840984208E-3</v>
      </c>
      <c r="O2883" s="44">
        <f>IFERROR(_xll.qlIndexFixing(ONIndex3M,I2883,TRUE,_xll.ohTrigger(RecalcTrigger,Trigger3M)),NA())</f>
        <v>3.570081608819109E-3</v>
      </c>
      <c r="P2883" s="44">
        <f>IFERROR(_xll.qlIndexFixing(ONIndex6M,I2883,TRUE,_xll.ohTrigger(RecalcTrigger,Trigger6M)),NA())</f>
        <v>2.9513235346012578E-3</v>
      </c>
      <c r="Q2883" s="145">
        <f>IFERROR(_xll.qlIndexFixing(ONIndex1Y,I2883,TRUE,_xll.ohTrigger(RecalcTrigger,Trigger1Y)),NA())</f>
        <v>3.8462300068875521E-3</v>
      </c>
    </row>
    <row r="2884" spans="2:17" x14ac:dyDescent="0.2">
      <c r="B2884" s="39" t="s">
        <v>42</v>
      </c>
      <c r="D2884" s="42">
        <f>_xll.qlCalendarAdvance(Calendar,$D2883,B2884,"f",FALSE)</f>
        <v>59974</v>
      </c>
      <c r="E2884" s="139">
        <f>_xll.qlInterestRateIndexValueDate(IndexON,D2884)</f>
        <v>59974</v>
      </c>
      <c r="F2884" s="155">
        <f>IFERROR(_xll.qlIndexFixing(IndexON,D2884,TRUE,_xll.ohTrigger(RecalcTrigger,TriggerON)),NA())</f>
        <v>3.4290123609359568E-3</v>
      </c>
      <c r="H2884" s="42">
        <f>_xll.qlCalendarAdvance(Calendar,$H2883,B2884,"f",FALSE)</f>
        <v>59974</v>
      </c>
      <c r="I2884" s="139">
        <f>_xll.qlInterestRateIndexValueDate(Index1M,$H2884)</f>
        <v>59978</v>
      </c>
      <c r="J2884" s="144">
        <f>IFERROR(_xll.qlIndexFixing(Index1M,$H2884,TRUE,_xll.ohTrigger(RecalcTrigger,Trigger1M)),NA())</f>
        <v>3.3660931467900533E-3</v>
      </c>
      <c r="K2884" s="44">
        <f>IFERROR(_xll.qlIndexFixing(Index3M,H2884,TRUE,_xll.ohTrigger(RecalcTrigger,Trigger3M)),NA())</f>
        <v>3.5691954286472564E-3</v>
      </c>
      <c r="L2884" s="44">
        <f>IFERROR(_xll.qlIndexFixing(Index6M,$H2884,TRUE,_xll.ohTrigger(RecalcTrigger,Trigger6M)),NA())</f>
        <v>2.9374500992550715E-3</v>
      </c>
      <c r="M2884" s="145">
        <f>IFERROR(_xll.qlIndexFixing(Index1Y,$H2884,TRUE,_xll.ohTrigger(RecalcTrigger,Trigger1Y)),NA())</f>
        <v>3.8532138796680219E-3</v>
      </c>
      <c r="N2884" s="144">
        <f>IFERROR(_xll.qlIndexFixing(ONIndex1M,I2884,TRUE,_xll.ohTrigger(RecalcTrigger,Trigger1M)),NA())</f>
        <v>3.3664625085982891E-3</v>
      </c>
      <c r="O2884" s="44">
        <f>IFERROR(_xll.qlIndexFixing(ONIndex3M,I2884,TRUE,_xll.ohTrigger(RecalcTrigger,Trigger3M)),NA())</f>
        <v>3.5696523720929463E-3</v>
      </c>
      <c r="P2884" s="44">
        <f>IFERROR(_xll.qlIndexFixing(ONIndex6M,I2884,TRUE,_xll.ohTrigger(RecalcTrigger,Trigger6M)),NA())</f>
        <v>2.9494591729761765E-3</v>
      </c>
      <c r="Q2884" s="145">
        <f>IFERROR(_xll.qlIndexFixing(ONIndex1Y,I2884,TRUE,_xll.ohTrigger(RecalcTrigger,Trigger1Y)),NA())</f>
        <v>3.8458769788807246E-3</v>
      </c>
    </row>
    <row r="2885" spans="2:17" x14ac:dyDescent="0.2">
      <c r="B2885" s="39" t="s">
        <v>42</v>
      </c>
      <c r="D2885" s="42">
        <f>_xll.qlCalendarAdvance(Calendar,$D2884,B2885,"f",FALSE)</f>
        <v>59981</v>
      </c>
      <c r="E2885" s="139">
        <f>_xll.qlInterestRateIndexValueDate(IndexON,D2885)</f>
        <v>59981</v>
      </c>
      <c r="F2885" s="155">
        <f>IFERROR(_xll.qlIndexFixing(IndexON,D2885,TRUE,_xll.ohTrigger(RecalcTrigger,TriggerON)),NA())</f>
        <v>3.4286263633021008E-3</v>
      </c>
      <c r="H2885" s="42">
        <f>_xll.qlCalendarAdvance(Calendar,$H2884,B2885,"f",FALSE)</f>
        <v>59981</v>
      </c>
      <c r="I2885" s="139">
        <f>_xll.qlInterestRateIndexValueDate(Index1M,$H2885)</f>
        <v>59985</v>
      </c>
      <c r="J2885" s="144">
        <f>IFERROR(_xll.qlIndexFixing(Index1M,$H2885,TRUE,_xll.ohTrigger(RecalcTrigger,Trigger1M)),NA())</f>
        <v>3.3656593040605701E-3</v>
      </c>
      <c r="K2885" s="44">
        <f>IFERROR(_xll.qlIndexFixing(Index3M,H2885,TRUE,_xll.ohTrigger(RecalcTrigger,Trigger3M)),NA())</f>
        <v>3.5689127087501979E-3</v>
      </c>
      <c r="L2885" s="44">
        <f>IFERROR(_xll.qlIndexFixing(Index6M,$H2885,TRUE,_xll.ohTrigger(RecalcTrigger,Trigger6M)),NA())</f>
        <v>2.9367252060513477E-3</v>
      </c>
      <c r="M2885" s="145">
        <f>IFERROR(_xll.qlIndexFixing(Index1Y,$H2885,TRUE,_xll.ohTrigger(RecalcTrigger,Trigger1Y)),NA())</f>
        <v>3.85338692284496E-3</v>
      </c>
      <c r="N2885" s="144">
        <f>IFERROR(_xll.qlIndexFixing(ONIndex1M,I2885,TRUE,_xll.ohTrigger(RecalcTrigger,Trigger1M)),NA())</f>
        <v>3.3659925123963319E-3</v>
      </c>
      <c r="O2885" s="44">
        <f>IFERROR(_xll.qlIndexFixing(ONIndex3M,I2885,TRUE,_xll.ohTrigger(RecalcTrigger,Trigger3M)),NA())</f>
        <v>3.5692433599088247E-3</v>
      </c>
      <c r="P2885" s="44">
        <f>IFERROR(_xll.qlIndexFixing(ONIndex6M,I2885,TRUE,_xll.ohTrigger(RecalcTrigger,Trigger6M)),NA())</f>
        <v>2.9476764463698402E-3</v>
      </c>
      <c r="Q2885" s="145">
        <f>IFERROR(_xll.qlIndexFixing(ONIndex1Y,I2885,TRUE,_xll.ohTrigger(RecalcTrigger,Trigger1Y)),NA())</f>
        <v>3.8455431627859582E-3</v>
      </c>
    </row>
    <row r="2886" spans="2:17" x14ac:dyDescent="0.2">
      <c r="B2886" s="39" t="s">
        <v>42</v>
      </c>
      <c r="D2886" s="42">
        <f>_xll.qlCalendarAdvance(Calendar,$D2885,B2886,"f",FALSE)</f>
        <v>59988</v>
      </c>
      <c r="E2886" s="139">
        <f>_xll.qlInterestRateIndexValueDate(IndexON,D2886)</f>
        <v>59988</v>
      </c>
      <c r="F2886" s="155">
        <f>IFERROR(_xll.qlIndexFixing(IndexON,D2886,TRUE,_xll.ohTrigger(RecalcTrigger,TriggerON)),NA())</f>
        <v>3.4282588148304427E-3</v>
      </c>
      <c r="H2886" s="42">
        <f>_xll.qlCalendarAdvance(Calendar,$H2885,B2886,"f",FALSE)</f>
        <v>59988</v>
      </c>
      <c r="I2886" s="139">
        <f>_xll.qlInterestRateIndexValueDate(Index1M,$H2886)</f>
        <v>59992</v>
      </c>
      <c r="J2886" s="144">
        <f>IFERROR(_xll.qlIndexFixing(Index1M,$H2886,TRUE,_xll.ohTrigger(RecalcTrigger,Trigger1M)),NA())</f>
        <v>3.3652572256634983E-3</v>
      </c>
      <c r="K2886" s="44">
        <f>IFERROR(_xll.qlIndexFixing(Index3M,H2886,TRUE,_xll.ohTrigger(RecalcTrigger,Trigger3M)),NA())</f>
        <v>3.5686476274643508E-3</v>
      </c>
      <c r="L2886" s="44">
        <f>IFERROR(_xll.qlIndexFixing(Index6M,$H2886,TRUE,_xll.ohTrigger(RecalcTrigger,Trigger6M)),NA())</f>
        <v>2.9360888188605131E-3</v>
      </c>
      <c r="M2886" s="145">
        <f>IFERROR(_xll.qlIndexFixing(Index1Y,$H2886,TRUE,_xll.ohTrigger(RecalcTrigger,Trigger1Y)),NA())</f>
        <v>3.8535799671866777E-3</v>
      </c>
      <c r="N2886" s="144">
        <f>IFERROR(_xll.qlIndexFixing(ONIndex1M,I2886,TRUE,_xll.ohTrigger(RecalcTrigger,Trigger1M)),NA())</f>
        <v>3.3655420239497857E-3</v>
      </c>
      <c r="O2886" s="44">
        <f>IFERROR(_xll.qlIndexFixing(ONIndex3M,I2886,TRUE,_xll.ohTrigger(RecalcTrigger,Trigger3M)),NA())</f>
        <v>3.5688546015233413E-3</v>
      </c>
      <c r="P2886" s="44">
        <f>IFERROR(_xll.qlIndexFixing(ONIndex6M,I2886,TRUE,_xll.ohTrigger(RecalcTrigger,Trigger6M)),NA())</f>
        <v>2.9459754841987262E-3</v>
      </c>
      <c r="Q2886" s="145">
        <f>IFERROR(_xll.qlIndexFixing(ONIndex1Y,I2886,TRUE,_xll.ohTrigger(RecalcTrigger,Trigger1Y)),NA())</f>
        <v>3.8452285852219603E-3</v>
      </c>
    </row>
    <row r="2887" spans="2:17" x14ac:dyDescent="0.2">
      <c r="B2887" s="39" t="s">
        <v>42</v>
      </c>
      <c r="D2887" s="42">
        <f>_xll.qlCalendarAdvance(Calendar,$D2886,B2887,"f",FALSE)</f>
        <v>59995</v>
      </c>
      <c r="E2887" s="139">
        <f>_xll.qlInterestRateIndexValueDate(IndexON,D2887)</f>
        <v>59995</v>
      </c>
      <c r="F2887" s="155">
        <f>IFERROR(_xll.qlIndexFixing(IndexON,D2887,TRUE,_xll.ohTrigger(RecalcTrigger,TriggerON)),NA())</f>
        <v>3.4278790604744813E-3</v>
      </c>
      <c r="H2887" s="42">
        <f>_xll.qlCalendarAdvance(Calendar,$H2886,B2887,"f",FALSE)</f>
        <v>59995</v>
      </c>
      <c r="I2887" s="139">
        <f>_xll.qlInterestRateIndexValueDate(Index1M,$H2887)</f>
        <v>60001</v>
      </c>
      <c r="J2887" s="144">
        <f>IFERROR(_xll.qlIndexFixing(Index1M,$H2887,TRUE,_xll.ohTrigger(RecalcTrigger,Trigger1M)),NA())</f>
        <v>3.3647515839829722E-3</v>
      </c>
      <c r="K2887" s="44">
        <f>IFERROR(_xll.qlIndexFixing(Index3M,H2887,TRUE,_xll.ohTrigger(RecalcTrigger,Trigger3M)),NA())</f>
        <v>3.5683386447998419E-3</v>
      </c>
      <c r="L2887" s="44">
        <f>IFERROR(_xll.qlIndexFixing(Index6M,$H2887,TRUE,_xll.ohTrigger(RecalcTrigger,Trigger6M)),NA())</f>
        <v>2.9353794627732009E-3</v>
      </c>
      <c r="M2887" s="145">
        <f>IFERROR(_xll.qlIndexFixing(Index1Y,$H2887,TRUE,_xll.ohTrigger(RecalcTrigger,Trigger1Y)),NA())</f>
        <v>3.8538575995717048E-3</v>
      </c>
      <c r="N2887" s="144">
        <f>IFERROR(_xll.qlIndexFixing(ONIndex1M,I2887,TRUE,_xll.ohTrigger(RecalcTrigger,Trigger1M)),NA())</f>
        <v>3.3649639516397656E-3</v>
      </c>
      <c r="O2887" s="44">
        <f>IFERROR(_xll.qlIndexFixing(ONIndex3M,I2887,TRUE,_xll.ohTrigger(RecalcTrigger,Trigger3M)),NA())</f>
        <v>3.5683699323918461E-3</v>
      </c>
      <c r="P2887" s="44">
        <f>IFERROR(_xll.qlIndexFixing(ONIndex6M,I2887,TRUE,_xll.ohTrigger(RecalcTrigger,Trigger6M)),NA())</f>
        <v>2.9437122606168487E-3</v>
      </c>
      <c r="Q2887" s="145">
        <f>IFERROR(_xll.qlIndexFixing(ONIndex1Y,I2887,TRUE,_xll.ohTrigger(RecalcTrigger,Trigger1Y)),NA())</f>
        <v>3.8448538089319584E-3</v>
      </c>
    </row>
    <row r="2888" spans="2:17" x14ac:dyDescent="0.2">
      <c r="B2888" s="39" t="s">
        <v>42</v>
      </c>
      <c r="D2888" s="42">
        <f>_xll.qlCalendarAdvance(Calendar,$D2887,B2888,"f",FALSE)</f>
        <v>60002</v>
      </c>
      <c r="E2888" s="139">
        <f>_xll.qlInterestRateIndexValueDate(IndexON,D2888)</f>
        <v>60002</v>
      </c>
      <c r="F2888" s="155">
        <f>IFERROR(_xll.qlIndexFixing(IndexON,D2888,TRUE,_xll.ohTrigger(RecalcTrigger,TriggerON)),NA())</f>
        <v>3.4275791730475902E-3</v>
      </c>
      <c r="H2888" s="42">
        <f>_xll.qlCalendarAdvance(Calendar,$H2887,B2888,"f",FALSE)</f>
        <v>60002</v>
      </c>
      <c r="I2888" s="139">
        <f>_xll.qlInterestRateIndexValueDate(Index1M,$H2888)</f>
        <v>60006</v>
      </c>
      <c r="J2888" s="144">
        <f>IFERROR(_xll.qlIndexFixing(Index1M,$H2888,TRUE,_xll.ohTrigger(RecalcTrigger,Trigger1M)),NA())</f>
        <v>3.3644846895484193E-3</v>
      </c>
      <c r="K2888" s="44">
        <f>IFERROR(_xll.qlIndexFixing(Index3M,H2888,TRUE,_xll.ohTrigger(RecalcTrigger,Trigger3M)),NA())</f>
        <v>3.5681816399063598E-3</v>
      </c>
      <c r="L2888" s="44">
        <f>IFERROR(_xll.qlIndexFixing(Index6M,$H2888,TRUE,_xll.ohTrigger(RecalcTrigger,Trigger6M)),NA())</f>
        <v>2.9350452390608881E-3</v>
      </c>
      <c r="M2888" s="145">
        <f>IFERROR(_xll.qlIndexFixing(Index1Y,$H2888,TRUE,_xll.ohTrigger(RecalcTrigger,Trigger1Y)),NA())</f>
        <v>3.8540261663677329E-3</v>
      </c>
      <c r="N2888" s="144">
        <f>IFERROR(_xll.qlIndexFixing(ONIndex1M,I2888,TRUE,_xll.ohTrigger(RecalcTrigger,Trigger1M)),NA())</f>
        <v>3.3646996855907219E-3</v>
      </c>
      <c r="O2888" s="44">
        <f>IFERROR(_xll.qlIndexFixing(ONIndex3M,I2888,TRUE,_xll.ohTrigger(RecalcTrigger,Trigger3M)),NA())</f>
        <v>3.5681379630947418E-3</v>
      </c>
      <c r="P2888" s="44">
        <f>IFERROR(_xll.qlIndexFixing(ONIndex6M,I2888,TRUE,_xll.ohTrigger(RecalcTrigger,Trigger6M)),NA())</f>
        <v>2.9428193722669249E-3</v>
      </c>
      <c r="Q2888" s="145">
        <f>IFERROR(_xll.qlIndexFixing(ONIndex1Y,I2888,TRUE,_xll.ohTrigger(RecalcTrigger,Trigger1Y)),NA())</f>
        <v>3.8446572526407152E-3</v>
      </c>
    </row>
    <row r="2889" spans="2:17" x14ac:dyDescent="0.2">
      <c r="B2889" s="39" t="s">
        <v>42</v>
      </c>
      <c r="D2889" s="42">
        <f>_xll.qlCalendarAdvance(Calendar,$D2888,B2889,"f",FALSE)</f>
        <v>60009</v>
      </c>
      <c r="E2889" s="139">
        <f>_xll.qlInterestRateIndexValueDate(IndexON,D2889)</f>
        <v>60009</v>
      </c>
      <c r="F2889" s="155">
        <f>IFERROR(_xll.qlIndexFixing(IndexON,D2889,TRUE,_xll.ohTrigger(RecalcTrigger,TriggerON)),NA())</f>
        <v>3.4272671336932348E-3</v>
      </c>
      <c r="H2889" s="42">
        <f>_xll.qlCalendarAdvance(Calendar,$H2888,B2889,"f",FALSE)</f>
        <v>60009</v>
      </c>
      <c r="I2889" s="139">
        <f>_xll.qlInterestRateIndexValueDate(Index1M,$H2889)</f>
        <v>60013</v>
      </c>
      <c r="J2889" s="144">
        <f>IFERROR(_xll.qlIndexFixing(Index1M,$H2889,TRUE,_xll.ohTrigger(RecalcTrigger,Trigger1M)),NA())</f>
        <v>3.3641278830893739E-3</v>
      </c>
      <c r="K2889" s="44">
        <f>IFERROR(_xll.qlIndexFixing(Index3M,H2889,TRUE,_xll.ohTrigger(RecalcTrigger,Trigger3M)),NA())</f>
        <v>3.5679794407083155E-3</v>
      </c>
      <c r="L2889" s="44">
        <f>IFERROR(_xll.qlIndexFixing(Index6M,$H2889,TRUE,_xll.ohTrigger(RecalcTrigger,Trigger6M)),NA())</f>
        <v>2.9346492726650413E-3</v>
      </c>
      <c r="M2889" s="145">
        <f>IFERROR(_xll.qlIndexFixing(Index1Y,$H2889,TRUE,_xll.ohTrigger(RecalcTrigger,Trigger1Y)),NA())</f>
        <v>3.8542793747123262E-3</v>
      </c>
      <c r="N2889" s="144">
        <f>IFERROR(_xll.qlIndexFixing(ONIndex1M,I2889,TRUE,_xll.ohTrigger(RecalcTrigger,Trigger1M)),NA())</f>
        <v>3.3643078930722936E-3</v>
      </c>
      <c r="O2889" s="44">
        <f>IFERROR(_xll.qlIndexFixing(ONIndex3M,I2889,TRUE,_xll.ohTrigger(RecalcTrigger,Trigger3M)),NA())</f>
        <v>3.5678101416447561E-3</v>
      </c>
      <c r="P2889" s="44">
        <f>IFERROR(_xll.qlIndexFixing(ONIndex6M,I2889,TRUE,_xll.ohTrigger(RecalcTrigger,Trigger6M)),NA())</f>
        <v>2.9413644815790008E-3</v>
      </c>
      <c r="Q2889" s="145">
        <f>IFERROR(_xll.qlIndexFixing(ONIndex1Y,I2889,TRUE,_xll.ohTrigger(RecalcTrigger,Trigger1Y)),NA())</f>
        <v>3.8444005507809464E-3</v>
      </c>
    </row>
    <row r="2890" spans="2:17" x14ac:dyDescent="0.2">
      <c r="B2890" s="39" t="s">
        <v>42</v>
      </c>
      <c r="D2890" s="42">
        <f>_xll.qlCalendarAdvance(Calendar,$D2889,B2890,"f",FALSE)</f>
        <v>60016</v>
      </c>
      <c r="E2890" s="139">
        <f>_xll.qlInterestRateIndexValueDate(IndexON,D2890)</f>
        <v>60016</v>
      </c>
      <c r="F2890" s="155">
        <f>IFERROR(_xll.qlIndexFixing(IndexON,D2890,TRUE,_xll.ohTrigger(RecalcTrigger,TriggerON)),NA())</f>
        <v>3.4269736510950111E-3</v>
      </c>
      <c r="H2890" s="42">
        <f>_xll.qlCalendarAdvance(Calendar,$H2889,B2890,"f",FALSE)</f>
        <v>60016</v>
      </c>
      <c r="I2890" s="139">
        <f>_xll.qlInterestRateIndexValueDate(Index1M,$H2890)</f>
        <v>60020</v>
      </c>
      <c r="J2890" s="144">
        <f>IFERROR(_xll.qlIndexFixing(Index1M,$H2890,TRUE,_xll.ohTrigger(RecalcTrigger,Trigger1M)),NA())</f>
        <v>3.3637907559977975E-3</v>
      </c>
      <c r="K2890" s="44">
        <f>IFERROR(_xll.qlIndexFixing(Index3M,H2890,TRUE,_xll.ohTrigger(RecalcTrigger,Trigger3M)),NA())</f>
        <v>3.5677978102525852E-3</v>
      </c>
      <c r="L2890" s="44">
        <f>IFERROR(_xll.qlIndexFixing(Index6M,$H2890,TRUE,_xll.ohTrigger(RecalcTrigger,Trigger6M)),NA())</f>
        <v>2.9343373615892759E-3</v>
      </c>
      <c r="M2890" s="145">
        <f>IFERROR(_xll.qlIndexFixing(Index1Y,$H2890,TRUE,_xll.ohTrigger(RecalcTrigger,Trigger1Y)),NA())</f>
        <v>3.8545526912319894E-3</v>
      </c>
      <c r="N2890" s="144">
        <f>IFERROR(_xll.qlIndexFixing(ONIndex1M,I2890,TRUE,_xll.ohTrigger(RecalcTrigger,Trigger1M)),NA())</f>
        <v>3.363925658148581E-3</v>
      </c>
      <c r="O2890" s="44">
        <f>IFERROR(_xll.qlIndexFixing(ONIndex3M,I2890,TRUE,_xll.ohTrigger(RecalcTrigger,Trigger3M)),NA())</f>
        <v>3.567499238701366E-3</v>
      </c>
      <c r="P2890" s="44">
        <f>IFERROR(_xll.qlIndexFixing(ONIndex6M,I2890,TRUE,_xll.ohTrigger(RecalcTrigger,Trigger6M)),NA())</f>
        <v>2.9399091968862479E-3</v>
      </c>
      <c r="Q2890" s="145">
        <f>IFERROR(_xll.qlIndexFixing(ONIndex1Y,I2890,TRUE,_xll.ohTrigger(RecalcTrigger,Trigger1Y)),NA())</f>
        <v>3.8441675545586307E-3</v>
      </c>
    </row>
    <row r="2891" spans="2:17" x14ac:dyDescent="0.2">
      <c r="B2891" s="39" t="s">
        <v>42</v>
      </c>
      <c r="D2891" s="42">
        <f>_xll.qlCalendarAdvance(Calendar,$D2890,B2891,"f",FALSE)</f>
        <v>60024</v>
      </c>
      <c r="E2891" s="139">
        <f>_xll.qlInterestRateIndexValueDate(IndexON,D2891)</f>
        <v>60024</v>
      </c>
      <c r="F2891" s="155">
        <f>IFERROR(_xll.qlIndexFixing(IndexON,D2891,TRUE,_xll.ohTrigger(RecalcTrigger,TriggerON)),NA())</f>
        <v>3.4266563698004404E-3</v>
      </c>
      <c r="H2891" s="42">
        <f>_xll.qlCalendarAdvance(Calendar,$H2890,B2891,"f",FALSE)</f>
        <v>60024</v>
      </c>
      <c r="I2891" s="139">
        <f>_xll.qlInterestRateIndexValueDate(Index1M,$H2891)</f>
        <v>60028</v>
      </c>
      <c r="J2891" s="144">
        <f>IFERROR(_xll.qlIndexFixing(Index1M,$H2891,TRUE,_xll.ohTrigger(RecalcTrigger,Trigger1M)),NA())</f>
        <v>3.3634246199557107E-3</v>
      </c>
      <c r="K2891" s="44">
        <f>IFERROR(_xll.qlIndexFixing(Index3M,H2891,TRUE,_xll.ohTrigger(RecalcTrigger,Trigger3M)),NA())</f>
        <v>3.5676258366204704E-3</v>
      </c>
      <c r="L2891" s="44">
        <f>IFERROR(_xll.qlIndexFixing(Index6M,$H2891,TRUE,_xll.ohTrigger(RecalcTrigger,Trigger6M)),NA())</f>
        <v>2.9341100744179303E-3</v>
      </c>
      <c r="M2891" s="145">
        <f>IFERROR(_xll.qlIndexFixing(Index1Y,$H2891,TRUE,_xll.ohTrigger(RecalcTrigger,Trigger1Y)),NA())</f>
        <v>3.8548897095463958E-3</v>
      </c>
      <c r="N2891" s="144">
        <f>IFERROR(_xll.qlIndexFixing(ONIndex1M,I2891,TRUE,_xll.ohTrigger(RecalcTrigger,Trigger1M)),NA())</f>
        <v>3.363534451201744E-3</v>
      </c>
      <c r="O2891" s="44">
        <f>IFERROR(_xll.qlIndexFixing(ONIndex3M,I2891,TRUE,_xll.ohTrigger(RecalcTrigger,Trigger3M)),NA())</f>
        <v>3.5671762998656931E-3</v>
      </c>
      <c r="P2891" s="44">
        <f>IFERROR(_xll.qlIndexFixing(ONIndex6M,I2891,TRUE,_xll.ohTrigger(RecalcTrigger,Trigger6M)),NA())</f>
        <v>2.9385241002088947E-3</v>
      </c>
      <c r="Q2891" s="145">
        <f>IFERROR(_xll.qlIndexFixing(ONIndex1Y,I2891,TRUE,_xll.ohTrigger(RecalcTrigger,Trigger1Y)),NA())</f>
        <v>3.843915651220442E-3</v>
      </c>
    </row>
    <row r="2892" spans="2:17" x14ac:dyDescent="0.2">
      <c r="B2892" s="39" t="s">
        <v>42</v>
      </c>
      <c r="D2892" s="42">
        <f>_xll.qlCalendarAdvance(Calendar,$D2891,B2892,"f",FALSE)</f>
        <v>60031</v>
      </c>
      <c r="E2892" s="139">
        <f>_xll.qlInterestRateIndexValueDate(IndexON,D2892)</f>
        <v>60031</v>
      </c>
      <c r="F2892" s="155">
        <f>IFERROR(_xll.qlIndexFixing(IndexON,D2892,TRUE,_xll.ohTrigger(RecalcTrigger,TriggerON)),NA())</f>
        <v>3.4264053996224675E-3</v>
      </c>
      <c r="H2892" s="42">
        <f>_xll.qlCalendarAdvance(Calendar,$H2891,B2892,"f",FALSE)</f>
        <v>60031</v>
      </c>
      <c r="I2892" s="139">
        <f>_xll.qlInterestRateIndexValueDate(Index1M,$H2892)</f>
        <v>60035</v>
      </c>
      <c r="J2892" s="144">
        <f>IFERROR(_xll.qlIndexFixing(Index1M,$H2892,TRUE,_xll.ohTrigger(RecalcTrigger,Trigger1M)),NA())</f>
        <v>3.363131169574297E-3</v>
      </c>
      <c r="K2892" s="44">
        <f>IFERROR(_xll.qlIndexFixing(Index3M,H2892,TRUE,_xll.ohTrigger(RecalcTrigger,Trigger3M)),NA())</f>
        <v>3.5674898585898963E-3</v>
      </c>
      <c r="L2892" s="44">
        <f>IFERROR(_xll.qlIndexFixing(Index6M,$H2892,TRUE,_xll.ohTrigger(RecalcTrigger,Trigger6M)),NA())</f>
        <v>2.9339847870774281E-3</v>
      </c>
      <c r="M2892" s="145">
        <f>IFERROR(_xll.qlIndexFixing(Index1Y,$H2892,TRUE,_xll.ohTrigger(RecalcTrigger,Trigger1Y)),NA())</f>
        <v>3.855206205109961E-3</v>
      </c>
      <c r="N2892" s="144">
        <f>IFERROR(_xll.qlIndexFixing(ONIndex1M,I2892,TRUE,_xll.ohTrigger(RecalcTrigger,Trigger1M)),NA())</f>
        <v>3.3632044268738781E-3</v>
      </c>
      <c r="O2892" s="44">
        <f>IFERROR(_xll.qlIndexFixing(ONIndex3M,I2892,TRUE,_xll.ohTrigger(RecalcTrigger,Trigger3M)),NA())</f>
        <v>3.566912599284322E-3</v>
      </c>
      <c r="P2892" s="44">
        <f>IFERROR(_xll.qlIndexFixing(ONIndex6M,I2892,TRUE,_xll.ohTrigger(RecalcTrigger,Trigger6M)),NA())</f>
        <v>2.9373282495903652E-3</v>
      </c>
      <c r="Q2892" s="145">
        <f>IFERROR(_xll.qlIndexFixing(ONIndex1Y,I2892,TRUE,_xll.ohTrigger(RecalcTrigger,Trigger1Y)),NA())</f>
        <v>3.8437198380947279E-3</v>
      </c>
    </row>
    <row r="2893" spans="2:17" x14ac:dyDescent="0.2">
      <c r="B2893" s="39" t="s">
        <v>42</v>
      </c>
      <c r="D2893" s="42">
        <f>_xll.qlCalendarAdvance(Calendar,$D2892,B2893,"f",FALSE)</f>
        <v>60038</v>
      </c>
      <c r="E2893" s="139">
        <f>_xll.qlInterestRateIndexValueDate(IndexON,D2893)</f>
        <v>60038</v>
      </c>
      <c r="F2893" s="155">
        <f>IFERROR(_xll.qlIndexFixing(IndexON,D2893,TRUE,_xll.ohTrigger(RecalcTrigger,TriggerON)),NA())</f>
        <v>3.4261730752227493E-3</v>
      </c>
      <c r="H2893" s="42">
        <f>_xll.qlCalendarAdvance(Calendar,$H2892,B2893,"f",FALSE)</f>
        <v>60038</v>
      </c>
      <c r="I2893" s="139">
        <f>_xll.qlInterestRateIndexValueDate(Index1M,$H2893)</f>
        <v>60042</v>
      </c>
      <c r="J2893" s="144">
        <f>IFERROR(_xll.qlIndexFixing(Index1M,$H2893,TRUE,_xll.ohTrigger(RecalcTrigger,Trigger1M)),NA())</f>
        <v>3.3628574910725003E-3</v>
      </c>
      <c r="K2893" s="44">
        <f>IFERROR(_xll.qlIndexFixing(Index3M,H2893,TRUE,_xll.ohTrigger(RecalcTrigger,Trigger3M)),NA())</f>
        <v>3.5673745435749679E-3</v>
      </c>
      <c r="L2893" s="44">
        <f>IFERROR(_xll.qlIndexFixing(Index6M,$H2893,TRUE,_xll.ohTrigger(RecalcTrigger,Trigger6M)),NA())</f>
        <v>2.9339439728415244E-3</v>
      </c>
      <c r="M2893" s="145">
        <f>IFERROR(_xll.qlIndexFixing(Index1Y,$H2893,TRUE,_xll.ohTrigger(RecalcTrigger,Trigger1Y)),NA())</f>
        <v>3.8555428929419864E-3</v>
      </c>
      <c r="N2893" s="144">
        <f>IFERROR(_xll.qlIndexFixing(ONIndex1M,I2893,TRUE,_xll.ohTrigger(RecalcTrigger,Trigger1M)),NA())</f>
        <v>3.3628941155772196E-3</v>
      </c>
      <c r="O2893" s="44">
        <f>IFERROR(_xll.qlIndexFixing(ONIndex3M,I2893,TRUE,_xll.ohTrigger(RecalcTrigger,Trigger3M)),NA())</f>
        <v>3.5666693612945721E-3</v>
      </c>
      <c r="P2893" s="44">
        <f>IFERROR(_xll.qlIndexFixing(ONIndex6M,I2893,TRUE,_xll.ohTrigger(RecalcTrigger,Trigger6M)),NA())</f>
        <v>2.9362150893064154E-3</v>
      </c>
      <c r="Q2893" s="145">
        <f>IFERROR(_xll.qlIndexFixing(ONIndex1Y,I2893,TRUE,_xll.ohTrigger(RecalcTrigger,Trigger1Y)),NA())</f>
        <v>3.8435434537475999E-3</v>
      </c>
    </row>
    <row r="2894" spans="2:17" x14ac:dyDescent="0.2">
      <c r="B2894" s="39" t="s">
        <v>42</v>
      </c>
      <c r="D2894" s="42">
        <f>_xll.qlCalendarAdvance(Calendar,$D2893,B2894,"f",FALSE)</f>
        <v>60045</v>
      </c>
      <c r="E2894" s="139">
        <f>_xll.qlInterestRateIndexValueDate(IndexON,D2894)</f>
        <v>60045</v>
      </c>
      <c r="F2894" s="155">
        <f>IFERROR(_xll.qlIndexFixing(IndexON,D2894,TRUE,_xll.ohTrigger(RecalcTrigger,TriggerON)),NA())</f>
        <v>3.4259594235663826E-3</v>
      </c>
      <c r="H2894" s="42">
        <f>_xll.qlCalendarAdvance(Calendar,$H2893,B2894,"f",FALSE)</f>
        <v>60045</v>
      </c>
      <c r="I2894" s="139">
        <f>_xll.qlInterestRateIndexValueDate(Index1M,$H2894)</f>
        <v>60049</v>
      </c>
      <c r="J2894" s="144">
        <f>IFERROR(_xll.qlIndexFixing(Index1M,$H2894,TRUE,_xll.ohTrigger(RecalcTrigger,Trigger1M)),NA())</f>
        <v>3.3626036131757307E-3</v>
      </c>
      <c r="K2894" s="44">
        <f>IFERROR(_xll.qlIndexFixing(Index3M,H2894,TRUE,_xll.ohTrigger(RecalcTrigger,Trigger3M)),NA())</f>
        <v>3.5672799208427098E-3</v>
      </c>
      <c r="L2894" s="44">
        <f>IFERROR(_xll.qlIndexFixing(Index6M,$H2894,TRUE,_xll.ohTrigger(RecalcTrigger,Trigger6M)),NA())</f>
        <v>2.9339877614981379E-3</v>
      </c>
      <c r="M2894" s="145">
        <f>IFERROR(_xll.qlIndexFixing(Index1Y,$H2894,TRUE,_xll.ohTrigger(RecalcTrigger,Trigger1Y)),NA())</f>
        <v>3.855899799803093E-3</v>
      </c>
      <c r="N2894" s="144">
        <f>IFERROR(_xll.qlIndexFixing(ONIndex1M,I2894,TRUE,_xll.ohTrigger(RecalcTrigger,Trigger1M)),NA())</f>
        <v>3.3626035460088133E-3</v>
      </c>
      <c r="O2894" s="44">
        <f>IFERROR(_xll.qlIndexFixing(ONIndex3M,I2894,TRUE,_xll.ohTrigger(RecalcTrigger,Trigger3M)),NA())</f>
        <v>3.5664466152329766E-3</v>
      </c>
      <c r="P2894" s="44">
        <f>IFERROR(_xll.qlIndexFixing(ONIndex6M,I2894,TRUE,_xll.ohTrigger(RecalcTrigger,Trigger6M)),NA())</f>
        <v>2.9351847487735228E-3</v>
      </c>
      <c r="Q2894" s="145">
        <f>IFERROR(_xll.qlIndexFixing(ONIndex1Y,I2894,TRUE,_xll.ohTrigger(RecalcTrigger,Trigger1Y)),NA())</f>
        <v>3.843386524797765E-3</v>
      </c>
    </row>
    <row r="2895" spans="2:17" x14ac:dyDescent="0.2">
      <c r="B2895" s="39" t="s">
        <v>42</v>
      </c>
      <c r="D2895" s="42">
        <f>_xll.qlCalendarAdvance(Calendar,$D2894,B2895,"f",FALSE)</f>
        <v>60052</v>
      </c>
      <c r="E2895" s="139">
        <f>_xll.qlInterestRateIndexValueDate(IndexON,D2895)</f>
        <v>60052</v>
      </c>
      <c r="F2895" s="155">
        <f>IFERROR(_xll.qlIndexFixing(IndexON,D2895,TRUE,_xll.ohTrigger(RecalcTrigger,TriggerON)),NA())</f>
        <v>3.4257644715385283E-3</v>
      </c>
      <c r="H2895" s="42">
        <f>_xll.qlCalendarAdvance(Calendar,$H2894,B2895,"f",FALSE)</f>
        <v>60052</v>
      </c>
      <c r="I2895" s="139">
        <f>_xll.qlInterestRateIndexValueDate(Index1M,$H2895)</f>
        <v>60056</v>
      </c>
      <c r="J2895" s="144">
        <f>IFERROR(_xll.qlIndexFixing(Index1M,$H2895,TRUE,_xll.ohTrigger(RecalcTrigger,Trigger1M)),NA())</f>
        <v>3.3623688935060514E-3</v>
      </c>
      <c r="K2895" s="44">
        <f>IFERROR(_xll.qlIndexFixing(Index3M,H2895,TRUE,_xll.ohTrigger(RecalcTrigger,Trigger3M)),NA())</f>
        <v>3.5672060196601449E-3</v>
      </c>
      <c r="L2895" s="44">
        <f>IFERROR(_xll.qlIndexFixing(Index6M,$H2895,TRUE,_xll.ohTrigger(RecalcTrigger,Trigger6M)),NA())</f>
        <v>2.9340658587380364E-3</v>
      </c>
      <c r="M2895" s="145">
        <f>IFERROR(_xll.qlIndexFixing(Index1Y,$H2895,TRUE,_xll.ohTrigger(RecalcTrigger,Trigger1Y)),NA())</f>
        <v>3.8562769524530254E-3</v>
      </c>
      <c r="N2895" s="144">
        <f>IFERROR(_xll.qlIndexFixing(ONIndex1M,I2895,TRUE,_xll.ohTrigger(RecalcTrigger,Trigger1M)),NA())</f>
        <v>3.3623327467857678E-3</v>
      </c>
      <c r="O2895" s="44">
        <f>IFERROR(_xll.qlIndexFixing(ONIndex3M,I2895,TRUE,_xll.ohTrigger(RecalcTrigger,Trigger3M)),NA())</f>
        <v>3.5662443903561325E-3</v>
      </c>
      <c r="P2895" s="44">
        <f>IFERROR(_xll.qlIndexFixing(ONIndex6M,I2895,TRUE,_xll.ohTrigger(RecalcTrigger,Trigger6M)),NA())</f>
        <v>2.9342373578877812E-3</v>
      </c>
      <c r="Q2895" s="145">
        <f>IFERROR(_xll.qlIndexFixing(ONIndex1Y,I2895,TRUE,_xll.ohTrigger(RecalcTrigger,Trigger1Y)),NA())</f>
        <v>3.8432490781836748E-3</v>
      </c>
    </row>
    <row r="2896" spans="2:17" x14ac:dyDescent="0.2">
      <c r="B2896" s="39" t="s">
        <v>42</v>
      </c>
      <c r="D2896" s="42">
        <f>_xll.qlCalendarAdvance(Calendar,$D2895,B2896,"f",FALSE)</f>
        <v>60059</v>
      </c>
      <c r="E2896" s="139">
        <f>_xll.qlInterestRateIndexValueDate(IndexON,D2896)</f>
        <v>60059</v>
      </c>
      <c r="F2896" s="155">
        <f>IFERROR(_xll.qlIndexFixing(IndexON,D2896,TRUE,_xll.ohTrigger(RecalcTrigger,TriggerON)),NA())</f>
        <v>3.4255882461842191E-3</v>
      </c>
      <c r="H2896" s="42">
        <f>_xll.qlCalendarAdvance(Calendar,$H2895,B2896,"f",FALSE)</f>
        <v>60059</v>
      </c>
      <c r="I2896" s="139">
        <f>_xll.qlInterestRateIndexValueDate(Index1M,$H2896)</f>
        <v>60063</v>
      </c>
      <c r="J2896" s="144">
        <f>IFERROR(_xll.qlIndexFixing(Index1M,$H2896,TRUE,_xll.ohTrigger(RecalcTrigger,Trigger1M)),NA())</f>
        <v>3.3621532841356938E-3</v>
      </c>
      <c r="K2896" s="44">
        <f>IFERROR(_xll.qlIndexFixing(Index3M,H2896,TRUE,_xll.ohTrigger(RecalcTrigger,Trigger3M)),NA())</f>
        <v>3.5671528692942972E-3</v>
      </c>
      <c r="L2896" s="44">
        <f>IFERROR(_xll.qlIndexFixing(Index6M,$H2896,TRUE,_xll.ohTrigger(RecalcTrigger,Trigger6M)),NA())</f>
        <v>2.934273134475157E-3</v>
      </c>
      <c r="M2896" s="145">
        <f>IFERROR(_xll.qlIndexFixing(Index1Y,$H2896,TRUE,_xll.ohTrigger(RecalcTrigger,Trigger1Y)),NA())</f>
        <v>3.8566743776545956E-3</v>
      </c>
      <c r="N2896" s="144">
        <f>IFERROR(_xll.qlIndexFixing(ONIndex1M,I2896,TRUE,_xll.ohTrigger(RecalcTrigger,Trigger1M)),NA())</f>
        <v>3.3620817467649999E-3</v>
      </c>
      <c r="O2896" s="44">
        <f>IFERROR(_xll.qlIndexFixing(ONIndex3M,I2896,TRUE,_xll.ohTrigger(RecalcTrigger,Trigger3M)),NA())</f>
        <v>3.566062715840701E-3</v>
      </c>
      <c r="P2896" s="44">
        <f>IFERROR(_xll.qlIndexFixing(ONIndex6M,I2896,TRUE,_xll.ohTrigger(RecalcTrigger,Trigger6M)),NA())</f>
        <v>2.9333730459857321E-3</v>
      </c>
      <c r="Q2896" s="145">
        <f>IFERROR(_xll.qlIndexFixing(ONIndex1Y,I2896,TRUE,_xll.ohTrigger(RecalcTrigger,Trigger1Y)),NA())</f>
        <v>3.8431311401243562E-3</v>
      </c>
    </row>
    <row r="2897" spans="2:17" x14ac:dyDescent="0.2">
      <c r="B2897" s="39" t="s">
        <v>42</v>
      </c>
      <c r="D2897" s="42">
        <f>_xll.qlCalendarAdvance(Calendar,$D2896,B2897,"f",FALSE)</f>
        <v>60066</v>
      </c>
      <c r="E2897" s="139">
        <f>_xll.qlInterestRateIndexValueDate(IndexON,D2897)</f>
        <v>60066</v>
      </c>
      <c r="F2897" s="155">
        <f>IFERROR(_xll.qlIndexFixing(IndexON,D2897,TRUE,_xll.ohTrigger(RecalcTrigger,TriggerON)),NA())</f>
        <v>3.4254307743086798E-3</v>
      </c>
      <c r="H2897" s="42">
        <f>_xll.qlCalendarAdvance(Calendar,$H2896,B2897,"f",FALSE)</f>
        <v>60066</v>
      </c>
      <c r="I2897" s="139">
        <f>_xll.qlInterestRateIndexValueDate(Index1M,$H2897)</f>
        <v>60070</v>
      </c>
      <c r="J2897" s="144">
        <f>IFERROR(_xll.qlIndexFixing(Index1M,$H2897,TRUE,_xll.ohTrigger(RecalcTrigger,Trigger1M)),NA())</f>
        <v>3.3619575593126783E-3</v>
      </c>
      <c r="K2897" s="44">
        <f>IFERROR(_xll.qlIndexFixing(Index3M,H2897,TRUE,_xll.ohTrigger(RecalcTrigger,Trigger3M)),NA())</f>
        <v>3.5671204990130592E-3</v>
      </c>
      <c r="L2897" s="44">
        <f>IFERROR(_xll.qlIndexFixing(Index6M,$H2897,TRUE,_xll.ohTrigger(RecalcTrigger,Trigger6M)),NA())</f>
        <v>2.9345653925652356E-3</v>
      </c>
      <c r="M2897" s="145">
        <f>IFERROR(_xll.qlIndexFixing(Index1Y,$H2897,TRUE,_xll.ohTrigger(RecalcTrigger,Trigger1Y)),NA())</f>
        <v>3.8570921021717094E-3</v>
      </c>
      <c r="N2897" s="144">
        <f>IFERROR(_xll.qlIndexFixing(ONIndex1M,I2897,TRUE,_xll.ohTrigger(RecalcTrigger,Trigger1M)),NA())</f>
        <v>3.3618505747234906E-3</v>
      </c>
      <c r="O2897" s="44">
        <f>IFERROR(_xll.qlIndexFixing(ONIndex3M,I2897,TRUE,_xll.ohTrigger(RecalcTrigger,Trigger3M)),NA())</f>
        <v>3.5659016210232153E-3</v>
      </c>
      <c r="P2897" s="44">
        <f>IFERROR(_xll.qlIndexFixing(ONIndex6M,I2897,TRUE,_xll.ohTrigger(RecalcTrigger,Trigger6M)),NA())</f>
        <v>2.9325919428035974E-3</v>
      </c>
      <c r="Q2897" s="145">
        <f>IFERROR(_xll.qlIndexFixing(ONIndex1Y,I2897,TRUE,_xll.ohTrigger(RecalcTrigger,Trigger1Y)),NA())</f>
        <v>3.8430327375582607E-3</v>
      </c>
    </row>
    <row r="2898" spans="2:17" x14ac:dyDescent="0.2">
      <c r="B2898" s="39" t="s">
        <v>42</v>
      </c>
      <c r="D2898" s="42">
        <f>_xll.qlCalendarAdvance(Calendar,$D2897,B2898,"f",FALSE)</f>
        <v>60073</v>
      </c>
      <c r="E2898" s="139">
        <f>_xll.qlInterestRateIndexValueDate(IndexON,D2898)</f>
        <v>60073</v>
      </c>
      <c r="F2898" s="155">
        <f>IFERROR(_xll.qlIndexFixing(IndexON,D2898,TRUE,_xll.ohTrigger(RecalcTrigger,TriggerON)),NA())</f>
        <v>3.4252920829835887E-3</v>
      </c>
      <c r="H2898" s="42">
        <f>_xll.qlCalendarAdvance(Calendar,$H2897,B2898,"f",FALSE)</f>
        <v>60073</v>
      </c>
      <c r="I2898" s="139">
        <f>_xll.qlInterestRateIndexValueDate(Index1M,$H2898)</f>
        <v>60077</v>
      </c>
      <c r="J2898" s="144">
        <f>IFERROR(_xll.qlIndexFixing(Index1M,$H2898,TRUE,_xll.ohTrigger(RecalcTrigger,Trigger1M)),NA())</f>
        <v>3.3617817477606948E-3</v>
      </c>
      <c r="K2898" s="44">
        <f>IFERROR(_xll.qlIndexFixing(Index3M,H2898,TRUE,_xll.ohTrigger(RecalcTrigger,Trigger3M)),NA())</f>
        <v>3.5671089380851918E-3</v>
      </c>
      <c r="L2898" s="44">
        <f>IFERROR(_xll.qlIndexFixing(Index6M,$H2898,TRUE,_xll.ohTrigger(RecalcTrigger,Trigger6M)),NA())</f>
        <v>2.9349427628370976E-3</v>
      </c>
      <c r="M2898" s="145">
        <f>IFERROR(_xll.qlIndexFixing(Index1Y,$H2898,TRUE,_xll.ohTrigger(RecalcTrigger,Trigger1Y)),NA())</f>
        <v>3.8575301527689295E-3</v>
      </c>
      <c r="N2898" s="144">
        <f>IFERROR(_xll.qlIndexFixing(ONIndex1M,I2898,TRUE,_xll.ohTrigger(RecalcTrigger,Trigger1M)),NA())</f>
        <v>3.3616392591184763E-3</v>
      </c>
      <c r="O2898" s="44">
        <f>IFERROR(_xll.qlIndexFixing(ONIndex3M,I2898,TRUE,_xll.ohTrigger(RecalcTrigger,Trigger3M)),NA())</f>
        <v>3.5657611350803364E-3</v>
      </c>
      <c r="P2898" s="44">
        <f>IFERROR(_xll.qlIndexFixing(ONIndex6M,I2898,TRUE,_xll.ohTrigger(RecalcTrigger,Trigger6M)),NA())</f>
        <v>2.9318941777578544E-3</v>
      </c>
      <c r="Q2898" s="145">
        <f>IFERROR(_xll.qlIndexFixing(ONIndex1Y,I2898,TRUE,_xll.ohTrigger(RecalcTrigger,Trigger1Y)),NA())</f>
        <v>3.8429538969442234E-3</v>
      </c>
    </row>
    <row r="2899" spans="2:17" x14ac:dyDescent="0.2">
      <c r="B2899" s="39" t="s">
        <v>42</v>
      </c>
      <c r="D2899" s="42">
        <f>_xll.qlCalendarAdvance(Calendar,$D2898,B2899,"f",FALSE)</f>
        <v>60080</v>
      </c>
      <c r="E2899" s="139">
        <f>_xll.qlInterestRateIndexValueDate(IndexON,D2899)</f>
        <v>60080</v>
      </c>
      <c r="F2899" s="155">
        <f>IFERROR(_xll.qlIndexFixing(IndexON,D2899,TRUE,_xll.ohTrigger(RecalcTrigger,TriggerON)),NA())</f>
        <v>3.4251721990941064E-3</v>
      </c>
      <c r="H2899" s="42">
        <f>_xll.qlCalendarAdvance(Calendar,$H2898,B2899,"f",FALSE)</f>
        <v>60080</v>
      </c>
      <c r="I2899" s="139">
        <f>_xll.qlInterestRateIndexValueDate(Index1M,$H2899)</f>
        <v>60084</v>
      </c>
      <c r="J2899" s="144">
        <f>IFERROR(_xll.qlIndexFixing(Index1M,$H2899,TRUE,_xll.ohTrigger(RecalcTrigger,Trigger1M)),NA())</f>
        <v>3.3616322381875429E-3</v>
      </c>
      <c r="K2899" s="44">
        <f>IFERROR(_xll.qlIndexFixing(Index3M,H2899,TRUE,_xll.ohTrigger(RecalcTrigger,Trigger3M)),NA())</f>
        <v>3.5671182157803257E-3</v>
      </c>
      <c r="L2899" s="44">
        <f>IFERROR(_xll.qlIndexFixing(Index6M,$H2899,TRUE,_xll.ohTrigger(RecalcTrigger,Trigger6M)),NA())</f>
        <v>2.9355557955547153E-3</v>
      </c>
      <c r="M2899" s="145">
        <f>IFERROR(_xll.qlIndexFixing(Index1Y,$H2899,TRUE,_xll.ohTrigger(RecalcTrigger,Trigger1Y)),NA())</f>
        <v>3.8579885562121338E-3</v>
      </c>
      <c r="N2899" s="144">
        <f>IFERROR(_xll.qlIndexFixing(ONIndex1M,I2899,TRUE,_xll.ohTrigger(RecalcTrigger,Trigger1M)),NA())</f>
        <v>3.3614478288868099E-3</v>
      </c>
      <c r="O2899" s="44">
        <f>IFERROR(_xll.qlIndexFixing(ONIndex3M,I2899,TRUE,_xll.ohTrigger(RecalcTrigger,Trigger3M)),NA())</f>
        <v>3.5656412872686616E-3</v>
      </c>
      <c r="P2899" s="44">
        <f>IFERROR(_xll.qlIndexFixing(ONIndex6M,I2899,TRUE,_xll.ohTrigger(RecalcTrigger,Trigger6M)),NA())</f>
        <v>2.9312798807445972E-3</v>
      </c>
      <c r="Q2899" s="145">
        <f>IFERROR(_xll.qlIndexFixing(ONIndex1Y,I2899,TRUE,_xll.ohTrigger(RecalcTrigger,Trigger1Y)),NA())</f>
        <v>3.8428946450608237E-3</v>
      </c>
    </row>
    <row r="2900" spans="2:17" x14ac:dyDescent="0.2">
      <c r="B2900" s="39" t="s">
        <v>42</v>
      </c>
      <c r="D2900" s="42">
        <f>_xll.qlCalendarAdvance(Calendar,$D2899,B2900,"f",FALSE)</f>
        <v>60087</v>
      </c>
      <c r="E2900" s="139">
        <f>_xll.qlInterestRateIndexValueDate(IndexON,D2900)</f>
        <v>60087</v>
      </c>
      <c r="F2900" s="155">
        <f>IFERROR(_xll.qlIndexFixing(IndexON,D2900,TRUE,_xll.ohTrigger(RecalcTrigger,TriggerON)),NA())</f>
        <v>3.4250711495520392E-3</v>
      </c>
      <c r="H2900" s="42">
        <f>_xll.qlCalendarAdvance(Calendar,$H2899,B2900,"f",FALSE)</f>
        <v>60087</v>
      </c>
      <c r="I2900" s="139">
        <f>_xll.qlInterestRateIndexValueDate(Index1M,$H2900)</f>
        <v>60091</v>
      </c>
      <c r="J2900" s="144">
        <f>IFERROR(_xll.qlIndexFixing(Index1M,$H2900,TRUE,_xll.ohTrigger(RecalcTrigger,Trigger1M)),NA())</f>
        <v>3.3614977671648388E-3</v>
      </c>
      <c r="K2900" s="44">
        <f>IFERROR(_xll.qlIndexFixing(Index3M,H2900,TRUE,_xll.ohTrigger(RecalcTrigger,Trigger3M)),NA())</f>
        <v>3.5671483613663531E-3</v>
      </c>
      <c r="L2900" s="44">
        <f>IFERROR(_xll.qlIndexFixing(Index6M,$H2900,TRUE,_xll.ohTrigger(RecalcTrigger,Trigger6M)),NA())</f>
        <v>2.9360344236326898E-3</v>
      </c>
      <c r="M2900" s="145">
        <f>IFERROR(_xll.qlIndexFixing(Index1Y,$H2900,TRUE,_xll.ohTrigger(RecalcTrigger,Trigger1Y)),NA())</f>
        <v>3.85846733926917E-3</v>
      </c>
      <c r="N2900" s="144">
        <f>IFERROR(_xll.qlIndexFixing(ONIndex1M,I2900,TRUE,_xll.ohTrigger(RecalcTrigger,Trigger1M)),NA())</f>
        <v>3.3612763127255363E-3</v>
      </c>
      <c r="O2900" s="44">
        <f>IFERROR(_xll.qlIndexFixing(ONIndex3M,I2900,TRUE,_xll.ohTrigger(RecalcTrigger,Trigger3M)),NA())</f>
        <v>3.5655421067648518E-3</v>
      </c>
      <c r="P2900" s="44">
        <f>IFERROR(_xll.qlIndexFixing(ONIndex6M,I2900,TRUE,_xll.ohTrigger(RecalcTrigger,Trigger6M)),NA())</f>
        <v>2.9307491812602393E-3</v>
      </c>
      <c r="Q2900" s="145">
        <f>IFERROR(_xll.qlIndexFixing(ONIndex1Y,I2900,TRUE,_xll.ohTrigger(RecalcTrigger,Trigger1Y)),NA())</f>
        <v>3.8428550085267688E-3</v>
      </c>
    </row>
    <row r="2901" spans="2:17" x14ac:dyDescent="0.2">
      <c r="B2901" s="39" t="s">
        <v>42</v>
      </c>
      <c r="D2901" s="42">
        <f>_xll.qlCalendarAdvance(Calendar,$D2900,B2901,"f",FALSE)</f>
        <v>60094</v>
      </c>
      <c r="E2901" s="139">
        <f>_xll.qlInterestRateIndexValueDate(IndexON,D2901)</f>
        <v>60094</v>
      </c>
      <c r="F2901" s="155">
        <f>IFERROR(_xll.qlIndexFixing(IndexON,D2901,TRUE,_xll.ohTrigger(RecalcTrigger,TriggerON)),NA())</f>
        <v>3.4249889613491291E-3</v>
      </c>
      <c r="H2901" s="42">
        <f>_xll.qlCalendarAdvance(Calendar,$H2900,B2901,"f",FALSE)</f>
        <v>60094</v>
      </c>
      <c r="I2901" s="139">
        <f>_xll.qlInterestRateIndexValueDate(Index1M,$H2901)</f>
        <v>60098</v>
      </c>
      <c r="J2901" s="144">
        <f>IFERROR(_xll.qlIndexFixing(Index1M,$H2901,TRUE,_xll.ohTrigger(RecalcTrigger,Trigger1M)),NA())</f>
        <v>3.3613832978301827E-3</v>
      </c>
      <c r="K2901" s="44">
        <f>IFERROR(_xll.qlIndexFixing(Index3M,H2901,TRUE,_xll.ohTrigger(RecalcTrigger,Trigger3M)),NA())</f>
        <v>3.5671994041120356E-3</v>
      </c>
      <c r="L2901" s="44">
        <f>IFERROR(_xll.qlIndexFixing(Index6M,$H2901,TRUE,_xll.ohTrigger(RecalcTrigger,Trigger6M)),NA())</f>
        <v>2.9366740674983904E-3</v>
      </c>
      <c r="M2901" s="145">
        <f>IFERROR(_xll.qlIndexFixing(Index1Y,$H2901,TRUE,_xll.ohTrigger(RecalcTrigger,Trigger1Y)),NA())</f>
        <v>3.8589665287087627E-3</v>
      </c>
      <c r="N2901" s="144">
        <f>IFERROR(_xll.qlIndexFixing(ONIndex1M,I2901,TRUE,_xll.ohTrigger(RecalcTrigger,Trigger1M)),NA())</f>
        <v>3.361124739251764E-3</v>
      </c>
      <c r="O2901" s="44">
        <f>IFERROR(_xll.qlIndexFixing(ONIndex3M,I2901,TRUE,_xll.ohTrigger(RecalcTrigger,Trigger3M)),NA())</f>
        <v>3.5654636229853764E-3</v>
      </c>
      <c r="P2901" s="44">
        <f>IFERROR(_xll.qlIndexFixing(ONIndex6M,I2901,TRUE,_xll.ohTrigger(RecalcTrigger,Trigger6M)),NA())</f>
        <v>2.9303022087212582E-3</v>
      </c>
      <c r="Q2901" s="145">
        <f>IFERROR(_xll.qlIndexFixing(ONIndex1Y,I2901,TRUE,_xll.ohTrigger(RecalcTrigger,Trigger1Y)),NA())</f>
        <v>3.8428350138008938E-3</v>
      </c>
    </row>
    <row r="2902" spans="2:17" x14ac:dyDescent="0.2">
      <c r="B2902" s="39" t="s">
        <v>42</v>
      </c>
      <c r="D2902" s="42">
        <f>_xll.qlCalendarAdvance(Calendar,$D2901,B2902,"f",FALSE)</f>
        <v>60101</v>
      </c>
      <c r="E2902" s="139">
        <f>_xll.qlInterestRateIndexValueDate(IndexON,D2902)</f>
        <v>60101</v>
      </c>
      <c r="F2902" s="155">
        <f>IFERROR(_xll.qlIndexFixing(IndexON,D2902,TRUE,_xll.ohTrigger(RecalcTrigger,TriggerON)),NA())</f>
        <v>3.4249256614238277E-3</v>
      </c>
      <c r="H2902" s="42">
        <f>_xll.qlCalendarAdvance(Calendar,$H2901,B2902,"f",FALSE)</f>
        <v>60101</v>
      </c>
      <c r="I2902" s="139">
        <f>_xll.qlInterestRateIndexValueDate(Index1M,$H2902)</f>
        <v>60105</v>
      </c>
      <c r="J2902" s="144">
        <f>IFERROR(_xll.qlIndexFixing(Index1M,$H2902,TRUE,_xll.ohTrigger(RecalcTrigger,Trigger1M)),NA())</f>
        <v>3.3612888589064048E-3</v>
      </c>
      <c r="K2902" s="44">
        <f>IFERROR(_xll.qlIndexFixing(Index3M,H2902,TRUE,_xll.ohTrigger(RecalcTrigger,Trigger3M)),NA())</f>
        <v>3.5672713732870028E-3</v>
      </c>
      <c r="L2902" s="44">
        <f>IFERROR(_xll.qlIndexFixing(Index6M,$H2902,TRUE,_xll.ohTrigger(RecalcTrigger,Trigger6M)),NA())</f>
        <v>2.9373993529513906E-3</v>
      </c>
      <c r="M2902" s="145">
        <f>IFERROR(_xll.qlIndexFixing(Index1Y,$H2902,TRUE,_xll.ohTrigger(RecalcTrigger,Trigger1Y)),NA())</f>
        <v>3.8594861513007311E-3</v>
      </c>
      <c r="N2902" s="144">
        <f>IFERROR(_xll.qlIndexFixing(ONIndex1M,I2902,TRUE,_xll.ohTrigger(RecalcTrigger,Trigger1M)),NA())</f>
        <v>3.3609931372424739E-3</v>
      </c>
      <c r="O2902" s="44">
        <f>IFERROR(_xll.qlIndexFixing(ONIndex3M,I2902,TRUE,_xll.ohTrigger(RecalcTrigger,Trigger3M)),NA())</f>
        <v>3.5654058649470244E-3</v>
      </c>
      <c r="P2902" s="44">
        <f>IFERROR(_xll.qlIndexFixing(ONIndex6M,I2902,TRUE,_xll.ohTrigger(RecalcTrigger,Trigger6M)),NA())</f>
        <v>2.9299390930237479E-3</v>
      </c>
      <c r="Q2902" s="145">
        <f>IFERROR(_xll.qlIndexFixing(ONIndex1Y,I2902,TRUE,_xll.ohTrigger(RecalcTrigger,Trigger1Y)),NA())</f>
        <v>3.842834687661778E-3</v>
      </c>
    </row>
    <row r="2903" spans="2:17" x14ac:dyDescent="0.2">
      <c r="B2903" s="39" t="s">
        <v>42</v>
      </c>
      <c r="D2903" s="42">
        <f>_xll.qlCalendarAdvance(Calendar,$D2902,B2903,"f",FALSE)</f>
        <v>60108</v>
      </c>
      <c r="E2903" s="139">
        <f>_xll.qlInterestRateIndexValueDate(IndexON,D2903)</f>
        <v>60108</v>
      </c>
      <c r="F2903" s="155">
        <f>IFERROR(_xll.qlIndexFixing(IndexON,D2903,TRUE,_xll.ohTrigger(RecalcTrigger,TriggerON)),NA())</f>
        <v>3.4248812767145864E-3</v>
      </c>
      <c r="H2903" s="42">
        <f>_xll.qlCalendarAdvance(Calendar,$H2902,B2903,"f",FALSE)</f>
        <v>60108</v>
      </c>
      <c r="I2903" s="139">
        <f>_xll.qlInterestRateIndexValueDate(Index1M,$H2903)</f>
        <v>60112</v>
      </c>
      <c r="J2903" s="144">
        <f>IFERROR(_xll.qlIndexFixing(Index1M,$H2903,TRUE,_xll.ohTrigger(RecalcTrigger,Trigger1M)),NA())</f>
        <v>3.3612144791189142E-3</v>
      </c>
      <c r="K2903" s="44">
        <f>IFERROR(_xll.qlIndexFixing(Index3M,H2903,TRUE,_xll.ohTrigger(RecalcTrigger,Trigger3M)),NA())</f>
        <v>3.5673642981617544E-3</v>
      </c>
      <c r="L2903" s="44">
        <f>IFERROR(_xll.qlIndexFixing(Index6M,$H2903,TRUE,_xll.ohTrigger(RecalcTrigger,Trigger6M)),NA())</f>
        <v>2.9382104098790961E-3</v>
      </c>
      <c r="M2903" s="145">
        <f>IFERROR(_xll.qlIndexFixing(Index1Y,$H2903,TRUE,_xll.ohTrigger(RecalcTrigger,Trigger1Y)),NA())</f>
        <v>3.8600262338166461E-3</v>
      </c>
      <c r="N2903" s="144">
        <f>IFERROR(_xll.qlIndexFixing(ONIndex1M,I2903,TRUE,_xll.ohTrigger(RecalcTrigger,Trigger1M)),NA())</f>
        <v>3.3608815355545829E-3</v>
      </c>
      <c r="O2903" s="44">
        <f>IFERROR(_xll.qlIndexFixing(ONIndex3M,I2903,TRUE,_xll.ohTrigger(RecalcTrigger,Trigger3M)),NA())</f>
        <v>3.5653688620662649E-3</v>
      </c>
      <c r="P2903" s="44">
        <f>IFERROR(_xll.qlIndexFixing(ONIndex6M,I2903,TRUE,_xll.ohTrigger(RecalcTrigger,Trigger6M)),NA())</f>
        <v>2.9296599635042497E-3</v>
      </c>
      <c r="Q2903" s="145">
        <f>IFERROR(_xll.qlIndexFixing(ONIndex1Y,I2903,TRUE,_xll.ohTrigger(RecalcTrigger,Trigger1Y)),NA())</f>
        <v>3.8428540567281289E-3</v>
      </c>
    </row>
    <row r="2904" spans="2:17" x14ac:dyDescent="0.2">
      <c r="B2904" s="39" t="s">
        <v>42</v>
      </c>
      <c r="D2904" s="42">
        <f>_xll.qlCalendarAdvance(Calendar,$D2903,B2904,"f",FALSE)</f>
        <v>60115</v>
      </c>
      <c r="E2904" s="139">
        <f>_xll.qlInterestRateIndexValueDate(IndexON,D2904)</f>
        <v>60115</v>
      </c>
      <c r="F2904" s="155">
        <f>IFERROR(_xll.qlIndexFixing(IndexON,D2904,TRUE,_xll.ohTrigger(RecalcTrigger,TriggerON)),NA())</f>
        <v>3.4248558341865021E-3</v>
      </c>
      <c r="H2904" s="42">
        <f>_xll.qlCalendarAdvance(Calendar,$H2903,B2904,"f",FALSE)</f>
        <v>60115</v>
      </c>
      <c r="I2904" s="139">
        <f>_xll.qlInterestRateIndexValueDate(Index1M,$H2904)</f>
        <v>60119</v>
      </c>
      <c r="J2904" s="144">
        <f>IFERROR(_xll.qlIndexFixing(Index1M,$H2904,TRUE,_xll.ohTrigger(RecalcTrigger,Trigger1M)),NA())</f>
        <v>3.3611601872008561E-3</v>
      </c>
      <c r="K2904" s="44">
        <f>IFERROR(_xll.qlIndexFixing(Index3M,H2904,TRUE,_xll.ohTrigger(RecalcTrigger,Trigger3M)),NA())</f>
        <v>3.5674782080059204E-3</v>
      </c>
      <c r="L2904" s="44">
        <f>IFERROR(_xll.qlIndexFixing(Index6M,$H2904,TRUE,_xll.ohTrigger(RecalcTrigger,Trigger6M)),NA())</f>
        <v>2.9391073681819453E-3</v>
      </c>
      <c r="M2904" s="145">
        <f>IFERROR(_xll.qlIndexFixing(Index1Y,$H2904,TRUE,_xll.ohTrigger(RecalcTrigger,Trigger1Y)),NA())</f>
        <v>3.8605868030289555E-3</v>
      </c>
      <c r="N2904" s="144">
        <f>IFERROR(_xll.qlIndexFixing(ONIndex1M,I2904,TRUE,_xll.ohTrigger(RecalcTrigger,Trigger1M)),NA())</f>
        <v>3.3607899625653914E-3</v>
      </c>
      <c r="O2904" s="44">
        <f>IFERROR(_xll.qlIndexFixing(ONIndex3M,I2904,TRUE,_xll.ohTrigger(RecalcTrigger,Trigger3M)),NA())</f>
        <v>3.5653526435197591E-3</v>
      </c>
      <c r="P2904" s="44">
        <f>IFERROR(_xll.qlIndexFixing(ONIndex6M,I2904,TRUE,_xll.ohTrigger(RecalcTrigger,Trigger6M)),NA())</f>
        <v>2.9294649498190495E-3</v>
      </c>
      <c r="Q2904" s="145">
        <f>IFERROR(_xll.qlIndexFixing(ONIndex1Y,I2904,TRUE,_xll.ohTrigger(RecalcTrigger,Trigger1Y)),NA())</f>
        <v>3.8428931477785255E-3</v>
      </c>
    </row>
    <row r="2905" spans="2:17" x14ac:dyDescent="0.2">
      <c r="B2905" s="39" t="s">
        <v>42</v>
      </c>
      <c r="D2905" s="42">
        <f>_xll.qlCalendarAdvance(Calendar,$D2904,B2905,"f",FALSE)</f>
        <v>60122</v>
      </c>
      <c r="E2905" s="139">
        <f>_xll.qlInterestRateIndexValueDate(IndexON,D2905)</f>
        <v>60122</v>
      </c>
      <c r="F2905" s="155">
        <f>IFERROR(_xll.qlIndexFixing(IndexON,D2905,TRUE,_xll.ohTrigger(RecalcTrigger,TriggerON)),NA())</f>
        <v>3.4248493606980901E-3</v>
      </c>
      <c r="H2905" s="42">
        <f>_xll.qlCalendarAdvance(Calendar,$H2904,B2905,"f",FALSE)</f>
        <v>60122</v>
      </c>
      <c r="I2905" s="139">
        <f>_xll.qlInterestRateIndexValueDate(Index1M,$H2905)</f>
        <v>60126</v>
      </c>
      <c r="J2905" s="144">
        <f>IFERROR(_xll.qlIndexFixing(Index1M,$H2905,TRUE,_xll.ohTrigger(RecalcTrigger,Trigger1M)),NA())</f>
        <v>3.3611260118724825E-3</v>
      </c>
      <c r="K2905" s="44">
        <f>IFERROR(_xll.qlIndexFixing(Index3M,H2905,TRUE,_xll.ohTrigger(RecalcTrigger,Trigger3M)),NA())</f>
        <v>3.5676131320899994E-3</v>
      </c>
      <c r="L2905" s="44">
        <f>IFERROR(_xll.qlIndexFixing(Index6M,$H2905,TRUE,_xll.ohTrigger(RecalcTrigger,Trigger6M)),NA())</f>
        <v>2.940090357769065E-3</v>
      </c>
      <c r="M2905" s="145">
        <f>IFERROR(_xll.qlIndexFixing(Index1Y,$H2905,TRUE,_xll.ohTrigger(RecalcTrigger,Trigger1Y)),NA())</f>
        <v>3.861167885712296E-3</v>
      </c>
      <c r="N2905" s="144">
        <f>IFERROR(_xll.qlIndexFixing(ONIndex1M,I2905,TRUE,_xll.ohTrigger(RecalcTrigger,Trigger1M)),NA())</f>
        <v>3.3607184472916884E-3</v>
      </c>
      <c r="O2905" s="44">
        <f>IFERROR(_xll.qlIndexFixing(ONIndex3M,I2905,TRUE,_xll.ohTrigger(RecalcTrigger,Trigger3M)),NA())</f>
        <v>3.5653572385641041E-3</v>
      </c>
      <c r="P2905" s="44">
        <f>IFERROR(_xll.qlIndexFixing(ONIndex6M,I2905,TRUE,_xll.ohTrigger(RecalcTrigger,Trigger6M)),NA())</f>
        <v>2.9293541815444968E-3</v>
      </c>
      <c r="Q2905" s="145">
        <f>IFERROR(_xll.qlIndexFixing(ONIndex1Y,I2905,TRUE,_xll.ohTrigger(RecalcTrigger,Trigger1Y)),NA())</f>
        <v>3.8429519871119311E-3</v>
      </c>
    </row>
    <row r="2906" spans="2:17" x14ac:dyDescent="0.2">
      <c r="B2906" s="39" t="s">
        <v>42</v>
      </c>
      <c r="D2906" s="42">
        <f>_xll.qlCalendarAdvance(Calendar,$D2905,B2906,"f",FALSE)</f>
        <v>60129</v>
      </c>
      <c r="E2906" s="139">
        <f>_xll.qlInterestRateIndexValueDate(IndexON,D2906)</f>
        <v>60129</v>
      </c>
      <c r="F2906" s="155">
        <f>IFERROR(_xll.qlIndexFixing(IndexON,D2906,TRUE,_xll.ohTrigger(RecalcTrigger,TriggerON)),NA())</f>
        <v>3.4248618832943833E-3</v>
      </c>
      <c r="H2906" s="42">
        <f>_xll.qlCalendarAdvance(Calendar,$H2905,B2906,"f",FALSE)</f>
        <v>60129</v>
      </c>
      <c r="I2906" s="139">
        <f>_xll.qlInterestRateIndexValueDate(Index1M,$H2906)</f>
        <v>60133</v>
      </c>
      <c r="J2906" s="144">
        <f>IFERROR(_xll.qlIndexFixing(Index1M,$H2906,TRUE,_xll.ohTrigger(RecalcTrigger,Trigger1M)),NA())</f>
        <v>3.3611119818617811E-3</v>
      </c>
      <c r="K2906" s="44">
        <f>IFERROR(_xll.qlIndexFixing(Index3M,H2906,TRUE,_xll.ohTrigger(RecalcTrigger,Trigger3M)),NA())</f>
        <v>3.5677690996853599E-3</v>
      </c>
      <c r="L2906" s="44">
        <f>IFERROR(_xll.qlIndexFixing(Index6M,$H2906,TRUE,_xll.ohTrigger(RecalcTrigger,Trigger6M)),NA())</f>
        <v>2.941159508563918E-3</v>
      </c>
      <c r="M2906" s="145">
        <f>IFERROR(_xll.qlIndexFixing(Index1Y,$H2906,TRUE,_xll.ohTrigger(RecalcTrigger,Trigger1Y)),NA())</f>
        <v>3.8617695086415244E-3</v>
      </c>
      <c r="N2906" s="144">
        <f>IFERROR(_xll.qlIndexFixing(ONIndex1M,I2906,TRUE,_xll.ohTrigger(RecalcTrigger,Trigger1M)),NA())</f>
        <v>3.3606670184305187E-3</v>
      </c>
      <c r="O2906" s="44">
        <f>IFERROR(_xll.qlIndexFixing(ONIndex3M,I2906,TRUE,_xll.ohTrigger(RecalcTrigger,Trigger3M)),NA())</f>
        <v>3.5653826764558971E-3</v>
      </c>
      <c r="P2906" s="44">
        <f>IFERROR(_xll.qlIndexFixing(ONIndex6M,I2906,TRUE,_xll.ohTrigger(RecalcTrigger,Trigger6M)),NA())</f>
        <v>2.9293277885766855E-3</v>
      </c>
      <c r="Q2906" s="145">
        <f>IFERROR(_xll.qlIndexFixing(ONIndex1Y,I2906,TRUE,_xll.ohTrigger(RecalcTrigger,Trigger1Y)),NA())</f>
        <v>3.843030601666797E-3</v>
      </c>
    </row>
    <row r="2907" spans="2:17" x14ac:dyDescent="0.2">
      <c r="B2907" s="39" t="s">
        <v>42</v>
      </c>
      <c r="D2907" s="42">
        <f>_xll.qlCalendarAdvance(Calendar,$D2906,B2907,"f",FALSE)</f>
        <v>60136</v>
      </c>
      <c r="E2907" s="139">
        <f>_xll.qlInterestRateIndexValueDate(IndexON,D2907)</f>
        <v>60136</v>
      </c>
      <c r="F2907" s="155">
        <f>IFERROR(_xll.qlIndexFixing(IndexON,D2907,TRUE,_xll.ohTrigger(RecalcTrigger,TriggerON)),NA())</f>
        <v>3.4248934288605426E-3</v>
      </c>
      <c r="H2907" s="42">
        <f>_xll.qlCalendarAdvance(Calendar,$H2906,B2907,"f",FALSE)</f>
        <v>60136</v>
      </c>
      <c r="I2907" s="139">
        <f>_xll.qlInterestRateIndexValueDate(Index1M,$H2907)</f>
        <v>60140</v>
      </c>
      <c r="J2907" s="144">
        <f>IFERROR(_xll.qlIndexFixing(Index1M,$H2907,TRUE,_xll.ohTrigger(RecalcTrigger,Trigger1M)),NA())</f>
        <v>3.361118125896739E-3</v>
      </c>
      <c r="K2907" s="44">
        <f>IFERROR(_xll.qlIndexFixing(Index3M,H2907,TRUE,_xll.ohTrigger(RecalcTrigger,Trigger3M)),NA())</f>
        <v>3.56794614006337E-3</v>
      </c>
      <c r="L2907" s="44">
        <f>IFERROR(_xll.qlIndexFixing(Index6M,$H2907,TRUE,_xll.ohTrigger(RecalcTrigger,Trigger6M)),NA())</f>
        <v>2.942314950499526E-3</v>
      </c>
      <c r="M2907" s="145">
        <f>IFERROR(_xll.qlIndexFixing(Index1Y,$H2907,TRUE,_xll.ohTrigger(RecalcTrigger,Trigger1Y)),NA())</f>
        <v>3.862391698593906E-3</v>
      </c>
      <c r="N2907" s="144">
        <f>IFERROR(_xll.qlIndexFixing(ONIndex1M,I2907,TRUE,_xll.ohTrigger(RecalcTrigger,Trigger1M)),NA())</f>
        <v>3.3606357045190549E-3</v>
      </c>
      <c r="O2907" s="44">
        <f>IFERROR(_xll.qlIndexFixing(ONIndex3M,I2907,TRUE,_xll.ohTrigger(RecalcTrigger,Trigger3M)),NA())</f>
        <v>3.5654289863717992E-3</v>
      </c>
      <c r="P2907" s="44">
        <f>IFERROR(_xll.qlIndexFixing(ONIndex6M,I2907,TRUE,_xll.ohTrigger(RecalcTrigger,Trigger6M)),NA())</f>
        <v>2.9293859000922851E-3</v>
      </c>
      <c r="Q2907" s="145">
        <f>IFERROR(_xll.qlIndexFixing(ONIndex1Y,I2907,TRUE,_xll.ohTrigger(RecalcTrigger,Trigger1Y)),NA())</f>
        <v>3.8431290179019584E-3</v>
      </c>
    </row>
    <row r="2908" spans="2:17" x14ac:dyDescent="0.2">
      <c r="B2908" s="39" t="s">
        <v>42</v>
      </c>
      <c r="D2908" s="42">
        <f>_xll.qlCalendarAdvance(Calendar,$D2907,B2908,"f",FALSE)</f>
        <v>60143</v>
      </c>
      <c r="E2908" s="139">
        <f>_xll.qlInterestRateIndexValueDate(IndexON,D2908)</f>
        <v>60143</v>
      </c>
      <c r="F2908" s="155">
        <f>IFERROR(_xll.qlIndexFixing(IndexON,D2908,TRUE,_xll.ohTrigger(RecalcTrigger,TriggerON)),NA())</f>
        <v>3.424944024308374E-3</v>
      </c>
      <c r="H2908" s="42">
        <f>_xll.qlCalendarAdvance(Calendar,$H2907,B2908,"f",FALSE)</f>
        <v>60143</v>
      </c>
      <c r="I2908" s="139">
        <f>_xll.qlInterestRateIndexValueDate(Index1M,$H2908)</f>
        <v>60147</v>
      </c>
      <c r="J2908" s="144">
        <f>IFERROR(_xll.qlIndexFixing(Index1M,$H2908,TRUE,_xll.ohTrigger(RecalcTrigger,Trigger1M)),NA())</f>
        <v>3.3611251817804444E-3</v>
      </c>
      <c r="K2908" s="44">
        <f>IFERROR(_xll.qlIndexFixing(Index3M,H2908,TRUE,_xll.ohTrigger(RecalcTrigger,Trigger3M)),NA())</f>
        <v>3.5681084638196315E-3</v>
      </c>
      <c r="L2908" s="44">
        <f>IFERROR(_xll.qlIndexFixing(Index6M,$H2908,TRUE,_xll.ohTrigger(RecalcTrigger,Trigger6M)),NA())</f>
        <v>2.9431667802035976E-3</v>
      </c>
      <c r="M2908" s="145">
        <f>IFERROR(_xll.qlIndexFixing(Index1Y,$H2908,TRUE,_xll.ohTrigger(RecalcTrigger,Trigger1Y)),NA())</f>
        <v>3.8630344823464865E-3</v>
      </c>
      <c r="N2908" s="144">
        <f>IFERROR(_xll.qlIndexFixing(ONIndex1M,I2908,TRUE,_xll.ohTrigger(RecalcTrigger,Trigger1M)),NA())</f>
        <v>3.3606245344941499E-3</v>
      </c>
      <c r="O2908" s="44">
        <f>IFERROR(_xll.qlIndexFixing(ONIndex3M,I2908,TRUE,_xll.ohTrigger(RecalcTrigger,Trigger3M)),NA())</f>
        <v>3.5654961976483435E-3</v>
      </c>
      <c r="P2908" s="44">
        <f>IFERROR(_xll.qlIndexFixing(ONIndex6M,I2908,TRUE,_xll.ohTrigger(RecalcTrigger,Trigger6M)),NA())</f>
        <v>2.9295286459074532E-3</v>
      </c>
      <c r="Q2908" s="145">
        <f>IFERROR(_xll.qlIndexFixing(ONIndex1Y,I2908,TRUE,_xll.ohTrigger(RecalcTrigger,Trigger1Y)),NA())</f>
        <v>3.8432472625160585E-3</v>
      </c>
    </row>
    <row r="2909" spans="2:17" x14ac:dyDescent="0.2">
      <c r="B2909" s="39" t="s">
        <v>42</v>
      </c>
      <c r="D2909" s="42">
        <f>_xll.qlCalendarAdvance(Calendar,$D2908,B2909,"f",FALSE)</f>
        <v>60150</v>
      </c>
      <c r="E2909" s="139">
        <f>_xll.qlInterestRateIndexValueDate(IndexON,D2909)</f>
        <v>60150</v>
      </c>
      <c r="F2909" s="155">
        <f>IFERROR(_xll.qlIndexFixing(IndexON,D2909,TRUE,_xll.ohTrigger(RecalcTrigger,TriggerON)),NA())</f>
        <v>3.4250136966829103E-3</v>
      </c>
      <c r="H2909" s="42">
        <f>_xll.qlCalendarAdvance(Calendar,$H2908,B2909,"f",FALSE)</f>
        <v>60150</v>
      </c>
      <c r="I2909" s="139">
        <f>_xll.qlInterestRateIndexValueDate(Index1M,$H2909)</f>
        <v>60154</v>
      </c>
      <c r="J2909" s="144">
        <f>IFERROR(_xll.qlIndexFixing(Index1M,$H2909,TRUE,_xll.ohTrigger(RecalcTrigger,Trigger1M)),NA())</f>
        <v>3.3611703121119163E-3</v>
      </c>
      <c r="K2909" s="44">
        <f>IFERROR(_xll.qlIndexFixing(Index3M,H2909,TRUE,_xll.ohTrigger(RecalcTrigger,Trigger3M)),NA())</f>
        <v>3.5683262205149441E-3</v>
      </c>
      <c r="L2909" s="44">
        <f>IFERROR(_xll.qlIndexFixing(Index6M,$H2909,TRUE,_xll.ohTrigger(RecalcTrigger,Trigger6M)),NA())</f>
        <v>2.9444764836630941E-3</v>
      </c>
      <c r="M2909" s="145">
        <f>IFERROR(_xll.qlIndexFixing(Index1Y,$H2909,TRUE,_xll.ohTrigger(RecalcTrigger,Trigger1Y)),NA())</f>
        <v>3.8636978866798174E-3</v>
      </c>
      <c r="N2909" s="144">
        <f>IFERROR(_xll.qlIndexFixing(ONIndex1M,I2909,TRUE,_xll.ohTrigger(RecalcTrigger,Trigger1M)),NA())</f>
        <v>3.3606335368130402E-3</v>
      </c>
      <c r="O2909" s="44">
        <f>IFERROR(_xll.qlIndexFixing(ONIndex3M,I2909,TRUE,_xll.ohTrigger(RecalcTrigger,Trigger3M)),NA())</f>
        <v>3.5655843393822551E-3</v>
      </c>
      <c r="P2909" s="44">
        <f>IFERROR(_xll.qlIndexFixing(ONIndex6M,I2909,TRUE,_xll.ohTrigger(RecalcTrigger,Trigger6M)),NA())</f>
        <v>2.9297561556784757E-3</v>
      </c>
      <c r="Q2909" s="145">
        <f>IFERROR(_xll.qlIndexFixing(ONIndex1Y,I2909,TRUE,_xll.ohTrigger(RecalcTrigger,Trigger1Y)),NA())</f>
        <v>3.8433853621278047E-3</v>
      </c>
    </row>
    <row r="2910" spans="2:17" x14ac:dyDescent="0.2">
      <c r="B2910" s="39" t="s">
        <v>42</v>
      </c>
      <c r="D2910" s="42">
        <f>_xll.qlCalendarAdvance(Calendar,$D2909,B2910,"f",FALSE)</f>
        <v>60157</v>
      </c>
      <c r="E2910" s="139">
        <f>_xll.qlInterestRateIndexValueDate(IndexON,D2910)</f>
        <v>60157</v>
      </c>
      <c r="F2910" s="155">
        <f>IFERROR(_xll.qlIndexFixing(IndexON,D2910,TRUE,_xll.ohTrigger(RecalcTrigger,TriggerON)),NA())</f>
        <v>3.4251024728426671E-3</v>
      </c>
      <c r="H2910" s="42">
        <f>_xll.qlCalendarAdvance(Calendar,$H2909,B2910,"f",FALSE)</f>
        <v>60157</v>
      </c>
      <c r="I2910" s="139">
        <f>_xll.qlInterestRateIndexValueDate(Index1M,$H2910)</f>
        <v>60161</v>
      </c>
      <c r="J2910" s="144">
        <f>IFERROR(_xll.qlIndexFixing(Index1M,$H2910,TRUE,_xll.ohTrigger(RecalcTrigger,Trigger1M)),NA())</f>
        <v>3.3612357004306759E-3</v>
      </c>
      <c r="K2910" s="44">
        <f>IFERROR(_xll.qlIndexFixing(Index3M,H2910,TRUE,_xll.ohTrigger(RecalcTrigger,Trigger3M)),NA())</f>
        <v>3.5685651355073494E-3</v>
      </c>
      <c r="L2910" s="44">
        <f>IFERROR(_xll.qlIndexFixing(Index6M,$H2910,TRUE,_xll.ohTrigger(RecalcTrigger,Trigger6M)),NA())</f>
        <v>2.9458728381413267E-3</v>
      </c>
      <c r="M2910" s="145">
        <f>IFERROR(_xll.qlIndexFixing(Index1Y,$H2910,TRUE,_xll.ohTrigger(RecalcTrigger,Trigger1Y)),NA())</f>
        <v>3.8643819383742291E-3</v>
      </c>
      <c r="N2910" s="144">
        <f>IFERROR(_xll.qlIndexFixing(ONIndex1M,I2910,TRUE,_xll.ohTrigger(RecalcTrigger,Trigger1M)),NA())</f>
        <v>3.3606627404925149E-3</v>
      </c>
      <c r="O2910" s="44">
        <f>IFERROR(_xll.qlIndexFixing(ONIndex3M,I2910,TRUE,_xll.ohTrigger(RecalcTrigger,Trigger3M)),NA())</f>
        <v>3.5656934409900032E-3</v>
      </c>
      <c r="P2910" s="44">
        <f>IFERROR(_xll.qlIndexFixing(ONIndex6M,I2910,TRUE,_xll.ohTrigger(RecalcTrigger,Trigger6M)),NA())</f>
        <v>2.93006855882183E-3</v>
      </c>
      <c r="Q2910" s="145">
        <f>IFERROR(_xll.qlIndexFixing(ONIndex1Y,I2910,TRUE,_xll.ohTrigger(RecalcTrigger,Trigger1Y)),NA())</f>
        <v>3.8435433435157762E-3</v>
      </c>
    </row>
    <row r="2911" spans="2:17" x14ac:dyDescent="0.2">
      <c r="B2911" s="39" t="s">
        <v>42</v>
      </c>
      <c r="D2911" s="42">
        <f>_xll.qlCalendarAdvance(Calendar,$D2910,B2911,"f",FALSE)</f>
        <v>60164</v>
      </c>
      <c r="E2911" s="139">
        <f>_xll.qlInterestRateIndexValueDate(IndexON,D2911)</f>
        <v>60164</v>
      </c>
      <c r="F2911" s="155">
        <f>IFERROR(_xll.qlIndexFixing(IndexON,D2911,TRUE,_xll.ohTrigger(RecalcTrigger,TriggerON)),NA())</f>
        <v>3.4252103797260958E-3</v>
      </c>
      <c r="H2911" s="42">
        <f>_xll.qlCalendarAdvance(Calendar,$H2910,B2911,"f",FALSE)</f>
        <v>60164</v>
      </c>
      <c r="I2911" s="139">
        <f>_xll.qlInterestRateIndexValueDate(Index1M,$H2911)</f>
        <v>60168</v>
      </c>
      <c r="J2911" s="144">
        <f>IFERROR(_xll.qlIndexFixing(Index1M,$H2911,TRUE,_xll.ohTrigger(RecalcTrigger,Trigger1M)),NA())</f>
        <v>3.3613213754577487E-3</v>
      </c>
      <c r="K2911" s="44">
        <f>IFERROR(_xll.qlIndexFixing(Index3M,H2911,TRUE,_xll.ohTrigger(RecalcTrigger,Trigger3M)),NA())</f>
        <v>3.5688252380692556E-3</v>
      </c>
      <c r="L2911" s="44">
        <f>IFERROR(_xll.qlIndexFixing(Index6M,$H2911,TRUE,_xll.ohTrigger(RecalcTrigger,Trigger6M)),NA())</f>
        <v>2.9473559736094669E-3</v>
      </c>
      <c r="M2911" s="145">
        <f>IFERROR(_xll.qlIndexFixing(Index1Y,$H2911,TRUE,_xll.ohTrigger(RecalcTrigger,Trigger1Y)),NA())</f>
        <v>3.8650866642115861E-3</v>
      </c>
      <c r="N2911" s="144">
        <f>IFERROR(_xll.qlIndexFixing(ONIndex1M,I2911,TRUE,_xll.ohTrigger(RecalcTrigger,Trigger1M)),NA())</f>
        <v>3.3607121740697465E-3</v>
      </c>
      <c r="O2911" s="44">
        <f>IFERROR(_xll.qlIndexFixing(ONIndex3M,I2911,TRUE,_xll.ohTrigger(RecalcTrigger,Trigger3M)),NA())</f>
        <v>3.5658235316482489E-3</v>
      </c>
      <c r="P2911" s="44">
        <f>IFERROR(_xll.qlIndexFixing(ONIndex6M,I2911,TRUE,_xll.ohTrigger(RecalcTrigger,Trigger6M)),NA())</f>
        <v>2.930465985073738E-3</v>
      </c>
      <c r="Q2911" s="145">
        <f>IFERROR(_xll.qlIndexFixing(ONIndex1Y,I2911,TRUE,_xll.ohTrigger(RecalcTrigger,Trigger1Y)),NA())</f>
        <v>3.8437212330588721E-3</v>
      </c>
    </row>
    <row r="2912" spans="2:17" x14ac:dyDescent="0.2">
      <c r="B2912" s="39" t="s">
        <v>42</v>
      </c>
      <c r="D2912" s="42">
        <f>_xll.qlCalendarAdvance(Calendar,$D2911,B2912,"f",FALSE)</f>
        <v>60171</v>
      </c>
      <c r="E2912" s="139">
        <f>_xll.qlInterestRateIndexValueDate(IndexON,D2912)</f>
        <v>60171</v>
      </c>
      <c r="F2912" s="155">
        <f>IFERROR(_xll.qlIndexFixing(IndexON,D2912,TRUE,_xll.ohTrigger(RecalcTrigger,TriggerON)),NA())</f>
        <v>3.4253374443782292E-3</v>
      </c>
      <c r="H2912" s="42">
        <f>_xll.qlCalendarAdvance(Calendar,$H2911,B2912,"f",FALSE)</f>
        <v>60171</v>
      </c>
      <c r="I2912" s="139">
        <f>_xll.qlInterestRateIndexValueDate(Index1M,$H2912)</f>
        <v>60175</v>
      </c>
      <c r="J2912" s="144">
        <f>IFERROR(_xll.qlIndexFixing(Index1M,$H2912,TRUE,_xll.ohTrigger(RecalcTrigger,Trigger1M)),NA())</f>
        <v>3.3614524621766906E-3</v>
      </c>
      <c r="K2912" s="44">
        <f>IFERROR(_xll.qlIndexFixing(Index3M,H2912,TRUE,_xll.ohTrigger(RecalcTrigger,Trigger3M)),NA())</f>
        <v>3.5691484582092824E-3</v>
      </c>
      <c r="L2912" s="44">
        <f>IFERROR(_xll.qlIndexFixing(Index6M,$H2912,TRUE,_xll.ohTrigger(RecalcTrigger,Trigger6M)),NA())</f>
        <v>2.9490804382736758E-3</v>
      </c>
      <c r="M2912" s="145">
        <f>IFERROR(_xll.qlIndexFixing(Index1Y,$H2912,TRUE,_xll.ohTrigger(RecalcTrigger,Trigger1Y)),NA())</f>
        <v>3.8658120909761625E-3</v>
      </c>
      <c r="N2912" s="144">
        <f>IFERROR(_xll.qlIndexFixing(ONIndex1M,I2912,TRUE,_xll.ohTrigger(RecalcTrigger,Trigger1M)),NA())</f>
        <v>3.3607818663217159E-3</v>
      </c>
      <c r="O2912" s="44">
        <f>IFERROR(_xll.qlIndexFixing(ONIndex3M,I2912,TRUE,_xll.ohTrigger(RecalcTrigger,Trigger3M)),NA())</f>
        <v>3.5659746405336534E-3</v>
      </c>
      <c r="P2912" s="44">
        <f>IFERROR(_xll.qlIndexFixing(ONIndex6M,I2912,TRUE,_xll.ohTrigger(RecalcTrigger,Trigger6M)),NA())</f>
        <v>2.9309485639306132E-3</v>
      </c>
      <c r="Q2912" s="145">
        <f>IFERROR(_xll.qlIndexFixing(ONIndex1Y,I2912,TRUE,_xll.ohTrigger(RecalcTrigger,Trigger1Y)),NA())</f>
        <v>3.8439190575356719E-3</v>
      </c>
    </row>
    <row r="2913" spans="2:17" x14ac:dyDescent="0.2">
      <c r="B2913" s="39" t="s">
        <v>42</v>
      </c>
      <c r="D2913" s="42">
        <f>_xll.qlCalendarAdvance(Calendar,$D2912,B2913,"f",FALSE)</f>
        <v>60178</v>
      </c>
      <c r="E2913" s="139">
        <f>_xll.qlInterestRateIndexValueDate(IndexON,D2913)</f>
        <v>60178</v>
      </c>
      <c r="F2913" s="155">
        <f>IFERROR(_xll.qlIndexFixing(IndexON,D2913,TRUE,_xll.ohTrigger(RecalcTrigger,TriggerON)),NA())</f>
        <v>3.4254836936309374E-3</v>
      </c>
      <c r="H2913" s="42">
        <f>_xll.qlCalendarAdvance(Calendar,$H2912,B2913,"f",FALSE)</f>
        <v>60178</v>
      </c>
      <c r="I2913" s="139">
        <f>_xll.qlInterestRateIndexValueDate(Index1M,$H2913)</f>
        <v>60182</v>
      </c>
      <c r="J2913" s="144">
        <f>IFERROR(_xll.qlIndexFixing(Index1M,$H2913,TRUE,_xll.ohTrigger(RecalcTrigger,Trigger1M)),NA())</f>
        <v>3.3615802537424072E-3</v>
      </c>
      <c r="K2913" s="44">
        <f>IFERROR(_xll.qlIndexFixing(Index3M,H2913,TRUE,_xll.ohTrigger(RecalcTrigger,Trigger3M)),NA())</f>
        <v>3.5694525499975547E-3</v>
      </c>
      <c r="L2913" s="44">
        <f>IFERROR(_xll.qlIndexFixing(Index6M,$H2913,TRUE,_xll.ohTrigger(RecalcTrigger,Trigger6M)),NA())</f>
        <v>2.9507438015774737E-3</v>
      </c>
      <c r="M2913" s="145">
        <f>IFERROR(_xll.qlIndexFixing(Index1Y,$H2913,TRUE,_xll.ohTrigger(RecalcTrigger,Trigger1Y)),NA())</f>
        <v>3.866558245452012E-3</v>
      </c>
      <c r="N2913" s="144">
        <f>IFERROR(_xll.qlIndexFixing(ONIndex1M,I2913,TRUE,_xll.ohTrigger(RecalcTrigger,Trigger1M)),NA())</f>
        <v>3.3608718459454678E-3</v>
      </c>
      <c r="O2913" s="44">
        <f>IFERROR(_xll.qlIndexFixing(ONIndex3M,I2913,TRUE,_xll.ohTrigger(RecalcTrigger,Trigger3M)),NA())</f>
        <v>3.5661467969827498E-3</v>
      </c>
      <c r="P2913" s="44">
        <f>IFERROR(_xll.qlIndexFixing(ONIndex6M,I2913,TRUE,_xll.ohTrigger(RecalcTrigger,Trigger6M)),NA())</f>
        <v>2.9315164251286774E-3</v>
      </c>
      <c r="Q2913" s="145">
        <f>IFERROR(_xll.qlIndexFixing(ONIndex1Y,I2913,TRUE,_xll.ohTrigger(RecalcTrigger,Trigger1Y)),NA())</f>
        <v>3.8441368436448187E-3</v>
      </c>
    </row>
    <row r="2914" spans="2:17" x14ac:dyDescent="0.2">
      <c r="B2914" s="39" t="s">
        <v>42</v>
      </c>
      <c r="D2914" s="42">
        <f>_xll.qlCalendarAdvance(Calendar,$D2913,B2914,"f",FALSE)</f>
        <v>60185</v>
      </c>
      <c r="E2914" s="139">
        <f>_xll.qlInterestRateIndexValueDate(IndexON,D2914)</f>
        <v>60185</v>
      </c>
      <c r="F2914" s="155">
        <f>IFERROR(_xll.qlIndexFixing(IndexON,D2914,TRUE,_xll.ohTrigger(RecalcTrigger,TriggerON)),NA())</f>
        <v>3.4256491544493173E-3</v>
      </c>
      <c r="H2914" s="42">
        <f>_xll.qlCalendarAdvance(Calendar,$H2913,B2914,"f",FALSE)</f>
        <v>60185</v>
      </c>
      <c r="I2914" s="139">
        <f>_xll.qlInterestRateIndexValueDate(Index1M,$H2914)</f>
        <v>60189</v>
      </c>
      <c r="J2914" s="144">
        <f>IFERROR(_xll.qlIndexFixing(Index1M,$H2914,TRUE,_xll.ohTrigger(RecalcTrigger,Trigger1M)),NA())</f>
        <v>3.3617284204419621E-3</v>
      </c>
      <c r="K2914" s="44">
        <f>IFERROR(_xll.qlIndexFixing(Index3M,H2914,TRUE,_xll.ohTrigger(RecalcTrigger,Trigger3M)),NA())</f>
        <v>3.5697779194767401E-3</v>
      </c>
      <c r="L2914" s="44">
        <f>IFERROR(_xll.qlIndexFixing(Index6M,$H2914,TRUE,_xll.ohTrigger(RecalcTrigger,Trigger6M)),NA())</f>
        <v>2.9524943458689749E-3</v>
      </c>
      <c r="M2914" s="145">
        <f>IFERROR(_xll.qlIndexFixing(Index1Y,$H2914,TRUE,_xll.ohTrigger(RecalcTrigger,Trigger1Y)),NA())</f>
        <v>3.8673251544260366E-3</v>
      </c>
      <c r="N2914" s="144">
        <f>IFERROR(_xll.qlIndexFixing(ONIndex1M,I2914,TRUE,_xll.ohTrigger(RecalcTrigger,Trigger1M)),NA())</f>
        <v>3.3609821415581109E-3</v>
      </c>
      <c r="O2914" s="44">
        <f>IFERROR(_xll.qlIndexFixing(ONIndex3M,I2914,TRUE,_xll.ohTrigger(RecalcTrigger,Trigger3M)),NA())</f>
        <v>3.5663400300922632E-3</v>
      </c>
      <c r="P2914" s="44">
        <f>IFERROR(_xll.qlIndexFixing(ONIndex6M,I2914,TRUE,_xll.ohTrigger(RecalcTrigger,Trigger6M)),NA())</f>
        <v>2.9321696982442802E-3</v>
      </c>
      <c r="Q2914" s="145">
        <f>IFERROR(_xll.qlIndexFixing(ONIndex1Y,I2914,TRUE,_xll.ohTrigger(RecalcTrigger,Trigger1Y)),NA())</f>
        <v>3.8443746178451477E-3</v>
      </c>
    </row>
    <row r="2915" spans="2:17" x14ac:dyDescent="0.2">
      <c r="B2915" s="39" t="s">
        <v>42</v>
      </c>
      <c r="D2915" s="42">
        <f>_xll.qlCalendarAdvance(Calendar,$D2914,B2915,"f",FALSE)</f>
        <v>60192</v>
      </c>
      <c r="E2915" s="139">
        <f>_xll.qlInterestRateIndexValueDate(IndexON,D2915)</f>
        <v>60192</v>
      </c>
      <c r="F2915" s="155">
        <f>IFERROR(_xll.qlIndexFixing(IndexON,D2915,TRUE,_xll.ohTrigger(RecalcTrigger,TriggerON)),NA())</f>
        <v>3.4258338537984656E-3</v>
      </c>
      <c r="H2915" s="42">
        <f>_xll.qlCalendarAdvance(Calendar,$H2914,B2915,"f",FALSE)</f>
        <v>60192</v>
      </c>
      <c r="I2915" s="139">
        <f>_xll.qlInterestRateIndexValueDate(Index1M,$H2915)</f>
        <v>60196</v>
      </c>
      <c r="J2915" s="144">
        <f>IFERROR(_xll.qlIndexFixing(Index1M,$H2915,TRUE,_xll.ohTrigger(RecalcTrigger,Trigger1M)),NA())</f>
        <v>3.3618969910059211E-3</v>
      </c>
      <c r="K2915" s="44">
        <f>IFERROR(_xll.qlIndexFixing(Index3M,H2915,TRUE,_xll.ohTrigger(RecalcTrigger,Trigger3M)),NA())</f>
        <v>3.5701245959216823E-3</v>
      </c>
      <c r="L2915" s="44">
        <f>IFERROR(_xll.qlIndexFixing(Index6M,$H2915,TRUE,_xll.ohTrigger(RecalcTrigger,Trigger6M)),NA())</f>
        <v>2.9543322011707659E-3</v>
      </c>
      <c r="M2915" s="145">
        <f>IFERROR(_xll.qlIndexFixing(Index1Y,$H2915,TRUE,_xll.ohTrigger(RecalcTrigger,Trigger1Y)),NA())</f>
        <v>3.8681128446857943E-3</v>
      </c>
      <c r="N2915" s="144">
        <f>IFERROR(_xll.qlIndexFixing(ONIndex1M,I2915,TRUE,_xll.ohTrigger(RecalcTrigger,Trigger1M)),NA())</f>
        <v>3.3611127820964981E-3</v>
      </c>
      <c r="O2915" s="44">
        <f>IFERROR(_xll.qlIndexFixing(ONIndex3M,I2915,TRUE,_xll.ohTrigger(RecalcTrigger,Trigger3M)),NA())</f>
        <v>3.5665543693585988E-3</v>
      </c>
      <c r="P2915" s="44">
        <f>IFERROR(_xll.qlIndexFixing(ONIndex6M,I2915,TRUE,_xll.ohTrigger(RecalcTrigger,Trigger6M)),NA())</f>
        <v>2.9329085126938992E-3</v>
      </c>
      <c r="Q2915" s="145">
        <f>IFERROR(_xll.qlIndexFixing(ONIndex1Y,I2915,TRUE,_xll.ohTrigger(RecalcTrigger,Trigger1Y)),NA())</f>
        <v>3.8446324069951743E-3</v>
      </c>
    </row>
    <row r="2916" spans="2:17" x14ac:dyDescent="0.2">
      <c r="B2916" s="39" t="s">
        <v>42</v>
      </c>
      <c r="D2916" s="42">
        <f>_xll.qlCalendarAdvance(Calendar,$D2915,B2916,"f",FALSE)</f>
        <v>60199</v>
      </c>
      <c r="E2916" s="139">
        <f>_xll.qlInterestRateIndexValueDate(IndexON,D2916)</f>
        <v>60199</v>
      </c>
      <c r="F2916" s="155">
        <f>IFERROR(_xll.qlIndexFixing(IndexON,D2916,TRUE,_xll.ohTrigger(RecalcTrigger,TriggerON)),NA())</f>
        <v>3.4260378186701246E-3</v>
      </c>
      <c r="H2916" s="42">
        <f>_xll.qlCalendarAdvance(Calendar,$H2915,B2916,"f",FALSE)</f>
        <v>60199</v>
      </c>
      <c r="I2916" s="139">
        <f>_xll.qlInterestRateIndexValueDate(Index1M,$H2916)</f>
        <v>60203</v>
      </c>
      <c r="J2916" s="144">
        <f>IFERROR(_xll.qlIndexFixing(Index1M,$H2916,TRUE,_xll.ohTrigger(RecalcTrigger,Trigger1M)),NA())</f>
        <v>3.3620859941545368E-3</v>
      </c>
      <c r="K2916" s="44">
        <f>IFERROR(_xll.qlIndexFixing(Index3M,H2916,TRUE,_xll.ohTrigger(RecalcTrigger,Trigger3M)),NA())</f>
        <v>3.5704926086054874E-3</v>
      </c>
      <c r="L2916" s="44">
        <f>IFERROR(_xll.qlIndexFixing(Index6M,$H2916,TRUE,_xll.ohTrigger(RecalcTrigger,Trigger6M)),NA())</f>
        <v>2.9562574975164134E-3</v>
      </c>
      <c r="M2916" s="145">
        <f>IFERROR(_xll.qlIndexFixing(Index1Y,$H2916,TRUE,_xll.ohTrigger(RecalcTrigger,Trigger1Y)),NA())</f>
        <v>3.8689213430199393E-3</v>
      </c>
      <c r="N2916" s="144">
        <f>IFERROR(_xll.qlIndexFixing(ONIndex1M,I2916,TRUE,_xll.ohTrigger(RecalcTrigger,Trigger1M)),NA())</f>
        <v>3.361263796097802E-3</v>
      </c>
      <c r="O2916" s="44">
        <f>IFERROR(_xll.qlIndexFixing(ONIndex3M,I2916,TRUE,_xll.ohTrigger(RecalcTrigger,Trigger3M)),NA())</f>
        <v>3.5667898437985457E-3</v>
      </c>
      <c r="P2916" s="44">
        <f>IFERROR(_xll.qlIndexFixing(ONIndex6M,I2916,TRUE,_xll.ohTrigger(RecalcTrigger,Trigger6M)),NA())</f>
        <v>2.9337329982936922E-3</v>
      </c>
      <c r="Q2916" s="145">
        <f>IFERROR(_xll.qlIndexFixing(ONIndex1Y,I2916,TRUE,_xll.ohTrigger(RecalcTrigger,Trigger1Y)),NA())</f>
        <v>3.8449102375537336E-3</v>
      </c>
    </row>
    <row r="2917" spans="2:17" x14ac:dyDescent="0.2">
      <c r="B2917" s="39" t="s">
        <v>42</v>
      </c>
      <c r="D2917" s="42">
        <f>_xll.qlCalendarAdvance(Calendar,$D2916,B2917,"f",FALSE)</f>
        <v>60206</v>
      </c>
      <c r="E2917" s="139">
        <f>_xll.qlInterestRateIndexValueDate(IndexON,D2917)</f>
        <v>60206</v>
      </c>
      <c r="F2917" s="155">
        <f>IFERROR(_xll.qlIndexFixing(IndexON,D2917,TRUE,_xll.ohTrigger(RecalcTrigger,TriggerON)),NA())</f>
        <v>3.4262610758695189E-3</v>
      </c>
      <c r="H2917" s="42">
        <f>_xll.qlCalendarAdvance(Calendar,$H2916,B2917,"f",FALSE)</f>
        <v>60206</v>
      </c>
      <c r="I2917" s="139">
        <f>_xll.qlInterestRateIndexValueDate(Index1M,$H2917)</f>
        <v>60210</v>
      </c>
      <c r="J2917" s="144">
        <f>IFERROR(_xll.qlIndexFixing(Index1M,$H2917,TRUE,_xll.ohTrigger(RecalcTrigger,Trigger1M)),NA())</f>
        <v>3.3622630552612165E-3</v>
      </c>
      <c r="K2917" s="44">
        <f>IFERROR(_xll.qlIndexFixing(Index3M,H2917,TRUE,_xll.ohTrigger(RecalcTrigger,Trigger3M)),NA())</f>
        <v>3.5708819868038675E-3</v>
      </c>
      <c r="L2917" s="44">
        <f>IFERROR(_xll.qlIndexFixing(Index6M,$H2917,TRUE,_xll.ohTrigger(RecalcTrigger,Trigger6M)),NA())</f>
        <v>2.9580844671408218E-3</v>
      </c>
      <c r="M2917" s="145">
        <f>IFERROR(_xll.qlIndexFixing(Index1Y,$H2917,TRUE,_xll.ohTrigger(RecalcTrigger,Trigger1Y)),NA())</f>
        <v>3.869750676219314E-3</v>
      </c>
      <c r="N2917" s="144">
        <f>IFERROR(_xll.qlIndexFixing(ONIndex1M,I2917,TRUE,_xll.ohTrigger(RecalcTrigger,Trigger1M)),NA())</f>
        <v>3.3614352123390034E-3</v>
      </c>
      <c r="O2917" s="44">
        <f>IFERROR(_xll.qlIndexFixing(ONIndex3M,I2917,TRUE,_xll.ohTrigger(RecalcTrigger,Trigger3M)),NA())</f>
        <v>3.567046482748637E-3</v>
      </c>
      <c r="P2917" s="44">
        <f>IFERROR(_xll.qlIndexFixing(ONIndex6M,I2917,TRUE,_xll.ohTrigger(RecalcTrigger,Trigger6M)),NA())</f>
        <v>2.9346432845400727E-3</v>
      </c>
      <c r="Q2917" s="145">
        <f>IFERROR(_xll.qlIndexFixing(ONIndex1Y,I2917,TRUE,_xll.ohTrigger(RecalcTrigger,Trigger1Y)),NA())</f>
        <v>3.845208136219469E-3</v>
      </c>
    </row>
    <row r="2918" spans="2:17" x14ac:dyDescent="0.2">
      <c r="B2918" s="39" t="s">
        <v>42</v>
      </c>
      <c r="D2918" s="42">
        <f>_xll.qlCalendarAdvance(Calendar,$D2917,B2918,"f",FALSE)</f>
        <v>60213</v>
      </c>
      <c r="E2918" s="139">
        <f>_xll.qlInterestRateIndexValueDate(IndexON,D2918)</f>
        <v>60213</v>
      </c>
      <c r="F2918" s="155">
        <f>IFERROR(_xll.qlIndexFixing(IndexON,D2918,TRUE,_xll.ohTrigger(RecalcTrigger,TriggerON)),NA())</f>
        <v>3.4265036524949721E-3</v>
      </c>
      <c r="H2918" s="42">
        <f>_xll.qlCalendarAdvance(Calendar,$H2917,B2918,"f",FALSE)</f>
        <v>60213</v>
      </c>
      <c r="I2918" s="139">
        <f>_xll.qlInterestRateIndexValueDate(Index1M,$H2918)</f>
        <v>60217</v>
      </c>
      <c r="J2918" s="144">
        <f>IFERROR(_xll.qlIndexFixing(Index1M,$H2918,TRUE,_xll.ohTrigger(RecalcTrigger,Trigger1M)),NA())</f>
        <v>3.3624915416217149E-3</v>
      </c>
      <c r="K2918" s="44">
        <f>IFERROR(_xll.qlIndexFixing(Index3M,H2918,TRUE,_xll.ohTrigger(RecalcTrigger,Trigger3M)),NA())</f>
        <v>3.571292759791666E-3</v>
      </c>
      <c r="L2918" s="44">
        <f>IFERROR(_xll.qlIndexFixing(Index6M,$H2918,TRUE,_xll.ohTrigger(RecalcTrigger,Trigger6M)),NA())</f>
        <v>2.9601787097539604E-3</v>
      </c>
      <c r="M2918" s="145">
        <f>IFERROR(_xll.qlIndexFixing(Index1Y,$H2918,TRUE,_xll.ohTrigger(RecalcTrigger,Trigger1Y)),NA())</f>
        <v>3.8706008710758582E-3</v>
      </c>
      <c r="N2918" s="144">
        <f>IFERROR(_xll.qlIndexFixing(ONIndex1M,I2918,TRUE,_xll.ohTrigger(RecalcTrigger,Trigger1M)),NA())</f>
        <v>3.3616270595970832E-3</v>
      </c>
      <c r="O2918" s="44">
        <f>IFERROR(_xll.qlIndexFixing(ONIndex3M,I2918,TRUE,_xll.ohTrigger(RecalcTrigger,Trigger3M)),NA())</f>
        <v>3.5673243153855339E-3</v>
      </c>
      <c r="P2918" s="44">
        <f>IFERROR(_xll.qlIndexFixing(ONIndex6M,I2918,TRUE,_xll.ohTrigger(RecalcTrigger,Trigger6M)),NA())</f>
        <v>2.9356395010893266E-3</v>
      </c>
      <c r="Q2918" s="145">
        <f>IFERROR(_xll.qlIndexFixing(ONIndex1Y,I2918,TRUE,_xll.ohTrigger(RecalcTrigger,Trigger1Y)),NA())</f>
        <v>3.8455261295311516E-3</v>
      </c>
    </row>
    <row r="2919" spans="2:17" x14ac:dyDescent="0.2">
      <c r="B2919" s="39" t="s">
        <v>42</v>
      </c>
      <c r="D2919" s="42">
        <f>_xll.qlCalendarAdvance(Calendar,$D2918,B2919,"f",FALSE)</f>
        <v>60220</v>
      </c>
      <c r="E2919" s="139">
        <f>_xll.qlInterestRateIndexValueDate(IndexON,D2919)</f>
        <v>60220</v>
      </c>
      <c r="F2919" s="155">
        <f>IFERROR(_xll.qlIndexFixing(IndexON,D2919,TRUE,_xll.ohTrigger(RecalcTrigger,TriggerON)),NA())</f>
        <v>3.4267655754316451E-3</v>
      </c>
      <c r="H2919" s="42">
        <f>_xll.qlCalendarAdvance(Calendar,$H2918,B2919,"f",FALSE)</f>
        <v>60220</v>
      </c>
      <c r="I2919" s="139">
        <f>_xll.qlInterestRateIndexValueDate(Index1M,$H2919)</f>
        <v>60224</v>
      </c>
      <c r="J2919" s="144">
        <f>IFERROR(_xll.qlIndexFixing(Index1M,$H2919,TRUE,_xll.ohTrigger(RecalcTrigger,Trigger1M)),NA())</f>
        <v>3.3627405445120218E-3</v>
      </c>
      <c r="K2919" s="44">
        <f>IFERROR(_xll.qlIndexFixing(Index3M,H2919,TRUE,_xll.ohTrigger(RecalcTrigger,Trigger3M)),NA())</f>
        <v>3.571724956844595E-3</v>
      </c>
      <c r="L2919" s="44">
        <f>IFERROR(_xll.qlIndexFixing(Index6M,$H2919,TRUE,_xll.ohTrigger(RecalcTrigger,Trigger6M)),NA())</f>
        <v>2.9623607735618351E-3</v>
      </c>
      <c r="M2919" s="145">
        <f>IFERROR(_xll.qlIndexFixing(Index1Y,$H2919,TRUE,_xll.ohTrigger(RecalcTrigger,Trigger1Y)),NA())</f>
        <v>3.8714719543826042E-3</v>
      </c>
      <c r="N2919" s="144">
        <f>IFERROR(_xll.qlIndexFixing(ONIndex1M,I2919,TRUE,_xll.ohTrigger(RecalcTrigger,Trigger1M)),NA())</f>
        <v>3.3618393664891499E-3</v>
      </c>
      <c r="O2919" s="44">
        <f>IFERROR(_xll.qlIndexFixing(ONIndex3M,I2919,TRUE,_xll.ohTrigger(RecalcTrigger,Trigger3M)),NA())</f>
        <v>3.5676233711257055E-3</v>
      </c>
      <c r="P2919" s="44">
        <f>IFERROR(_xll.qlIndexFixing(ONIndex6M,I2919,TRUE,_xll.ohTrigger(RecalcTrigger,Trigger6M)),NA())</f>
        <v>2.9367217774378673E-3</v>
      </c>
      <c r="Q2919" s="145">
        <f>IFERROR(_xll.qlIndexFixing(ONIndex1Y,I2919,TRUE,_xll.ohTrigger(RecalcTrigger,Trigger1Y)),NA())</f>
        <v>3.8458642442673607E-3</v>
      </c>
    </row>
    <row r="2920" spans="2:17" x14ac:dyDescent="0.2">
      <c r="B2920" s="39" t="s">
        <v>42</v>
      </c>
      <c r="D2920" s="42">
        <f>_xll.qlCalendarAdvance(Calendar,$D2919,B2920,"f",FALSE)</f>
        <v>60227</v>
      </c>
      <c r="E2920" s="139">
        <f>_xll.qlInterestRateIndexValueDate(IndexON,D2920)</f>
        <v>60227</v>
      </c>
      <c r="F2920" s="155">
        <f>IFERROR(_xll.qlIndexFixing(IndexON,D2920,TRUE,_xll.ohTrigger(RecalcTrigger,TriggerON)),NA())</f>
        <v>3.4270468715380531E-3</v>
      </c>
      <c r="H2920" s="42">
        <f>_xll.qlCalendarAdvance(Calendar,$H2919,B2920,"f",FALSE)</f>
        <v>60227</v>
      </c>
      <c r="I2920" s="139">
        <f>_xll.qlInterestRateIndexValueDate(Index1M,$H2920)</f>
        <v>60231</v>
      </c>
      <c r="J2920" s="144">
        <f>IFERROR(_xll.qlIndexFixing(Index1M,$H2920,TRUE,_xll.ohTrigger(RecalcTrigger,Trigger1M)),NA())</f>
        <v>3.3631581950555045E-3</v>
      </c>
      <c r="K2920" s="44">
        <f>IFERROR(_xll.qlIndexFixing(Index3M,H2920,TRUE,_xll.ohTrigger(RecalcTrigger,Trigger3M)),NA())</f>
        <v>3.5721786072366291E-3</v>
      </c>
      <c r="L2920" s="44">
        <f>IFERROR(_xll.qlIndexFixing(Index6M,$H2920,TRUE,_xll.ohTrigger(RecalcTrigger,Trigger6M)),NA())</f>
        <v>2.9646307886438193E-3</v>
      </c>
      <c r="M2920" s="145">
        <f>IFERROR(_xll.qlIndexFixing(Index1Y,$H2920,TRUE,_xll.ohTrigger(RecalcTrigger,Trigger1Y)),NA())</f>
        <v>3.8723639529343384E-3</v>
      </c>
      <c r="N2920" s="144">
        <f>IFERROR(_xll.qlIndexFixing(ONIndex1M,I2920,TRUE,_xll.ohTrigger(RecalcTrigger,Trigger1M)),NA())</f>
        <v>3.3620721617921845E-3</v>
      </c>
      <c r="O2920" s="44">
        <f>IFERROR(_xll.qlIndexFixing(ONIndex3M,I2920,TRUE,_xll.ohTrigger(RecalcTrigger,Trigger3M)),NA())</f>
        <v>3.5679436789859409E-3</v>
      </c>
      <c r="P2920" s="44">
        <f>IFERROR(_xll.qlIndexFixing(ONIndex6M,I2920,TRUE,_xll.ohTrigger(RecalcTrigger,Trigger6M)),NA())</f>
        <v>2.9378902432419807E-3</v>
      </c>
      <c r="Q2920" s="145">
        <f>IFERROR(_xll.qlIndexFixing(ONIndex1Y,I2920,TRUE,_xll.ohTrigger(RecalcTrigger,Trigger1Y)),NA())</f>
        <v>3.8462225070468037E-3</v>
      </c>
    </row>
    <row r="2921" spans="2:17" x14ac:dyDescent="0.2">
      <c r="B2921" s="39" t="s">
        <v>42</v>
      </c>
      <c r="D2921" s="42">
        <f>_xll.qlCalendarAdvance(Calendar,$D2920,B2921,"f",FALSE)</f>
        <v>60234</v>
      </c>
      <c r="E2921" s="139">
        <f>_xll.qlInterestRateIndexValueDate(IndexON,D2921)</f>
        <v>60234</v>
      </c>
      <c r="F2921" s="155">
        <f>IFERROR(_xll.qlIndexFixing(IndexON,D2921,TRUE,_xll.ohTrigger(RecalcTrigger,TriggerON)),NA())</f>
        <v>3.4273475678592291E-3</v>
      </c>
      <c r="H2921" s="42">
        <f>_xll.qlCalendarAdvance(Calendar,$H2920,B2921,"f",FALSE)</f>
        <v>60234</v>
      </c>
      <c r="I2921" s="139">
        <f>_xll.qlInterestRateIndexValueDate(Index1M,$H2921)</f>
        <v>60238</v>
      </c>
      <c r="J2921" s="144">
        <f>IFERROR(_xll.qlIndexFixing(Index1M,$H2921,TRUE,_xll.ohTrigger(RecalcTrigger,Trigger1M)),NA())</f>
        <v>3.3633385042218119E-3</v>
      </c>
      <c r="K2921" s="44">
        <f>IFERROR(_xll.qlIndexFixing(Index3M,H2921,TRUE,_xll.ohTrigger(RecalcTrigger,Trigger3M)),NA())</f>
        <v>3.5725424479737811E-3</v>
      </c>
      <c r="L2921" s="44">
        <f>IFERROR(_xll.qlIndexFixing(Index6M,$H2921,TRUE,_xll.ohTrigger(RecalcTrigger,Trigger6M)),NA())</f>
        <v>2.9672001469794496E-3</v>
      </c>
      <c r="M2921" s="145">
        <f>IFERROR(_xll.qlIndexFixing(Index1Y,$H2921,TRUE,_xll.ohTrigger(RecalcTrigger,Trigger1Y)),NA())</f>
        <v>3.8732768935269414E-3</v>
      </c>
      <c r="N2921" s="144">
        <f>IFERROR(_xll.qlIndexFixing(ONIndex1M,I2921,TRUE,_xll.ohTrigger(RecalcTrigger,Trigger1M)),NA())</f>
        <v>3.3623254742831676E-3</v>
      </c>
      <c r="O2921" s="44">
        <f>IFERROR(_xll.qlIndexFixing(ONIndex3M,I2921,TRUE,_xll.ohTrigger(RecalcTrigger,Trigger3M)),NA())</f>
        <v>3.5682852682228372E-3</v>
      </c>
      <c r="P2921" s="44">
        <f>IFERROR(_xll.qlIndexFixing(ONIndex6M,I2921,TRUE,_xll.ohTrigger(RecalcTrigger,Trigger6M)),NA())</f>
        <v>2.9391450281579523E-3</v>
      </c>
      <c r="Q2921" s="145">
        <f>IFERROR(_xll.qlIndexFixing(ONIndex1Y,I2921,TRUE,_xll.ohTrigger(RecalcTrigger,Trigger1Y)),NA())</f>
        <v>3.8466009444082516E-3</v>
      </c>
    </row>
    <row r="2922" spans="2:17" x14ac:dyDescent="0.2">
      <c r="B2922" s="39" t="s">
        <v>42</v>
      </c>
      <c r="D2922" s="42">
        <f>_xll.qlCalendarAdvance(Calendar,$D2921,B2922,"f",FALSE)</f>
        <v>60241</v>
      </c>
      <c r="E2922" s="139">
        <f>_xll.qlInterestRateIndexValueDate(IndexON,D2922)</f>
        <v>60241</v>
      </c>
      <c r="F2922" s="155">
        <f>IFERROR(_xll.qlIndexFixing(IndexON,D2922,TRUE,_xll.ohTrigger(RecalcTrigger,TriggerON)),NA())</f>
        <v>3.4276676913069792E-3</v>
      </c>
      <c r="H2922" s="42">
        <f>_xll.qlCalendarAdvance(Calendar,$H2921,B2922,"f",FALSE)</f>
        <v>60241</v>
      </c>
      <c r="I2922" s="139">
        <f>_xll.qlInterestRateIndexValueDate(Index1M,$H2922)</f>
        <v>60245</v>
      </c>
      <c r="J2922" s="144">
        <f>IFERROR(_xll.qlIndexFixing(Index1M,$H2922,TRUE,_xll.ohTrigger(RecalcTrigger,Trigger1M)),NA())</f>
        <v>3.3636507061918946E-3</v>
      </c>
      <c r="K2922" s="44">
        <f>IFERROR(_xll.qlIndexFixing(Index3M,H2922,TRUE,_xll.ohTrigger(RecalcTrigger,Trigger3M)),NA())</f>
        <v>3.5730359991044125E-3</v>
      </c>
      <c r="L2922" s="44">
        <f>IFERROR(_xll.qlIndexFixing(Index6M,$H2922,TRUE,_xll.ohTrigger(RecalcTrigger,Trigger6M)),NA())</f>
        <v>2.9696528210015711E-3</v>
      </c>
      <c r="M2922" s="145">
        <f>IFERROR(_xll.qlIndexFixing(Index1Y,$H2922,TRUE,_xll.ohTrigger(RecalcTrigger,Trigger1Y)),NA())</f>
        <v>3.8742108029580454E-3</v>
      </c>
      <c r="N2922" s="144">
        <f>IFERROR(_xll.qlIndexFixing(ONIndex1M,I2922,TRUE,_xll.ohTrigger(RecalcTrigger,Trigger1M)),NA())</f>
        <v>3.3625993325792081E-3</v>
      </c>
      <c r="O2922" s="44">
        <f>IFERROR(_xll.qlIndexFixing(ONIndex3M,I2922,TRUE,_xll.ohTrigger(RecalcTrigger,Trigger3M)),NA())</f>
        <v>3.5686481682528637E-3</v>
      </c>
      <c r="P2922" s="44">
        <f>IFERROR(_xll.qlIndexFixing(ONIndex6M,I2922,TRUE,_xll.ohTrigger(RecalcTrigger,Trigger6M)),NA())</f>
        <v>2.9404862616821958E-3</v>
      </c>
      <c r="Q2922" s="145">
        <f>IFERROR(_xll.qlIndexFixing(ONIndex1Y,I2922,TRUE,_xll.ohTrigger(RecalcTrigger,Trigger1Y)),NA())</f>
        <v>3.8469995830503478E-3</v>
      </c>
    </row>
    <row r="2923" spans="2:17" x14ac:dyDescent="0.2">
      <c r="B2923" s="39" t="s">
        <v>42</v>
      </c>
      <c r="D2923" s="42">
        <f>_xll.qlCalendarAdvance(Calendar,$D2922,B2923,"f",FALSE)</f>
        <v>60248</v>
      </c>
      <c r="E2923" s="139">
        <f>_xll.qlInterestRateIndexValueDate(IndexON,D2923)</f>
        <v>60248</v>
      </c>
      <c r="F2923" s="155">
        <f>IFERROR(_xll.qlIndexFixing(IndexON,D2923,TRUE,_xll.ohTrigger(RecalcTrigger,TriggerON)),NA())</f>
        <v>3.4280072688464003E-3</v>
      </c>
      <c r="H2923" s="42">
        <f>_xll.qlCalendarAdvance(Calendar,$H2922,B2923,"f",FALSE)</f>
        <v>60248</v>
      </c>
      <c r="I2923" s="139">
        <f>_xll.qlInterestRateIndexValueDate(Index1M,$H2923)</f>
        <v>60252</v>
      </c>
      <c r="J2923" s="144">
        <f>IFERROR(_xll.qlIndexFixing(Index1M,$H2923,TRUE,_xll.ohTrigger(RecalcTrigger,Trigger1M)),NA())</f>
        <v>3.3639835418502839E-3</v>
      </c>
      <c r="K2923" s="44">
        <f>IFERROR(_xll.qlIndexFixing(Index3M,H2923,TRUE,_xll.ohTrigger(RecalcTrigger,Trigger3M)),NA())</f>
        <v>3.573551086796023E-3</v>
      </c>
      <c r="L2923" s="44">
        <f>IFERROR(_xll.qlIndexFixing(Index6M,$H2923,TRUE,_xll.ohTrigger(RecalcTrigger,Trigger6M)),NA())</f>
        <v>2.9721938466521236E-3</v>
      </c>
      <c r="M2923" s="145">
        <f>IFERROR(_xll.qlIndexFixing(Index1Y,$H2923,TRUE,_xll.ohTrigger(RecalcTrigger,Trigger1Y)),NA())</f>
        <v>3.8751657080268163E-3</v>
      </c>
      <c r="N2923" s="144">
        <f>IFERROR(_xll.qlIndexFixing(ONIndex1M,I2923,TRUE,_xll.ohTrigger(RecalcTrigger,Trigger1M)),NA())</f>
        <v>3.3628937654572866E-3</v>
      </c>
      <c r="O2923" s="44">
        <f>IFERROR(_xll.qlIndexFixing(ONIndex3M,I2923,TRUE,_xll.ohTrigger(RecalcTrigger,Trigger3M)),NA())</f>
        <v>3.5690324082526814E-3</v>
      </c>
      <c r="P2923" s="44">
        <f>IFERROR(_xll.qlIndexFixing(ONIndex6M,I2923,TRUE,_xll.ohTrigger(RecalcTrigger,Trigger6M)),NA())</f>
        <v>2.941914073550933E-3</v>
      </c>
      <c r="Q2923" s="145">
        <f>IFERROR(_xll.qlIndexFixing(ONIndex1Y,I2923,TRUE,_xll.ohTrigger(RecalcTrigger,Trigger1Y)),NA())</f>
        <v>3.8474184495917996E-3</v>
      </c>
    </row>
    <row r="2924" spans="2:17" x14ac:dyDescent="0.2">
      <c r="B2924" s="39" t="s">
        <v>42</v>
      </c>
      <c r="D2924" s="42">
        <f>_xll.qlCalendarAdvance(Calendar,$D2923,B2924,"f",FALSE)</f>
        <v>60255</v>
      </c>
      <c r="E2924" s="139">
        <f>_xll.qlInterestRateIndexValueDate(IndexON,D2924)</f>
        <v>60255</v>
      </c>
      <c r="F2924" s="155">
        <f>IFERROR(_xll.qlIndexFixing(IndexON,D2924,TRUE,_xll.ohTrigger(RecalcTrigger,TriggerON)),NA())</f>
        <v>3.4283663273892984E-3</v>
      </c>
      <c r="H2924" s="42">
        <f>_xll.qlCalendarAdvance(Calendar,$H2923,B2924,"f",FALSE)</f>
        <v>60255</v>
      </c>
      <c r="I2924" s="139">
        <f>_xll.qlInterestRateIndexValueDate(Index1M,$H2924)</f>
        <v>60259</v>
      </c>
      <c r="J2924" s="144">
        <f>IFERROR(_xll.qlIndexFixing(Index1M,$H2924,TRUE,_xll.ohTrigger(RecalcTrigger,Trigger1M)),NA())</f>
        <v>3.3643370399198099E-3</v>
      </c>
      <c r="K2924" s="44">
        <f>IFERROR(_xll.qlIndexFixing(Index3M,H2924,TRUE,_xll.ohTrigger(RecalcTrigger,Trigger3M)),NA())</f>
        <v>3.5740877403229732E-3</v>
      </c>
      <c r="L2924" s="44">
        <f>IFERROR(_xll.qlIndexFixing(Index6M,$H2924,TRUE,_xll.ohTrigger(RecalcTrigger,Trigger6M)),NA())</f>
        <v>2.9748233540639346E-3</v>
      </c>
      <c r="M2924" s="145">
        <f>IFERROR(_xll.qlIndexFixing(Index1Y,$H2924,TRUE,_xll.ohTrigger(RecalcTrigger,Trigger1Y)),NA())</f>
        <v>3.8761416355337333E-3</v>
      </c>
      <c r="N2924" s="144">
        <f>IFERROR(_xll.qlIndexFixing(ONIndex1M,I2924,TRUE,_xll.ohTrigger(RecalcTrigger,Trigger1M)),NA())</f>
        <v>3.3633980837244337E-3</v>
      </c>
      <c r="O2924" s="44">
        <f>IFERROR(_xll.qlIndexFixing(ONIndex3M,I2924,TRUE,_xll.ohTrigger(RecalcTrigger,Trigger3M)),NA())</f>
        <v>3.5696793996731202E-3</v>
      </c>
      <c r="P2924" s="44">
        <f>IFERROR(_xll.qlIndexFixing(ONIndex6M,I2924,TRUE,_xll.ohTrigger(RecalcTrigger,Trigger6M)),NA())</f>
        <v>2.944333012919742E-3</v>
      </c>
      <c r="Q2924" s="145">
        <f>IFERROR(_xll.qlIndexFixing(ONIndex1Y,I2924,TRUE,_xll.ohTrigger(RecalcTrigger,Trigger1Y)),NA())</f>
        <v>3.8481176012084006E-3</v>
      </c>
    </row>
    <row r="2925" spans="2:17" x14ac:dyDescent="0.2">
      <c r="B2925" s="39" t="s">
        <v>42</v>
      </c>
      <c r="D2925" s="42">
        <f>_xll.qlCalendarAdvance(Calendar,$D2924,B2925,"f",FALSE)</f>
        <v>60265</v>
      </c>
      <c r="E2925" s="139">
        <f>_xll.qlInterestRateIndexValueDate(IndexON,D2925)</f>
        <v>60265</v>
      </c>
      <c r="F2925" s="155">
        <f>IFERROR(_xll.qlIndexFixing(IndexON,D2925,TRUE,_xll.ohTrigger(RecalcTrigger,TriggerON)),NA())</f>
        <v>3.4288238517277136E-3</v>
      </c>
      <c r="H2925" s="42">
        <f>_xll.qlCalendarAdvance(Calendar,$H2924,B2925,"f",FALSE)</f>
        <v>60265</v>
      </c>
      <c r="I2925" s="139">
        <f>_xll.qlInterestRateIndexValueDate(Index1M,$H2925)</f>
        <v>60267</v>
      </c>
      <c r="J2925" s="144">
        <f>IFERROR(_xll.qlIndexFixing(Index1M,$H2925,TRUE,_xll.ohTrigger(RecalcTrigger,Trigger1M)),NA())</f>
        <v>3.3647219519048477E-3</v>
      </c>
      <c r="K2925" s="44">
        <f>IFERROR(_xll.qlIndexFixing(Index3M,H2925,TRUE,_xll.ohTrigger(RecalcTrigger,Trigger3M)),NA())</f>
        <v>3.5747275033397585E-3</v>
      </c>
      <c r="L2925" s="44">
        <f>IFERROR(_xll.qlIndexFixing(Index6M,$H2925,TRUE,_xll.ohTrigger(RecalcTrigger,Trigger6M)),NA())</f>
        <v>2.9776993162232523E-3</v>
      </c>
      <c r="M2925" s="145">
        <f>IFERROR(_xll.qlIndexFixing(Index1Y,$H2925,TRUE,_xll.ohTrigger(RecalcTrigger,Trigger1Y)),NA())</f>
        <v>3.8772827573979127E-3</v>
      </c>
      <c r="N2925" s="144">
        <f>IFERROR(_xll.qlIndexFixing(ONIndex1M,I2925,TRUE,_xll.ohTrigger(RecalcTrigger,Trigger1M)),NA())</f>
        <v>3.3637455544166528E-3</v>
      </c>
      <c r="O2925" s="44">
        <f>IFERROR(_xll.qlIndexFixing(ONIndex3M,I2925,TRUE,_xll.ohTrigger(RecalcTrigger,Trigger3M)),NA())</f>
        <v>3.5701186480707747E-3</v>
      </c>
      <c r="P2925" s="44">
        <f>IFERROR(_xll.qlIndexFixing(ONIndex6M,I2925,TRUE,_xll.ohTrigger(RecalcTrigger,Trigger6M)),NA())</f>
        <v>2.9459840497469969E-3</v>
      </c>
      <c r="Q2925" s="145">
        <f>IFERROR(_xll.qlIndexFixing(ONIndex1Y,I2925,TRUE,_xll.ohTrigger(RecalcTrigger,Trigger1Y)),NA())</f>
        <v>3.8485886046846218E-3</v>
      </c>
    </row>
    <row r="2926" spans="2:17" x14ac:dyDescent="0.2">
      <c r="B2926" s="39" t="s">
        <v>42</v>
      </c>
      <c r="D2926" s="42">
        <f>_xll.qlCalendarAdvance(Calendar,$D2925,B2926,"f",FALSE)</f>
        <v>60272</v>
      </c>
      <c r="E2926" s="139">
        <f>_xll.qlInterestRateIndexValueDate(IndexON,D2926)</f>
        <v>60272</v>
      </c>
      <c r="F2926" s="155">
        <f>IFERROR(_xll.qlIndexFixing(IndexON,D2926,TRUE,_xll.ohTrigger(RecalcTrigger,TriggerON)),NA())</f>
        <v>3.4292275316172294E-3</v>
      </c>
      <c r="H2926" s="42">
        <f>_xll.qlCalendarAdvance(Calendar,$H2925,B2926,"f",FALSE)</f>
        <v>60272</v>
      </c>
      <c r="I2926" s="139">
        <f>_xll.qlInterestRateIndexValueDate(Index1M,$H2926)</f>
        <v>60274</v>
      </c>
      <c r="J2926" s="144">
        <f>IFERROR(_xll.qlIndexFixing(Index1M,$H2926,TRUE,_xll.ohTrigger(RecalcTrigger,Trigger1M)),NA())</f>
        <v>3.3652564931096023E-3</v>
      </c>
      <c r="K2926" s="44">
        <f>IFERROR(_xll.qlIndexFixing(Index3M,H2926,TRUE,_xll.ohTrigger(RecalcTrigger,Trigger3M)),NA())</f>
        <v>3.575310467958559E-3</v>
      </c>
      <c r="L2926" s="44">
        <f>IFERROR(_xll.qlIndexFixing(Index6M,$H2926,TRUE,_xll.ohTrigger(RecalcTrigger,Trigger6M)),NA())</f>
        <v>2.9805124579410569E-3</v>
      </c>
      <c r="M2926" s="145">
        <f>IFERROR(_xll.qlIndexFixing(Index1Y,$H2926,TRUE,_xll.ohTrigger(RecalcTrigger,Trigger1Y)),NA())</f>
        <v>3.8783038232391058E-3</v>
      </c>
      <c r="N2926" s="144">
        <f>IFERROR(_xll.qlIndexFixing(ONIndex1M,I2926,TRUE,_xll.ohTrigger(RecalcTrigger,Trigger1M)),NA())</f>
        <v>3.3640379813526522E-3</v>
      </c>
      <c r="O2926" s="44">
        <f>IFERROR(_xll.qlIndexFixing(ONIndex3M,I2926,TRUE,_xll.ohTrigger(RecalcTrigger,Trigger3M)),NA())</f>
        <v>3.5704810819137123E-3</v>
      </c>
      <c r="P2926" s="44">
        <f>IFERROR(_xll.qlIndexFixing(ONIndex6M,I2926,TRUE,_xll.ohTrigger(RecalcTrigger,Trigger6M)),NA())</f>
        <v>2.9472413655184937E-3</v>
      </c>
      <c r="Q2926" s="145">
        <f>IFERROR(_xll.qlIndexFixing(ONIndex1Y,I2926,TRUE,_xll.ohTrigger(RecalcTrigger,Trigger1Y)),NA())</f>
        <v>3.8489787662943087E-3</v>
      </c>
    </row>
    <row r="2927" spans="2:17" x14ac:dyDescent="0.2">
      <c r="B2927" s="39" t="s">
        <v>42</v>
      </c>
      <c r="D2927" s="42">
        <f>_xll.qlCalendarAdvance(Calendar,$D2926,B2927,"f",FALSE)</f>
        <v>60279</v>
      </c>
      <c r="E2927" s="139">
        <f>_xll.qlInterestRateIndexValueDate(IndexON,D2927)</f>
        <v>60279</v>
      </c>
      <c r="F2927" s="155">
        <f>IFERROR(_xll.qlIndexFixing(IndexON,D2927,TRUE,_xll.ohTrigger(RecalcTrigger,TriggerON)),NA())</f>
        <v>3.4296507805731125E-3</v>
      </c>
      <c r="H2927" s="42">
        <f>_xll.qlCalendarAdvance(Calendar,$H2926,B2927,"f",FALSE)</f>
        <v>60279</v>
      </c>
      <c r="I2927" s="139">
        <f>_xll.qlInterestRateIndexValueDate(Index1M,$H2927)</f>
        <v>60281</v>
      </c>
      <c r="J2927" s="144">
        <f>IFERROR(_xll.qlIndexFixing(Index1M,$H2927,TRUE,_xll.ohTrigger(RecalcTrigger,Trigger1M)),NA())</f>
        <v>3.3656780952518906E-3</v>
      </c>
      <c r="K2927" s="44">
        <f>IFERROR(_xll.qlIndexFixing(Index3M,H2927,TRUE,_xll.ohTrigger(RecalcTrigger,Trigger3M)),NA())</f>
        <v>3.5759150904262071E-3</v>
      </c>
      <c r="L2927" s="44">
        <f>IFERROR(_xll.qlIndexFixing(Index6M,$H2927,TRUE,_xll.ohTrigger(RecalcTrigger,Trigger6M)),NA())</f>
        <v>2.9834144804338661E-3</v>
      </c>
      <c r="M2927" s="145">
        <f>IFERROR(_xll.qlIndexFixing(Index1Y,$H2927,TRUE,_xll.ohTrigger(RecalcTrigger,Trigger1Y)),NA())</f>
        <v>3.8793459957576909E-3</v>
      </c>
      <c r="N2927" s="144">
        <f>IFERROR(_xll.qlIndexFixing(ONIndex1M,I2927,TRUE,_xll.ohTrigger(RecalcTrigger,Trigger1M)),NA())</f>
        <v>3.3644209235372813E-3</v>
      </c>
      <c r="O2927" s="44">
        <f>IFERROR(_xll.qlIndexFixing(ONIndex3M,I2927,TRUE,_xll.ohTrigger(RecalcTrigger,Trigger3M)),NA())</f>
        <v>3.570957119682916E-3</v>
      </c>
      <c r="P2927" s="44">
        <f>IFERROR(_xll.qlIndexFixing(ONIndex6M,I2927,TRUE,_xll.ohTrigger(RecalcTrigger,Trigger6M)),NA())</f>
        <v>2.9490417252997503E-3</v>
      </c>
      <c r="Q2927" s="145">
        <f>IFERROR(_xll.qlIndexFixing(ONIndex1Y,I2927,TRUE,_xll.ohTrigger(RecalcTrigger,Trigger1Y)),NA())</f>
        <v>3.8494846365466628E-3</v>
      </c>
    </row>
    <row r="2928" spans="2:17" x14ac:dyDescent="0.2">
      <c r="B2928" s="39" t="s">
        <v>42</v>
      </c>
      <c r="D2928" s="42">
        <f>_xll.qlCalendarAdvance(Calendar,$D2927,B2928,"f",FALSE)</f>
        <v>60286</v>
      </c>
      <c r="E2928" s="139">
        <f>_xll.qlInterestRateIndexValueDate(IndexON,D2928)</f>
        <v>60286</v>
      </c>
      <c r="F2928" s="155">
        <f>IFERROR(_xll.qlIndexFixing(IndexON,D2928,TRUE,_xll.ohTrigger(RecalcTrigger,TriggerON)),NA())</f>
        <v>3.4300936256936865E-3</v>
      </c>
      <c r="H2928" s="42">
        <f>_xll.qlCalendarAdvance(Calendar,$H2927,B2928,"f",FALSE)</f>
        <v>60286</v>
      </c>
      <c r="I2928" s="139">
        <f>_xll.qlInterestRateIndexValueDate(Index1M,$H2928)</f>
        <v>60288</v>
      </c>
      <c r="J2928" s="144">
        <f>IFERROR(_xll.qlIndexFixing(Index1M,$H2928,TRUE,_xll.ohTrigger(RecalcTrigger,Trigger1M)),NA())</f>
        <v>3.3661204833198869E-3</v>
      </c>
      <c r="K2928" s="44">
        <f>IFERROR(_xll.qlIndexFixing(Index3M,H2928,TRUE,_xll.ohTrigger(RecalcTrigger,Trigger3M)),NA())</f>
        <v>3.5765414000223927E-3</v>
      </c>
      <c r="L2928" s="44">
        <f>IFERROR(_xll.qlIndexFixing(Index6M,$H2928,TRUE,_xll.ohTrigger(RecalcTrigger,Trigger6M)),NA())</f>
        <v>2.9864055138813048E-3</v>
      </c>
      <c r="M2928" s="145">
        <f>IFERROR(_xll.qlIndexFixing(Index1Y,$H2928,TRUE,_xll.ohTrigger(RecalcTrigger,Trigger1Y)),NA())</f>
        <v>3.880409301759404E-3</v>
      </c>
      <c r="N2928" s="144">
        <f>IFERROR(_xll.qlIndexFixing(ONIndex1M,I2928,TRUE,_xll.ohTrigger(RecalcTrigger,Trigger1M)),NA())</f>
        <v>3.3648245924489117E-3</v>
      </c>
      <c r="O2928" s="44">
        <f>IFERROR(_xll.qlIndexFixing(ONIndex3M,I2928,TRUE,_xll.ohTrigger(RecalcTrigger,Trigger3M)),NA())</f>
        <v>3.5714546523379909E-3</v>
      </c>
      <c r="P2928" s="44">
        <f>IFERROR(_xll.qlIndexFixing(ONIndex6M,I2928,TRUE,_xll.ohTrigger(RecalcTrigger,Trigger6M)),NA())</f>
        <v>2.9509293498897193E-3</v>
      </c>
      <c r="Q2928" s="145">
        <f>IFERROR(_xll.qlIndexFixing(ONIndex1Y,I2928,TRUE,_xll.ohTrigger(RecalcTrigger,Trigger1Y)),NA())</f>
        <v>3.850010875972032E-3</v>
      </c>
    </row>
    <row r="2929" spans="2:17" x14ac:dyDescent="0.2">
      <c r="B2929" s="39" t="s">
        <v>42</v>
      </c>
      <c r="D2929" s="42">
        <f>_xll.qlCalendarAdvance(Calendar,$D2928,B2929,"f",FALSE)</f>
        <v>60293</v>
      </c>
      <c r="E2929" s="139">
        <f>_xll.qlInterestRateIndexValueDate(IndexON,D2929)</f>
        <v>60293</v>
      </c>
      <c r="F2929" s="155">
        <f>IFERROR(_xll.qlIndexFixing(IndexON,D2929,TRUE,_xll.ohTrigger(RecalcTrigger,TriggerON)),NA())</f>
        <v>3.4305560939174029E-3</v>
      </c>
      <c r="H2929" s="42">
        <f>_xll.qlCalendarAdvance(Calendar,$H2928,B2929,"f",FALSE)</f>
        <v>60293</v>
      </c>
      <c r="I2929" s="139">
        <f>_xll.qlInterestRateIndexValueDate(Index1M,$H2929)</f>
        <v>60295</v>
      </c>
      <c r="J2929" s="144">
        <f>IFERROR(_xll.qlIndexFixing(Index1M,$H2929,TRUE,_xll.ohTrigger(RecalcTrigger,Trigger1M)),NA())</f>
        <v>3.3664321094883931E-3</v>
      </c>
      <c r="K2929" s="44">
        <f>IFERROR(_xll.qlIndexFixing(Index3M,H2929,TRUE,_xll.ohTrigger(RecalcTrigger,Trigger3M)),NA())</f>
        <v>3.5771894260259174E-3</v>
      </c>
      <c r="L2929" s="44">
        <f>IFERROR(_xll.qlIndexFixing(Index6M,$H2929,TRUE,_xll.ohTrigger(RecalcTrigger,Trigger6M)),NA())</f>
        <v>2.9894856884784536E-3</v>
      </c>
      <c r="M2929" s="145">
        <f>IFERROR(_xll.qlIndexFixing(Index1Y,$H2929,TRUE,_xll.ohTrigger(RecalcTrigger,Trigger1Y)),NA())</f>
        <v>3.8814937680528277E-3</v>
      </c>
      <c r="N2929" s="144">
        <f>IFERROR(_xll.qlIndexFixing(ONIndex1M,I2929,TRUE,_xll.ohTrigger(RecalcTrigger,Trigger1M)),NA())</f>
        <v>3.3652490168112337E-3</v>
      </c>
      <c r="O2929" s="44">
        <f>IFERROR(_xll.qlIndexFixing(ONIndex3M,I2929,TRUE,_xll.ohTrigger(RecalcTrigger,Trigger3M)),NA())</f>
        <v>3.5719737092421155E-3</v>
      </c>
      <c r="P2929" s="44">
        <f>IFERROR(_xll.qlIndexFixing(ONIndex6M,I2929,TRUE,_xll.ohTrigger(RecalcTrigger,Trigger6M)),NA())</f>
        <v>2.9529043687848144E-3</v>
      </c>
      <c r="Q2929" s="145">
        <f>IFERROR(_xll.qlIndexFixing(ONIndex1Y,I2929,TRUE,_xll.ohTrigger(RecalcTrigger,Trigger1Y)),NA())</f>
        <v>3.8505575111624779E-3</v>
      </c>
    </row>
    <row r="2930" spans="2:17" x14ac:dyDescent="0.2">
      <c r="B2930" s="39" t="s">
        <v>42</v>
      </c>
      <c r="D2930" s="42">
        <f>_xll.qlCalendarAdvance(Calendar,$D2929,B2930,"f",FALSE)</f>
        <v>60300</v>
      </c>
      <c r="E2930" s="139">
        <f>_xll.qlInterestRateIndexValueDate(IndexON,D2930)</f>
        <v>60300</v>
      </c>
      <c r="F2930" s="155">
        <f>IFERROR(_xll.qlIndexFixing(IndexON,D2930,TRUE,_xll.ohTrigger(RecalcTrigger,TriggerON)),NA())</f>
        <v>3.4310382121027772E-3</v>
      </c>
      <c r="H2930" s="42">
        <f>_xll.qlCalendarAdvance(Calendar,$H2929,B2930,"f",FALSE)</f>
        <v>60300</v>
      </c>
      <c r="I2930" s="139">
        <f>_xll.qlInterestRateIndexValueDate(Index1M,$H2930)</f>
        <v>60302</v>
      </c>
      <c r="J2930" s="144">
        <f>IFERROR(_xll.qlIndexFixing(Index1M,$H2930,TRUE,_xll.ohTrigger(RecalcTrigger,Trigger1M)),NA())</f>
        <v>3.366808341006714E-3</v>
      </c>
      <c r="K2930" s="44">
        <f>IFERROR(_xll.qlIndexFixing(Index3M,H2930,TRUE,_xll.ohTrigger(RecalcTrigger,Trigger3M)),NA())</f>
        <v>3.5777895476465393E-3</v>
      </c>
      <c r="L2930" s="44">
        <f>IFERROR(_xll.qlIndexFixing(Index6M,$H2930,TRUE,_xll.ohTrigger(RecalcTrigger,Trigger6M)),NA())</f>
        <v>2.9926551344305516E-3</v>
      </c>
      <c r="M2930" s="145">
        <f>IFERROR(_xll.qlIndexFixing(Index1Y,$H2930,TRUE,_xll.ohTrigger(RecalcTrigger,Trigger1Y)),NA())</f>
        <v>3.8825994214472018E-3</v>
      </c>
      <c r="N2930" s="144">
        <f>IFERROR(_xll.qlIndexFixing(ONIndex1M,I2930,TRUE,_xll.ohTrigger(RecalcTrigger,Trigger1M)),NA())</f>
        <v>3.3656942254012279E-3</v>
      </c>
      <c r="O2930" s="44">
        <f>IFERROR(_xll.qlIndexFixing(ONIndex3M,I2930,TRUE,_xll.ohTrigger(RecalcTrigger,Trigger3M)),NA())</f>
        <v>3.5725143195186604E-3</v>
      </c>
      <c r="P2930" s="44">
        <f>IFERROR(_xll.qlIndexFixing(ONIndex6M,I2930,TRUE,_xll.ohTrigger(RecalcTrigger,Trigger6M)),NA())</f>
        <v>2.954966911614676E-3</v>
      </c>
      <c r="Q2930" s="145">
        <f>IFERROR(_xll.qlIndexFixing(ONIndex1Y,I2930,TRUE,_xll.ohTrigger(RecalcTrigger,Trigger1Y)),NA())</f>
        <v>3.8511245687367079E-3</v>
      </c>
    </row>
    <row r="2931" spans="2:17" x14ac:dyDescent="0.2">
      <c r="B2931" s="39" t="s">
        <v>42</v>
      </c>
      <c r="D2931" s="42">
        <f>_xll.qlCalendarAdvance(Calendar,$D2930,B2931,"f",FALSE)</f>
        <v>60307</v>
      </c>
      <c r="E2931" s="139">
        <f>_xll.qlInterestRateIndexValueDate(IndexON,D2931)</f>
        <v>60307</v>
      </c>
      <c r="F2931" s="155">
        <f>IFERROR(_xll.qlIndexFixing(IndexON,D2931,TRUE,_xll.ohTrigger(RecalcTrigger,TriggerON)),NA())</f>
        <v>3.4315400071882607E-3</v>
      </c>
      <c r="H2931" s="42">
        <f>_xll.qlCalendarAdvance(Calendar,$H2930,B2931,"f",FALSE)</f>
        <v>60307</v>
      </c>
      <c r="I2931" s="139">
        <f>_xll.qlInterestRateIndexValueDate(Index1M,$H2931)</f>
        <v>60309</v>
      </c>
      <c r="J2931" s="144">
        <f>IFERROR(_xll.qlIndexFixing(Index1M,$H2931,TRUE,_xll.ohTrigger(RecalcTrigger,Trigger1M)),NA())</f>
        <v>3.3673057709011317E-3</v>
      </c>
      <c r="K2931" s="44">
        <f>IFERROR(_xll.qlIndexFixing(Index3M,H2931,TRUE,_xll.ohTrigger(RecalcTrigger,Trigger3M)),NA())</f>
        <v>3.5784795266624839E-3</v>
      </c>
      <c r="L2931" s="44">
        <f>IFERROR(_xll.qlIndexFixing(Index6M,$H2931,TRUE,_xll.ohTrigger(RecalcTrigger,Trigger6M)),NA())</f>
        <v>2.9959139819574119E-3</v>
      </c>
      <c r="M2931" s="145">
        <f>IFERROR(_xll.qlIndexFixing(Index1Y,$H2931,TRUE,_xll.ohTrigger(RecalcTrigger,Trigger1Y)),NA())</f>
        <v>3.8837262887532992E-3</v>
      </c>
      <c r="N2931" s="144">
        <f>IFERROR(_xll.qlIndexFixing(ONIndex1M,I2931,TRUE,_xll.ohTrigger(RecalcTrigger,Trigger1M)),NA())</f>
        <v>3.3661602468892937E-3</v>
      </c>
      <c r="O2931" s="44">
        <f>IFERROR(_xll.qlIndexFixing(ONIndex3M,I2931,TRUE,_xll.ohTrigger(RecalcTrigger,Trigger3M)),NA())</f>
        <v>3.5730765124775132E-3</v>
      </c>
      <c r="P2931" s="44">
        <f>IFERROR(_xll.qlIndexFixing(ONIndex6M,I2931,TRUE,_xll.ohTrigger(RecalcTrigger,Trigger6M)),NA())</f>
        <v>2.9571171080355896E-3</v>
      </c>
      <c r="Q2931" s="145">
        <f>IFERROR(_xll.qlIndexFixing(ONIndex1Y,I2931,TRUE,_xll.ohTrigger(RecalcTrigger,Trigger1Y)),NA())</f>
        <v>3.85171207536672E-3</v>
      </c>
    </row>
    <row r="2932" spans="2:17" x14ac:dyDescent="0.2">
      <c r="B2932" s="39" t="s">
        <v>42</v>
      </c>
      <c r="D2932" s="42">
        <f>_xll.qlCalendarAdvance(Calendar,$D2931,B2932,"f",FALSE)</f>
        <v>60314</v>
      </c>
      <c r="E2932" s="139">
        <f>_xll.qlInterestRateIndexValueDate(IndexON,D2932)</f>
        <v>60314</v>
      </c>
      <c r="F2932" s="155">
        <f>IFERROR(_xll.qlIndexFixing(IndexON,D2932,TRUE,_xll.ohTrigger(RecalcTrigger,TriggerON)),NA())</f>
        <v>3.432061506192241E-3</v>
      </c>
      <c r="H2932" s="42">
        <f>_xll.qlCalendarAdvance(Calendar,$H2931,B2932,"f",FALSE)</f>
        <v>60314</v>
      </c>
      <c r="I2932" s="139">
        <f>_xll.qlInterestRateIndexValueDate(Index1M,$H2932)</f>
        <v>60316</v>
      </c>
      <c r="J2932" s="144">
        <f>IFERROR(_xll.qlIndexFixing(Index1M,$H2932,TRUE,_xll.ohTrigger(RecalcTrigger,Trigger1M)),NA())</f>
        <v>3.3678240903998813E-3</v>
      </c>
      <c r="K2932" s="44">
        <f>IFERROR(_xll.qlIndexFixing(Index3M,H2932,TRUE,_xll.ohTrigger(RecalcTrigger,Trigger3M)),NA())</f>
        <v>3.5791913076139662E-3</v>
      </c>
      <c r="L2932" s="44">
        <f>IFERROR(_xll.qlIndexFixing(Index6M,$H2932,TRUE,_xll.ohTrigger(RecalcTrigger,Trigger6M)),NA())</f>
        <v>2.9992623612916541E-3</v>
      </c>
      <c r="M2932" s="145">
        <f>IFERROR(_xll.qlIndexFixing(Index1Y,$H2932,TRUE,_xll.ohTrigger(RecalcTrigger,Trigger1Y)),NA())</f>
        <v>3.8848743967834251E-3</v>
      </c>
      <c r="N2932" s="144">
        <f>IFERROR(_xll.qlIndexFixing(ONIndex1M,I2932,TRUE,_xll.ohTrigger(RecalcTrigger,Trigger1M)),NA())</f>
        <v>3.3666471099991213E-3</v>
      </c>
      <c r="O2932" s="44">
        <f>IFERROR(_xll.qlIndexFixing(ONIndex3M,I2932,TRUE,_xll.ohTrigger(RecalcTrigger,Trigger3M)),NA())</f>
        <v>3.5736603174019166E-3</v>
      </c>
      <c r="P2932" s="44">
        <f>IFERROR(_xll.qlIndexFixing(ONIndex6M,I2932,TRUE,_xll.ohTrigger(RecalcTrigger,Trigger6M)),NA())</f>
        <v>2.959355087623905E-3</v>
      </c>
      <c r="Q2932" s="145">
        <f>IFERROR(_xll.qlIndexFixing(ONIndex1Y,I2932,TRUE,_xll.ohTrigger(RecalcTrigger,Trigger1Y)),NA())</f>
        <v>3.8523200576712213E-3</v>
      </c>
    </row>
    <row r="2933" spans="2:17" x14ac:dyDescent="0.2">
      <c r="B2933" s="39" t="s">
        <v>42</v>
      </c>
      <c r="D2933" s="42">
        <f>_xll.qlCalendarAdvance(Calendar,$D2932,B2933,"f",FALSE)</f>
        <v>60321</v>
      </c>
      <c r="E2933" s="139">
        <f>_xll.qlInterestRateIndexValueDate(IndexON,D2933)</f>
        <v>60321</v>
      </c>
      <c r="F2933" s="155">
        <f>IFERROR(_xll.qlIndexFixing(IndexON,D2933,TRUE,_xll.ohTrigger(RecalcTrigger,TriggerON)),NA())</f>
        <v>3.4326027360531697E-3</v>
      </c>
      <c r="H2933" s="42">
        <f>_xll.qlCalendarAdvance(Calendar,$H2932,B2933,"f",FALSE)</f>
        <v>60321</v>
      </c>
      <c r="I2933" s="139">
        <f>_xll.qlInterestRateIndexValueDate(Index1M,$H2933)</f>
        <v>60323</v>
      </c>
      <c r="J2933" s="144">
        <f>IFERROR(_xll.qlIndexFixing(Index1M,$H2933,TRUE,_xll.ohTrigger(RecalcTrigger,Trigger1M)),NA())</f>
        <v>3.3683633282342662E-3</v>
      </c>
      <c r="K2933" s="44">
        <f>IFERROR(_xll.qlIndexFixing(Index3M,H2933,TRUE,_xll.ohTrigger(RecalcTrigger,Trigger3M)),NA())</f>
        <v>3.5799249197791395E-3</v>
      </c>
      <c r="L2933" s="44">
        <f>IFERROR(_xll.qlIndexFixing(Index6M,$H2933,TRUE,_xll.ohTrigger(RecalcTrigger,Trigger6M)),NA())</f>
        <v>3.00270040267694E-3</v>
      </c>
      <c r="M2933" s="145">
        <f>IFERROR(_xll.qlIndexFixing(Index1Y,$H2933,TRUE,_xll.ohTrigger(RecalcTrigger,Trigger1Y)),NA())</f>
        <v>3.8860437723514194E-3</v>
      </c>
      <c r="N2933" s="144">
        <f>IFERROR(_xll.qlIndexFixing(ONIndex1M,I2933,TRUE,_xll.ohTrigger(RecalcTrigger,Trigger1M)),NA())</f>
        <v>3.3671548434277554E-3</v>
      </c>
      <c r="O2933" s="44">
        <f>IFERROR(_xll.qlIndexFixing(ONIndex3M,I2933,TRUE,_xll.ohTrigger(RecalcTrigger,Trigger3M)),NA())</f>
        <v>3.5742657634152408E-3</v>
      </c>
      <c r="P2933" s="44">
        <f>IFERROR(_xll.qlIndexFixing(ONIndex6M,I2933,TRUE,_xll.ohTrigger(RecalcTrigger,Trigger6M)),NA())</f>
        <v>2.9616809799559718E-3</v>
      </c>
      <c r="Q2933" s="145">
        <f>IFERROR(_xll.qlIndexFixing(ONIndex1Y,I2933,TRUE,_xll.ohTrigger(RecalcTrigger,Trigger1Y)),NA())</f>
        <v>3.8529485422955645E-3</v>
      </c>
    </row>
    <row r="2934" spans="2:17" x14ac:dyDescent="0.2">
      <c r="B2934" s="39" t="s">
        <v>42</v>
      </c>
      <c r="D2934" s="42">
        <f>_xll.qlCalendarAdvance(Calendar,$D2933,B2934,"f",FALSE)</f>
        <v>60328</v>
      </c>
      <c r="E2934" s="139">
        <f>_xll.qlInterestRateIndexValueDate(IndexON,D2934)</f>
        <v>60328</v>
      </c>
      <c r="F2934" s="155">
        <f>IFERROR(_xll.qlIndexFixing(IndexON,D2934,TRUE,_xll.ohTrigger(RecalcTrigger,TriggerON)),NA())</f>
        <v>3.4331637237094981E-3</v>
      </c>
      <c r="H2934" s="42">
        <f>_xll.qlCalendarAdvance(Calendar,$H2933,B2934,"f",FALSE)</f>
        <v>60328</v>
      </c>
      <c r="I2934" s="139">
        <f>_xll.qlInterestRateIndexValueDate(Index1M,$H2934)</f>
        <v>60330</v>
      </c>
      <c r="J2934" s="144">
        <f>IFERROR(_xll.qlIndexFixing(Index1M,$H2934,TRUE,_xll.ohTrigger(RecalcTrigger,Trigger1M)),NA())</f>
        <v>3.3692129250795237E-3</v>
      </c>
      <c r="K2934" s="44">
        <f>IFERROR(_xll.qlIndexFixing(Index3M,H2934,TRUE,_xll.ohTrigger(RecalcTrigger,Trigger3M)),NA())</f>
        <v>3.580908648397909E-3</v>
      </c>
      <c r="L2934" s="44">
        <f>IFERROR(_xll.qlIndexFixing(Index6M,$H2934,TRUE,_xll.ohTrigger(RecalcTrigger,Trigger6M)),NA())</f>
        <v>3.0071173028463172E-3</v>
      </c>
      <c r="M2934" s="145">
        <f>IFERROR(_xll.qlIndexFixing(Index1Y,$H2934,TRUE,_xll.ohTrigger(RecalcTrigger,Trigger1Y)),NA())</f>
        <v>3.8872344422724338E-3</v>
      </c>
      <c r="N2934" s="144">
        <f>IFERROR(_xll.qlIndexFixing(ONIndex1M,I2934,TRUE,_xll.ohTrigger(RecalcTrigger,Trigger1M)),NA())</f>
        <v>3.3676834759255314E-3</v>
      </c>
      <c r="O2934" s="44">
        <f>IFERROR(_xll.qlIndexFixing(ONIndex3M,I2934,TRUE,_xll.ohTrigger(RecalcTrigger,Trigger3M)),NA())</f>
        <v>3.5748928798540192E-3</v>
      </c>
      <c r="P2934" s="44">
        <f>IFERROR(_xll.qlIndexFixing(ONIndex6M,I2934,TRUE,_xll.ohTrigger(RecalcTrigger,Trigger6M)),NA())</f>
        <v>2.9640949146880757E-3</v>
      </c>
      <c r="Q2934" s="145">
        <f>IFERROR(_xll.qlIndexFixing(ONIndex1Y,I2934,TRUE,_xll.ohTrigger(RecalcTrigger,Trigger1Y)),NA())</f>
        <v>3.8535975558584568E-3</v>
      </c>
    </row>
    <row r="2935" spans="2:17" x14ac:dyDescent="0.2">
      <c r="B2935" s="39" t="s">
        <v>42</v>
      </c>
      <c r="D2935" s="42">
        <f>_xll.qlCalendarAdvance(Calendar,$D2934,B2935,"f",FALSE)</f>
        <v>60335</v>
      </c>
      <c r="E2935" s="139">
        <f>_xll.qlInterestRateIndexValueDate(IndexON,D2935)</f>
        <v>60335</v>
      </c>
      <c r="F2935" s="155">
        <f>IFERROR(_xll.qlIndexFixing(IndexON,D2935,TRUE,_xll.ohTrigger(RecalcTrigger,TriggerON)),NA())</f>
        <v>3.4337444960197416E-3</v>
      </c>
      <c r="H2935" s="42">
        <f>_xll.qlCalendarAdvance(Calendar,$H2934,B2935,"f",FALSE)</f>
        <v>60335</v>
      </c>
      <c r="I2935" s="139">
        <f>_xll.qlInterestRateIndexValueDate(Index1M,$H2935)</f>
        <v>60337</v>
      </c>
      <c r="J2935" s="144">
        <f>IFERROR(_xll.qlIndexFixing(Index1M,$H2935,TRUE,_xll.ohTrigger(RecalcTrigger,Trigger1M)),NA())</f>
        <v>3.3698016190773154E-3</v>
      </c>
      <c r="K2935" s="44">
        <f>IFERROR(_xll.qlIndexFixing(Index3M,H2935,TRUE,_xll.ohTrigger(RecalcTrigger,Trigger3M)),NA())</f>
        <v>3.5816907421528849E-3</v>
      </c>
      <c r="L2935" s="44">
        <f>IFERROR(_xll.qlIndexFixing(Index6M,$H2935,TRUE,_xll.ohTrigger(RecalcTrigger,Trigger6M)),NA())</f>
        <v>3.0107545573356534E-3</v>
      </c>
      <c r="M2935" s="145">
        <f>IFERROR(_xll.qlIndexFixing(Index1Y,$H2935,TRUE,_xll.ohTrigger(RecalcTrigger,Trigger1Y)),NA())</f>
        <v>3.8884464333635931E-3</v>
      </c>
      <c r="N2935" s="144">
        <f>IFERROR(_xll.qlIndexFixing(ONIndex1M,I2935,TRUE,_xll.ohTrigger(RecalcTrigger,Trigger1M)),NA())</f>
        <v>3.3682330362427848E-3</v>
      </c>
      <c r="O2935" s="44">
        <f>IFERROR(_xll.qlIndexFixing(ONIndex3M,I2935,TRUE,_xll.ohTrigger(RecalcTrigger,Trigger3M)),NA())</f>
        <v>3.575541695921558E-3</v>
      </c>
      <c r="P2935" s="44">
        <f>IFERROR(_xll.qlIndexFixing(ONIndex6M,I2935,TRUE,_xll.ohTrigger(RecalcTrigger,Trigger6M)),NA())</f>
        <v>2.9665970213965664E-3</v>
      </c>
      <c r="Q2935" s="145">
        <f>IFERROR(_xll.qlIndexFixing(ONIndex1Y,I2935,TRUE,_xll.ohTrigger(RecalcTrigger,Trigger1Y)),NA())</f>
        <v>3.8542671250318961E-3</v>
      </c>
    </row>
    <row r="2936" spans="2:17" x14ac:dyDescent="0.2">
      <c r="B2936" s="39" t="s">
        <v>42</v>
      </c>
      <c r="D2936" s="42">
        <f>_xll.qlCalendarAdvance(Calendar,$D2935,B2936,"f",FALSE)</f>
        <v>60342</v>
      </c>
      <c r="E2936" s="139">
        <f>_xll.qlInterestRateIndexValueDate(IndexON,D2936)</f>
        <v>60342</v>
      </c>
      <c r="F2936" s="155">
        <f>IFERROR(_xll.qlIndexFixing(IndexON,D2936,TRUE,_xll.ohTrigger(RecalcTrigger,TriggerON)),NA())</f>
        <v>3.4343450799223518E-3</v>
      </c>
      <c r="H2936" s="42">
        <f>_xll.qlCalendarAdvance(Calendar,$H2935,B2936,"f",FALSE)</f>
        <v>60342</v>
      </c>
      <c r="I2936" s="139">
        <f>_xll.qlInterestRateIndexValueDate(Index1M,$H2936)</f>
        <v>60344</v>
      </c>
      <c r="J2936" s="144">
        <f>IFERROR(_xll.qlIndexFixing(Index1M,$H2936,TRUE,_xll.ohTrigger(RecalcTrigger,Trigger1M)),NA())</f>
        <v>3.3704113288460492E-3</v>
      </c>
      <c r="K2936" s="44">
        <f>IFERROR(_xll.qlIndexFixing(Index3M,H2936,TRUE,_xll.ohTrigger(RecalcTrigger,Trigger3M)),NA())</f>
        <v>3.5824947618967114E-3</v>
      </c>
      <c r="L2936" s="44">
        <f>IFERROR(_xll.qlIndexFixing(Index6M,$H2936,TRUE,_xll.ohTrigger(RecalcTrigger,Trigger6M)),NA())</f>
        <v>3.0144818949859203E-3</v>
      </c>
      <c r="M2936" s="145">
        <f>IFERROR(_xll.qlIndexFixing(Index1Y,$H2936,TRUE,_xll.ohTrigger(RecalcTrigger,Trigger1Y)),NA())</f>
        <v>3.8896797724428966E-3</v>
      </c>
      <c r="N2936" s="144">
        <f>IFERROR(_xll.qlIndexFixing(ONIndex1M,I2936,TRUE,_xll.ohTrigger(RecalcTrigger,Trigger1M)),NA())</f>
        <v>3.3688035530232696E-3</v>
      </c>
      <c r="O2936" s="44">
        <f>IFERROR(_xll.qlIndexFixing(ONIndex3M,I2936,TRUE,_xll.ohTrigger(RecalcTrigger,Trigger3M)),NA())</f>
        <v>3.5762122409277453E-3</v>
      </c>
      <c r="P2936" s="44">
        <f>IFERROR(_xll.qlIndexFixing(ONIndex6M,I2936,TRUE,_xll.ohTrigger(RecalcTrigger,Trigger6M)),NA())</f>
        <v>2.9691874297110843E-3</v>
      </c>
      <c r="Q2936" s="145">
        <f>IFERROR(_xll.qlIndexFixing(ONIndex1Y,I2936,TRUE,_xll.ohTrigger(RecalcTrigger,Trigger1Y)),NA())</f>
        <v>3.8549572763812989E-3</v>
      </c>
    </row>
    <row r="2937" spans="2:17" x14ac:dyDescent="0.2">
      <c r="B2937" s="39" t="s">
        <v>42</v>
      </c>
      <c r="D2937" s="42">
        <f>_xll.qlCalendarAdvance(Calendar,$D2936,B2937,"f",FALSE)</f>
        <v>60349</v>
      </c>
      <c r="E2937" s="139">
        <f>_xll.qlInterestRateIndexValueDate(IndexON,D2937)</f>
        <v>60349</v>
      </c>
      <c r="F2937" s="155">
        <f>IFERROR(_xll.qlIndexFixing(IndexON,D2937,TRUE,_xll.ohTrigger(RecalcTrigger,TriggerON)),NA())</f>
        <v>3.4349655024357162E-3</v>
      </c>
      <c r="H2937" s="42">
        <f>_xll.qlCalendarAdvance(Calendar,$H2936,B2937,"f",FALSE)</f>
        <v>60349</v>
      </c>
      <c r="I2937" s="139">
        <f>_xll.qlInterestRateIndexValueDate(Index1M,$H2937)</f>
        <v>60351</v>
      </c>
      <c r="J2937" s="144">
        <f>IFERROR(_xll.qlIndexFixing(Index1M,$H2937,TRUE,_xll.ohTrigger(RecalcTrigger,Trigger1M)),NA())</f>
        <v>3.3710420831142588E-3</v>
      </c>
      <c r="K2937" s="44">
        <f>IFERROR(_xll.qlIndexFixing(Index3M,H2937,TRUE,_xll.ohTrigger(RecalcTrigger,Trigger3M)),NA())</f>
        <v>3.5833207369094454E-3</v>
      </c>
      <c r="L2937" s="44">
        <f>IFERROR(_xll.qlIndexFixing(Index6M,$H2937,TRUE,_xll.ohTrigger(RecalcTrigger,Trigger6M)),NA())</f>
        <v>3.0182994461080974E-3</v>
      </c>
      <c r="M2937" s="145">
        <f>IFERROR(_xll.qlIndexFixing(Index1Y,$H2937,TRUE,_xll.ohTrigger(RecalcTrigger,Trigger1Y)),NA())</f>
        <v>3.8909344863303154E-3</v>
      </c>
      <c r="N2937" s="144">
        <f>IFERROR(_xll.qlIndexFixing(ONIndex1M,I2937,TRUE,_xll.ohTrigger(RecalcTrigger,Trigger1M)),NA())</f>
        <v>3.3696233039837153E-3</v>
      </c>
      <c r="O2937" s="44">
        <f>IFERROR(_xll.qlIndexFixing(ONIndex3M,I2937,TRUE,_xll.ohTrigger(RecalcTrigger,Trigger3M)),NA())</f>
        <v>3.5771722199573475E-3</v>
      </c>
      <c r="P2937" s="44">
        <f>IFERROR(_xll.qlIndexFixing(ONIndex6M,I2937,TRUE,_xll.ohTrigger(RecalcTrigger,Trigger6M)),NA())</f>
        <v>2.9730162909924474E-3</v>
      </c>
      <c r="Q2937" s="145">
        <f>IFERROR(_xll.qlIndexFixing(ONIndex1Y,I2937,TRUE,_xll.ohTrigger(RecalcTrigger,Trigger1Y)),NA())</f>
        <v>3.8559375223190528E-3</v>
      </c>
    </row>
    <row r="2938" spans="2:17" x14ac:dyDescent="0.2">
      <c r="B2938" s="39" t="s">
        <v>42</v>
      </c>
      <c r="D2938" s="42">
        <f>_xll.qlCalendarAdvance(Calendar,$D2937,B2938,"f",FALSE)</f>
        <v>60357</v>
      </c>
      <c r="E2938" s="139">
        <f>_xll.qlInterestRateIndexValueDate(IndexON,D2938)</f>
        <v>60357</v>
      </c>
      <c r="F2938" s="155">
        <f>IFERROR(_xll.qlIndexFixing(IndexON,D2938,TRUE,_xll.ohTrigger(RecalcTrigger,TriggerON)),NA())</f>
        <v>3.4356988834716162E-3</v>
      </c>
      <c r="H2938" s="42">
        <f>_xll.qlCalendarAdvance(Calendar,$H2937,B2938,"f",FALSE)</f>
        <v>60357</v>
      </c>
      <c r="I2938" s="139">
        <f>_xll.qlInterestRateIndexValueDate(Index1M,$H2938)</f>
        <v>60359</v>
      </c>
      <c r="J2938" s="144">
        <f>IFERROR(_xll.qlIndexFixing(Index1M,$H2938,TRUE,_xll.ohTrigger(RecalcTrigger,Trigger1M)),NA())</f>
        <v>3.371724322303038E-3</v>
      </c>
      <c r="K2938" s="44">
        <f>IFERROR(_xll.qlIndexFixing(Index3M,H2938,TRUE,_xll.ohTrigger(RecalcTrigger,Trigger3M)),NA())</f>
        <v>3.5842088440117717E-3</v>
      </c>
      <c r="L2938" s="44">
        <f>IFERROR(_xll.qlIndexFixing(Index6M,$H2938,TRUE,_xll.ohTrigger(RecalcTrigger,Trigger6M)),NA())</f>
        <v>3.0224490204296835E-3</v>
      </c>
      <c r="M2938" s="145">
        <f>IFERROR(_xll.qlIndexFixing(Index1Y,$H2938,TRUE,_xll.ohTrigger(RecalcTrigger,Trigger1Y)),NA())</f>
        <v>3.8923946526997202E-3</v>
      </c>
      <c r="N2938" s="144">
        <f>IFERROR(_xll.qlIndexFixing(ONIndex1M,I2938,TRUE,_xll.ohTrigger(RecalcTrigger,Trigger1M)),NA())</f>
        <v>3.370154746153986E-3</v>
      </c>
      <c r="O2938" s="44">
        <f>IFERROR(_xll.qlIndexFixing(ONIndex3M,I2938,TRUE,_xll.ohTrigger(RecalcTrigger,Trigger3M)),NA())</f>
        <v>3.5777909604561842E-3</v>
      </c>
      <c r="P2938" s="44">
        <f>IFERROR(_xll.qlIndexFixing(ONIndex6M,I2938,TRUE,_xll.ohTrigger(RecalcTrigger,Trigger6M)),NA())</f>
        <v>2.97541544410862E-3</v>
      </c>
      <c r="Q2938" s="145">
        <f>IFERROR(_xll.qlIndexFixing(ONIndex1Y,I2938,TRUE,_xll.ohTrigger(RecalcTrigger,Trigger1Y)),NA())</f>
        <v>3.8565707414761619E-3</v>
      </c>
    </row>
    <row r="2939" spans="2:17" x14ac:dyDescent="0.2">
      <c r="B2939" s="39" t="s">
        <v>42</v>
      </c>
      <c r="D2939" s="42">
        <f>_xll.qlCalendarAdvance(Calendar,$D2938,B2939,"f",FALSE)</f>
        <v>60364</v>
      </c>
      <c r="E2939" s="139">
        <f>_xll.qlInterestRateIndexValueDate(IndexON,D2939)</f>
        <v>60364</v>
      </c>
      <c r="F2939" s="155">
        <f>IFERROR(_xll.qlIndexFixing(IndexON,D2939,TRUE,_xll.ohTrigger(RecalcTrigger,TriggerON)),NA())</f>
        <v>3.4363619079869068E-3</v>
      </c>
      <c r="H2939" s="42">
        <f>_xll.qlCalendarAdvance(Calendar,$H2938,B2939,"f",FALSE)</f>
        <v>60364</v>
      </c>
      <c r="I2939" s="139">
        <f>_xll.qlInterestRateIndexValueDate(Index1M,$H2939)</f>
        <v>60366</v>
      </c>
      <c r="J2939" s="144">
        <f>IFERROR(_xll.qlIndexFixing(Index1M,$H2939,TRUE,_xll.ohTrigger(RecalcTrigger,Trigger1M)),NA())</f>
        <v>3.3723987522424337E-3</v>
      </c>
      <c r="K2939" s="44">
        <f>IFERROR(_xll.qlIndexFixing(Index3M,H2939,TRUE,_xll.ohTrigger(RecalcTrigger,Trigger3M)),NA())</f>
        <v>3.585080377725541E-3</v>
      </c>
      <c r="L2939" s="44">
        <f>IFERROR(_xll.qlIndexFixing(Index6M,$H2939,TRUE,_xll.ohTrigger(RecalcTrigger,Trigger6M)),NA())</f>
        <v>3.0264537827289512E-3</v>
      </c>
      <c r="M2939" s="145">
        <f>IFERROR(_xll.qlIndexFixing(Index1Y,$H2939,TRUE,_xll.ohTrigger(RecalcTrigger,Trigger1Y)),NA())</f>
        <v>3.8942085281475458E-3</v>
      </c>
      <c r="N2939" s="144">
        <f>IFERROR(_xll.qlIndexFixing(ONIndex1M,I2939,TRUE,_xll.ohTrigger(RecalcTrigger,Trigger1M)),NA())</f>
        <v>3.3707943100758087E-3</v>
      </c>
      <c r="O2939" s="44">
        <f>IFERROR(_xll.qlIndexFixing(ONIndex3M,I2939,TRUE,_xll.ohTrigger(RecalcTrigger,Trigger3M)),NA())</f>
        <v>3.578533091292968E-3</v>
      </c>
      <c r="P2939" s="44">
        <f>IFERROR(_xll.qlIndexFixing(ONIndex6M,I2939,TRUE,_xll.ohTrigger(RecalcTrigger,Trigger6M)),NA())</f>
        <v>2.9782968502622964E-3</v>
      </c>
      <c r="Q2939" s="145">
        <f>IFERROR(_xll.qlIndexFixing(ONIndex1Y,I2939,TRUE,_xll.ohTrigger(RecalcTrigger,Trigger1Y)),NA())</f>
        <v>3.8573286912590987E-3</v>
      </c>
    </row>
    <row r="2940" spans="2:17" x14ac:dyDescent="0.2">
      <c r="B2940" s="39" t="s">
        <v>42</v>
      </c>
      <c r="D2940" s="42">
        <f>_xll.qlCalendarAdvance(Calendar,$D2939,B2940,"f",FALSE)</f>
        <v>60371</v>
      </c>
      <c r="E2940" s="139">
        <f>_xll.qlInterestRateIndexValueDate(IndexON,D2940)</f>
        <v>60371</v>
      </c>
      <c r="F2940" s="155">
        <f>IFERROR(_xll.qlIndexFixing(IndexON,D2940,TRUE,_xll.ohTrigger(RecalcTrigger,TriggerON)),NA())</f>
        <v>3.4370448557652367E-3</v>
      </c>
      <c r="H2940" s="42">
        <f>_xll.qlCalendarAdvance(Calendar,$H2939,B2940,"f",FALSE)</f>
        <v>60371</v>
      </c>
      <c r="I2940" s="139">
        <f>_xll.qlInterestRateIndexValueDate(Index1M,$H2940)</f>
        <v>60373</v>
      </c>
      <c r="J2940" s="144">
        <f>IFERROR(_xll.qlIndexFixing(Index1M,$H2940,TRUE,_xll.ohTrigger(RecalcTrigger,Trigger1M)),NA())</f>
        <v>3.3730943147275427E-3</v>
      </c>
      <c r="K2940" s="44">
        <f>IFERROR(_xll.qlIndexFixing(Index3M,H2940,TRUE,_xll.ohTrigger(RecalcTrigger,Trigger3M)),NA())</f>
        <v>3.5859739564284409E-3</v>
      </c>
      <c r="L2940" s="44">
        <f>IFERROR(_xll.qlIndexFixing(Index6M,$H2940,TRUE,_xll.ohTrigger(RecalcTrigger,Trigger6M)),NA())</f>
        <v>3.0305491580207376E-3</v>
      </c>
      <c r="M2940" s="145">
        <f>IFERROR(_xll.qlIndexFixing(Index1Y,$H2940,TRUE,_xll.ohTrigger(RecalcTrigger,Trigger1Y)),NA())</f>
        <v>3.8950173265413284E-3</v>
      </c>
      <c r="N2940" s="144">
        <f>IFERROR(_xll.qlIndexFixing(ONIndex1M,I2940,TRUE,_xll.ohTrigger(RecalcTrigger,Trigger1M)),NA())</f>
        <v>3.3714549532160021E-3</v>
      </c>
      <c r="O2940" s="44">
        <f>IFERROR(_xll.qlIndexFixing(ONIndex3M,I2940,TRUE,_xll.ohTrigger(RecalcTrigger,Trigger3M)),NA())</f>
        <v>3.5792970757686504E-3</v>
      </c>
      <c r="P2940" s="44">
        <f>IFERROR(_xll.qlIndexFixing(ONIndex6M,I2940,TRUE,_xll.ohTrigger(RecalcTrigger,Trigger6M)),NA())</f>
        <v>2.9812671118989442E-3</v>
      </c>
      <c r="Q2940" s="145">
        <f>IFERROR(_xll.qlIndexFixing(ONIndex1Y,I2940,TRUE,_xll.ohTrigger(RecalcTrigger,Trigger1Y)),NA())</f>
        <v>3.8581073369670094E-3</v>
      </c>
    </row>
    <row r="2941" spans="2:17" x14ac:dyDescent="0.2">
      <c r="B2941" s="39" t="s">
        <v>42</v>
      </c>
      <c r="D2941" s="42">
        <f>_xll.qlCalendarAdvance(Calendar,$D2940,B2941,"f",FALSE)</f>
        <v>60378</v>
      </c>
      <c r="E2941" s="139">
        <f>_xll.qlInterestRateIndexValueDate(IndexON,D2941)</f>
        <v>60378</v>
      </c>
      <c r="F2941" s="155">
        <f>IFERROR(_xll.qlIndexFixing(IndexON,D2941,TRUE,_xll.ohTrigger(RecalcTrigger,TriggerON)),NA())</f>
        <v>3.4377477537450574E-3</v>
      </c>
      <c r="H2941" s="42">
        <f>_xll.qlCalendarAdvance(Calendar,$H2940,B2941,"f",FALSE)</f>
        <v>60378</v>
      </c>
      <c r="I2941" s="139">
        <f>_xll.qlInterestRateIndexValueDate(Index1M,$H2941)</f>
        <v>60380</v>
      </c>
      <c r="J2941" s="144">
        <f>IFERROR(_xll.qlIndexFixing(Index1M,$H2941,TRUE,_xll.ohTrigger(RecalcTrigger,Trigger1M)),NA())</f>
        <v>3.3738110384903819E-3</v>
      </c>
      <c r="K2941" s="44">
        <f>IFERROR(_xll.qlIndexFixing(Index3M,H2941,TRUE,_xll.ohTrigger(RecalcTrigger,Trigger3M)),NA())</f>
        <v>3.586889609405178E-3</v>
      </c>
      <c r="L2941" s="44">
        <f>IFERROR(_xll.qlIndexFixing(Index6M,$H2941,TRUE,_xll.ohTrigger(RecalcTrigger,Trigger6M)),NA())</f>
        <v>3.0347352766676495E-3</v>
      </c>
      <c r="M2941" s="145">
        <f>IFERROR(_xll.qlIndexFixing(Index1Y,$H2941,TRUE,_xll.ohTrigger(RecalcTrigger,Trigger1Y)),NA())</f>
        <v>3.8963608789516959E-3</v>
      </c>
      <c r="N2941" s="144">
        <f>IFERROR(_xll.qlIndexFixing(ONIndex1M,I2941,TRUE,_xll.ohTrigger(RecalcTrigger,Trigger1M)),NA())</f>
        <v>3.372136704191675E-3</v>
      </c>
      <c r="O2941" s="44">
        <f>IFERROR(_xll.qlIndexFixing(ONIndex3M,I2941,TRUE,_xll.ohTrigger(RecalcTrigger,Trigger3M)),NA())</f>
        <v>3.5800829435395087E-3</v>
      </c>
      <c r="P2941" s="44">
        <f>IFERROR(_xll.qlIndexFixing(ONIndex6M,I2941,TRUE,_xll.ohTrigger(RecalcTrigger,Trigger6M)),NA())</f>
        <v>2.9843263585149771E-3</v>
      </c>
      <c r="Q2941" s="145">
        <f>IFERROR(_xll.qlIndexFixing(ONIndex1Y,I2941,TRUE,_xll.ohTrigger(RecalcTrigger,Trigger1Y)),NA())</f>
        <v>3.8589067052985371E-3</v>
      </c>
    </row>
    <row r="2942" spans="2:17" x14ac:dyDescent="0.2">
      <c r="B2942" s="39" t="s">
        <v>42</v>
      </c>
      <c r="D2942" s="42">
        <f>_xll.qlCalendarAdvance(Calendar,$D2941,B2942,"f",FALSE)</f>
        <v>60385</v>
      </c>
      <c r="E2942" s="139">
        <f>_xll.qlInterestRateIndexValueDate(IndexON,D2942)</f>
        <v>60385</v>
      </c>
      <c r="F2942" s="155">
        <f>IFERROR(_xll.qlIndexFixing(IndexON,D2942,TRUE,_xll.ohTrigger(RecalcTrigger,TriggerON)),NA())</f>
        <v>3.4384706289447564E-3</v>
      </c>
      <c r="H2942" s="42">
        <f>_xll.qlCalendarAdvance(Calendar,$H2941,B2942,"f",FALSE)</f>
        <v>60385</v>
      </c>
      <c r="I2942" s="139">
        <f>_xll.qlInterestRateIndexValueDate(Index1M,$H2942)</f>
        <v>60387</v>
      </c>
      <c r="J2942" s="144">
        <f>IFERROR(_xll.qlIndexFixing(Index1M,$H2942,TRUE,_xll.ohTrigger(RecalcTrigger,Trigger1M)),NA())</f>
        <v>3.3743383031803078E-3</v>
      </c>
      <c r="K2942" s="44">
        <f>IFERROR(_xll.qlIndexFixing(Index3M,H2942,TRUE,_xll.ohTrigger(RecalcTrigger,Trigger3M)),NA())</f>
        <v>3.5879165134018553E-3</v>
      </c>
      <c r="L2942" s="44">
        <f>IFERROR(_xll.qlIndexFixing(Index6M,$H2942,TRUE,_xll.ohTrigger(RecalcTrigger,Trigger6M)),NA())</f>
        <v>3.039012269046707E-3</v>
      </c>
      <c r="M2942" s="145">
        <f>IFERROR(_xll.qlIndexFixing(Index1Y,$H2942,TRUE,_xll.ohTrigger(RecalcTrigger,Trigger1Y)),NA())</f>
        <v>3.8977259441249227E-3</v>
      </c>
      <c r="N2942" s="144">
        <f>IFERROR(_xll.qlIndexFixing(ONIndex1M,I2942,TRUE,_xll.ohTrigger(RecalcTrigger,Trigger1M)),NA())</f>
        <v>3.3729417314365406E-3</v>
      </c>
      <c r="O2942" s="44">
        <f>IFERROR(_xll.qlIndexFixing(ONIndex3M,I2942,TRUE,_xll.ohTrigger(RecalcTrigger,Trigger3M)),NA())</f>
        <v>3.581007911002132E-3</v>
      </c>
      <c r="P2942" s="44">
        <f>IFERROR(_xll.qlIndexFixing(ONIndex6M,I2942,TRUE,_xll.ohTrigger(RecalcTrigger,Trigger6M)),NA())</f>
        <v>2.9879317683256801E-3</v>
      </c>
      <c r="Q2942" s="145">
        <f>IFERROR(_xll.qlIndexFixing(ONIndex1Y,I2942,TRUE,_xll.ohTrigger(RecalcTrigger,Trigger1Y)),NA())</f>
        <v>3.8598456777982904E-3</v>
      </c>
    </row>
    <row r="2943" spans="2:17" x14ac:dyDescent="0.2">
      <c r="B2943" s="39" t="s">
        <v>42</v>
      </c>
      <c r="D2943" s="42">
        <f>_xll.qlCalendarAdvance(Calendar,$D2942,B2943,"f",FALSE)</f>
        <v>60392</v>
      </c>
      <c r="E2943" s="139">
        <f>_xll.qlInterestRateIndexValueDate(IndexON,D2943)</f>
        <v>60392</v>
      </c>
      <c r="F2943" s="155">
        <f>IFERROR(_xll.qlIndexFixing(IndexON,D2943,TRUE,_xll.ohTrigger(RecalcTrigger,TriggerON)),NA())</f>
        <v>3.4392135082228492E-3</v>
      </c>
      <c r="H2943" s="42">
        <f>_xll.qlCalendarAdvance(Calendar,$H2942,B2943,"f",FALSE)</f>
        <v>60392</v>
      </c>
      <c r="I2943" s="139">
        <f>_xll.qlInterestRateIndexValueDate(Index1M,$H2943)</f>
        <v>60394</v>
      </c>
      <c r="J2943" s="144">
        <f>IFERROR(_xll.qlIndexFixing(Index1M,$H2943,TRUE,_xll.ohTrigger(RecalcTrigger,Trigger1M)),NA())</f>
        <v>3.3753080847673256E-3</v>
      </c>
      <c r="K2943" s="44">
        <f>IFERROR(_xll.qlIndexFixing(Index3M,H2943,TRUE,_xll.ohTrigger(RecalcTrigger,Trigger3M)),NA())</f>
        <v>3.5888779989521626E-3</v>
      </c>
      <c r="L2943" s="44">
        <f>IFERROR(_xll.qlIndexFixing(Index6M,$H2943,TRUE,_xll.ohTrigger(RecalcTrigger,Trigger6M)),NA())</f>
        <v>3.0444525203935616E-3</v>
      </c>
      <c r="M2943" s="145">
        <f>IFERROR(_xll.qlIndexFixing(Index1Y,$H2943,TRUE,_xll.ohTrigger(RecalcTrigger,Trigger1Y)),NA())</f>
        <v>3.8991125488899579E-3</v>
      </c>
      <c r="N2943" s="144">
        <f>IFERROR(_xll.qlIndexFixing(ONIndex1M,I2943,TRUE,_xll.ohTrigger(RecalcTrigger,Trigger1M)),NA())</f>
        <v>3.3735636447573825E-3</v>
      </c>
      <c r="O2943" s="44">
        <f>IFERROR(_xll.qlIndexFixing(ONIndex3M,I2943,TRUE,_xll.ohTrigger(RecalcTrigger,Trigger3M)),NA())</f>
        <v>3.5817204447141648E-3</v>
      </c>
      <c r="P2943" s="44">
        <f>IFERROR(_xll.qlIndexFixing(ONIndex6M,I2943,TRUE,_xll.ohTrigger(RecalcTrigger,Trigger6M)),NA())</f>
        <v>2.9907123260297652E-3</v>
      </c>
      <c r="Q2943" s="145">
        <f>IFERROR(_xll.qlIndexFixing(ONIndex1Y,I2943,TRUE,_xll.ohTrigger(RecalcTrigger,Trigger1Y)),NA())</f>
        <v>3.8605677160674645E-3</v>
      </c>
    </row>
    <row r="2944" spans="2:17" x14ac:dyDescent="0.2">
      <c r="B2944" s="39" t="s">
        <v>42</v>
      </c>
      <c r="D2944" s="42">
        <f>_xll.qlCalendarAdvance(Calendar,$D2943,B2944,"f",FALSE)</f>
        <v>60399</v>
      </c>
      <c r="E2944" s="139">
        <f>_xll.qlInterestRateIndexValueDate(IndexON,D2944)</f>
        <v>60399</v>
      </c>
      <c r="F2944" s="155">
        <f>IFERROR(_xll.qlIndexFixing(IndexON,D2944,TRUE,_xll.ohTrigger(RecalcTrigger,TriggerON)),NA())</f>
        <v>3.4399764185177872E-3</v>
      </c>
      <c r="H2944" s="42">
        <f>_xll.qlCalendarAdvance(Calendar,$H2943,B2944,"f",FALSE)</f>
        <v>60399</v>
      </c>
      <c r="I2944" s="139">
        <f>_xll.qlInterestRateIndexValueDate(Index1M,$H2944)</f>
        <v>60401</v>
      </c>
      <c r="J2944" s="144">
        <f>IFERROR(_xll.qlIndexFixing(Index1M,$H2944,TRUE,_xll.ohTrigger(RecalcTrigger,Trigger1M)),NA())</f>
        <v>3.3760884647454636E-3</v>
      </c>
      <c r="K2944" s="44">
        <f>IFERROR(_xll.qlIndexFixing(Index3M,H2944,TRUE,_xll.ohTrigger(RecalcTrigger,Trigger3M)),NA())</f>
        <v>3.5898616489449258E-3</v>
      </c>
      <c r="L2944" s="44">
        <f>IFERROR(_xll.qlIndexFixing(Index6M,$H2944,TRUE,_xll.ohTrigger(RecalcTrigger,Trigger6M)),NA())</f>
        <v>3.0489314332169818E-3</v>
      </c>
      <c r="M2944" s="145">
        <f>IFERROR(_xll.qlIndexFixing(Index1Y,$H2944,TRUE,_xll.ohTrigger(RecalcTrigger,Trigger1Y)),NA())</f>
        <v>3.9005207200777229E-3</v>
      </c>
      <c r="N2944" s="144">
        <f>IFERROR(_xll.qlIndexFixing(ONIndex1M,I2944,TRUE,_xll.ohTrigger(RecalcTrigger,Trigger1M)),NA())</f>
        <v>3.3743088919013786E-3</v>
      </c>
      <c r="O2944" s="44">
        <f>IFERROR(_xll.qlIndexFixing(ONIndex3M,I2944,TRUE,_xll.ohTrigger(RecalcTrigger,Trigger3M)),NA())</f>
        <v>3.5825721369509012E-3</v>
      </c>
      <c r="P2944" s="44">
        <f>IFERROR(_xll.qlIndexFixing(ONIndex6M,I2944,TRUE,_xll.ohTrigger(RecalcTrigger,Trigger6M)),NA())</f>
        <v>2.9940393057614756E-3</v>
      </c>
      <c r="Q2944" s="145">
        <f>IFERROR(_xll.qlIndexFixing(ONIndex1Y,I2944,TRUE,_xll.ohTrigger(RecalcTrigger,Trigger1Y)),NA())</f>
        <v>3.8614294119021508E-3</v>
      </c>
    </row>
    <row r="2945" spans="2:17" x14ac:dyDescent="0.2">
      <c r="B2945" s="39" t="s">
        <v>42</v>
      </c>
      <c r="D2945" s="42">
        <f>_xll.qlCalendarAdvance(Calendar,$D2944,B2945,"f",FALSE)</f>
        <v>60406</v>
      </c>
      <c r="E2945" s="139">
        <f>_xll.qlInterestRateIndexValueDate(IndexON,D2945)</f>
        <v>60406</v>
      </c>
      <c r="F2945" s="155">
        <f>IFERROR(_xll.qlIndexFixing(IndexON,D2945,TRUE,_xll.ohTrigger(RecalcTrigger,TriggerON)),NA())</f>
        <v>3.440759386768022E-3</v>
      </c>
      <c r="H2945" s="42">
        <f>_xll.qlCalendarAdvance(Calendar,$H2944,B2945,"f",FALSE)</f>
        <v>60406</v>
      </c>
      <c r="I2945" s="139">
        <f>_xll.qlInterestRateIndexValueDate(Index1M,$H2945)</f>
        <v>60408</v>
      </c>
      <c r="J2945" s="144">
        <f>IFERROR(_xll.qlIndexFixing(Index1M,$H2945,TRUE,_xll.ohTrigger(RecalcTrigger,Trigger1M)),NA())</f>
        <v>3.3768901209269009E-3</v>
      </c>
      <c r="K2945" s="44">
        <f>IFERROR(_xll.qlIndexFixing(Index3M,H2945,TRUE,_xll.ohTrigger(RecalcTrigger,Trigger3M)),NA())</f>
        <v>3.5908674926654134E-3</v>
      </c>
      <c r="L2945" s="44">
        <f>IFERROR(_xll.qlIndexFixing(Index6M,$H2945,TRUE,_xll.ohTrigger(RecalcTrigger,Trigger6M)),NA())</f>
        <v>3.0535016414262772E-3</v>
      </c>
      <c r="M2945" s="145">
        <f>IFERROR(_xll.qlIndexFixing(Index1Y,$H2945,TRUE,_xll.ohTrigger(RecalcTrigger,Trigger1Y)),NA())</f>
        <v>3.9019504845208912E-3</v>
      </c>
      <c r="N2945" s="144">
        <f>IFERROR(_xll.qlIndexFixing(ONIndex1M,I2945,TRUE,_xll.ohTrigger(RecalcTrigger,Trigger1M)),NA())</f>
        <v>3.3750753616690332E-3</v>
      </c>
      <c r="O2945" s="44">
        <f>IFERROR(_xll.qlIndexFixing(ONIndex3M,I2945,TRUE,_xll.ohTrigger(RecalcTrigger,Trigger3M)),NA())</f>
        <v>3.5834458291095217E-3</v>
      </c>
      <c r="P2945" s="44">
        <f>IFERROR(_xll.qlIndexFixing(ONIndex6M,I2945,TRUE,_xll.ohTrigger(RecalcTrigger,Trigger6M)),NA())</f>
        <v>2.9974557890977138E-3</v>
      </c>
      <c r="Q2945" s="145">
        <f>IFERROR(_xll.qlIndexFixing(ONIndex1Y,I2945,TRUE,_xll.ohTrigger(RecalcTrigger,Trigger1Y)),NA())</f>
        <v>3.8623119367553471E-3</v>
      </c>
    </row>
    <row r="2946" spans="2:17" x14ac:dyDescent="0.2">
      <c r="B2946" s="39" t="s">
        <v>42</v>
      </c>
      <c r="D2946" s="42">
        <f>_xll.qlCalendarAdvance(Calendar,$D2945,B2946,"f",FALSE)</f>
        <v>60413</v>
      </c>
      <c r="E2946" s="139">
        <f>_xll.qlInterestRateIndexValueDate(IndexON,D2946)</f>
        <v>60413</v>
      </c>
      <c r="F2946" s="155">
        <f>IFERROR(_xll.qlIndexFixing(IndexON,D2946,TRUE,_xll.ohTrigger(RecalcTrigger,TriggerON)),NA())</f>
        <v>3.4415624399919409E-3</v>
      </c>
      <c r="H2946" s="42">
        <f>_xll.qlCalendarAdvance(Calendar,$H2945,B2946,"f",FALSE)</f>
        <v>60413</v>
      </c>
      <c r="I2946" s="139">
        <f>_xll.qlInterestRateIndexValueDate(Index1M,$H2946)</f>
        <v>60415</v>
      </c>
      <c r="J2946" s="144">
        <f>IFERROR(_xll.qlIndexFixing(Index1M,$H2946,TRUE,_xll.ohTrigger(RecalcTrigger,Trigger1M)),NA())</f>
        <v>3.3777130820411561E-3</v>
      </c>
      <c r="K2946" s="44">
        <f>IFERROR(_xll.qlIndexFixing(Index3M,H2946,TRUE,_xll.ohTrigger(RecalcTrigger,Trigger3M)),NA())</f>
        <v>3.5918955593997656E-3</v>
      </c>
      <c r="L2946" s="44">
        <f>IFERROR(_xll.qlIndexFixing(Index6M,$H2946,TRUE,_xll.ohTrigger(RecalcTrigger,Trigger6M)),NA())</f>
        <v>3.0581632754680681E-3</v>
      </c>
      <c r="M2946" s="145">
        <f>IFERROR(_xll.qlIndexFixing(Index1Y,$H2946,TRUE,_xll.ohTrigger(RecalcTrigger,Trigger1Y)),NA())</f>
        <v>3.9034018690527923E-3</v>
      </c>
      <c r="N2946" s="144">
        <f>IFERROR(_xll.qlIndexFixing(ONIndex1M,I2946,TRUE,_xll.ohTrigger(RecalcTrigger,Trigger1M)),NA())</f>
        <v>3.3758630830771352E-3</v>
      </c>
      <c r="O2946" s="44">
        <f>IFERROR(_xll.qlIndexFixing(ONIndex3M,I2946,TRUE,_xll.ohTrigger(RecalcTrigger,Trigger3M)),NA())</f>
        <v>3.5843415504466236E-3</v>
      </c>
      <c r="P2946" s="44">
        <f>IFERROR(_xll.qlIndexFixing(ONIndex6M,I2946,TRUE,_xll.ohTrigger(RecalcTrigger,Trigger6M)),NA())</f>
        <v>3.0009619055348935E-3</v>
      </c>
      <c r="Q2946" s="145">
        <f>IFERROR(_xll.qlIndexFixing(ONIndex1Y,I2946,TRUE,_xll.ohTrigger(RecalcTrigger,Trigger1Y)),NA())</f>
        <v>3.8632153174056327E-3</v>
      </c>
    </row>
    <row r="2947" spans="2:17" x14ac:dyDescent="0.2">
      <c r="B2947" s="39" t="s">
        <v>42</v>
      </c>
      <c r="D2947" s="42">
        <f>_xll.qlCalendarAdvance(Calendar,$D2946,B2947,"f",FALSE)</f>
        <v>60420</v>
      </c>
      <c r="E2947" s="139">
        <f>_xll.qlInterestRateIndexValueDate(IndexON,D2947)</f>
        <v>60420</v>
      </c>
      <c r="F2947" s="155">
        <f>IFERROR(_xll.qlIndexFixing(IndexON,D2947,TRUE,_xll.ohTrigger(RecalcTrigger,TriggerON)),NA())</f>
        <v>3.4423856050480595E-3</v>
      </c>
      <c r="H2947" s="42">
        <f>_xll.qlCalendarAdvance(Calendar,$H2946,B2947,"f",FALSE)</f>
        <v>60420</v>
      </c>
      <c r="I2947" s="139">
        <f>_xll.qlInterestRateIndexValueDate(Index1M,$H2947)</f>
        <v>60422</v>
      </c>
      <c r="J2947" s="144">
        <f>IFERROR(_xll.qlIndexFixing(Index1M,$H2947,TRUE,_xll.ohTrigger(RecalcTrigger,Trigger1M)),NA())</f>
        <v>3.3785573768227439E-3</v>
      </c>
      <c r="K2947" s="44">
        <f>IFERROR(_xll.qlIndexFixing(Index3M,H2947,TRUE,_xll.ohTrigger(RecalcTrigger,Trigger3M)),NA())</f>
        <v>3.5929458784341199E-3</v>
      </c>
      <c r="L2947" s="44">
        <f>IFERROR(_xll.qlIndexFixing(Index6M,$H2947,TRUE,_xll.ohTrigger(RecalcTrigger,Trigger6M)),NA())</f>
        <v>3.0617649010586073E-3</v>
      </c>
      <c r="M2947" s="145">
        <f>IFERROR(_xll.qlIndexFixing(Index1Y,$H2947,TRUE,_xll.ohTrigger(RecalcTrigger,Trigger1Y)),NA())</f>
        <v>3.9048749005096035E-3</v>
      </c>
      <c r="N2947" s="144">
        <f>IFERROR(_xll.qlIndexFixing(ONIndex1M,I2947,TRUE,_xll.ohTrigger(RecalcTrigger,Trigger1M)),NA())</f>
        <v>3.3766720845829212E-3</v>
      </c>
      <c r="O2947" s="44">
        <f>IFERROR(_xll.qlIndexFixing(ONIndex3M,I2947,TRUE,_xll.ohTrigger(RecalcTrigger,Trigger3M)),NA())</f>
        <v>3.5852593302987401E-3</v>
      </c>
      <c r="P2947" s="44">
        <f>IFERROR(_xll.qlIndexFixing(ONIndex6M,I2947,TRUE,_xll.ohTrigger(RecalcTrigger,Trigger6M)),NA())</f>
        <v>3.0045577846493643E-3</v>
      </c>
      <c r="Q2947" s="145">
        <f>IFERROR(_xll.qlIndexFixing(ONIndex1Y,I2947,TRUE,_xll.ohTrigger(RecalcTrigger,Trigger1Y)),NA())</f>
        <v>3.8641395803917788E-3</v>
      </c>
    </row>
    <row r="2948" spans="2:17" x14ac:dyDescent="0.2">
      <c r="B2948" s="39" t="s">
        <v>42</v>
      </c>
      <c r="D2948" s="42">
        <f>_xll.qlCalendarAdvance(Calendar,$D2947,B2948,"f",FALSE)</f>
        <v>60427</v>
      </c>
      <c r="E2948" s="139">
        <f>_xll.qlInterestRateIndexValueDate(IndexON,D2948)</f>
        <v>60427</v>
      </c>
      <c r="F2948" s="155">
        <f>IFERROR(_xll.qlIndexFixing(IndexON,D2948,TRUE,_xll.ohTrigger(RecalcTrigger,TriggerON)),NA())</f>
        <v>3.4432289088748291E-3</v>
      </c>
      <c r="H2948" s="42">
        <f>_xll.qlCalendarAdvance(Calendar,$H2947,B2948,"f",FALSE)</f>
        <v>60427</v>
      </c>
      <c r="I2948" s="139">
        <f>_xll.qlInterestRateIndexValueDate(Index1M,$H2948)</f>
        <v>60429</v>
      </c>
      <c r="J2948" s="144">
        <f>IFERROR(_xll.qlIndexFixing(Index1M,$H2948,TRUE,_xll.ohTrigger(RecalcTrigger,Trigger1M)),NA())</f>
        <v>3.3794230339986853E-3</v>
      </c>
      <c r="K2948" s="44">
        <f>IFERROR(_xll.qlIndexFixing(Index3M,H2948,TRUE,_xll.ohTrigger(RecalcTrigger,Trigger3M)),NA())</f>
        <v>3.5940184790554846E-3</v>
      </c>
      <c r="L2948" s="44">
        <f>IFERROR(_xll.qlIndexFixing(Index6M,$H2948,TRUE,_xll.ohTrigger(RecalcTrigger,Trigger6M)),NA())</f>
        <v>3.0665898745058369E-3</v>
      </c>
      <c r="M2948" s="145">
        <f>IFERROR(_xll.qlIndexFixing(Index1Y,$H2948,TRUE,_xll.ohTrigger(RecalcTrigger,Trigger1Y)),NA())</f>
        <v>3.9063696057279398E-3</v>
      </c>
      <c r="N2948" s="144">
        <f>IFERROR(_xll.qlIndexFixing(ONIndex1M,I2948,TRUE,_xll.ohTrigger(RecalcTrigger,Trigger1M)),NA())</f>
        <v>3.3775023951232441E-3</v>
      </c>
      <c r="O2948" s="44">
        <f>IFERROR(_xll.qlIndexFixing(ONIndex3M,I2948,TRUE,_xll.ohTrigger(RecalcTrigger,Trigger3M)),NA())</f>
        <v>3.5861991978425323E-3</v>
      </c>
      <c r="P2948" s="44">
        <f>IFERROR(_xll.qlIndexFixing(ONIndex6M,I2948,TRUE,_xll.ohTrigger(RecalcTrigger,Trigger6M)),NA())</f>
        <v>3.008243556177348E-3</v>
      </c>
      <c r="Q2948" s="145">
        <f>IFERROR(_xll.qlIndexFixing(ONIndex1Y,I2948,TRUE,_xll.ohTrigger(RecalcTrigger,Trigger1Y)),NA())</f>
        <v>3.8650847524923648E-3</v>
      </c>
    </row>
    <row r="2949" spans="2:17" x14ac:dyDescent="0.2">
      <c r="B2949" s="39" t="s">
        <v>42</v>
      </c>
      <c r="D2949" s="42">
        <f>_xll.qlCalendarAdvance(Calendar,$D2948,B2949,"f",FALSE)</f>
        <v>60434</v>
      </c>
      <c r="E2949" s="139">
        <f>_xll.qlInterestRateIndexValueDate(IndexON,D2949)</f>
        <v>60434</v>
      </c>
      <c r="F2949" s="155">
        <f>IFERROR(_xll.qlIndexFixing(IndexON,D2949,TRUE,_xll.ohTrigger(RecalcTrigger,TriggerON)),NA())</f>
        <v>3.4440923784906374E-3</v>
      </c>
      <c r="H2949" s="42">
        <f>_xll.qlCalendarAdvance(Calendar,$H2948,B2949,"f",FALSE)</f>
        <v>60434</v>
      </c>
      <c r="I2949" s="139">
        <f>_xll.qlInterestRateIndexValueDate(Index1M,$H2949)</f>
        <v>60436</v>
      </c>
      <c r="J2949" s="144">
        <f>IFERROR(_xll.qlIndexFixing(Index1M,$H2949,TRUE,_xll.ohTrigger(RecalcTrigger,Trigger1M)),NA())</f>
        <v>3.3803100823059928E-3</v>
      </c>
      <c r="K2949" s="44">
        <f>IFERROR(_xll.qlIndexFixing(Index3M,H2949,TRUE,_xll.ohTrigger(RecalcTrigger,Trigger3M)),NA())</f>
        <v>3.5951133905517364E-3</v>
      </c>
      <c r="L2949" s="44">
        <f>IFERROR(_xll.qlIndexFixing(Index6M,$H2949,TRUE,_xll.ohTrigger(RecalcTrigger,Trigger6M)),NA())</f>
        <v>3.0715066347074388E-3</v>
      </c>
      <c r="M2949" s="145">
        <f>IFERROR(_xll.qlIndexFixing(Index1Y,$H2949,TRUE,_xll.ohTrigger(RecalcTrigger,Trigger1Y)),NA())</f>
        <v>3.9078860115466067E-3</v>
      </c>
      <c r="N2949" s="144">
        <f>IFERROR(_xll.qlIndexFixing(ONIndex1M,I2949,TRUE,_xll.ohTrigger(RecalcTrigger,Trigger1M)),NA())</f>
        <v>3.3783540432352765E-3</v>
      </c>
      <c r="O2949" s="44">
        <f>IFERROR(_xll.qlIndexFixing(ONIndex3M,I2949,TRUE,_xll.ohTrigger(RecalcTrigger,Trigger3M)),NA())</f>
        <v>3.5871611824145333E-3</v>
      </c>
      <c r="P2949" s="44">
        <f>IFERROR(_xll.qlIndexFixing(ONIndex6M,I2949,TRUE,_xll.ohTrigger(RecalcTrigger,Trigger6M)),NA())</f>
        <v>3.0120193496152581E-3</v>
      </c>
      <c r="Q2949" s="145">
        <f>IFERROR(_xll.qlIndexFixing(ONIndex1Y,I2949,TRUE,_xll.ohTrigger(RecalcTrigger,Trigger1Y)),NA())</f>
        <v>3.8660508601662258E-3</v>
      </c>
    </row>
    <row r="2950" spans="2:17" x14ac:dyDescent="0.2">
      <c r="B2950" s="39" t="s">
        <v>42</v>
      </c>
      <c r="D2950" s="42">
        <f>_xll.qlCalendarAdvance(Calendar,$D2949,B2950,"f",FALSE)</f>
        <v>60441</v>
      </c>
      <c r="E2950" s="139">
        <f>_xll.qlInterestRateIndexValueDate(IndexON,D2950)</f>
        <v>60441</v>
      </c>
      <c r="F2950" s="155">
        <f>IFERROR(_xll.qlIndexFixing(IndexON,D2950,TRUE,_xll.ohTrigger(RecalcTrigger,TriggerON)),NA())</f>
        <v>3.4449760408339358E-3</v>
      </c>
      <c r="H2950" s="42">
        <f>_xll.qlCalendarAdvance(Calendar,$H2949,B2950,"f",FALSE)</f>
        <v>60441</v>
      </c>
      <c r="I2950" s="139">
        <f>_xll.qlInterestRateIndexValueDate(Index1M,$H2950)</f>
        <v>60443</v>
      </c>
      <c r="J2950" s="144">
        <f>IFERROR(_xll.qlIndexFixing(Index1M,$H2950,TRUE,_xll.ohTrigger(RecalcTrigger,Trigger1M)),NA())</f>
        <v>3.3812185504716874E-3</v>
      </c>
      <c r="K2950" s="44">
        <f>IFERROR(_xll.qlIndexFixing(Index3M,H2950,TRUE,_xll.ohTrigger(RecalcTrigger,Trigger3M)),NA())</f>
        <v>3.5962306422107509E-3</v>
      </c>
      <c r="L2950" s="44">
        <f>IFERROR(_xll.qlIndexFixing(Index6M,$H2950,TRUE,_xll.ohTrigger(RecalcTrigger,Trigger6M)),NA())</f>
        <v>3.0777266794332612E-3</v>
      </c>
      <c r="M2950" s="145">
        <f>IFERROR(_xll.qlIndexFixing(Index1Y,$H2950,TRUE,_xll.ohTrigger(RecalcTrigger,Trigger1Y)),NA())</f>
        <v>3.9094241448059423E-3</v>
      </c>
      <c r="N2950" s="144">
        <f>IFERROR(_xll.qlIndexFixing(ONIndex1M,I2950,TRUE,_xll.ohTrigger(RecalcTrigger,Trigger1M)),NA())</f>
        <v>3.3792270577759354E-3</v>
      </c>
      <c r="O2950" s="44">
        <f>IFERROR(_xll.qlIndexFixing(ONIndex3M,I2950,TRUE,_xll.ohTrigger(RecalcTrigger,Trigger3M)),NA())</f>
        <v>3.5881453131114682E-3</v>
      </c>
      <c r="P2950" s="44">
        <f>IFERROR(_xll.qlIndexFixing(ONIndex6M,I2950,TRUE,_xll.ohTrigger(RecalcTrigger,Trigger6M)),NA())</f>
        <v>3.0158852946993164E-3</v>
      </c>
      <c r="Q2950" s="145">
        <f>IFERROR(_xll.qlIndexFixing(ONIndex1Y,I2950,TRUE,_xll.ohTrigger(RecalcTrigger,Trigger1Y)),NA())</f>
        <v>3.8670379301919411E-3</v>
      </c>
    </row>
    <row r="2951" spans="2:17" x14ac:dyDescent="0.2">
      <c r="B2951" s="39" t="s">
        <v>42</v>
      </c>
      <c r="D2951" s="42">
        <f>_xll.qlCalendarAdvance(Calendar,$D2950,B2951,"f",FALSE)</f>
        <v>60448</v>
      </c>
      <c r="E2951" s="139">
        <f>_xll.qlInterestRateIndexValueDate(IndexON,D2951)</f>
        <v>60448</v>
      </c>
      <c r="F2951" s="155">
        <f>IFERROR(_xll.qlIndexFixing(IndexON,D2951,TRUE,_xll.ohTrigger(RecalcTrigger,TriggerON)),NA())</f>
        <v>3.4458799227632397E-3</v>
      </c>
      <c r="H2951" s="42">
        <f>_xll.qlCalendarAdvance(Calendar,$H2950,B2951,"f",FALSE)</f>
        <v>60448</v>
      </c>
      <c r="I2951" s="139">
        <f>_xll.qlInterestRateIndexValueDate(Index1M,$H2951)</f>
        <v>60450</v>
      </c>
      <c r="J2951" s="144">
        <f>IFERROR(_xll.qlIndexFixing(Index1M,$H2951,TRUE,_xll.ohTrigger(RecalcTrigger,Trigger1M)),NA())</f>
        <v>3.3821484672327817E-3</v>
      </c>
      <c r="K2951" s="44">
        <f>IFERROR(_xll.qlIndexFixing(Index3M,H2951,TRUE,_xll.ohTrigger(RecalcTrigger,Trigger3M)),NA())</f>
        <v>3.5973702633186676E-3</v>
      </c>
      <c r="L2951" s="44">
        <f>IFERROR(_xll.qlIndexFixing(Index6M,$H2951,TRUE,_xll.ohTrigger(RecalcTrigger,Trigger6M)),NA())</f>
        <v>3.0828473998650309E-3</v>
      </c>
      <c r="M2951" s="145">
        <f>IFERROR(_xll.qlIndexFixing(Index1Y,$H2951,TRUE,_xll.ohTrigger(RecalcTrigger,Trigger1Y)),NA())</f>
        <v>3.9109840323475987E-3</v>
      </c>
      <c r="N2951" s="144">
        <f>IFERROR(_xll.qlIndexFixing(ONIndex1M,I2951,TRUE,_xll.ohTrigger(RecalcTrigger,Trigger1M)),NA())</f>
        <v>3.3801214674422653E-3</v>
      </c>
      <c r="O2951" s="44">
        <f>IFERROR(_xll.qlIndexFixing(ONIndex3M,I2951,TRUE,_xll.ohTrigger(RecalcTrigger,Trigger3M)),NA())</f>
        <v>3.5891516192698703E-3</v>
      </c>
      <c r="P2951" s="44">
        <f>IFERROR(_xll.qlIndexFixing(ONIndex6M,I2951,TRUE,_xll.ohTrigger(RecalcTrigger,Trigger6M)),NA())</f>
        <v>3.0198415208460005E-3</v>
      </c>
      <c r="Q2951" s="145">
        <f>IFERROR(_xll.qlIndexFixing(ONIndex1Y,I2951,TRUE,_xll.ohTrigger(RecalcTrigger,Trigger1Y)),NA())</f>
        <v>3.8680459890283458E-3</v>
      </c>
    </row>
    <row r="2952" spans="2:17" x14ac:dyDescent="0.2">
      <c r="B2952" s="39" t="s">
        <v>42</v>
      </c>
      <c r="D2952" s="42">
        <f>_xll.qlCalendarAdvance(Calendar,$D2951,B2952,"f",FALSE)</f>
        <v>60455</v>
      </c>
      <c r="E2952" s="139">
        <f>_xll.qlInterestRateIndexValueDate(IndexON,D2952)</f>
        <v>60455</v>
      </c>
      <c r="F2952" s="155">
        <f>IFERROR(_xll.qlIndexFixing(IndexON,D2952,TRUE,_xll.ohTrigger(RecalcTrigger,TriggerON)),NA())</f>
        <v>3.4468040513768727E-3</v>
      </c>
      <c r="H2952" s="42">
        <f>_xll.qlCalendarAdvance(Calendar,$H2951,B2952,"f",FALSE)</f>
        <v>60455</v>
      </c>
      <c r="I2952" s="139">
        <f>_xll.qlInterestRateIndexValueDate(Index1M,$H2952)</f>
        <v>60457</v>
      </c>
      <c r="J2952" s="144">
        <f>IFERROR(_xll.qlIndexFixing(Index1M,$H2952,TRUE,_xll.ohTrigger(RecalcTrigger,Trigger1M)),NA())</f>
        <v>3.3830998613162966E-3</v>
      </c>
      <c r="K2952" s="44">
        <f>IFERROR(_xll.qlIndexFixing(Index3M,H2952,TRUE,_xll.ohTrigger(RecalcTrigger,Trigger3M)),NA())</f>
        <v>3.5985322831659687E-3</v>
      </c>
      <c r="L2952" s="44">
        <f>IFERROR(_xll.qlIndexFixing(Index6M,$H2952,TRUE,_xll.ohTrigger(RecalcTrigger,Trigger6M)),NA())</f>
        <v>3.0880603291201735E-3</v>
      </c>
      <c r="M2952" s="145">
        <f>IFERROR(_xll.qlIndexFixing(Index1Y,$H2952,TRUE,_xll.ohTrigger(RecalcTrigger,Trigger1Y)),NA())</f>
        <v>3.9125657010149794E-3</v>
      </c>
      <c r="N2952" s="144">
        <f>IFERROR(_xll.qlIndexFixing(ONIndex1M,I2952,TRUE,_xll.ohTrigger(RecalcTrigger,Trigger1M)),NA())</f>
        <v>3.381037300851375E-3</v>
      </c>
      <c r="O2952" s="44">
        <f>IFERROR(_xll.qlIndexFixing(ONIndex3M,I2952,TRUE,_xll.ohTrigger(RecalcTrigger,Trigger3M)),NA())</f>
        <v>3.5901801301463365E-3</v>
      </c>
      <c r="P2952" s="44">
        <f>IFERROR(_xll.qlIndexFixing(ONIndex6M,I2952,TRUE,_xll.ohTrigger(RecalcTrigger,Trigger6M)),NA())</f>
        <v>3.0238881577915322E-3</v>
      </c>
      <c r="Q2952" s="145">
        <f>IFERROR(_xll.qlIndexFixing(ONIndex1Y,I2952,TRUE,_xll.ohTrigger(RecalcTrigger,Trigger1Y)),NA())</f>
        <v>3.8690750634540194E-3</v>
      </c>
    </row>
    <row r="2953" spans="2:17" x14ac:dyDescent="0.2">
      <c r="B2953" s="39" t="s">
        <v>42</v>
      </c>
      <c r="D2953" s="42">
        <f>_xll.qlCalendarAdvance(Calendar,$D2952,B2953,"f",FALSE)</f>
        <v>60462</v>
      </c>
      <c r="E2953" s="139">
        <f>_xll.qlInterestRateIndexValueDate(IndexON,D2953)</f>
        <v>60462</v>
      </c>
      <c r="F2953" s="155">
        <f>IFERROR(_xll.qlIndexFixing(IndexON,D2953,TRUE,_xll.ohTrigger(RecalcTrigger,TriggerON)),NA())</f>
        <v>3.4477484533734781E-3</v>
      </c>
      <c r="H2953" s="42">
        <f>_xll.qlCalendarAdvance(Calendar,$H2952,B2953,"f",FALSE)</f>
        <v>60462</v>
      </c>
      <c r="I2953" s="139">
        <f>_xll.qlInterestRateIndexValueDate(Index1M,$H2953)</f>
        <v>60464</v>
      </c>
      <c r="J2953" s="144">
        <f>IFERROR(_xll.qlIndexFixing(Index1M,$H2953,TRUE,_xll.ohTrigger(RecalcTrigger,Trigger1M)),NA())</f>
        <v>3.3840727614617427E-3</v>
      </c>
      <c r="K2953" s="44">
        <f>IFERROR(_xll.qlIndexFixing(Index3M,H2953,TRUE,_xll.ohTrigger(RecalcTrigger,Trigger3M)),NA())</f>
        <v>3.599716731039663E-3</v>
      </c>
      <c r="L2953" s="44">
        <f>IFERROR(_xll.qlIndexFixing(Index6M,$H2953,TRUE,_xll.ohTrigger(RecalcTrigger,Trigger6M)),NA())</f>
        <v>3.0933655977475934E-3</v>
      </c>
      <c r="M2953" s="145">
        <f>IFERROR(_xll.qlIndexFixing(Index1Y,$H2953,TRUE,_xll.ohTrigger(RecalcTrigger,Trigger1Y)),NA())</f>
        <v>3.9141691776534608E-3</v>
      </c>
      <c r="N2953" s="144">
        <f>IFERROR(_xll.qlIndexFixing(ONIndex1M,I2953,TRUE,_xll.ohTrigger(RecalcTrigger,Trigger1M)),NA())</f>
        <v>3.3819745868601814E-3</v>
      </c>
      <c r="O2953" s="44">
        <f>IFERROR(_xll.qlIndexFixing(ONIndex3M,I2953,TRUE,_xll.ohTrigger(RecalcTrigger,Trigger3M)),NA())</f>
        <v>3.5912308749175281E-3</v>
      </c>
      <c r="P2953" s="44">
        <f>IFERROR(_xll.qlIndexFixing(ONIndex6M,I2953,TRUE,_xll.ohTrigger(RecalcTrigger,Trigger6M)),NA())</f>
        <v>3.028025335032325E-3</v>
      </c>
      <c r="Q2953" s="145">
        <f>IFERROR(_xll.qlIndexFixing(ONIndex1Y,I2953,TRUE,_xll.ohTrigger(RecalcTrigger,Trigger1Y)),NA())</f>
        <v>3.8701251801676051E-3</v>
      </c>
    </row>
    <row r="2954" spans="2:17" x14ac:dyDescent="0.2">
      <c r="B2954" s="39" t="s">
        <v>42</v>
      </c>
      <c r="D2954" s="42">
        <f>_xll.qlCalendarAdvance(Calendar,$D2953,B2954,"f",FALSE)</f>
        <v>60469</v>
      </c>
      <c r="E2954" s="139">
        <f>_xll.qlInterestRateIndexValueDate(IndexON,D2954)</f>
        <v>60469</v>
      </c>
      <c r="F2954" s="155">
        <f>IFERROR(_xll.qlIndexFixing(IndexON,D2954,TRUE,_xll.ohTrigger(RecalcTrigger,TriggerON)),NA())</f>
        <v>3.4487131559313156E-3</v>
      </c>
      <c r="H2954" s="42">
        <f>_xll.qlCalendarAdvance(Calendar,$H2953,B2954,"f",FALSE)</f>
        <v>60469</v>
      </c>
      <c r="I2954" s="139">
        <f>_xll.qlInterestRateIndexValueDate(Index1M,$H2954)</f>
        <v>60471</v>
      </c>
      <c r="J2954" s="144">
        <f>IFERROR(_xll.qlIndexFixing(Index1M,$H2954,TRUE,_xll.ohTrigger(RecalcTrigger,Trigger1M)),NA())</f>
        <v>3.385067196396141E-3</v>
      </c>
      <c r="K2954" s="44">
        <f>IFERROR(_xll.qlIndexFixing(Index3M,H2954,TRUE,_xll.ohTrigger(RecalcTrigger,Trigger3M)),NA())</f>
        <v>3.6009236362319706E-3</v>
      </c>
      <c r="L2954" s="44">
        <f>IFERROR(_xll.qlIndexFixing(Index6M,$H2954,TRUE,_xll.ohTrigger(RecalcTrigger,Trigger6M)),NA())</f>
        <v>3.098763336310378E-3</v>
      </c>
      <c r="M2954" s="145">
        <f>IFERROR(_xll.qlIndexFixing(Index1Y,$H2954,TRUE,_xll.ohTrigger(RecalcTrigger,Trigger1Y)),NA())</f>
        <v>3.9157944891092932E-3</v>
      </c>
      <c r="N2954" s="144">
        <f>IFERROR(_xll.qlIndexFixing(ONIndex1M,I2954,TRUE,_xll.ohTrigger(RecalcTrigger,Trigger1M)),NA())</f>
        <v>3.3829333540857931E-3</v>
      </c>
      <c r="O2954" s="44">
        <f>IFERROR(_xll.qlIndexFixing(ONIndex3M,I2954,TRUE,_xll.ohTrigger(RecalcTrigger,Trigger3M)),NA())</f>
        <v>3.5923038829199783E-3</v>
      </c>
      <c r="P2954" s="44">
        <f>IFERROR(_xll.qlIndexFixing(ONIndex6M,I2954,TRUE,_xll.ohTrigger(RecalcTrigger,Trigger6M)),NA())</f>
        <v>3.0322531822246646E-3</v>
      </c>
      <c r="Q2954" s="145">
        <f>IFERROR(_xll.qlIndexFixing(ONIndex1Y,I2954,TRUE,_xll.ohTrigger(RecalcTrigger,Trigger1Y)),NA())</f>
        <v>3.8711963655480019E-3</v>
      </c>
    </row>
    <row r="2955" spans="2:17" x14ac:dyDescent="0.2">
      <c r="B2955" s="39" t="s">
        <v>42</v>
      </c>
      <c r="D2955" s="42">
        <f>_xll.qlCalendarAdvance(Calendar,$D2954,B2955,"f",FALSE)</f>
        <v>60476</v>
      </c>
      <c r="E2955" s="139">
        <f>_xll.qlInterestRateIndexValueDate(IndexON,D2955)</f>
        <v>60476</v>
      </c>
      <c r="F2955" s="155">
        <f>IFERROR(_xll.qlIndexFixing(IndexON,D2955,TRUE,_xll.ohTrigger(RecalcTrigger,TriggerON)),NA())</f>
        <v>3.4496981859089004E-3</v>
      </c>
      <c r="H2955" s="42">
        <f>_xll.qlCalendarAdvance(Calendar,$H2954,B2955,"f",FALSE)</f>
        <v>60476</v>
      </c>
      <c r="I2955" s="139">
        <f>_xll.qlInterestRateIndexValueDate(Index1M,$H2955)</f>
        <v>60478</v>
      </c>
      <c r="J2955" s="144">
        <f>IFERROR(_xll.qlIndexFixing(Index1M,$H2955,TRUE,_xll.ohTrigger(RecalcTrigger,Trigger1M)),NA())</f>
        <v>3.386083194856504E-3</v>
      </c>
      <c r="K2955" s="44">
        <f>IFERROR(_xll.qlIndexFixing(Index3M,H2955,TRUE,_xll.ohTrigger(RecalcTrigger,Trigger3M)),NA())</f>
        <v>3.6021530280307681E-3</v>
      </c>
      <c r="L2955" s="44">
        <f>IFERROR(_xll.qlIndexFixing(Index6M,$H2955,TRUE,_xll.ohTrigger(RecalcTrigger,Trigger6M)),NA())</f>
        <v>3.1029420260610188E-3</v>
      </c>
      <c r="M2955" s="145">
        <f>IFERROR(_xll.qlIndexFixing(Index1Y,$H2955,TRUE,_xll.ohTrigger(RecalcTrigger,Trigger1Y)),NA())</f>
        <v>3.9174416622313572E-3</v>
      </c>
      <c r="N2955" s="144">
        <f>IFERROR(_xll.qlIndexFixing(ONIndex1M,I2955,TRUE,_xll.ohTrigger(RecalcTrigger,Trigger1M)),NA())</f>
        <v>3.383913631305191E-3</v>
      </c>
      <c r="O2955" s="44">
        <f>IFERROR(_xll.qlIndexFixing(ONIndex3M,I2955,TRUE,_xll.ohTrigger(RecalcTrigger,Trigger3M)),NA())</f>
        <v>3.593399183250412E-3</v>
      </c>
      <c r="P2955" s="44">
        <f>IFERROR(_xll.qlIndexFixing(ONIndex6M,I2955,TRUE,_xll.ohTrigger(RecalcTrigger,Trigger6M)),NA())</f>
        <v>3.0365718290248367E-3</v>
      </c>
      <c r="Q2955" s="145">
        <f>IFERROR(_xll.qlIndexFixing(ONIndex1Y,I2955,TRUE,_xll.ohTrigger(RecalcTrigger,Trigger1Y)),NA())</f>
        <v>3.8722886465336614E-3</v>
      </c>
    </row>
    <row r="2956" spans="2:17" x14ac:dyDescent="0.2">
      <c r="B2956" s="39" t="s">
        <v>42</v>
      </c>
      <c r="D2956" s="42">
        <f>_xll.qlCalendarAdvance(Calendar,$D2955,B2956,"f",FALSE)</f>
        <v>60483</v>
      </c>
      <c r="E2956" s="139">
        <f>_xll.qlInterestRateIndexValueDate(IndexON,D2956)</f>
        <v>60483</v>
      </c>
      <c r="F2956" s="155">
        <f>IFERROR(_xll.qlIndexFixing(IndexON,D2956,TRUE,_xll.ohTrigger(RecalcTrigger,TriggerON)),NA())</f>
        <v>3.4507035701647482E-3</v>
      </c>
      <c r="H2956" s="42">
        <f>_xll.qlCalendarAdvance(Calendar,$H2955,B2956,"f",FALSE)</f>
        <v>60483</v>
      </c>
      <c r="I2956" s="139">
        <f>_xll.qlInterestRateIndexValueDate(Index1M,$H2956)</f>
        <v>60485</v>
      </c>
      <c r="J2956" s="144">
        <f>IFERROR(_xll.qlIndexFixing(Index1M,$H2956,TRUE,_xll.ohTrigger(RecalcTrigger,Trigger1M)),NA())</f>
        <v>3.3871207855698526E-3</v>
      </c>
      <c r="K2956" s="44">
        <f>IFERROR(_xll.qlIndexFixing(Index3M,H2956,TRUE,_xll.ohTrigger(RecalcTrigger,Trigger3M)),NA())</f>
        <v>3.6034049357256694E-3</v>
      </c>
      <c r="L2956" s="44">
        <f>IFERROR(_xll.qlIndexFixing(Index6M,$H2956,TRUE,_xll.ohTrigger(RecalcTrigger,Trigger6M)),NA())</f>
        <v>3.1098367455695986E-3</v>
      </c>
      <c r="M2956" s="145">
        <f>IFERROR(_xll.qlIndexFixing(Index1Y,$H2956,TRUE,_xll.ohTrigger(RecalcTrigger,Trigger1Y)),NA())</f>
        <v>3.9191107238689682E-3</v>
      </c>
      <c r="N2956" s="144">
        <f>IFERROR(_xll.qlIndexFixing(ONIndex1M,I2956,TRUE,_xll.ohTrigger(RecalcTrigger,Trigger1M)),NA())</f>
        <v>3.3849154472154197E-3</v>
      </c>
      <c r="O2956" s="44">
        <f>IFERROR(_xll.qlIndexFixing(ONIndex3M,I2956,TRUE,_xll.ohTrigger(RecalcTrigger,Trigger3M)),NA())</f>
        <v>3.5945168052453624E-3</v>
      </c>
      <c r="P2956" s="44">
        <f>IFERROR(_xll.qlIndexFixing(ONIndex6M,I2956,TRUE,_xll.ohTrigger(RecalcTrigger,Trigger6M)),NA())</f>
        <v>3.040981405009191E-3</v>
      </c>
      <c r="Q2956" s="145">
        <f>IFERROR(_xll.qlIndexFixing(ONIndex1Y,I2956,TRUE,_xll.ohTrigger(RecalcTrigger,Trigger1Y)),NA())</f>
        <v>3.8734020495034827E-3</v>
      </c>
    </row>
    <row r="2957" spans="2:17" x14ac:dyDescent="0.2">
      <c r="B2957" s="39" t="s">
        <v>42</v>
      </c>
      <c r="D2957" s="42">
        <f>_xll.qlCalendarAdvance(Calendar,$D2956,B2957,"f",FALSE)</f>
        <v>60490</v>
      </c>
      <c r="E2957" s="139">
        <f>_xll.qlInterestRateIndexValueDate(IndexON,D2957)</f>
        <v>60490</v>
      </c>
      <c r="F2957" s="155">
        <f>IFERROR(_xll.qlIndexFixing(IndexON,D2957,TRUE,_xll.ohTrigger(RecalcTrigger,TriggerON)),NA())</f>
        <v>3.4517293357172463E-3</v>
      </c>
      <c r="H2957" s="42">
        <f>_xll.qlCalendarAdvance(Calendar,$H2956,B2957,"f",FALSE)</f>
        <v>60490</v>
      </c>
      <c r="I2957" s="139">
        <f>_xll.qlInterestRateIndexValueDate(Index1M,$H2957)</f>
        <v>60492</v>
      </c>
      <c r="J2957" s="144">
        <f>IFERROR(_xll.qlIndexFixing(Index1M,$H2957,TRUE,_xll.ohTrigger(RecalcTrigger,Trigger1M)),NA())</f>
        <v>3.3881799972756976E-3</v>
      </c>
      <c r="K2957" s="44">
        <f>IFERROR(_xll.qlIndexFixing(Index3M,H2957,TRUE,_xll.ohTrigger(RecalcTrigger,Trigger3M)),NA())</f>
        <v>3.6046793886080272E-3</v>
      </c>
      <c r="L2957" s="44">
        <f>IFERROR(_xll.qlIndexFixing(Index6M,$H2957,TRUE,_xll.ohTrigger(RecalcTrigger,Trigger6M)),NA())</f>
        <v>3.1155126774669883E-3</v>
      </c>
      <c r="M2957" s="145">
        <f>IFERROR(_xll.qlIndexFixing(Index1Y,$H2957,TRUE,_xll.ohTrigger(RecalcTrigger,Trigger1Y)),NA())</f>
        <v>3.9208017008738544E-3</v>
      </c>
      <c r="N2957" s="144">
        <f>IFERROR(_xll.qlIndexFixing(ONIndex1M,I2957,TRUE,_xll.ohTrigger(RecalcTrigger,Trigger1M)),NA())</f>
        <v>3.3859388305135241E-3</v>
      </c>
      <c r="O2957" s="44">
        <f>IFERROR(_xll.qlIndexFixing(ONIndex3M,I2957,TRUE,_xll.ohTrigger(RecalcTrigger,Trigger3M)),NA())</f>
        <v>3.5956567783212989E-3</v>
      </c>
      <c r="P2957" s="44">
        <f>IFERROR(_xll.qlIndexFixing(ONIndex6M,I2957,TRUE,_xll.ohTrigger(RecalcTrigger,Trigger6M)),NA())</f>
        <v>3.0454820397540772E-3</v>
      </c>
      <c r="Q2957" s="145">
        <f>IFERROR(_xll.qlIndexFixing(ONIndex1Y,I2957,TRUE,_xll.ohTrigger(RecalcTrigger,Trigger1Y)),NA())</f>
        <v>3.874536601315981E-3</v>
      </c>
    </row>
    <row r="2958" spans="2:17" x14ac:dyDescent="0.2">
      <c r="B2958" s="39" t="s">
        <v>42</v>
      </c>
      <c r="D2958" s="42">
        <f>_xll.qlCalendarAdvance(Calendar,$D2957,B2958,"f",FALSE)</f>
        <v>60497</v>
      </c>
      <c r="E2958" s="139">
        <f>_xll.qlInterestRateIndexValueDate(IndexON,D2958)</f>
        <v>60497</v>
      </c>
      <c r="F2958" s="155">
        <f>IFERROR(_xll.qlIndexFixing(IndexON,D2958,TRUE,_xll.ohTrigger(RecalcTrigger,TriggerON)),NA())</f>
        <v>3.4527755095048462E-3</v>
      </c>
      <c r="H2958" s="42">
        <f>_xll.qlCalendarAdvance(Calendar,$H2957,B2958,"f",FALSE)</f>
        <v>60497</v>
      </c>
      <c r="I2958" s="139">
        <f>_xll.qlInterestRateIndexValueDate(Index1M,$H2958)</f>
        <v>60499</v>
      </c>
      <c r="J2958" s="144">
        <f>IFERROR(_xll.qlIndexFixing(Index1M,$H2958,TRUE,_xll.ohTrigger(RecalcTrigger,Trigger1M)),NA())</f>
        <v>3.3892608587010598E-3</v>
      </c>
      <c r="K2958" s="44">
        <f>IFERROR(_xll.qlIndexFixing(Index3M,H2958,TRUE,_xll.ohTrigger(RecalcTrigger,Trigger3M)),NA())</f>
        <v>3.605976415969193E-3</v>
      </c>
      <c r="L2958" s="44">
        <f>IFERROR(_xll.qlIndexFixing(Index6M,$H2958,TRUE,_xll.ohTrigger(RecalcTrigger,Trigger6M)),NA())</f>
        <v>3.1212816017012197E-3</v>
      </c>
      <c r="M2958" s="145">
        <f>IFERROR(_xll.qlIndexFixing(Index1Y,$H2958,TRUE,_xll.ohTrigger(RecalcTrigger,Trigger1Y)),NA())</f>
        <v>3.9225146200992734E-3</v>
      </c>
      <c r="N2958" s="144">
        <f>IFERROR(_xll.qlIndexFixing(ONIndex1M,I2958,TRUE,_xll.ohTrigger(RecalcTrigger,Trigger1M)),NA())</f>
        <v>3.3869838098965488E-3</v>
      </c>
      <c r="O2958" s="44">
        <f>IFERROR(_xll.qlIndexFixing(ONIndex3M,I2958,TRUE,_xll.ohTrigger(RecalcTrigger,Trigger3M)),NA())</f>
        <v>3.5968191313351383E-3</v>
      </c>
      <c r="P2958" s="44">
        <f>IFERROR(_xll.qlIndexFixing(ONIndex6M,I2958,TRUE,_xll.ohTrigger(RecalcTrigger,Trigger6M)),NA())</f>
        <v>3.0500738627559087E-3</v>
      </c>
      <c r="Q2958" s="145">
        <f>IFERROR(_xll.qlIndexFixing(ONIndex1Y,I2958,TRUE,_xll.ohTrigger(RecalcTrigger,Trigger1Y)),NA())</f>
        <v>3.8756923285099276E-3</v>
      </c>
    </row>
    <row r="2959" spans="2:17" x14ac:dyDescent="0.2">
      <c r="B2959" s="39" t="s">
        <v>42</v>
      </c>
      <c r="D2959" s="42">
        <f>_xll.qlCalendarAdvance(Calendar,$D2958,B2959,"f",FALSE)</f>
        <v>60504</v>
      </c>
      <c r="E2959" s="139">
        <f>_xll.qlInterestRateIndexValueDate(IndexON,D2959)</f>
        <v>60504</v>
      </c>
      <c r="F2959" s="155">
        <f>IFERROR(_xll.qlIndexFixing(IndexON,D2959,TRUE,_xll.ohTrigger(RecalcTrigger,TriggerON)),NA())</f>
        <v>3.4538421184659995E-3</v>
      </c>
      <c r="H2959" s="42">
        <f>_xll.qlCalendarAdvance(Calendar,$H2958,B2959,"f",FALSE)</f>
        <v>60504</v>
      </c>
      <c r="I2959" s="139">
        <f>_xll.qlInterestRateIndexValueDate(Index1M,$H2959)</f>
        <v>60506</v>
      </c>
      <c r="J2959" s="144">
        <f>IFERROR(_xll.qlIndexFixing(Index1M,$H2959,TRUE,_xll.ohTrigger(RecalcTrigger,Trigger1M)),NA())</f>
        <v>3.3903633985854498E-3</v>
      </c>
      <c r="K2959" s="44">
        <f>IFERROR(_xll.qlIndexFixing(Index3M,H2959,TRUE,_xll.ohTrigger(RecalcTrigger,Trigger3M)),NA())</f>
        <v>3.6072960470996496E-3</v>
      </c>
      <c r="L2959" s="44">
        <f>IFERROR(_xll.qlIndexFixing(Index6M,$H2959,TRUE,_xll.ohTrigger(RecalcTrigger,Trigger6M)),NA())</f>
        <v>3.1257512225606578E-3</v>
      </c>
      <c r="M2959" s="145">
        <f>IFERROR(_xll.qlIndexFixing(Index1Y,$H2959,TRUE,_xll.ohTrigger(RecalcTrigger,Trigger1Y)),NA())</f>
        <v>3.924249508400238E-3</v>
      </c>
      <c r="N2959" s="144">
        <f>IFERROR(_xll.qlIndexFixing(ONIndex1M,I2959,TRUE,_xll.ohTrigger(RecalcTrigger,Trigger1M)),NA())</f>
        <v>3.3880504142214107E-3</v>
      </c>
      <c r="O2959" s="44">
        <f>IFERROR(_xll.qlIndexFixing(ONIndex3M,I2959,TRUE,_xll.ohTrigger(RecalcTrigger,Trigger3M)),NA())</f>
        <v>3.5980038937832859E-3</v>
      </c>
      <c r="P2959" s="44">
        <f>IFERROR(_xll.qlIndexFixing(ONIndex6M,I2959,TRUE,_xll.ohTrigger(RecalcTrigger,Trigger6M)),NA())</f>
        <v>3.0547570038308436E-3</v>
      </c>
      <c r="Q2959" s="145">
        <f>IFERROR(_xll.qlIndexFixing(ONIndex1Y,I2959,TRUE,_xll.ohTrigger(RecalcTrigger,Trigger1Y)),NA())</f>
        <v>3.8768692575441577E-3</v>
      </c>
    </row>
    <row r="2960" spans="2:17" x14ac:dyDescent="0.2">
      <c r="B2960" s="39" t="s">
        <v>42</v>
      </c>
      <c r="D2960" s="42">
        <f>_xll.qlCalendarAdvance(Calendar,$D2959,B2960,"f",FALSE)</f>
        <v>60511</v>
      </c>
      <c r="E2960" s="139">
        <f>_xll.qlInterestRateIndexValueDate(IndexON,D2960)</f>
        <v>60511</v>
      </c>
      <c r="F2960" s="155">
        <f>IFERROR(_xll.qlIndexFixing(IndexON,D2960,TRUE,_xll.ohTrigger(RecalcTrigger,TriggerON)),NA())</f>
        <v>3.4549291895391576E-3</v>
      </c>
      <c r="H2960" s="42">
        <f>_xll.qlCalendarAdvance(Calendar,$H2959,B2960,"f",FALSE)</f>
        <v>60511</v>
      </c>
      <c r="I2960" s="139">
        <f>_xll.qlInterestRateIndexValueDate(Index1M,$H2960)</f>
        <v>60513</v>
      </c>
      <c r="J2960" s="144">
        <f>IFERROR(_xll.qlIndexFixing(Index1M,$H2960,TRUE,_xll.ohTrigger(RecalcTrigger,Trigger1M)),NA())</f>
        <v>3.3914876456583865E-3</v>
      </c>
      <c r="K2960" s="44">
        <f>IFERROR(_xll.qlIndexFixing(Index3M,H2960,TRUE,_xll.ohTrigger(RecalcTrigger,Trigger3M)),NA())</f>
        <v>3.6085200780609588E-3</v>
      </c>
      <c r="L2960" s="44">
        <f>IFERROR(_xll.qlIndexFixing(Index6M,$H2960,TRUE,_xll.ohTrigger(RecalcTrigger,Trigger6M)),NA())</f>
        <v>3.1307476984671098E-3</v>
      </c>
      <c r="M2960" s="145">
        <f>IFERROR(_xll.qlIndexFixing(Index1Y,$H2960,TRUE,_xll.ohTrigger(RecalcTrigger,Trigger1Y)),NA())</f>
        <v>3.9260063926326349E-3</v>
      </c>
      <c r="N2960" s="144">
        <f>IFERROR(_xll.qlIndexFixing(ONIndex1M,I2960,TRUE,_xll.ohTrigger(RecalcTrigger,Trigger1M)),NA())</f>
        <v>3.3891386721052186E-3</v>
      </c>
      <c r="O2960" s="44">
        <f>IFERROR(_xll.qlIndexFixing(ONIndex3M,I2960,TRUE,_xll.ohTrigger(RecalcTrigger,Trigger3M)),NA())</f>
        <v>3.5992110949223388E-3</v>
      </c>
      <c r="P2960" s="44">
        <f>IFERROR(_xll.qlIndexFixing(ONIndex6M,I2960,TRUE,_xll.ohTrigger(RecalcTrigger,Trigger6M)),NA())</f>
        <v>3.0595315923953592E-3</v>
      </c>
      <c r="Q2960" s="145">
        <f>IFERROR(_xll.qlIndexFixing(ONIndex1Y,I2960,TRUE,_xll.ohTrigger(RecalcTrigger,Trigger1Y)),NA())</f>
        <v>3.8780674153571226E-3</v>
      </c>
    </row>
    <row r="2961" spans="2:17" x14ac:dyDescent="0.2">
      <c r="B2961" s="39" t="s">
        <v>42</v>
      </c>
      <c r="D2961" s="42">
        <f>_xll.qlCalendarAdvance(Calendar,$D2960,B2961,"f",FALSE)</f>
        <v>60518</v>
      </c>
      <c r="E2961" s="139">
        <f>_xll.qlInterestRateIndexValueDate(IndexON,D2961)</f>
        <v>60518</v>
      </c>
      <c r="F2961" s="155">
        <f>IFERROR(_xll.qlIndexFixing(IndexON,D2961,TRUE,_xll.ohTrigger(RecalcTrigger,TriggerON)),NA())</f>
        <v>3.456036749662772E-3</v>
      </c>
      <c r="H2961" s="42">
        <f>_xll.qlCalendarAdvance(Calendar,$H2960,B2961,"f",FALSE)</f>
        <v>60518</v>
      </c>
      <c r="I2961" s="139">
        <f>_xll.qlInterestRateIndexValueDate(Index1M,$H2961)</f>
        <v>60520</v>
      </c>
      <c r="J2961" s="144">
        <f>IFERROR(_xll.qlIndexFixing(Index1M,$H2961,TRUE,_xll.ohTrigger(RecalcTrigger,Trigger1M)),NA())</f>
        <v>3.3926336286543846E-3</v>
      </c>
      <c r="K2961" s="44">
        <f>IFERROR(_xll.qlIndexFixing(Index3M,H2961,TRUE,_xll.ohTrigger(RecalcTrigger,Trigger3M)),NA())</f>
        <v>3.609883366678778E-3</v>
      </c>
      <c r="L2961" s="44">
        <f>IFERROR(_xll.qlIndexFixing(Index6M,$H2961,TRUE,_xll.ohTrigger(RecalcTrigger,Trigger6M)),NA())</f>
        <v>3.1367625524680556E-3</v>
      </c>
      <c r="M2961" s="145">
        <f>IFERROR(_xll.qlIndexFixing(Index1Y,$H2961,TRUE,_xll.ohTrigger(RecalcTrigger,Trigger1Y)),NA())</f>
        <v>3.9277852996551987E-3</v>
      </c>
      <c r="N2961" s="144">
        <f>IFERROR(_xll.qlIndexFixing(ONIndex1M,I2961,TRUE,_xll.ohTrigger(RecalcTrigger,Trigger1M)),NA())</f>
        <v>3.3902486122450171E-3</v>
      </c>
      <c r="O2961" s="44">
        <f>IFERROR(_xll.qlIndexFixing(ONIndex3M,I2961,TRUE,_xll.ohTrigger(RecalcTrigger,Trigger3M)),NA())</f>
        <v>3.6004407638490221E-3</v>
      </c>
      <c r="P2961" s="44">
        <f>IFERROR(_xll.qlIndexFixing(ONIndex6M,I2961,TRUE,_xll.ohTrigger(RecalcTrigger,Trigger6M)),NA())</f>
        <v>3.0643977581856774E-3</v>
      </c>
      <c r="Q2961" s="145">
        <f>IFERROR(_xll.qlIndexFixing(ONIndex1Y,I2961,TRUE,_xll.ohTrigger(RecalcTrigger,Trigger1Y)),NA())</f>
        <v>3.8792868283277215E-3</v>
      </c>
    </row>
    <row r="2962" spans="2:17" x14ac:dyDescent="0.2">
      <c r="B2962" s="39" t="s">
        <v>42</v>
      </c>
      <c r="D2962" s="42">
        <f>_xll.qlCalendarAdvance(Calendar,$D2961,B2962,"f",FALSE)</f>
        <v>60525</v>
      </c>
      <c r="E2962" s="139">
        <f>_xll.qlInterestRateIndexValueDate(IndexON,D2962)</f>
        <v>60525</v>
      </c>
      <c r="F2962" s="155">
        <f>IFERROR(_xll.qlIndexFixing(IndexON,D2962,TRUE,_xll.ohTrigger(RecalcTrigger,TriggerON)),NA())</f>
        <v>3.457164825775294E-3</v>
      </c>
      <c r="H2962" s="42">
        <f>_xll.qlCalendarAdvance(Calendar,$H2961,B2962,"f",FALSE)</f>
        <v>60525</v>
      </c>
      <c r="I2962" s="139">
        <f>_xll.qlInterestRateIndexValueDate(Index1M,$H2962)</f>
        <v>60527</v>
      </c>
      <c r="J2962" s="144">
        <f>IFERROR(_xll.qlIndexFixing(Index1M,$H2962,TRUE,_xll.ohTrigger(RecalcTrigger,Trigger1M)),NA())</f>
        <v>3.3938013763054609E-3</v>
      </c>
      <c r="K2962" s="44">
        <f>IFERROR(_xll.qlIndexFixing(Index3M,H2962,TRUE,_xll.ohTrigger(RecalcTrigger,Trigger3M)),NA())</f>
        <v>3.611269344619545E-3</v>
      </c>
      <c r="L2962" s="44">
        <f>IFERROR(_xll.qlIndexFixing(Index6M,$H2962,TRUE,_xll.ohTrigger(RecalcTrigger,Trigger6M)),NA())</f>
        <v>3.142870870184443E-3</v>
      </c>
      <c r="M2962" s="145">
        <f>IFERROR(_xll.qlIndexFixing(Index1Y,$H2962,TRUE,_xll.ohTrigger(RecalcTrigger,Trigger1Y)),NA())</f>
        <v>3.929586256327321E-3</v>
      </c>
      <c r="N2962" s="144">
        <f>IFERROR(_xll.qlIndexFixing(ONIndex1M,I2962,TRUE,_xll.ohTrigger(RecalcTrigger,Trigger1M)),NA())</f>
        <v>3.3913802633378509E-3</v>
      </c>
      <c r="O2962" s="44">
        <f>IFERROR(_xll.qlIndexFixing(ONIndex3M,I2962,TRUE,_xll.ohTrigger(RecalcTrigger,Trigger3M)),NA())</f>
        <v>3.6016929299798051E-3</v>
      </c>
      <c r="P2962" s="44">
        <f>IFERROR(_xll.qlIndexFixing(ONIndex6M,I2962,TRUE,_xll.ohTrigger(RecalcTrigger,Trigger6M)),NA())</f>
        <v>3.0693556306982117E-3</v>
      </c>
      <c r="Q2962" s="145">
        <f>IFERROR(_xll.qlIndexFixing(ONIndex1Y,I2962,TRUE,_xll.ohTrigger(RecalcTrigger,Trigger1Y)),NA())</f>
        <v>3.8805275233144698E-3</v>
      </c>
    </row>
    <row r="2963" spans="2:17" x14ac:dyDescent="0.2">
      <c r="B2963" s="39" t="s">
        <v>42</v>
      </c>
      <c r="D2963" s="42">
        <f>_xll.qlCalendarAdvance(Calendar,$D2962,B2963,"f",FALSE)</f>
        <v>60532</v>
      </c>
      <c r="E2963" s="139">
        <f>_xll.qlInterestRateIndexValueDate(IndexON,D2963)</f>
        <v>60532</v>
      </c>
      <c r="F2963" s="155">
        <f>IFERROR(_xll.qlIndexFixing(IndexON,D2963,TRUE,_xll.ohTrigger(RecalcTrigger,TriggerON)),NA())</f>
        <v>3.4583134449750474E-3</v>
      </c>
      <c r="H2963" s="42">
        <f>_xll.qlCalendarAdvance(Calendar,$H2962,B2963,"f",FALSE)</f>
        <v>60532</v>
      </c>
      <c r="I2963" s="139">
        <f>_xll.qlInterestRateIndexValueDate(Index1M,$H2963)</f>
        <v>60534</v>
      </c>
      <c r="J2963" s="144">
        <f>IFERROR(_xll.qlIndexFixing(Index1M,$H2963,TRUE,_xll.ohTrigger(RecalcTrigger,Trigger1M)),NA())</f>
        <v>3.3949909173461301E-3</v>
      </c>
      <c r="K2963" s="44">
        <f>IFERROR(_xll.qlIndexFixing(Index3M,H2963,TRUE,_xll.ohTrigger(RecalcTrigger,Trigger3M)),NA())</f>
        <v>3.6126780411749938E-3</v>
      </c>
      <c r="L2963" s="44">
        <f>IFERROR(_xll.qlIndexFixing(Index6M,$H2963,TRUE,_xll.ohTrigger(RecalcTrigger,Trigger6M)),NA())</f>
        <v>3.1490727822799276E-3</v>
      </c>
      <c r="M2963" s="145">
        <f>IFERROR(_xll.qlIndexFixing(Index1Y,$H2963,TRUE,_xll.ohTrigger(RecalcTrigger,Trigger1Y)),NA())</f>
        <v>3.9314092895103639E-3</v>
      </c>
      <c r="N2963" s="144">
        <f>IFERROR(_xll.qlIndexFixing(ONIndex1M,I2963,TRUE,_xll.ohTrigger(RecalcTrigger,Trigger1M)),NA())</f>
        <v>3.392533654240637E-3</v>
      </c>
      <c r="O2963" s="44">
        <f>IFERROR(_xll.qlIndexFixing(ONIndex3M,I2963,TRUE,_xll.ohTrigger(RecalcTrigger,Trigger3M)),NA())</f>
        <v>3.6029676224114127E-3</v>
      </c>
      <c r="P2963" s="44">
        <f>IFERROR(_xll.qlIndexFixing(ONIndex6M,I2963,TRUE,_xll.ohTrigger(RecalcTrigger,Trigger6M)),NA())</f>
        <v>3.0744053396691839E-3</v>
      </c>
      <c r="Q2963" s="145">
        <f>IFERROR(_xll.qlIndexFixing(ONIndex1Y,I2963,TRUE,_xll.ohTrigger(RecalcTrigger,Trigger1Y)),NA())</f>
        <v>3.8817895268561387E-3</v>
      </c>
    </row>
    <row r="2964" spans="2:17" x14ac:dyDescent="0.2">
      <c r="B2964" s="39" t="s">
        <v>42</v>
      </c>
      <c r="D2964" s="42">
        <f>_xll.qlCalendarAdvance(Calendar,$D2963,B2964,"f",FALSE)</f>
        <v>60539</v>
      </c>
      <c r="E2964" s="139">
        <f>_xll.qlInterestRateIndexValueDate(IndexON,D2964)</f>
        <v>60539</v>
      </c>
      <c r="F2964" s="155">
        <f>IFERROR(_xll.qlIndexFixing(IndexON,D2964,TRUE,_xll.ohTrigger(RecalcTrigger,TriggerON)),NA())</f>
        <v>3.4594826339606755E-3</v>
      </c>
      <c r="H2964" s="42">
        <f>_xll.qlCalendarAdvance(Calendar,$H2963,B2964,"f",FALSE)</f>
        <v>60539</v>
      </c>
      <c r="I2964" s="139">
        <f>_xll.qlInterestRateIndexValueDate(Index1M,$H2964)</f>
        <v>60541</v>
      </c>
      <c r="J2964" s="144">
        <f>IFERROR(_xll.qlIndexFixing(Index1M,$H2964,TRUE,_xll.ohTrigger(RecalcTrigger,Trigger1M)),NA())</f>
        <v>3.3962022805159031E-3</v>
      </c>
      <c r="K2964" s="44">
        <f>IFERROR(_xll.qlIndexFixing(Index3M,H2964,TRUE,_xll.ohTrigger(RecalcTrigger,Trigger3M)),NA())</f>
        <v>3.614609628613433E-3</v>
      </c>
      <c r="L2964" s="44">
        <f>IFERROR(_xll.qlIndexFixing(Index6M,$H2964,TRUE,_xll.ohTrigger(RecalcTrigger,Trigger6M)),NA())</f>
        <v>3.1558644903058944E-3</v>
      </c>
      <c r="M2964" s="145">
        <f>IFERROR(_xll.qlIndexFixing(Index1Y,$H2964,TRUE,_xll.ohTrigger(RecalcTrigger,Trigger1Y)),NA())</f>
        <v>3.9332544258217205E-3</v>
      </c>
      <c r="N2964" s="144">
        <f>IFERROR(_xll.qlIndexFixing(ONIndex1M,I2964,TRUE,_xll.ohTrigger(RecalcTrigger,Trigger1M)),NA())</f>
        <v>3.393708813490548E-3</v>
      </c>
      <c r="O2964" s="44">
        <f>IFERROR(_xll.qlIndexFixing(ONIndex3M,I2964,TRUE,_xll.ohTrigger(RecalcTrigger,Trigger3M)),NA())</f>
        <v>3.6042648704803781E-3</v>
      </c>
      <c r="P2964" s="44">
        <f>IFERROR(_xll.qlIndexFixing(ONIndex6M,I2964,TRUE,_xll.ohTrigger(RecalcTrigger,Trigger6M)),NA())</f>
        <v>3.0795470145950077E-3</v>
      </c>
      <c r="Q2964" s="145">
        <f>IFERROR(_xll.qlIndexFixing(ONIndex1Y,I2964,TRUE,_xll.ohTrigger(RecalcTrigger,Trigger1Y)),NA())</f>
        <v>3.8830728655714353E-3</v>
      </c>
    </row>
    <row r="2965" spans="2:17" x14ac:dyDescent="0.2">
      <c r="B2965" s="39" t="s">
        <v>42</v>
      </c>
      <c r="D2965" s="42">
        <f>_xll.qlCalendarAdvance(Calendar,$D2964,B2965,"f",FALSE)</f>
        <v>60546</v>
      </c>
      <c r="E2965" s="139">
        <f>_xll.qlInterestRateIndexValueDate(IndexON,D2965)</f>
        <v>60546</v>
      </c>
      <c r="F2965" s="155">
        <f>IFERROR(_xll.qlIndexFixing(IndexON,D2965,TRUE,_xll.ohTrigger(RecalcTrigger,TriggerON)),NA())</f>
        <v>3.4606724198305017E-3</v>
      </c>
      <c r="H2965" s="42">
        <f>_xll.qlCalendarAdvance(Calendar,$H2964,B2965,"f",FALSE)</f>
        <v>60546</v>
      </c>
      <c r="I2965" s="139">
        <f>_xll.qlInterestRateIndexValueDate(Index1M,$H2965)</f>
        <v>60548</v>
      </c>
      <c r="J2965" s="144">
        <f>IFERROR(_xll.qlIndexFixing(Index1M,$H2965,TRUE,_xll.ohTrigger(RecalcTrigger,Trigger1M)),NA())</f>
        <v>3.3974354945393026E-3</v>
      </c>
      <c r="K2965" s="44">
        <f>IFERROR(_xll.qlIndexFixing(Index3M,H2965,TRUE,_xll.ohTrigger(RecalcTrigger,Trigger3M)),NA())</f>
        <v>3.6156901534305412E-3</v>
      </c>
      <c r="L2965" s="44">
        <f>IFERROR(_xll.qlIndexFixing(Index6M,$H2965,TRUE,_xll.ohTrigger(RecalcTrigger,Trigger6M)),NA())</f>
        <v>3.1622607884330923E-3</v>
      </c>
      <c r="M2965" s="145">
        <f>IFERROR(_xll.qlIndexFixing(Index1Y,$H2965,TRUE,_xll.ohTrigger(RecalcTrigger,Trigger1Y)),NA())</f>
        <v>3.9351215668261587E-3</v>
      </c>
      <c r="N2965" s="144">
        <f>IFERROR(_xll.qlIndexFixing(ONIndex1M,I2965,TRUE,_xll.ohTrigger(RecalcTrigger,Trigger1M)),NA())</f>
        <v>3.3949057699445007E-3</v>
      </c>
      <c r="O2965" s="44">
        <f>IFERROR(_xll.qlIndexFixing(ONIndex3M,I2965,TRUE,_xll.ohTrigger(RecalcTrigger,Trigger3M)),NA())</f>
        <v>3.6055847033633626E-3</v>
      </c>
      <c r="P2965" s="44">
        <f>IFERROR(_xll.qlIndexFixing(ONIndex6M,I2965,TRUE,_xll.ohTrigger(RecalcTrigger,Trigger6M)),NA())</f>
        <v>3.0847807850520326E-3</v>
      </c>
      <c r="Q2965" s="145">
        <f>IFERROR(_xll.qlIndexFixing(ONIndex1Y,I2965,TRUE,_xll.ohTrigger(RecalcTrigger,Trigger1Y)),NA())</f>
        <v>3.8843775659191948E-3</v>
      </c>
    </row>
    <row r="2966" spans="2:17" x14ac:dyDescent="0.2">
      <c r="B2966" s="39" t="s">
        <v>42</v>
      </c>
      <c r="D2966" s="42">
        <f>_xll.qlCalendarAdvance(Calendar,$D2965,B2966,"f",FALSE)</f>
        <v>60553</v>
      </c>
      <c r="E2966" s="139">
        <f>_xll.qlInterestRateIndexValueDate(IndexON,D2966)</f>
        <v>60553</v>
      </c>
      <c r="F2966" s="155">
        <f>IFERROR(_xll.qlIndexFixing(IndexON,D2966,TRUE,_xll.ohTrigger(RecalcTrigger,TriggerON)),NA())</f>
        <v>3.4618828294430415E-3</v>
      </c>
      <c r="H2966" s="42">
        <f>_xll.qlCalendarAdvance(Calendar,$H2965,B2966,"f",FALSE)</f>
        <v>60553</v>
      </c>
      <c r="I2966" s="139">
        <f>_xll.qlInterestRateIndexValueDate(Index1M,$H2966)</f>
        <v>60555</v>
      </c>
      <c r="J2966" s="144">
        <f>IFERROR(_xll.qlIndexFixing(Index1M,$H2966,TRUE,_xll.ohTrigger(RecalcTrigger,Trigger1M)),NA())</f>
        <v>3.3986905881583374E-3</v>
      </c>
      <c r="K2966" s="44">
        <f>IFERROR(_xll.qlIndexFixing(Index3M,H2966,TRUE,_xll.ohTrigger(RecalcTrigger,Trigger3M)),NA())</f>
        <v>3.6171688311490715E-3</v>
      </c>
      <c r="L2966" s="44">
        <f>IFERROR(_xll.qlIndexFixing(Index6M,$H2966,TRUE,_xll.ohTrigger(RecalcTrigger,Trigger6M)),NA())</f>
        <v>3.168751083294642E-3</v>
      </c>
      <c r="M2966" s="145">
        <f>IFERROR(_xll.qlIndexFixing(Index1Y,$H2966,TRUE,_xll.ohTrigger(RecalcTrigger,Trigger1Y)),NA())</f>
        <v>3.9370102856274613E-3</v>
      </c>
      <c r="N2966" s="144">
        <f>IFERROR(_xll.qlIndexFixing(ONIndex1M,I2966,TRUE,_xll.ohTrigger(RecalcTrigger,Trigger1M)),NA())</f>
        <v>3.3961245522995398E-3</v>
      </c>
      <c r="O2966" s="44">
        <f>IFERROR(_xll.qlIndexFixing(ONIndex3M,I2966,TRUE,_xll.ohTrigger(RecalcTrigger,Trigger3M)),NA())</f>
        <v>3.6069271503968992E-3</v>
      </c>
      <c r="P2966" s="44">
        <f>IFERROR(_xll.qlIndexFixing(ONIndex6M,I2966,TRUE,_xll.ohTrigger(RecalcTrigger,Trigger6M)),NA())</f>
        <v>3.0901067806965443E-3</v>
      </c>
      <c r="Q2966" s="145">
        <f>IFERROR(_xll.qlIndexFixing(ONIndex1Y,I2966,TRUE,_xll.ohTrigger(RecalcTrigger,Trigger1Y)),NA())</f>
        <v>3.8857036549178048E-3</v>
      </c>
    </row>
    <row r="2967" spans="2:17" x14ac:dyDescent="0.2">
      <c r="B2967" s="39" t="s">
        <v>42</v>
      </c>
      <c r="D2967" s="42">
        <f>_xll.qlCalendarAdvance(Calendar,$D2966,B2967,"f",FALSE)</f>
        <v>60560</v>
      </c>
      <c r="E2967" s="139">
        <f>_xll.qlInterestRateIndexValueDate(IndexON,D2967)</f>
        <v>60560</v>
      </c>
      <c r="F2967" s="155">
        <f>IFERROR(_xll.qlIndexFixing(IndexON,D2967,TRUE,_xll.ohTrigger(RecalcTrigger,TriggerON)),NA())</f>
        <v>3.4631138898166824E-3</v>
      </c>
      <c r="H2967" s="42">
        <f>_xll.qlCalendarAdvance(Calendar,$H2966,B2967,"f",FALSE)</f>
        <v>60560</v>
      </c>
      <c r="I2967" s="139">
        <f>_xll.qlInterestRateIndexValueDate(Index1M,$H2967)</f>
        <v>60562</v>
      </c>
      <c r="J2967" s="144">
        <f>IFERROR(_xll.qlIndexFixing(Index1M,$H2967,TRUE,_xll.ohTrigger(RecalcTrigger,Trigger1M)),NA())</f>
        <v>3.3999675901050241E-3</v>
      </c>
      <c r="K2967" s="44">
        <f>IFERROR(_xll.qlIndexFixing(Index3M,H2967,TRUE,_xll.ohTrigger(RecalcTrigger,Trigger3M)),NA())</f>
        <v>3.6186703469833484E-3</v>
      </c>
      <c r="L2967" s="44">
        <f>IFERROR(_xll.qlIndexFixing(Index6M,$H2967,TRUE,_xll.ohTrigger(RecalcTrigger,Trigger6M)),NA())</f>
        <v>3.1753355056211349E-3</v>
      </c>
      <c r="M2967" s="145">
        <f>IFERROR(_xll.qlIndexFixing(Index1Y,$H2967,TRUE,_xll.ohTrigger(RecalcTrigger,Trigger1Y)),NA())</f>
        <v>3.9389201014205337E-3</v>
      </c>
      <c r="N2967" s="144">
        <f>IFERROR(_xll.qlIndexFixing(ONIndex1M,I2967,TRUE,_xll.ohTrigger(RecalcTrigger,Trigger1M)),NA())</f>
        <v>3.3973651892527101E-3</v>
      </c>
      <c r="O2967" s="44">
        <f>IFERROR(_xll.qlIndexFixing(ONIndex3M,I2967,TRUE,_xll.ohTrigger(RecalcTrigger,Trigger3M)),NA())</f>
        <v>3.6082922406777129E-3</v>
      </c>
      <c r="P2967" s="44">
        <f>IFERROR(_xll.qlIndexFixing(ONIndex6M,I2967,TRUE,_xll.ohTrigger(RecalcTrigger,Trigger6M)),NA())</f>
        <v>3.0955251311848286E-3</v>
      </c>
      <c r="Q2967" s="145">
        <f>IFERROR(_xll.qlIndexFixing(ONIndex1Y,I2967,TRUE,_xll.ohTrigger(RecalcTrigger,Trigger1Y)),NA())</f>
        <v>3.8870511589461643E-3</v>
      </c>
    </row>
    <row r="2968" spans="2:17" x14ac:dyDescent="0.2">
      <c r="B2968" s="39" t="s">
        <v>42</v>
      </c>
      <c r="D2968" s="42">
        <f>_xll.qlCalendarAdvance(Calendar,$D2967,B2968,"f",FALSE)</f>
        <v>60567</v>
      </c>
      <c r="E2968" s="139">
        <f>_xll.qlInterestRateIndexValueDate(IndexON,D2968)</f>
        <v>60567</v>
      </c>
      <c r="F2968" s="155">
        <f>IFERROR(_xll.qlIndexFixing(IndexON,D2968,TRUE,_xll.ohTrigger(RecalcTrigger,TriggerON)),NA())</f>
        <v>3.4643656277300039E-3</v>
      </c>
      <c r="H2968" s="42">
        <f>_xll.qlCalendarAdvance(Calendar,$H2967,B2968,"f",FALSE)</f>
        <v>60567</v>
      </c>
      <c r="I2968" s="139">
        <f>_xll.qlInterestRateIndexValueDate(Index1M,$H2968)</f>
        <v>60569</v>
      </c>
      <c r="J2968" s="144">
        <f>IFERROR(_xll.qlIndexFixing(Index1M,$H2968,TRUE,_xll.ohTrigger(RecalcTrigger,Trigger1M)),NA())</f>
        <v>3.4012665291138777E-3</v>
      </c>
      <c r="K2968" s="44">
        <f>IFERROR(_xll.qlIndexFixing(Index3M,H2968,TRUE,_xll.ohTrigger(RecalcTrigger,Trigger3M)),NA())</f>
        <v>3.620194730232543E-3</v>
      </c>
      <c r="L2968" s="44">
        <f>IFERROR(_xll.qlIndexFixing(Index6M,$H2968,TRUE,_xll.ohTrigger(RecalcTrigger,Trigger6M)),NA())</f>
        <v>3.1820141861558997E-3</v>
      </c>
      <c r="M2968" s="145">
        <f>IFERROR(_xll.qlIndexFixing(Index1Y,$H2968,TRUE,_xll.ohTrigger(RecalcTrigger,Trigger1Y)),NA())</f>
        <v>3.9408505326204123E-3</v>
      </c>
      <c r="N2968" s="144">
        <f>IFERROR(_xll.qlIndexFixing(ONIndex1M,I2968,TRUE,_xll.ohTrigger(RecalcTrigger,Trigger1M)),NA())</f>
        <v>3.3986277095010564E-3</v>
      </c>
      <c r="O2968" s="44">
        <f>IFERROR(_xll.qlIndexFixing(ONIndex3M,I2968,TRUE,_xll.ohTrigger(RecalcTrigger,Trigger3M)),NA())</f>
        <v>3.609680003462401E-3</v>
      </c>
      <c r="P2968" s="44">
        <f>IFERROR(_xll.qlIndexFixing(ONIndex6M,I2968,TRUE,_xll.ohTrigger(RecalcTrigger,Trigger6M)),NA())</f>
        <v>3.1010359660932352E-3</v>
      </c>
      <c r="Q2968" s="145">
        <f>IFERROR(_xll.qlIndexFixing(ONIndex1Y,I2968,TRUE,_xll.ohTrigger(RecalcTrigger,Trigger1Y)),NA())</f>
        <v>3.8884201047828526E-3</v>
      </c>
    </row>
    <row r="2969" spans="2:17" x14ac:dyDescent="0.2">
      <c r="B2969" s="39" t="s">
        <v>42</v>
      </c>
      <c r="D2969" s="42">
        <f>_xll.qlCalendarAdvance(Calendar,$D2968,B2969,"f",FALSE)</f>
        <v>60574</v>
      </c>
      <c r="E2969" s="139">
        <f>_xll.qlInterestRateIndexValueDate(IndexON,D2969)</f>
        <v>60574</v>
      </c>
      <c r="F2969" s="155">
        <f>IFERROR(_xll.qlIndexFixing(IndexON,D2969,TRUE,_xll.ohTrigger(RecalcTrigger,TriggerON)),NA())</f>
        <v>3.4656380702813294E-3</v>
      </c>
      <c r="H2969" s="42">
        <f>_xll.qlCalendarAdvance(Calendar,$H2968,B2969,"f",FALSE)</f>
        <v>60574</v>
      </c>
      <c r="I2969" s="139">
        <f>_xll.qlInterestRateIndexValueDate(Index1M,$H2969)</f>
        <v>60576</v>
      </c>
      <c r="J2969" s="144">
        <f>IFERROR(_xll.qlIndexFixing(Index1M,$H2969,TRUE,_xll.ohTrigger(RecalcTrigger,Trigger1M)),NA())</f>
        <v>3.4025874339194129E-3</v>
      </c>
      <c r="K2969" s="44">
        <f>IFERROR(_xll.qlIndexFixing(Index3M,H2969,TRUE,_xll.ohTrigger(RecalcTrigger,Trigger3M)),NA())</f>
        <v>3.6217420101888769E-3</v>
      </c>
      <c r="L2969" s="44">
        <f>IFERROR(_xll.qlIndexFixing(Index6M,$H2969,TRUE,_xll.ohTrigger(RecalcTrigger,Trigger6M)),NA())</f>
        <v>3.1882570557902543E-3</v>
      </c>
      <c r="M2969" s="145">
        <f>IFERROR(_xll.qlIndexFixing(Index1Y,$H2969,TRUE,_xll.ohTrigger(RecalcTrigger,Trigger1Y)),NA())</f>
        <v>3.9428010968637975E-3</v>
      </c>
      <c r="N2969" s="144">
        <f>IFERROR(_xll.qlIndexFixing(ONIndex1M,I2969,TRUE,_xll.ohTrigger(RecalcTrigger,Trigger1M)),NA())</f>
        <v>3.3999121418215594E-3</v>
      </c>
      <c r="O2969" s="44">
        <f>IFERROR(_xll.qlIndexFixing(ONIndex3M,I2969,TRUE,_xll.ohTrigger(RecalcTrigger,Trigger3M)),NA())</f>
        <v>3.6110904681674327E-3</v>
      </c>
      <c r="P2969" s="44">
        <f>IFERROR(_xll.qlIndexFixing(ONIndex6M,I2969,TRUE,_xll.ohTrigger(RecalcTrigger,Trigger6M)),NA())</f>
        <v>3.1066394149981136E-3</v>
      </c>
      <c r="Q2969" s="145">
        <f>IFERROR(_xll.qlIndexFixing(ONIndex1Y,I2969,TRUE,_xll.ohTrigger(RecalcTrigger,Trigger1Y)),NA())</f>
        <v>3.8898105188867049E-3</v>
      </c>
    </row>
    <row r="2970" spans="2:17" x14ac:dyDescent="0.2">
      <c r="B2970" s="39" t="s">
        <v>42</v>
      </c>
      <c r="D2970" s="42">
        <f>_xll.qlCalendarAdvance(Calendar,$D2969,B2970,"f",FALSE)</f>
        <v>60581</v>
      </c>
      <c r="E2970" s="139">
        <f>_xll.qlInterestRateIndexValueDate(IndexON,D2970)</f>
        <v>60581</v>
      </c>
      <c r="F2970" s="155">
        <f>IFERROR(_xll.qlIndexFixing(IndexON,D2970,TRUE,_xll.ohTrigger(RecalcTrigger,TriggerON)),NA())</f>
        <v>3.4669312444091105E-3</v>
      </c>
      <c r="H2970" s="42">
        <f>_xll.qlCalendarAdvance(Calendar,$H2969,B2970,"f",FALSE)</f>
        <v>60581</v>
      </c>
      <c r="I2970" s="139">
        <f>_xll.qlInterestRateIndexValueDate(Index1M,$H2970)</f>
        <v>60583</v>
      </c>
      <c r="J2970" s="144">
        <f>IFERROR(_xll.qlIndexFixing(Index1M,$H2970,TRUE,_xll.ohTrigger(RecalcTrigger,Trigger1M)),NA())</f>
        <v>3.4039303332536464E-3</v>
      </c>
      <c r="K2970" s="44">
        <f>IFERROR(_xll.qlIndexFixing(Index3M,H2970,TRUE,_xll.ohTrigger(RecalcTrigger,Trigger3M)),NA())</f>
        <v>3.6233122161497835E-3</v>
      </c>
      <c r="L2970" s="44">
        <f>IFERROR(_xll.qlIndexFixing(Index6M,$H2970,TRUE,_xll.ohTrigger(RecalcTrigger,Trigger6M)),NA())</f>
        <v>3.1951177883442583E-3</v>
      </c>
      <c r="M2970" s="145">
        <f>IFERROR(_xll.qlIndexFixing(Index1Y,$H2970,TRUE,_xll.ohTrigger(RecalcTrigger,Trigger1Y)),NA())</f>
        <v>3.9447713110086144E-3</v>
      </c>
      <c r="N2970" s="144">
        <f>IFERROR(_xll.qlIndexFixing(ONIndex1M,I2970,TRUE,_xll.ohTrigger(RecalcTrigger,Trigger1M)),NA())</f>
        <v>3.4012185149112639E-3</v>
      </c>
      <c r="O2970" s="44">
        <f>IFERROR(_xll.qlIndexFixing(ONIndex3M,I2970,TRUE,_xll.ohTrigger(RecalcTrigger,Trigger3M)),NA())</f>
        <v>3.6125236639694691E-3</v>
      </c>
      <c r="P2970" s="44">
        <f>IFERROR(_xll.qlIndexFixing(ONIndex6M,I2970,TRUE,_xll.ohTrigger(RecalcTrigger,Trigger6M)),NA())</f>
        <v>3.1123356073958774E-3</v>
      </c>
      <c r="Q2970" s="145">
        <f>IFERROR(_xll.qlIndexFixing(ONIndex1Y,I2970,TRUE,_xll.ohTrigger(RecalcTrigger,Trigger1Y)),NA())</f>
        <v>3.8912224278764285E-3</v>
      </c>
    </row>
    <row r="2971" spans="2:17" x14ac:dyDescent="0.2">
      <c r="B2971" s="39" t="s">
        <v>42</v>
      </c>
      <c r="D2971" s="42">
        <f>_xll.qlCalendarAdvance(Calendar,$D2970,B2971,"f",FALSE)</f>
        <v>60588</v>
      </c>
      <c r="E2971" s="139">
        <f>_xll.qlInterestRateIndexValueDate(IndexON,D2971)</f>
        <v>60588</v>
      </c>
      <c r="F2971" s="155">
        <f>IFERROR(_xll.qlIndexFixing(IndexON,D2971,TRUE,_xll.ohTrigger(RecalcTrigger,TriggerON)),NA())</f>
        <v>3.4682451769718625E-3</v>
      </c>
      <c r="H2971" s="42">
        <f>_xll.qlCalendarAdvance(Calendar,$H2970,B2971,"f",FALSE)</f>
        <v>60588</v>
      </c>
      <c r="I2971" s="139">
        <f>_xll.qlInterestRateIndexValueDate(Index1M,$H2971)</f>
        <v>60590</v>
      </c>
      <c r="J2971" s="144">
        <f>IFERROR(_xll.qlIndexFixing(Index1M,$H2971,TRUE,_xll.ohTrigger(RecalcTrigger,Trigger1M)),NA())</f>
        <v>3.4052952558560889E-3</v>
      </c>
      <c r="K2971" s="44">
        <f>IFERROR(_xll.qlIndexFixing(Index3M,H2971,TRUE,_xll.ohTrigger(RecalcTrigger,Trigger3M)),NA())</f>
        <v>3.6249053774126973E-3</v>
      </c>
      <c r="L2971" s="44">
        <f>IFERROR(_xll.qlIndexFixing(Index6M,$H2971,TRUE,_xll.ohTrigger(RecalcTrigger,Trigger6M)),NA())</f>
        <v>3.2020731611174598E-3</v>
      </c>
      <c r="M2971" s="145">
        <f>IFERROR(_xll.qlIndexFixing(Index1Y,$H2971,TRUE,_xll.ohTrigger(RecalcTrigger,Trigger1Y)),NA())</f>
        <v>3.9467606911329205E-3</v>
      </c>
      <c r="N2971" s="144">
        <f>IFERROR(_xll.qlIndexFixing(ONIndex1M,I2971,TRUE,_xll.ohTrigger(RecalcTrigger,Trigger1M)),NA())</f>
        <v>3.4025468573872786E-3</v>
      </c>
      <c r="O2971" s="44">
        <f>IFERROR(_xll.qlIndexFixing(ONIndex3M,I2971,TRUE,_xll.ohTrigger(RecalcTrigger,Trigger3M)),NA())</f>
        <v>3.6139796199652352E-3</v>
      </c>
      <c r="P2971" s="44">
        <f>IFERROR(_xll.qlIndexFixing(ONIndex6M,I2971,TRUE,_xll.ohTrigger(RecalcTrigger,Trigger6M)),NA())</f>
        <v>3.1181246731026846E-3</v>
      </c>
      <c r="Q2971" s="145">
        <f>IFERROR(_xll.qlIndexFixing(ONIndex1Y,I2971,TRUE,_xll.ohTrigger(RecalcTrigger,Trigger1Y)),NA())</f>
        <v>3.8926558586904747E-3</v>
      </c>
    </row>
    <row r="2972" spans="2:17" x14ac:dyDescent="0.2">
      <c r="B2972" s="39" t="s">
        <v>42</v>
      </c>
      <c r="D2972" s="42">
        <f>_xll.qlCalendarAdvance(Calendar,$D2971,B2972,"f",FALSE)</f>
        <v>60595</v>
      </c>
      <c r="E2972" s="139">
        <f>_xll.qlInterestRateIndexValueDate(IndexON,D2972)</f>
        <v>60595</v>
      </c>
      <c r="F2972" s="155">
        <f>IFERROR(_xll.qlIndexFixing(IndexON,D2972,TRUE,_xll.ohTrigger(RecalcTrigger,TriggerON)),NA())</f>
        <v>3.469579894987973E-3</v>
      </c>
      <c r="H2972" s="42">
        <f>_xll.qlCalendarAdvance(Calendar,$H2971,B2972,"f",FALSE)</f>
        <v>60595</v>
      </c>
      <c r="I2972" s="139">
        <f>_xll.qlInterestRateIndexValueDate(Index1M,$H2972)</f>
        <v>60597</v>
      </c>
      <c r="J2972" s="144">
        <f>IFERROR(_xll.qlIndexFixing(Index1M,$H2972,TRUE,_xll.ohTrigger(RecalcTrigger,Trigger1M)),NA())</f>
        <v>3.4066822304587574E-3</v>
      </c>
      <c r="K2972" s="44">
        <f>IFERROR(_xll.qlIndexFixing(Index3M,H2972,TRUE,_xll.ohTrigger(RecalcTrigger,Trigger3M)),NA())</f>
        <v>3.6265215232733146E-3</v>
      </c>
      <c r="L2972" s="44">
        <f>IFERROR(_xll.qlIndexFixing(Index6M,$H2972,TRUE,_xll.ohTrigger(RecalcTrigger,Trigger6M)),NA())</f>
        <v>3.2091233049073311E-3</v>
      </c>
      <c r="M2972" s="145">
        <f>IFERROR(_xll.qlIndexFixing(Index1Y,$H2972,TRUE,_xll.ohTrigger(RecalcTrigger,Trigger1Y)),NA())</f>
        <v>3.9487687525362148E-3</v>
      </c>
      <c r="N2972" s="144">
        <f>IFERROR(_xll.qlIndexFixing(ONIndex1M,I2972,TRUE,_xll.ohTrigger(RecalcTrigger,Trigger1M)),NA())</f>
        <v>3.4038971981065202E-3</v>
      </c>
      <c r="O2972" s="44">
        <f>IFERROR(_xll.qlIndexFixing(ONIndex3M,I2972,TRUE,_xll.ohTrigger(RecalcTrigger,Trigger3M)),NA())</f>
        <v>3.6154583655712003E-3</v>
      </c>
      <c r="P2972" s="44">
        <f>IFERROR(_xll.qlIndexFixing(ONIndex6M,I2972,TRUE,_xll.ohTrigger(RecalcTrigger,Trigger6M)),NA())</f>
        <v>3.1240067415350126E-3</v>
      </c>
      <c r="Q2972" s="145">
        <f>IFERROR(_xll.qlIndexFixing(ONIndex1Y,I2972,TRUE,_xll.ohTrigger(RecalcTrigger,Trigger1Y)),NA())</f>
        <v>3.8941108377077427E-3</v>
      </c>
    </row>
    <row r="2973" spans="2:17" x14ac:dyDescent="0.2">
      <c r="B2973" s="39" t="s">
        <v>42</v>
      </c>
      <c r="D2973" s="42">
        <f>_xll.qlCalendarAdvance(Calendar,$D2972,B2973,"f",FALSE)</f>
        <v>60602</v>
      </c>
      <c r="E2973" s="139">
        <f>_xll.qlInterestRateIndexValueDate(IndexON,D2973)</f>
        <v>60602</v>
      </c>
      <c r="F2973" s="155">
        <f>IFERROR(_xll.qlIndexFixing(IndexON,D2973,TRUE,_xll.ohTrigger(RecalcTrigger,TriggerON)),NA())</f>
        <v>3.4709354255557656E-3</v>
      </c>
      <c r="H2973" s="42">
        <f>_xll.qlCalendarAdvance(Calendar,$H2972,B2973,"f",FALSE)</f>
        <v>60602</v>
      </c>
      <c r="I2973" s="139">
        <f>_xll.qlInterestRateIndexValueDate(Index1M,$H2973)</f>
        <v>60604</v>
      </c>
      <c r="J2973" s="144">
        <f>IFERROR(_xll.qlIndexFixing(Index1M,$H2973,TRUE,_xll.ohTrigger(RecalcTrigger,Trigger1M)),NA())</f>
        <v>3.4080912858011625E-3</v>
      </c>
      <c r="K2973" s="44">
        <f>IFERROR(_xll.qlIndexFixing(Index3M,H2973,TRUE,_xll.ohTrigger(RecalcTrigger,Trigger3M)),NA())</f>
        <v>3.6278814273353888E-3</v>
      </c>
      <c r="L2973" s="44">
        <f>IFERROR(_xll.qlIndexFixing(Index6M,$H2973,TRUE,_xll.ohTrigger(RecalcTrigger,Trigger6M)),NA())</f>
        <v>3.2168260391008088E-3</v>
      </c>
      <c r="M2973" s="145">
        <f>IFERROR(_xll.qlIndexFixing(Index1Y,$H2973,TRUE,_xll.ohTrigger(RecalcTrigger,Trigger1Y)),NA())</f>
        <v>3.9507950097385693E-3</v>
      </c>
      <c r="N2973" s="144">
        <f>IFERROR(_xll.qlIndexFixing(ONIndex1M,I2973,TRUE,_xll.ohTrigger(RecalcTrigger,Trigger1M)),NA())</f>
        <v>3.4052695656860976E-3</v>
      </c>
      <c r="O2973" s="44">
        <f>IFERROR(_xll.qlIndexFixing(ONIndex3M,I2973,TRUE,_xll.ohTrigger(RecalcTrigger,Trigger3M)),NA())</f>
        <v>3.6169599298840893E-3</v>
      </c>
      <c r="P2973" s="44">
        <f>IFERROR(_xll.qlIndexFixing(ONIndex6M,I2973,TRUE,_xll.ohTrigger(RecalcTrigger,Trigger6M)),NA())</f>
        <v>3.1299819424290831E-3</v>
      </c>
      <c r="Q2973" s="145">
        <f>IFERROR(_xll.qlIndexFixing(ONIndex1Y,I2973,TRUE,_xll.ohTrigger(RecalcTrigger,Trigger1Y)),NA())</f>
        <v>3.8955873916268757E-3</v>
      </c>
    </row>
    <row r="2974" spans="2:17" x14ac:dyDescent="0.2">
      <c r="B2974" s="39" t="s">
        <v>42</v>
      </c>
      <c r="D2974" s="42">
        <f>_xll.qlCalendarAdvance(Calendar,$D2973,B2974,"f",FALSE)</f>
        <v>60609</v>
      </c>
      <c r="E2974" s="139">
        <f>_xll.qlInterestRateIndexValueDate(IndexON,D2974)</f>
        <v>60609</v>
      </c>
      <c r="F2974" s="155">
        <f>IFERROR(_xll.qlIndexFixing(IndexON,D2974,TRUE,_xll.ohTrigger(RecalcTrigger,TriggerON)),NA())</f>
        <v>3.4723117952140115E-3</v>
      </c>
      <c r="H2974" s="42">
        <f>_xll.qlCalendarAdvance(Calendar,$H2973,B2974,"f",FALSE)</f>
        <v>60609</v>
      </c>
      <c r="I2974" s="139">
        <f>_xll.qlInterestRateIndexValueDate(Index1M,$H2974)</f>
        <v>60611</v>
      </c>
      <c r="J2974" s="144">
        <f>IFERROR(_xll.qlIndexFixing(Index1M,$H2974,TRUE,_xll.ohTrigger(RecalcTrigger,Trigger1M)),NA())</f>
        <v>3.409522450612823E-3</v>
      </c>
      <c r="K2974" s="44">
        <f>IFERROR(_xll.qlIndexFixing(Index3M,H2974,TRUE,_xll.ohTrigger(RecalcTrigger,Trigger3M)),NA())</f>
        <v>3.6295402941197707E-3</v>
      </c>
      <c r="L2974" s="44">
        <f>IFERROR(_xll.qlIndexFixing(Index6M,$H2974,TRUE,_xll.ohTrigger(RecalcTrigger,Trigger6M)),NA())</f>
        <v>3.2240730153849334E-3</v>
      </c>
      <c r="M2974" s="145">
        <f>IFERROR(_xll.qlIndexFixing(Index1Y,$H2974,TRUE,_xll.ohTrigger(RecalcTrigger,Trigger1Y)),NA())</f>
        <v>3.9528389764806214E-3</v>
      </c>
      <c r="N2974" s="144">
        <f>IFERROR(_xll.qlIndexFixing(ONIndex1M,I2974,TRUE,_xll.ohTrigger(RecalcTrigger,Trigger1M)),NA())</f>
        <v>3.4066639889829275E-3</v>
      </c>
      <c r="O2974" s="44">
        <f>IFERROR(_xll.qlIndexFixing(ONIndex3M,I2974,TRUE,_xll.ohTrigger(RecalcTrigger,Trigger3M)),NA())</f>
        <v>3.6184843423203716E-3</v>
      </c>
      <c r="P2974" s="44">
        <f>IFERROR(_xll.qlIndexFixing(ONIndex6M,I2974,TRUE,_xll.ohTrigger(RecalcTrigger,Trigger6M)),NA())</f>
        <v>3.1360504052813098E-3</v>
      </c>
      <c r="Q2974" s="145">
        <f>IFERROR(_xll.qlIndexFixing(ONIndex1Y,I2974,TRUE,_xll.ohTrigger(RecalcTrigger,Trigger1Y)),NA())</f>
        <v>3.8970855470665811E-3</v>
      </c>
    </row>
    <row r="2975" spans="2:17" x14ac:dyDescent="0.2">
      <c r="B2975" s="39" t="s">
        <v>42</v>
      </c>
      <c r="D2975" s="42">
        <f>_xll.qlCalendarAdvance(Calendar,$D2974,B2975,"f",FALSE)</f>
        <v>60616</v>
      </c>
      <c r="E2975" s="139">
        <f>_xll.qlInterestRateIndexValueDate(IndexON,D2975)</f>
        <v>60616</v>
      </c>
      <c r="F2975" s="155">
        <f>IFERROR(_xll.qlIndexFixing(IndexON,D2975,TRUE,_xll.ohTrigger(RecalcTrigger,TriggerON)),NA())</f>
        <v>3.4737090312209062E-3</v>
      </c>
      <c r="H2975" s="42">
        <f>_xll.qlCalendarAdvance(Calendar,$H2974,B2975,"f",FALSE)</f>
        <v>60616</v>
      </c>
      <c r="I2975" s="139">
        <f>_xll.qlInterestRateIndexValueDate(Index1M,$H2975)</f>
        <v>60618</v>
      </c>
      <c r="J2975" s="144">
        <f>IFERROR(_xll.qlIndexFixing(Index1M,$H2975,TRUE,_xll.ohTrigger(RecalcTrigger,Trigger1M)),NA())</f>
        <v>3.4109757536332497E-3</v>
      </c>
      <c r="K2975" s="44">
        <f>IFERROR(_xll.qlIndexFixing(Index3M,H2975,TRUE,_xll.ohTrigger(RecalcTrigger,Trigger3M)),NA())</f>
        <v>3.6312222287309126E-3</v>
      </c>
      <c r="L2975" s="44">
        <f>IFERROR(_xll.qlIndexFixing(Index6M,$H2975,TRUE,_xll.ohTrigger(RecalcTrigger,Trigger6M)),NA())</f>
        <v>3.2314151655207153E-3</v>
      </c>
      <c r="M2975" s="145">
        <f>IFERROR(_xll.qlIndexFixing(Index1Y,$H2975,TRUE,_xll.ohTrigger(RecalcTrigger,Trigger1Y)),NA())</f>
        <v>3.9549001657233594E-3</v>
      </c>
      <c r="N2975" s="144">
        <f>IFERROR(_xll.qlIndexFixing(ONIndex1M,I2975,TRUE,_xll.ohTrigger(RecalcTrigger,Trigger1M)),NA())</f>
        <v>3.4080804965341827E-3</v>
      </c>
      <c r="O2975" s="44">
        <f>IFERROR(_xll.qlIndexFixing(ONIndex3M,I2975,TRUE,_xll.ohTrigger(RecalcTrigger,Trigger3M)),NA())</f>
        <v>3.6200316318968362E-3</v>
      </c>
      <c r="P2975" s="44">
        <f>IFERROR(_xll.qlIndexFixing(ONIndex6M,I2975,TRUE,_xll.ohTrigger(RecalcTrigger,Trigger6M)),NA())</f>
        <v>3.1422122598279145E-3</v>
      </c>
      <c r="Q2975" s="145">
        <f>IFERROR(_xll.qlIndexFixing(ONIndex1Y,I2975,TRUE,_xll.ohTrigger(RecalcTrigger,Trigger1Y)),NA())</f>
        <v>3.8986053306455659E-3</v>
      </c>
    </row>
    <row r="2976" spans="2:17" x14ac:dyDescent="0.2">
      <c r="B2976" s="39" t="s">
        <v>42</v>
      </c>
      <c r="D2976" s="42">
        <f>_xll.qlCalendarAdvance(Calendar,$D2975,B2976,"f",FALSE)</f>
        <v>60623</v>
      </c>
      <c r="E2976" s="139">
        <f>_xll.qlInterestRateIndexValueDate(IndexON,D2976)</f>
        <v>60623</v>
      </c>
      <c r="F2976" s="155">
        <f>IFERROR(_xll.qlIndexFixing(IndexON,D2976,TRUE,_xll.ohTrigger(RecalcTrigger,TriggerON)),NA())</f>
        <v>3.4751271603550293E-3</v>
      </c>
      <c r="H2976" s="42">
        <f>_xll.qlCalendarAdvance(Calendar,$H2975,B2976,"f",FALSE)</f>
        <v>60623</v>
      </c>
      <c r="I2976" s="139">
        <f>_xll.qlInterestRateIndexValueDate(Index1M,$H2976)</f>
        <v>60625</v>
      </c>
      <c r="J2976" s="144">
        <f>IFERROR(_xll.qlIndexFixing(Index1M,$H2976,TRUE,_xll.ohTrigger(RecalcTrigger,Trigger1M)),NA())</f>
        <v>3.4124512235969573E-3</v>
      </c>
      <c r="K2976" s="44">
        <f>IFERROR(_xll.qlIndexFixing(Index3M,H2976,TRUE,_xll.ohTrigger(RecalcTrigger,Trigger3M)),NA())</f>
        <v>3.6329272604671559E-3</v>
      </c>
      <c r="L2976" s="44">
        <f>IFERROR(_xll.qlIndexFixing(Index6M,$H2976,TRUE,_xll.ohTrigger(RecalcTrigger,Trigger6M)),NA())</f>
        <v>3.2388526203757781E-3</v>
      </c>
      <c r="M2976" s="145">
        <f>IFERROR(_xll.qlIndexFixing(Index1Y,$H2976,TRUE,_xll.ohTrigger(RecalcTrigger,Trigger1Y)),NA())</f>
        <v>3.9569780896487779E-3</v>
      </c>
      <c r="N2976" s="144">
        <f>IFERROR(_xll.qlIndexFixing(ONIndex1M,I2976,TRUE,_xll.ohTrigger(RecalcTrigger,Trigger1M)),NA())</f>
        <v>3.4097264413546213E-3</v>
      </c>
      <c r="O2976" s="44">
        <f>IFERROR(_xll.qlIndexFixing(ONIndex3M,I2976,TRUE,_xll.ohTrigger(RecalcTrigger,Trigger3M)),NA())</f>
        <v>3.6218280134203695E-3</v>
      </c>
      <c r="P2976" s="44">
        <f>IFERROR(_xll.qlIndexFixing(ONIndex6M,I2976,TRUE,_xll.ohTrigger(RecalcTrigger,Trigger6M)),NA())</f>
        <v>3.1493689026262928E-3</v>
      </c>
      <c r="Q2976" s="145">
        <f>IFERROR(_xll.qlIndexFixing(ONIndex1Y,I2976,TRUE,_xll.ohTrigger(RecalcTrigger,Trigger1Y)),NA())</f>
        <v>3.9003687438210477E-3</v>
      </c>
    </row>
    <row r="2977" spans="2:17" x14ac:dyDescent="0.2">
      <c r="B2977" s="39" t="s">
        <v>42</v>
      </c>
      <c r="D2977" s="42">
        <f>_xll.qlCalendarAdvance(Calendar,$D2976,B2977,"f",FALSE)</f>
        <v>60630</v>
      </c>
      <c r="E2977" s="139">
        <f>_xll.qlInterestRateIndexValueDate(IndexON,D2977)</f>
        <v>60630</v>
      </c>
      <c r="F2977" s="155">
        <f>IFERROR(_xll.qlIndexFixing(IndexON,D2977,TRUE,_xll.ohTrigger(RecalcTrigger,TriggerON)),NA())</f>
        <v>3.4765662097147043E-3</v>
      </c>
      <c r="H2977" s="42">
        <f>_xll.qlCalendarAdvance(Calendar,$H2976,B2977,"f",FALSE)</f>
        <v>60630</v>
      </c>
      <c r="I2977" s="139">
        <f>_xll.qlInterestRateIndexValueDate(Index1M,$H2977)</f>
        <v>60632</v>
      </c>
      <c r="J2977" s="144">
        <f>IFERROR(_xll.qlIndexFixing(Index1M,$H2977,TRUE,_xll.ohTrigger(RecalcTrigger,Trigger1M)),NA())</f>
        <v>3.4135740854862018E-3</v>
      </c>
      <c r="K2977" s="44">
        <f>IFERROR(_xll.qlIndexFixing(Index3M,H2977,TRUE,_xll.ohTrigger(RecalcTrigger,Trigger3M)),NA())</f>
        <v>3.6346554186259539E-3</v>
      </c>
      <c r="L2977" s="44">
        <f>IFERROR(_xll.qlIndexFixing(Index6M,$H2977,TRUE,_xll.ohTrigger(RecalcTrigger,Trigger6M)),NA())</f>
        <v>3.245800168123235E-3</v>
      </c>
      <c r="M2977" s="145">
        <f>IFERROR(_xll.qlIndexFixing(Index1Y,$H2977,TRUE,_xll.ohTrigger(RecalcTrigger,Trigger1Y)),NA())</f>
        <v>3.9590722596583453E-3</v>
      </c>
      <c r="N2977" s="144">
        <f>IFERROR(_xll.qlIndexFixing(ONIndex1M,I2977,TRUE,_xll.ohTrigger(RecalcTrigger,Trigger1M)),NA())</f>
        <v>3.411190369213557E-3</v>
      </c>
      <c r="O2977" s="44">
        <f>IFERROR(_xll.qlIndexFixing(ONIndex3M,I2977,TRUE,_xll.ohTrigger(RecalcTrigger,Trigger3M)),NA())</f>
        <v>3.623424424263888E-3</v>
      </c>
      <c r="P2977" s="44">
        <f>IFERROR(_xll.qlIndexFixing(ONIndex6M,I2977,TRUE,_xll.ohTrigger(RecalcTrigger,Trigger6M)),NA())</f>
        <v>3.1557313183405711E-3</v>
      </c>
      <c r="Q2977" s="145">
        <f>IFERROR(_xll.qlIndexFixing(ONIndex1Y,I2977,TRUE,_xll.ohTrigger(RecalcTrigger,Trigger1Y)),NA())</f>
        <v>3.9019349632152256E-3</v>
      </c>
    </row>
    <row r="2978" spans="2:17" x14ac:dyDescent="0.2">
      <c r="B2978" s="39" t="s">
        <v>42</v>
      </c>
      <c r="D2978" s="42">
        <f>_xll.qlCalendarAdvance(Calendar,$D2977,B2978,"f",FALSE)</f>
        <v>60637</v>
      </c>
      <c r="E2978" s="139">
        <f>_xll.qlInterestRateIndexValueDate(IndexON,D2978)</f>
        <v>60637</v>
      </c>
      <c r="F2978" s="155">
        <f>IFERROR(_xll.qlIndexFixing(IndexON,D2978,TRUE,_xll.ohTrigger(RecalcTrigger,TriggerON)),NA())</f>
        <v>3.4780262061584466E-3</v>
      </c>
      <c r="H2978" s="42">
        <f>_xll.qlCalendarAdvance(Calendar,$H2977,B2978,"f",FALSE)</f>
        <v>60637</v>
      </c>
      <c r="I2978" s="139">
        <f>_xll.qlInterestRateIndexValueDate(Index1M,$H2978)</f>
        <v>60639</v>
      </c>
      <c r="J2978" s="144">
        <f>IFERROR(_xll.qlIndexFixing(Index1M,$H2978,TRUE,_xll.ohTrigger(RecalcTrigger,Trigger1M)),NA())</f>
        <v>3.4154687792972704E-3</v>
      </c>
      <c r="K2978" s="44">
        <f>IFERROR(_xll.qlIndexFixing(Index3M,H2978,TRUE,_xll.ohTrigger(RecalcTrigger,Trigger3M)),NA())</f>
        <v>3.6364067325065363E-3</v>
      </c>
      <c r="L2978" s="44">
        <f>IFERROR(_xll.qlIndexFixing(Index6M,$H2978,TRUE,_xll.ohTrigger(RecalcTrigger,Trigger6M)),NA())</f>
        <v>3.2534216856397809E-3</v>
      </c>
      <c r="M2978" s="145">
        <f>IFERROR(_xll.qlIndexFixing(Index1Y,$H2978,TRUE,_xll.ohTrigger(RecalcTrigger,Trigger1Y)),NA())</f>
        <v>3.9611821863747565E-3</v>
      </c>
      <c r="N2978" s="144">
        <f>IFERROR(_xll.qlIndexFixing(ONIndex1M,I2978,TRUE,_xll.ohTrigger(RecalcTrigger,Trigger1M)),NA())</f>
        <v>3.4124628127241152E-3</v>
      </c>
      <c r="O2978" s="44">
        <f>IFERROR(_xll.qlIndexFixing(ONIndex3M,I2978,TRUE,_xll.ohTrigger(RecalcTrigger,Trigger3M)),NA())</f>
        <v>3.6248110568326553E-3</v>
      </c>
      <c r="P2978" s="44">
        <f>IFERROR(_xll.qlIndexFixing(ONIndex6M,I2978,TRUE,_xll.ohTrigger(RecalcTrigger,Trigger6M)),NA())</f>
        <v>3.1612594690777485E-3</v>
      </c>
      <c r="Q2978" s="145">
        <f>IFERROR(_xll.qlIndexFixing(ONIndex1Y,I2978,TRUE,_xll.ohTrigger(RecalcTrigger,Trigger1Y)),NA())</f>
        <v>3.9032947168848864E-3</v>
      </c>
    </row>
    <row r="2979" spans="2:17" x14ac:dyDescent="0.2">
      <c r="B2979" s="39" t="s">
        <v>42</v>
      </c>
      <c r="D2979" s="42">
        <f>_xll.qlCalendarAdvance(Calendar,$D2978,B2979,"f",FALSE)</f>
        <v>60644</v>
      </c>
      <c r="E2979" s="139">
        <f>_xll.qlInterestRateIndexValueDate(IndexON,D2979)</f>
        <v>60644</v>
      </c>
      <c r="F2979" s="155">
        <f>IFERROR(_xll.qlIndexFixing(IndexON,D2979,TRUE,_xll.ohTrigger(RecalcTrigger,TriggerON)),NA())</f>
        <v>3.4795071766247077E-3</v>
      </c>
      <c r="H2979" s="42">
        <f>_xll.qlCalendarAdvance(Calendar,$H2978,B2979,"f",FALSE)</f>
        <v>60644</v>
      </c>
      <c r="I2979" s="139">
        <f>_xll.qlInterestRateIndexValueDate(Index1M,$H2979)</f>
        <v>60646</v>
      </c>
      <c r="J2979" s="144">
        <f>IFERROR(_xll.qlIndexFixing(Index1M,$H2979,TRUE,_xll.ohTrigger(RecalcTrigger,Trigger1M)),NA())</f>
        <v>3.4170109225103995E-3</v>
      </c>
      <c r="K2979" s="44">
        <f>IFERROR(_xll.qlIndexFixing(Index3M,H2979,TRUE,_xll.ohTrigger(RecalcTrigger,Trigger3M)),NA())</f>
        <v>3.638181231408133E-3</v>
      </c>
      <c r="L2979" s="44">
        <f>IFERROR(_xll.qlIndexFixing(Index6M,$H2979,TRUE,_xll.ohTrigger(RecalcTrigger,Trigger6M)),NA())</f>
        <v>3.2611388901938468E-3</v>
      </c>
      <c r="M2979" s="145">
        <f>IFERROR(_xll.qlIndexFixing(Index1Y,$H2979,TRUE,_xll.ohTrigger(RecalcTrigger,Trigger1Y)),NA())</f>
        <v>3.9633073796395222E-3</v>
      </c>
      <c r="N2979" s="144">
        <f>IFERROR(_xll.qlIndexFixing(ONIndex1M,I2979,TRUE,_xll.ohTrigger(RecalcTrigger,Trigger1M)),NA())</f>
        <v>3.4139679449030069E-3</v>
      </c>
      <c r="O2979" s="44">
        <f>IFERROR(_xll.qlIndexFixing(ONIndex3M,I2979,TRUE,_xll.ohTrigger(RecalcTrigger,Trigger3M)),NA())</f>
        <v>3.6264501480154365E-3</v>
      </c>
      <c r="P2979" s="44">
        <f>IFERROR(_xll.qlIndexFixing(ONIndex6M,I2979,TRUE,_xll.ohTrigger(RecalcTrigger,Trigger6M)),NA())</f>
        <v>3.1677961860854253E-3</v>
      </c>
      <c r="Q2979" s="145">
        <f>IFERROR(_xll.qlIndexFixing(ONIndex1Y,I2979,TRUE,_xll.ohTrigger(RecalcTrigger,Trigger1Y)),NA())</f>
        <v>3.904901279527806E-3</v>
      </c>
    </row>
    <row r="2980" spans="2:17" x14ac:dyDescent="0.2">
      <c r="B2980" s="39" t="s">
        <v>42</v>
      </c>
      <c r="D2980" s="42">
        <f>_xll.qlCalendarAdvance(Calendar,$D2979,B2980,"f",FALSE)</f>
        <v>60651</v>
      </c>
      <c r="E2980" s="139">
        <f>_xll.qlInterestRateIndexValueDate(IndexON,D2980)</f>
        <v>60651</v>
      </c>
      <c r="F2980" s="155">
        <f>IFERROR(_xll.qlIndexFixing(IndexON,D2980,TRUE,_xll.ohTrigger(RecalcTrigger,TriggerON)),NA())</f>
        <v>3.481009148051939E-3</v>
      </c>
      <c r="H2980" s="42">
        <f>_xll.qlCalendarAdvance(Calendar,$H2979,B2980,"f",FALSE)</f>
        <v>60651</v>
      </c>
      <c r="I2980" s="139">
        <f>_xll.qlInterestRateIndexValueDate(Index1M,$H2980)</f>
        <v>60653</v>
      </c>
      <c r="J2980" s="144">
        <f>IFERROR(_xll.qlIndexFixing(Index1M,$H2980,TRUE,_xll.ohTrigger(RecalcTrigger,Trigger1M)),NA())</f>
        <v>3.4185753476048686E-3</v>
      </c>
      <c r="K2980" s="44">
        <f>IFERROR(_xll.qlIndexFixing(Index3M,H2980,TRUE,_xll.ohTrigger(RecalcTrigger,Trigger3M)),NA())</f>
        <v>3.6399789446281972E-3</v>
      </c>
      <c r="L2980" s="44">
        <f>IFERROR(_xll.qlIndexFixing(Index6M,$H2980,TRUE,_xll.ohTrigger(RecalcTrigger,Trigger6M)),NA())</f>
        <v>3.268951912707888E-3</v>
      </c>
      <c r="M2980" s="145">
        <f>IFERROR(_xll.qlIndexFixing(Index1Y,$H2980,TRUE,_xll.ohTrigger(RecalcTrigger,Trigger1Y)),NA())</f>
        <v>3.965447348516035E-3</v>
      </c>
      <c r="N2980" s="144">
        <f>IFERROR(_xll.qlIndexFixing(ONIndex1M,I2980,TRUE,_xll.ohTrigger(RecalcTrigger,Trigger1M)),NA())</f>
        <v>3.4154953050613557E-3</v>
      </c>
      <c r="O2980" s="44">
        <f>IFERROR(_xll.qlIndexFixing(ONIndex3M,I2980,TRUE,_xll.ohTrigger(RecalcTrigger,Trigger3M)),NA())</f>
        <v>3.6281122627013218E-3</v>
      </c>
      <c r="P2980" s="44">
        <f>IFERROR(_xll.qlIndexFixing(ONIndex6M,I2980,TRUE,_xll.ohTrigger(RecalcTrigger,Trigger6M)),NA())</f>
        <v>3.1744269426692284E-3</v>
      </c>
      <c r="Q2980" s="145">
        <f>IFERROR(_xll.qlIndexFixing(ONIndex1Y,I2980,TRUE,_xll.ohTrigger(RecalcTrigger,Trigger1Y)),NA())</f>
        <v>3.9065296034834773E-3</v>
      </c>
    </row>
    <row r="2981" spans="2:17" x14ac:dyDescent="0.2">
      <c r="B2981" s="39" t="s">
        <v>42</v>
      </c>
      <c r="D2981" s="42">
        <f>_xll.qlCalendarAdvance(Calendar,$D2980,B2981,"f",FALSE)</f>
        <v>60658</v>
      </c>
      <c r="E2981" s="139">
        <f>_xll.qlInterestRateIndexValueDate(IndexON,D2981)</f>
        <v>60658</v>
      </c>
      <c r="F2981" s="155">
        <f>IFERROR(_xll.qlIndexFixing(IndexON,D2981,TRUE,_xll.ohTrigger(RecalcTrigger,TriggerON)),NA())</f>
        <v>3.4825321472986559E-3</v>
      </c>
      <c r="H2981" s="42">
        <f>_xll.qlCalendarAdvance(Calendar,$H2980,B2981,"f",FALSE)</f>
        <v>60658</v>
      </c>
      <c r="I2981" s="139">
        <f>_xll.qlInterestRateIndexValueDate(Index1M,$H2981)</f>
        <v>60660</v>
      </c>
      <c r="J2981" s="144">
        <f>IFERROR(_xll.qlIndexFixing(Index1M,$H2981,TRUE,_xll.ohTrigger(RecalcTrigger,Trigger1M)),NA())</f>
        <v>3.419767989237476E-3</v>
      </c>
      <c r="K2981" s="44">
        <f>IFERROR(_xll.qlIndexFixing(Index3M,H2981,TRUE,_xll.ohTrigger(RecalcTrigger,Trigger3M)),NA())</f>
        <v>3.6417999014703994E-3</v>
      </c>
      <c r="L2981" s="44">
        <f>IFERROR(_xll.qlIndexFixing(Index6M,$H2981,TRUE,_xll.ohTrigger(RecalcTrigger,Trigger6M)),NA())</f>
        <v>3.2768608841198168E-3</v>
      </c>
      <c r="M2981" s="145">
        <f>IFERROR(_xll.qlIndexFixing(Index1Y,$H2981,TRUE,_xll.ohTrigger(RecalcTrigger,Trigger1Y)),NA())</f>
        <v>3.9676016012858495E-3</v>
      </c>
      <c r="N2981" s="144">
        <f>IFERROR(_xll.qlIndexFixing(ONIndex1M,I2981,TRUE,_xll.ohTrigger(RecalcTrigger,Trigger1M)),NA())</f>
        <v>3.4170449218162702E-3</v>
      </c>
      <c r="O2981" s="44">
        <f>IFERROR(_xll.qlIndexFixing(ONIndex3M,I2981,TRUE,_xll.ohTrigger(RecalcTrigger,Trigger3M)),NA())</f>
        <v>3.6297974300669722E-3</v>
      </c>
      <c r="P2981" s="44">
        <f>IFERROR(_xll.qlIndexFixing(ONIndex6M,I2981,TRUE,_xll.ohTrigger(RecalcTrigger,Trigger6M)),NA())</f>
        <v>3.1811518686453155E-3</v>
      </c>
      <c r="Q2981" s="145">
        <f>IFERROR(_xll.qlIndexFixing(ONIndex1Y,I2981,TRUE,_xll.ohTrigger(RecalcTrigger,Trigger1Y)),NA())</f>
        <v>3.9081797155304798E-3</v>
      </c>
    </row>
    <row r="2982" spans="2:17" x14ac:dyDescent="0.2">
      <c r="B2982" s="39" t="s">
        <v>42</v>
      </c>
      <c r="D2982" s="42">
        <f>_xll.qlCalendarAdvance(Calendar,$D2981,B2982,"f",FALSE)</f>
        <v>60665</v>
      </c>
      <c r="E2982" s="139">
        <f>_xll.qlInterestRateIndexValueDate(IndexON,D2982)</f>
        <v>60665</v>
      </c>
      <c r="F2982" s="155">
        <f>IFERROR(_xll.qlIndexFixing(IndexON,D2982,TRUE,_xll.ohTrigger(RecalcTrigger,TriggerON)),NA())</f>
        <v>3.4840762015431181E-3</v>
      </c>
      <c r="H2982" s="42">
        <f>_xll.qlCalendarAdvance(Calendar,$H2981,B2982,"f",FALSE)</f>
        <v>60665</v>
      </c>
      <c r="I2982" s="139">
        <f>_xll.qlInterestRateIndexValueDate(Index1M,$H2982)</f>
        <v>60667</v>
      </c>
      <c r="J2982" s="144">
        <f>IFERROR(_xll.qlIndexFixing(Index1M,$H2982,TRUE,_xll.ohTrigger(RecalcTrigger,Trigger1M)),NA())</f>
        <v>3.4212395561047538E-3</v>
      </c>
      <c r="K2982" s="44">
        <f>IFERROR(_xll.qlIndexFixing(Index3M,H2982,TRUE,_xll.ohTrigger(RecalcTrigger,Trigger3M)),NA())</f>
        <v>3.6434896496498302E-3</v>
      </c>
      <c r="L2982" s="44">
        <f>IFERROR(_xll.qlIndexFixing(Index6M,$H2982,TRUE,_xll.ohTrigger(RecalcTrigger,Trigger6M)),NA())</f>
        <v>3.2848659353856527E-3</v>
      </c>
      <c r="M2982" s="145">
        <f>IFERROR(_xll.qlIndexFixing(Index1Y,$H2982,TRUE,_xll.ohTrigger(RecalcTrigger,Trigger1Y)),NA())</f>
        <v>3.9697696454517439E-3</v>
      </c>
      <c r="N2982" s="144">
        <f>IFERROR(_xll.qlIndexFixing(ONIndex1M,I2982,TRUE,_xll.ohTrigger(RecalcTrigger,Trigger1M)),NA())</f>
        <v>3.4186168241046033E-3</v>
      </c>
      <c r="O2982" s="44">
        <f>IFERROR(_xll.qlIndexFixing(ONIndex3M,I2982,TRUE,_xll.ohTrigger(RecalcTrigger,Trigger3M)),NA())</f>
        <v>3.6315056793689848E-3</v>
      </c>
      <c r="P2982" s="44">
        <f>IFERROR(_xll.qlIndexFixing(ONIndex6M,I2982,TRUE,_xll.ohTrigger(RecalcTrigger,Trigger6M)),NA())</f>
        <v>3.1879710934301642E-3</v>
      </c>
      <c r="Q2982" s="145">
        <f>IFERROR(_xll.qlIndexFixing(ONIndex1Y,I2982,TRUE,_xll.ohTrigger(RecalcTrigger,Trigger1Y)),NA())</f>
        <v>3.9098516422075846E-3</v>
      </c>
    </row>
    <row r="2983" spans="2:17" x14ac:dyDescent="0.2">
      <c r="B2983" s="39" t="s">
        <v>42</v>
      </c>
      <c r="D2983" s="42">
        <f>_xll.qlCalendarAdvance(Calendar,$D2982,B2983,"f",FALSE)</f>
        <v>60672</v>
      </c>
      <c r="E2983" s="139">
        <f>_xll.qlInterestRateIndexValueDate(IndexON,D2983)</f>
        <v>60672</v>
      </c>
      <c r="F2983" s="155">
        <f>IFERROR(_xll.qlIndexFixing(IndexON,D2983,TRUE,_xll.ohTrigger(RecalcTrigger,TriggerON)),NA())</f>
        <v>3.485641337563905E-3</v>
      </c>
      <c r="H2983" s="42">
        <f>_xll.qlCalendarAdvance(Calendar,$H2982,B2983,"f",FALSE)</f>
        <v>60672</v>
      </c>
      <c r="I2983" s="139">
        <f>_xll.qlInterestRateIndexValueDate(Index1M,$H2983)</f>
        <v>60674</v>
      </c>
      <c r="J2983" s="144">
        <f>IFERROR(_xll.qlIndexFixing(Index1M,$H2983,TRUE,_xll.ohTrigger(RecalcTrigger,Trigger1M)),NA())</f>
        <v>3.4228645378253653E-3</v>
      </c>
      <c r="K2983" s="44">
        <f>IFERROR(_xll.qlIndexFixing(Index3M,H2983,TRUE,_xll.ohTrigger(RecalcTrigger,Trigger3M)),NA())</f>
        <v>3.6453554928807608E-3</v>
      </c>
      <c r="L2983" s="44">
        <f>IFERROR(_xll.qlIndexFixing(Index6M,$H2983,TRUE,_xll.ohTrigger(RecalcTrigger,Trigger6M)),NA())</f>
        <v>3.2929671974742231E-3</v>
      </c>
      <c r="M2983" s="145">
        <f>IFERROR(_xll.qlIndexFixing(Index1Y,$H2983,TRUE,_xll.ohTrigger(RecalcTrigger,Trigger1Y)),NA())</f>
        <v>3.9719509877355324E-3</v>
      </c>
      <c r="N2983" s="144">
        <f>IFERROR(_xll.qlIndexFixing(ONIndex1M,I2983,TRUE,_xll.ohTrigger(RecalcTrigger,Trigger1M)),NA())</f>
        <v>3.4202110403036556E-3</v>
      </c>
      <c r="O2983" s="44">
        <f>IFERROR(_xll.qlIndexFixing(ONIndex3M,I2983,TRUE,_xll.ohTrigger(RecalcTrigger,Trigger3M)),NA())</f>
        <v>3.6332370399438929E-3</v>
      </c>
      <c r="P2983" s="44">
        <f>IFERROR(_xll.qlIndexFixing(ONIndex6M,I2983,TRUE,_xll.ohTrigger(RecalcTrigger,Trigger6M)),NA())</f>
        <v>3.1948847466800601E-3</v>
      </c>
      <c r="Q2983" s="145">
        <f>IFERROR(_xll.qlIndexFixing(ONIndex1Y,I2983,TRUE,_xll.ohTrigger(RecalcTrigger,Trigger1Y)),NA())</f>
        <v>3.9115454100535629E-3</v>
      </c>
    </row>
    <row r="2984" spans="2:17" x14ac:dyDescent="0.2">
      <c r="B2984" s="39" t="s">
        <v>42</v>
      </c>
      <c r="D2984" s="42">
        <f>_xll.qlCalendarAdvance(Calendar,$D2983,B2984,"f",FALSE)</f>
        <v>60679</v>
      </c>
      <c r="E2984" s="139">
        <f>_xll.qlInterestRateIndexValueDate(IndexON,D2984)</f>
        <v>60679</v>
      </c>
      <c r="F2984" s="155">
        <f>IFERROR(_xll.qlIndexFixing(IndexON,D2984,TRUE,_xll.ohTrigger(RecalcTrigger,TriggerON)),NA())</f>
        <v>3.487227582219532E-3</v>
      </c>
      <c r="H2984" s="42">
        <f>_xll.qlCalendarAdvance(Calendar,$H2983,B2984,"f",FALSE)</f>
        <v>60679</v>
      </c>
      <c r="I2984" s="139">
        <f>_xll.qlInterestRateIndexValueDate(Index1M,$H2984)</f>
        <v>60681</v>
      </c>
      <c r="J2984" s="144">
        <f>IFERROR(_xll.qlIndexFixing(Index1M,$H2984,TRUE,_xll.ohTrigger(RecalcTrigger,Trigger1M)),NA())</f>
        <v>3.4245119072862096E-3</v>
      </c>
      <c r="K2984" s="44">
        <f>IFERROR(_xll.qlIndexFixing(Index3M,H2984,TRUE,_xll.ohTrigger(RecalcTrigger,Trigger3M)),NA())</f>
        <v>3.647244665293873E-3</v>
      </c>
      <c r="L2984" s="44">
        <f>IFERROR(_xll.qlIndexFixing(Index6M,$H2984,TRUE,_xll.ohTrigger(RecalcTrigger,Trigger6M)),NA())</f>
        <v>3.301164801373786E-3</v>
      </c>
      <c r="M2984" s="145">
        <f>IFERROR(_xll.qlIndexFixing(Index1Y,$H2984,TRUE,_xll.ohTrigger(RecalcTrigger,Trigger1Y)),NA())</f>
        <v>3.9741451340789416E-3</v>
      </c>
      <c r="N2984" s="144">
        <f>IFERROR(_xll.qlIndexFixing(ONIndex1M,I2984,TRUE,_xll.ohTrigger(RecalcTrigger,Trigger1M)),NA())</f>
        <v>3.4218275994302161E-3</v>
      </c>
      <c r="O2984" s="44">
        <f>IFERROR(_xll.qlIndexFixing(ONIndex3M,I2984,TRUE,_xll.ohTrigger(RecalcTrigger,Trigger3M)),NA())</f>
        <v>3.6349915409683575E-3</v>
      </c>
      <c r="P2984" s="44">
        <f>IFERROR(_xll.qlIndexFixing(ONIndex6M,I2984,TRUE,_xll.ohTrigger(RecalcTrigger,Trigger6M)),NA())</f>
        <v>3.2018929578114808E-3</v>
      </c>
      <c r="Q2984" s="145">
        <f>IFERROR(_xll.qlIndexFixing(ONIndex1Y,I2984,TRUE,_xll.ohTrigger(RecalcTrigger,Trigger1Y)),NA())</f>
        <v>3.913261045767058E-3</v>
      </c>
    </row>
    <row r="2985" spans="2:17" x14ac:dyDescent="0.2">
      <c r="B2985" s="39" t="s">
        <v>42</v>
      </c>
      <c r="D2985" s="42">
        <f>_xll.qlCalendarAdvance(Calendar,$D2984,B2985,"f",FALSE)</f>
        <v>60686</v>
      </c>
      <c r="E2985" s="139">
        <f>_xll.qlInterestRateIndexValueDate(IndexON,D2985)</f>
        <v>60686</v>
      </c>
      <c r="F2985" s="155">
        <f>IFERROR(_xll.qlIndexFixing(IndexON,D2985,TRUE,_xll.ohTrigger(RecalcTrigger,TriggerON)),NA())</f>
        <v>3.4888349626083226E-3</v>
      </c>
      <c r="H2985" s="42">
        <f>_xll.qlCalendarAdvance(Calendar,$H2984,B2985,"f",FALSE)</f>
        <v>60686</v>
      </c>
      <c r="I2985" s="139">
        <f>_xll.qlInterestRateIndexValueDate(Index1M,$H2985)</f>
        <v>60688</v>
      </c>
      <c r="J2985" s="144">
        <f>IFERROR(_xll.qlIndexFixing(Index1M,$H2985,TRUE,_xll.ohTrigger(RecalcTrigger,Trigger1M)),NA())</f>
        <v>3.4261816932242995E-3</v>
      </c>
      <c r="K2985" s="44">
        <f>IFERROR(_xll.qlIndexFixing(Index3M,H2985,TRUE,_xll.ohTrigger(RecalcTrigger,Trigger3M)),NA())</f>
        <v>3.6491571961933663E-3</v>
      </c>
      <c r="L2985" s="44">
        <f>IFERROR(_xll.qlIndexFixing(Index6M,$H2985,TRUE,_xll.ohTrigger(RecalcTrigger,Trigger6M)),NA())</f>
        <v>3.3094588780849671E-3</v>
      </c>
      <c r="M2985" s="145">
        <f>IFERROR(_xll.qlIndexFixing(Index1Y,$H2985,TRUE,_xll.ohTrigger(RecalcTrigger,Trigger1Y)),NA())</f>
        <v>3.9763515896436103E-3</v>
      </c>
      <c r="N2985" s="144">
        <f>IFERROR(_xll.qlIndexFixing(ONIndex1M,I2985,TRUE,_xll.ohTrigger(RecalcTrigger,Trigger1M)),NA())</f>
        <v>3.4234665301013933E-3</v>
      </c>
      <c r="O2985" s="44">
        <f>IFERROR(_xll.qlIndexFixing(ONIndex3M,I2985,TRUE,_xll.ohTrigger(RecalcTrigger,Trigger3M)),NA())</f>
        <v>3.6367692116190398E-3</v>
      </c>
      <c r="P2985" s="44">
        <f>IFERROR(_xll.qlIndexFixing(ONIndex6M,I2985,TRUE,_xll.ohTrigger(RecalcTrigger,Trigger6M)),NA())</f>
        <v>3.2089958567205201E-3</v>
      </c>
      <c r="Q2985" s="145">
        <f>IFERROR(_xll.qlIndexFixing(ONIndex1Y,I2985,TRUE,_xll.ohTrigger(RecalcTrigger,Trigger1Y)),NA())</f>
        <v>3.9149985760467132E-3</v>
      </c>
    </row>
    <row r="2986" spans="2:17" x14ac:dyDescent="0.2">
      <c r="B2986" s="39" t="s">
        <v>42</v>
      </c>
      <c r="D2986" s="42">
        <f>_xll.qlCalendarAdvance(Calendar,$D2985,B2986,"f",FALSE)</f>
        <v>60693</v>
      </c>
      <c r="E2986" s="139">
        <f>_xll.qlInterestRateIndexValueDate(IndexON,D2986)</f>
        <v>60693</v>
      </c>
      <c r="F2986" s="155">
        <f>IFERROR(_xll.qlIndexFixing(IndexON,D2986,TRUE,_xll.ohTrigger(RecalcTrigger,TriggerON)),NA())</f>
        <v>3.4904635057486644E-3</v>
      </c>
      <c r="H2986" s="42">
        <f>_xll.qlCalendarAdvance(Calendar,$H2985,B2986,"f",FALSE)</f>
        <v>60693</v>
      </c>
      <c r="I2986" s="139">
        <f>_xll.qlInterestRateIndexValueDate(Index1M,$H2986)</f>
        <v>60695</v>
      </c>
      <c r="J2986" s="144">
        <f>IFERROR(_xll.qlIndexFixing(Index1M,$H2986,TRUE,_xll.ohTrigger(RecalcTrigger,Trigger1M)),NA())</f>
        <v>3.4284314270799365E-3</v>
      </c>
      <c r="K2986" s="44">
        <f>IFERROR(_xll.qlIndexFixing(Index3M,H2986,TRUE,_xll.ohTrigger(RecalcTrigger,Trigger3M)),NA())</f>
        <v>3.6515773557238805E-3</v>
      </c>
      <c r="L2986" s="44">
        <f>IFERROR(_xll.qlIndexFixing(Index6M,$H2986,TRUE,_xll.ohTrigger(RecalcTrigger,Trigger6M)),NA())</f>
        <v>3.3210971763213267E-3</v>
      </c>
      <c r="M2986" s="145">
        <f>IFERROR(_xll.qlIndexFixing(Index1Y,$H2986,TRUE,_xll.ohTrigger(RecalcTrigger,Trigger1Y)),NA())</f>
        <v>3.9785698588110869E-3</v>
      </c>
      <c r="N2986" s="144">
        <f>IFERROR(_xll.qlIndexFixing(ONIndex1M,I2986,TRUE,_xll.ohTrigger(RecalcTrigger,Trigger1M)),NA())</f>
        <v>3.4251278610142322E-3</v>
      </c>
      <c r="O2986" s="44">
        <f>IFERROR(_xll.qlIndexFixing(ONIndex3M,I2986,TRUE,_xll.ohTrigger(RecalcTrigger,Trigger3M)),NA())</f>
        <v>3.6385700811525368E-3</v>
      </c>
      <c r="P2986" s="44">
        <f>IFERROR(_xll.qlIndexFixing(ONIndex6M,I2986,TRUE,_xll.ohTrigger(RecalcTrigger,Trigger6M)),NA())</f>
        <v>3.2161935729035918E-3</v>
      </c>
      <c r="Q2986" s="145">
        <f>IFERROR(_xll.qlIndexFixing(ONIndex1Y,I2986,TRUE,_xll.ohTrigger(RecalcTrigger,Trigger1Y)),NA())</f>
        <v>3.9167580274312996E-3</v>
      </c>
    </row>
    <row r="2987" spans="2:17" x14ac:dyDescent="0.2">
      <c r="B2987" s="39" t="s">
        <v>42</v>
      </c>
      <c r="D2987" s="42">
        <f>_xll.qlCalendarAdvance(Calendar,$D2986,B2987,"f",FALSE)</f>
        <v>60700</v>
      </c>
      <c r="E2987" s="139">
        <f>_xll.qlInterestRateIndexValueDate(IndexON,D2987)</f>
        <v>60700</v>
      </c>
      <c r="F2987" s="155">
        <f>IFERROR(_xll.qlIndexFixing(IndexON,D2987,TRUE,_xll.ohTrigger(RecalcTrigger,TriggerON)),NA())</f>
        <v>3.4921132383392006E-3</v>
      </c>
      <c r="H2987" s="42">
        <f>_xll.qlCalendarAdvance(Calendar,$H2986,B2987,"f",FALSE)</f>
        <v>60700</v>
      </c>
      <c r="I2987" s="139">
        <f>_xll.qlInterestRateIndexValueDate(Index1M,$H2987)</f>
        <v>60702</v>
      </c>
      <c r="J2987" s="144">
        <f>IFERROR(_xll.qlIndexFixing(Index1M,$H2987,TRUE,_xll.ohTrigger(RecalcTrigger,Trigger1M)),NA())</f>
        <v>3.4302940197150637E-3</v>
      </c>
      <c r="K2987" s="44">
        <f>IFERROR(_xll.qlIndexFixing(Index3M,H2987,TRUE,_xll.ohTrigger(RecalcTrigger,Trigger3M)),NA())</f>
        <v>3.6535417865427629E-3</v>
      </c>
      <c r="L2987" s="44">
        <f>IFERROR(_xll.qlIndexFixing(Index6M,$H2987,TRUE,_xll.ohTrigger(RecalcTrigger,Trigger6M)),NA())</f>
        <v>3.3296197681355376E-3</v>
      </c>
      <c r="M2987" s="145">
        <f>IFERROR(_xll.qlIndexFixing(Index1Y,$H2987,TRUE,_xll.ohTrigger(RecalcTrigger,Trigger1Y)),NA())</f>
        <v>3.9807994451813E-3</v>
      </c>
      <c r="N2987" s="144">
        <f>IFERROR(_xll.qlIndexFixing(ONIndex1M,I2987,TRUE,_xll.ohTrigger(RecalcTrigger,Trigger1M)),NA())</f>
        <v>3.4268116208657773E-3</v>
      </c>
      <c r="O2987" s="44">
        <f>IFERROR(_xll.qlIndexFixing(ONIndex3M,I2987,TRUE,_xll.ohTrigger(RecalcTrigger,Trigger3M)),NA())</f>
        <v>3.6403941789853178E-3</v>
      </c>
      <c r="P2987" s="44">
        <f>IFERROR(_xll.qlIndexFixing(ONIndex6M,I2987,TRUE,_xll.ohTrigger(RecalcTrigger,Trigger6M)),NA())</f>
        <v>3.2234862360169814E-3</v>
      </c>
      <c r="Q2987" s="145">
        <f>IFERROR(_xll.qlIndexFixing(ONIndex1Y,I2987,TRUE,_xll.ohTrigger(RecalcTrigger,Trigger1Y)),NA())</f>
        <v>3.9185394267793328E-3</v>
      </c>
    </row>
    <row r="2988" spans="2:17" x14ac:dyDescent="0.2">
      <c r="B2988" s="39" t="s">
        <v>42</v>
      </c>
      <c r="D2988" s="42">
        <f>_xll.qlCalendarAdvance(Calendar,$D2987,B2988,"f",FALSE)</f>
        <v>60707</v>
      </c>
      <c r="E2988" s="139">
        <f>_xll.qlInterestRateIndexValueDate(IndexON,D2988)</f>
        <v>60707</v>
      </c>
      <c r="F2988" s="155">
        <f>IFERROR(_xll.qlIndexFixing(IndexON,D2988,TRUE,_xll.ohTrigger(RecalcTrigger,TriggerON)),NA())</f>
        <v>3.4937841873983189E-3</v>
      </c>
      <c r="H2988" s="42">
        <f>_xll.qlCalendarAdvance(Calendar,$H2987,B2988,"f",FALSE)</f>
        <v>60707</v>
      </c>
      <c r="I2988" s="139">
        <f>_xll.qlInterestRateIndexValueDate(Index1M,$H2988)</f>
        <v>60709</v>
      </c>
      <c r="J2988" s="144">
        <f>IFERROR(_xll.qlIndexFixing(Index1M,$H2988,TRUE,_xll.ohTrigger(RecalcTrigger,Trigger1M)),NA())</f>
        <v>3.4318963447427242E-3</v>
      </c>
      <c r="K2988" s="44">
        <f>IFERROR(_xll.qlIndexFixing(Index3M,H2988,TRUE,_xll.ohTrigger(RecalcTrigger,Trigger3M)),NA())</f>
        <v>3.6555296707765075E-3</v>
      </c>
      <c r="L2988" s="44">
        <f>IFERROR(_xll.qlIndexFixing(Index6M,$H2988,TRUE,_xll.ohTrigger(RecalcTrigger,Trigger6M)),NA())</f>
        <v>3.3382392781801783E-3</v>
      </c>
      <c r="M2988" s="145">
        <f>IFERROR(_xll.qlIndexFixing(Index1Y,$H2988,TRUE,_xll.ohTrigger(RecalcTrigger,Trigger1Y)),NA())</f>
        <v>3.9830398515749658E-3</v>
      </c>
      <c r="N2988" s="144">
        <f>IFERROR(_xll.qlIndexFixing(ONIndex1M,I2988,TRUE,_xll.ohTrigger(RecalcTrigger,Trigger1M)),NA())</f>
        <v>3.4285178385129456E-3</v>
      </c>
      <c r="O2988" s="44">
        <f>IFERROR(_xll.qlIndexFixing(ONIndex3M,I2988,TRUE,_xll.ohTrigger(RecalcTrigger,Trigger3M)),NA())</f>
        <v>3.6422415342141079E-3</v>
      </c>
      <c r="P2988" s="44">
        <f>IFERROR(_xll.qlIndexFixing(ONIndex6M,I2988,TRUE,_xll.ohTrigger(RecalcTrigger,Trigger6M)),NA())</f>
        <v>3.2308739755571025E-3</v>
      </c>
      <c r="Q2988" s="145">
        <f>IFERROR(_xll.qlIndexFixing(ONIndex1Y,I2988,TRUE,_xll.ohTrigger(RecalcTrigger,Trigger1Y)),NA())</f>
        <v>3.9203428003897756E-3</v>
      </c>
    </row>
    <row r="2989" spans="2:17" x14ac:dyDescent="0.2">
      <c r="B2989" s="39" t="s">
        <v>42</v>
      </c>
      <c r="D2989" s="42">
        <f>_xll.qlCalendarAdvance(Calendar,$D2988,B2989,"f",FALSE)</f>
        <v>60714</v>
      </c>
      <c r="E2989" s="139">
        <f>_xll.qlInterestRateIndexValueDate(IndexON,D2989)</f>
        <v>60714</v>
      </c>
      <c r="F2989" s="155">
        <f>IFERROR(_xll.qlIndexFixing(IndexON,D2989,TRUE,_xll.ohTrigger(RecalcTrigger,TriggerON)),NA())</f>
        <v>3.4954763800243427E-3</v>
      </c>
      <c r="H2989" s="42">
        <f>_xll.qlCalendarAdvance(Calendar,$H2988,B2989,"f",FALSE)</f>
        <v>60714</v>
      </c>
      <c r="I2989" s="139">
        <f>_xll.qlInterestRateIndexValueDate(Index1M,$H2989)</f>
        <v>60716</v>
      </c>
      <c r="J2989" s="144">
        <f>IFERROR(_xll.qlIndexFixing(Index1M,$H2989,TRUE,_xll.ohTrigger(RecalcTrigger,Trigger1M)),NA())</f>
        <v>3.4336625999872861E-3</v>
      </c>
      <c r="K2989" s="44">
        <f>IFERROR(_xll.qlIndexFixing(Index3M,H2989,TRUE,_xll.ohTrigger(RecalcTrigger,Trigger3M)),NA())</f>
        <v>3.6575410377338437E-3</v>
      </c>
      <c r="L2989" s="44">
        <f>IFERROR(_xll.qlIndexFixing(Index6M,$H2989,TRUE,_xll.ohTrigger(RecalcTrigger,Trigger6M)),NA())</f>
        <v>3.346955837571013E-3</v>
      </c>
      <c r="M2989" s="145">
        <f>IFERROR(_xll.qlIndexFixing(Index1Y,$H2989,TRUE,_xll.ohTrigger(RecalcTrigger,Trigger1Y)),NA())</f>
        <v>3.9852905800313969E-3</v>
      </c>
      <c r="N2989" s="144">
        <f>IFERROR(_xll.qlIndexFixing(ONIndex1M,I2989,TRUE,_xll.ohTrigger(RecalcTrigger,Trigger1M)),NA())</f>
        <v>3.4302465424929096E-3</v>
      </c>
      <c r="O2989" s="44">
        <f>IFERROR(_xll.qlIndexFixing(ONIndex3M,I2989,TRUE,_xll.ohTrigger(RecalcTrigger,Trigger3M)),NA())</f>
        <v>3.6441121760955042E-3</v>
      </c>
      <c r="P2989" s="44">
        <f>IFERROR(_xll.qlIndexFixing(ONIndex6M,I2989,TRUE,_xll.ohTrigger(RecalcTrigger,Trigger6M)),NA())</f>
        <v>3.2383569211003049E-3</v>
      </c>
      <c r="Q2989" s="145">
        <f>IFERROR(_xll.qlIndexFixing(ONIndex1Y,I2989,TRUE,_xll.ohTrigger(RecalcTrigger,Trigger1Y)),NA())</f>
        <v>3.9221681752010795E-3</v>
      </c>
    </row>
    <row r="2990" spans="2:17" x14ac:dyDescent="0.2">
      <c r="B2990" s="39" t="s">
        <v>42</v>
      </c>
      <c r="D2990" s="42">
        <f>_xll.qlCalendarAdvance(Calendar,$D2989,B2990,"f",FALSE)</f>
        <v>60721</v>
      </c>
      <c r="E2990" s="139">
        <f>_xll.qlInterestRateIndexValueDate(IndexON,D2990)</f>
        <v>60721</v>
      </c>
      <c r="F2990" s="155">
        <f>IFERROR(_xll.qlIndexFixing(IndexON,D2990,TRUE,_xll.ohTrigger(RecalcTrigger,TriggerON)),NA())</f>
        <v>3.4971898429958514E-3</v>
      </c>
      <c r="H2990" s="42">
        <f>_xll.qlCalendarAdvance(Calendar,$H2989,B2990,"f",FALSE)</f>
        <v>60721</v>
      </c>
      <c r="I2990" s="139">
        <f>_xll.qlInterestRateIndexValueDate(Index1M,$H2990)</f>
        <v>60723</v>
      </c>
      <c r="J2990" s="144">
        <f>IFERROR(_xll.qlIndexFixing(Index1M,$H2990,TRUE,_xll.ohTrigger(RecalcTrigger,Trigger1M)),NA())</f>
        <v>3.4354514244883116E-3</v>
      </c>
      <c r="K2990" s="44">
        <f>IFERROR(_xll.qlIndexFixing(Index3M,H2990,TRUE,_xll.ohTrigger(RecalcTrigger,Trigger3M)),NA())</f>
        <v>3.6594075317219546E-3</v>
      </c>
      <c r="L2990" s="44">
        <f>IFERROR(_xll.qlIndexFixing(Index6M,$H2990,TRUE,_xll.ohTrigger(RecalcTrigger,Trigger6M)),NA())</f>
        <v>3.3537343525211981E-3</v>
      </c>
      <c r="M2990" s="145">
        <f>IFERROR(_xll.qlIndexFixing(Index1Y,$H2990,TRUE,_xll.ohTrigger(RecalcTrigger,Trigger1Y)),NA())</f>
        <v>3.9883098349552263E-3</v>
      </c>
      <c r="N2990" s="144">
        <f>IFERROR(_xll.qlIndexFixing(ONIndex1M,I2990,TRUE,_xll.ohTrigger(RecalcTrigger,Trigger1M)),NA())</f>
        <v>3.4319977616625863E-3</v>
      </c>
      <c r="O2990" s="44">
        <f>IFERROR(_xll.qlIndexFixing(ONIndex3M,I2990,TRUE,_xll.ohTrigger(RecalcTrigger,Trigger3M)),NA())</f>
        <v>3.6460061338861038E-3</v>
      </c>
      <c r="P2990" s="44">
        <f>IFERROR(_xll.qlIndexFixing(ONIndex6M,I2990,TRUE,_xll.ohTrigger(RecalcTrigger,Trigger6M)),NA())</f>
        <v>3.2459352023828103E-3</v>
      </c>
      <c r="Q2990" s="145">
        <f>IFERROR(_xll.qlIndexFixing(ONIndex1Y,I2990,TRUE,_xll.ohTrigger(RecalcTrigger,Trigger1Y)),NA())</f>
        <v>3.9240155775921437E-3</v>
      </c>
    </row>
    <row r="2991" spans="2:17" x14ac:dyDescent="0.2">
      <c r="B2991" s="39" t="s">
        <v>42</v>
      </c>
      <c r="D2991" s="42">
        <f>_xll.qlCalendarAdvance(Calendar,$D2990,B2991,"f",FALSE)</f>
        <v>60728</v>
      </c>
      <c r="E2991" s="139">
        <f>_xll.qlInterestRateIndexValueDate(IndexON,D2991)</f>
        <v>60728</v>
      </c>
      <c r="F2991" s="155">
        <f>IFERROR(_xll.qlIndexFixing(IndexON,D2991,TRUE,_xll.ohTrigger(RecalcTrigger,TriggerON)),NA())</f>
        <v>3.4989246032512966E-3</v>
      </c>
      <c r="H2991" s="42">
        <f>_xll.qlCalendarAdvance(Calendar,$H2990,B2991,"f",FALSE)</f>
        <v>60728</v>
      </c>
      <c r="I2991" s="139">
        <f>_xll.qlInterestRateIndexValueDate(Index1M,$H2991)</f>
        <v>60730</v>
      </c>
      <c r="J2991" s="144">
        <f>IFERROR(_xll.qlIndexFixing(Index1M,$H2991,TRUE,_xll.ohTrigger(RecalcTrigger,Trigger1M)),NA())</f>
        <v>3.4372628469878097E-3</v>
      </c>
      <c r="K2991" s="44">
        <f>IFERROR(_xll.qlIndexFixing(Index3M,H2991,TRUE,_xll.ohTrigger(RecalcTrigger,Trigger3M)),NA())</f>
        <v>3.6614642440845717E-3</v>
      </c>
      <c r="L2991" s="44">
        <f>IFERROR(_xll.qlIndexFixing(Index6M,$H2991,TRUE,_xll.ohTrigger(RecalcTrigger,Trigger6M)),NA())</f>
        <v>3.3626228202924035E-3</v>
      </c>
      <c r="M2991" s="145">
        <f>IFERROR(_xll.qlIndexFixing(Index1Y,$H2991,TRUE,_xll.ohTrigger(RecalcTrigger,Trigger1Y)),NA())</f>
        <v>3.9898210073874016E-3</v>
      </c>
      <c r="N2991" s="144">
        <f>IFERROR(_xll.qlIndexFixing(ONIndex1M,I2991,TRUE,_xll.ohTrigger(RecalcTrigger,Trigger1M)),NA())</f>
        <v>3.434282458814053E-3</v>
      </c>
      <c r="O2991" s="44">
        <f>IFERROR(_xll.qlIndexFixing(ONIndex3M,I2991,TRUE,_xll.ohTrigger(RecalcTrigger,Trigger3M)),NA())</f>
        <v>3.6484755296939397E-3</v>
      </c>
      <c r="P2991" s="44">
        <f>IFERROR(_xll.qlIndexFixing(ONIndex6M,I2991,TRUE,_xll.ohTrigger(RecalcTrigger,Trigger6M)),NA())</f>
        <v>3.2558190006426457E-3</v>
      </c>
      <c r="Q2991" s="145">
        <f>IFERROR(_xll.qlIndexFixing(ONIndex1Y,I2991,TRUE,_xll.ohTrigger(RecalcTrigger,Trigger1Y)),NA())</f>
        <v>3.9264232195179716E-3</v>
      </c>
    </row>
    <row r="2992" spans="2:17" x14ac:dyDescent="0.2">
      <c r="B2992" s="39" t="s">
        <v>42</v>
      </c>
      <c r="D2992" s="42">
        <f>_xll.qlCalendarAdvance(Calendar,$D2991,B2992,"f",FALSE)</f>
        <v>60735</v>
      </c>
      <c r="E2992" s="139">
        <f>_xll.qlInterestRateIndexValueDate(IndexON,D2992)</f>
        <v>60735</v>
      </c>
      <c r="F2992" s="155">
        <f>IFERROR(_xll.qlIndexFixing(IndexON,D2992,TRUE,_xll.ohTrigger(RecalcTrigger,TriggerON)),NA())</f>
        <v>3.5006806878890018E-3</v>
      </c>
      <c r="H2992" s="42">
        <f>_xll.qlCalendarAdvance(Calendar,$H2991,B2992,"f",FALSE)</f>
        <v>60735</v>
      </c>
      <c r="I2992" s="139">
        <f>_xll.qlInterestRateIndexValueDate(Index1M,$H2992)</f>
        <v>60737</v>
      </c>
      <c r="J2992" s="144">
        <f>IFERROR(_xll.qlIndexFixing(Index1M,$H2992,TRUE,_xll.ohTrigger(RecalcTrigger,Trigger1M)),NA())</f>
        <v>3.439096896220295E-3</v>
      </c>
      <c r="K2992" s="44">
        <f>IFERROR(_xll.qlIndexFixing(Index3M,H2992,TRUE,_xll.ohTrigger(RecalcTrigger,Trigger3M)),NA())</f>
        <v>3.6635445247417573E-3</v>
      </c>
      <c r="L2992" s="44">
        <f>IFERROR(_xll.qlIndexFixing(Index6M,$H2992,TRUE,_xll.ohTrigger(RecalcTrigger,Trigger6M)),NA())</f>
        <v>3.3716024868419739E-3</v>
      </c>
      <c r="M2992" s="145">
        <f>IFERROR(_xll.qlIndexFixing(Index1Y,$H2992,TRUE,_xll.ohTrigger(RecalcTrigger,Trigger1Y)),NA())</f>
        <v>3.9920997064625307E-3</v>
      </c>
      <c r="N2992" s="144">
        <f>IFERROR(_xll.qlIndexFixing(ONIndex1M,I2992,TRUE,_xll.ohTrigger(RecalcTrigger,Trigger1M)),NA())</f>
        <v>3.4355678601194484E-3</v>
      </c>
      <c r="O2992" s="44">
        <f>IFERROR(_xll.qlIndexFixing(ONIndex3M,I2992,TRUE,_xll.ohTrigger(RecalcTrigger,Trigger3M)),NA())</f>
        <v>3.6498641142213017E-3</v>
      </c>
      <c r="P2992" s="44">
        <f>IFERROR(_xll.qlIndexFixing(ONIndex6M,I2992,TRUE,_xll.ohTrigger(RecalcTrigger,Trigger6M)),NA())</f>
        <v>3.2613782905510647E-3</v>
      </c>
      <c r="Q2992" s="145">
        <f>IFERROR(_xll.qlIndexFixing(ONIndex1Y,I2992,TRUE,_xll.ohTrigger(RecalcTrigger,Trigger1Y)),NA())</f>
        <v>3.9277765722278701E-3</v>
      </c>
    </row>
    <row r="2993" spans="2:17" x14ac:dyDescent="0.2">
      <c r="B2993" s="39" t="s">
        <v>42</v>
      </c>
      <c r="D2993" s="42">
        <f>_xll.qlCalendarAdvance(Calendar,$D2992,B2993,"f",FALSE)</f>
        <v>60742</v>
      </c>
      <c r="E2993" s="139">
        <f>_xll.qlInterestRateIndexValueDate(IndexON,D2993)</f>
        <v>60742</v>
      </c>
      <c r="F2993" s="155">
        <f>IFERROR(_xll.qlIndexFixing(IndexON,D2993,TRUE,_xll.ohTrigger(RecalcTrigger,TriggerON)),NA())</f>
        <v>3.5024581237674823E-3</v>
      </c>
      <c r="H2993" s="42">
        <f>_xll.qlCalendarAdvance(Calendar,$H2992,B2993,"f",FALSE)</f>
        <v>60742</v>
      </c>
      <c r="I2993" s="139">
        <f>_xll.qlInterestRateIndexValueDate(Index1M,$H2993)</f>
        <v>60744</v>
      </c>
      <c r="J2993" s="144">
        <f>IFERROR(_xll.qlIndexFixing(Index1M,$H2993,TRUE,_xll.ohTrigger(RecalcTrigger,Trigger1M)),NA())</f>
        <v>3.4409536009277764E-3</v>
      </c>
      <c r="K2993" s="44">
        <f>IFERROR(_xll.qlIndexFixing(Index3M,H2993,TRUE,_xll.ohTrigger(RecalcTrigger,Trigger3M)),NA())</f>
        <v>3.6656484030001785E-3</v>
      </c>
      <c r="L2993" s="44">
        <f>IFERROR(_xll.qlIndexFixing(Index6M,$H2993,TRUE,_xll.ohTrigger(RecalcTrigger,Trigger6M)),NA())</f>
        <v>3.3806680389660438E-3</v>
      </c>
      <c r="M2993" s="145">
        <f>IFERROR(_xll.qlIndexFixing(Index1Y,$H2993,TRUE,_xll.ohTrigger(RecalcTrigger,Trigger1Y)),NA())</f>
        <v>3.9943867279515419E-3</v>
      </c>
      <c r="N2993" s="144">
        <f>IFERROR(_xll.qlIndexFixing(ONIndex1M,I2993,TRUE,_xll.ohTrigger(RecalcTrigger,Trigger1M)),NA())</f>
        <v>3.4373867970405314E-3</v>
      </c>
      <c r="O2993" s="44">
        <f>IFERROR(_xll.qlIndexFixing(ONIndex3M,I2993,TRUE,_xll.ohTrigger(RecalcTrigger,Trigger3M)),NA())</f>
        <v>3.6518281951991582E-3</v>
      </c>
      <c r="P2993" s="44">
        <f>IFERROR(_xll.qlIndexFixing(ONIndex6M,I2993,TRUE,_xll.ohTrigger(RecalcTrigger,Trigger6M)),NA())</f>
        <v>3.2692433564296408E-3</v>
      </c>
      <c r="Q2993" s="145">
        <f>IFERROR(_xll.qlIndexFixing(ONIndex1Y,I2993,TRUE,_xll.ohTrigger(RecalcTrigger,Trigger1Y)),NA())</f>
        <v>3.9296902175500747E-3</v>
      </c>
    </row>
    <row r="2994" spans="2:17" x14ac:dyDescent="0.2">
      <c r="B2994" s="39" t="s">
        <v>42</v>
      </c>
      <c r="D2994" s="42">
        <f>_xll.qlCalendarAdvance(Calendar,$D2993,B2994,"f",FALSE)</f>
        <v>60749</v>
      </c>
      <c r="E2994" s="139">
        <f>_xll.qlInterestRateIndexValueDate(IndexON,D2994)</f>
        <v>60749</v>
      </c>
      <c r="F2994" s="155">
        <f>IFERROR(_xll.qlIndexFixing(IndexON,D2994,TRUE,_xll.ohTrigger(RecalcTrigger,TriggerON)),NA())</f>
        <v>3.5042569376653177E-3</v>
      </c>
      <c r="H2994" s="42">
        <f>_xll.qlCalendarAdvance(Calendar,$H2993,B2994,"f",FALSE)</f>
        <v>60749</v>
      </c>
      <c r="I2994" s="139">
        <f>_xll.qlInterestRateIndexValueDate(Index1M,$H2994)</f>
        <v>60751</v>
      </c>
      <c r="J2994" s="144">
        <f>IFERROR(_xll.qlIndexFixing(Index1M,$H2994,TRUE,_xll.ohTrigger(RecalcTrigger,Trigger1M)),NA())</f>
        <v>3.4428329898472665E-3</v>
      </c>
      <c r="K2994" s="44">
        <f>IFERROR(_xll.qlIndexFixing(Index3M,H2994,TRUE,_xll.ohTrigger(RecalcTrigger,Trigger3M)),NA())</f>
        <v>3.6677759081665024E-3</v>
      </c>
      <c r="L2994" s="44">
        <f>IFERROR(_xll.qlIndexFixing(Index6M,$H2994,TRUE,_xll.ohTrigger(RecalcTrigger,Trigger6M)),NA())</f>
        <v>3.389814155048678E-3</v>
      </c>
      <c r="M2994" s="145">
        <f>IFERROR(_xll.qlIndexFixing(Index1Y,$H2994,TRUE,_xll.ohTrigger(RecalcTrigger,Trigger1Y)),NA())</f>
        <v>3.996681569990241E-3</v>
      </c>
      <c r="N2994" s="144">
        <f>IFERROR(_xll.qlIndexFixing(ONIndex1M,I2994,TRUE,_xll.ohTrigger(RecalcTrigger,Trigger1M)),NA())</f>
        <v>3.43922836385957E-3</v>
      </c>
      <c r="O2994" s="44">
        <f>IFERROR(_xll.qlIndexFixing(ONIndex3M,I2994,TRUE,_xll.ohTrigger(RecalcTrigger,Trigger3M)),NA())</f>
        <v>3.6538157090326706E-3</v>
      </c>
      <c r="P2994" s="44">
        <f>IFERROR(_xll.qlIndexFixing(ONIndex6M,I2994,TRUE,_xll.ohTrigger(RecalcTrigger,Trigger6M)),NA())</f>
        <v>3.2772042765127907E-3</v>
      </c>
      <c r="Q2994" s="145">
        <f>IFERROR(_xll.qlIndexFixing(ONIndex1Y,I2994,TRUE,_xll.ohTrigger(RecalcTrigger,Trigger1Y)),NA())</f>
        <v>3.9316259971666767E-3</v>
      </c>
    </row>
    <row r="2995" spans="2:17" x14ac:dyDescent="0.2">
      <c r="B2995" s="39" t="s">
        <v>42</v>
      </c>
      <c r="D2995" s="42">
        <f>_xll.qlCalendarAdvance(Calendar,$D2994,B2995,"f",FALSE)</f>
        <v>60756</v>
      </c>
      <c r="E2995" s="139">
        <f>_xll.qlInterestRateIndexValueDate(IndexON,D2995)</f>
        <v>60756</v>
      </c>
      <c r="F2995" s="155">
        <f>IFERROR(_xll.qlIndexFixing(IndexON,D2995,TRUE,_xll.ohTrigger(RecalcTrigger,TriggerON)),NA())</f>
        <v>3.5060771568407034E-3</v>
      </c>
      <c r="H2995" s="42">
        <f>_xll.qlCalendarAdvance(Calendar,$H2994,B2995,"f",FALSE)</f>
        <v>60756</v>
      </c>
      <c r="I2995" s="139">
        <f>_xll.qlInterestRateIndexValueDate(Index1M,$H2995)</f>
        <v>60758</v>
      </c>
      <c r="J2995" s="144">
        <f>IFERROR(_xll.qlIndexFixing(Index1M,$H2995,TRUE,_xll.ohTrigger(RecalcTrigger,Trigger1M)),NA())</f>
        <v>3.4447350917157782E-3</v>
      </c>
      <c r="K2995" s="44">
        <f>IFERROR(_xll.qlIndexFixing(Index3M,H2995,TRUE,_xll.ohTrigger(RecalcTrigger,Trigger3M)),NA())</f>
        <v>3.670104017775325E-3</v>
      </c>
      <c r="L2995" s="44">
        <f>IFERROR(_xll.qlIndexFixing(Index6M,$H2995,TRUE,_xll.ohTrigger(RecalcTrigger,Trigger6M)),NA())</f>
        <v>3.4011462352245116E-3</v>
      </c>
      <c r="M2995" s="145">
        <f>IFERROR(_xll.qlIndexFixing(Index1Y,$H2995,TRUE,_xll.ohTrigger(RecalcTrigger,Trigger1Y)),NA())</f>
        <v>3.9989837299328106E-3</v>
      </c>
      <c r="N2995" s="144">
        <f>IFERROR(_xll.qlIndexFixing(ONIndex1M,I2995,TRUE,_xll.ohTrigger(RecalcTrigger,Trigger1M)),NA())</f>
        <v>3.441092589433481E-3</v>
      </c>
      <c r="O2995" s="44">
        <f>IFERROR(_xll.qlIndexFixing(ONIndex3M,I2995,TRUE,_xll.ohTrigger(RecalcTrigger,Trigger3M)),NA())</f>
        <v>3.6558266851383081E-3</v>
      </c>
      <c r="P2995" s="44">
        <f>IFERROR(_xll.qlIndexFixing(ONIndex6M,I2995,TRUE,_xll.ohTrigger(RecalcTrigger,Trigger6M)),NA())</f>
        <v>3.2852611802969278E-3</v>
      </c>
      <c r="Q2995" s="145">
        <f>IFERROR(_xll.qlIndexFixing(ONIndex1Y,I2995,TRUE,_xll.ohTrigger(RecalcTrigger,Trigger1Y)),NA())</f>
        <v>3.9335839376963833E-3</v>
      </c>
    </row>
    <row r="2996" spans="2:17" x14ac:dyDescent="0.2">
      <c r="B2996" s="39" t="s">
        <v>42</v>
      </c>
      <c r="D2996" s="42">
        <f>_xll.qlCalendarAdvance(Calendar,$D2995,B2996,"f",FALSE)</f>
        <v>60763</v>
      </c>
      <c r="E2996" s="139">
        <f>_xll.qlInterestRateIndexValueDate(IndexON,D2996)</f>
        <v>60763</v>
      </c>
      <c r="F2996" s="155">
        <f>IFERROR(_xll.qlIndexFixing(IndexON,D2996,TRUE,_xll.ohTrigger(RecalcTrigger,TriggerON)),NA())</f>
        <v>3.507918807992283E-3</v>
      </c>
      <c r="H2996" s="42">
        <f>_xll.qlCalendarAdvance(Calendar,$H2995,B2996,"f",FALSE)</f>
        <v>60763</v>
      </c>
      <c r="I2996" s="139">
        <f>_xll.qlInterestRateIndexValueDate(Index1M,$H2996)</f>
        <v>60765</v>
      </c>
      <c r="J2996" s="144">
        <f>IFERROR(_xll.qlIndexFixing(Index1M,$H2996,TRUE,_xll.ohTrigger(RecalcTrigger,Trigger1M)),NA())</f>
        <v>3.4466599352728222E-3</v>
      </c>
      <c r="K2996" s="44">
        <f>IFERROR(_xll.qlIndexFixing(Index3M,H2996,TRUE,_xll.ohTrigger(RecalcTrigger,Trigger3M)),NA())</f>
        <v>3.6722805843683714E-3</v>
      </c>
      <c r="L2996" s="44">
        <f>IFERROR(_xll.qlIndexFixing(Index6M,$H2996,TRUE,_xll.ohTrigger(RecalcTrigger,Trigger6M)),NA())</f>
        <v>3.4104467998204019E-3</v>
      </c>
      <c r="M2996" s="145">
        <f>IFERROR(_xll.qlIndexFixing(Index1Y,$H2996,TRUE,_xll.ohTrigger(RecalcTrigger,Trigger1Y)),NA())</f>
        <v>4.0012927043533491E-3</v>
      </c>
      <c r="N2996" s="144">
        <f>IFERROR(_xll.qlIndexFixing(ONIndex1M,I2996,TRUE,_xll.ohTrigger(RecalcTrigger,Trigger1M)),NA())</f>
        <v>3.4429795024593091E-3</v>
      </c>
      <c r="O2996" s="44">
        <f>IFERROR(_xll.qlIndexFixing(ONIndex3M,I2996,TRUE,_xll.ohTrigger(RecalcTrigger,Trigger3M)),NA())</f>
        <v>3.6578611523729876E-3</v>
      </c>
      <c r="P2996" s="44">
        <f>IFERROR(_xll.qlIndexFixing(ONIndex6M,I2996,TRUE,_xll.ohTrigger(RecalcTrigger,Trigger6M)),NA())</f>
        <v>3.2934141973584019E-3</v>
      </c>
      <c r="Q2996" s="145">
        <f>IFERROR(_xll.qlIndexFixing(ONIndex1Y,I2996,TRUE,_xll.ohTrigger(RecalcTrigger,Trigger1Y)),NA())</f>
        <v>3.9355640657579016E-3</v>
      </c>
    </row>
    <row r="2997" spans="2:17" x14ac:dyDescent="0.2">
      <c r="B2997" s="39" t="s">
        <v>42</v>
      </c>
      <c r="D2997" s="42">
        <f>_xll.qlCalendarAdvance(Calendar,$D2996,B2997,"f",FALSE)</f>
        <v>60770</v>
      </c>
      <c r="E2997" s="139">
        <f>_xll.qlInterestRateIndexValueDate(IndexON,D2997)</f>
        <v>60770</v>
      </c>
      <c r="F2997" s="155">
        <f>IFERROR(_xll.qlIndexFixing(IndexON,D2997,TRUE,_xll.ohTrigger(RecalcTrigger,TriggerON)),NA())</f>
        <v>3.5097819182183798E-3</v>
      </c>
      <c r="H2997" s="42">
        <f>_xll.qlCalendarAdvance(Calendar,$H2996,B2997,"f",FALSE)</f>
        <v>60770</v>
      </c>
      <c r="I2997" s="139">
        <f>_xll.qlInterestRateIndexValueDate(Index1M,$H2997)</f>
        <v>60772</v>
      </c>
      <c r="J2997" s="144">
        <f>IFERROR(_xll.qlIndexFixing(Index1M,$H2997,TRUE,_xll.ohTrigger(RecalcTrigger,Trigger1M)),NA())</f>
        <v>3.4486075492579094E-3</v>
      </c>
      <c r="K2997" s="44">
        <f>IFERROR(_xll.qlIndexFixing(Index3M,H2997,TRUE,_xll.ohTrigger(RecalcTrigger,Trigger3M)),NA())</f>
        <v>3.6744808681400741E-3</v>
      </c>
      <c r="L2997" s="44">
        <f>IFERROR(_xll.qlIndexFixing(Index6M,$H2997,TRUE,_xll.ohTrigger(RecalcTrigger,Trigger6M)),NA())</f>
        <v>3.419810171893791E-3</v>
      </c>
      <c r="M2997" s="145">
        <f>IFERROR(_xll.qlIndexFixing(Index1Y,$H2997,TRUE,_xll.ohTrigger(RecalcTrigger,Trigger1Y)),NA())</f>
        <v>4.003607989044769E-3</v>
      </c>
      <c r="N2997" s="144">
        <f>IFERROR(_xll.qlIndexFixing(ONIndex1M,I2997,TRUE,_xll.ohTrigger(RecalcTrigger,Trigger1M)),NA())</f>
        <v>3.4448891317140351E-3</v>
      </c>
      <c r="O2997" s="44">
        <f>IFERROR(_xll.qlIndexFixing(ONIndex3M,I2997,TRUE,_xll.ohTrigger(RecalcTrigger,Trigger3M)),NA())</f>
        <v>3.6599191403929865E-3</v>
      </c>
      <c r="P2997" s="44">
        <f>IFERROR(_xll.qlIndexFixing(ONIndex6M,I2997,TRUE,_xll.ohTrigger(RecalcTrigger,Trigger6M)),NA())</f>
        <v>3.3016634574334347E-3</v>
      </c>
      <c r="Q2997" s="145">
        <f>IFERROR(_xll.qlIndexFixing(ONIndex1Y,I2997,TRUE,_xll.ohTrigger(RecalcTrigger,Trigger1Y)),NA())</f>
        <v>3.9375664079699391E-3</v>
      </c>
    </row>
    <row r="2998" spans="2:17" x14ac:dyDescent="0.2">
      <c r="B2998" s="39" t="s">
        <v>42</v>
      </c>
      <c r="D2998" s="42">
        <f>_xll.qlCalendarAdvance(Calendar,$D2997,B2998,"f",FALSE)</f>
        <v>60777</v>
      </c>
      <c r="E2998" s="139">
        <f>_xll.qlInterestRateIndexValueDate(IndexON,D2998)</f>
        <v>60777</v>
      </c>
      <c r="F2998" s="155">
        <f>IFERROR(_xll.qlIndexFixing(IndexON,D2998,TRUE,_xll.ohTrigger(RecalcTrigger,TriggerON)),NA())</f>
        <v>3.5116665142176373E-3</v>
      </c>
      <c r="H2998" s="42">
        <f>_xll.qlCalendarAdvance(Calendar,$H2997,B2998,"f",FALSE)</f>
        <v>60777</v>
      </c>
      <c r="I2998" s="139">
        <f>_xll.qlInterestRateIndexValueDate(Index1M,$H2998)</f>
        <v>60779</v>
      </c>
      <c r="J2998" s="144">
        <f>IFERROR(_xll.qlIndexFixing(Index1M,$H2998,TRUE,_xll.ohTrigger(RecalcTrigger,Trigger1M)),NA())</f>
        <v>3.4505779624080524E-3</v>
      </c>
      <c r="K2998" s="44">
        <f>IFERROR(_xll.qlIndexFixing(Index3M,H2998,TRUE,_xll.ohTrigger(RecalcTrigger,Trigger3M)),NA())</f>
        <v>3.6767048984035055E-3</v>
      </c>
      <c r="L2998" s="44">
        <f>IFERROR(_xll.qlIndexFixing(Index6M,$H2998,TRUE,_xll.ohTrigger(RecalcTrigger,Trigger6M)),NA())</f>
        <v>3.429231080963852E-3</v>
      </c>
      <c r="M2998" s="145">
        <f>IFERROR(_xll.qlIndexFixing(Index1Y,$H2998,TRUE,_xll.ohTrigger(RecalcTrigger,Trigger1Y)),NA())</f>
        <v>4.0059290790183614E-3</v>
      </c>
      <c r="N2998" s="144">
        <f>IFERROR(_xll.qlIndexFixing(ONIndex1M,I2998,TRUE,_xll.ohTrigger(RecalcTrigger,Trigger1M)),NA())</f>
        <v>3.4468215058147678E-3</v>
      </c>
      <c r="O2998" s="44">
        <f>IFERROR(_xll.qlIndexFixing(ONIndex3M,I2998,TRUE,_xll.ohTrigger(RecalcTrigger,Trigger3M)),NA())</f>
        <v>3.6620006782150938E-3</v>
      </c>
      <c r="P2998" s="44">
        <f>IFERROR(_xll.qlIndexFixing(ONIndex6M,I2998,TRUE,_xll.ohTrigger(RecalcTrigger,Trigger6M)),NA())</f>
        <v>3.3100090900184398E-3</v>
      </c>
      <c r="Q2998" s="145">
        <f>IFERROR(_xll.qlIndexFixing(ONIndex1Y,I2998,TRUE,_xll.ohTrigger(RecalcTrigger,Trigger1Y)),NA())</f>
        <v>3.9395909908712667E-3</v>
      </c>
    </row>
    <row r="2999" spans="2:17" x14ac:dyDescent="0.2">
      <c r="B2999" s="39" t="s">
        <v>42</v>
      </c>
      <c r="D2999" s="42">
        <f>_xll.qlCalendarAdvance(Calendar,$D2998,B2999,"f",FALSE)</f>
        <v>60784</v>
      </c>
      <c r="E2999" s="139">
        <f>_xll.qlInterestRateIndexValueDate(IndexON,D2999)</f>
        <v>60784</v>
      </c>
      <c r="F2999" s="155">
        <f>IFERROR(_xll.qlIndexFixing(IndexON,D2999,TRUE,_xll.ohTrigger(RecalcTrigger,TriggerON)),NA())</f>
        <v>3.5135726232482511E-3</v>
      </c>
      <c r="H2999" s="42">
        <f>_xll.qlCalendarAdvance(Calendar,$H2998,B2999,"f",FALSE)</f>
        <v>60784</v>
      </c>
      <c r="I2999" s="139">
        <f>_xll.qlInterestRateIndexValueDate(Index1M,$H2999)</f>
        <v>60786</v>
      </c>
      <c r="J2999" s="144">
        <f>IFERROR(_xll.qlIndexFixing(Index1M,$H2999,TRUE,_xll.ohTrigger(RecalcTrigger,Trigger1M)),NA())</f>
        <v>3.45257120346526E-3</v>
      </c>
      <c r="K2999" s="44">
        <f>IFERROR(_xll.qlIndexFixing(Index3M,H2999,TRUE,_xll.ohTrigger(RecalcTrigger,Trigger3M)),NA())</f>
        <v>3.6789527044647895E-3</v>
      </c>
      <c r="L2999" s="44">
        <f>IFERROR(_xll.qlIndexFixing(Index6M,$H2999,TRUE,_xll.ohTrigger(RecalcTrigger,Trigger6M)),NA())</f>
        <v>3.4365663490935738E-3</v>
      </c>
      <c r="M2999" s="145">
        <f>IFERROR(_xll.qlIndexFixing(Index1Y,$H2999,TRUE,_xll.ohTrigger(RecalcTrigger,Trigger1Y)),NA())</f>
        <v>4.0082554685053296E-3</v>
      </c>
      <c r="N2999" s="144">
        <f>IFERROR(_xll.qlIndexFixing(ONIndex1M,I2999,TRUE,_xll.ohTrigger(RecalcTrigger,Trigger1M)),NA())</f>
        <v>3.4487766534585518E-3</v>
      </c>
      <c r="O2999" s="44">
        <f>IFERROR(_xll.qlIndexFixing(ONIndex3M,I2999,TRUE,_xll.ohTrigger(RecalcTrigger,Trigger3M)),NA())</f>
        <v>3.6641057950959066E-3</v>
      </c>
      <c r="P2999" s="44">
        <f>IFERROR(_xll.qlIndexFixing(ONIndex6M,I2999,TRUE,_xll.ohTrigger(RecalcTrigger,Trigger6M)),NA())</f>
        <v>3.3184512246897668E-3</v>
      </c>
      <c r="Q2999" s="145">
        <f>IFERROR(_xll.qlIndexFixing(ONIndex1Y,I2999,TRUE,_xll.ohTrigger(RecalcTrigger,Trigger1Y)),NA())</f>
        <v>3.9416378414003361E-3</v>
      </c>
    </row>
    <row r="3000" spans="2:17" x14ac:dyDescent="0.2">
      <c r="B3000" s="39" t="s">
        <v>42</v>
      </c>
      <c r="D3000" s="42">
        <f>_xll.qlCalendarAdvance(Calendar,$D2999,B3000,"f",FALSE)</f>
        <v>60791</v>
      </c>
      <c r="E3000" s="139">
        <f>_xll.qlInterestRateIndexValueDate(IndexON,D3000)</f>
        <v>60791</v>
      </c>
      <c r="F3000" s="155">
        <f>IFERROR(_xll.qlIndexFixing(IndexON,D3000,TRUE,_xll.ohTrigger(RecalcTrigger,TriggerON)),NA())</f>
        <v>3.5155002720888007E-3</v>
      </c>
      <c r="H3000" s="42">
        <f>_xll.qlCalendarAdvance(Calendar,$H2999,B3000,"f",FALSE)</f>
        <v>60791</v>
      </c>
      <c r="I3000" s="139">
        <f>_xll.qlInterestRateIndexValueDate(Index1M,$H3000)</f>
        <v>60793</v>
      </c>
      <c r="J3000" s="144">
        <f>IFERROR(_xll.qlIndexFixing(Index1M,$H3000,TRUE,_xll.ohTrigger(RecalcTrigger,Trigger1M)),NA())</f>
        <v>3.4545873011690431E-3</v>
      </c>
      <c r="K3000" s="44">
        <f>IFERROR(_xll.qlIndexFixing(Index3M,H3000,TRUE,_xll.ohTrigger(RecalcTrigger,Trigger3M)),NA())</f>
        <v>3.6812243156369999E-3</v>
      </c>
      <c r="L3000" s="44">
        <f>IFERROR(_xll.qlIndexFixing(Index6M,$H3000,TRUE,_xll.ohTrigger(RecalcTrigger,Trigger6M)),NA())</f>
        <v>3.4460836235934325E-3</v>
      </c>
      <c r="M3000" s="145">
        <f>IFERROR(_xll.qlIndexFixing(Index1Y,$H3000,TRUE,_xll.ohTrigger(RecalcTrigger,Trigger1Y)),NA())</f>
        <v>4.0105866509545993E-3</v>
      </c>
      <c r="N3000" s="144">
        <f>IFERROR(_xll.qlIndexFixing(ONIndex1M,I3000,TRUE,_xll.ohTrigger(RecalcTrigger,Trigger1M)),NA())</f>
        <v>3.450754603502304E-3</v>
      </c>
      <c r="O3000" s="44">
        <f>IFERROR(_xll.qlIndexFixing(ONIndex3M,I3000,TRUE,_xll.ohTrigger(RecalcTrigger,Trigger3M)),NA())</f>
        <v>3.6662345203719582E-3</v>
      </c>
      <c r="P3000" s="44">
        <f>IFERROR(_xll.qlIndexFixing(ONIndex6M,I3000,TRUE,_xll.ohTrigger(RecalcTrigger,Trigger6M)),NA())</f>
        <v>3.3269899911037015E-3</v>
      </c>
      <c r="Q3000" s="145">
        <f>IFERROR(_xll.qlIndexFixing(ONIndex1Y,I3000,TRUE,_xll.ohTrigger(RecalcTrigger,Trigger1Y)),NA())</f>
        <v>3.9437069857761742E-3</v>
      </c>
    </row>
    <row r="3001" spans="2:17" x14ac:dyDescent="0.2">
      <c r="B3001" s="39" t="s">
        <v>42</v>
      </c>
      <c r="D3001" s="42">
        <f>_xll.qlCalendarAdvance(Calendar,$D3000,B3001,"f",FALSE)</f>
        <v>60798</v>
      </c>
      <c r="E3001" s="139">
        <f>_xll.qlInterestRateIndexValueDate(IndexON,D3001)</f>
        <v>60798</v>
      </c>
      <c r="F3001" s="155">
        <f>IFERROR(_xll.qlIndexFixing(IndexON,D3001,TRUE,_xll.ohTrigger(RecalcTrigger,TriggerON)),NA())</f>
        <v>3.5174494875978013E-3</v>
      </c>
      <c r="H3001" s="42">
        <f>_xll.qlCalendarAdvance(Calendar,$H3000,B3001,"f",FALSE)</f>
        <v>60798</v>
      </c>
      <c r="I3001" s="139">
        <f>_xll.qlInterestRateIndexValueDate(Index1M,$H3001)</f>
        <v>60800</v>
      </c>
      <c r="J3001" s="144">
        <f>IFERROR(_xll.qlIndexFixing(Index1M,$H3001,TRUE,_xll.ohTrigger(RecalcTrigger,Trigger1M)),NA())</f>
        <v>3.4566262842564144E-3</v>
      </c>
      <c r="K3001" s="44">
        <f>IFERROR(_xll.qlIndexFixing(Index3M,H3001,TRUE,_xll.ohTrigger(RecalcTrigger,Trigger3M)),NA())</f>
        <v>3.683519761230603E-3</v>
      </c>
      <c r="L3001" s="44">
        <f>IFERROR(_xll.qlIndexFixing(Index6M,$H3001,TRUE,_xll.ohTrigger(RecalcTrigger,Trigger6M)),NA())</f>
        <v>3.4556439749997051E-3</v>
      </c>
      <c r="M3001" s="145">
        <f>IFERROR(_xll.qlIndexFixing(Index1Y,$H3001,TRUE,_xll.ohTrigger(RecalcTrigger,Trigger1Y)),NA())</f>
        <v>4.0129221190347876E-3</v>
      </c>
      <c r="N3001" s="144">
        <f>IFERROR(_xll.qlIndexFixing(ONIndex1M,I3001,TRUE,_xll.ohTrigger(RecalcTrigger,Trigger1M)),NA())</f>
        <v>3.4527553844831971E-3</v>
      </c>
      <c r="O3001" s="44">
        <f>IFERROR(_xll.qlIndexFixing(ONIndex3M,I3001,TRUE,_xll.ohTrigger(RecalcTrigger,Trigger3M)),NA())</f>
        <v>3.6683868831399735E-3</v>
      </c>
      <c r="P3001" s="44">
        <f>IFERROR(_xll.qlIndexFixing(ONIndex6M,I3001,TRUE,_xll.ohTrigger(RecalcTrigger,Trigger6M)),NA())</f>
        <v>3.3356255189165296E-3</v>
      </c>
      <c r="Q3001" s="145">
        <f>IFERROR(_xll.qlIndexFixing(ONIndex1Y,I3001,TRUE,_xll.ohTrigger(RecalcTrigger,Trigger1Y)),NA())</f>
        <v>3.9457984509372324E-3</v>
      </c>
    </row>
    <row r="3002" spans="2:17" x14ac:dyDescent="0.2">
      <c r="B3002" s="39" t="s">
        <v>42</v>
      </c>
      <c r="D3002" s="42">
        <f>_xll.qlCalendarAdvance(Calendar,$D3001,B3002,"f",FALSE)</f>
        <v>60805</v>
      </c>
      <c r="E3002" s="139">
        <f>_xll.qlInterestRateIndexValueDate(IndexON,D3002)</f>
        <v>60805</v>
      </c>
      <c r="F3002" s="155">
        <f>IFERROR(_xll.qlIndexFixing(IndexON,D3002,TRUE,_xll.ohTrigger(RecalcTrigger,TriggerON)),NA())</f>
        <v>3.5194202969535127E-3</v>
      </c>
      <c r="H3002" s="42">
        <f>_xll.qlCalendarAdvance(Calendar,$H3001,B3002,"f",FALSE)</f>
        <v>60805</v>
      </c>
      <c r="I3002" s="139">
        <f>_xll.qlInterestRateIndexValueDate(Index1M,$H3002)</f>
        <v>60807</v>
      </c>
      <c r="J3002" s="144">
        <f>IFERROR(_xll.qlIndexFixing(Index1M,$H3002,TRUE,_xll.ohTrigger(RecalcTrigger,Trigger1M)),NA())</f>
        <v>3.4586881814668846E-3</v>
      </c>
      <c r="K3002" s="44">
        <f>IFERROR(_xll.qlIndexFixing(Index3M,H3002,TRUE,_xll.ohTrigger(RecalcTrigger,Trigger3M)),NA())</f>
        <v>3.6858390705569351E-3</v>
      </c>
      <c r="L3002" s="44">
        <f>IFERROR(_xll.qlIndexFixing(Index6M,$H3002,TRUE,_xll.ohTrigger(RecalcTrigger,Trigger6M)),NA())</f>
        <v>3.4652420143195324E-3</v>
      </c>
      <c r="M3002" s="145">
        <f>IFERROR(_xll.qlIndexFixing(Index1Y,$H3002,TRUE,_xll.ohTrigger(RecalcTrigger,Trigger1Y)),NA())</f>
        <v>4.0152613646326722E-3</v>
      </c>
      <c r="N3002" s="144">
        <f>IFERROR(_xll.qlIndexFixing(ONIndex1M,I3002,TRUE,_xll.ohTrigger(RecalcTrigger,Trigger1M)),NA())</f>
        <v>3.4547790253380839E-3</v>
      </c>
      <c r="O3002" s="44">
        <f>IFERROR(_xll.qlIndexFixing(ONIndex3M,I3002,TRUE,_xll.ohTrigger(RecalcTrigger,Trigger3M)),NA())</f>
        <v>3.6705629128963579E-3</v>
      </c>
      <c r="P3002" s="44">
        <f>IFERROR(_xll.qlIndexFixing(ONIndex6M,I3002,TRUE,_xll.ohTrigger(RecalcTrigger,Trigger6M)),NA())</f>
        <v>3.3443579376246646E-3</v>
      </c>
      <c r="Q3002" s="145">
        <f>IFERROR(_xll.qlIndexFixing(ONIndex1Y,I3002,TRUE,_xll.ohTrigger(RecalcTrigger,Trigger1Y)),NA())</f>
        <v>3.9479122635022179E-3</v>
      </c>
    </row>
    <row r="3003" spans="2:17" x14ac:dyDescent="0.2">
      <c r="B3003" s="39" t="s">
        <v>42</v>
      </c>
      <c r="D3003" s="42">
        <f>_xll.qlCalendarAdvance(Calendar,$D3002,B3003,"f",FALSE)</f>
        <v>60812</v>
      </c>
      <c r="E3003" s="139">
        <f>_xll.qlInterestRateIndexValueDate(IndexON,D3003)</f>
        <v>60812</v>
      </c>
      <c r="F3003" s="155">
        <f>IFERROR(_xll.qlIndexFixing(IndexON,D3003,TRUE,_xll.ohTrigger(RecalcTrigger,TriggerON)),NA())</f>
        <v>3.5214127268545781E-3</v>
      </c>
      <c r="H3003" s="42">
        <f>_xll.qlCalendarAdvance(Calendar,$H3002,B3003,"f",FALSE)</f>
        <v>60812</v>
      </c>
      <c r="I3003" s="139">
        <f>_xll.qlInterestRateIndexValueDate(Index1M,$H3003)</f>
        <v>60814</v>
      </c>
      <c r="J3003" s="144">
        <f>IFERROR(_xll.qlIndexFixing(Index1M,$H3003,TRUE,_xll.ohTrigger(RecalcTrigger,Trigger1M)),NA())</f>
        <v>3.4607730215424626E-3</v>
      </c>
      <c r="K3003" s="44">
        <f>IFERROR(_xll.qlIndexFixing(Index3M,H3003,TRUE,_xll.ohTrigger(RecalcTrigger,Trigger3M)),NA())</f>
        <v>3.6881822719133607E-3</v>
      </c>
      <c r="L3003" s="44">
        <f>IFERROR(_xll.qlIndexFixing(Index6M,$H3003,TRUE,_xll.ohTrigger(RecalcTrigger,Trigger6M)),NA())</f>
        <v>3.4770136340505644E-3</v>
      </c>
      <c r="M3003" s="145">
        <f>IFERROR(_xll.qlIndexFixing(Index1Y,$H3003,TRUE,_xll.ohTrigger(RecalcTrigger,Trigger1Y)),NA())</f>
        <v>4.0176038788540648E-3</v>
      </c>
      <c r="N3003" s="144">
        <f>IFERROR(_xll.qlIndexFixing(ONIndex1M,I3003,TRUE,_xll.ohTrigger(RecalcTrigger,Trigger1M)),NA())</f>
        <v>3.4568255546840732E-3</v>
      </c>
      <c r="O3003" s="44">
        <f>IFERROR(_xll.qlIndexFixing(ONIndex3M,I3003,TRUE,_xll.ohTrigger(RecalcTrigger,Trigger3M)),NA())</f>
        <v>3.6727626385779644E-3</v>
      </c>
      <c r="P3003" s="44">
        <f>IFERROR(_xll.qlIndexFixing(ONIndex6M,I3003,TRUE,_xll.ohTrigger(RecalcTrigger,Trigger6M)),NA())</f>
        <v>3.3531873768843923E-3</v>
      </c>
      <c r="Q3003" s="145">
        <f>IFERROR(_xll.qlIndexFixing(ONIndex1Y,I3003,TRUE,_xll.ohTrigger(RecalcTrigger,Trigger1Y)),NA())</f>
        <v>3.950048449929966E-3</v>
      </c>
    </row>
    <row r="3004" spans="2:17" x14ac:dyDescent="0.2">
      <c r="B3004" s="39" t="s">
        <v>42</v>
      </c>
      <c r="D3004" s="42">
        <f>_xll.qlCalendarAdvance(Calendar,$D3003,B3004,"f",FALSE)</f>
        <v>60819</v>
      </c>
      <c r="E3004" s="139">
        <f>_xll.qlInterestRateIndexValueDate(IndexON,D3004)</f>
        <v>60819</v>
      </c>
      <c r="F3004" s="155">
        <f>IFERROR(_xll.qlIndexFixing(IndexON,D3004,TRUE,_xll.ohTrigger(RecalcTrigger,TriggerON)),NA())</f>
        <v>3.5234268044792572E-3</v>
      </c>
      <c r="H3004" s="42">
        <f>_xll.qlCalendarAdvance(Calendar,$H3003,B3004,"f",FALSE)</f>
        <v>60819</v>
      </c>
      <c r="I3004" s="139">
        <f>_xll.qlInterestRateIndexValueDate(Index1M,$H3004)</f>
        <v>60821</v>
      </c>
      <c r="J3004" s="144">
        <f>IFERROR(_xll.qlIndexFixing(Index1M,$H3004,TRUE,_xll.ohTrigger(RecalcTrigger,Trigger1M)),NA())</f>
        <v>3.4628808332251571E-3</v>
      </c>
      <c r="K3004" s="44">
        <f>IFERROR(_xll.qlIndexFixing(Index3M,H3004,TRUE,_xll.ohTrigger(RecalcTrigger,Trigger3M)),NA())</f>
        <v>3.6905488777481412E-3</v>
      </c>
      <c r="L3004" s="44">
        <f>IFERROR(_xll.qlIndexFixing(Index6M,$H3004,TRUE,_xll.ohTrigger(RecalcTrigger,Trigger6M)),NA())</f>
        <v>3.4866686206624915E-3</v>
      </c>
      <c r="M3004" s="145">
        <f>IFERROR(_xll.qlIndexFixing(Index1Y,$H3004,TRUE,_xll.ohTrigger(RecalcTrigger,Trigger1Y)),NA())</f>
        <v>4.0199491520233775E-3</v>
      </c>
      <c r="N3004" s="144">
        <f>IFERROR(_xll.qlIndexFixing(ONIndex1M,I3004,TRUE,_xll.ohTrigger(RecalcTrigger,Trigger1M)),NA())</f>
        <v>3.4588950012182096E-3</v>
      </c>
      <c r="O3004" s="44">
        <f>IFERROR(_xll.qlIndexFixing(ONIndex3M,I3004,TRUE,_xll.ohTrigger(RecalcTrigger,Trigger3M)),NA())</f>
        <v>3.6749860896012621E-3</v>
      </c>
      <c r="P3004" s="44">
        <f>IFERROR(_xll.qlIndexFixing(ONIndex6M,I3004,TRUE,_xll.ohTrigger(RecalcTrigger,Trigger6M)),NA())</f>
        <v>3.3621139663519983E-3</v>
      </c>
      <c r="Q3004" s="145">
        <f>IFERROR(_xll.qlIndexFixing(ONIndex1Y,I3004,TRUE,_xll.ohTrigger(RecalcTrigger,Trigger1Y)),NA())</f>
        <v>3.9522070369990558E-3</v>
      </c>
    </row>
    <row r="3005" spans="2:17" x14ac:dyDescent="0.2">
      <c r="B3005" s="39" t="s">
        <v>42</v>
      </c>
      <c r="D3005" s="42">
        <f>_xll.qlCalendarAdvance(Calendar,$D3004,B3005,"f",FALSE)</f>
        <v>60826</v>
      </c>
      <c r="E3005" s="139">
        <f>_xll.qlInterestRateIndexValueDate(IndexON,D3005)</f>
        <v>60826</v>
      </c>
      <c r="F3005" s="155">
        <f>IFERROR(_xll.qlIndexFixing(IndexON,D3005,TRUE,_xll.ohTrigger(RecalcTrigger,TriggerON)),NA())</f>
        <v>3.5254625564462572E-3</v>
      </c>
      <c r="H3005" s="42">
        <f>_xll.qlCalendarAdvance(Calendar,$H3004,B3005,"f",FALSE)</f>
        <v>60826</v>
      </c>
      <c r="I3005" s="139">
        <f>_xll.qlInterestRateIndexValueDate(Index1M,$H3005)</f>
        <v>60828</v>
      </c>
      <c r="J3005" s="144">
        <f>IFERROR(_xll.qlIndexFixing(Index1M,$H3005,TRUE,_xll.ohTrigger(RecalcTrigger,Trigger1M)),NA())</f>
        <v>3.4650116452494828E-3</v>
      </c>
      <c r="K3005" s="44">
        <f>IFERROR(_xll.qlIndexFixing(Index3M,H3005,TRUE,_xll.ohTrigger(RecalcTrigger,Trigger3M)),NA())</f>
        <v>3.6929370456107377E-3</v>
      </c>
      <c r="L3005" s="44">
        <f>IFERROR(_xll.qlIndexFixing(Index6M,$H3005,TRUE,_xll.ohTrigger(RecalcTrigger,Trigger6M)),NA())</f>
        <v>3.4963440187078224E-3</v>
      </c>
      <c r="M3005" s="145">
        <f>IFERROR(_xll.qlIndexFixing(Index1Y,$H3005,TRUE,_xll.ohTrigger(RecalcTrigger,Trigger1Y)),NA())</f>
        <v>4.0222966736844935E-3</v>
      </c>
      <c r="N3005" s="144">
        <f>IFERROR(_xll.qlIndexFixing(ONIndex1M,I3005,TRUE,_xll.ohTrigger(RecalcTrigger,Trigger1M)),NA())</f>
        <v>3.4609873936375379E-3</v>
      </c>
      <c r="O3005" s="44">
        <f>IFERROR(_xll.qlIndexFixing(ONIndex3M,I3005,TRUE,_xll.ohTrigger(RecalcTrigger,Trigger3M)),NA())</f>
        <v>3.677233295062976E-3</v>
      </c>
      <c r="P3005" s="44">
        <f>IFERROR(_xll.qlIndexFixing(ONIndex6M,I3005,TRUE,_xll.ohTrigger(RecalcTrigger,Trigger6M)),NA())</f>
        <v>3.3711378356038324E-3</v>
      </c>
      <c r="Q3005" s="145">
        <f>IFERROR(_xll.qlIndexFixing(ONIndex1Y,I3005,TRUE,_xll.ohTrigger(RecalcTrigger,Trigger1Y)),NA())</f>
        <v>3.9543880513281948E-3</v>
      </c>
    </row>
    <row r="3006" spans="2:17" x14ac:dyDescent="0.2">
      <c r="B3006" s="39" t="s">
        <v>42</v>
      </c>
      <c r="D3006" s="42">
        <f>_xll.qlCalendarAdvance(Calendar,$D3005,B3006,"f",FALSE)</f>
        <v>60833</v>
      </c>
      <c r="E3006" s="139">
        <f>_xll.qlInterestRateIndexValueDate(IndexON,D3006)</f>
        <v>60833</v>
      </c>
      <c r="F3006" s="155">
        <f>IFERROR(_xll.qlIndexFixing(IndexON,D3006,TRUE,_xll.ohTrigger(RecalcTrigger,TriggerON)),NA())</f>
        <v>3.5275200100937099E-3</v>
      </c>
      <c r="H3006" s="42">
        <f>_xll.qlCalendarAdvance(Calendar,$H3005,B3006,"f",FALSE)</f>
        <v>60833</v>
      </c>
      <c r="I3006" s="139">
        <f>_xll.qlInterestRateIndexValueDate(Index1M,$H3006)</f>
        <v>60835</v>
      </c>
      <c r="J3006" s="144">
        <f>IFERROR(_xll.qlIndexFixing(Index1M,$H3006,TRUE,_xll.ohTrigger(RecalcTrigger,Trigger1M)),NA())</f>
        <v>3.4671654863574486E-3</v>
      </c>
      <c r="K3006" s="44">
        <f>IFERROR(_xll.qlIndexFixing(Index3M,H3006,TRUE,_xll.ohTrigger(RecalcTrigger,Trigger3M)),NA())</f>
        <v>3.6953447106693655E-3</v>
      </c>
      <c r="L3006" s="44">
        <f>IFERROR(_xll.qlIndexFixing(Index6M,$H3006,TRUE,_xll.ohTrigger(RecalcTrigger,Trigger6M)),NA())</f>
        <v>3.5060344913489185E-3</v>
      </c>
      <c r="M3006" s="145">
        <f>IFERROR(_xll.qlIndexFixing(Index1Y,$H3006,TRUE,_xll.ohTrigger(RecalcTrigger,Trigger1Y)),NA())</f>
        <v>4.0246459325987997E-3</v>
      </c>
      <c r="N3006" s="144">
        <f>IFERROR(_xll.qlIndexFixing(ONIndex1M,I3006,TRUE,_xll.ohTrigger(RecalcTrigger,Trigger1M)),NA())</f>
        <v>3.463102760719039E-3</v>
      </c>
      <c r="O3006" s="44">
        <f>IFERROR(_xll.qlIndexFixing(ONIndex3M,I3006,TRUE,_xll.ohTrigger(RecalcTrigger,Trigger3M)),NA())</f>
        <v>3.6795042844595116E-3</v>
      </c>
      <c r="P3006" s="44">
        <f>IFERROR(_xll.qlIndexFixing(ONIndex6M,I3006,TRUE,_xll.ohTrigger(RecalcTrigger,Trigger6M)),NA())</f>
        <v>3.3802591142162441E-3</v>
      </c>
      <c r="Q3006" s="145">
        <f>IFERROR(_xll.qlIndexFixing(ONIndex1Y,I3006,TRUE,_xll.ohTrigger(RecalcTrigger,Trigger1Y)),NA())</f>
        <v>3.9565915194561541E-3</v>
      </c>
    </row>
    <row r="3007" spans="2:17" x14ac:dyDescent="0.2">
      <c r="B3007" s="39" t="s">
        <v>42</v>
      </c>
      <c r="D3007" s="42">
        <f>_xll.qlCalendarAdvance(Calendar,$D3006,B3007,"f",FALSE)</f>
        <v>60840</v>
      </c>
      <c r="E3007" s="139">
        <f>_xll.qlInterestRateIndexValueDate(IndexON,D3007)</f>
        <v>60840</v>
      </c>
      <c r="F3007" s="155">
        <f>IFERROR(_xll.qlIndexFixing(IndexON,D3007,TRUE,_xll.ohTrigger(RecalcTrigger,TriggerON)),NA())</f>
        <v>3.5295991920403225E-3</v>
      </c>
      <c r="H3007" s="42">
        <f>_xll.qlCalendarAdvance(Calendar,$H3006,B3007,"f",FALSE)</f>
        <v>60840</v>
      </c>
      <c r="I3007" s="139">
        <f>_xll.qlInterestRateIndexValueDate(Index1M,$H3007)</f>
        <v>60842</v>
      </c>
      <c r="J3007" s="144">
        <f>IFERROR(_xll.qlIndexFixing(Index1M,$H3007,TRUE,_xll.ohTrigger(RecalcTrigger,Trigger1M)),NA())</f>
        <v>3.4693423852910632E-3</v>
      </c>
      <c r="K3007" s="44">
        <f>IFERROR(_xll.qlIndexFixing(Index3M,H3007,TRUE,_xll.ohTrigger(RecalcTrigger,Trigger3M)),NA())</f>
        <v>3.6977698048904547E-3</v>
      </c>
      <c r="L3007" s="44">
        <f>IFERROR(_xll.qlIndexFixing(Index6M,$H3007,TRUE,_xll.ohTrigger(RecalcTrigger,Trigger6M)),NA())</f>
        <v>3.5157346934489731E-3</v>
      </c>
      <c r="M3007" s="145">
        <f>IFERROR(_xll.qlIndexFixing(Index1Y,$H3007,TRUE,_xll.ohTrigger(RecalcTrigger,Trigger1Y)),NA())</f>
        <v>4.0269964167469387E-3</v>
      </c>
      <c r="N3007" s="144">
        <f>IFERROR(_xll.qlIndexFixing(ONIndex1M,I3007,TRUE,_xll.ohTrigger(RecalcTrigger,Trigger1M)),NA())</f>
        <v>3.4652411311597575E-3</v>
      </c>
      <c r="O3007" s="44">
        <f>IFERROR(_xll.qlIndexFixing(ONIndex3M,I3007,TRUE,_xll.ohTrigger(RecalcTrigger,Trigger3M)),NA())</f>
        <v>3.6817990868875938E-3</v>
      </c>
      <c r="P3007" s="44">
        <f>IFERROR(_xll.qlIndexFixing(ONIndex6M,I3007,TRUE,_xll.ohTrigger(RecalcTrigger,Trigger6M)),NA())</f>
        <v>3.3894779318455193E-3</v>
      </c>
      <c r="Q3007" s="145">
        <f>IFERROR(_xll.qlIndexFixing(ONIndex1Y,I3007,TRUE,_xll.ohTrigger(RecalcTrigger,Trigger1Y)),NA())</f>
        <v>3.958817468241449E-3</v>
      </c>
    </row>
    <row r="3008" spans="2:17" x14ac:dyDescent="0.2">
      <c r="B3008" s="39" t="s">
        <v>42</v>
      </c>
      <c r="D3008" s="42">
        <f>_xll.qlCalendarAdvance(Calendar,$D3007,B3008,"f",FALSE)</f>
        <v>60847</v>
      </c>
      <c r="E3008" s="139">
        <f>_xll.qlInterestRateIndexValueDate(IndexON,D3008)</f>
        <v>60847</v>
      </c>
      <c r="F3008" s="155">
        <f>IFERROR(_xll.qlIndexFixing(IndexON,D3008,TRUE,_xll.ohTrigger(RecalcTrigger,TriggerON)),NA())</f>
        <v>3.5317001294643546E-3</v>
      </c>
      <c r="H3008" s="42">
        <f>_xll.qlCalendarAdvance(Calendar,$H3007,B3008,"f",FALSE)</f>
        <v>60847</v>
      </c>
      <c r="I3008" s="139">
        <f>_xll.qlInterestRateIndexValueDate(Index1M,$H3008)</f>
        <v>60849</v>
      </c>
      <c r="J3008" s="144">
        <f>IFERROR(_xll.qlIndexFixing(Index1M,$H3008,TRUE,_xll.ohTrigger(RecalcTrigger,Trigger1M)),NA())</f>
        <v>3.4715423707923354E-3</v>
      </c>
      <c r="K3008" s="44">
        <f>IFERROR(_xll.qlIndexFixing(Index3M,H3008,TRUE,_xll.ohTrigger(RecalcTrigger,Trigger3M)),NA())</f>
        <v>3.7002102570299587E-3</v>
      </c>
      <c r="L3008" s="44">
        <f>IFERROR(_xll.qlIndexFixing(Index6M,$H3008,TRUE,_xll.ohTrigger(RecalcTrigger,Trigger6M)),NA())</f>
        <v>3.5254392715715834E-3</v>
      </c>
      <c r="M3008" s="145">
        <f>IFERROR(_xll.qlIndexFixing(Index1Y,$H3008,TRUE,_xll.ohTrigger(RecalcTrigger,Trigger1Y)),NA())</f>
        <v>4.0293476133281495E-3</v>
      </c>
      <c r="N3008" s="144">
        <f>IFERROR(_xll.qlIndexFixing(ONIndex1M,I3008,TRUE,_xll.ohTrigger(RecalcTrigger,Trigger1M)),NA())</f>
        <v>3.4674025336567382E-3</v>
      </c>
      <c r="O3008" s="44">
        <f>IFERROR(_xll.qlIndexFixing(ONIndex3M,I3008,TRUE,_xll.ohTrigger(RecalcTrigger,Trigger3M)),NA())</f>
        <v>3.6841177316038198E-3</v>
      </c>
      <c r="P3008" s="44">
        <f>IFERROR(_xll.qlIndexFixing(ONIndex6M,I3008,TRUE,_xll.ohTrigger(RecalcTrigger,Trigger6M)),NA())</f>
        <v>3.3987944179081353E-3</v>
      </c>
      <c r="Q3008" s="145">
        <f>IFERROR(_xll.qlIndexFixing(ONIndex1Y,I3008,TRUE,_xll.ohTrigger(RecalcTrigger,Trigger1Y)),NA())</f>
        <v>3.9610659240629786E-3</v>
      </c>
    </row>
    <row r="3009" spans="2:17" x14ac:dyDescent="0.2">
      <c r="B3009" s="39" t="s">
        <v>42</v>
      </c>
      <c r="D3009" s="42">
        <f>_xll.qlCalendarAdvance(Calendar,$D3008,B3009,"f",FALSE)</f>
        <v>60854</v>
      </c>
      <c r="E3009" s="139">
        <f>_xll.qlInterestRateIndexValueDate(IndexON,D3009)</f>
        <v>60854</v>
      </c>
      <c r="F3009" s="155">
        <f>IFERROR(_xll.qlIndexFixing(IndexON,D3009,TRUE,_xll.ohTrigger(RecalcTrigger,TriggerON)),NA())</f>
        <v>3.5338228491443857E-3</v>
      </c>
      <c r="H3009" s="42">
        <f>_xll.qlCalendarAdvance(Calendar,$H3008,B3009,"f",FALSE)</f>
        <v>60854</v>
      </c>
      <c r="I3009" s="139">
        <f>_xll.qlInterestRateIndexValueDate(Index1M,$H3009)</f>
        <v>60856</v>
      </c>
      <c r="J3009" s="144">
        <f>IFERROR(_xll.qlIndexFixing(Index1M,$H3009,TRUE,_xll.ohTrigger(RecalcTrigger,Trigger1M)),NA())</f>
        <v>3.473765471598278E-3</v>
      </c>
      <c r="K3009" s="44">
        <f>IFERROR(_xll.qlIndexFixing(Index3M,H3009,TRUE,_xll.ohTrigger(RecalcTrigger,Trigger3M)),NA())</f>
        <v>3.7026639926377013E-3</v>
      </c>
      <c r="L3009" s="44">
        <f>IFERROR(_xll.qlIndexFixing(Index6M,$H3009,TRUE,_xll.ohTrigger(RecalcTrigger,Trigger6M)),NA())</f>
        <v>3.5351428639803172E-3</v>
      </c>
      <c r="M3009" s="145">
        <f>IFERROR(_xll.qlIndexFixing(Index1Y,$H3009,TRUE,_xll.ohTrigger(RecalcTrigger,Trigger1Y)),NA())</f>
        <v>4.0316990087607063E-3</v>
      </c>
      <c r="N3009" s="144">
        <f>IFERROR(_xll.qlIndexFixing(ONIndex1M,I3009,TRUE,_xll.ohTrigger(RecalcTrigger,Trigger1M)),NA())</f>
        <v>3.4695869969070259E-3</v>
      </c>
      <c r="O3009" s="44">
        <f>IFERROR(_xll.qlIndexFixing(ONIndex3M,I3009,TRUE,_xll.ohTrigger(RecalcTrigger,Trigger3M)),NA())</f>
        <v>3.6864602477848507E-3</v>
      </c>
      <c r="P3009" s="44">
        <f>IFERROR(_xll.qlIndexFixing(ONIndex6M,I3009,TRUE,_xll.ohTrigger(RecalcTrigger,Trigger6M)),NA())</f>
        <v>3.4082087023001861E-3</v>
      </c>
      <c r="Q3009" s="145">
        <f>IFERROR(_xll.qlIndexFixing(ONIndex1Y,I3009,TRUE,_xll.ohTrigger(RecalcTrigger,Trigger1Y)),NA())</f>
        <v>3.9633369136993224E-3</v>
      </c>
    </row>
    <row r="3010" spans="2:17" x14ac:dyDescent="0.2">
      <c r="B3010" s="39" t="s">
        <v>42</v>
      </c>
      <c r="D3010" s="42">
        <f>_xll.qlCalendarAdvance(Calendar,$D3009,B3010,"f",FALSE)</f>
        <v>60861</v>
      </c>
      <c r="E3010" s="139">
        <f>_xll.qlInterestRateIndexValueDate(IndexON,D3010)</f>
        <v>60861</v>
      </c>
      <c r="F3010" s="155">
        <f>IFERROR(_xll.qlIndexFixing(IndexON,D3010,TRUE,_xll.ohTrigger(RecalcTrigger,TriggerON)),NA())</f>
        <v>3.5359673780188672E-3</v>
      </c>
      <c r="H3010" s="42">
        <f>_xll.qlCalendarAdvance(Calendar,$H3009,B3010,"f",FALSE)</f>
        <v>60861</v>
      </c>
      <c r="I3010" s="139">
        <f>_xll.qlInterestRateIndexValueDate(Index1M,$H3010)</f>
        <v>60863</v>
      </c>
      <c r="J3010" s="144">
        <f>IFERROR(_xll.qlIndexFixing(Index1M,$H3010,TRUE,_xll.ohTrigger(RecalcTrigger,Trigger1M)),NA())</f>
        <v>3.4760117164533977E-3</v>
      </c>
      <c r="K3010" s="44">
        <f>IFERROR(_xll.qlIndexFixing(Index3M,H3010,TRUE,_xll.ohTrigger(RecalcTrigger,Trigger3M)),NA())</f>
        <v>3.7051289340538991E-3</v>
      </c>
      <c r="L3010" s="44">
        <f>IFERROR(_xll.qlIndexFixing(Index6M,$H3010,TRUE,_xll.ohTrigger(RecalcTrigger,Trigger6M)),NA())</f>
        <v>3.5448401006382864E-3</v>
      </c>
      <c r="M3010" s="145">
        <f>IFERROR(_xll.qlIndexFixing(Index1Y,$H3010,TRUE,_xll.ohTrigger(RecalcTrigger,Trigger1Y)),NA())</f>
        <v>4.0340500886806054E-3</v>
      </c>
      <c r="N3010" s="144">
        <f>IFERROR(_xll.qlIndexFixing(ONIndex1M,I3010,TRUE,_xll.ohTrigger(RecalcTrigger,Trigger1M)),NA())</f>
        <v>3.4717945497675373E-3</v>
      </c>
      <c r="O3010" s="44">
        <f>IFERROR(_xll.qlIndexFixing(ONIndex3M,I3010,TRUE,_xll.ohTrigger(RecalcTrigger,Trigger3M)),NA())</f>
        <v>3.6888266647672197E-3</v>
      </c>
      <c r="P3010" s="44">
        <f>IFERROR(_xll.qlIndexFixing(ONIndex6M,I3010,TRUE,_xll.ohTrigger(RecalcTrigger,Trigger6M)),NA())</f>
        <v>3.4177209145180854E-3</v>
      </c>
      <c r="Q3010" s="145">
        <f>IFERROR(_xll.qlIndexFixing(ONIndex1Y,I3010,TRUE,_xll.ohTrigger(RecalcTrigger,Trigger1Y)),NA())</f>
        <v>3.9656304636892514E-3</v>
      </c>
    </row>
    <row r="3011" spans="2:17" x14ac:dyDescent="0.2">
      <c r="B3011" s="39" t="s">
        <v>42</v>
      </c>
      <c r="D3011" s="42">
        <f>_xll.qlCalendarAdvance(Calendar,$D3010,B3011,"f",FALSE)</f>
        <v>60868</v>
      </c>
      <c r="E3011" s="139">
        <f>_xll.qlInterestRateIndexValueDate(IndexON,D3011)</f>
        <v>60868</v>
      </c>
      <c r="F3011" s="155">
        <f>IFERROR(_xll.qlIndexFixing(IndexON,D3011,TRUE,_xll.ohTrigger(RecalcTrigger,TriggerON)),NA())</f>
        <v>3.5381337431061866E-3</v>
      </c>
      <c r="H3011" s="42">
        <f>_xll.qlCalendarAdvance(Calendar,$H3010,B3011,"f",FALSE)</f>
        <v>60868</v>
      </c>
      <c r="I3011" s="139">
        <f>_xll.qlInterestRateIndexValueDate(Index1M,$H3011)</f>
        <v>60870</v>
      </c>
      <c r="J3011" s="144">
        <f>IFERROR(_xll.qlIndexFixing(Index1M,$H3011,TRUE,_xll.ohTrigger(RecalcTrigger,Trigger1M)),NA())</f>
        <v>3.4782811340972053E-3</v>
      </c>
      <c r="K3011" s="44">
        <f>IFERROR(_xll.qlIndexFixing(Index3M,H3011,TRUE,_xll.ohTrigger(RecalcTrigger,Trigger3M)),NA())</f>
        <v>3.707603000411769E-3</v>
      </c>
      <c r="L3011" s="44">
        <f>IFERROR(_xll.qlIndexFixing(Index6M,$H3011,TRUE,_xll.ohTrigger(RecalcTrigger,Trigger6M)),NA())</f>
        <v>3.5545256032094357E-3</v>
      </c>
      <c r="M3011" s="145">
        <f>IFERROR(_xll.qlIndexFixing(Index1Y,$H3011,TRUE,_xll.ohTrigger(RecalcTrigger,Trigger1Y)),NA())</f>
        <v>4.0364003379437562E-3</v>
      </c>
      <c r="N3011" s="144">
        <f>IFERROR(_xll.qlIndexFixing(ONIndex1M,I3011,TRUE,_xll.ohTrigger(RecalcTrigger,Trigger1M)),NA())</f>
        <v>3.4740252208553812E-3</v>
      </c>
      <c r="O3011" s="44">
        <f>IFERROR(_xll.qlIndexFixing(ONIndex3M,I3011,TRUE,_xll.ohTrigger(RecalcTrigger,Trigger3M)),NA())</f>
        <v>3.6912170117275878E-3</v>
      </c>
      <c r="P3011" s="44">
        <f>IFERROR(_xll.qlIndexFixing(ONIndex6M,I3011,TRUE,_xll.ohTrigger(RecalcTrigger,Trigger6M)),NA())</f>
        <v>3.4273311841381826E-3</v>
      </c>
      <c r="Q3011" s="145">
        <f>IFERROR(_xll.qlIndexFixing(ONIndex1Y,I3011,TRUE,_xll.ohTrigger(RecalcTrigger,Trigger1Y)),NA())</f>
        <v>3.9679466008113451E-3</v>
      </c>
    </row>
    <row r="3012" spans="2:17" x14ac:dyDescent="0.2">
      <c r="B3012" s="39" t="s">
        <v>42</v>
      </c>
      <c r="D3012" s="42">
        <f>_xll.qlCalendarAdvance(Calendar,$D3011,B3012,"f",FALSE)</f>
        <v>60875</v>
      </c>
      <c r="E3012" s="139">
        <f>_xll.qlInterestRateIndexValueDate(IndexON,D3012)</f>
        <v>60875</v>
      </c>
      <c r="F3012" s="155">
        <f>IFERROR(_xll.qlIndexFixing(IndexON,D3012,TRUE,_xll.ohTrigger(RecalcTrigger,TriggerON)),NA())</f>
        <v>3.5403219713447953E-3</v>
      </c>
      <c r="H3012" s="42">
        <f>_xll.qlCalendarAdvance(Calendar,$H3011,B3012,"f",FALSE)</f>
        <v>60875</v>
      </c>
      <c r="I3012" s="139">
        <f>_xll.qlInterestRateIndexValueDate(Index1M,$H3012)</f>
        <v>60877</v>
      </c>
      <c r="J3012" s="144">
        <f>IFERROR(_xll.qlIndexFixing(Index1M,$H3012,TRUE,_xll.ohTrigger(RecalcTrigger,Trigger1M)),NA())</f>
        <v>3.4805735742773902E-3</v>
      </c>
      <c r="K3012" s="44">
        <f>IFERROR(_xll.qlIndexFixing(Index3M,H3012,TRUE,_xll.ohTrigger(RecalcTrigger,Trigger3M)),NA())</f>
        <v>3.7098871442901847E-3</v>
      </c>
      <c r="L3012" s="44">
        <f>IFERROR(_xll.qlIndexFixing(Index6M,$H3012,TRUE,_xll.ohTrigger(RecalcTrigger,Trigger6M)),NA())</f>
        <v>3.560708645168362E-3</v>
      </c>
      <c r="M3012" s="145">
        <f>IFERROR(_xll.qlIndexFixing(Index1Y,$H3012,TRUE,_xll.ohTrigger(RecalcTrigger,Trigger1Y)),NA())</f>
        <v>4.0387492406226931E-3</v>
      </c>
      <c r="N3012" s="144">
        <f>IFERROR(_xll.qlIndexFixing(ONIndex1M,I3012,TRUE,_xll.ohTrigger(RecalcTrigger,Trigger1M)),NA())</f>
        <v>3.4762790388676024E-3</v>
      </c>
      <c r="O3012" s="44">
        <f>IFERROR(_xll.qlIndexFixing(ONIndex3M,I3012,TRUE,_xll.ohTrigger(RecalcTrigger,Trigger3M)),NA())</f>
        <v>3.6936313179225522E-3</v>
      </c>
      <c r="P3012" s="44">
        <f>IFERROR(_xll.qlIndexFixing(ONIndex6M,I3012,TRUE,_xll.ohTrigger(RecalcTrigger,Trigger6M)),NA())</f>
        <v>3.4370396407368276E-3</v>
      </c>
      <c r="Q3012" s="145">
        <f>IFERROR(_xll.qlIndexFixing(ONIndex1Y,I3012,TRUE,_xll.ohTrigger(RecalcTrigger,Trigger1Y)),NA())</f>
        <v>3.9702853516043746E-3</v>
      </c>
    </row>
    <row r="3013" spans="2:17" x14ac:dyDescent="0.2">
      <c r="B3013" s="39" t="s">
        <v>42</v>
      </c>
      <c r="D3013" s="42">
        <f>_xll.qlCalendarAdvance(Calendar,$D3012,B3013,"f",FALSE)</f>
        <v>60882</v>
      </c>
      <c r="E3013" s="139">
        <f>_xll.qlInterestRateIndexValueDate(IndexON,D3013)</f>
        <v>60882</v>
      </c>
      <c r="F3013" s="155">
        <f>IFERROR(_xll.qlIndexFixing(IndexON,D3013,TRUE,_xll.ohTrigger(RecalcTrigger,TriggerON)),NA())</f>
        <v>3.5425320896731449E-3</v>
      </c>
      <c r="H3013" s="42">
        <f>_xll.qlCalendarAdvance(Calendar,$H3012,B3013,"f",FALSE)</f>
        <v>60882</v>
      </c>
      <c r="I3013" s="139">
        <f>_xll.qlInterestRateIndexValueDate(Index1M,$H3013)</f>
        <v>60884</v>
      </c>
      <c r="J3013" s="144">
        <f>IFERROR(_xll.qlIndexFixing(Index1M,$H3013,TRUE,_xll.ohTrigger(RecalcTrigger,Trigger1M)),NA())</f>
        <v>3.4828858787852579E-3</v>
      </c>
      <c r="K3013" s="44">
        <f>IFERROR(_xll.qlIndexFixing(Index3M,H3013,TRUE,_xll.ohTrigger(RecalcTrigger,Trigger3M)),NA())</f>
        <v>3.7123732817522371E-3</v>
      </c>
      <c r="L3013" s="44">
        <f>IFERROR(_xll.qlIndexFixing(Index6M,$H3013,TRUE,_xll.ohTrigger(RecalcTrigger,Trigger6M)),NA())</f>
        <v>3.5703689237021542E-3</v>
      </c>
      <c r="M3013" s="145">
        <f>IFERROR(_xll.qlIndexFixing(Index1Y,$H3013,TRUE,_xll.ohTrigger(RecalcTrigger,Trigger1Y)),NA())</f>
        <v>4.0410962800109572E-3</v>
      </c>
      <c r="N3013" s="144">
        <f>IFERROR(_xll.qlIndexFixing(ONIndex1M,I3013,TRUE,_xll.ohTrigger(RecalcTrigger,Trigger1M)),NA())</f>
        <v>3.4785560325012455E-3</v>
      </c>
      <c r="O3013" s="44">
        <f>IFERROR(_xll.qlIndexFixing(ONIndex3M,I3013,TRUE,_xll.ohTrigger(RecalcTrigger,Trigger3M)),NA())</f>
        <v>3.6960696126886461E-3</v>
      </c>
      <c r="P3013" s="44">
        <f>IFERROR(_xll.qlIndexFixing(ONIndex6M,I3013,TRUE,_xll.ohTrigger(RecalcTrigger,Trigger6M)),NA())</f>
        <v>3.4468464138903698E-3</v>
      </c>
      <c r="Q3013" s="145">
        <f>IFERROR(_xll.qlIndexFixing(ONIndex1Y,I3013,TRUE,_xll.ohTrigger(RecalcTrigger,Trigger1Y)),NA())</f>
        <v>3.9726467427669832E-3</v>
      </c>
    </row>
    <row r="3014" spans="2:17" x14ac:dyDescent="0.2">
      <c r="B3014" s="39" t="s">
        <v>42</v>
      </c>
      <c r="D3014" s="42">
        <f>_xll.qlCalendarAdvance(Calendar,$D3013,B3014,"f",FALSE)</f>
        <v>60889</v>
      </c>
      <c r="E3014" s="139">
        <f>_xll.qlInterestRateIndexValueDate(IndexON,D3014)</f>
        <v>60889</v>
      </c>
      <c r="F3014" s="155">
        <f>IFERROR(_xll.qlIndexFixing(IndexON,D3014,TRUE,_xll.ohTrigger(RecalcTrigger,TriggerON)),NA())</f>
        <v>3.5447641250296869E-3</v>
      </c>
      <c r="H3014" s="42">
        <f>_xll.qlCalendarAdvance(Calendar,$H3013,B3014,"f",FALSE)</f>
        <v>60889</v>
      </c>
      <c r="I3014" s="139">
        <f>_xll.qlInterestRateIndexValueDate(Index1M,$H3014)</f>
        <v>60891</v>
      </c>
      <c r="J3014" s="144">
        <f>IFERROR(_xll.qlIndexFixing(Index1M,$H3014,TRUE,_xll.ohTrigger(RecalcTrigger,Trigger1M)),NA())</f>
        <v>3.4852123878956198E-3</v>
      </c>
      <c r="K3014" s="44">
        <f>IFERROR(_xll.qlIndexFixing(Index3M,H3014,TRUE,_xll.ohTrigger(RecalcTrigger,Trigger3M)),NA())</f>
        <v>3.7148623518776327E-3</v>
      </c>
      <c r="L3014" s="44">
        <f>IFERROR(_xll.qlIndexFixing(Index6M,$H3014,TRUE,_xll.ohTrigger(RecalcTrigger,Trigger6M)),NA())</f>
        <v>3.580001756793343E-3</v>
      </c>
      <c r="M3014" s="145">
        <f>IFERROR(_xll.qlIndexFixing(Index1Y,$H3014,TRUE,_xll.ohTrigger(RecalcTrigger,Trigger1Y)),NA())</f>
        <v>4.0434409386184986E-3</v>
      </c>
      <c r="N3014" s="144">
        <f>IFERROR(_xll.qlIndexFixing(ONIndex1M,I3014,TRUE,_xll.ohTrigger(RecalcTrigger,Trigger1M)),NA())</f>
        <v>3.4808562306132274E-3</v>
      </c>
      <c r="O3014" s="44">
        <f>IFERROR(_xll.qlIndexFixing(ONIndex3M,I3014,TRUE,_xll.ohTrigger(RecalcTrigger,Trigger3M)),NA())</f>
        <v>3.6985319251225945E-3</v>
      </c>
      <c r="P3014" s="44">
        <f>IFERROR(_xll.qlIndexFixing(ONIndex6M,I3014,TRUE,_xll.ohTrigger(RecalcTrigger,Trigger6M)),NA())</f>
        <v>3.4567516333350312E-3</v>
      </c>
      <c r="Q3014" s="145">
        <f>IFERROR(_xll.qlIndexFixing(ONIndex1Y,I3014,TRUE,_xll.ohTrigger(RecalcTrigger,Trigger1Y)),NA())</f>
        <v>3.975030800837942E-3</v>
      </c>
    </row>
    <row r="3015" spans="2:17" x14ac:dyDescent="0.2">
      <c r="B3015" s="39" t="s">
        <v>42</v>
      </c>
      <c r="D3015" s="42">
        <f>_xll.qlCalendarAdvance(Calendar,$D3014,B3015,"f",FALSE)</f>
        <v>60896</v>
      </c>
      <c r="E3015" s="139">
        <f>_xll.qlInterestRateIndexValueDate(IndexON,D3015)</f>
        <v>60896</v>
      </c>
      <c r="F3015" s="155">
        <f>IFERROR(_xll.qlIndexFixing(IndexON,D3015,TRUE,_xll.ohTrigger(RecalcTrigger,TriggerON)),NA())</f>
        <v>3.5470181043528726E-3</v>
      </c>
      <c r="H3015" s="42">
        <f>_xll.qlCalendarAdvance(Calendar,$H3014,B3015,"f",FALSE)</f>
        <v>60896</v>
      </c>
      <c r="I3015" s="139">
        <f>_xll.qlInterestRateIndexValueDate(Index1M,$H3015)</f>
        <v>60898</v>
      </c>
      <c r="J3015" s="144">
        <f>IFERROR(_xll.qlIndexFixing(Index1M,$H3015,TRUE,_xll.ohTrigger(RecalcTrigger,Trigger1M)),NA())</f>
        <v>3.4875473575632365E-3</v>
      </c>
      <c r="K3015" s="44">
        <f>IFERROR(_xll.qlIndexFixing(Index3M,H3015,TRUE,_xll.ohTrigger(RecalcTrigger,Trigger3M)),NA())</f>
        <v>3.717352238126461E-3</v>
      </c>
      <c r="L3015" s="44">
        <f>IFERROR(_xll.qlIndexFixing(Index6M,$H3015,TRUE,_xll.ohTrigger(RecalcTrigger,Trigger6M)),NA())</f>
        <v>3.589601586157488E-3</v>
      </c>
      <c r="M3015" s="145">
        <f>IFERROR(_xll.qlIndexFixing(Index1Y,$H3015,TRUE,_xll.ohTrigger(RecalcTrigger,Trigger1Y)),NA())</f>
        <v>4.0457826981758344E-3</v>
      </c>
      <c r="N3015" s="144">
        <f>IFERROR(_xll.qlIndexFixing(ONIndex1M,I3015,TRUE,_xll.ohTrigger(RecalcTrigger,Trigger1M)),NA())</f>
        <v>3.4831796618206567E-3</v>
      </c>
      <c r="O3015" s="44">
        <f>IFERROR(_xll.qlIndexFixing(ONIndex3M,I3015,TRUE,_xll.ohTrigger(RecalcTrigger,Trigger3M)),NA())</f>
        <v>3.7010182845609307E-3</v>
      </c>
      <c r="P3015" s="44">
        <f>IFERROR(_xll.qlIndexFixing(ONIndex6M,I3015,TRUE,_xll.ohTrigger(RecalcTrigger,Trigger6M)),NA())</f>
        <v>3.4667554286471614E-3</v>
      </c>
      <c r="Q3015" s="145">
        <f>IFERROR(_xll.qlIndexFixing(ONIndex1Y,I3015,TRUE,_xll.ohTrigger(RecalcTrigger,Trigger1Y)),NA())</f>
        <v>3.9774375525158945E-3</v>
      </c>
    </row>
    <row r="3016" spans="2:17" x14ac:dyDescent="0.2">
      <c r="B3016" s="39" t="s">
        <v>42</v>
      </c>
      <c r="D3016" s="42">
        <f>_xll.qlCalendarAdvance(Calendar,$D3015,B3016,"f",FALSE)</f>
        <v>60903</v>
      </c>
      <c r="E3016" s="139">
        <f>_xll.qlInterestRateIndexValueDate(IndexON,D3016)</f>
        <v>60903</v>
      </c>
      <c r="F3016" s="155">
        <f>IFERROR(_xll.qlIndexFixing(IndexON,D3016,TRUE,_xll.ohTrigger(RecalcTrigger,TriggerON)),NA())</f>
        <v>3.5492940545811535E-3</v>
      </c>
      <c r="H3016" s="42">
        <f>_xll.qlCalendarAdvance(Calendar,$H3015,B3016,"f",FALSE)</f>
        <v>60903</v>
      </c>
      <c r="I3016" s="139">
        <f>_xll.qlInterestRateIndexValueDate(Index1M,$H3016)</f>
        <v>60905</v>
      </c>
      <c r="J3016" s="144">
        <f>IFERROR(_xll.qlIndexFixing(Index1M,$H3016,TRUE,_xll.ohTrigger(RecalcTrigger,Trigger1M)),NA())</f>
        <v>3.489333903290196E-3</v>
      </c>
      <c r="K3016" s="44">
        <f>IFERROR(_xll.qlIndexFixing(Index3M,H3016,TRUE,_xll.ohTrigger(RecalcTrigger,Trigger3M)),NA())</f>
        <v>3.7200371514284109E-3</v>
      </c>
      <c r="L3016" s="44">
        <f>IFERROR(_xll.qlIndexFixing(Index6M,$H3016,TRUE,_xll.ohTrigger(RecalcTrigger,Trigger6M)),NA())</f>
        <v>3.5998485142458166E-3</v>
      </c>
      <c r="M3016" s="145">
        <f>IFERROR(_xll.qlIndexFixing(Index1Y,$H3016,TRUE,_xll.ohTrigger(RecalcTrigger,Trigger1Y)),NA())</f>
        <v>4.0481210396301091E-3</v>
      </c>
      <c r="N3016" s="144">
        <f>IFERROR(_xll.qlIndexFixing(ONIndex1M,I3016,TRUE,_xll.ohTrigger(RecalcTrigger,Trigger1M)),NA())</f>
        <v>3.4855208964668094E-3</v>
      </c>
      <c r="O3016" s="44">
        <f>IFERROR(_xll.qlIndexFixing(ONIndex3M,I3016,TRUE,_xll.ohTrigger(RecalcTrigger,Trigger3M)),NA())</f>
        <v>3.7035230274540254E-3</v>
      </c>
      <c r="P3016" s="44">
        <f>IFERROR(_xll.qlIndexFixing(ONIndex6M,I3016,TRUE,_xll.ohTrigger(RecalcTrigger,Trigger6M)),NA())</f>
        <v>3.4768285133335297E-3</v>
      </c>
      <c r="Q3016" s="145">
        <f>IFERROR(_xll.qlIndexFixing(ONIndex1Y,I3016,TRUE,_xll.ohTrigger(RecalcTrigger,Trigger1Y)),NA())</f>
        <v>3.9798615657460346E-3</v>
      </c>
    </row>
    <row r="3017" spans="2:17" x14ac:dyDescent="0.2">
      <c r="B3017" s="39" t="s">
        <v>42</v>
      </c>
      <c r="D3017" s="42">
        <f>_xll.qlCalendarAdvance(Calendar,$D3016,B3017,"f",FALSE)</f>
        <v>60910</v>
      </c>
      <c r="E3017" s="139">
        <f>_xll.qlInterestRateIndexValueDate(IndexON,D3017)</f>
        <v>60910</v>
      </c>
      <c r="F3017" s="155">
        <f>IFERROR(_xll.qlIndexFixing(IndexON,D3017,TRUE,_xll.ohTrigger(RecalcTrigger,TriggerON)),NA())</f>
        <v>3.5515842749944682E-3</v>
      </c>
      <c r="H3017" s="42">
        <f>_xll.qlCalendarAdvance(Calendar,$H3016,B3017,"f",FALSE)</f>
        <v>60910</v>
      </c>
      <c r="I3017" s="139">
        <f>_xll.qlInterestRateIndexValueDate(Index1M,$H3017)</f>
        <v>60912</v>
      </c>
      <c r="J3017" s="144">
        <f>IFERROR(_xll.qlIndexFixing(Index1M,$H3017,TRUE,_xll.ohTrigger(RecalcTrigger,Trigger1M)),NA())</f>
        <v>3.492220617734576E-3</v>
      </c>
      <c r="K3017" s="44">
        <f>IFERROR(_xll.qlIndexFixing(Index3M,H3017,TRUE,_xll.ohTrigger(RecalcTrigger,Trigger3M)),NA())</f>
        <v>3.722522437867666E-3</v>
      </c>
      <c r="L3017" s="44">
        <f>IFERROR(_xll.qlIndexFixing(Index6M,$H3017,TRUE,_xll.ohTrigger(RecalcTrigger,Trigger6M)),NA())</f>
        <v>3.6093634541275251E-3</v>
      </c>
      <c r="M3017" s="145">
        <f>IFERROR(_xll.qlIndexFixing(Index1Y,$H3017,TRUE,_xll.ohTrigger(RecalcTrigger,Trigger1Y)),NA())</f>
        <v>4.0504555275902021E-3</v>
      </c>
      <c r="N3017" s="144">
        <f>IFERROR(_xll.qlIndexFixing(ONIndex1M,I3017,TRUE,_xll.ohTrigger(RecalcTrigger,Trigger1M)),NA())</f>
        <v>3.4878607967403497E-3</v>
      </c>
      <c r="O3017" s="44">
        <f>IFERROR(_xll.qlIndexFixing(ONIndex3M,I3017,TRUE,_xll.ohTrigger(RecalcTrigger,Trigger3M)),NA())</f>
        <v>3.7060261928090199E-3</v>
      </c>
      <c r="P3017" s="44">
        <f>IFERROR(_xll.qlIndexFixing(ONIndex6M,I3017,TRUE,_xll.ohTrigger(RecalcTrigger,Trigger6M)),NA())</f>
        <v>3.4868677220778466E-3</v>
      </c>
      <c r="Q3017" s="145">
        <f>IFERROR(_xll.qlIndexFixing(ONIndex1Y,I3017,TRUE,_xll.ohTrigger(RecalcTrigger,Trigger1Y)),NA())</f>
        <v>3.98228369919984E-3</v>
      </c>
    </row>
    <row r="3018" spans="2:17" x14ac:dyDescent="0.2">
      <c r="B3018" s="39" t="s">
        <v>42</v>
      </c>
      <c r="D3018" s="42">
        <f>_xll.qlCalendarAdvance(Calendar,$D3017,B3018,"f",FALSE)</f>
        <v>60917</v>
      </c>
      <c r="E3018" s="139">
        <f>_xll.qlInterestRateIndexValueDate(IndexON,D3018)</f>
        <v>60917</v>
      </c>
      <c r="F3018" s="155">
        <f>IFERROR(_xll.qlIndexFixing(IndexON,D3018,TRUE,_xll.ohTrigger(RecalcTrigger,TriggerON)),NA())</f>
        <v>3.5538721281014318E-3</v>
      </c>
      <c r="H3018" s="42">
        <f>_xll.qlCalendarAdvance(Calendar,$H3017,B3018,"f",FALSE)</f>
        <v>60917</v>
      </c>
      <c r="I3018" s="139">
        <f>_xll.qlInterestRateIndexValueDate(Index1M,$H3018)</f>
        <v>60919</v>
      </c>
      <c r="J3018" s="144">
        <f>IFERROR(_xll.qlIndexFixing(Index1M,$H3018,TRUE,_xll.ohTrigger(RecalcTrigger,Trigger1M)),NA())</f>
        <v>3.4945531356708748E-3</v>
      </c>
      <c r="K3018" s="44">
        <f>IFERROR(_xll.qlIndexFixing(Index3M,H3018,TRUE,_xll.ohTrigger(RecalcTrigger,Trigger3M)),NA())</f>
        <v>3.7250042841153116E-3</v>
      </c>
      <c r="L3018" s="44">
        <f>IFERROR(_xll.qlIndexFixing(Index6M,$H3018,TRUE,_xll.ohTrigger(RecalcTrigger,Trigger6M)),NA())</f>
        <v>3.6188341538394638E-3</v>
      </c>
      <c r="M3018" s="145">
        <f>IFERROR(_xll.qlIndexFixing(Index1Y,$H3018,TRUE,_xll.ohTrigger(RecalcTrigger,Trigger1Y)),NA())</f>
        <v>4.0527860639062423E-3</v>
      </c>
      <c r="N3018" s="144">
        <f>IFERROR(_xll.qlIndexFixing(ONIndex1M,I3018,TRUE,_xll.ohTrigger(RecalcTrigger,Trigger1M)),NA())</f>
        <v>3.4901976515300248E-3</v>
      </c>
      <c r="O3018" s="44">
        <f>IFERROR(_xll.qlIndexFixing(ONIndex3M,I3018,TRUE,_xll.ohTrigger(RecalcTrigger,Trigger3M)),NA())</f>
        <v>3.7085259956537442E-3</v>
      </c>
      <c r="P3018" s="44">
        <f>IFERROR(_xll.qlIndexFixing(ONIndex6M,I3018,TRUE,_xll.ohTrigger(RecalcTrigger,Trigger6M)),NA())</f>
        <v>3.4968638093157978E-3</v>
      </c>
      <c r="Q3018" s="145">
        <f>IFERROR(_xll.qlIndexFixing(ONIndex1Y,I3018,TRUE,_xll.ohTrigger(RecalcTrigger,Trigger1Y)),NA())</f>
        <v>3.9847022397676568E-3</v>
      </c>
    </row>
    <row r="3019" spans="2:17" x14ac:dyDescent="0.2">
      <c r="B3019" s="39" t="s">
        <v>42</v>
      </c>
      <c r="D3019" s="42">
        <f>_xll.qlCalendarAdvance(Calendar,$D3018,B3019,"f",FALSE)</f>
        <v>60924</v>
      </c>
      <c r="E3019" s="139">
        <f>_xll.qlInterestRateIndexValueDate(IndexON,D3019)</f>
        <v>60924</v>
      </c>
      <c r="F3019" s="155">
        <f>IFERROR(_xll.qlIndexFixing(IndexON,D3019,TRUE,_xll.ohTrigger(RecalcTrigger,TriggerON)),NA())</f>
        <v>3.556157008466343E-3</v>
      </c>
      <c r="H3019" s="42">
        <f>_xll.qlCalendarAdvance(Calendar,$H3018,B3019,"f",FALSE)</f>
        <v>60924</v>
      </c>
      <c r="I3019" s="139">
        <f>_xll.qlInterestRateIndexValueDate(Index1M,$H3019)</f>
        <v>60926</v>
      </c>
      <c r="J3019" s="144">
        <f>IFERROR(_xll.qlIndexFixing(Index1M,$H3019,TRUE,_xll.ohTrigger(RecalcTrigger,Trigger1M)),NA())</f>
        <v>3.496882577125604E-3</v>
      </c>
      <c r="K3019" s="44">
        <f>IFERROR(_xll.qlIndexFixing(Index3M,H3019,TRUE,_xll.ohTrigger(RecalcTrigger,Trigger3M)),NA())</f>
        <v>3.7274826773442166E-3</v>
      </c>
      <c r="L3019" s="44">
        <f>IFERROR(_xll.qlIndexFixing(Index6M,$H3019,TRUE,_xll.ohTrigger(RecalcTrigger,Trigger6M)),NA())</f>
        <v>3.6282605248801197E-3</v>
      </c>
      <c r="M3019" s="145">
        <f>IFERROR(_xll.qlIndexFixing(Index1Y,$H3019,TRUE,_xll.ohTrigger(RecalcTrigger,Trigger1Y)),NA())</f>
        <v>4.0551126348053572E-3</v>
      </c>
      <c r="N3019" s="144">
        <f>IFERROR(_xll.qlIndexFixing(ONIndex1M,I3019,TRUE,_xll.ohTrigger(RecalcTrigger,Trigger1M)),NA())</f>
        <v>3.4925314494849147E-3</v>
      </c>
      <c r="O3019" s="44">
        <f>IFERROR(_xll.qlIndexFixing(ONIndex3M,I3019,TRUE,_xll.ohTrigger(RecalcTrigger,Trigger3M)),NA())</f>
        <v>3.7110224230385569E-3</v>
      </c>
      <c r="P3019" s="44">
        <f>IFERROR(_xll.qlIndexFixing(ONIndex6M,I3019,TRUE,_xll.ohTrigger(RecalcTrigger,Trigger6M)),NA())</f>
        <v>3.5068166875174001E-3</v>
      </c>
      <c r="Q3019" s="145">
        <f>IFERROR(_xll.qlIndexFixing(ONIndex1Y,I3019,TRUE,_xll.ohTrigger(RecalcTrigger,Trigger1Y)),NA())</f>
        <v>3.9871171737004829E-3</v>
      </c>
    </row>
    <row r="3020" spans="2:17" x14ac:dyDescent="0.2">
      <c r="B3020" s="39" t="s">
        <v>42</v>
      </c>
      <c r="D3020" s="42">
        <f>_xll.qlCalendarAdvance(Calendar,$D3019,B3020,"f",FALSE)</f>
        <v>60931</v>
      </c>
      <c r="E3020" s="139">
        <f>_xll.qlInterestRateIndexValueDate(IndexON,D3020)</f>
        <v>60931</v>
      </c>
      <c r="F3020" s="155">
        <f>IFERROR(_xll.qlIndexFixing(IndexON,D3020,TRUE,_xll.ohTrigger(RecalcTrigger,TriggerON)),NA())</f>
        <v>3.5584389047382814E-3</v>
      </c>
      <c r="H3020" s="42">
        <f>_xll.qlCalendarAdvance(Calendar,$H3019,B3020,"f",FALSE)</f>
        <v>60931</v>
      </c>
      <c r="I3020" s="139">
        <f>_xll.qlInterestRateIndexValueDate(Index1M,$H3020)</f>
        <v>60933</v>
      </c>
      <c r="J3020" s="144">
        <f>IFERROR(_xll.qlIndexFixing(Index1M,$H3020,TRUE,_xll.ohTrigger(RecalcTrigger,Trigger1M)),NA())</f>
        <v>3.4992089304855534E-3</v>
      </c>
      <c r="K3020" s="44">
        <f>IFERROR(_xll.qlIndexFixing(Index3M,H3020,TRUE,_xll.ohTrigger(RecalcTrigger,Trigger3M)),NA())</f>
        <v>3.7299576047220371E-3</v>
      </c>
      <c r="L3020" s="44">
        <f>IFERROR(_xll.qlIndexFixing(Index6M,$H3020,TRUE,_xll.ohTrigger(RecalcTrigger,Trigger6M)),NA())</f>
        <v>3.6376424787528099E-3</v>
      </c>
      <c r="M3020" s="145">
        <f>IFERROR(_xll.qlIndexFixing(Index1Y,$H3020,TRUE,_xll.ohTrigger(RecalcTrigger,Trigger1Y)),NA())</f>
        <v>4.0574352265146715E-3</v>
      </c>
      <c r="N3020" s="144">
        <f>IFERROR(_xll.qlIndexFixing(ONIndex1M,I3020,TRUE,_xll.ohTrigger(RecalcTrigger,Trigger1M)),NA())</f>
        <v>3.4948621788544187E-3</v>
      </c>
      <c r="O3020" s="44">
        <f>IFERROR(_xll.qlIndexFixing(ONIndex3M,I3020,TRUE,_xll.ohTrigger(RecalcTrigger,Trigger3M)),NA())</f>
        <v>3.7135154623335609E-3</v>
      </c>
      <c r="P3020" s="44">
        <f>IFERROR(_xll.qlIndexFixing(ONIndex6M,I3020,TRUE,_xll.ohTrigger(RecalcTrigger,Trigger6M)),NA())</f>
        <v>3.5167262690727341E-3</v>
      </c>
      <c r="Q3020" s="145">
        <f>IFERROR(_xll.qlIndexFixing(ONIndex1Y,I3020,TRUE,_xll.ohTrigger(RecalcTrigger,Trigger1Y)),NA())</f>
        <v>3.9895284874091885E-3</v>
      </c>
    </row>
    <row r="3021" spans="2:17" x14ac:dyDescent="0.2">
      <c r="B3021" s="39" t="s">
        <v>42</v>
      </c>
      <c r="D3021" s="42">
        <f>_xll.qlCalendarAdvance(Calendar,$D3020,B3021,"f",FALSE)</f>
        <v>60938</v>
      </c>
      <c r="E3021" s="139">
        <f>_xll.qlInterestRateIndexValueDate(IndexON,D3021)</f>
        <v>60938</v>
      </c>
      <c r="F3021" s="155">
        <f>IFERROR(_xll.qlIndexFixing(IndexON,D3021,TRUE,_xll.ohTrigger(RecalcTrigger,TriggerON)),NA())</f>
        <v>3.5607178055663269E-3</v>
      </c>
      <c r="H3021" s="42">
        <f>_xll.qlCalendarAdvance(Calendar,$H3020,B3021,"f",FALSE)</f>
        <v>60938</v>
      </c>
      <c r="I3021" s="139">
        <f>_xll.qlInterestRateIndexValueDate(Index1M,$H3021)</f>
        <v>60940</v>
      </c>
      <c r="J3021" s="144">
        <f>IFERROR(_xll.qlIndexFixing(Index1M,$H3021,TRUE,_xll.ohTrigger(RecalcTrigger,Trigger1M)),NA())</f>
        <v>3.5015321841475044E-3</v>
      </c>
      <c r="K3021" s="44">
        <f>IFERROR(_xll.qlIndexFixing(Index3M,H3021,TRUE,_xll.ohTrigger(RecalcTrigger,Trigger3M)),NA())</f>
        <v>3.7324290534190359E-3</v>
      </c>
      <c r="L3021" s="44">
        <f>IFERROR(_xll.qlIndexFixing(Index6M,$H3021,TRUE,_xll.ohTrigger(RecalcTrigger,Trigger6M)),NA())</f>
        <v>3.6463097659567502E-3</v>
      </c>
      <c r="M3021" s="145">
        <f>IFERROR(_xll.qlIndexFixing(Index1Y,$H3021,TRUE,_xll.ohTrigger(RecalcTrigger,Trigger1Y)),NA())</f>
        <v>4.0597538252604374E-3</v>
      </c>
      <c r="N3021" s="144">
        <f>IFERROR(_xll.qlIndexFixing(ONIndex1M,I3021,TRUE,_xll.ohTrigger(RecalcTrigger,Trigger1M)),NA())</f>
        <v>3.4971898279678726E-3</v>
      </c>
      <c r="O3021" s="44">
        <f>IFERROR(_xll.qlIndexFixing(ONIndex3M,I3021,TRUE,_xll.ohTrigger(RecalcTrigger,Trigger3M)),NA())</f>
        <v>3.7160051006690509E-3</v>
      </c>
      <c r="P3021" s="44">
        <f>IFERROR(_xll.qlIndexFixing(ONIndex6M,I3021,TRUE,_xll.ohTrigger(RecalcTrigger,Trigger6M)),NA())</f>
        <v>3.5265924660521364E-3</v>
      </c>
      <c r="Q3021" s="145">
        <f>IFERROR(_xll.qlIndexFixing(ONIndex1Y,I3021,TRUE,_xll.ohTrigger(RecalcTrigger,Trigger1Y)),NA())</f>
        <v>3.9919361670648357E-3</v>
      </c>
    </row>
    <row r="3022" spans="2:17" x14ac:dyDescent="0.2">
      <c r="B3022" s="39" t="s">
        <v>42</v>
      </c>
      <c r="D3022" s="42">
        <f>_xll.qlCalendarAdvance(Calendar,$D3021,B3022,"f",FALSE)</f>
        <v>60945</v>
      </c>
      <c r="E3022" s="139">
        <f>_xll.qlInterestRateIndexValueDate(IndexON,D3022)</f>
        <v>60945</v>
      </c>
      <c r="F3022" s="155">
        <f>IFERROR(_xll.qlIndexFixing(IndexON,D3022,TRUE,_xll.ohTrigger(RecalcTrigger,TriggerON)),NA())</f>
        <v>3.5629936996794953E-3</v>
      </c>
      <c r="H3022" s="42">
        <f>_xll.qlCalendarAdvance(Calendar,$H3021,B3022,"f",FALSE)</f>
        <v>60945</v>
      </c>
      <c r="I3022" s="139">
        <f>_xll.qlInterestRateIndexValueDate(Index1M,$H3022)</f>
        <v>60947</v>
      </c>
      <c r="J3022" s="144">
        <f>IFERROR(_xll.qlIndexFixing(Index1M,$H3022,TRUE,_xll.ohTrigger(RecalcTrigger,Trigger1M)),NA())</f>
        <v>3.5038523265007449E-3</v>
      </c>
      <c r="K3022" s="44">
        <f>IFERROR(_xll.qlIndexFixing(Index3M,H3022,TRUE,_xll.ohTrigger(RecalcTrigger,Trigger3M)),NA())</f>
        <v>3.7348970106054762E-3</v>
      </c>
      <c r="L3022" s="44">
        <f>IFERROR(_xll.qlIndexFixing(Index6M,$H3022,TRUE,_xll.ohTrigger(RecalcTrigger,Trigger6M)),NA())</f>
        <v>3.6556057412298355E-3</v>
      </c>
      <c r="M3022" s="145">
        <f>IFERROR(_xll.qlIndexFixing(Index1Y,$H3022,TRUE,_xll.ohTrigger(RecalcTrigger,Trigger1Y)),NA())</f>
        <v>4.062068417269124E-3</v>
      </c>
      <c r="N3022" s="144">
        <f>IFERROR(_xll.qlIndexFixing(ONIndex1M,I3022,TRUE,_xll.ohTrigger(RecalcTrigger,Trigger1M)),NA())</f>
        <v>3.4995143853144839E-3</v>
      </c>
      <c r="O3022" s="44">
        <f>IFERROR(_xll.qlIndexFixing(ONIndex3M,I3022,TRUE,_xll.ohTrigger(RecalcTrigger,Trigger3M)),NA())</f>
        <v>3.7184913251753215E-3</v>
      </c>
      <c r="P3022" s="44">
        <f>IFERROR(_xll.qlIndexFixing(ONIndex6M,I3022,TRUE,_xll.ohTrigger(RecalcTrigger,Trigger6M)),NA())</f>
        <v>3.5364151908456876E-3</v>
      </c>
      <c r="Q3022" s="145">
        <f>IFERROR(_xll.qlIndexFixing(ONIndex1Y,I3022,TRUE,_xll.ohTrigger(RecalcTrigger,Trigger1Y)),NA())</f>
        <v>3.9943401992381666E-3</v>
      </c>
    </row>
    <row r="3023" spans="2:17" x14ac:dyDescent="0.2">
      <c r="B3023" s="39" t="s">
        <v>42</v>
      </c>
      <c r="D3023" s="42">
        <f>_xll.qlCalendarAdvance(Calendar,$D3022,B3023,"f",FALSE)</f>
        <v>60952</v>
      </c>
      <c r="E3023" s="139">
        <f>_xll.qlInterestRateIndexValueDate(IndexON,D3023)</f>
        <v>60952</v>
      </c>
      <c r="F3023" s="155">
        <f>IFERROR(_xll.qlIndexFixing(IndexON,D3023,TRUE,_xll.ohTrigger(RecalcTrigger,TriggerON)),NA())</f>
        <v>3.5652665758068025E-3</v>
      </c>
      <c r="H3023" s="42">
        <f>_xll.qlCalendarAdvance(Calendar,$H3022,B3023,"f",FALSE)</f>
        <v>60952</v>
      </c>
      <c r="I3023" s="139">
        <f>_xll.qlInterestRateIndexValueDate(Index1M,$H3023)</f>
        <v>60954</v>
      </c>
      <c r="J3023" s="144">
        <f>IFERROR(_xll.qlIndexFixing(Index1M,$H3023,TRUE,_xll.ohTrigger(RecalcTrigger,Trigger1M)),NA())</f>
        <v>3.5061693459370602E-3</v>
      </c>
      <c r="K3023" s="44">
        <f>IFERROR(_xll.qlIndexFixing(Index3M,H3023,TRUE,_xll.ohTrigger(RecalcTrigger,Trigger3M)),NA())</f>
        <v>3.7373614634490133E-3</v>
      </c>
      <c r="L3023" s="44">
        <f>IFERROR(_xll.qlIndexFixing(Index6M,$H3023,TRUE,_xll.ohTrigger(RecalcTrigger,Trigger6M)),NA())</f>
        <v>3.6648570403815545E-3</v>
      </c>
      <c r="M3023" s="145">
        <f>IFERROR(_xll.qlIndexFixing(Index1Y,$H3023,TRUE,_xll.ohTrigger(RecalcTrigger,Trigger1Y)),NA())</f>
        <v>4.064378988767858E-3</v>
      </c>
      <c r="N3023" s="144">
        <f>IFERROR(_xll.qlIndexFixing(ONIndex1M,I3023,TRUE,_xll.ohTrigger(RecalcTrigger,Trigger1M)),NA())</f>
        <v>3.5018358393834603E-3</v>
      </c>
      <c r="O3023" s="44">
        <f>IFERROR(_xll.qlIndexFixing(ONIndex3M,I3023,TRUE,_xll.ohTrigger(RecalcTrigger,Trigger3M)),NA())</f>
        <v>3.7209741229826676E-3</v>
      </c>
      <c r="P3023" s="44">
        <f>IFERROR(_xll.qlIndexFixing(ONIndex6M,I3023,TRUE,_xll.ohTrigger(RecalcTrigger,Trigger6M)),NA())</f>
        <v>3.5461943557635323E-3</v>
      </c>
      <c r="Q3023" s="145">
        <f>IFERROR(_xll.qlIndexFixing(ONIndex1Y,I3023,TRUE,_xll.ohTrigger(RecalcTrigger,Trigger1Y)),NA())</f>
        <v>3.9967405701002434E-3</v>
      </c>
    </row>
    <row r="3024" spans="2:17" x14ac:dyDescent="0.2">
      <c r="B3024" s="39" t="s">
        <v>42</v>
      </c>
      <c r="D3024" s="42">
        <f>_xll.qlCalendarAdvance(Calendar,$D3023,B3024,"f",FALSE)</f>
        <v>60959</v>
      </c>
      <c r="E3024" s="139">
        <f>_xll.qlInterestRateIndexValueDate(IndexON,D3024)</f>
        <v>60959</v>
      </c>
      <c r="F3024" s="155">
        <f>IFERROR(_xll.qlIndexFixing(IndexON,D3024,TRUE,_xll.ohTrigger(RecalcTrigger,TriggerON)),NA())</f>
        <v>3.5675364225173922E-3</v>
      </c>
      <c r="H3024" s="42">
        <f>_xll.qlCalendarAdvance(Calendar,$H3023,B3024,"f",FALSE)</f>
        <v>60959</v>
      </c>
      <c r="I3024" s="139">
        <f>_xll.qlInterestRateIndexValueDate(Index1M,$H3024)</f>
        <v>60961</v>
      </c>
      <c r="J3024" s="144">
        <f>IFERROR(_xll.qlIndexFixing(Index1M,$H3024,TRUE,_xll.ohTrigger(RecalcTrigger,Trigger1M)),NA())</f>
        <v>3.5084832308457381E-3</v>
      </c>
      <c r="K3024" s="44">
        <f>IFERROR(_xll.qlIndexFixing(Index3M,H3024,TRUE,_xll.ohTrigger(RecalcTrigger,Trigger3M)),NA())</f>
        <v>3.739822399122517E-3</v>
      </c>
      <c r="L3024" s="44">
        <f>IFERROR(_xll.qlIndexFixing(Index6M,$H3024,TRUE,_xll.ohTrigger(RecalcTrigger,Trigger6M)),NA())</f>
        <v>3.6740635749231338E-3</v>
      </c>
      <c r="M3024" s="145">
        <f>IFERROR(_xll.qlIndexFixing(Index1Y,$H3024,TRUE,_xll.ohTrigger(RecalcTrigger,Trigger1Y)),NA())</f>
        <v>4.0666855259824525E-3</v>
      </c>
      <c r="N3024" s="144">
        <f>IFERROR(_xll.qlIndexFixing(ONIndex1M,I3024,TRUE,_xll.ohTrigger(RecalcTrigger,Trigger1M)),NA())</f>
        <v>3.5041541784242014E-3</v>
      </c>
      <c r="O3024" s="44">
        <f>IFERROR(_xll.qlIndexFixing(ONIndex3M,I3024,TRUE,_xll.ohTrigger(RecalcTrigger,Trigger3M)),NA())</f>
        <v>3.7234534813812559E-3</v>
      </c>
      <c r="P3024" s="44">
        <f>IFERROR(_xll.qlIndexFixing(ONIndex6M,I3024,TRUE,_xll.ohTrigger(RecalcTrigger,Trigger6M)),NA())</f>
        <v>3.5559298731957512E-3</v>
      </c>
      <c r="Q3024" s="145">
        <f>IFERROR(_xll.qlIndexFixing(ONIndex1Y,I3024,TRUE,_xll.ohTrigger(RecalcTrigger,Trigger1Y)),NA())</f>
        <v>3.999137265742192E-3</v>
      </c>
    </row>
    <row r="3025" spans="2:17" x14ac:dyDescent="0.2">
      <c r="B3025" s="39" t="s">
        <v>42</v>
      </c>
      <c r="D3025" s="42">
        <f>_xll.qlCalendarAdvance(Calendar,$D3024,B3025,"f",FALSE)</f>
        <v>60966</v>
      </c>
      <c r="E3025" s="139">
        <f>_xll.qlInterestRateIndexValueDate(IndexON,D3025)</f>
        <v>60966</v>
      </c>
      <c r="F3025" s="155">
        <f>IFERROR(_xll.qlIndexFixing(IndexON,D3025,TRUE,_xll.ohTrigger(RecalcTrigger,TriggerON)),NA())</f>
        <v>3.5698032285402803E-3</v>
      </c>
      <c r="H3025" s="42">
        <f>_xll.qlCalendarAdvance(Calendar,$H3024,B3025,"f",FALSE)</f>
        <v>60966</v>
      </c>
      <c r="I3025" s="139">
        <f>_xll.qlInterestRateIndexValueDate(Index1M,$H3025)</f>
        <v>60968</v>
      </c>
      <c r="J3025" s="144">
        <f>IFERROR(_xll.qlIndexFixing(Index1M,$H3025,TRUE,_xll.ohTrigger(RecalcTrigger,Trigger1M)),NA())</f>
        <v>3.5107939696235602E-3</v>
      </c>
      <c r="K3025" s="44">
        <f>IFERROR(_xll.qlIndexFixing(Index3M,H3025,TRUE,_xll.ohTrigger(RecalcTrigger,Trigger3M)),NA())</f>
        <v>3.7418911780529029E-3</v>
      </c>
      <c r="L3025" s="44">
        <f>IFERROR(_xll.qlIndexFixing(Index6M,$H3025,TRUE,_xll.ohTrigger(RecalcTrigger,Trigger6M)),NA())</f>
        <v>3.6838828932216731E-3</v>
      </c>
      <c r="M3025" s="145">
        <f>IFERROR(_xll.qlIndexFixing(Index1Y,$H3025,TRUE,_xll.ohTrigger(RecalcTrigger,Trigger1Y)),NA())</f>
        <v>4.0689880151393775E-3</v>
      </c>
      <c r="N3025" s="144">
        <f>IFERROR(_xll.qlIndexFixing(ONIndex1M,I3025,TRUE,_xll.ohTrigger(RecalcTrigger,Trigger1M)),NA())</f>
        <v>3.5064693908459788E-3</v>
      </c>
      <c r="O3025" s="44">
        <f>IFERROR(_xll.qlIndexFixing(ONIndex3M,I3025,TRUE,_xll.ohTrigger(RecalcTrigger,Trigger3M)),NA())</f>
        <v>3.7259293876612531E-3</v>
      </c>
      <c r="P3025" s="44">
        <f>IFERROR(_xll.qlIndexFixing(ONIndex6M,I3025,TRUE,_xll.ohTrigger(RecalcTrigger,Trigger6M)),NA())</f>
        <v>3.5656216552126807E-3</v>
      </c>
      <c r="Q3025" s="145">
        <f>IFERROR(_xll.qlIndexFixing(ONIndex1Y,I3025,TRUE,_xll.ohTrigger(RecalcTrigger,Trigger1Y)),NA())</f>
        <v>4.0015302728946267E-3</v>
      </c>
    </row>
    <row r="3026" spans="2:17" x14ac:dyDescent="0.2">
      <c r="B3026" s="39" t="s">
        <v>42</v>
      </c>
      <c r="D3026" s="42">
        <f>_xll.qlCalendarAdvance(Calendar,$D3025,B3026,"f",FALSE)</f>
        <v>60973</v>
      </c>
      <c r="E3026" s="139">
        <f>_xll.qlInterestRateIndexValueDate(IndexON,D3026)</f>
        <v>60973</v>
      </c>
      <c r="F3026" s="155">
        <f>IFERROR(_xll.qlIndexFixing(IndexON,D3026,TRUE,_xll.ohTrigger(RecalcTrigger,TriggerON)),NA())</f>
        <v>3.5720669826044826E-3</v>
      </c>
      <c r="H3026" s="42">
        <f>_xll.qlCalendarAdvance(Calendar,$H3025,B3026,"f",FALSE)</f>
        <v>60973</v>
      </c>
      <c r="I3026" s="139">
        <f>_xll.qlInterestRateIndexValueDate(Index1M,$H3026)</f>
        <v>60975</v>
      </c>
      <c r="J3026" s="144">
        <f>IFERROR(_xll.qlIndexFixing(Index1M,$H3026,TRUE,_xll.ohTrigger(RecalcTrigger,Trigger1M)),NA())</f>
        <v>3.513101550657316E-3</v>
      </c>
      <c r="K3026" s="44">
        <f>IFERROR(_xll.qlIndexFixing(Index3M,H3026,TRUE,_xll.ohTrigger(RecalcTrigger,Trigger3M)),NA())</f>
        <v>3.7443455007526438E-3</v>
      </c>
      <c r="L3026" s="44">
        <f>IFERROR(_xll.qlIndexFixing(Index6M,$H3026,TRUE,_xll.ohTrigger(RecalcTrigger,Trigger6M)),NA())</f>
        <v>3.6929964856843461E-3</v>
      </c>
      <c r="M3026" s="145">
        <f>IFERROR(_xll.qlIndexFixing(Index1Y,$H3026,TRUE,_xll.ohTrigger(RecalcTrigger,Trigger1Y)),NA())</f>
        <v>4.0712864424653208E-3</v>
      </c>
      <c r="N3026" s="144">
        <f>IFERROR(_xll.qlIndexFixing(ONIndex1M,I3026,TRUE,_xll.ohTrigger(RecalcTrigger,Trigger1M)),NA())</f>
        <v>3.508781465058064E-3</v>
      </c>
      <c r="O3026" s="44">
        <f>IFERROR(_xll.qlIndexFixing(ONIndex3M,I3026,TRUE,_xll.ohTrigger(RecalcTrigger,Trigger3M)),NA())</f>
        <v>3.728401828713146E-3</v>
      </c>
      <c r="P3026" s="44">
        <f>IFERROR(_xll.qlIndexFixing(ONIndex6M,I3026,TRUE,_xll.ohTrigger(RecalcTrigger,Trigger6M)),NA())</f>
        <v>3.5752696142044016E-3</v>
      </c>
      <c r="Q3026" s="145">
        <f>IFERROR(_xll.qlIndexFixing(ONIndex1Y,I3026,TRUE,_xll.ohTrigger(RecalcTrigger,Trigger1Y)),NA())</f>
        <v>4.0039195774088654E-3</v>
      </c>
    </row>
    <row r="3027" spans="2:17" x14ac:dyDescent="0.2">
      <c r="B3027" s="39" t="s">
        <v>42</v>
      </c>
      <c r="D3027" s="42">
        <f>_xll.qlCalendarAdvance(Calendar,$D3026,B3027,"f",FALSE)</f>
        <v>60980</v>
      </c>
      <c r="E3027" s="139">
        <f>_xll.qlInterestRateIndexValueDate(IndexON,D3027)</f>
        <v>60980</v>
      </c>
      <c r="F3027" s="155">
        <f>IFERROR(_xll.qlIndexFixing(IndexON,D3027,TRUE,_xll.ohTrigger(RecalcTrigger,TriggerON)),NA())</f>
        <v>3.574327673359079E-3</v>
      </c>
      <c r="H3027" s="42">
        <f>_xll.qlCalendarAdvance(Calendar,$H3026,B3027,"f",FALSE)</f>
        <v>60980</v>
      </c>
      <c r="I3027" s="139">
        <f>_xll.qlInterestRateIndexValueDate(Index1M,$H3027)</f>
        <v>60982</v>
      </c>
      <c r="J3027" s="144">
        <f>IFERROR(_xll.qlIndexFixing(Index1M,$H3027,TRUE,_xll.ohTrigger(RecalcTrigger,Trigger1M)),NA())</f>
        <v>3.5154059623437872E-3</v>
      </c>
      <c r="K3027" s="44">
        <f>IFERROR(_xll.qlIndexFixing(Index3M,H3027,TRUE,_xll.ohTrigger(RecalcTrigger,Trigger3M)),NA())</f>
        <v>3.7467962696622337E-3</v>
      </c>
      <c r="L3027" s="44">
        <f>IFERROR(_xll.qlIndexFixing(Index6M,$H3027,TRUE,_xll.ohTrigger(RecalcTrigger,Trigger6M)),NA())</f>
        <v>3.7020650415259932E-3</v>
      </c>
      <c r="M3027" s="145">
        <f>IFERROR(_xll.qlIndexFixing(Index1Y,$H3027,TRUE,_xll.ohTrigger(RecalcTrigger,Trigger1Y)),NA())</f>
        <v>4.0735807941860956E-3</v>
      </c>
      <c r="N3027" s="144">
        <f>IFERROR(_xll.qlIndexFixing(ONIndex1M,I3027,TRUE,_xll.ohTrigger(RecalcTrigger,Trigger1M)),NA())</f>
        <v>3.5110903895496648E-3</v>
      </c>
      <c r="O3027" s="44">
        <f>IFERROR(_xll.qlIndexFixing(ONIndex3M,I3027,TRUE,_xll.ohTrigger(RecalcTrigger,Trigger3M)),NA())</f>
        <v>3.7308707920669093E-3</v>
      </c>
      <c r="P3027" s="44">
        <f>IFERROR(_xll.qlIndexFixing(ONIndex6M,I3027,TRUE,_xll.ohTrigger(RecalcTrigger,Trigger6M)),NA())</f>
        <v>3.5848736625609945E-3</v>
      </c>
      <c r="Q3027" s="145">
        <f>IFERROR(_xll.qlIndexFixing(ONIndex1Y,I3027,TRUE,_xll.ohTrigger(RecalcTrigger,Trigger1Y)),NA())</f>
        <v>4.0063051660155224E-3</v>
      </c>
    </row>
    <row r="3028" spans="2:17" x14ac:dyDescent="0.2">
      <c r="B3028" s="39" t="s">
        <v>42</v>
      </c>
      <c r="D3028" s="42">
        <f>_xll.qlCalendarAdvance(Calendar,$D3027,B3028,"f",FALSE)</f>
        <v>60987</v>
      </c>
      <c r="E3028" s="139">
        <f>_xll.qlInterestRateIndexValueDate(IndexON,D3028)</f>
        <v>60987</v>
      </c>
      <c r="F3028" s="155">
        <f>IFERROR(_xll.qlIndexFixing(IndexON,D3028,TRUE,_xll.ohTrigger(RecalcTrigger,TriggerON)),NA())</f>
        <v>3.5765852895330852E-3</v>
      </c>
      <c r="H3028" s="42">
        <f>_xll.qlCalendarAdvance(Calendar,$H3027,B3028,"f",FALSE)</f>
        <v>60987</v>
      </c>
      <c r="I3028" s="139">
        <f>_xll.qlInterestRateIndexValueDate(Index1M,$H3028)</f>
        <v>60989</v>
      </c>
      <c r="J3028" s="144">
        <f>IFERROR(_xll.qlIndexFixing(Index1M,$H3028,TRUE,_xll.ohTrigger(RecalcTrigger,Trigger1M)),NA())</f>
        <v>3.5177071930672654E-3</v>
      </c>
      <c r="K3028" s="44">
        <f>IFERROR(_xll.qlIndexFixing(Index3M,H3028,TRUE,_xll.ohTrigger(RecalcTrigger,Trigger3M)),NA())</f>
        <v>3.7492434719528234E-3</v>
      </c>
      <c r="L3028" s="44">
        <f>IFERROR(_xll.qlIndexFixing(Index6M,$H3028,TRUE,_xll.ohTrigger(RecalcTrigger,Trigger6M)),NA())</f>
        <v>3.711088472258716E-3</v>
      </c>
      <c r="M3028" s="145">
        <f>IFERROR(_xll.qlIndexFixing(Index1Y,$H3028,TRUE,_xll.ohTrigger(RecalcTrigger,Trigger1Y)),NA())</f>
        <v>4.0758710565279533E-3</v>
      </c>
      <c r="N3028" s="144">
        <f>IFERROR(_xll.qlIndexFixing(ONIndex1M,I3028,TRUE,_xll.ohTrigger(RecalcTrigger,Trigger1M)),NA())</f>
        <v>3.5133961527300528E-3</v>
      </c>
      <c r="O3028" s="44">
        <f>IFERROR(_xll.qlIndexFixing(ONIndex3M,I3028,TRUE,_xll.ohTrigger(RecalcTrigger,Trigger3M)),NA())</f>
        <v>3.7333362646929658E-3</v>
      </c>
      <c r="P3028" s="44">
        <f>IFERROR(_xll.qlIndexFixing(ONIndex6M,I3028,TRUE,_xll.ohTrigger(RecalcTrigger,Trigger6M)),NA())</f>
        <v>3.5944337124327319E-3</v>
      </c>
      <c r="Q3028" s="145">
        <f>IFERROR(_xll.qlIndexFixing(ONIndex1Y,I3028,TRUE,_xll.ohTrigger(RecalcTrigger,Trigger1Y)),NA())</f>
        <v>4.0086870248057238E-3</v>
      </c>
    </row>
    <row r="3029" spans="2:17" x14ac:dyDescent="0.2">
      <c r="B3029" s="39" t="s">
        <v>42</v>
      </c>
      <c r="D3029" s="42">
        <f>_xll.qlCalendarAdvance(Calendar,$D3028,B3029,"f",FALSE)</f>
        <v>60994</v>
      </c>
      <c r="E3029" s="139">
        <f>_xll.qlInterestRateIndexValueDate(IndexON,D3029)</f>
        <v>60994</v>
      </c>
      <c r="F3029" s="155">
        <f>IFERROR(_xll.qlIndexFixing(IndexON,D3029,TRUE,_xll.ohTrigger(RecalcTrigger,TriggerON)),NA())</f>
        <v>3.578839819695645E-3</v>
      </c>
      <c r="H3029" s="42">
        <f>_xll.qlCalendarAdvance(Calendar,$H3028,B3029,"f",FALSE)</f>
        <v>60994</v>
      </c>
      <c r="I3029" s="139">
        <f>_xll.qlInterestRateIndexValueDate(Index1M,$H3029)</f>
        <v>60996</v>
      </c>
      <c r="J3029" s="144">
        <f>IFERROR(_xll.qlIndexFixing(Index1M,$H3029,TRUE,_xll.ohTrigger(RecalcTrigger,Trigger1M)),NA())</f>
        <v>3.5200052312245322E-3</v>
      </c>
      <c r="K3029" s="44">
        <f>IFERROR(_xll.qlIndexFixing(Index3M,H3029,TRUE,_xll.ohTrigger(RecalcTrigger,Trigger3M)),NA())</f>
        <v>3.7516870947937875E-3</v>
      </c>
      <c r="L3029" s="44">
        <f>IFERROR(_xll.qlIndexFixing(Index6M,$H3029,TRUE,_xll.ohTrigger(RecalcTrigger,Trigger6M)),NA())</f>
        <v>3.7200666893972517E-3</v>
      </c>
      <c r="M3029" s="145">
        <f>IFERROR(_xll.qlIndexFixing(Index1Y,$H3029,TRUE,_xll.ohTrigger(RecalcTrigger,Trigger1Y)),NA())</f>
        <v>4.078157215716925E-3</v>
      </c>
      <c r="N3029" s="144">
        <f>IFERROR(_xll.qlIndexFixing(ONIndex1M,I3029,TRUE,_xll.ohTrigger(RecalcTrigger,Trigger1M)),NA())</f>
        <v>3.5156987427686914E-3</v>
      </c>
      <c r="O3029" s="44">
        <f>IFERROR(_xll.qlIndexFixing(ONIndex3M,I3029,TRUE,_xll.ohTrigger(RecalcTrigger,Trigger3M)),NA())</f>
        <v>3.7357982338015461E-3</v>
      </c>
      <c r="P3029" s="44">
        <f>IFERROR(_xll.qlIndexFixing(ONIndex6M,I3029,TRUE,_xll.ohTrigger(RecalcTrigger,Trigger6M)),NA())</f>
        <v>3.6039496760498224E-3</v>
      </c>
      <c r="Q3029" s="145">
        <f>IFERROR(_xll.qlIndexFixing(ONIndex1Y,I3029,TRUE,_xll.ohTrigger(RecalcTrigger,Trigger1Y)),NA())</f>
        <v>4.0110651401104036E-3</v>
      </c>
    </row>
    <row r="3030" spans="2:17" x14ac:dyDescent="0.2">
      <c r="B3030" s="39" t="s">
        <v>42</v>
      </c>
      <c r="D3030" s="42">
        <f>_xll.qlCalendarAdvance(Calendar,$D3029,B3030,"f",FALSE)</f>
        <v>61001</v>
      </c>
      <c r="E3030" s="139">
        <f>_xll.qlInterestRateIndexValueDate(IndexON,D3030)</f>
        <v>61001</v>
      </c>
      <c r="F3030" s="155">
        <f>IFERROR(_xll.qlIndexFixing(IndexON,D3030,TRUE,_xll.ohTrigger(RecalcTrigger,TriggerON)),NA())</f>
        <v>3.5810912526557104E-3</v>
      </c>
      <c r="H3030" s="42">
        <f>_xll.qlCalendarAdvance(Calendar,$H3029,B3030,"f",FALSE)</f>
        <v>61001</v>
      </c>
      <c r="I3030" s="139">
        <f>_xll.qlInterestRateIndexValueDate(Index1M,$H3030)</f>
        <v>61003</v>
      </c>
      <c r="J3030" s="144">
        <f>IFERROR(_xll.qlIndexFixing(Index1M,$H3030,TRUE,_xll.ohTrigger(RecalcTrigger,Trigger1M)),NA())</f>
        <v>3.5223000652048753E-3</v>
      </c>
      <c r="K3030" s="44">
        <f>IFERROR(_xll.qlIndexFixing(Index3M,H3030,TRUE,_xll.ohTrigger(RecalcTrigger,Trigger3M)),NA())</f>
        <v>3.7541271253562769E-3</v>
      </c>
      <c r="L3030" s="44">
        <f>IFERROR(_xll.qlIndexFixing(Index6M,$H3030,TRUE,_xll.ohTrigger(RecalcTrigger,Trigger6M)),NA())</f>
        <v>3.7283577701583306E-3</v>
      </c>
      <c r="M3030" s="145">
        <f>IFERROR(_xll.qlIndexFixing(Index1Y,$H3030,TRUE,_xll.ohTrigger(RecalcTrigger,Trigger1Y)),NA())</f>
        <v>4.0804392579788231E-3</v>
      </c>
      <c r="N3030" s="144">
        <f>IFERROR(_xll.qlIndexFixing(ONIndex1M,I3030,TRUE,_xll.ohTrigger(RecalcTrigger,Trigger1M)),NA())</f>
        <v>3.5179981483146605E-3</v>
      </c>
      <c r="O3030" s="44">
        <f>IFERROR(_xll.qlIndexFixing(ONIndex3M,I3030,TRUE,_xll.ohTrigger(RecalcTrigger,Trigger3M)),NA())</f>
        <v>3.738256686602881E-3</v>
      </c>
      <c r="P3030" s="44">
        <f>IFERROR(_xll.qlIndexFixing(ONIndex6M,I3030,TRUE,_xll.ohTrigger(RecalcTrigger,Trigger6M)),NA())</f>
        <v>3.6134214659622188E-3</v>
      </c>
      <c r="Q3030" s="145">
        <f>IFERROR(_xll.qlIndexFixing(ONIndex1Y,I3030,TRUE,_xll.ohTrigger(RecalcTrigger,Trigger1Y)),NA())</f>
        <v>4.0134394981805599E-3</v>
      </c>
    </row>
    <row r="3031" spans="2:17" x14ac:dyDescent="0.2">
      <c r="B3031" s="39" t="s">
        <v>42</v>
      </c>
      <c r="D3031" s="42">
        <f>_xll.qlCalendarAdvance(Calendar,$D3030,B3031,"f",FALSE)</f>
        <v>61008</v>
      </c>
      <c r="E3031" s="139">
        <f>_xll.qlInterestRateIndexValueDate(IndexON,D3031)</f>
        <v>61008</v>
      </c>
      <c r="F3031" s="155">
        <f>IFERROR(_xll.qlIndexFixing(IndexON,D3031,TRUE,_xll.ohTrigger(RecalcTrigger,TriggerON)),NA())</f>
        <v>3.5833395770623611E-3</v>
      </c>
      <c r="H3031" s="42">
        <f>_xll.qlCalendarAdvance(Calendar,$H3030,B3031,"f",FALSE)</f>
        <v>61008</v>
      </c>
      <c r="I3031" s="139">
        <f>_xll.qlInterestRateIndexValueDate(Index1M,$H3031)</f>
        <v>61010</v>
      </c>
      <c r="J3031" s="144">
        <f>IFERROR(_xll.qlIndexFixing(Index1M,$H3031,TRUE,_xll.ohTrigger(RecalcTrigger,Trigger1M)),NA())</f>
        <v>3.5245916834050761E-3</v>
      </c>
      <c r="K3031" s="44">
        <f>IFERROR(_xll.qlIndexFixing(Index3M,H3031,TRUE,_xll.ohTrigger(RecalcTrigger,Trigger3M)),NA())</f>
        <v>3.7565635508096662E-3</v>
      </c>
      <c r="L3031" s="44">
        <f>IFERROR(_xll.qlIndexFixing(Index6M,$H3031,TRUE,_xll.ohTrigger(RecalcTrigger,Trigger6M)),NA())</f>
        <v>3.737248474857189E-3</v>
      </c>
      <c r="M3031" s="145">
        <f>IFERROR(_xll.qlIndexFixing(Index1Y,$H3031,TRUE,_xll.ohTrigger(RecalcTrigger,Trigger1Y)),NA())</f>
        <v>4.0827171695401177E-3</v>
      </c>
      <c r="N3031" s="144">
        <f>IFERROR(_xll.qlIndexFixing(ONIndex1M,I3031,TRUE,_xll.ohTrigger(RecalcTrigger,Trigger1M)),NA())</f>
        <v>3.5202943576173595E-3</v>
      </c>
      <c r="O3031" s="44">
        <f>IFERROR(_xll.qlIndexFixing(ONIndex3M,I3031,TRUE,_xll.ohTrigger(RecalcTrigger,Trigger3M)),NA())</f>
        <v>3.7407116103072013E-3</v>
      </c>
      <c r="P3031" s="44">
        <f>IFERROR(_xll.qlIndexFixing(ONIndex6M,I3031,TRUE,_xll.ohTrigger(RecalcTrigger,Trigger6M)),NA())</f>
        <v>3.6228489942402575E-3</v>
      </c>
      <c r="Q3031" s="145">
        <f>IFERROR(_xll.qlIndexFixing(ONIndex1Y,I3031,TRUE,_xll.ohTrigger(RecalcTrigger,Trigger1Y)),NA())</f>
        <v>4.015810085586935E-3</v>
      </c>
    </row>
    <row r="3032" spans="2:17" x14ac:dyDescent="0.2">
      <c r="B3032" s="39" t="s">
        <v>42</v>
      </c>
      <c r="D3032" s="42">
        <f>_xll.qlCalendarAdvance(Calendar,$D3031,B3032,"f",FALSE)</f>
        <v>61015</v>
      </c>
      <c r="E3032" s="139">
        <f>_xll.qlInterestRateIndexValueDate(IndexON,D3032)</f>
        <v>61015</v>
      </c>
      <c r="F3032" s="155">
        <f>IFERROR(_xll.qlIndexFixing(IndexON,D3032,TRUE,_xll.ohTrigger(RecalcTrigger,TriggerON)),NA())</f>
        <v>3.5855847814847408E-3</v>
      </c>
      <c r="H3032" s="42">
        <f>_xll.qlCalendarAdvance(Calendar,$H3031,B3032,"f",FALSE)</f>
        <v>61015</v>
      </c>
      <c r="I3032" s="139">
        <f>_xll.qlInterestRateIndexValueDate(Index1M,$H3032)</f>
        <v>61017</v>
      </c>
      <c r="J3032" s="144">
        <f>IFERROR(_xll.qlIndexFixing(Index1M,$H3032,TRUE,_xll.ohTrigger(RecalcTrigger,Trigger1M)),NA())</f>
        <v>3.5268800742069284E-3</v>
      </c>
      <c r="K3032" s="44">
        <f>IFERROR(_xll.qlIndexFixing(Index3M,H3032,TRUE,_xll.ohTrigger(RecalcTrigger,Trigger3M)),NA())</f>
        <v>3.7589963583233299E-3</v>
      </c>
      <c r="L3032" s="44">
        <f>IFERROR(_xll.qlIndexFixing(Index6M,$H3032,TRUE,_xll.ohTrigger(RecalcTrigger,Trigger6M)),NA())</f>
        <v>3.7460937070865007E-3</v>
      </c>
      <c r="M3032" s="145">
        <f>IFERROR(_xll.qlIndexFixing(Index1Y,$H3032,TRUE,_xll.ohTrigger(RecalcTrigger,Trigger1Y)),NA())</f>
        <v>4.0849909366257459E-3</v>
      </c>
      <c r="N3032" s="144">
        <f>IFERROR(_xll.qlIndexFixing(ONIndex1M,I3032,TRUE,_xll.ohTrigger(RecalcTrigger,Trigger1M)),NA())</f>
        <v>3.5225873590860601E-3</v>
      </c>
      <c r="O3032" s="44">
        <f>IFERROR(_xll.qlIndexFixing(ONIndex3M,I3032,TRUE,_xll.ohTrigger(RecalcTrigger,Trigger3M)),NA())</f>
        <v>3.7431629920448017E-3</v>
      </c>
      <c r="P3032" s="44">
        <f>IFERROR(_xll.qlIndexFixing(ONIndex6M,I3032,TRUE,_xll.ohTrigger(RecalcTrigger,Trigger6M)),NA())</f>
        <v>3.6322321732740193E-3</v>
      </c>
      <c r="Q3032" s="145">
        <f>IFERROR(_xll.qlIndexFixing(ONIndex1Y,I3032,TRUE,_xll.ohTrigger(RecalcTrigger,Trigger1Y)),NA())</f>
        <v>4.0181768883407187E-3</v>
      </c>
    </row>
    <row r="3033" spans="2:17" x14ac:dyDescent="0.2">
      <c r="B3033" s="39" t="s">
        <v>42</v>
      </c>
      <c r="D3033" s="42">
        <f>_xll.qlCalendarAdvance(Calendar,$D3032,B3033,"f",FALSE)</f>
        <v>61022</v>
      </c>
      <c r="E3033" s="139">
        <f>_xll.qlInterestRateIndexValueDate(IndexON,D3033)</f>
        <v>61022</v>
      </c>
      <c r="F3033" s="155">
        <f>IFERROR(_xll.qlIndexFixing(IndexON,D3033,TRUE,_xll.ohTrigger(RecalcTrigger,TriggerON)),NA())</f>
        <v>3.5878268547318015E-3</v>
      </c>
      <c r="H3033" s="42">
        <f>_xll.qlCalendarAdvance(Calendar,$H3032,B3033,"f",FALSE)</f>
        <v>61022</v>
      </c>
      <c r="I3033" s="139">
        <f>_xll.qlInterestRateIndexValueDate(Index1M,$H3033)</f>
        <v>61024</v>
      </c>
      <c r="J3033" s="144">
        <f>IFERROR(_xll.qlIndexFixing(Index1M,$H3033,TRUE,_xll.ohTrigger(RecalcTrigger,Trigger1M)),NA())</f>
        <v>3.5291652260097117E-3</v>
      </c>
      <c r="K3033" s="44">
        <f>IFERROR(_xll.qlIndexFixing(Index3M,H3033,TRUE,_xll.ohTrigger(RecalcTrigger,Trigger3M)),NA())</f>
        <v>3.7614255350684189E-3</v>
      </c>
      <c r="L3033" s="44">
        <f>IFERROR(_xll.qlIndexFixing(Index6M,$H3033,TRUE,_xll.ohTrigger(RecalcTrigger,Trigger6M)),NA())</f>
        <v>3.7548933783698572E-3</v>
      </c>
      <c r="M3033" s="145">
        <f>IFERROR(_xll.qlIndexFixing(Index1Y,$H3033,TRUE,_xll.ohTrigger(RecalcTrigger,Trigger1Y)),NA())</f>
        <v>4.0872605454621768E-3</v>
      </c>
      <c r="N3033" s="144">
        <f>IFERROR(_xll.qlIndexFixing(ONIndex1M,I3033,TRUE,_xll.ohTrigger(RecalcTrigger,Trigger1M)),NA())</f>
        <v>3.52487714120997E-3</v>
      </c>
      <c r="O3033" s="44">
        <f>IFERROR(_xll.qlIndexFixing(ONIndex3M,I3033,TRUE,_xll.ohTrigger(RecalcTrigger,Trigger3M)),NA())</f>
        <v>3.745610819105849E-3</v>
      </c>
      <c r="P3033" s="44">
        <f>IFERROR(_xll.qlIndexFixing(ONIndex6M,I3033,TRUE,_xll.ohTrigger(RecalcTrigger,Trigger6M)),NA())</f>
        <v>3.6415709153736486E-3</v>
      </c>
      <c r="Q3033" s="145">
        <f>IFERROR(_xll.qlIndexFixing(ONIndex1Y,I3033,TRUE,_xll.ohTrigger(RecalcTrigger,Trigger1Y)),NA())</f>
        <v>4.0205398928527813E-3</v>
      </c>
    </row>
    <row r="3034" spans="2:17" x14ac:dyDescent="0.2">
      <c r="B3034" s="39" t="s">
        <v>42</v>
      </c>
      <c r="D3034" s="42">
        <f>_xll.qlCalendarAdvance(Calendar,$D3033,B3034,"f",FALSE)</f>
        <v>61029</v>
      </c>
      <c r="E3034" s="139">
        <f>_xll.qlInterestRateIndexValueDate(IndexON,D3034)</f>
        <v>61029</v>
      </c>
      <c r="F3034" s="155">
        <f>IFERROR(_xll.qlIndexFixing(IndexON,D3034,TRUE,_xll.ohTrigger(RecalcTrigger,TriggerON)),NA())</f>
        <v>3.5900657855325591E-3</v>
      </c>
      <c r="H3034" s="42">
        <f>_xll.qlCalendarAdvance(Calendar,$H3033,B3034,"f",FALSE)</f>
        <v>61029</v>
      </c>
      <c r="I3034" s="139">
        <f>_xll.qlInterestRateIndexValueDate(Index1M,$H3034)</f>
        <v>61031</v>
      </c>
      <c r="J3034" s="144">
        <f>IFERROR(_xll.qlIndexFixing(Index1M,$H3034,TRUE,_xll.ohTrigger(RecalcTrigger,Trigger1M)),NA())</f>
        <v>3.5307269026794786E-3</v>
      </c>
      <c r="K3034" s="44">
        <f>IFERROR(_xll.qlIndexFixing(Index3M,H3034,TRUE,_xll.ohTrigger(RecalcTrigger,Trigger3M)),NA())</f>
        <v>3.7636588258282227E-3</v>
      </c>
      <c r="L3034" s="44">
        <f>IFERROR(_xll.qlIndexFixing(Index6M,$H3034,TRUE,_xll.ohTrigger(RecalcTrigger,Trigger6M)),NA())</f>
        <v>3.7636474002330582E-3</v>
      </c>
      <c r="M3034" s="145">
        <f>IFERROR(_xll.qlIndexFixing(Index1Y,$H3034,TRUE,_xll.ohTrigger(RecalcTrigger,Trigger1Y)),NA())</f>
        <v>4.0895259822747859E-3</v>
      </c>
      <c r="N3034" s="144">
        <f>IFERROR(_xll.qlIndexFixing(ONIndex1M,I3034,TRUE,_xll.ohTrigger(RecalcTrigger,Trigger1M)),NA())</f>
        <v>3.5271636923184246E-3</v>
      </c>
      <c r="O3034" s="44">
        <f>IFERROR(_xll.qlIndexFixing(ONIndex3M,I3034,TRUE,_xll.ohTrigger(RecalcTrigger,Trigger3M)),NA())</f>
        <v>3.7480550786206379E-3</v>
      </c>
      <c r="P3034" s="44">
        <f>IFERROR(_xll.qlIndexFixing(ONIndex6M,I3034,TRUE,_xll.ohTrigger(RecalcTrigger,Trigger6M)),NA())</f>
        <v>3.6508651326894181E-3</v>
      </c>
      <c r="Q3034" s="145">
        <f>IFERROR(_xll.qlIndexFixing(ONIndex1Y,I3034,TRUE,_xll.ohTrigger(RecalcTrigger,Trigger1Y)),NA())</f>
        <v>4.022899085533993E-3</v>
      </c>
    </row>
    <row r="3035" spans="2:17" x14ac:dyDescent="0.2">
      <c r="B3035" s="39" t="s">
        <v>42</v>
      </c>
      <c r="D3035" s="42">
        <f>_xll.qlCalendarAdvance(Calendar,$D3034,B3035,"f",FALSE)</f>
        <v>61036</v>
      </c>
      <c r="E3035" s="139">
        <f>_xll.qlInterestRateIndexValueDate(IndexON,D3035)</f>
        <v>61036</v>
      </c>
      <c r="F3035" s="155">
        <f>IFERROR(_xll.qlIndexFixing(IndexON,D3035,TRUE,_xll.ohTrigger(RecalcTrigger,TriggerON)),NA())</f>
        <v>3.5923015623762211E-3</v>
      </c>
      <c r="H3035" s="42">
        <f>_xll.qlCalendarAdvance(Calendar,$H3034,B3035,"f",FALSE)</f>
        <v>61036</v>
      </c>
      <c r="I3035" s="139">
        <f>_xll.qlInterestRateIndexValueDate(Index1M,$H3035)</f>
        <v>61038</v>
      </c>
      <c r="J3035" s="144">
        <f>IFERROR(_xll.qlIndexFixing(Index1M,$H3035,TRUE,_xll.ohTrigger(RecalcTrigger,Trigger1M)),NA())</f>
        <v>3.5330063878229773E-3</v>
      </c>
      <c r="K3035" s="44">
        <f>IFERROR(_xll.qlIndexFixing(Index3M,H3035,TRUE,_xll.ohTrigger(RecalcTrigger,Trigger3M)),NA())</f>
        <v>3.7660809407763819E-3</v>
      </c>
      <c r="L3035" s="44">
        <f>IFERROR(_xll.qlIndexFixing(Index6M,$H3035,TRUE,_xll.ohTrigger(RecalcTrigger,Trigger6M)),NA())</f>
        <v>3.7723556842036697E-3</v>
      </c>
      <c r="M3035" s="145">
        <f>IFERROR(_xll.qlIndexFixing(Index1Y,$H3035,TRUE,_xll.ohTrigger(RecalcTrigger,Trigger1Y)),NA())</f>
        <v>4.0917872332891653E-3</v>
      </c>
      <c r="N3035" s="144">
        <f>IFERROR(_xll.qlIndexFixing(ONIndex1M,I3035,TRUE,_xll.ohTrigger(RecalcTrigger,Trigger1M)),NA())</f>
        <v>3.5294470007407597E-3</v>
      </c>
      <c r="O3035" s="44">
        <f>IFERROR(_xll.qlIndexFixing(ONIndex3M,I3035,TRUE,_xll.ohTrigger(RecalcTrigger,Trigger3M)),NA())</f>
        <v>3.7504957578793352E-3</v>
      </c>
      <c r="P3035" s="44">
        <f>IFERROR(_xll.qlIndexFixing(ONIndex6M,I3035,TRUE,_xll.ohTrigger(RecalcTrigger,Trigger6M)),NA())</f>
        <v>3.6601147377712806E-3</v>
      </c>
      <c r="Q3035" s="145">
        <f>IFERROR(_xll.qlIndexFixing(ONIndex1Y,I3035,TRUE,_xll.ohTrigger(RecalcTrigger,Trigger1Y)),NA())</f>
        <v>4.0252544525554157E-3</v>
      </c>
    </row>
    <row r="3036" spans="2:17" x14ac:dyDescent="0.2">
      <c r="B3036" s="39" t="s">
        <v>42</v>
      </c>
      <c r="D3036" s="42">
        <f>_xll.qlCalendarAdvance(Calendar,$D3035,B3036,"f",FALSE)</f>
        <v>61043</v>
      </c>
      <c r="E3036" s="139">
        <f>_xll.qlInterestRateIndexValueDate(IndexON,D3036)</f>
        <v>61043</v>
      </c>
      <c r="F3036" s="155">
        <f>IFERROR(_xll.qlIndexFixing(IndexON,D3036,TRUE,_xll.ohTrigger(RecalcTrigger,TriggerON)),NA())</f>
        <v>3.5945341741516756E-3</v>
      </c>
      <c r="H3036" s="42">
        <f>_xll.qlCalendarAdvance(Calendar,$H3035,B3036,"f",FALSE)</f>
        <v>61043</v>
      </c>
      <c r="I3036" s="139">
        <f>_xll.qlInterestRateIndexValueDate(Index1M,$H3036)</f>
        <v>61045</v>
      </c>
      <c r="J3036" s="144">
        <f>IFERROR(_xll.qlIndexFixing(Index1M,$H3036,TRUE,_xll.ohTrigger(RecalcTrigger,Trigger1M)),NA())</f>
        <v>3.5352826025311247E-3</v>
      </c>
      <c r="K3036" s="44">
        <f>IFERROR(_xll.qlIndexFixing(Index3M,H3036,TRUE,_xll.ohTrigger(RecalcTrigger,Trigger3M)),NA())</f>
        <v>3.7684993874049599E-3</v>
      </c>
      <c r="L3036" s="44">
        <f>IFERROR(_xll.qlIndexFixing(Index6M,$H3036,TRUE,_xll.ohTrigger(RecalcTrigger,Trigger6M)),NA())</f>
        <v>3.7810181418105829E-3</v>
      </c>
      <c r="M3036" s="145">
        <f>IFERROR(_xll.qlIndexFixing(Index1Y,$H3036,TRUE,_xll.ohTrigger(RecalcTrigger,Trigger1Y)),NA())</f>
        <v>4.094044284730692E-3</v>
      </c>
      <c r="N3036" s="144">
        <f>IFERROR(_xll.qlIndexFixing(ONIndex1M,I3036,TRUE,_xll.ohTrigger(RecalcTrigger,Trigger1M)),NA())</f>
        <v>3.5317270549661828E-3</v>
      </c>
      <c r="O3036" s="44">
        <f>IFERROR(_xll.qlIndexFixing(ONIndex3M,I3036,TRUE,_xll.ohTrigger(RecalcTrigger,Trigger3M)),NA())</f>
        <v>3.7529328437724274E-3</v>
      </c>
      <c r="P3036" s="44">
        <f>IFERROR(_xll.qlIndexFixing(ONIndex6M,I3036,TRUE,_xll.ohTrigger(RecalcTrigger,Trigger6M)),NA())</f>
        <v>3.6693196426895724E-3</v>
      </c>
      <c r="Q3036" s="145">
        <f>IFERROR(_xll.qlIndexFixing(ONIndex1Y,I3036,TRUE,_xll.ohTrigger(RecalcTrigger,Trigger1Y)),NA())</f>
        <v>4.0276059803279196E-3</v>
      </c>
    </row>
    <row r="3037" spans="2:17" x14ac:dyDescent="0.2">
      <c r="B3037" s="39" t="s">
        <v>42</v>
      </c>
      <c r="D3037" s="42">
        <f>_xll.qlCalendarAdvance(Calendar,$D3036,B3037,"f",FALSE)</f>
        <v>61050</v>
      </c>
      <c r="E3037" s="139">
        <f>_xll.qlInterestRateIndexValueDate(IndexON,D3037)</f>
        <v>61050</v>
      </c>
      <c r="F3037" s="155">
        <f>IFERROR(_xll.qlIndexFixing(IndexON,D3037,TRUE,_xll.ohTrigger(RecalcTrigger,TriggerON)),NA())</f>
        <v>3.5967636094280664E-3</v>
      </c>
      <c r="H3037" s="42">
        <f>_xll.qlCalendarAdvance(Calendar,$H3036,B3037,"f",FALSE)</f>
        <v>61050</v>
      </c>
      <c r="I3037" s="139">
        <f>_xll.qlInterestRateIndexValueDate(Index1M,$H3037)</f>
        <v>61052</v>
      </c>
      <c r="J3037" s="144">
        <f>IFERROR(_xll.qlIndexFixing(Index1M,$H3037,TRUE,_xll.ohTrigger(RecalcTrigger,Trigger1M)),NA())</f>
        <v>3.5375555351903542E-3</v>
      </c>
      <c r="K3037" s="44">
        <f>IFERROR(_xll.qlIndexFixing(Index3M,H3037,TRUE,_xll.ohTrigger(RecalcTrigger,Trigger3M)),NA())</f>
        <v>3.7709141528819751E-3</v>
      </c>
      <c r="L3037" s="44">
        <f>IFERROR(_xll.qlIndexFixing(Index6M,$H3037,TRUE,_xll.ohTrigger(RecalcTrigger,Trigger6M)),NA())</f>
        <v>3.7896346845844556E-3</v>
      </c>
      <c r="M3037" s="145">
        <f>IFERROR(_xll.qlIndexFixing(Index1Y,$H3037,TRUE,_xll.ohTrigger(RecalcTrigger,Trigger1Y)),NA())</f>
        <v>4.0962971228253962E-3</v>
      </c>
      <c r="N3037" s="144">
        <f>IFERROR(_xll.qlIndexFixing(ONIndex1M,I3037,TRUE,_xll.ohTrigger(RecalcTrigger,Trigger1M)),NA())</f>
        <v>3.5340038434039656E-3</v>
      </c>
      <c r="O3037" s="44">
        <f>IFERROR(_xll.qlIndexFixing(ONIndex3M,I3037,TRUE,_xll.ohTrigger(RecalcTrigger,Trigger3M)),NA())</f>
        <v>3.7553663238298896E-3</v>
      </c>
      <c r="P3037" s="44">
        <f>IFERROR(_xll.qlIndexFixing(ONIndex6M,I3037,TRUE,_xll.ohTrigger(RecalcTrigger,Trigger6M)),NA())</f>
        <v>3.6784797595945662E-3</v>
      </c>
      <c r="Q3037" s="145">
        <f>IFERROR(_xll.qlIndexFixing(ONIndex1Y,I3037,TRUE,_xll.ohTrigger(RecalcTrigger,Trigger1Y)),NA())</f>
        <v>4.0299536550225667E-3</v>
      </c>
    </row>
    <row r="3038" spans="2:17" x14ac:dyDescent="0.2">
      <c r="B3038" s="39" t="s">
        <v>42</v>
      </c>
      <c r="D3038" s="42">
        <f>_xll.qlCalendarAdvance(Calendar,$D3037,B3038,"f",FALSE)</f>
        <v>61057</v>
      </c>
      <c r="E3038" s="139">
        <f>_xll.qlInterestRateIndexValueDate(IndexON,D3038)</f>
        <v>61057</v>
      </c>
      <c r="F3038" s="155">
        <f>IFERROR(_xll.qlIndexFixing(IndexON,D3038,TRUE,_xll.ohTrigger(RecalcTrigger,TriggerON)),NA())</f>
        <v>3.5989898568544731E-3</v>
      </c>
      <c r="H3038" s="42">
        <f>_xll.qlCalendarAdvance(Calendar,$H3037,B3038,"f",FALSE)</f>
        <v>61057</v>
      </c>
      <c r="I3038" s="139">
        <f>_xll.qlInterestRateIndexValueDate(Index1M,$H3038)</f>
        <v>61059</v>
      </c>
      <c r="J3038" s="144">
        <f>IFERROR(_xll.qlIndexFixing(Index1M,$H3038,TRUE,_xll.ohTrigger(RecalcTrigger,Trigger1M)),NA())</f>
        <v>3.540721150337686E-3</v>
      </c>
      <c r="K3038" s="44">
        <f>IFERROR(_xll.qlIndexFixing(Index3M,H3038,TRUE,_xll.ohTrigger(RecalcTrigger,Trigger3M)),NA())</f>
        <v>3.7738990105186452E-3</v>
      </c>
      <c r="L3038" s="44">
        <f>IFERROR(_xll.qlIndexFixing(Index6M,$H3038,TRUE,_xll.ohTrigger(RecalcTrigger,Trigger6M)),NA())</f>
        <v>3.8012832168432898E-3</v>
      </c>
      <c r="M3038" s="145">
        <f>IFERROR(_xll.qlIndexFixing(Index1Y,$H3038,TRUE,_xll.ohTrigger(RecalcTrigger,Trigger1Y)),NA())</f>
        <v>4.0990889948108135E-3</v>
      </c>
      <c r="N3038" s="144">
        <f>IFERROR(_xll.qlIndexFixing(ONIndex1M,I3038,TRUE,_xll.ohTrigger(RecalcTrigger,Trigger1M)),NA())</f>
        <v>3.5362773543834436E-3</v>
      </c>
      <c r="O3038" s="44">
        <f>IFERROR(_xll.qlIndexFixing(ONIndex3M,I3038,TRUE,_xll.ohTrigger(RecalcTrigger,Trigger3M)),NA())</f>
        <v>3.7577961850221442E-3</v>
      </c>
      <c r="P3038" s="44">
        <f>IFERROR(_xll.qlIndexFixing(ONIndex6M,I3038,TRUE,_xll.ohTrigger(RecalcTrigger,Trigger6M)),NA())</f>
        <v>3.6875950011161507E-3</v>
      </c>
      <c r="Q3038" s="145">
        <f>IFERROR(_xll.qlIndexFixing(ONIndex1Y,I3038,TRUE,_xll.ohTrigger(RecalcTrigger,Trigger1Y)),NA())</f>
        <v>4.0322974632100994E-3</v>
      </c>
    </row>
    <row r="3039" spans="2:17" x14ac:dyDescent="0.2">
      <c r="B3039" s="39" t="s">
        <v>42</v>
      </c>
      <c r="D3039" s="42">
        <f>_xll.qlCalendarAdvance(Calendar,$D3038,B3039,"f",FALSE)</f>
        <v>61064</v>
      </c>
      <c r="E3039" s="139">
        <f>_xll.qlInterestRateIndexValueDate(IndexON,D3039)</f>
        <v>61064</v>
      </c>
      <c r="F3039" s="155">
        <f>IFERROR(_xll.qlIndexFixing(IndexON,D3039,TRUE,_xll.ohTrigger(RecalcTrigger,TriggerON)),NA())</f>
        <v>3.6012129051599118E-3</v>
      </c>
      <c r="H3039" s="42">
        <f>_xll.qlCalendarAdvance(Calendar,$H3038,B3039,"f",FALSE)</f>
        <v>61064</v>
      </c>
      <c r="I3039" s="139">
        <f>_xll.qlInterestRateIndexValueDate(Index1M,$H3039)</f>
        <v>61066</v>
      </c>
      <c r="J3039" s="144">
        <f>IFERROR(_xll.qlIndexFixing(Index1M,$H3039,TRUE,_xll.ohTrigger(RecalcTrigger,Trigger1M)),NA())</f>
        <v>3.5428074677110177E-3</v>
      </c>
      <c r="K3039" s="44">
        <f>IFERROR(_xll.qlIndexFixing(Index3M,H3039,TRUE,_xll.ohTrigger(RecalcTrigger,Trigger3M)),NA())</f>
        <v>3.7763056489697783E-3</v>
      </c>
      <c r="L3039" s="44">
        <f>IFERROR(_xll.qlIndexFixing(Index6M,$H3039,TRUE,_xll.ohTrigger(RecalcTrigger,Trigger6M)),NA())</f>
        <v>3.8097914935926679E-3</v>
      </c>
      <c r="M3039" s="145">
        <f>IFERROR(_xll.qlIndexFixing(Index1Y,$H3039,TRUE,_xll.ohTrigger(RecalcTrigger,Trigger1Y)),NA())</f>
        <v>4.1013325051057464E-3</v>
      </c>
      <c r="N3039" s="144">
        <f>IFERROR(_xll.qlIndexFixing(ONIndex1M,I3039,TRUE,_xll.ohTrigger(RecalcTrigger,Trigger1M)),NA())</f>
        <v>3.5385475763938246E-3</v>
      </c>
      <c r="O3039" s="44">
        <f>IFERROR(_xll.qlIndexFixing(ONIndex3M,I3039,TRUE,_xll.ohTrigger(RecalcTrigger,Trigger3M)),NA())</f>
        <v>3.7602224147192942E-3</v>
      </c>
      <c r="P3039" s="44">
        <f>IFERROR(_xll.qlIndexFixing(ONIndex6M,I3039,TRUE,_xll.ohTrigger(RecalcTrigger,Trigger6M)),NA())</f>
        <v>3.6966652794845345E-3</v>
      </c>
      <c r="Q3039" s="145">
        <f>IFERROR(_xll.qlIndexFixing(ONIndex1Y,I3039,TRUE,_xll.ohTrigger(RecalcTrigger,Trigger1Y)),NA())</f>
        <v>4.0346373909017075E-3</v>
      </c>
    </row>
    <row r="3040" spans="2:17" x14ac:dyDescent="0.2">
      <c r="B3040" s="39" t="s">
        <v>42</v>
      </c>
      <c r="D3040" s="42">
        <f>_xll.qlCalendarAdvance(Calendar,$D3039,B3040,"f",FALSE)</f>
        <v>61071</v>
      </c>
      <c r="E3040" s="139">
        <f>_xll.qlInterestRateIndexValueDate(IndexON,D3040)</f>
        <v>61071</v>
      </c>
      <c r="F3040" s="155">
        <f>IFERROR(_xll.qlIndexFixing(IndexON,D3040,TRUE,_xll.ohTrigger(RecalcTrigger,TriggerON)),NA())</f>
        <v>3.6034327430733981E-3</v>
      </c>
      <c r="H3040" s="42">
        <f>_xll.qlCalendarAdvance(Calendar,$H3039,B3040,"f",FALSE)</f>
        <v>61071</v>
      </c>
      <c r="I3040" s="139">
        <f>_xll.qlInterestRateIndexValueDate(Index1M,$H3040)</f>
        <v>61073</v>
      </c>
      <c r="J3040" s="144">
        <f>IFERROR(_xll.qlIndexFixing(Index1M,$H3040,TRUE,_xll.ohTrigger(RecalcTrigger,Trigger1M)),NA())</f>
        <v>3.5450696214628374E-3</v>
      </c>
      <c r="K3040" s="44">
        <f>IFERROR(_xll.qlIndexFixing(Index3M,H3040,TRUE,_xll.ohTrigger(RecalcTrigger,Trigger3M)),NA())</f>
        <v>3.7787085649603107E-3</v>
      </c>
      <c r="L3040" s="44">
        <f>IFERROR(_xll.qlIndexFixing(Index6M,$H3040,TRUE,_xll.ohTrigger(RecalcTrigger,Trigger6M)),NA())</f>
        <v>3.8182535570731352E-3</v>
      </c>
      <c r="M3040" s="145">
        <f>IFERROR(_xll.qlIndexFixing(Index1Y,$H3040,TRUE,_xll.ohTrigger(RecalcTrigger,Trigger1Y)),NA())</f>
        <v>4.1035717576741165E-3</v>
      </c>
      <c r="N3040" s="144">
        <f>IFERROR(_xll.qlIndexFixing(ONIndex1M,I3040,TRUE,_xll.ohTrigger(RecalcTrigger,Trigger1M)),NA())</f>
        <v>3.540814497764444E-3</v>
      </c>
      <c r="O3040" s="44">
        <f>IFERROR(_xll.qlIndexFixing(ONIndex3M,I3040,TRUE,_xll.ohTrigger(RecalcTrigger,Trigger3M)),NA())</f>
        <v>3.7626449998917622E-3</v>
      </c>
      <c r="P3040" s="44">
        <f>IFERROR(_xll.qlIndexFixing(ONIndex6M,I3040,TRUE,_xll.ohTrigger(RecalcTrigger,Trigger6M)),NA())</f>
        <v>3.7056905069299262E-3</v>
      </c>
      <c r="Q3040" s="145">
        <f>IFERROR(_xll.qlIndexFixing(ONIndex1Y,I3040,TRUE,_xll.ohTrigger(RecalcTrigger,Trigger1Y)),NA())</f>
        <v>4.0369734245082611E-3</v>
      </c>
    </row>
    <row r="3041" spans="2:17" x14ac:dyDescent="0.2">
      <c r="B3041" s="39" t="s">
        <v>42</v>
      </c>
      <c r="D3041" s="42">
        <f>_xll.qlCalendarAdvance(Calendar,$D3040,B3041,"f",FALSE)</f>
        <v>61078</v>
      </c>
      <c r="E3041" s="139">
        <f>_xll.qlInterestRateIndexValueDate(IndexON,D3041)</f>
        <v>61078</v>
      </c>
      <c r="F3041" s="155">
        <f>IFERROR(_xll.qlIndexFixing(IndexON,D3041,TRUE,_xll.ohTrigger(RecalcTrigger,TriggerON)),NA())</f>
        <v>3.605649359244012E-3</v>
      </c>
      <c r="H3041" s="42">
        <f>_xll.qlCalendarAdvance(Calendar,$H3040,B3041,"f",FALSE)</f>
        <v>61078</v>
      </c>
      <c r="I3041" s="139">
        <f>_xll.qlInterestRateIndexValueDate(Index1M,$H3041)</f>
        <v>61080</v>
      </c>
      <c r="J3041" s="144">
        <f>IFERROR(_xll.qlIndexFixing(Index1M,$H3041,TRUE,_xll.ohTrigger(RecalcTrigger,Trigger1M)),NA())</f>
        <v>3.5473284433448771E-3</v>
      </c>
      <c r="K3041" s="44">
        <f>IFERROR(_xll.qlIndexFixing(Index3M,H3041,TRUE,_xll.ohTrigger(RecalcTrigger,Trigger3M)),NA())</f>
        <v>3.7811077456613744E-3</v>
      </c>
      <c r="L3041" s="44">
        <f>IFERROR(_xll.qlIndexFixing(Index6M,$H3041,TRUE,_xll.ohTrigger(RecalcTrigger,Trigger6M)),NA())</f>
        <v>3.8266693188006335E-3</v>
      </c>
      <c r="M3041" s="145">
        <f>IFERROR(_xll.qlIndexFixing(Index1Y,$H3041,TRUE,_xll.ohTrigger(RecalcTrigger,Trigger1Y)),NA())</f>
        <v>4.1058067387399868E-3</v>
      </c>
      <c r="N3041" s="144">
        <f>IFERROR(_xll.qlIndexFixing(ONIndex1M,I3041,TRUE,_xll.ohTrigger(RecalcTrigger,Trigger1M)),NA())</f>
        <v>3.5430781068246375E-3</v>
      </c>
      <c r="O3041" s="44">
        <f>IFERROR(_xll.qlIndexFixing(ONIndex3M,I3041,TRUE,_xll.ohTrigger(RecalcTrigger,Trigger3M)),NA())</f>
        <v>3.7650639278297149E-3</v>
      </c>
      <c r="P3041" s="44">
        <f>IFERROR(_xll.qlIndexFixing(ONIndex6M,I3041,TRUE,_xll.ohTrigger(RecalcTrigger,Trigger6M)),NA())</f>
        <v>3.7146705956025983E-3</v>
      </c>
      <c r="Q3041" s="145">
        <f>IFERROR(_xll.qlIndexFixing(ONIndex1Y,I3041,TRUE,_xll.ohTrigger(RecalcTrigger,Trigger1Y)),NA())</f>
        <v>4.0393055505205666E-3</v>
      </c>
    </row>
    <row r="3042" spans="2:17" x14ac:dyDescent="0.2">
      <c r="B3042" s="39" t="s">
        <v>42</v>
      </c>
      <c r="D3042" s="42">
        <f>_xll.qlCalendarAdvance(Calendar,$D3041,B3042,"f",FALSE)</f>
        <v>61085</v>
      </c>
      <c r="E3042" s="139">
        <f>_xll.qlInterestRateIndexValueDate(IndexON,D3042)</f>
        <v>61085</v>
      </c>
      <c r="F3042" s="155">
        <f>IFERROR(_xll.qlIndexFixing(IndexON,D3042,TRUE,_xll.ohTrigger(RecalcTrigger,TriggerON)),NA())</f>
        <v>3.6078627423208331E-3</v>
      </c>
      <c r="H3042" s="42">
        <f>_xll.qlCalendarAdvance(Calendar,$H3041,B3042,"f",FALSE)</f>
        <v>61085</v>
      </c>
      <c r="I3042" s="139">
        <f>_xll.qlInterestRateIndexValueDate(Index1M,$H3042)</f>
        <v>61087</v>
      </c>
      <c r="J3042" s="144">
        <f>IFERROR(_xll.qlIndexFixing(Index1M,$H3042,TRUE,_xll.ohTrigger(RecalcTrigger,Trigger1M)),NA())</f>
        <v>3.5490489309714674E-3</v>
      </c>
      <c r="K3042" s="44">
        <f>IFERROR(_xll.qlIndexFixing(Index3M,H3042,TRUE,_xll.ohTrigger(RecalcTrigger,Trigger3M)),NA())</f>
        <v>3.7833129122886678E-3</v>
      </c>
      <c r="L3042" s="44">
        <f>IFERROR(_xll.qlIndexFixing(Index6M,$H3042,TRUE,_xll.ohTrigger(RecalcTrigger,Trigger6M)),NA())</f>
        <v>3.8332317464405525E-3</v>
      </c>
      <c r="M3042" s="145">
        <f>IFERROR(_xll.qlIndexFixing(Index1Y,$H3042,TRUE,_xll.ohTrigger(RecalcTrigger,Trigger1Y)),NA())</f>
        <v>4.1074976309757212E-3</v>
      </c>
      <c r="N3042" s="144">
        <f>IFERROR(_xll.qlIndexFixing(ONIndex1M,I3042,TRUE,_xll.ohTrigger(RecalcTrigger,Trigger1M)),NA())</f>
        <v>3.5459835758899771E-3</v>
      </c>
      <c r="O3042" s="44">
        <f>IFERROR(_xll.qlIndexFixing(ONIndex3M,I3042,TRUE,_xll.ohTrigger(RecalcTrigger,Trigger3M)),NA())</f>
        <v>3.7681685836421508E-3</v>
      </c>
      <c r="P3042" s="44">
        <f>IFERROR(_xll.qlIndexFixing(ONIndex6M,I3042,TRUE,_xll.ohTrigger(RecalcTrigger,Trigger6M)),NA())</f>
        <v>3.7261499566643153E-3</v>
      </c>
      <c r="Q3042" s="145">
        <f>IFERROR(_xll.qlIndexFixing(ONIndex1Y,I3042,TRUE,_xll.ohTrigger(RecalcTrigger,Trigger1Y)),NA())</f>
        <v>4.0422982341414837E-3</v>
      </c>
    </row>
    <row r="3043" spans="2:17" x14ac:dyDescent="0.2">
      <c r="B3043" s="39" t="s">
        <v>42</v>
      </c>
      <c r="D3043" s="42">
        <f>_xll.qlCalendarAdvance(Calendar,$D3042,B3043,"f",FALSE)</f>
        <v>61092</v>
      </c>
      <c r="E3043" s="139">
        <f>_xll.qlInterestRateIndexValueDate(IndexON,D3043)</f>
        <v>61092</v>
      </c>
      <c r="F3043" s="155">
        <f>IFERROR(_xll.qlIndexFixing(IndexON,D3043,TRUE,_xll.ohTrigger(RecalcTrigger,TriggerON)),NA())</f>
        <v>3.6100728811128135E-3</v>
      </c>
      <c r="H3043" s="42">
        <f>_xll.qlCalendarAdvance(Calendar,$H3042,B3043,"f",FALSE)</f>
        <v>61092</v>
      </c>
      <c r="I3043" s="139">
        <f>_xll.qlInterestRateIndexValueDate(Index1M,$H3043)</f>
        <v>61094</v>
      </c>
      <c r="J3043" s="144">
        <f>IFERROR(_xll.qlIndexFixing(Index1M,$H3043,TRUE,_xll.ohTrigger(RecalcTrigger,Trigger1M)),NA())</f>
        <v>3.5518360450667585E-3</v>
      </c>
      <c r="K3043" s="44">
        <f>IFERROR(_xll.qlIndexFixing(Index3M,H3043,TRUE,_xll.ohTrigger(RecalcTrigger,Trigger3M)),NA())</f>
        <v>3.7857048298458756E-3</v>
      </c>
      <c r="L3043" s="44">
        <f>IFERROR(_xll.qlIndexFixing(Index6M,$H3043,TRUE,_xll.ohTrigger(RecalcTrigger,Trigger6M)),NA())</f>
        <v>3.8415644230950213E-3</v>
      </c>
      <c r="M3043" s="145">
        <f>IFERROR(_xll.qlIndexFixing(Index1Y,$H3043,TRUE,_xll.ohTrigger(RecalcTrigger,Trigger1Y)),NA())</f>
        <v>4.1102638312630882E-3</v>
      </c>
      <c r="N3043" s="144">
        <f>IFERROR(_xll.qlIndexFixing(ONIndex1M,I3043,TRUE,_xll.ohTrigger(RecalcTrigger,Trigger1M)),NA())</f>
        <v>3.5475953420505135E-3</v>
      </c>
      <c r="O3043" s="44">
        <f>IFERROR(_xll.qlIndexFixing(ONIndex3M,I3043,TRUE,_xll.ohTrigger(RecalcTrigger,Trigger3M)),NA())</f>
        <v>3.7698907609229337E-3</v>
      </c>
      <c r="P3043" s="44">
        <f>IFERROR(_xll.qlIndexFixing(ONIndex6M,I3043,TRUE,_xll.ohTrigger(RecalcTrigger,Trigger6M)),NA())</f>
        <v>3.7324950061901063E-3</v>
      </c>
      <c r="Q3043" s="145">
        <f>IFERROR(_xll.qlIndexFixing(ONIndex1Y,I3043,TRUE,_xll.ohTrigger(RecalcTrigger,Trigger1Y)),NA())</f>
        <v>4.0439580244466811E-3</v>
      </c>
    </row>
    <row r="3044" spans="2:17" x14ac:dyDescent="0.2">
      <c r="B3044" s="39" t="s">
        <v>42</v>
      </c>
      <c r="D3044" s="42">
        <f>_xll.qlCalendarAdvance(Calendar,$D3043,B3044,"f",FALSE)</f>
        <v>61099</v>
      </c>
      <c r="E3044" s="139">
        <f>_xll.qlInterestRateIndexValueDate(IndexON,D3044)</f>
        <v>61099</v>
      </c>
      <c r="F3044" s="155">
        <f>IFERROR(_xll.qlIndexFixing(IndexON,D3044,TRUE,_xll.ohTrigger(RecalcTrigger,TriggerON)),NA())</f>
        <v>3.6122797641091609E-3</v>
      </c>
      <c r="H3044" s="42">
        <f>_xll.qlCalendarAdvance(Calendar,$H3043,B3044,"f",FALSE)</f>
        <v>61099</v>
      </c>
      <c r="I3044" s="139">
        <f>_xll.qlInterestRateIndexValueDate(Index1M,$H3044)</f>
        <v>61101</v>
      </c>
      <c r="J3044" s="144">
        <f>IFERROR(_xll.qlIndexFixing(Index1M,$H3044,TRUE,_xll.ohTrigger(RecalcTrigger,Trigger1M)),NA())</f>
        <v>3.5540848016876736E-3</v>
      </c>
      <c r="K3044" s="44">
        <f>IFERROR(_xll.qlIndexFixing(Index3M,H3044,TRUE,_xll.ohTrigger(RecalcTrigger,Trigger3M)),NA())</f>
        <v>3.7880929745625815E-3</v>
      </c>
      <c r="L3044" s="44">
        <f>IFERROR(_xll.qlIndexFixing(Index6M,$H3044,TRUE,_xll.ohTrigger(RecalcTrigger,Trigger6M)),NA())</f>
        <v>3.8498505524317962E-3</v>
      </c>
      <c r="M3044" s="145">
        <f>IFERROR(_xll.qlIndexFixing(Index1Y,$H3044,TRUE,_xll.ohTrigger(RecalcTrigger,Trigger1Y)),NA())</f>
        <v>4.1124859151686621E-3</v>
      </c>
      <c r="N3044" s="144">
        <f>IFERROR(_xll.qlIndexFixing(ONIndex1M,I3044,TRUE,_xll.ohTrigger(RecalcTrigger,Trigger1M)),NA())</f>
        <v>3.5498489448748671E-3</v>
      </c>
      <c r="O3044" s="44">
        <f>IFERROR(_xll.qlIndexFixing(ONIndex3M,I3044,TRUE,_xll.ohTrigger(RecalcTrigger,Trigger3M)),NA())</f>
        <v>3.7722986403387893E-3</v>
      </c>
      <c r="P3044" s="44">
        <f>IFERROR(_xll.qlIndexFixing(ONIndex6M,I3044,TRUE,_xll.ohTrigger(RecalcTrigger,Trigger6M)),NA())</f>
        <v>3.7413391528051676E-3</v>
      </c>
      <c r="Q3044" s="145">
        <f>IFERROR(_xll.qlIndexFixing(ONIndex1Y,I3044,TRUE,_xll.ohTrigger(RecalcTrigger,Trigger1Y)),NA())</f>
        <v>4.0462783450223583E-3</v>
      </c>
    </row>
    <row r="3045" spans="2:17" x14ac:dyDescent="0.2">
      <c r="B3045" s="39" t="s">
        <v>42</v>
      </c>
      <c r="D3045" s="42">
        <f>_xll.qlCalendarAdvance(Calendar,$D3044,B3045,"f",FALSE)</f>
        <v>61106</v>
      </c>
      <c r="E3045" s="139">
        <f>_xll.qlInterestRateIndexValueDate(IndexON,D3045)</f>
        <v>61106</v>
      </c>
      <c r="F3045" s="155">
        <f>IFERROR(_xll.qlIndexFixing(IndexON,D3045,TRUE,_xll.ohTrigger(RecalcTrigger,TriggerON)),NA())</f>
        <v>3.6144833800388909E-3</v>
      </c>
      <c r="H3045" s="42">
        <f>_xll.qlCalendarAdvance(Calendar,$H3044,B3045,"f",FALSE)</f>
        <v>61106</v>
      </c>
      <c r="I3045" s="139">
        <f>_xll.qlInterestRateIndexValueDate(Index1M,$H3045)</f>
        <v>61108</v>
      </c>
      <c r="J3045" s="144">
        <f>IFERROR(_xll.qlIndexFixing(Index1M,$H3045,TRUE,_xll.ohTrigger(RecalcTrigger,Trigger1M)),NA())</f>
        <v>3.556330180003453E-3</v>
      </c>
      <c r="K3045" s="44">
        <f>IFERROR(_xll.qlIndexFixing(Index3M,H3045,TRUE,_xll.ohTrigger(RecalcTrigger,Trigger3M)),NA())</f>
        <v>3.7904773336068526E-3</v>
      </c>
      <c r="L3045" s="44">
        <f>IFERROR(_xll.qlIndexFixing(Index6M,$H3045,TRUE,_xll.ohTrigger(RecalcTrigger,Trigger6M)),NA())</f>
        <v>3.8580900459883063E-3</v>
      </c>
      <c r="M3045" s="145">
        <f>IFERROR(_xll.qlIndexFixing(Index1Y,$H3045,TRUE,_xll.ohTrigger(RecalcTrigger,Trigger1Y)),NA())</f>
        <v>4.1148826778594164E-3</v>
      </c>
      <c r="N3045" s="144">
        <f>IFERROR(_xll.qlIndexFixing(ONIndex1M,I3045,TRUE,_xll.ohTrigger(RecalcTrigger,Trigger1M)),NA())</f>
        <v>3.5520991891058173E-3</v>
      </c>
      <c r="O3045" s="44">
        <f>IFERROR(_xll.qlIndexFixing(ONIndex3M,I3045,TRUE,_xll.ohTrigger(RecalcTrigger,Trigger3M)),NA())</f>
        <v>3.7747028113610526E-3</v>
      </c>
      <c r="P3045" s="44">
        <f>IFERROR(_xll.qlIndexFixing(ONIndex6M,I3045,TRUE,_xll.ohTrigger(RecalcTrigger,Trigger6M)),NA())</f>
        <v>3.7501378098081517E-3</v>
      </c>
      <c r="Q3045" s="145">
        <f>IFERROR(_xll.qlIndexFixing(ONIndex1Y,I3045,TRUE,_xll.ohTrigger(RecalcTrigger,Trigger1Y)),NA())</f>
        <v>4.0485947032475877E-3</v>
      </c>
    </row>
    <row r="3046" spans="2:17" x14ac:dyDescent="0.2">
      <c r="B3046" s="39" t="s">
        <v>42</v>
      </c>
      <c r="D3046" s="42">
        <f>_xll.qlCalendarAdvance(Calendar,$D3045,B3046,"f",FALSE)</f>
        <v>61113</v>
      </c>
      <c r="E3046" s="139">
        <f>_xll.qlInterestRateIndexValueDate(IndexON,D3046)</f>
        <v>61113</v>
      </c>
      <c r="F3046" s="155">
        <f>IFERROR(_xll.qlIndexFixing(IndexON,D3046,TRUE,_xll.ohTrigger(RecalcTrigger,TriggerON)),NA())</f>
        <v>3.6166837176310196E-3</v>
      </c>
      <c r="H3046" s="42">
        <f>_xll.qlCalendarAdvance(Calendar,$H3045,B3046,"f",FALSE)</f>
        <v>61113</v>
      </c>
      <c r="I3046" s="139">
        <f>_xll.qlInterestRateIndexValueDate(Index1M,$H3046)</f>
        <v>61115</v>
      </c>
      <c r="J3046" s="144">
        <f>IFERROR(_xll.qlIndexFixing(Index1M,$H3046,TRUE,_xll.ohTrigger(RecalcTrigger,Trigger1M)),NA())</f>
        <v>3.5585721684083804E-3</v>
      </c>
      <c r="K3046" s="44">
        <f>IFERROR(_xll.qlIndexFixing(Index3M,H3046,TRUE,_xll.ohTrigger(RecalcTrigger,Trigger3M)),NA())</f>
        <v>3.7928578941476337E-3</v>
      </c>
      <c r="L3046" s="44">
        <f>IFERROR(_xll.qlIndexFixing(Index6M,$H3046,TRUE,_xll.ohTrigger(RecalcTrigger,Trigger6M)),NA())</f>
        <v>3.8662828153019804E-3</v>
      </c>
      <c r="M3046" s="145">
        <f>IFERROR(_xll.qlIndexFixing(Index1Y,$H3046,TRUE,_xll.ohTrigger(RecalcTrigger,Trigger1Y)),NA())</f>
        <v>4.1169170893888257E-3</v>
      </c>
      <c r="N3046" s="144">
        <f>IFERROR(_xll.qlIndexFixing(ONIndex1M,I3046,TRUE,_xll.ohTrigger(RecalcTrigger,Trigger1M)),NA())</f>
        <v>3.5543460629927637E-3</v>
      </c>
      <c r="O3046" s="44">
        <f>IFERROR(_xll.qlIndexFixing(ONIndex3M,I3046,TRUE,_xll.ohTrigger(RecalcTrigger,Trigger3M)),NA())</f>
        <v>3.7771032611200184E-3</v>
      </c>
      <c r="P3046" s="44">
        <f>IFERROR(_xll.qlIndexFixing(ONIndex6M,I3046,TRUE,_xll.ohTrigger(RecalcTrigger,Trigger6M)),NA())</f>
        <v>3.7588908897490114E-3</v>
      </c>
      <c r="Q3046" s="145">
        <f>IFERROR(_xll.qlIndexFixing(ONIndex1Y,I3046,TRUE,_xll.ohTrigger(RecalcTrigger,Trigger1Y)),NA())</f>
        <v>4.0509070850536233E-3</v>
      </c>
    </row>
    <row r="3047" spans="2:17" x14ac:dyDescent="0.2">
      <c r="B3047" s="39" t="s">
        <v>42</v>
      </c>
      <c r="D3047" s="42">
        <f>_xll.qlCalendarAdvance(Calendar,$D3046,B3047,"f",FALSE)</f>
        <v>61120</v>
      </c>
      <c r="E3047" s="139">
        <f>_xll.qlInterestRateIndexValueDate(IndexON,D3047)</f>
        <v>61120</v>
      </c>
      <c r="F3047" s="155">
        <f>IFERROR(_xll.qlIndexFixing(IndexON,D3047,TRUE,_xll.ohTrigger(RecalcTrigger,TriggerON)),NA())</f>
        <v>3.6188807657744348E-3</v>
      </c>
      <c r="H3047" s="42">
        <f>_xll.qlCalendarAdvance(Calendar,$H3046,B3047,"f",FALSE)</f>
        <v>61120</v>
      </c>
      <c r="I3047" s="139">
        <f>_xll.qlInterestRateIndexValueDate(Index1M,$H3047)</f>
        <v>61122</v>
      </c>
      <c r="J3047" s="144">
        <f>IFERROR(_xll.qlIndexFixing(Index1M,$H3047,TRUE,_xll.ohTrigger(RecalcTrigger,Trigger1M)),NA())</f>
        <v>3.5608107552942414E-3</v>
      </c>
      <c r="K3047" s="44">
        <f>IFERROR(_xll.qlIndexFixing(Index3M,H3047,TRUE,_xll.ohTrigger(RecalcTrigger,Trigger3M)),NA())</f>
        <v>3.7954236702680113E-3</v>
      </c>
      <c r="L3047" s="44">
        <f>IFERROR(_xll.qlIndexFixing(Index6M,$H3047,TRUE,_xll.ohTrigger(RecalcTrigger,Trigger6M)),NA())</f>
        <v>3.8761865975463793E-3</v>
      </c>
      <c r="M3047" s="145">
        <f>IFERROR(_xll.qlIndexFixing(Index1Y,$H3047,TRUE,_xll.ohTrigger(RecalcTrigger,Trigger1Y)),NA())</f>
        <v>4.1191261521515404E-3</v>
      </c>
      <c r="N3047" s="144">
        <f>IFERROR(_xll.qlIndexFixing(ONIndex1M,I3047,TRUE,_xll.ohTrigger(RecalcTrigger,Trigger1M)),NA())</f>
        <v>3.5565895551048499E-3</v>
      </c>
      <c r="O3047" s="44">
        <f>IFERROR(_xll.qlIndexFixing(ONIndex3M,I3047,TRUE,_xll.ohTrigger(RecalcTrigger,Trigger3M)),NA())</f>
        <v>3.7794999765861093E-3</v>
      </c>
      <c r="P3047" s="44">
        <f>IFERROR(_xll.qlIndexFixing(ONIndex6M,I3047,TRUE,_xll.ohTrigger(RecalcTrigger,Trigger6M)),NA())</f>
        <v>3.7675983046980832E-3</v>
      </c>
      <c r="Q3047" s="145">
        <f>IFERROR(_xll.qlIndexFixing(ONIndex1Y,I3047,TRUE,_xll.ohTrigger(RecalcTrigger,Trigger1Y)),NA())</f>
        <v>4.0532154770911433E-3</v>
      </c>
    </row>
    <row r="3048" spans="2:17" x14ac:dyDescent="0.2">
      <c r="B3048" s="39" t="s">
        <v>42</v>
      </c>
      <c r="D3048" s="42">
        <f>_xll.qlCalendarAdvance(Calendar,$D3047,B3048,"f",FALSE)</f>
        <v>61127</v>
      </c>
      <c r="E3048" s="139">
        <f>_xll.qlInterestRateIndexValueDate(IndexON,D3048)</f>
        <v>61127</v>
      </c>
      <c r="F3048" s="155">
        <f>IFERROR(_xll.qlIndexFixing(IndexON,D3048,TRUE,_xll.ohTrigger(RecalcTrigger,TriggerON)),NA())</f>
        <v>3.6210745127185362E-3</v>
      </c>
      <c r="H3048" s="42">
        <f>_xll.qlCalendarAdvance(Calendar,$H3047,B3048,"f",FALSE)</f>
        <v>61127</v>
      </c>
      <c r="I3048" s="139">
        <f>_xll.qlInterestRateIndexValueDate(Index1M,$H3048)</f>
        <v>61129</v>
      </c>
      <c r="J3048" s="144">
        <f>IFERROR(_xll.qlIndexFixing(Index1M,$H3048,TRUE,_xll.ohTrigger(RecalcTrigger,Trigger1M)),NA())</f>
        <v>3.5630459290453276E-3</v>
      </c>
      <c r="K3048" s="44">
        <f>IFERROR(_xll.qlIndexFixing(Index3M,H3048,TRUE,_xll.ohTrigger(RecalcTrigger,Trigger3M)),NA())</f>
        <v>3.7977963446814752E-3</v>
      </c>
      <c r="L3048" s="44">
        <f>IFERROR(_xll.qlIndexFixing(Index6M,$H3048,TRUE,_xll.ohTrigger(RecalcTrigger,Trigger6M)),NA())</f>
        <v>3.884275769636823E-3</v>
      </c>
      <c r="M3048" s="145">
        <f>IFERROR(_xll.qlIndexFixing(Index1Y,$H3048,TRUE,_xll.ohTrigger(RecalcTrigger,Trigger1Y)),NA())</f>
        <v>4.1213308469812832E-3</v>
      </c>
      <c r="N3048" s="144">
        <f>IFERROR(_xll.qlIndexFixing(ONIndex1M,I3048,TRUE,_xll.ohTrigger(RecalcTrigger,Trigger1M)),NA())</f>
        <v>3.5588296536914754E-3</v>
      </c>
      <c r="O3048" s="44">
        <f>IFERROR(_xll.qlIndexFixing(ONIndex3M,I3048,TRUE,_xll.ohTrigger(RecalcTrigger,Trigger3M)),NA())</f>
        <v>3.7818929453692363E-3</v>
      </c>
      <c r="P3048" s="44">
        <f>IFERROR(_xll.qlIndexFixing(ONIndex6M,I3048,TRUE,_xll.ohTrigger(RecalcTrigger,Trigger6M)),NA())</f>
        <v>3.7762599669655117E-3</v>
      </c>
      <c r="Q3048" s="145">
        <f>IFERROR(_xll.qlIndexFixing(ONIndex1Y,I3048,TRUE,_xll.ohTrigger(RecalcTrigger,Trigger1Y)),NA())</f>
        <v>4.0555198656910818E-3</v>
      </c>
    </row>
    <row r="3049" spans="2:17" x14ac:dyDescent="0.2">
      <c r="B3049" s="39" t="s">
        <v>42</v>
      </c>
      <c r="D3049" s="42">
        <f>_xll.qlCalendarAdvance(Calendar,$D3048,B3049,"f",FALSE)</f>
        <v>61134</v>
      </c>
      <c r="E3049" s="139">
        <f>_xll.qlInterestRateIndexValueDate(IndexON,D3049)</f>
        <v>61134</v>
      </c>
      <c r="F3049" s="155">
        <f>IFERROR(_xll.qlIndexFixing(IndexON,D3049,TRUE,_xll.ohTrigger(RecalcTrigger,TriggerON)),NA())</f>
        <v>3.6232649474321477E-3</v>
      </c>
      <c r="H3049" s="42">
        <f>_xll.qlCalendarAdvance(Calendar,$H3048,B3049,"f",FALSE)</f>
        <v>61134</v>
      </c>
      <c r="I3049" s="139">
        <f>_xll.qlInterestRateIndexValueDate(Index1M,$H3049)</f>
        <v>61136</v>
      </c>
      <c r="J3049" s="144">
        <f>IFERROR(_xll.qlIndexFixing(Index1M,$H3049,TRUE,_xll.ohTrigger(RecalcTrigger,Trigger1M)),NA())</f>
        <v>3.5652776780609186E-3</v>
      </c>
      <c r="K3049" s="44">
        <f>IFERROR(_xll.qlIndexFixing(Index3M,H3049,TRUE,_xll.ohTrigger(RecalcTrigger,Trigger3M)),NA())</f>
        <v>3.8001651811588833E-3</v>
      </c>
      <c r="L3049" s="44">
        <f>IFERROR(_xll.qlIndexFixing(Index6M,$H3049,TRUE,_xll.ohTrigger(RecalcTrigger,Trigger6M)),NA())</f>
        <v>3.8923179321761763E-3</v>
      </c>
      <c r="M3049" s="145">
        <f>IFERROR(_xll.qlIndexFixing(Index1Y,$H3049,TRUE,_xll.ohTrigger(RecalcTrigger,Trigger1Y)),NA())</f>
        <v>4.1235311601018993E-3</v>
      </c>
      <c r="N3049" s="144">
        <f>IFERROR(_xll.qlIndexFixing(ONIndex1M,I3049,TRUE,_xll.ohTrigger(RecalcTrigger,Trigger1M)),NA())</f>
        <v>3.5610663473217841E-3</v>
      </c>
      <c r="O3049" s="44">
        <f>IFERROR(_xll.qlIndexFixing(ONIndex3M,I3049,TRUE,_xll.ohTrigger(RecalcTrigger,Trigger3M)),NA())</f>
        <v>3.7842821543598859E-3</v>
      </c>
      <c r="P3049" s="44">
        <f>IFERROR(_xll.qlIndexFixing(ONIndex6M,I3049,TRUE,_xll.ohTrigger(RecalcTrigger,Trigger6M)),NA())</f>
        <v>3.7848757891012497E-3</v>
      </c>
      <c r="Q3049" s="145">
        <f>IFERROR(_xll.qlIndexFixing(ONIndex1Y,I3049,TRUE,_xll.ohTrigger(RecalcTrigger,Trigger1Y)),NA())</f>
        <v>4.0578202368646288E-3</v>
      </c>
    </row>
    <row r="3050" spans="2:17" x14ac:dyDescent="0.2">
      <c r="B3050" s="39" t="s">
        <v>42</v>
      </c>
      <c r="D3050" s="42">
        <f>_xll.qlCalendarAdvance(Calendar,$D3049,B3050,"f",FALSE)</f>
        <v>61141</v>
      </c>
      <c r="E3050" s="139">
        <f>_xll.qlInterestRateIndexValueDate(IndexON,D3050)</f>
        <v>61141</v>
      </c>
      <c r="F3050" s="155">
        <f>IFERROR(_xll.qlIndexFixing(IndexON,D3050,TRUE,_xll.ohTrigger(RecalcTrigger,TriggerON)),NA())</f>
        <v>3.6254520586442851E-3</v>
      </c>
      <c r="H3050" s="42">
        <f>_xll.qlCalendarAdvance(Calendar,$H3049,B3050,"f",FALSE)</f>
        <v>61141</v>
      </c>
      <c r="I3050" s="139">
        <f>_xll.qlInterestRateIndexValueDate(Index1M,$H3050)</f>
        <v>61143</v>
      </c>
      <c r="J3050" s="144">
        <f>IFERROR(_xll.qlIndexFixing(Index1M,$H3050,TRUE,_xll.ohTrigger(RecalcTrigger,Trigger1M)),NA())</f>
        <v>3.5675059907278039E-3</v>
      </c>
      <c r="K3050" s="44">
        <f>IFERROR(_xll.qlIndexFixing(Index3M,H3050,TRUE,_xll.ohTrigger(RecalcTrigger,Trigger3M)),NA())</f>
        <v>3.8025301668696289E-3</v>
      </c>
      <c r="L3050" s="44">
        <f>IFERROR(_xll.qlIndexFixing(Index6M,$H3050,TRUE,_xll.ohTrigger(RecalcTrigger,Trigger6M)),NA())</f>
        <v>3.9003129966992899E-3</v>
      </c>
      <c r="M3050" s="145">
        <f>IFERROR(_xll.qlIndexFixing(Index1Y,$H3050,TRUE,_xll.ohTrigger(RecalcTrigger,Trigger1Y)),NA())</f>
        <v>4.1257270777374537E-3</v>
      </c>
      <c r="N3050" s="144">
        <f>IFERROR(_xll.qlIndexFixing(ONIndex1M,I3050,TRUE,_xll.ohTrigger(RecalcTrigger,Trigger1M)),NA())</f>
        <v>3.5632996241652393E-3</v>
      </c>
      <c r="O3050" s="44">
        <f>IFERROR(_xll.qlIndexFixing(ONIndex3M,I3050,TRUE,_xll.ohTrigger(RecalcTrigger,Trigger3M)),NA())</f>
        <v>3.7866675906883529E-3</v>
      </c>
      <c r="P3050" s="44">
        <f>IFERROR(_xll.qlIndexFixing(ONIndex6M,I3050,TRUE,_xll.ohTrigger(RecalcTrigger,Trigger6M)),NA())</f>
        <v>3.7934456830956975E-3</v>
      </c>
      <c r="Q3050" s="145">
        <f>IFERROR(_xll.qlIndexFixing(ONIndex1Y,I3050,TRUE,_xll.ohTrigger(RecalcTrigger,Trigger1Y)),NA())</f>
        <v>4.0601165771825265E-3</v>
      </c>
    </row>
    <row r="3051" spans="2:17" x14ac:dyDescent="0.2">
      <c r="B3051" s="39" t="s">
        <v>42</v>
      </c>
      <c r="D3051" s="42">
        <f>_xll.qlCalendarAdvance(Calendar,$D3050,B3051,"f",FALSE)</f>
        <v>61148</v>
      </c>
      <c r="E3051" s="139">
        <f>_xll.qlInterestRateIndexValueDate(IndexON,D3051)</f>
        <v>61148</v>
      </c>
      <c r="F3051" s="155">
        <f>IFERROR(_xll.qlIndexFixing(IndexON,D3051,TRUE,_xll.ohTrigger(RecalcTrigger,TriggerON)),NA())</f>
        <v>3.6276358348441562E-3</v>
      </c>
      <c r="H3051" s="42">
        <f>_xll.qlCalendarAdvance(Calendar,$H3050,B3051,"f",FALSE)</f>
        <v>61148</v>
      </c>
      <c r="I3051" s="139">
        <f>_xll.qlInterestRateIndexValueDate(Index1M,$H3051)</f>
        <v>61150</v>
      </c>
      <c r="J3051" s="144">
        <f>IFERROR(_xll.qlIndexFixing(Index1M,$H3051,TRUE,_xll.ohTrigger(RecalcTrigger,Trigger1M)),NA())</f>
        <v>3.5697308554402674E-3</v>
      </c>
      <c r="K3051" s="44">
        <f>IFERROR(_xll.qlIndexFixing(Index3M,H3051,TRUE,_xll.ohTrigger(RecalcTrigger,Trigger3M)),NA())</f>
        <v>3.804891288983976E-3</v>
      </c>
      <c r="L3051" s="44">
        <f>IFERROR(_xll.qlIndexFixing(Index6M,$H3051,TRUE,_xll.ohTrigger(RecalcTrigger,Trigger6M)),NA())</f>
        <v>3.906542702198596E-3</v>
      </c>
      <c r="M3051" s="145">
        <f>IFERROR(_xll.qlIndexFixing(Index1Y,$H3051,TRUE,_xll.ohTrigger(RecalcTrigger,Trigger1Y)),NA())</f>
        <v>4.1279185861115737E-3</v>
      </c>
      <c r="N3051" s="144">
        <f>IFERROR(_xll.qlIndexFixing(ONIndex1M,I3051,TRUE,_xll.ohTrigger(RecalcTrigger,Trigger1M)),NA())</f>
        <v>3.5655294727909848E-3</v>
      </c>
      <c r="O3051" s="44">
        <f>IFERROR(_xll.qlIndexFixing(ONIndex3M,I3051,TRUE,_xll.ohTrigger(RecalcTrigger,Trigger3M)),NA())</f>
        <v>3.7890492418046762E-3</v>
      </c>
      <c r="P3051" s="44">
        <f>IFERROR(_xll.qlIndexFixing(ONIndex6M,I3051,TRUE,_xll.ohTrigger(RecalcTrigger,Trigger6M)),NA())</f>
        <v>3.8019695613389359E-3</v>
      </c>
      <c r="Q3051" s="145">
        <f>IFERROR(_xll.qlIndexFixing(ONIndex1Y,I3051,TRUE,_xll.ohTrigger(RecalcTrigger,Trigger1Y)),NA())</f>
        <v>4.062408872815837E-3</v>
      </c>
    </row>
    <row r="3052" spans="2:17" x14ac:dyDescent="0.2">
      <c r="B3052" s="39" t="s">
        <v>42</v>
      </c>
      <c r="D3052" s="42">
        <f>_xll.qlCalendarAdvance(Calendar,$D3051,B3052,"f",FALSE)</f>
        <v>61155</v>
      </c>
      <c r="E3052" s="139">
        <f>_xll.qlInterestRateIndexValueDate(IndexON,D3052)</f>
        <v>61155</v>
      </c>
      <c r="F3052" s="155">
        <f>IFERROR(_xll.qlIndexFixing(IndexON,D3052,TRUE,_xll.ohTrigger(RecalcTrigger,TriggerON)),NA())</f>
        <v>3.6298162649206489E-3</v>
      </c>
      <c r="H3052" s="42">
        <f>_xll.qlCalendarAdvance(Calendar,$H3051,B3052,"f",FALSE)</f>
        <v>61155</v>
      </c>
      <c r="I3052" s="139">
        <f>_xll.qlInterestRateIndexValueDate(Index1M,$H3052)</f>
        <v>61157</v>
      </c>
      <c r="J3052" s="144">
        <f>IFERROR(_xll.qlIndexFixing(Index1M,$H3052,TRUE,_xll.ohTrigger(RecalcTrigger,Trigger1M)),NA())</f>
        <v>3.5719522605875964E-3</v>
      </c>
      <c r="K3052" s="44">
        <f>IFERROR(_xll.qlIndexFixing(Index3M,H3052,TRUE,_xll.ohTrigger(RecalcTrigger,Trigger3M)),NA())</f>
        <v>3.8072485346687104E-3</v>
      </c>
      <c r="L3052" s="44">
        <f>IFERROR(_xll.qlIndexFixing(Index6M,$H3052,TRUE,_xll.ohTrigger(RecalcTrigger,Trigger6M)),NA())</f>
        <v>3.9144532684640184E-3</v>
      </c>
      <c r="M3052" s="145">
        <f>IFERROR(_xll.qlIndexFixing(Index1Y,$H3052,TRUE,_xll.ohTrigger(RecalcTrigger,Trigger1Y)),NA())</f>
        <v>4.1301056714483225E-3</v>
      </c>
      <c r="N3052" s="144">
        <f>IFERROR(_xll.qlIndexFixing(ONIndex1M,I3052,TRUE,_xll.ohTrigger(RecalcTrigger,Trigger1M)),NA())</f>
        <v>3.5677558816082922E-3</v>
      </c>
      <c r="O3052" s="44">
        <f>IFERROR(_xll.qlIndexFixing(ONIndex3M,I3052,TRUE,_xll.ohTrigger(RecalcTrigger,Trigger3M)),NA())</f>
        <v>3.7914270948391504E-3</v>
      </c>
      <c r="P3052" s="44">
        <f>IFERROR(_xll.qlIndexFixing(ONIndex6M,I3052,TRUE,_xll.ohTrigger(RecalcTrigger,Trigger6M)),NA())</f>
        <v>3.8104473362210456E-3</v>
      </c>
      <c r="Q3052" s="145">
        <f>IFERROR(_xll.qlIndexFixing(ONIndex1Y,I3052,TRUE,_xll.ohTrigger(RecalcTrigger,Trigger1Y)),NA())</f>
        <v>4.0646971101754303E-3</v>
      </c>
    </row>
    <row r="3053" spans="2:17" x14ac:dyDescent="0.2">
      <c r="B3053" s="39" t="s">
        <v>42</v>
      </c>
      <c r="D3053" s="42">
        <f>_xll.qlCalendarAdvance(Calendar,$D3052,B3053,"f",FALSE)</f>
        <v>61162</v>
      </c>
      <c r="E3053" s="139">
        <f>_xll.qlInterestRateIndexValueDate(IndexON,D3053)</f>
        <v>61162</v>
      </c>
      <c r="F3053" s="155">
        <f>IFERROR(_xll.qlIndexFixing(IndexON,D3053,TRUE,_xll.ohTrigger(RecalcTrigger,TriggerON)),NA())</f>
        <v>3.6319933372830349E-3</v>
      </c>
      <c r="H3053" s="42">
        <f>_xll.qlCalendarAdvance(Calendar,$H3052,B3053,"f",FALSE)</f>
        <v>61162</v>
      </c>
      <c r="I3053" s="139">
        <f>_xll.qlInterestRateIndexValueDate(Index1M,$H3053)</f>
        <v>61164</v>
      </c>
      <c r="J3053" s="144">
        <f>IFERROR(_xll.qlIndexFixing(Index1M,$H3053,TRUE,_xll.ohTrigger(RecalcTrigger,Trigger1M)),NA())</f>
        <v>3.5741701945590787E-3</v>
      </c>
      <c r="K3053" s="44">
        <f>IFERROR(_xll.qlIndexFixing(Index3M,H3053,TRUE,_xll.ohTrigger(RecalcTrigger,Trigger3M)),NA())</f>
        <v>3.8096018910949644E-3</v>
      </c>
      <c r="L3053" s="44">
        <f>IFERROR(_xll.qlIndexFixing(Index6M,$H3053,TRUE,_xll.ohTrigger(RecalcTrigger,Trigger6M)),NA())</f>
        <v>3.9223164913080163E-3</v>
      </c>
      <c r="M3053" s="145">
        <f>IFERROR(_xll.qlIndexFixing(Index1Y,$H3053,TRUE,_xll.ohTrigger(RecalcTrigger,Trigger1Y)),NA())</f>
        <v>4.1322883199706771E-3</v>
      </c>
      <c r="N3053" s="144">
        <f>IFERROR(_xll.qlIndexFixing(ONIndex1M,I3053,TRUE,_xll.ohTrigger(RecalcTrigger,Trigger1M)),NA())</f>
        <v>3.569978838946497E-3</v>
      </c>
      <c r="O3053" s="44">
        <f>IFERROR(_xll.qlIndexFixing(ONIndex3M,I3053,TRUE,_xll.ohTrigger(RecalcTrigger,Trigger3M)),NA())</f>
        <v>3.7938011367621982E-3</v>
      </c>
      <c r="P3053" s="44">
        <f>IFERROR(_xll.qlIndexFixing(ONIndex6M,I3053,TRUE,_xll.ohTrigger(RecalcTrigger,Trigger6M)),NA())</f>
        <v>3.8188789199722351E-3</v>
      </c>
      <c r="Q3053" s="145">
        <f>IFERROR(_xll.qlIndexFixing(ONIndex1Y,I3053,TRUE,_xll.ohTrigger(RecalcTrigger,Trigger1Y)),NA())</f>
        <v>4.0669812755922408E-3</v>
      </c>
    </row>
    <row r="3054" spans="2:17" x14ac:dyDescent="0.2">
      <c r="B3054" s="39" t="s">
        <v>42</v>
      </c>
      <c r="D3054" s="42">
        <f>_xll.qlCalendarAdvance(Calendar,$D3053,B3054,"f",FALSE)</f>
        <v>61169</v>
      </c>
      <c r="E3054" s="139">
        <f>_xll.qlInterestRateIndexValueDate(IndexON,D3054)</f>
        <v>61169</v>
      </c>
      <c r="F3054" s="155">
        <f>IFERROR(_xll.qlIndexFixing(IndexON,D3054,TRUE,_xll.ohTrigger(RecalcTrigger,TriggerON)),NA())</f>
        <v>3.6341670409001381E-3</v>
      </c>
      <c r="H3054" s="42">
        <f>_xll.qlCalendarAdvance(Calendar,$H3053,B3054,"f",FALSE)</f>
        <v>61169</v>
      </c>
      <c r="I3054" s="139">
        <f>_xll.qlInterestRateIndexValueDate(Index1M,$H3054)</f>
        <v>61171</v>
      </c>
      <c r="J3054" s="144">
        <f>IFERROR(_xll.qlIndexFixing(Index1M,$H3054,TRUE,_xll.ohTrigger(RecalcTrigger,Trigger1M)),NA())</f>
        <v>3.5763846457514958E-3</v>
      </c>
      <c r="K3054" s="44">
        <f>IFERROR(_xll.qlIndexFixing(Index3M,H3054,TRUE,_xll.ohTrigger(RecalcTrigger,Trigger3M)),NA())</f>
        <v>3.8119513454312631E-3</v>
      </c>
      <c r="L3054" s="44">
        <f>IFERROR(_xll.qlIndexFixing(Index6M,$H3054,TRUE,_xll.ohTrigger(RecalcTrigger,Trigger6M)),NA())</f>
        <v>3.9301322822833098E-3</v>
      </c>
      <c r="M3054" s="145">
        <f>IFERROR(_xll.qlIndexFixing(Index1Y,$H3054,TRUE,_xll.ohTrigger(RecalcTrigger,Trigger1Y)),NA())</f>
        <v>4.1344665179029174E-3</v>
      </c>
      <c r="N3054" s="144">
        <f>IFERROR(_xll.qlIndexFixing(ONIndex1M,I3054,TRUE,_xll.ohTrigger(RecalcTrigger,Trigger1M)),NA())</f>
        <v>3.572198333214871E-3</v>
      </c>
      <c r="O3054" s="44">
        <f>IFERROR(_xll.qlIndexFixing(ONIndex3M,I3054,TRUE,_xll.ohTrigger(RecalcTrigger,Trigger3M)),NA())</f>
        <v>3.7961713549439224E-3</v>
      </c>
      <c r="P3054" s="44">
        <f>IFERROR(_xll.qlIndexFixing(ONIndex6M,I3054,TRUE,_xll.ohTrigger(RecalcTrigger,Trigger6M)),NA())</f>
        <v>3.8272642247427768E-3</v>
      </c>
      <c r="Q3054" s="145">
        <f>IFERROR(_xll.qlIndexFixing(ONIndex1Y,I3054,TRUE,_xll.ohTrigger(RecalcTrigger,Trigger1Y)),NA())</f>
        <v>4.0692613552373302E-3</v>
      </c>
    </row>
    <row r="3055" spans="2:17" x14ac:dyDescent="0.2">
      <c r="B3055" s="39" t="s">
        <v>42</v>
      </c>
      <c r="D3055" s="42">
        <f>_xll.qlCalendarAdvance(Calendar,$D3054,B3055,"f",FALSE)</f>
        <v>61176</v>
      </c>
      <c r="E3055" s="139">
        <f>_xll.qlInterestRateIndexValueDate(IndexON,D3055)</f>
        <v>61176</v>
      </c>
      <c r="F3055" s="155">
        <f>IFERROR(_xll.qlIndexFixing(IndexON,D3055,TRUE,_xll.ohTrigger(RecalcTrigger,TriggerON)),NA())</f>
        <v>3.6363373642611663E-3</v>
      </c>
      <c r="H3055" s="42">
        <f>_xll.qlCalendarAdvance(Calendar,$H3054,B3055,"f",FALSE)</f>
        <v>61176</v>
      </c>
      <c r="I3055" s="139">
        <f>_xll.qlInterestRateIndexValueDate(Index1M,$H3055)</f>
        <v>61178</v>
      </c>
      <c r="J3055" s="144">
        <f>IFERROR(_xll.qlIndexFixing(Index1M,$H3055,TRUE,_xll.ohTrigger(RecalcTrigger,Trigger1M)),NA())</f>
        <v>3.578069326616651E-3</v>
      </c>
      <c r="K3055" s="44">
        <f>IFERROR(_xll.qlIndexFixing(Index3M,H3055,TRUE,_xll.ohTrigger(RecalcTrigger,Trigger3M)),NA())</f>
        <v>3.8142968848461313E-3</v>
      </c>
      <c r="L3055" s="44">
        <f>IFERROR(_xll.qlIndexFixing(Index6M,$H3055,TRUE,_xll.ohTrigger(RecalcTrigger,Trigger6M)),NA())</f>
        <v>3.9379005529456721E-3</v>
      </c>
      <c r="M3055" s="145">
        <f>IFERROR(_xll.qlIndexFixing(Index1Y,$H3055,TRUE,_xll.ohTrigger(RecalcTrigger,Trigger1Y)),NA())</f>
        <v>4.1361120227575631E-3</v>
      </c>
      <c r="N3055" s="144">
        <f>IFERROR(_xll.qlIndexFixing(ONIndex1M,I3055,TRUE,_xll.ohTrigger(RecalcTrigger,Trigger1M)),NA())</f>
        <v>3.5744143528226857E-3</v>
      </c>
      <c r="O3055" s="44">
        <f>IFERROR(_xll.qlIndexFixing(ONIndex3M,I3055,TRUE,_xll.ohTrigger(RecalcTrigger,Trigger3M)),NA())</f>
        <v>3.7985377365146178E-3</v>
      </c>
      <c r="P3055" s="44">
        <f>IFERROR(_xll.qlIndexFixing(ONIndex6M,I3055,TRUE,_xll.ohTrigger(RecalcTrigger,Trigger6M)),NA())</f>
        <v>3.8356031630026877E-3</v>
      </c>
      <c r="Q3055" s="145">
        <f>IFERROR(_xll.qlIndexFixing(ONIndex1Y,I3055,TRUE,_xll.ohTrigger(RecalcTrigger,Trigger1Y)),NA())</f>
        <v>4.0715373355215689E-3</v>
      </c>
    </row>
    <row r="3056" spans="2:17" x14ac:dyDescent="0.2">
      <c r="B3056" s="39" t="s">
        <v>42</v>
      </c>
      <c r="D3056" s="42">
        <f>_xll.qlCalendarAdvance(Calendar,$D3055,B3056,"f",FALSE)</f>
        <v>61183</v>
      </c>
      <c r="E3056" s="139">
        <f>_xll.qlInterestRateIndexValueDate(IndexON,D3056)</f>
        <v>61183</v>
      </c>
      <c r="F3056" s="155">
        <f>IFERROR(_xll.qlIndexFixing(IndexON,D3056,TRUE,_xll.ohTrigger(RecalcTrigger,TriggerON)),NA())</f>
        <v>3.6385042961750713E-3</v>
      </c>
      <c r="H3056" s="42">
        <f>_xll.qlCalendarAdvance(Calendar,$H3055,B3056,"f",FALSE)</f>
        <v>61183</v>
      </c>
      <c r="I3056" s="139">
        <f>_xll.qlInterestRateIndexValueDate(Index1M,$H3056)</f>
        <v>61185</v>
      </c>
      <c r="J3056" s="144">
        <f>IFERROR(_xll.qlIndexFixing(Index1M,$H3056,TRUE,_xll.ohTrigger(RecalcTrigger,Trigger1M)),NA())</f>
        <v>3.5808030533587831E-3</v>
      </c>
      <c r="K3056" s="44">
        <f>IFERROR(_xll.qlIndexFixing(Index3M,H3056,TRUE,_xll.ohTrigger(RecalcTrigger,Trigger3M)),NA())</f>
        <v>3.8166384965089627E-3</v>
      </c>
      <c r="L3056" s="44">
        <f>IFERROR(_xll.qlIndexFixing(Index6M,$H3056,TRUE,_xll.ohTrigger(RecalcTrigger,Trigger6M)),NA())</f>
        <v>3.9472893716484218E-3</v>
      </c>
      <c r="M3056" s="145">
        <f>IFERROR(_xll.qlIndexFixing(Index1Y,$H3056,TRUE,_xll.ohTrigger(RecalcTrigger,Trigger1Y)),NA())</f>
        <v>4.1388095068898342E-3</v>
      </c>
      <c r="N3056" s="144">
        <f>IFERROR(_xll.qlIndexFixing(ONIndex1M,I3056,TRUE,_xll.ohTrigger(RecalcTrigger,Trigger1M)),NA())</f>
        <v>3.5766268860992767E-3</v>
      </c>
      <c r="O3056" s="44">
        <f>IFERROR(_xll.qlIndexFixing(ONIndex3M,I3056,TRUE,_xll.ohTrigger(RecalcTrigger,Trigger3M)),NA())</f>
        <v>3.8009002687644511E-3</v>
      </c>
      <c r="P3056" s="44">
        <f>IFERROR(_xll.qlIndexFixing(ONIndex6M,I3056,TRUE,_xll.ohTrigger(RecalcTrigger,Trigger6M)),NA())</f>
        <v>3.8438956470621122E-3</v>
      </c>
      <c r="Q3056" s="145">
        <f>IFERROR(_xll.qlIndexFixing(ONIndex1Y,I3056,TRUE,_xll.ohTrigger(RecalcTrigger,Trigger1Y)),NA())</f>
        <v>4.0738092026959549E-3</v>
      </c>
    </row>
    <row r="3057" spans="2:17" x14ac:dyDescent="0.2">
      <c r="B3057" s="39" t="s">
        <v>42</v>
      </c>
      <c r="D3057" s="42">
        <f>_xll.qlCalendarAdvance(Calendar,$D3056,B3057,"f",FALSE)</f>
        <v>61190</v>
      </c>
      <c r="E3057" s="139">
        <f>_xll.qlInterestRateIndexValueDate(IndexON,D3057)</f>
        <v>61190</v>
      </c>
      <c r="F3057" s="155">
        <f>IFERROR(_xll.qlIndexFixing(IndexON,D3057,TRUE,_xll.ohTrigger(RecalcTrigger,TriggerON)),NA())</f>
        <v>3.6406678251310609E-3</v>
      </c>
      <c r="H3057" s="42">
        <f>_xll.qlCalendarAdvance(Calendar,$H3056,B3057,"f",FALSE)</f>
        <v>61190</v>
      </c>
      <c r="I3057" s="139">
        <f>_xll.qlInterestRateIndexValueDate(Index1M,$H3057)</f>
        <v>61192</v>
      </c>
      <c r="J3057" s="144">
        <f>IFERROR(_xll.qlIndexFixing(Index1M,$H3057,TRUE,_xll.ohTrigger(RecalcTrigger,Trigger1M)),NA())</f>
        <v>3.5830069865547265E-3</v>
      </c>
      <c r="K3057" s="44">
        <f>IFERROR(_xll.qlIndexFixing(Index3M,H3057,TRUE,_xll.ohTrigger(RecalcTrigger,Trigger3M)),NA())</f>
        <v>3.8189761675891513E-3</v>
      </c>
      <c r="L3057" s="44">
        <f>IFERROR(_xll.qlIndexFixing(Index6M,$H3057,TRUE,_xll.ohTrigger(RecalcTrigger,Trigger6M)),NA())</f>
        <v>3.9549522731750723E-3</v>
      </c>
      <c r="M3057" s="145">
        <f>IFERROR(_xll.qlIndexFixing(Index1Y,$H3057,TRUE,_xll.ohTrigger(RecalcTrigger,Trigger1Y)),NA())</f>
        <v>4.1409742703917675E-3</v>
      </c>
      <c r="N3057" s="144">
        <f>IFERROR(_xll.qlIndexFixing(ONIndex1M,I3057,TRUE,_xll.ohTrigger(RecalcTrigger,Trigger1M)),NA())</f>
        <v>3.5788359215338517E-3</v>
      </c>
      <c r="O3057" s="44">
        <f>IFERROR(_xll.qlIndexFixing(ONIndex3M,I3057,TRUE,_xll.ohTrigger(RecalcTrigger,Trigger3M)),NA())</f>
        <v>3.803258938823717E-3</v>
      </c>
      <c r="P3057" s="44">
        <f>IFERROR(_xll.qlIndexFixing(ONIndex6M,I3057,TRUE,_xll.ohTrigger(RecalcTrigger,Trigger6M)),NA())</f>
        <v>3.8521415890713229E-3</v>
      </c>
      <c r="Q3057" s="145">
        <f>IFERROR(_xll.qlIndexFixing(ONIndex1Y,I3057,TRUE,_xll.ohTrigger(RecalcTrigger,Trigger1Y)),NA())</f>
        <v>4.0760769430914223E-3</v>
      </c>
    </row>
    <row r="3058" spans="2:17" x14ac:dyDescent="0.2">
      <c r="B3058" s="39" t="s">
        <v>42</v>
      </c>
      <c r="D3058" s="42">
        <f>_xll.qlCalendarAdvance(Calendar,$D3057,B3058,"f",FALSE)</f>
        <v>61197</v>
      </c>
      <c r="E3058" s="139">
        <f>_xll.qlInterestRateIndexValueDate(IndexON,D3058)</f>
        <v>61197</v>
      </c>
      <c r="F3058" s="155">
        <f>IFERROR(_xll.qlIndexFixing(IndexON,D3058,TRUE,_xll.ohTrigger(RecalcTrigger,TriggerON)),NA())</f>
        <v>3.642827940018023E-3</v>
      </c>
      <c r="H3058" s="42">
        <f>_xll.qlCalendarAdvance(Calendar,$H3057,B3058,"f",FALSE)</f>
        <v>61197</v>
      </c>
      <c r="I3058" s="139">
        <f>_xll.qlInterestRateIndexValueDate(Index1M,$H3058)</f>
        <v>61199</v>
      </c>
      <c r="J3058" s="144">
        <f>IFERROR(_xll.qlIndexFixing(Index1M,$H3058,TRUE,_xll.ohTrigger(RecalcTrigger,Trigger1M)),NA())</f>
        <v>3.5852073905337511E-3</v>
      </c>
      <c r="K3058" s="44">
        <f>IFERROR(_xll.qlIndexFixing(Index3M,H3058,TRUE,_xll.ohTrigger(RecalcTrigger,Trigger3M)),NA())</f>
        <v>3.8213098852560908E-3</v>
      </c>
      <c r="L3058" s="44">
        <f>IFERROR(_xll.qlIndexFixing(Index6M,$H3058,TRUE,_xll.ohTrigger(RecalcTrigger,Trigger6M)),NA())</f>
        <v>3.9625673690300437E-3</v>
      </c>
      <c r="M3058" s="145">
        <f>IFERROR(_xll.qlIndexFixing(Index1Y,$H3058,TRUE,_xll.ohTrigger(RecalcTrigger,Trigger1Y)),NA())</f>
        <v>4.1431345281967985E-3</v>
      </c>
      <c r="N3058" s="144">
        <f>IFERROR(_xll.qlIndexFixing(ONIndex1M,I3058,TRUE,_xll.ohTrigger(RecalcTrigger,Trigger1M)),NA())</f>
        <v>3.5810414474557462E-3</v>
      </c>
      <c r="O3058" s="44">
        <f>IFERROR(_xll.qlIndexFixing(ONIndex3M,I3058,TRUE,_xll.ohTrigger(RecalcTrigger,Trigger3M)),NA())</f>
        <v>3.8056137337427742E-3</v>
      </c>
      <c r="P3058" s="44">
        <f>IFERROR(_xll.qlIndexFixing(ONIndex6M,I3058,TRUE,_xll.ohTrigger(RecalcTrigger,Trigger6M)),NA())</f>
        <v>3.8603409013404644E-3</v>
      </c>
      <c r="Q3058" s="145">
        <f>IFERROR(_xll.qlIndexFixing(ONIndex1Y,I3058,TRUE,_xll.ohTrigger(RecalcTrigger,Trigger1Y)),NA())</f>
        <v>4.0783405431188413E-3</v>
      </c>
    </row>
    <row r="3059" spans="2:17" x14ac:dyDescent="0.2">
      <c r="B3059" s="39" t="s">
        <v>42</v>
      </c>
      <c r="D3059" s="42">
        <f>_xll.qlCalendarAdvance(Calendar,$D3058,B3059,"f",FALSE)</f>
        <v>61204</v>
      </c>
      <c r="E3059" s="139">
        <f>_xll.qlInterestRateIndexValueDate(IndexON,D3059)</f>
        <v>61204</v>
      </c>
      <c r="F3059" s="155">
        <f>IFERROR(_xll.qlIndexFixing(IndexON,D3059,TRUE,_xll.ohTrigger(RecalcTrigger,TriggerON)),NA())</f>
        <v>3.6449846294850374E-3</v>
      </c>
      <c r="H3059" s="42">
        <f>_xll.qlCalendarAdvance(Calendar,$H3058,B3059,"f",FALSE)</f>
        <v>61204</v>
      </c>
      <c r="I3059" s="139">
        <f>_xll.qlInterestRateIndexValueDate(Index1M,$H3059)</f>
        <v>61206</v>
      </c>
      <c r="J3059" s="144">
        <f>IFERROR(_xll.qlIndexFixing(Index1M,$H3059,TRUE,_xll.ohTrigger(RecalcTrigger,Trigger1M)),NA())</f>
        <v>3.5874042536901407E-3</v>
      </c>
      <c r="K3059" s="44">
        <f>IFERROR(_xll.qlIndexFixing(Index3M,H3059,TRUE,_xll.ohTrigger(RecalcTrigger,Trigger3M)),NA())</f>
        <v>3.8236396366765689E-3</v>
      </c>
      <c r="L3059" s="44">
        <f>IFERROR(_xll.qlIndexFixing(Index6M,$H3059,TRUE,_xll.ohTrigger(RecalcTrigger,Trigger6M)),NA())</f>
        <v>3.9701345707645174E-3</v>
      </c>
      <c r="M3059" s="145">
        <f>IFERROR(_xll.qlIndexFixing(Index1Y,$H3059,TRUE,_xll.ohTrigger(RecalcTrigger,Trigger1Y)),NA())</f>
        <v>4.1452902665287724E-3</v>
      </c>
      <c r="N3059" s="144">
        <f>IFERROR(_xll.qlIndexFixing(ONIndex1M,I3059,TRUE,_xll.ohTrigger(RecalcTrigger,Trigger1M)),NA())</f>
        <v>3.5832434522742318E-3</v>
      </c>
      <c r="O3059" s="44">
        <f>IFERROR(_xll.qlIndexFixing(ONIndex3M,I3059,TRUE,_xll.ohTrigger(RecalcTrigger,Trigger3M)),NA())</f>
        <v>3.8079646408917256E-3</v>
      </c>
      <c r="P3059" s="44">
        <f>IFERROR(_xll.qlIndexFixing(ONIndex6M,I3059,TRUE,_xll.ohTrigger(RecalcTrigger,Trigger6M)),NA())</f>
        <v>3.8684934963395534E-3</v>
      </c>
      <c r="Q3059" s="145">
        <f>IFERROR(_xll.qlIndexFixing(ONIndex1Y,I3059,TRUE,_xll.ohTrigger(RecalcTrigger,Trigger1Y)),NA())</f>
        <v>4.0805999888693378E-3</v>
      </c>
    </row>
    <row r="3060" spans="2:17" x14ac:dyDescent="0.2">
      <c r="B3060" s="39" t="s">
        <v>42</v>
      </c>
      <c r="D3060" s="42">
        <f>_xll.qlCalendarAdvance(Calendar,$D3059,B3060,"f",FALSE)</f>
        <v>61211</v>
      </c>
      <c r="E3060" s="139">
        <f>_xll.qlInterestRateIndexValueDate(IndexON,D3060)</f>
        <v>61211</v>
      </c>
      <c r="F3060" s="155">
        <f>IFERROR(_xll.qlIndexFixing(IndexON,D3060,TRUE,_xll.ohTrigger(RecalcTrigger,TriggerON)),NA())</f>
        <v>3.647137882181184E-3</v>
      </c>
      <c r="H3060" s="42">
        <f>_xll.qlCalendarAdvance(Calendar,$H3059,B3060,"f",FALSE)</f>
        <v>61211</v>
      </c>
      <c r="I3060" s="139">
        <f>_xll.qlInterestRateIndexValueDate(Index1M,$H3060)</f>
        <v>61213</v>
      </c>
      <c r="J3060" s="144">
        <f>IFERROR(_xll.qlIndexFixing(Index1M,$H3060,TRUE,_xll.ohTrigger(RecalcTrigger,Trigger1M)),NA())</f>
        <v>3.5895975644106848E-3</v>
      </c>
      <c r="K3060" s="44">
        <f>IFERROR(_xll.qlIndexFixing(Index3M,H3060,TRUE,_xll.ohTrigger(RecalcTrigger,Trigger3M)),NA())</f>
        <v>3.8259654090225855E-3</v>
      </c>
      <c r="L3060" s="44">
        <f>IFERROR(_xll.qlIndexFixing(Index6M,$H3060,TRUE,_xll.ohTrigger(RecalcTrigger,Trigger6M)),NA())</f>
        <v>3.9776537899348322E-3</v>
      </c>
      <c r="M3060" s="145">
        <f>IFERROR(_xll.qlIndexFixing(Index1Y,$H3060,TRUE,_xll.ohTrigger(RecalcTrigger,Trigger1Y)),NA())</f>
        <v>4.1474414716104495E-3</v>
      </c>
      <c r="N3060" s="144">
        <f>IFERROR(_xll.qlIndexFixing(ONIndex1M,I3060,TRUE,_xll.ohTrigger(RecalcTrigger,Trigger1M)),NA())</f>
        <v>3.5854419244785163E-3</v>
      </c>
      <c r="O3060" s="44">
        <f>IFERROR(_xll.qlIndexFixing(ONIndex3M,I3060,TRUE,_xll.ohTrigger(RecalcTrigger,Trigger3M)),NA())</f>
        <v>3.8103116474008658E-3</v>
      </c>
      <c r="P3060" s="44">
        <f>IFERROR(_xll.qlIndexFixing(ONIndex6M,I3060,TRUE,_xll.ohTrigger(RecalcTrigger,Trigger6M)),NA())</f>
        <v>3.8765992861389265E-3</v>
      </c>
      <c r="Q3060" s="145">
        <f>IFERROR(_xll.qlIndexFixing(ONIndex1Y,I3060,TRUE,_xll.ohTrigger(RecalcTrigger,Trigger1Y)),NA())</f>
        <v>4.0828552669136542E-3</v>
      </c>
    </row>
    <row r="3061" spans="2:17" x14ac:dyDescent="0.2">
      <c r="B3061" s="39" t="s">
        <v>42</v>
      </c>
      <c r="D3061" s="42">
        <f>_xll.qlCalendarAdvance(Calendar,$D3060,B3061,"f",FALSE)</f>
        <v>61218</v>
      </c>
      <c r="E3061" s="139">
        <f>_xll.qlInterestRateIndexValueDate(IndexON,D3061)</f>
        <v>61218</v>
      </c>
      <c r="F3061" s="155">
        <f>IFERROR(_xll.qlIndexFixing(IndexON,D3061,TRUE,_xll.ohTrigger(RecalcTrigger,TriggerON)),NA())</f>
        <v>3.6492876866756063E-3</v>
      </c>
      <c r="H3061" s="42">
        <f>_xll.qlCalendarAdvance(Calendar,$H3060,B3061,"f",FALSE)</f>
        <v>61218</v>
      </c>
      <c r="I3061" s="139">
        <f>_xll.qlInterestRateIndexValueDate(Index1M,$H3061)</f>
        <v>61220</v>
      </c>
      <c r="J3061" s="144">
        <f>IFERROR(_xll.qlIndexFixing(Index1M,$H3061,TRUE,_xll.ohTrigger(RecalcTrigger,Trigger1M)),NA())</f>
        <v>3.591787311087169E-3</v>
      </c>
      <c r="K3061" s="44">
        <f>IFERROR(_xll.qlIndexFixing(Index3M,H3061,TRUE,_xll.ohTrigger(RecalcTrigger,Trigger3M)),NA())</f>
        <v>3.8282871894600593E-3</v>
      </c>
      <c r="L3061" s="44">
        <f>IFERROR(_xll.qlIndexFixing(Index6M,$H3061,TRUE,_xll.ohTrigger(RecalcTrigger,Trigger6M)),NA())</f>
        <v>3.9851249380960388E-3</v>
      </c>
      <c r="M3061" s="145">
        <f>IFERROR(_xll.qlIndexFixing(Index1Y,$H3061,TRUE,_xll.ohTrigger(RecalcTrigger,Trigger1Y)),NA())</f>
        <v>4.1495881296650244E-3</v>
      </c>
      <c r="N3061" s="144">
        <f>IFERROR(_xll.qlIndexFixing(ONIndex1M,I3061,TRUE,_xll.ohTrigger(RecalcTrigger,Trigger1M)),NA())</f>
        <v>3.5876368523979352E-3</v>
      </c>
      <c r="O3061" s="44">
        <f>IFERROR(_xll.qlIndexFixing(ONIndex3M,I3061,TRUE,_xll.ohTrigger(RecalcTrigger,Trigger3M)),NA())</f>
        <v>3.8126547404804256E-3</v>
      </c>
      <c r="P3061" s="44">
        <f>IFERROR(_xll.qlIndexFixing(ONIndex6M,I3061,TRUE,_xll.ohTrigger(RecalcTrigger,Trigger6M)),NA())</f>
        <v>3.8846581831286642E-3</v>
      </c>
      <c r="Q3061" s="145">
        <f>IFERROR(_xll.qlIndexFixing(ONIndex1Y,I3061,TRUE,_xll.ohTrigger(RecalcTrigger,Trigger1Y)),NA())</f>
        <v>4.0851063634228524E-3</v>
      </c>
    </row>
    <row r="3062" spans="2:17" x14ac:dyDescent="0.2">
      <c r="B3062" s="39" t="s">
        <v>42</v>
      </c>
      <c r="D3062" s="42">
        <f>_xll.qlCalendarAdvance(Calendar,$D3061,B3062,"f",FALSE)</f>
        <v>61225</v>
      </c>
      <c r="E3062" s="139">
        <f>_xll.qlInterestRateIndexValueDate(IndexON,D3062)</f>
        <v>61225</v>
      </c>
      <c r="F3062" s="155">
        <f>IFERROR(_xll.qlIndexFixing(IndexON,D3062,TRUE,_xll.ohTrigger(RecalcTrigger,TriggerON)),NA())</f>
        <v>3.6514340319371286E-3</v>
      </c>
      <c r="H3062" s="42">
        <f>_xll.qlCalendarAdvance(Calendar,$H3061,B3062,"f",FALSE)</f>
        <v>61225</v>
      </c>
      <c r="I3062" s="139">
        <f>_xll.qlInterestRateIndexValueDate(Index1M,$H3062)</f>
        <v>61227</v>
      </c>
      <c r="J3062" s="144">
        <f>IFERROR(_xll.qlIndexFixing(Index1M,$H3062,TRUE,_xll.ohTrigger(RecalcTrigger,Trigger1M)),NA())</f>
        <v>3.5939734821163749E-3</v>
      </c>
      <c r="K3062" s="44">
        <f>IFERROR(_xll.qlIndexFixing(Index3M,H3062,TRUE,_xll.ohTrigger(RecalcTrigger,Trigger3M)),NA())</f>
        <v>3.830604965160122E-3</v>
      </c>
      <c r="L3062" s="44">
        <f>IFERROR(_xll.qlIndexFixing(Index6M,$H3062,TRUE,_xll.ohTrigger(RecalcTrigger,Trigger6M)),NA())</f>
        <v>3.992547926807484E-3</v>
      </c>
      <c r="M3062" s="145">
        <f>IFERROR(_xll.qlIndexFixing(Index1Y,$H3062,TRUE,_xll.ohTrigger(RecalcTrigger,Trigger1Y)),NA())</f>
        <v>4.151730226916125E-3</v>
      </c>
      <c r="N3062" s="144">
        <f>IFERROR(_xll.qlIndexFixing(ONIndex1M,I3062,TRUE,_xll.ohTrigger(RecalcTrigger,Trigger1M)),NA())</f>
        <v>3.589828224361824E-3</v>
      </c>
      <c r="O3062" s="44">
        <f>IFERROR(_xll.qlIndexFixing(ONIndex3M,I3062,TRUE,_xll.ohTrigger(RecalcTrigger,Trigger3M)),NA())</f>
        <v>3.8149939071807637E-3</v>
      </c>
      <c r="P3062" s="44">
        <f>IFERROR(_xll.qlIndexFixing(ONIndex6M,I3062,TRUE,_xll.ohTrigger(RecalcTrigger,Trigger6M)),NA())</f>
        <v>3.8926700996189112E-3</v>
      </c>
      <c r="Q3062" s="145">
        <f>IFERROR(_xll.qlIndexFixing(ONIndex1Y,I3062,TRUE,_xll.ohTrigger(RecalcTrigger,Trigger1Y)),NA())</f>
        <v>4.0873532646479305E-3</v>
      </c>
    </row>
    <row r="3063" spans="2:17" x14ac:dyDescent="0.2">
      <c r="B3063" s="39" t="s">
        <v>42</v>
      </c>
      <c r="D3063" s="42">
        <f>_xll.qlCalendarAdvance(Calendar,$D3062,B3063,"f",FALSE)</f>
        <v>61232</v>
      </c>
      <c r="E3063" s="139">
        <f>_xll.qlInterestRateIndexValueDate(IndexON,D3063)</f>
        <v>61232</v>
      </c>
      <c r="F3063" s="155">
        <f>IFERROR(_xll.qlIndexFixing(IndexON,D3063,TRUE,_xll.ohTrigger(RecalcTrigger,TriggerON)),NA())</f>
        <v>3.6535769062950862E-3</v>
      </c>
      <c r="H3063" s="42">
        <f>_xll.qlCalendarAdvance(Calendar,$H3062,B3063,"f",FALSE)</f>
        <v>61232</v>
      </c>
      <c r="I3063" s="139">
        <f>_xll.qlInterestRateIndexValueDate(Index1M,$H3063)</f>
        <v>61234</v>
      </c>
      <c r="J3063" s="144">
        <f>IFERROR(_xll.qlIndexFixing(Index1M,$H3063,TRUE,_xll.ohTrigger(RecalcTrigger,Trigger1M)),NA())</f>
        <v>3.5961560658850922E-3</v>
      </c>
      <c r="K3063" s="44">
        <f>IFERROR(_xll.qlIndexFixing(Index3M,H3063,TRUE,_xll.ohTrigger(RecalcTrigger,Trigger3M)),NA())</f>
        <v>3.8329187232912982E-3</v>
      </c>
      <c r="L3063" s="44">
        <f>IFERROR(_xll.qlIndexFixing(Index6M,$H3063,TRUE,_xll.ohTrigger(RecalcTrigger,Trigger6M)),NA())</f>
        <v>3.9999226676319527E-3</v>
      </c>
      <c r="M3063" s="145">
        <f>IFERROR(_xll.qlIndexFixing(Index1Y,$H3063,TRUE,_xll.ohTrigger(RecalcTrigger,Trigger1Y)),NA())</f>
        <v>4.1538677495862935E-3</v>
      </c>
      <c r="N3063" s="144">
        <f>IFERROR(_xll.qlIndexFixing(ONIndex1M,I3063,TRUE,_xll.ohTrigger(RecalcTrigger,Trigger1M)),NA())</f>
        <v>3.5920160287794545E-3</v>
      </c>
      <c r="O3063" s="44">
        <f>IFERROR(_xll.qlIndexFixing(ONIndex3M,I3063,TRUE,_xll.ohTrigger(RecalcTrigger,Trigger3M)),NA())</f>
        <v>3.8173291349519189E-3</v>
      </c>
      <c r="P3063" s="44">
        <f>IFERROR(_xll.qlIndexFixing(ONIndex6M,I3063,TRUE,_xll.ohTrigger(RecalcTrigger,Trigger6M)),NA())</f>
        <v>3.9006349478398761E-3</v>
      </c>
      <c r="Q3063" s="145">
        <f>IFERROR(_xll.qlIndexFixing(ONIndex1Y,I3063,TRUE,_xll.ohTrigger(RecalcTrigger,Trigger1Y)),NA())</f>
        <v>4.0895959569997586E-3</v>
      </c>
    </row>
    <row r="3064" spans="2:17" x14ac:dyDescent="0.2">
      <c r="B3064" s="39" t="s">
        <v>42</v>
      </c>
      <c r="D3064" s="42">
        <f>_xll.qlCalendarAdvance(Calendar,$D3063,B3064,"f",FALSE)</f>
        <v>61239</v>
      </c>
      <c r="E3064" s="139">
        <f>_xll.qlInterestRateIndexValueDate(IndexON,D3064)</f>
        <v>61239</v>
      </c>
      <c r="F3064" s="155">
        <f>IFERROR(_xll.qlIndexFixing(IndexON,D3064,TRUE,_xll.ohTrigger(RecalcTrigger,TriggerON)),NA())</f>
        <v>3.6557162986383673E-3</v>
      </c>
      <c r="H3064" s="42">
        <f>_xll.qlCalendarAdvance(Calendar,$H3063,B3064,"f",FALSE)</f>
        <v>61239</v>
      </c>
      <c r="I3064" s="139">
        <f>_xll.qlInterestRateIndexValueDate(Index1M,$H3064)</f>
        <v>61241</v>
      </c>
      <c r="J3064" s="144">
        <f>IFERROR(_xll.qlIndexFixing(Index1M,$H3064,TRUE,_xll.ohTrigger(RecalcTrigger,Trigger1M)),NA())</f>
        <v>3.5983350507826084E-3</v>
      </c>
      <c r="K3064" s="44">
        <f>IFERROR(_xll.qlIndexFixing(Index3M,H3064,TRUE,_xll.ohTrigger(RecalcTrigger,Trigger3M)),NA())</f>
        <v>3.8350438130069159E-3</v>
      </c>
      <c r="L3064" s="44">
        <f>IFERROR(_xll.qlIndexFixing(Index6M,$H3064,TRUE,_xll.ohTrigger(RecalcTrigger,Trigger6M)),NA())</f>
        <v>4.005132308989078E-3</v>
      </c>
      <c r="M3064" s="145">
        <f>IFERROR(_xll.qlIndexFixing(Index1Y,$H3064,TRUE,_xll.ohTrigger(RecalcTrigger,Trigger1Y)),NA())</f>
        <v>4.1560006838989427E-3</v>
      </c>
      <c r="N3064" s="144">
        <f>IFERROR(_xll.qlIndexFixing(ONIndex1M,I3064,TRUE,_xll.ohTrigger(RecalcTrigger,Trigger1M)),NA())</f>
        <v>3.5942002542199702E-3</v>
      </c>
      <c r="O3064" s="44">
        <f>IFERROR(_xll.qlIndexFixing(ONIndex3M,I3064,TRUE,_xll.ohTrigger(RecalcTrigger,Trigger3M)),NA())</f>
        <v>3.819660410764314E-3</v>
      </c>
      <c r="P3064" s="44">
        <f>IFERROR(_xll.qlIndexFixing(ONIndex6M,I3064,TRUE,_xll.ohTrigger(RecalcTrigger,Trigger6M)),NA())</f>
        <v>3.9085526401816395E-3</v>
      </c>
      <c r="Q3064" s="145">
        <f>IFERROR(_xll.qlIndexFixing(ONIndex1Y,I3064,TRUE,_xll.ohTrigger(RecalcTrigger,Trigger1Y)),NA())</f>
        <v>4.091834426809271E-3</v>
      </c>
    </row>
    <row r="3065" spans="2:17" x14ac:dyDescent="0.2">
      <c r="B3065" s="39" t="s">
        <v>42</v>
      </c>
      <c r="D3065" s="42">
        <f>_xll.qlCalendarAdvance(Calendar,$D3064,B3065,"f",FALSE)</f>
        <v>61246</v>
      </c>
      <c r="E3065" s="139">
        <f>_xll.qlInterestRateIndexValueDate(IndexON,D3065)</f>
        <v>61246</v>
      </c>
      <c r="F3065" s="155">
        <f>IFERROR(_xll.qlIndexFixing(IndexON,D3065,TRUE,_xll.ohTrigger(RecalcTrigger,TriggerON)),NA())</f>
        <v>3.6578521977759237E-3</v>
      </c>
      <c r="H3065" s="42">
        <f>_xll.qlCalendarAdvance(Calendar,$H3064,B3065,"f",FALSE)</f>
        <v>61246</v>
      </c>
      <c r="I3065" s="139">
        <f>_xll.qlInterestRateIndexValueDate(Index1M,$H3065)</f>
        <v>61248</v>
      </c>
      <c r="J3065" s="144">
        <f>IFERROR(_xll.qlIndexFixing(Index1M,$H3065,TRUE,_xll.ohTrigger(RecalcTrigger,Trigger1M)),NA())</f>
        <v>3.6005104252057052E-3</v>
      </c>
      <c r="K3065" s="44">
        <f>IFERROR(_xll.qlIndexFixing(Index3M,H3065,TRUE,_xll.ohTrigger(RecalcTrigger,Trigger3M)),NA())</f>
        <v>3.837349764169681E-3</v>
      </c>
      <c r="L3065" s="44">
        <f>IFERROR(_xll.qlIndexFixing(Index6M,$H3065,TRUE,_xll.ohTrigger(RecalcTrigger,Trigger6M)),NA())</f>
        <v>4.0124239191724172E-3</v>
      </c>
      <c r="M3065" s="145">
        <f>IFERROR(_xll.qlIndexFixing(Index1Y,$H3065,TRUE,_xll.ohTrigger(RecalcTrigger,Trigger1Y)),NA())</f>
        <v>4.1581290160763971E-3</v>
      </c>
      <c r="N3065" s="144">
        <f>IFERROR(_xll.qlIndexFixing(ONIndex1M,I3065,TRUE,_xll.ohTrigger(RecalcTrigger,Trigger1M)),NA())</f>
        <v>3.5963808888528348E-3</v>
      </c>
      <c r="O3065" s="44">
        <f>IFERROR(_xll.qlIndexFixing(ONIndex3M,I3065,TRUE,_xll.ohTrigger(RecalcTrigger,Trigger3M)),NA())</f>
        <v>3.8219877218281795E-3</v>
      </c>
      <c r="P3065" s="44">
        <f>IFERROR(_xll.qlIndexFixing(ONIndex6M,I3065,TRUE,_xll.ohTrigger(RecalcTrigger,Trigger6M)),NA())</f>
        <v>3.91642308887441E-3</v>
      </c>
      <c r="Q3065" s="145">
        <f>IFERROR(_xll.qlIndexFixing(ONIndex1Y,I3065,TRUE,_xll.ohTrigger(RecalcTrigger,Trigger1Y)),NA())</f>
        <v>4.0940686603274656E-3</v>
      </c>
    </row>
    <row r="3066" spans="2:17" x14ac:dyDescent="0.2">
      <c r="B3066" s="39" t="s">
        <v>42</v>
      </c>
      <c r="D3066" s="42">
        <f>_xll.qlCalendarAdvance(Calendar,$D3065,B3066,"f",FALSE)</f>
        <v>61253</v>
      </c>
      <c r="E3066" s="139">
        <f>_xll.qlInterestRateIndexValueDate(IndexON,D3066)</f>
        <v>61253</v>
      </c>
      <c r="F3066" s="155">
        <f>IFERROR(_xll.qlIndexFixing(IndexON,D3066,TRUE,_xll.ohTrigger(RecalcTrigger,TriggerON)),NA())</f>
        <v>3.6599845921170271E-3</v>
      </c>
      <c r="H3066" s="42">
        <f>_xll.qlCalendarAdvance(Calendar,$H3065,B3066,"f",FALSE)</f>
        <v>61253</v>
      </c>
      <c r="I3066" s="139">
        <f>_xll.qlInterestRateIndexValueDate(Index1M,$H3066)</f>
        <v>61255</v>
      </c>
      <c r="J3066" s="144">
        <f>IFERROR(_xll.qlIndexFixing(Index1M,$H3066,TRUE,_xll.ohTrigger(RecalcTrigger,Trigger1M)),NA())</f>
        <v>3.6026821775411721E-3</v>
      </c>
      <c r="K3066" s="44">
        <f>IFERROR(_xll.qlIndexFixing(Index3M,H3066,TRUE,_xll.ohTrigger(RecalcTrigger,Trigger3M)),NA())</f>
        <v>3.8396516602148853E-3</v>
      </c>
      <c r="L3066" s="44">
        <f>IFERROR(_xll.qlIndexFixing(Index6M,$H3066,TRUE,_xll.ohTrigger(RecalcTrigger,Trigger6M)),NA())</f>
        <v>4.0196670430041187E-3</v>
      </c>
      <c r="M3066" s="145">
        <f>IFERROR(_xll.qlIndexFixing(Index1Y,$H3066,TRUE,_xll.ohTrigger(RecalcTrigger,Trigger1Y)),NA())</f>
        <v>4.1602527323420686E-3</v>
      </c>
      <c r="N3066" s="144">
        <f>IFERROR(_xll.qlIndexFixing(ONIndex1M,I3066,TRUE,_xll.ohTrigger(RecalcTrigger,Trigger1M)),NA())</f>
        <v>3.5985579212471919E-3</v>
      </c>
      <c r="O3066" s="44">
        <f>IFERROR(_xll.qlIndexFixing(ONIndex3M,I3066,TRUE,_xll.ohTrigger(RecalcTrigger,Trigger3M)),NA())</f>
        <v>3.8243110554336823E-3</v>
      </c>
      <c r="P3066" s="44">
        <f>IFERROR(_xll.qlIndexFixing(ONIndex6M,I3066,TRUE,_xll.ohTrigger(RecalcTrigger,Trigger6M)),NA())</f>
        <v>3.9242462061483963E-3</v>
      </c>
      <c r="Q3066" s="145">
        <f>IFERROR(_xll.qlIndexFixing(ONIndex1Y,I3066,TRUE,_xll.ohTrigger(RecalcTrigger,Trigger1Y)),NA())</f>
        <v>4.0962986438852766E-3</v>
      </c>
    </row>
    <row r="3067" spans="2:17" x14ac:dyDescent="0.2">
      <c r="B3067" s="39" t="s">
        <v>42</v>
      </c>
      <c r="D3067" s="42">
        <f>_xll.qlCalendarAdvance(Calendar,$D3066,B3067,"f",FALSE)</f>
        <v>61260</v>
      </c>
      <c r="E3067" s="139">
        <f>_xll.qlInterestRateIndexValueDate(IndexON,D3067)</f>
        <v>61260</v>
      </c>
      <c r="F3067" s="155">
        <f>IFERROR(_xll.qlIndexFixing(IndexON,D3067,TRUE,_xll.ohTrigger(RecalcTrigger,TriggerON)),NA())</f>
        <v>3.6621134704706293E-3</v>
      </c>
      <c r="H3067" s="42">
        <f>_xll.qlCalendarAdvance(Calendar,$H3066,B3067,"f",FALSE)</f>
        <v>61260</v>
      </c>
      <c r="I3067" s="139">
        <f>_xll.qlInterestRateIndexValueDate(Index1M,$H3067)</f>
        <v>61262</v>
      </c>
      <c r="J3067" s="144">
        <f>IFERROR(_xll.qlIndexFixing(Index1M,$H3067,TRUE,_xll.ohTrigger(RecalcTrigger,Trigger1M)),NA())</f>
        <v>3.6048502961832929E-3</v>
      </c>
      <c r="K3067" s="44">
        <f>IFERROR(_xll.qlIndexFixing(Index3M,H3067,TRUE,_xll.ohTrigger(RecalcTrigger,Trigger3M)),NA())</f>
        <v>3.8419494883114745E-3</v>
      </c>
      <c r="L3067" s="44">
        <f>IFERROR(_xll.qlIndexFixing(Index6M,$H3067,TRUE,_xll.ohTrigger(RecalcTrigger,Trigger6M)),NA())</f>
        <v>4.026861592070512E-3</v>
      </c>
      <c r="M3067" s="145">
        <f>IFERROR(_xll.qlIndexFixing(Index1Y,$H3067,TRUE,_xll.ohTrigger(RecalcTrigger,Trigger1Y)),NA())</f>
        <v>4.1623718189187165E-3</v>
      </c>
      <c r="N3067" s="144">
        <f>IFERROR(_xll.qlIndexFixing(ONIndex1M,I3067,TRUE,_xll.ohTrigger(RecalcTrigger,Trigger1M)),NA())</f>
        <v>3.600731339652441E-3</v>
      </c>
      <c r="O3067" s="44">
        <f>IFERROR(_xll.qlIndexFixing(ONIndex3M,I3067,TRUE,_xll.ohTrigger(RecalcTrigger,Trigger3M)),NA())</f>
        <v>3.8266303985512451E-3</v>
      </c>
      <c r="P3067" s="44">
        <f>IFERROR(_xll.qlIndexFixing(ONIndex6M,I3067,TRUE,_xll.ohTrigger(RecalcTrigger,Trigger6M)),NA())</f>
        <v>3.9320219043137428E-3</v>
      </c>
      <c r="Q3067" s="145">
        <f>IFERROR(_xll.qlIndexFixing(ONIndex1Y,I3067,TRUE,_xll.ohTrigger(RecalcTrigger,Trigger1Y)),NA())</f>
        <v>4.0985243637337021E-3</v>
      </c>
    </row>
    <row r="3068" spans="2:17" x14ac:dyDescent="0.2">
      <c r="B3068" s="39" t="s">
        <v>42</v>
      </c>
      <c r="D3068" s="42">
        <f>_xll.qlCalendarAdvance(Calendar,$D3067,B3068,"f",FALSE)</f>
        <v>61267</v>
      </c>
      <c r="E3068" s="139">
        <f>_xll.qlInterestRateIndexValueDate(IndexON,D3068)</f>
        <v>61267</v>
      </c>
      <c r="F3068" s="155">
        <f>IFERROR(_xll.qlIndexFixing(IndexON,D3068,TRUE,_xll.ohTrigger(RecalcTrigger,TriggerON)),NA())</f>
        <v>3.6642388214858101E-3</v>
      </c>
      <c r="H3068" s="42">
        <f>_xll.qlCalendarAdvance(Calendar,$H3067,B3068,"f",FALSE)</f>
        <v>61267</v>
      </c>
      <c r="I3068" s="139">
        <f>_xll.qlInterestRateIndexValueDate(Index1M,$H3068)</f>
        <v>61269</v>
      </c>
      <c r="J3068" s="144">
        <f>IFERROR(_xll.qlIndexFixing(Index1M,$H3068,TRUE,_xll.ohTrigger(RecalcTrigger,Trigger1M)),NA())</f>
        <v>3.607014769523853E-3</v>
      </c>
      <c r="K3068" s="44">
        <f>IFERROR(_xll.qlIndexFixing(Index3M,H3068,TRUE,_xll.ohTrigger(RecalcTrigger,Trigger3M)),NA())</f>
        <v>3.8442432356283938E-3</v>
      </c>
      <c r="L3068" s="44">
        <f>IFERROR(_xll.qlIndexFixing(Index6M,$H3068,TRUE,_xll.ohTrigger(RecalcTrigger,Trigger6M)),NA())</f>
        <v>4.0340074779579242E-3</v>
      </c>
      <c r="M3068" s="145">
        <f>IFERROR(_xll.qlIndexFixing(Index1Y,$H3068,TRUE,_xll.ohTrigger(RecalcTrigger,Trigger1Y)),NA())</f>
        <v>4.1639701264766541E-3</v>
      </c>
      <c r="N3068" s="144">
        <f>IFERROR(_xll.qlIndexFixing(ONIndex1M,I3068,TRUE,_xll.ohTrigger(RecalcTrigger,Trigger1M)),NA())</f>
        <v>3.6029011326377258E-3</v>
      </c>
      <c r="O3068" s="44">
        <f>IFERROR(_xll.qlIndexFixing(ONIndex3M,I3068,TRUE,_xll.ohTrigger(RecalcTrigger,Trigger3M)),NA())</f>
        <v>3.8289457388707149E-3</v>
      </c>
      <c r="P3068" s="44">
        <f>IFERROR(_xll.qlIndexFixing(ONIndex6M,I3068,TRUE,_xll.ohTrigger(RecalcTrigger,Trigger6M)),NA())</f>
        <v>3.9397500958404663E-3</v>
      </c>
      <c r="Q3068" s="145">
        <f>IFERROR(_xll.qlIndexFixing(ONIndex1Y,I3068,TRUE,_xll.ohTrigger(RecalcTrigger,Trigger1Y)),NA())</f>
        <v>4.1007458062836122E-3</v>
      </c>
    </row>
    <row r="3069" spans="2:17" x14ac:dyDescent="0.2">
      <c r="B3069" s="39" t="s">
        <v>42</v>
      </c>
      <c r="D3069" s="42">
        <f>_xll.qlCalendarAdvance(Calendar,$D3068,B3069,"f",FALSE)</f>
        <v>61274</v>
      </c>
      <c r="E3069" s="139">
        <f>_xll.qlInterestRateIndexValueDate(IndexON,D3069)</f>
        <v>61274</v>
      </c>
      <c r="F3069" s="155">
        <f>IFERROR(_xll.qlIndexFixing(IndexON,D3069,TRUE,_xll.ohTrigger(RecalcTrigger,TriggerON)),NA())</f>
        <v>3.6663606338116494E-3</v>
      </c>
      <c r="H3069" s="42">
        <f>_xll.qlCalendarAdvance(Calendar,$H3068,B3069,"f",FALSE)</f>
        <v>61274</v>
      </c>
      <c r="I3069" s="139">
        <f>_xll.qlInterestRateIndexValueDate(Index1M,$H3069)</f>
        <v>61276</v>
      </c>
      <c r="J3069" s="144">
        <f>IFERROR(_xll.qlIndexFixing(Index1M,$H3069,TRUE,_xll.ohTrigger(RecalcTrigger,Trigger1M)),NA())</f>
        <v>3.6091755859496422E-3</v>
      </c>
      <c r="K3069" s="44">
        <f>IFERROR(_xll.qlIndexFixing(Index3M,H3069,TRUE,_xll.ohTrigger(RecalcTrigger,Trigger3M)),NA())</f>
        <v>3.846716184583915E-3</v>
      </c>
      <c r="L3069" s="44">
        <f>IFERROR(_xll.qlIndexFixing(Index6M,$H3069,TRUE,_xll.ohTrigger(RecalcTrigger,Trigger6M)),NA())</f>
        <v>4.0416171855683185E-3</v>
      </c>
      <c r="M3069" s="145">
        <f>IFERROR(_xll.qlIndexFixing(Index1Y,$H3069,TRUE,_xll.ohTrigger(RecalcTrigger,Trigger1Y)),NA())</f>
        <v>4.1665960478959804E-3</v>
      </c>
      <c r="N3069" s="144">
        <f>IFERROR(_xll.qlIndexFixing(ONIndex1M,I3069,TRUE,_xll.ohTrigger(RecalcTrigger,Trigger1M)),NA())</f>
        <v>3.605067288452446E-3</v>
      </c>
      <c r="O3069" s="44">
        <f>IFERROR(_xll.qlIndexFixing(ONIndex3M,I3069,TRUE,_xll.ohTrigger(RecalcTrigger,Trigger3M)),NA())</f>
        <v>3.831257062962834E-3</v>
      </c>
      <c r="P3069" s="44">
        <f>IFERROR(_xll.qlIndexFixing(ONIndex6M,I3069,TRUE,_xll.ohTrigger(RecalcTrigger,Trigger6M)),NA())</f>
        <v>3.9474306927189673E-3</v>
      </c>
      <c r="Q3069" s="145">
        <f>IFERROR(_xll.qlIndexFixing(ONIndex1Y,I3069,TRUE,_xll.ohTrigger(RecalcTrigger,Trigger1Y)),NA())</f>
        <v>4.1029629577860049E-3</v>
      </c>
    </row>
    <row r="3070" spans="2:17" x14ac:dyDescent="0.2">
      <c r="B3070" s="39" t="s">
        <v>42</v>
      </c>
      <c r="D3070" s="42">
        <f>_xll.qlCalendarAdvance(Calendar,$D3069,B3070,"f",FALSE)</f>
        <v>61281</v>
      </c>
      <c r="E3070" s="139">
        <f>_xll.qlInterestRateIndexValueDate(IndexON,D3070)</f>
        <v>61281</v>
      </c>
      <c r="F3070" s="155">
        <f>IFERROR(_xll.qlIndexFixing(IndexON,D3070,TRUE,_xll.ohTrigger(RecalcTrigger,TriggerON)),NA())</f>
        <v>3.6684788962570991E-3</v>
      </c>
      <c r="H3070" s="42">
        <f>_xll.qlCalendarAdvance(Calendar,$H3069,B3070,"f",FALSE)</f>
        <v>61281</v>
      </c>
      <c r="I3070" s="139">
        <f>_xll.qlInterestRateIndexValueDate(Index1M,$H3070)</f>
        <v>61283</v>
      </c>
      <c r="J3070" s="144">
        <f>IFERROR(_xll.qlIndexFixing(Index1M,$H3070,TRUE,_xll.ohTrigger(RecalcTrigger,Trigger1M)),NA())</f>
        <v>3.6113327338574419E-3</v>
      </c>
      <c r="K3070" s="44">
        <f>IFERROR(_xll.qlIndexFixing(Index3M,H3070,TRUE,_xll.ohTrigger(RecalcTrigger,Trigger3M)),NA())</f>
        <v>3.8490014604576693E-3</v>
      </c>
      <c r="L3070" s="44">
        <f>IFERROR(_xll.qlIndexFixing(Index6M,$H3070,TRUE,_xll.ohTrigger(RecalcTrigger,Trigger6M)),NA())</f>
        <v>4.0486620396642491E-3</v>
      </c>
      <c r="M3070" s="145">
        <f>IFERROR(_xll.qlIndexFixing(Index1Y,$H3070,TRUE,_xll.ohTrigger(RecalcTrigger,Trigger1Y)),NA())</f>
        <v>4.1687011627418993E-3</v>
      </c>
      <c r="N3070" s="144">
        <f>IFERROR(_xll.qlIndexFixing(ONIndex1M,I3070,TRUE,_xll.ohTrigger(RecalcTrigger,Trigger1M)),NA())</f>
        <v>3.607229795585809E-3</v>
      </c>
      <c r="O3070" s="44">
        <f>IFERROR(_xll.qlIndexFixing(ONIndex3M,I3070,TRUE,_xll.ohTrigger(RecalcTrigger,Trigger3M)),NA())</f>
        <v>3.8335643583575774E-3</v>
      </c>
      <c r="P3070" s="44">
        <f>IFERROR(_xll.qlIndexFixing(ONIndex6M,I3070,TRUE,_xll.ohTrigger(RecalcTrigger,Trigger6M)),NA())</f>
        <v>3.9550636074991985E-3</v>
      </c>
      <c r="Q3070" s="145">
        <f>IFERROR(_xll.qlIndexFixing(ONIndex1Y,I3070,TRUE,_xll.ohTrigger(RecalcTrigger,Trigger1Y)),NA())</f>
        <v>4.1051758045718145E-3</v>
      </c>
    </row>
    <row r="3071" spans="2:17" x14ac:dyDescent="0.2">
      <c r="B3071" s="39" t="s">
        <v>42</v>
      </c>
      <c r="D3071" s="42">
        <f>_xll.qlCalendarAdvance(Calendar,$D3070,B3071,"f",FALSE)</f>
        <v>61288</v>
      </c>
      <c r="E3071" s="139">
        <f>_xll.qlInterestRateIndexValueDate(IndexON,D3071)</f>
        <v>61288</v>
      </c>
      <c r="F3071" s="155">
        <f>IFERROR(_xll.qlIndexFixing(IndexON,D3071,TRUE,_xll.ohTrigger(RecalcTrigger,TriggerON)),NA())</f>
        <v>3.670593597551175E-3</v>
      </c>
      <c r="H3071" s="42">
        <f>_xll.qlCalendarAdvance(Calendar,$H3070,B3071,"f",FALSE)</f>
        <v>61288</v>
      </c>
      <c r="I3071" s="139">
        <f>_xll.qlInterestRateIndexValueDate(Index1M,$H3071)</f>
        <v>61290</v>
      </c>
      <c r="J3071" s="144">
        <f>IFERROR(_xll.qlIndexFixing(Index1M,$H3071,TRUE,_xll.ohTrigger(RecalcTrigger,Trigger1M)),NA())</f>
        <v>3.6134862016340419E-3</v>
      </c>
      <c r="K3071" s="44">
        <f>IFERROR(_xll.qlIndexFixing(Index3M,H3071,TRUE,_xll.ohTrigger(RecalcTrigger,Trigger3M)),NA())</f>
        <v>3.8512826161159501E-3</v>
      </c>
      <c r="L3071" s="44">
        <f>IFERROR(_xll.qlIndexFixing(Index6M,$H3071,TRUE,_xll.ohTrigger(RecalcTrigger,Trigger6M)),NA())</f>
        <v>4.0576774384305887E-3</v>
      </c>
      <c r="M3071" s="145">
        <f>IFERROR(_xll.qlIndexFixing(Index1Y,$H3071,TRUE,_xll.ohTrigger(RecalcTrigger,Trigger1Y)),NA())</f>
        <v>4.1708015927898337E-3</v>
      </c>
      <c r="N3071" s="144">
        <f>IFERROR(_xll.qlIndexFixing(ONIndex1M,I3071,TRUE,_xll.ohTrigger(RecalcTrigger,Trigger1M)),NA())</f>
        <v>3.6093886423671506E-3</v>
      </c>
      <c r="O3071" s="44">
        <f>IFERROR(_xll.qlIndexFixing(ONIndex3M,I3071,TRUE,_xll.ohTrigger(RecalcTrigger,Trigger3M)),NA())</f>
        <v>3.8358676121053037E-3</v>
      </c>
      <c r="P3071" s="44">
        <f>IFERROR(_xll.qlIndexFixing(ONIndex6M,I3071,TRUE,_xll.ohTrigger(RecalcTrigger,Trigger6M)),NA())</f>
        <v>3.9626487524113685E-3</v>
      </c>
      <c r="Q3071" s="145">
        <f>IFERROR(_xll.qlIndexFixing(ONIndex1Y,I3071,TRUE,_xll.ohTrigger(RecalcTrigger,Trigger1Y)),NA())</f>
        <v>4.107384332971975E-3</v>
      </c>
    </row>
    <row r="3072" spans="2:17" x14ac:dyDescent="0.2">
      <c r="B3072" s="39" t="s">
        <v>42</v>
      </c>
      <c r="D3072" s="42">
        <f>_xll.qlCalendarAdvance(Calendar,$D3071,B3072,"f",FALSE)</f>
        <v>61295</v>
      </c>
      <c r="E3072" s="139">
        <f>_xll.qlInterestRateIndexValueDate(IndexON,D3072)</f>
        <v>61295</v>
      </c>
      <c r="F3072" s="155">
        <f>IFERROR(_xll.qlIndexFixing(IndexON,D3072,TRUE,_xll.ohTrigger(RecalcTrigger,TriggerON)),NA())</f>
        <v>3.6727047261031487E-3</v>
      </c>
      <c r="H3072" s="42">
        <f>_xll.qlCalendarAdvance(Calendar,$H3071,B3072,"f",FALSE)</f>
        <v>61295</v>
      </c>
      <c r="I3072" s="139">
        <f>_xll.qlInterestRateIndexValueDate(Index1M,$H3072)</f>
        <v>61297</v>
      </c>
      <c r="J3072" s="144">
        <f>IFERROR(_xll.qlIndexFixing(Index1M,$H3072,TRUE,_xll.ohTrigger(RecalcTrigger,Trigger1M)),NA())</f>
        <v>3.6156359776737257E-3</v>
      </c>
      <c r="K3072" s="44">
        <f>IFERROR(_xll.qlIndexFixing(Index3M,H3072,TRUE,_xll.ohTrigger(RecalcTrigger,Trigger3M)),NA())</f>
        <v>3.8535596387220699E-3</v>
      </c>
      <c r="L3072" s="44">
        <f>IFERROR(_xll.qlIndexFixing(Index6M,$H3072,TRUE,_xll.ohTrigger(RecalcTrigger,Trigger6M)),NA())</f>
        <v>4.0626048540636792E-3</v>
      </c>
      <c r="M3072" s="145">
        <f>IFERROR(_xll.qlIndexFixing(Index1Y,$H3072,TRUE,_xll.ohTrigger(RecalcTrigger,Trigger1Y)),NA())</f>
        <v>4.1728973242618917E-3</v>
      </c>
      <c r="N3072" s="144">
        <f>IFERROR(_xll.qlIndexFixing(ONIndex1M,I3072,TRUE,_xll.ohTrigger(RecalcTrigger,Trigger1M)),NA())</f>
        <v>3.6115438172057424E-3</v>
      </c>
      <c r="O3072" s="44">
        <f>IFERROR(_xll.qlIndexFixing(ONIndex3M,I3072,TRUE,_xll.ohTrigger(RecalcTrigger,Trigger3M)),NA())</f>
        <v>3.8381668115761158E-3</v>
      </c>
      <c r="P3072" s="44">
        <f>IFERROR(_xll.qlIndexFixing(ONIndex6M,I3072,TRUE,_xll.ohTrigger(RecalcTrigger,Trigger6M)),NA())</f>
        <v>3.9701860396856858E-3</v>
      </c>
      <c r="Q3072" s="145">
        <f>IFERROR(_xll.qlIndexFixing(ONIndex1Y,I3072,TRUE,_xll.ohTrigger(RecalcTrigger,Trigger1Y)),NA())</f>
        <v>4.1095885292374845E-3</v>
      </c>
    </row>
    <row r="3073" spans="2:17" x14ac:dyDescent="0.2">
      <c r="B3073" s="39" t="s">
        <v>42</v>
      </c>
      <c r="D3073" s="42">
        <f>_xll.qlCalendarAdvance(Calendar,$D3072,B3073,"f",FALSE)</f>
        <v>61302</v>
      </c>
      <c r="E3073" s="139">
        <f>_xll.qlInterestRateIndexValueDate(IndexON,D3073)</f>
        <v>61302</v>
      </c>
      <c r="F3073" s="155">
        <f>IFERROR(_xll.qlIndexFixing(IndexON,D3073,TRUE,_xll.ohTrigger(RecalcTrigger,TriggerON)),NA())</f>
        <v>3.6748122708019082E-3</v>
      </c>
      <c r="H3073" s="42">
        <f>_xll.qlCalendarAdvance(Calendar,$H3072,B3073,"f",FALSE)</f>
        <v>61302</v>
      </c>
      <c r="I3073" s="139">
        <f>_xll.qlInterestRateIndexValueDate(Index1M,$H3073)</f>
        <v>61304</v>
      </c>
      <c r="J3073" s="144">
        <f>IFERROR(_xll.qlIndexFixing(Index1M,$H3073,TRUE,_xll.ohTrigger(RecalcTrigger,Trigger1M)),NA())</f>
        <v>3.6177820503657809E-3</v>
      </c>
      <c r="K3073" s="44">
        <f>IFERROR(_xll.qlIndexFixing(Index3M,H3073,TRUE,_xll.ohTrigger(RecalcTrigger,Trigger3M)),NA())</f>
        <v>3.8558325154480285E-3</v>
      </c>
      <c r="L3073" s="44">
        <f>IFERROR(_xll.qlIndexFixing(Index6M,$H3073,TRUE,_xll.ohTrigger(RecalcTrigger,Trigger6M)),NA())</f>
        <v>4.0690038654517934E-3</v>
      </c>
      <c r="M3073" s="145">
        <f>IFERROR(_xll.qlIndexFixing(Index1Y,$H3073,TRUE,_xll.ohTrigger(RecalcTrigger,Trigger1Y)),NA())</f>
        <v>4.1749883433810512E-3</v>
      </c>
      <c r="N3073" s="144">
        <f>IFERROR(_xll.qlIndexFixing(ONIndex1M,I3073,TRUE,_xll.ohTrigger(RecalcTrigger,Trigger1M)),NA())</f>
        <v>3.6136953085108559E-3</v>
      </c>
      <c r="O3073" s="44">
        <f>IFERROR(_xll.qlIndexFixing(ONIndex3M,I3073,TRUE,_xll.ohTrigger(RecalcTrigger,Trigger3M)),NA())</f>
        <v>3.8404619438203724E-3</v>
      </c>
      <c r="P3073" s="44">
        <f>IFERROR(_xll.qlIndexFixing(ONIndex6M,I3073,TRUE,_xll.ohTrigger(RecalcTrigger,Trigger6M)),NA())</f>
        <v>3.9776753816322952E-3</v>
      </c>
      <c r="Q3073" s="145">
        <f>IFERROR(_xll.qlIndexFixing(ONIndex1Y,I3073,TRUE,_xll.ohTrigger(RecalcTrigger,Trigger1Y)),NA())</f>
        <v>4.1117883796193411E-3</v>
      </c>
    </row>
    <row r="3074" spans="2:17" x14ac:dyDescent="0.2">
      <c r="B3074" s="39" t="s">
        <v>42</v>
      </c>
      <c r="D3074" s="42">
        <f>_xll.qlCalendarAdvance(Calendar,$D3073,B3074,"f",FALSE)</f>
        <v>61309</v>
      </c>
      <c r="E3074" s="139">
        <f>_xll.qlInterestRateIndexValueDate(IndexON,D3074)</f>
        <v>61309</v>
      </c>
      <c r="F3074" s="155">
        <f>IFERROR(_xll.qlIndexFixing(IndexON,D3074,TRUE,_xll.ohTrigger(RecalcTrigger,TriggerON)),NA())</f>
        <v>3.6769162203764694E-3</v>
      </c>
      <c r="H3074" s="42">
        <f>_xll.qlCalendarAdvance(Calendar,$H3073,B3074,"f",FALSE)</f>
        <v>61309</v>
      </c>
      <c r="I3074" s="139">
        <f>_xll.qlInterestRateIndexValueDate(Index1M,$H3074)</f>
        <v>61311</v>
      </c>
      <c r="J3074" s="144">
        <f>IFERROR(_xll.qlIndexFixing(Index1M,$H3074,TRUE,_xll.ohTrigger(RecalcTrigger,Trigger1M)),NA())</f>
        <v>3.6199244081019932E-3</v>
      </c>
      <c r="K3074" s="44">
        <f>IFERROR(_xll.qlIndexFixing(Index3M,H3074,TRUE,_xll.ohTrigger(RecalcTrigger,Trigger3M)),NA())</f>
        <v>3.8581012334614824E-3</v>
      </c>
      <c r="L3074" s="44">
        <f>IFERROR(_xll.qlIndexFixing(Index6M,$H3074,TRUE,_xll.ohTrigger(RecalcTrigger,Trigger6M)),NA())</f>
        <v>4.0758559157411537E-3</v>
      </c>
      <c r="M3074" s="145">
        <f>IFERROR(_xll.qlIndexFixing(Index1Y,$H3074,TRUE,_xll.ohTrigger(RecalcTrigger,Trigger1Y)),NA())</f>
        <v>4.1770746363694192E-3</v>
      </c>
      <c r="N3074" s="144">
        <f>IFERROR(_xll.qlIndexFixing(ONIndex1M,I3074,TRUE,_xll.ohTrigger(RecalcTrigger,Trigger1M)),NA())</f>
        <v>3.6158431047716988E-3</v>
      </c>
      <c r="O3074" s="44">
        <f>IFERROR(_xll.qlIndexFixing(ONIndex3M,I3074,TRUE,_xll.ohTrigger(RecalcTrigger,Trigger3M)),NA())</f>
        <v>3.8427529960483042E-3</v>
      </c>
      <c r="P3074" s="44">
        <f>IFERROR(_xll.qlIndexFixing(ONIndex6M,I3074,TRUE,_xll.ohTrigger(RecalcTrigger,Trigger6M)),NA())</f>
        <v>3.985116690481405E-3</v>
      </c>
      <c r="Q3074" s="145">
        <f>IFERROR(_xll.qlIndexFixing(ONIndex1Y,I3074,TRUE,_xll.ohTrigger(RecalcTrigger,Trigger1Y)),NA())</f>
        <v>4.113983870688287E-3</v>
      </c>
    </row>
    <row r="3075" spans="2:17" x14ac:dyDescent="0.2">
      <c r="B3075" s="39" t="s">
        <v>42</v>
      </c>
      <c r="D3075" s="42">
        <f>_xll.qlCalendarAdvance(Calendar,$D3074,B3075,"f",FALSE)</f>
        <v>61316</v>
      </c>
      <c r="E3075" s="139">
        <f>_xll.qlInterestRateIndexValueDate(IndexON,D3075)</f>
        <v>61316</v>
      </c>
      <c r="F3075" s="155">
        <f>IFERROR(_xll.qlIndexFixing(IndexON,D3075,TRUE,_xll.ohTrigger(RecalcTrigger,TriggerON)),NA())</f>
        <v>3.6790165633160399E-3</v>
      </c>
      <c r="H3075" s="42">
        <f>_xll.qlCalendarAdvance(Calendar,$H3074,B3075,"f",FALSE)</f>
        <v>61316</v>
      </c>
      <c r="I3075" s="139">
        <f>_xll.qlInterestRateIndexValueDate(Index1M,$H3075)</f>
        <v>61318</v>
      </c>
      <c r="J3075" s="144">
        <f>IFERROR(_xll.qlIndexFixing(Index1M,$H3075,TRUE,_xll.ohTrigger(RecalcTrigger,Trigger1M)),NA())</f>
        <v>3.6220630392716502E-3</v>
      </c>
      <c r="K3075" s="44">
        <f>IFERROR(_xll.qlIndexFixing(Index3M,H3075,TRUE,_xll.ohTrigger(RecalcTrigger,Trigger3M)),NA())</f>
        <v>3.8603657799318254E-3</v>
      </c>
      <c r="L3075" s="44">
        <f>IFERROR(_xll.qlIndexFixing(Index6M,$H3075,TRUE,_xll.ohTrigger(RecalcTrigger,Trigger6M)),NA())</f>
        <v>4.0826586840326919E-3</v>
      </c>
      <c r="M3075" s="145">
        <f>IFERROR(_xll.qlIndexFixing(Index1Y,$H3075,TRUE,_xll.ohTrigger(RecalcTrigger,Trigger1Y)),NA())</f>
        <v>4.1791561894497561E-3</v>
      </c>
      <c r="N3075" s="144">
        <f>IFERROR(_xll.qlIndexFixing(ONIndex1M,I3075,TRUE,_xll.ohTrigger(RecalcTrigger,Trigger1M)),NA())</f>
        <v>3.6179871941577346E-3</v>
      </c>
      <c r="O3075" s="44">
        <f>IFERROR(_xll.qlIndexFixing(ONIndex3M,I3075,TRUE,_xll.ohTrigger(RecalcTrigger,Trigger3M)),NA())</f>
        <v>3.8450399553902059E-3</v>
      </c>
      <c r="P3075" s="44">
        <f>IFERROR(_xll.qlIndexFixing(ONIndex6M,I3075,TRUE,_xll.ohTrigger(RecalcTrigger,Trigger6M)),NA())</f>
        <v>3.9925098787829683E-3</v>
      </c>
      <c r="Q3075" s="145">
        <f>IFERROR(_xll.qlIndexFixing(ONIndex1Y,I3075,TRUE,_xll.ohTrigger(RecalcTrigger,Trigger1Y)),NA())</f>
        <v>4.1161749885354482E-3</v>
      </c>
    </row>
    <row r="3076" spans="2:17" x14ac:dyDescent="0.2">
      <c r="B3076" s="39" t="s">
        <v>42</v>
      </c>
      <c r="D3076" s="42">
        <f>_xll.qlCalendarAdvance(Calendar,$D3075,B3076,"f",FALSE)</f>
        <v>61323</v>
      </c>
      <c r="E3076" s="139">
        <f>_xll.qlInterestRateIndexValueDate(IndexON,D3076)</f>
        <v>61323</v>
      </c>
      <c r="F3076" s="155">
        <f>IFERROR(_xll.qlIndexFixing(IndexON,D3076,TRUE,_xll.ohTrigger(RecalcTrigger,TriggerON)),NA())</f>
        <v>3.6811132883496356E-3</v>
      </c>
      <c r="H3076" s="42">
        <f>_xll.qlCalendarAdvance(Calendar,$H3075,B3076,"f",FALSE)</f>
        <v>61323</v>
      </c>
      <c r="I3076" s="139">
        <f>_xll.qlInterestRateIndexValueDate(Index1M,$H3076)</f>
        <v>61325</v>
      </c>
      <c r="J3076" s="144">
        <f>IFERROR(_xll.qlIndexFixing(Index1M,$H3076,TRUE,_xll.ohTrigger(RecalcTrigger,Trigger1M)),NA())</f>
        <v>3.6243683163822934E-3</v>
      </c>
      <c r="K3076" s="44">
        <f>IFERROR(_xll.qlIndexFixing(Index3M,H3076,TRUE,_xll.ohTrigger(RecalcTrigger,Trigger3M)),NA())</f>
        <v>3.8626261420284516E-3</v>
      </c>
      <c r="L3076" s="44">
        <f>IFERROR(_xll.qlIndexFixing(Index6M,$H3076,TRUE,_xll.ohTrigger(RecalcTrigger,Trigger6M)),NA())</f>
        <v>4.0894120819316201E-3</v>
      </c>
      <c r="M3076" s="145">
        <f>IFERROR(_xll.qlIndexFixing(Index1Y,$H3076,TRUE,_xll.ohTrigger(RecalcTrigger,Trigger1Y)),NA())</f>
        <v>4.1812329888441697E-3</v>
      </c>
      <c r="N3076" s="144">
        <f>IFERROR(_xll.qlIndexFixing(ONIndex1M,I3076,TRUE,_xll.ohTrigger(RecalcTrigger,Trigger1M)),NA())</f>
        <v>3.6201275653180431E-3</v>
      </c>
      <c r="O3076" s="44">
        <f>IFERROR(_xll.qlIndexFixing(ONIndex3M,I3076,TRUE,_xll.ohTrigger(RecalcTrigger,Trigger3M)),NA())</f>
        <v>3.8473228092161804E-3</v>
      </c>
      <c r="P3076" s="44">
        <f>IFERROR(_xll.qlIndexFixing(ONIndex6M,I3076,TRUE,_xll.ohTrigger(RecalcTrigger,Trigger6M)),NA())</f>
        <v>3.9998548586073213E-3</v>
      </c>
      <c r="Q3076" s="145">
        <f>IFERROR(_xll.qlIndexFixing(ONIndex1Y,I3076,TRUE,_xll.ohTrigger(RecalcTrigger,Trigger1Y)),NA())</f>
        <v>4.1183617194917588E-3</v>
      </c>
    </row>
    <row r="3077" spans="2:17" x14ac:dyDescent="0.2">
      <c r="B3077" s="39" t="s">
        <v>42</v>
      </c>
      <c r="D3077" s="42">
        <f>_xll.qlCalendarAdvance(Calendar,$D3076,B3077,"f",FALSE)</f>
        <v>61330</v>
      </c>
      <c r="E3077" s="139">
        <f>_xll.qlInterestRateIndexValueDate(IndexON,D3077)</f>
        <v>61330</v>
      </c>
      <c r="F3077" s="155">
        <f>IFERROR(_xll.qlIndexFixing(IndexON,D3077,TRUE,_xll.ohTrigger(RecalcTrigger,TriggerON)),NA())</f>
        <v>3.6832063843661444E-3</v>
      </c>
      <c r="H3077" s="42">
        <f>_xll.qlCalendarAdvance(Calendar,$H3076,B3077,"f",FALSE)</f>
        <v>61330</v>
      </c>
      <c r="I3077" s="139">
        <f>_xll.qlInterestRateIndexValueDate(Index1M,$H3077)</f>
        <v>61332</v>
      </c>
      <c r="J3077" s="144">
        <f>IFERROR(_xll.qlIndexFixing(Index1M,$H3077,TRUE,_xll.ohTrigger(RecalcTrigger,Trigger1M)),NA())</f>
        <v>3.6263290754909305E-3</v>
      </c>
      <c r="K3077" s="44">
        <f>IFERROR(_xll.qlIndexFixing(Index3M,H3077,TRUE,_xll.ohTrigger(RecalcTrigger,Trigger3M)),NA())</f>
        <v>3.8647012092934059E-3</v>
      </c>
      <c r="L3077" s="44">
        <f>IFERROR(_xll.qlIndexFixing(Index6M,$H3077,TRUE,_xll.ohTrigger(RecalcTrigger,Trigger6M)),NA())</f>
        <v>4.0966008841277282E-3</v>
      </c>
      <c r="M3077" s="145">
        <f>IFERROR(_xll.qlIndexFixing(Index1Y,$H3077,TRUE,_xll.ohTrigger(RecalcTrigger,Trigger1Y)),NA())</f>
        <v>4.1833050207754196E-3</v>
      </c>
      <c r="N3077" s="144">
        <f>IFERROR(_xll.qlIndexFixing(ONIndex1M,I3077,TRUE,_xll.ohTrigger(RecalcTrigger,Trigger1M)),NA())</f>
        <v>3.6222642065020239E-3</v>
      </c>
      <c r="O3077" s="44">
        <f>IFERROR(_xll.qlIndexFixing(ONIndex3M,I3077,TRUE,_xll.ohTrigger(RecalcTrigger,Trigger3M)),NA())</f>
        <v>3.8496015445765863E-3</v>
      </c>
      <c r="P3077" s="44">
        <f>IFERROR(_xll.qlIndexFixing(ONIndex6M,I3077,TRUE,_xll.ohTrigger(RecalcTrigger,Trigger6M)),NA())</f>
        <v>4.0071515421047366E-3</v>
      </c>
      <c r="Q3077" s="145">
        <f>IFERROR(_xll.qlIndexFixing(ONIndex1Y,I3077,TRUE,_xll.ohTrigger(RecalcTrigger,Trigger1Y)),NA())</f>
        <v>4.1205440498881529E-3</v>
      </c>
    </row>
    <row r="3078" spans="2:17" x14ac:dyDescent="0.2">
      <c r="B3078" s="39" t="s">
        <v>42</v>
      </c>
      <c r="D3078" s="42">
        <f>_xll.qlCalendarAdvance(Calendar,$D3077,B3078,"f",FALSE)</f>
        <v>61337</v>
      </c>
      <c r="E3078" s="139">
        <f>_xll.qlInterestRateIndexValueDate(IndexON,D3078)</f>
        <v>61337</v>
      </c>
      <c r="F3078" s="155">
        <f>IFERROR(_xll.qlIndexFixing(IndexON,D3078,TRUE,_xll.ohTrigger(RecalcTrigger,TriggerON)),NA())</f>
        <v>3.685295839694902E-3</v>
      </c>
      <c r="H3078" s="42">
        <f>_xll.qlCalendarAdvance(Calendar,$H3077,B3078,"f",FALSE)</f>
        <v>61337</v>
      </c>
      <c r="I3078" s="139">
        <f>_xll.qlInterestRateIndexValueDate(Index1M,$H3078)</f>
        <v>61339</v>
      </c>
      <c r="J3078" s="144">
        <f>IFERROR(_xll.qlIndexFixing(Index1M,$H3078,TRUE,_xll.ohTrigger(RecalcTrigger,Trigger1M)),NA())</f>
        <v>3.6284564573166311E-3</v>
      </c>
      <c r="K3078" s="44">
        <f>IFERROR(_xll.qlIndexFixing(Index3M,H3078,TRUE,_xll.ohTrigger(RecalcTrigger,Trigger3M)),NA())</f>
        <v>3.8669534431091169E-3</v>
      </c>
      <c r="L3078" s="44">
        <f>IFERROR(_xll.qlIndexFixing(Index6M,$H3078,TRUE,_xll.ohTrigger(RecalcTrigger,Trigger6M)),NA())</f>
        <v>4.1032517819453483E-3</v>
      </c>
      <c r="M3078" s="145">
        <f>IFERROR(_xll.qlIndexFixing(Index1Y,$H3078,TRUE,_xll.ohTrigger(RecalcTrigger,Trigger1Y)),NA())</f>
        <v>4.1853722714651808E-3</v>
      </c>
      <c r="N3078" s="144">
        <f>IFERROR(_xll.qlIndexFixing(ONIndex1M,I3078,TRUE,_xll.ohTrigger(RecalcTrigger,Trigger1M)),NA())</f>
        <v>3.6243971061189484E-3</v>
      </c>
      <c r="O3078" s="44">
        <f>IFERROR(_xll.qlIndexFixing(ONIndex3M,I3078,TRUE,_xll.ohTrigger(RecalcTrigger,Trigger3M)),NA())</f>
        <v>3.8518761486816544E-3</v>
      </c>
      <c r="P3078" s="44">
        <f>IFERROR(_xll.qlIndexFixing(ONIndex6M,I3078,TRUE,_xll.ohTrigger(RecalcTrigger,Trigger6M)),NA())</f>
        <v>4.014399841905103E-3</v>
      </c>
      <c r="Q3078" s="145">
        <f>IFERROR(_xll.qlIndexFixing(ONIndex1Y,I3078,TRUE,_xll.ohTrigger(RecalcTrigger,Trigger1Y)),NA())</f>
        <v>4.1227219660555647E-3</v>
      </c>
    </row>
    <row r="3079" spans="2:17" x14ac:dyDescent="0.2">
      <c r="B3079" s="39" t="s">
        <v>42</v>
      </c>
      <c r="D3079" s="42">
        <f>_xll.qlCalendarAdvance(Calendar,$D3078,B3079,"f",FALSE)</f>
        <v>61344</v>
      </c>
      <c r="E3079" s="139">
        <f>_xll.qlInterestRateIndexValueDate(IndexON,D3079)</f>
        <v>61344</v>
      </c>
      <c r="F3079" s="155">
        <f>IFERROR(_xll.qlIndexFixing(IndexON,D3079,TRUE,_xll.ohTrigger(RecalcTrigger,TriggerON)),NA())</f>
        <v>3.6873816434646045E-3</v>
      </c>
      <c r="H3079" s="42">
        <f>_xll.qlCalendarAdvance(Calendar,$H3078,B3079,"f",FALSE)</f>
        <v>61344</v>
      </c>
      <c r="I3079" s="139">
        <f>_xll.qlInterestRateIndexValueDate(Index1M,$H3079)</f>
        <v>61346</v>
      </c>
      <c r="J3079" s="144">
        <f>IFERROR(_xll.qlIndexFixing(Index1M,$H3079,TRUE,_xll.ohTrigger(RecalcTrigger,Trigger1M)),NA())</f>
        <v>3.6305800661454168E-3</v>
      </c>
      <c r="K3079" s="44">
        <f>IFERROR(_xll.qlIndexFixing(Index3M,H3079,TRUE,_xll.ohTrigger(RecalcTrigger,Trigger3M)),NA())</f>
        <v>3.8692014550053104E-3</v>
      </c>
      <c r="L3079" s="44">
        <f>IFERROR(_xll.qlIndexFixing(Index6M,$H3079,TRUE,_xll.ohTrigger(RecalcTrigger,Trigger6M)),NA())</f>
        <v>4.109853037449103E-3</v>
      </c>
      <c r="M3079" s="145">
        <f>IFERROR(_xll.qlIndexFixing(Index1Y,$H3079,TRUE,_xll.ohTrigger(RecalcTrigger,Trigger1Y)),NA())</f>
        <v>4.1874347271362109E-3</v>
      </c>
      <c r="N3079" s="144">
        <f>IFERROR(_xll.qlIndexFixing(ONIndex1M,I3079,TRUE,_xll.ohTrigger(RecalcTrigger,Trigger1M)),NA())</f>
        <v>3.6265262526580244E-3</v>
      </c>
      <c r="O3079" s="44">
        <f>IFERROR(_xll.qlIndexFixing(ONIndex3M,I3079,TRUE,_xll.ohTrigger(RecalcTrigger,Trigger3M)),NA())</f>
        <v>3.8541466086616794E-3</v>
      </c>
      <c r="P3079" s="44">
        <f>IFERROR(_xll.qlIndexFixing(ONIndex6M,I3079,TRUE,_xll.ohTrigger(RecalcTrigger,Trigger6M)),NA())</f>
        <v>4.0215996700787571E-3</v>
      </c>
      <c r="Q3079" s="145">
        <f>IFERROR(_xll.qlIndexFixing(ONIndex1Y,I3079,TRUE,_xll.ohTrigger(RecalcTrigger,Trigger1Y)),NA())</f>
        <v>4.1248954543249283E-3</v>
      </c>
    </row>
    <row r="3080" spans="2:17" x14ac:dyDescent="0.2">
      <c r="B3080" s="39" t="s">
        <v>42</v>
      </c>
      <c r="D3080" s="42">
        <f>_xll.qlCalendarAdvance(Calendar,$D3079,B3080,"f",FALSE)</f>
        <v>61351</v>
      </c>
      <c r="E3080" s="139">
        <f>_xll.qlInterestRateIndexValueDate(IndexON,D3080)</f>
        <v>61351</v>
      </c>
      <c r="F3080" s="155">
        <f>IFERROR(_xll.qlIndexFixing(IndexON,D3080,TRUE,_xll.ohTrigger(RecalcTrigger,TriggerON)),NA())</f>
        <v>3.6894637839246514E-3</v>
      </c>
      <c r="H3080" s="42">
        <f>_xll.qlCalendarAdvance(Calendar,$H3079,B3080,"f",FALSE)</f>
        <v>61351</v>
      </c>
      <c r="I3080" s="139">
        <f>_xll.qlInterestRateIndexValueDate(Index1M,$H3080)</f>
        <v>61353</v>
      </c>
      <c r="J3080" s="144">
        <f>IFERROR(_xll.qlIndexFixing(Index1M,$H3080,TRUE,_xll.ohTrigger(RecalcTrigger,Trigger1M)),NA())</f>
        <v>3.6326998903640773E-3</v>
      </c>
      <c r="K3080" s="44">
        <f>IFERROR(_xll.qlIndexFixing(Index3M,H3080,TRUE,_xll.ohTrigger(RecalcTrigger,Trigger3M)),NA())</f>
        <v>3.8714452321491752E-3</v>
      </c>
      <c r="L3080" s="44">
        <f>IFERROR(_xll.qlIndexFixing(Index6M,$H3080,TRUE,_xll.ohTrigger(RecalcTrigger,Trigger6M)),NA())</f>
        <v>4.1164045622537355E-3</v>
      </c>
      <c r="M3080" s="145">
        <f>IFERROR(_xll.qlIndexFixing(Index1Y,$H3080,TRUE,_xll.ohTrigger(RecalcTrigger,Trigger1Y)),NA())</f>
        <v>4.1894923740104029E-3</v>
      </c>
      <c r="N3080" s="144">
        <f>IFERROR(_xll.qlIndexFixing(ONIndex1M,I3080,TRUE,_xll.ohTrigger(RecalcTrigger,Trigger1M)),NA())</f>
        <v>3.6289549522994236E-3</v>
      </c>
      <c r="O3080" s="44">
        <f>IFERROR(_xll.qlIndexFixing(ONIndex3M,I3080,TRUE,_xll.ohTrigger(RecalcTrigger,Trigger3M)),NA())</f>
        <v>3.8567363293395829E-3</v>
      </c>
      <c r="P3080" s="44">
        <f>IFERROR(_xll.qlIndexFixing(ONIndex6M,I3080,TRUE,_xll.ohTrigger(RecalcTrigger,Trigger6M)),NA())</f>
        <v>4.0297685797074934E-3</v>
      </c>
      <c r="Q3080" s="145">
        <f>IFERROR(_xll.qlIndexFixing(ONIndex1Y,I3080,TRUE,_xll.ohTrigger(RecalcTrigger,Trigger1Y)),NA())</f>
        <v>4.1273740013725302E-3</v>
      </c>
    </row>
    <row r="3081" spans="2:17" x14ac:dyDescent="0.2">
      <c r="B3081" s="39" t="s">
        <v>42</v>
      </c>
      <c r="D3081" s="42">
        <f>_xll.qlCalendarAdvance(Calendar,$D3080,B3081,"f",FALSE)</f>
        <v>61358</v>
      </c>
      <c r="E3081" s="139">
        <f>_xll.qlInterestRateIndexValueDate(IndexON,D3081)</f>
        <v>61358</v>
      </c>
      <c r="F3081" s="155">
        <f>IFERROR(_xll.qlIndexFixing(IndexON,D3081,TRUE,_xll.ohTrigger(RecalcTrigger,TriggerON)),NA())</f>
        <v>3.6915422500438666E-3</v>
      </c>
      <c r="H3081" s="42">
        <f>_xll.qlCalendarAdvance(Calendar,$H3080,B3081,"f",FALSE)</f>
        <v>61358</v>
      </c>
      <c r="I3081" s="139">
        <f>_xll.qlInterestRateIndexValueDate(Index1M,$H3081)</f>
        <v>61360</v>
      </c>
      <c r="J3081" s="144">
        <f>IFERROR(_xll.qlIndexFixing(Index1M,$H3081,TRUE,_xll.ohTrigger(RecalcTrigger,Trigger1M)),NA())</f>
        <v>3.634815918366896E-3</v>
      </c>
      <c r="K3081" s="44">
        <f>IFERROR(_xll.qlIndexFixing(Index3M,H3081,TRUE,_xll.ohTrigger(RecalcTrigger,Trigger3M)),NA())</f>
        <v>3.8736847617096559E-3</v>
      </c>
      <c r="L3081" s="44">
        <f>IFERROR(_xll.qlIndexFixing(Index6M,$H3081,TRUE,_xll.ohTrigger(RecalcTrigger,Trigger6M)),NA())</f>
        <v>4.1229062679744282E-3</v>
      </c>
      <c r="M3081" s="145">
        <f>IFERROR(_xll.qlIndexFixing(Index1Y,$H3081,TRUE,_xll.ohTrigger(RecalcTrigger,Trigger1Y)),NA())</f>
        <v>4.1915451983102975E-3</v>
      </c>
      <c r="N3081" s="144">
        <f>IFERROR(_xll.qlIndexFixing(ONIndex1M,I3081,TRUE,_xll.ohTrigger(RecalcTrigger,Trigger1M)),NA())</f>
        <v>3.6307732397400372E-3</v>
      </c>
      <c r="O3081" s="44">
        <f>IFERROR(_xll.qlIndexFixing(ONIndex3M,I3081,TRUE,_xll.ohTrigger(RecalcTrigger,Trigger3M)),NA())</f>
        <v>3.858675045247395E-3</v>
      </c>
      <c r="P3081" s="44">
        <f>IFERROR(_xll.qlIndexFixing(ONIndex6M,I3081,TRUE,_xll.ohTrigger(RecalcTrigger,Trigger6M)),NA())</f>
        <v>4.0358535608664425E-3</v>
      </c>
      <c r="Q3081" s="145">
        <f>IFERROR(_xll.qlIndexFixing(ONIndex1Y,I3081,TRUE,_xll.ohTrigger(RecalcTrigger,Trigger1Y)),NA())</f>
        <v>4.1292290922534391E-3</v>
      </c>
    </row>
    <row r="3082" spans="2:17" x14ac:dyDescent="0.2">
      <c r="B3082" s="39" t="s">
        <v>42</v>
      </c>
      <c r="D3082" s="42">
        <f>_xll.qlCalendarAdvance(Calendar,$D3081,B3082,"f",FALSE)</f>
        <v>61365</v>
      </c>
      <c r="E3082" s="139">
        <f>_xll.qlInterestRateIndexValueDate(IndexON,D3082)</f>
        <v>61365</v>
      </c>
      <c r="F3082" s="155">
        <f>IFERROR(_xll.qlIndexFixing(IndexON,D3082,TRUE,_xll.ohTrigger(RecalcTrigger,TriggerON)),NA())</f>
        <v>3.6936170303114579E-3</v>
      </c>
      <c r="H3082" s="42">
        <f>_xll.qlCalendarAdvance(Calendar,$H3081,B3082,"f",FALSE)</f>
        <v>61365</v>
      </c>
      <c r="I3082" s="139">
        <f>_xll.qlInterestRateIndexValueDate(Index1M,$H3082)</f>
        <v>61367</v>
      </c>
      <c r="J3082" s="144">
        <f>IFERROR(_xll.qlIndexFixing(Index1M,$H3082,TRUE,_xll.ohTrigger(RecalcTrigger,Trigger1M)),NA())</f>
        <v>3.6369281385406627E-3</v>
      </c>
      <c r="K3082" s="44">
        <f>IFERROR(_xll.qlIndexFixing(Index3M,H3082,TRUE,_xll.ohTrigger(RecalcTrigger,Trigger3M)),NA())</f>
        <v>3.8759200308539406E-3</v>
      </c>
      <c r="L3082" s="44">
        <f>IFERROR(_xll.qlIndexFixing(Index6M,$H3082,TRUE,_xll.ohTrigger(RecalcTrigger,Trigger6M)),NA())</f>
        <v>4.1288907413970961E-3</v>
      </c>
      <c r="M3082" s="145">
        <f>IFERROR(_xll.qlIndexFixing(Index1Y,$H3082,TRUE,_xll.ohTrigger(RecalcTrigger,Trigger1Y)),NA())</f>
        <v>4.1935931862575708E-3</v>
      </c>
      <c r="N3082" s="144">
        <f>IFERROR(_xll.qlIndexFixing(ONIndex1M,I3082,TRUE,_xll.ohTrigger(RecalcTrigger,Trigger1M)),NA())</f>
        <v>3.6328910571814532E-3</v>
      </c>
      <c r="O3082" s="44">
        <f>IFERROR(_xll.qlIndexFixing(ONIndex3M,I3082,TRUE,_xll.ohTrigger(RecalcTrigger,Trigger3M)),NA())</f>
        <v>3.8609329961936112E-3</v>
      </c>
      <c r="P3082" s="44">
        <f>IFERROR(_xll.qlIndexFixing(ONIndex6M,I3082,TRUE,_xll.ohTrigger(RecalcTrigger,Trigger6M)),NA())</f>
        <v>4.0429074481007632E-3</v>
      </c>
      <c r="Q3082" s="145">
        <f>IFERROR(_xll.qlIndexFixing(ONIndex1Y,I3082,TRUE,_xll.ohTrigger(RecalcTrigger,Trigger1Y)),NA())</f>
        <v>4.1313892146543907E-3</v>
      </c>
    </row>
    <row r="3083" spans="2:17" x14ac:dyDescent="0.2">
      <c r="B3083" s="39" t="s">
        <v>42</v>
      </c>
      <c r="D3083" s="42">
        <f>_xll.qlCalendarAdvance(Calendar,$D3082,B3083,"f",FALSE)</f>
        <v>61372</v>
      </c>
      <c r="E3083" s="139">
        <f>_xll.qlInterestRateIndexValueDate(IndexON,D3083)</f>
        <v>61372</v>
      </c>
      <c r="F3083" s="155">
        <f>IFERROR(_xll.qlIndexFixing(IndexON,D3083,TRUE,_xll.ohTrigger(RecalcTrigger,TriggerON)),NA())</f>
        <v>3.6956881136163133E-3</v>
      </c>
      <c r="H3083" s="42">
        <f>_xll.qlCalendarAdvance(Calendar,$H3082,B3083,"f",FALSE)</f>
        <v>61372</v>
      </c>
      <c r="I3083" s="139">
        <f>_xll.qlInterestRateIndexValueDate(Index1M,$H3083)</f>
        <v>61374</v>
      </c>
      <c r="J3083" s="144">
        <f>IFERROR(_xll.qlIndexFixing(Index1M,$H3083,TRUE,_xll.ohTrigger(RecalcTrigger,Trigger1M)),NA())</f>
        <v>3.6390365392821589E-3</v>
      </c>
      <c r="K3083" s="44">
        <f>IFERROR(_xll.qlIndexFixing(Index3M,H3083,TRUE,_xll.ohTrigger(RecalcTrigger,Trigger3M)),NA())</f>
        <v>3.8781510267544891E-3</v>
      </c>
      <c r="L3083" s="44">
        <f>IFERROR(_xll.qlIndexFixing(Index6M,$H3083,TRUE,_xll.ohTrigger(RecalcTrigger,Trigger6M)),NA())</f>
        <v>4.1352960717559589E-3</v>
      </c>
      <c r="M3083" s="145">
        <f>IFERROR(_xll.qlIndexFixing(Index1Y,$H3083,TRUE,_xll.ohTrigger(RecalcTrigger,Trigger1Y)),NA())</f>
        <v>4.1956363240743281E-3</v>
      </c>
      <c r="N3083" s="144">
        <f>IFERROR(_xll.qlIndexFixing(ONIndex1M,I3083,TRUE,_xll.ohTrigger(RecalcTrigger,Trigger1M)),NA())</f>
        <v>3.6350050750222351E-3</v>
      </c>
      <c r="O3083" s="44">
        <f>IFERROR(_xll.qlIndexFixing(ONIndex3M,I3083,TRUE,_xll.ohTrigger(RecalcTrigger,Trigger3M)),NA())</f>
        <v>3.8631867517757712E-3</v>
      </c>
      <c r="P3083" s="44">
        <f>IFERROR(_xll.qlIndexFixing(ONIndex6M,I3083,TRUE,_xll.ohTrigger(RecalcTrigger,Trigger6M)),NA())</f>
        <v>4.0499125129489499E-3</v>
      </c>
      <c r="Q3083" s="145">
        <f>IFERROR(_xll.qlIndexFixing(ONIndex1Y,I3083,TRUE,_xll.ohTrigger(RecalcTrigger,Trigger1Y)),NA())</f>
        <v>4.1335448542412223E-3</v>
      </c>
    </row>
    <row r="3084" spans="2:17" x14ac:dyDescent="0.2">
      <c r="B3084" s="39" t="s">
        <v>42</v>
      </c>
      <c r="D3084" s="42">
        <f>_xll.qlCalendarAdvance(Calendar,$D3083,B3084,"f",FALSE)</f>
        <v>61379</v>
      </c>
      <c r="E3084" s="139">
        <f>_xll.qlInterestRateIndexValueDate(IndexON,D3084)</f>
        <v>61379</v>
      </c>
      <c r="F3084" s="155">
        <f>IFERROR(_xll.qlIndexFixing(IndexON,D3084,TRUE,_xll.ohTrigger(RecalcTrigger,TriggerON)),NA())</f>
        <v>3.6977554884476405E-3</v>
      </c>
      <c r="H3084" s="42">
        <f>_xll.qlCalendarAdvance(Calendar,$H3083,B3084,"f",FALSE)</f>
        <v>61379</v>
      </c>
      <c r="I3084" s="139">
        <f>_xll.qlInterestRateIndexValueDate(Index1M,$H3084)</f>
        <v>61381</v>
      </c>
      <c r="J3084" s="144">
        <f>IFERROR(_xll.qlIndexFixing(Index1M,$H3084,TRUE,_xll.ohTrigger(RecalcTrigger,Trigger1M)),NA())</f>
        <v>3.6411411089831702E-3</v>
      </c>
      <c r="K3084" s="44">
        <f>IFERROR(_xll.qlIndexFixing(Index3M,H3084,TRUE,_xll.ohTrigger(RecalcTrigger,Trigger3M)),NA())</f>
        <v>3.8803777365776101E-3</v>
      </c>
      <c r="L3084" s="44">
        <f>IFERROR(_xll.qlIndexFixing(Index6M,$H3084,TRUE,_xll.ohTrigger(RecalcTrigger,Trigger6M)),NA())</f>
        <v>4.1416513246688965E-3</v>
      </c>
      <c r="M3084" s="145">
        <f>IFERROR(_xll.qlIndexFixing(Index1Y,$H3084,TRUE,_xll.ohTrigger(RecalcTrigger,Trigger1Y)),NA())</f>
        <v>4.1976745979831137E-3</v>
      </c>
      <c r="N3084" s="144">
        <f>IFERROR(_xll.qlIndexFixing(ONIndex1M,I3084,TRUE,_xll.ohTrigger(RecalcTrigger,Trigger1M)),NA())</f>
        <v>3.6371152817515906E-3</v>
      </c>
      <c r="O3084" s="44">
        <f>IFERROR(_xll.qlIndexFixing(ONIndex3M,I3084,TRUE,_xll.ohTrigger(RecalcTrigger,Trigger3M)),NA())</f>
        <v>3.8654362993639779E-3</v>
      </c>
      <c r="P3084" s="44">
        <f>IFERROR(_xll.qlIndexFixing(ONIndex6M,I3084,TRUE,_xll.ohTrigger(RecalcTrigger,Trigger6M)),NA())</f>
        <v>4.0568686676412113E-3</v>
      </c>
      <c r="Q3084" s="145">
        <f>IFERROR(_xll.qlIndexFixing(ONIndex1Y,I3084,TRUE,_xll.ohTrigger(RecalcTrigger,Trigger1Y)),NA())</f>
        <v>4.1356959975047403E-3</v>
      </c>
    </row>
    <row r="3085" spans="2:17" x14ac:dyDescent="0.2">
      <c r="B3085" s="39" t="s">
        <v>42</v>
      </c>
      <c r="D3085" s="42">
        <f>_xll.qlCalendarAdvance(Calendar,$D3084,B3085,"f",FALSE)</f>
        <v>61386</v>
      </c>
      <c r="E3085" s="139">
        <f>_xll.qlInterestRateIndexValueDate(IndexON,D3085)</f>
        <v>61386</v>
      </c>
      <c r="F3085" s="155">
        <f>IFERROR(_xll.qlIndexFixing(IndexON,D3085,TRUE,_xll.ohTrigger(RecalcTrigger,TriggerON)),NA())</f>
        <v>3.6998191435344552E-3</v>
      </c>
      <c r="H3085" s="42">
        <f>_xll.qlCalendarAdvance(Calendar,$H3084,B3085,"f",FALSE)</f>
        <v>61386</v>
      </c>
      <c r="I3085" s="139">
        <f>_xll.qlInterestRateIndexValueDate(Index1M,$H3085)</f>
        <v>61388</v>
      </c>
      <c r="J3085" s="144">
        <f>IFERROR(_xll.qlIndexFixing(Index1M,$H3085,TRUE,_xll.ohTrigger(RecalcTrigger,Trigger1M)),NA())</f>
        <v>3.6432418360279883E-3</v>
      </c>
      <c r="K3085" s="44">
        <f>IFERROR(_xll.qlIndexFixing(Index3M,H3085,TRUE,_xll.ohTrigger(RecalcTrigger,Trigger3M)),NA())</f>
        <v>3.8826001474931275E-3</v>
      </c>
      <c r="L3085" s="44">
        <f>IFERROR(_xll.qlIndexFixing(Index6M,$H3085,TRUE,_xll.ohTrigger(RecalcTrigger,Trigger6M)),NA())</f>
        <v>4.1479564117657174E-3</v>
      </c>
      <c r="M3085" s="145">
        <f>IFERROR(_xll.qlIndexFixing(Index1Y,$H3085,TRUE,_xll.ohTrigger(RecalcTrigger,Trigger1Y)),NA())</f>
        <v>4.1997079942051674E-3</v>
      </c>
      <c r="N3085" s="144">
        <f>IFERROR(_xll.qlIndexFixing(ONIndex1M,I3085,TRUE,_xll.ohTrigger(RecalcTrigger,Trigger1M)),NA())</f>
        <v>3.6392216656988552E-3</v>
      </c>
      <c r="O3085" s="44">
        <f>IFERROR(_xll.qlIndexFixing(ONIndex3M,I3085,TRUE,_xll.ohTrigger(RecalcTrigger,Trigger3M)),NA())</f>
        <v>3.8676816258487179E-3</v>
      </c>
      <c r="P3085" s="44">
        <f>IFERROR(_xll.qlIndexFixing(ONIndex6M,I3085,TRUE,_xll.ohTrigger(RecalcTrigger,Trigger6M)),NA())</f>
        <v>4.0637758245676281E-3</v>
      </c>
      <c r="Q3085" s="145">
        <f>IFERROR(_xll.qlIndexFixing(ONIndex1Y,I3085,TRUE,_xll.ohTrigger(RecalcTrigger,Trigger1Y)),NA())</f>
        <v>4.1378426307758787E-3</v>
      </c>
    </row>
    <row r="3086" spans="2:17" x14ac:dyDescent="0.2">
      <c r="B3086" s="39" t="s">
        <v>42</v>
      </c>
      <c r="D3086" s="42">
        <f>_xll.qlCalendarAdvance(Calendar,$D3085,B3086,"f",FALSE)</f>
        <v>61393</v>
      </c>
      <c r="E3086" s="139">
        <f>_xll.qlInterestRateIndexValueDate(IndexON,D3086)</f>
        <v>61393</v>
      </c>
      <c r="F3086" s="155">
        <f>IFERROR(_xll.qlIndexFixing(IndexON,D3086,TRUE,_xll.ohTrigger(RecalcTrigger,TriggerON)),NA())</f>
        <v>3.7018790677656455E-3</v>
      </c>
      <c r="H3086" s="42">
        <f>_xll.qlCalendarAdvance(Calendar,$H3085,B3086,"f",FALSE)</f>
        <v>61393</v>
      </c>
      <c r="I3086" s="139">
        <f>_xll.qlInterestRateIndexValueDate(Index1M,$H3086)</f>
        <v>61395</v>
      </c>
      <c r="J3086" s="144">
        <f>IFERROR(_xll.qlIndexFixing(Index1M,$H3086,TRUE,_xll.ohTrigger(RecalcTrigger,Trigger1M)),NA())</f>
        <v>3.6448349566619363E-3</v>
      </c>
      <c r="K3086" s="44">
        <f>IFERROR(_xll.qlIndexFixing(Index3M,H3086,TRUE,_xll.ohTrigger(RecalcTrigger,Trigger3M)),NA())</f>
        <v>3.8846396677119088E-3</v>
      </c>
      <c r="L3086" s="44">
        <f>IFERROR(_xll.qlIndexFixing(Index6M,$H3086,TRUE,_xll.ohTrigger(RecalcTrigger,Trigger6M)),NA())</f>
        <v>4.1542112446793051E-3</v>
      </c>
      <c r="M3086" s="145">
        <f>IFERROR(_xll.qlIndexFixing(Index1Y,$H3086,TRUE,_xll.ohTrigger(RecalcTrigger,Trigger1Y)),NA())</f>
        <v>4.2017364989630299E-3</v>
      </c>
      <c r="N3086" s="144">
        <f>IFERROR(_xll.qlIndexFixing(ONIndex1M,I3086,TRUE,_xll.ohTrigger(RecalcTrigger,Trigger1M)),NA())</f>
        <v>3.6413242152733005E-3</v>
      </c>
      <c r="O3086" s="44">
        <f>IFERROR(_xll.qlIndexFixing(ONIndex3M,I3086,TRUE,_xll.ohTrigger(RecalcTrigger,Trigger3M)),NA())</f>
        <v>3.869922718600094E-3</v>
      </c>
      <c r="P3086" s="44">
        <f>IFERROR(_xll.qlIndexFixing(ONIndex6M,I3086,TRUE,_xll.ohTrigger(RecalcTrigger,Trigger6M)),NA())</f>
        <v>4.0706338959584087E-3</v>
      </c>
      <c r="Q3086" s="145">
        <f>IFERROR(_xll.qlIndexFixing(ONIndex1Y,I3086,TRUE,_xll.ohTrigger(RecalcTrigger,Trigger1Y)),NA())</f>
        <v>4.1399847402256995E-3</v>
      </c>
    </row>
    <row r="3087" spans="2:17" x14ac:dyDescent="0.2">
      <c r="B3087" s="39" t="s">
        <v>42</v>
      </c>
      <c r="D3087" s="42">
        <f>_xll.qlCalendarAdvance(Calendar,$D3086,B3087,"f",FALSE)</f>
        <v>61400</v>
      </c>
      <c r="E3087" s="139">
        <f>_xll.qlInterestRateIndexValueDate(IndexON,D3087)</f>
        <v>61400</v>
      </c>
      <c r="F3087" s="155">
        <f>IFERROR(_xll.qlIndexFixing(IndexON,D3087,TRUE,_xll.ohTrigger(RecalcTrigger,TriggerON)),NA())</f>
        <v>3.7039352495504829E-3</v>
      </c>
      <c r="H3087" s="42">
        <f>_xll.qlCalendarAdvance(Calendar,$H3086,B3087,"f",FALSE)</f>
        <v>61400</v>
      </c>
      <c r="I3087" s="139">
        <f>_xll.qlInterestRateIndexValueDate(Index1M,$H3087)</f>
        <v>61402</v>
      </c>
      <c r="J3087" s="144">
        <f>IFERROR(_xll.qlIndexFixing(Index1M,$H3087,TRUE,_xll.ohTrigger(RecalcTrigger,Trigger1M)),NA())</f>
        <v>3.6469287311536522E-3</v>
      </c>
      <c r="K3087" s="44">
        <f>IFERROR(_xll.qlIndexFixing(Index3M,H3087,TRUE,_xll.ohTrigger(RecalcTrigger,Trigger3M)),NA())</f>
        <v>3.8868537297274131E-3</v>
      </c>
      <c r="L3087" s="44">
        <f>IFERROR(_xll.qlIndexFixing(Index6M,$H3087,TRUE,_xll.ohTrigger(RecalcTrigger,Trigger6M)),NA())</f>
        <v>4.1604157350447419E-3</v>
      </c>
      <c r="M3087" s="145">
        <f>IFERROR(_xll.qlIndexFixing(Index1Y,$H3087,TRUE,_xll.ohTrigger(RecalcTrigger,Trigger1Y)),NA())</f>
        <v>4.2037600984783765E-3</v>
      </c>
      <c r="N3087" s="144">
        <f>IFERROR(_xll.qlIndexFixing(ONIndex1M,I3087,TRUE,_xll.ohTrigger(RecalcTrigger,Trigger1M)),NA())</f>
        <v>3.6434229188841982E-3</v>
      </c>
      <c r="O3087" s="44">
        <f>IFERROR(_xll.qlIndexFixing(ONIndex3M,I3087,TRUE,_xll.ohTrigger(RecalcTrigger,Trigger3M)),NA())</f>
        <v>3.872159564988209E-3</v>
      </c>
      <c r="P3087" s="44">
        <f>IFERROR(_xll.qlIndexFixing(ONIndex6M,I3087,TRUE,_xll.ohTrigger(RecalcTrigger,Trigger6M)),NA())</f>
        <v>4.077442794203634E-3</v>
      </c>
      <c r="Q3087" s="145">
        <f>IFERROR(_xll.qlIndexFixing(ONIndex1Y,I3087,TRUE,_xll.ohTrigger(RecalcTrigger,Trigger1Y)),NA())</f>
        <v>4.142122312265073E-3</v>
      </c>
    </row>
    <row r="3088" spans="2:17" x14ac:dyDescent="0.2">
      <c r="B3088" s="39" t="s">
        <v>42</v>
      </c>
      <c r="D3088" s="42">
        <f>_xll.qlCalendarAdvance(Calendar,$D3087,B3088,"f",FALSE)</f>
        <v>61407</v>
      </c>
      <c r="E3088" s="139">
        <f>_xll.qlInterestRateIndexValueDate(IndexON,D3088)</f>
        <v>61407</v>
      </c>
      <c r="F3088" s="155">
        <f>IFERROR(_xll.qlIndexFixing(IndexON,D3088,TRUE,_xll.ohTrigger(RecalcTrigger,TriggerON)),NA())</f>
        <v>3.7059876776179834E-3</v>
      </c>
      <c r="H3088" s="42">
        <f>_xll.qlCalendarAdvance(Calendar,$H3087,B3088,"f",FALSE)</f>
        <v>61407</v>
      </c>
      <c r="I3088" s="139">
        <f>_xll.qlInterestRateIndexValueDate(Index1M,$H3088)</f>
        <v>61409</v>
      </c>
      <c r="J3088" s="144">
        <f>IFERROR(_xll.qlIndexFixing(Index1M,$H3088,TRUE,_xll.ohTrigger(RecalcTrigger,Trigger1M)),NA())</f>
        <v>3.6490186307394546E-3</v>
      </c>
      <c r="K3088" s="44">
        <f>IFERROR(_xll.qlIndexFixing(Index3M,H3088,TRUE,_xll.ohTrigger(RecalcTrigger,Trigger3M)),NA())</f>
        <v>3.8890634552917192E-3</v>
      </c>
      <c r="L3088" s="44">
        <f>IFERROR(_xll.qlIndexFixing(Index6M,$H3088,TRUE,_xll.ohTrigger(RecalcTrigger,Trigger6M)),NA())</f>
        <v>4.1665697945001802E-3</v>
      </c>
      <c r="M3088" s="145">
        <f>IFERROR(_xll.qlIndexFixing(Index1Y,$H3088,TRUE,_xll.ohTrigger(RecalcTrigger,Trigger1Y)),NA())</f>
        <v>4.2057787789728796E-3</v>
      </c>
      <c r="N3088" s="144">
        <f>IFERROR(_xll.qlIndexFixing(ONIndex1M,I3088,TRUE,_xll.ohTrigger(RecalcTrigger,Trigger1M)),NA())</f>
        <v>3.6455177648608839E-3</v>
      </c>
      <c r="O3088" s="44">
        <f>IFERROR(_xll.qlIndexFixing(ONIndex3M,I3088,TRUE,_xll.ohTrigger(RecalcTrigger,Trigger3M)),NA())</f>
        <v>3.8743921518236135E-3</v>
      </c>
      <c r="P3088" s="44">
        <f>IFERROR(_xll.qlIndexFixing(ONIndex6M,I3088,TRUE,_xll.ohTrigger(RecalcTrigger,Trigger6M)),NA())</f>
        <v>4.0842024314535763E-3</v>
      </c>
      <c r="Q3088" s="145">
        <f>IFERROR(_xll.qlIndexFixing(ONIndex1Y,I3088,TRUE,_xll.ohTrigger(RecalcTrigger,Trigger1Y)),NA())</f>
        <v>4.1442553331449972E-3</v>
      </c>
    </row>
    <row r="3089" spans="2:17" x14ac:dyDescent="0.2">
      <c r="B3089" s="39" t="s">
        <v>42</v>
      </c>
      <c r="D3089" s="42">
        <f>_xll.qlCalendarAdvance(Calendar,$D3088,B3089,"f",FALSE)</f>
        <v>61414</v>
      </c>
      <c r="E3089" s="139">
        <f>_xll.qlInterestRateIndexValueDate(IndexON,D3089)</f>
        <v>61414</v>
      </c>
      <c r="F3089" s="155">
        <f>IFERROR(_xll.qlIndexFixing(IndexON,D3089,TRUE,_xll.ohTrigger(RecalcTrigger,TriggerON)),NA())</f>
        <v>3.7080363407770989E-3</v>
      </c>
      <c r="H3089" s="42">
        <f>_xll.qlCalendarAdvance(Calendar,$H3088,B3089,"f",FALSE)</f>
        <v>61414</v>
      </c>
      <c r="I3089" s="139">
        <f>_xll.qlInterestRateIndexValueDate(Index1M,$H3089)</f>
        <v>61416</v>
      </c>
      <c r="J3089" s="144">
        <f>IFERROR(_xll.qlIndexFixing(Index1M,$H3089,TRUE,_xll.ohTrigger(RecalcTrigger,Trigger1M)),NA())</f>
        <v>3.6511046438038076E-3</v>
      </c>
      <c r="K3089" s="44">
        <f>IFERROR(_xll.qlIndexFixing(Index3M,H3089,TRUE,_xll.ohTrigger(RecalcTrigger,Trigger3M)),NA())</f>
        <v>3.8912688315715371E-3</v>
      </c>
      <c r="L3089" s="44">
        <f>IFERROR(_xll.qlIndexFixing(Index6M,$H3089,TRUE,_xll.ohTrigger(RecalcTrigger,Trigger6M)),NA())</f>
        <v>4.1726733346864114E-3</v>
      </c>
      <c r="M3089" s="145">
        <f>IFERROR(_xll.qlIndexFixing(Index1Y,$H3089,TRUE,_xll.ohTrigger(RecalcTrigger,Trigger1Y)),NA())</f>
        <v>4.2077925266688658E-3</v>
      </c>
      <c r="N3089" s="144">
        <f>IFERROR(_xll.qlIndexFixing(ONIndex1M,I3089,TRUE,_xll.ohTrigger(RecalcTrigger,Trigger1M)),NA())</f>
        <v>3.6476087416925651E-3</v>
      </c>
      <c r="O3089" s="44">
        <f>IFERROR(_xll.qlIndexFixing(ONIndex3M,I3089,TRUE,_xll.ohTrigger(RecalcTrigger,Trigger3M)),NA())</f>
        <v>3.8766204666362825E-3</v>
      </c>
      <c r="P3089" s="44">
        <f>IFERROR(_xll.qlIndexFixing(ONIndex6M,I3089,TRUE,_xll.ohTrigger(RecalcTrigger,Trigger6M)),NA())</f>
        <v>4.0909127199384443E-3</v>
      </c>
      <c r="Q3089" s="145">
        <f>IFERROR(_xll.qlIndexFixing(ONIndex1Y,I3089,TRUE,_xll.ohTrigger(RecalcTrigger,Trigger1Y)),NA())</f>
        <v>4.1463837892763422E-3</v>
      </c>
    </row>
    <row r="3090" spans="2:17" x14ac:dyDescent="0.2">
      <c r="B3090" s="39" t="s">
        <v>42</v>
      </c>
      <c r="D3090" s="42">
        <f>_xll.qlCalendarAdvance(Calendar,$D3089,B3090,"f",FALSE)</f>
        <v>61421</v>
      </c>
      <c r="E3090" s="139">
        <f>_xll.qlInterestRateIndexValueDate(IndexON,D3090)</f>
        <v>61421</v>
      </c>
      <c r="F3090" s="155">
        <f>IFERROR(_xll.qlIndexFixing(IndexON,D3090,TRUE,_xll.ohTrigger(RecalcTrigger,TriggerON)),NA())</f>
        <v>3.710081227596973E-3</v>
      </c>
      <c r="H3090" s="42">
        <f>_xll.qlCalendarAdvance(Calendar,$H3089,B3090,"f",FALSE)</f>
        <v>61421</v>
      </c>
      <c r="I3090" s="139">
        <f>_xll.qlInterestRateIndexValueDate(Index1M,$H3090)</f>
        <v>61423</v>
      </c>
      <c r="J3090" s="144">
        <f>IFERROR(_xll.qlIndexFixing(Index1M,$H3090,TRUE,_xll.ohTrigger(RecalcTrigger,Trigger1M)),NA())</f>
        <v>3.6536874251691387E-3</v>
      </c>
      <c r="K3090" s="44">
        <f>IFERROR(_xll.qlIndexFixing(Index3M,H3090,TRUE,_xll.ohTrigger(RecalcTrigger,Trigger3M)),NA())</f>
        <v>3.893824666443666E-3</v>
      </c>
      <c r="L3090" s="44">
        <f>IFERROR(_xll.qlIndexFixing(Index6M,$H3090,TRUE,_xll.ohTrigger(RecalcTrigger,Trigger6M)),NA())</f>
        <v>4.1804798781378792E-3</v>
      </c>
      <c r="M3090" s="145">
        <f>IFERROR(_xll.qlIndexFixing(Index1Y,$H3090,TRUE,_xll.ohTrigger(RecalcTrigger,Trigger1Y)),NA())</f>
        <v>4.2093068428629829E-3</v>
      </c>
      <c r="N3090" s="144">
        <f>IFERROR(_xll.qlIndexFixing(ONIndex1M,I3090,TRUE,_xll.ohTrigger(RecalcTrigger,Trigger1M)),NA())</f>
        <v>3.6496958377885136E-3</v>
      </c>
      <c r="O3090" s="44">
        <f>IFERROR(_xll.qlIndexFixing(ONIndex3M,I3090,TRUE,_xll.ohTrigger(RecalcTrigger,Trigger3M)),NA())</f>
        <v>3.8788444962367663E-3</v>
      </c>
      <c r="P3090" s="44">
        <f>IFERROR(_xll.qlIndexFixing(ONIndex6M,I3090,TRUE,_xll.ohTrigger(RecalcTrigger,Trigger6M)),NA())</f>
        <v>4.0975735721282547E-3</v>
      </c>
      <c r="Q3090" s="145">
        <f>IFERROR(_xll.qlIndexFixing(ONIndex1Y,I3090,TRUE,_xll.ohTrigger(RecalcTrigger,Trigger1Y)),NA())</f>
        <v>4.1485076668301701E-3</v>
      </c>
    </row>
    <row r="3091" spans="2:17" x14ac:dyDescent="0.2">
      <c r="B3091" s="39" t="s">
        <v>42</v>
      </c>
      <c r="D3091" s="42">
        <f>_xll.qlCalendarAdvance(Calendar,$D3090,B3091,"f",FALSE)</f>
        <v>61428</v>
      </c>
      <c r="E3091" s="139">
        <f>_xll.qlInterestRateIndexValueDate(IndexON,D3091)</f>
        <v>61428</v>
      </c>
      <c r="F3091" s="155">
        <f>IFERROR(_xll.qlIndexFixing(IndexON,D3091,TRUE,_xll.ohTrigger(RecalcTrigger,TriggerON)),NA())</f>
        <v>3.7121223268865577E-3</v>
      </c>
      <c r="H3091" s="42">
        <f>_xll.qlCalendarAdvance(Calendar,$H3090,B3091,"f",FALSE)</f>
        <v>61428</v>
      </c>
      <c r="I3091" s="139">
        <f>_xll.qlInterestRateIndexValueDate(Index1M,$H3091)</f>
        <v>61430</v>
      </c>
      <c r="J3091" s="144">
        <f>IFERROR(_xll.qlIndexFixing(Index1M,$H3091,TRUE,_xll.ohTrigger(RecalcTrigger,Trigger1M)),NA())</f>
        <v>3.6557648525167852E-3</v>
      </c>
      <c r="K3091" s="44">
        <f>IFERROR(_xll.qlIndexFixing(Index3M,H3091,TRUE,_xll.ohTrigger(RecalcTrigger,Trigger3M)),NA())</f>
        <v>3.896020723151452E-3</v>
      </c>
      <c r="L3091" s="44">
        <f>IFERROR(_xll.qlIndexFixing(Index6M,$H3091,TRUE,_xll.ohTrigger(RecalcTrigger,Trigger6M)),NA())</f>
        <v>4.1864677817525456E-3</v>
      </c>
      <c r="M3091" s="145">
        <f>IFERROR(_xll.qlIndexFixing(Index1Y,$H3091,TRUE,_xll.ohTrigger(RecalcTrigger,Trigger1Y)),NA())</f>
        <v>4.2113117032520301E-3</v>
      </c>
      <c r="N3091" s="144">
        <f>IFERROR(_xll.qlIndexFixing(ONIndex1M,I3091,TRUE,_xll.ohTrigger(RecalcTrigger,Trigger1M)),NA())</f>
        <v>3.6517790414780649E-3</v>
      </c>
      <c r="O3091" s="44">
        <f>IFERROR(_xll.qlIndexFixing(ONIndex3M,I3091,TRUE,_xll.ohTrigger(RecalcTrigger,Trigger3M)),NA())</f>
        <v>3.88106422815504E-3</v>
      </c>
      <c r="P3091" s="44">
        <f>IFERROR(_xll.qlIndexFixing(ONIndex6M,I3091,TRUE,_xll.ohTrigger(RecalcTrigger,Trigger6M)),NA())</f>
        <v>4.1041849003331521E-3</v>
      </c>
      <c r="Q3091" s="145">
        <f>IFERROR(_xll.qlIndexFixing(ONIndex1Y,I3091,TRUE,_xll.ohTrigger(RecalcTrigger,Trigger1Y)),NA())</f>
        <v>4.1506269522173511E-3</v>
      </c>
    </row>
    <row r="3092" spans="2:17" x14ac:dyDescent="0.2">
      <c r="B3092" s="39" t="s">
        <v>42</v>
      </c>
      <c r="D3092" s="42">
        <f>_xll.qlCalendarAdvance(Calendar,$D3091,B3092,"f",FALSE)</f>
        <v>61435</v>
      </c>
      <c r="E3092" s="139">
        <f>_xll.qlInterestRateIndexValueDate(IndexON,D3092)</f>
        <v>61435</v>
      </c>
      <c r="F3092" s="155">
        <f>IFERROR(_xll.qlIndexFixing(IndexON,D3092,TRUE,_xll.ohTrigger(RecalcTrigger,TriggerON)),NA())</f>
        <v>3.7141596272149968E-3</v>
      </c>
      <c r="H3092" s="42">
        <f>_xll.qlCalendarAdvance(Calendar,$H3091,B3092,"f",FALSE)</f>
        <v>61435</v>
      </c>
      <c r="I3092" s="139">
        <f>_xll.qlInterestRateIndexValueDate(Index1M,$H3092)</f>
        <v>61437</v>
      </c>
      <c r="J3092" s="144">
        <f>IFERROR(_xll.qlIndexFixing(Index1M,$H3092,TRUE,_xll.ohTrigger(RecalcTrigger,Trigger1M)),NA())</f>
        <v>3.6578383559507377E-3</v>
      </c>
      <c r="K3092" s="44">
        <f>IFERROR(_xll.qlIndexFixing(Index3M,H3092,TRUE,_xll.ohTrigger(RecalcTrigger,Trigger3M)),NA())</f>
        <v>3.8982123901793141E-3</v>
      </c>
      <c r="L3092" s="44">
        <f>IFERROR(_xll.qlIndexFixing(Index6M,$H3092,TRUE,_xll.ohTrigger(RecalcTrigger,Trigger6M)),NA())</f>
        <v>4.1924048738285801E-3</v>
      </c>
      <c r="M3092" s="145">
        <f>IFERROR(_xll.qlIndexFixing(Index1Y,$H3092,TRUE,_xll.ohTrigger(RecalcTrigger,Trigger1Y)),NA())</f>
        <v>4.2133115926007297E-3</v>
      </c>
      <c r="N3092" s="144">
        <f>IFERROR(_xll.qlIndexFixing(ONIndex1M,I3092,TRUE,_xll.ohTrigger(RecalcTrigger,Trigger1M)),NA())</f>
        <v>3.6538583411704906E-3</v>
      </c>
      <c r="O3092" s="44">
        <f>IFERROR(_xll.qlIndexFixing(ONIndex3M,I3092,TRUE,_xll.ohTrigger(RecalcTrigger,Trigger3M)),NA())</f>
        <v>3.8832796494414623E-3</v>
      </c>
      <c r="P3092" s="44">
        <f>IFERROR(_xll.qlIndexFixing(ONIndex6M,I3092,TRUE,_xll.ohTrigger(RecalcTrigger,Trigger6M)),NA())</f>
        <v>4.110746616703409E-3</v>
      </c>
      <c r="Q3092" s="145">
        <f>IFERROR(_xll.qlIndexFixing(ONIndex1Y,I3092,TRUE,_xll.ohTrigger(RecalcTrigger,Trigger1Y)),NA())</f>
        <v>4.1527416317688193E-3</v>
      </c>
    </row>
    <row r="3093" spans="2:17" x14ac:dyDescent="0.2">
      <c r="B3093" s="39" t="s">
        <v>42</v>
      </c>
      <c r="D3093" s="42">
        <f>_xll.qlCalendarAdvance(Calendar,$D3092,B3093,"f",FALSE)</f>
        <v>61442</v>
      </c>
      <c r="E3093" s="139">
        <f>_xll.qlInterestRateIndexValueDate(IndexON,D3093)</f>
        <v>61442</v>
      </c>
      <c r="F3093" s="155">
        <f>IFERROR(_xll.qlIndexFixing(IndexON,D3093,TRUE,_xll.ohTrigger(RecalcTrigger,TriggerON)),NA())</f>
        <v>3.7161931173113061E-3</v>
      </c>
      <c r="H3093" s="42">
        <f>_xll.qlCalendarAdvance(Calendar,$H3092,B3093,"f",FALSE)</f>
        <v>61442</v>
      </c>
      <c r="I3093" s="139">
        <f>_xll.qlInterestRateIndexValueDate(Index1M,$H3093)</f>
        <v>61444</v>
      </c>
      <c r="J3093" s="144">
        <f>IFERROR(_xll.qlIndexFixing(Index1M,$H3093,TRUE,_xll.ohTrigger(RecalcTrigger,Trigger1M)),NA())</f>
        <v>3.6600739846177018E-3</v>
      </c>
      <c r="K3093" s="44">
        <f>IFERROR(_xll.qlIndexFixing(Index3M,H3093,TRUE,_xll.ohTrigger(RecalcTrigger,Trigger3M)),NA())</f>
        <v>3.9003996546983842E-3</v>
      </c>
      <c r="L3093" s="44">
        <f>IFERROR(_xll.qlIndexFixing(Index6M,$H3093,TRUE,_xll.ohTrigger(RecalcTrigger,Trigger6M)),NA())</f>
        <v>4.1982910660056947E-3</v>
      </c>
      <c r="M3093" s="145">
        <f>IFERROR(_xll.qlIndexFixing(Index1Y,$H3093,TRUE,_xll.ohTrigger(RecalcTrigger,Trigger1Y)),NA())</f>
        <v>4.2153064971316113E-3</v>
      </c>
      <c r="N3093" s="144">
        <f>IFERROR(_xll.qlIndexFixing(ONIndex1M,I3093,TRUE,_xll.ohTrigger(RecalcTrigger,Trigger1M)),NA())</f>
        <v>3.6559337252750623E-3</v>
      </c>
      <c r="O3093" s="44">
        <f>IFERROR(_xll.qlIndexFixing(ONIndex3M,I3093,TRUE,_xll.ohTrigger(RecalcTrigger,Trigger3M)),NA())</f>
        <v>3.8854907473062639E-3</v>
      </c>
      <c r="P3093" s="44">
        <f>IFERROR(_xll.qlIndexFixing(ONIndex6M,I3093,TRUE,_xll.ohTrigger(RecalcTrigger,Trigger6M)),NA())</f>
        <v>4.1172586336291062E-3</v>
      </c>
      <c r="Q3093" s="145">
        <f>IFERROR(_xll.qlIndexFixing(ONIndex1Y,I3093,TRUE,_xll.ohTrigger(RecalcTrigger,Trigger1Y)),NA())</f>
        <v>4.1548516916556366E-3</v>
      </c>
    </row>
    <row r="3094" spans="2:17" x14ac:dyDescent="0.2">
      <c r="B3094" s="39" t="s">
        <v>42</v>
      </c>
      <c r="D3094" s="42">
        <f>_xll.qlCalendarAdvance(Calendar,$D3093,B3094,"f",FALSE)</f>
        <v>61449</v>
      </c>
      <c r="E3094" s="139">
        <f>_xll.qlInterestRateIndexValueDate(IndexON,D3094)</f>
        <v>61449</v>
      </c>
      <c r="F3094" s="155">
        <f>IFERROR(_xll.qlIndexFixing(IndexON,D3094,TRUE,_xll.ohTrigger(RecalcTrigger,TriggerON)),NA())</f>
        <v>3.7182227858245653E-3</v>
      </c>
      <c r="H3094" s="42">
        <f>_xll.qlCalendarAdvance(Calendar,$H3093,B3094,"f",FALSE)</f>
        <v>61449</v>
      </c>
      <c r="I3094" s="139">
        <f>_xll.qlInterestRateIndexValueDate(Index1M,$H3094)</f>
        <v>61451</v>
      </c>
      <c r="J3094" s="144">
        <f>IFERROR(_xll.qlIndexFixing(Index1M,$H3094,TRUE,_xll.ohTrigger(RecalcTrigger,Trigger1M)),NA())</f>
        <v>3.6619735446422053E-3</v>
      </c>
      <c r="K3094" s="44">
        <f>IFERROR(_xll.qlIndexFixing(Index3M,H3094,TRUE,_xll.ohTrigger(RecalcTrigger,Trigger3M)),NA())</f>
        <v>3.9025825038763178E-3</v>
      </c>
      <c r="L3094" s="44">
        <f>IFERROR(_xll.qlIndexFixing(Index6M,$H3094,TRUE,_xll.ohTrigger(RecalcTrigger,Trigger6M)),NA())</f>
        <v>4.2028546958349068E-3</v>
      </c>
      <c r="M3094" s="145">
        <f>IFERROR(_xll.qlIndexFixing(Index1Y,$H3094,TRUE,_xll.ohTrigger(RecalcTrigger,Trigger1Y)),NA())</f>
        <v>4.2172964030669832E-3</v>
      </c>
      <c r="N3094" s="144">
        <f>IFERROR(_xll.qlIndexFixing(ONIndex1M,I3094,TRUE,_xll.ohTrigger(RecalcTrigger,Trigger1M)),NA())</f>
        <v>3.6580051822010518E-3</v>
      </c>
      <c r="O3094" s="44">
        <f>IFERROR(_xll.qlIndexFixing(ONIndex3M,I3094,TRUE,_xll.ohTrigger(RecalcTrigger,Trigger3M)),NA())</f>
        <v>3.8876975088797394E-3</v>
      </c>
      <c r="P3094" s="44">
        <f>IFERROR(_xll.qlIndexFixing(ONIndex6M,I3094,TRUE,_xll.ohTrigger(RecalcTrigger,Trigger6M)),NA())</f>
        <v>4.1237208633404521E-3</v>
      </c>
      <c r="Q3094" s="145">
        <f>IFERROR(_xll.qlIndexFixing(ONIndex1Y,I3094,TRUE,_xll.ohTrigger(RecalcTrigger,Trigger1Y)),NA())</f>
        <v>4.1569571182886733E-3</v>
      </c>
    </row>
    <row r="3095" spans="2:17" x14ac:dyDescent="0.2">
      <c r="B3095" s="39" t="s">
        <v>42</v>
      </c>
      <c r="D3095" s="42">
        <f>_xll.qlCalendarAdvance(Calendar,$D3094,B3095,"f",FALSE)</f>
        <v>61456</v>
      </c>
      <c r="E3095" s="139">
        <f>_xll.qlInterestRateIndexValueDate(IndexON,D3095)</f>
        <v>61456</v>
      </c>
      <c r="F3095" s="155">
        <f>IFERROR(_xll.qlIndexFixing(IndexON,D3095,TRUE,_xll.ohTrigger(RecalcTrigger,TriggerON)),NA())</f>
        <v>3.7202486214038544E-3</v>
      </c>
      <c r="H3095" s="42">
        <f>_xll.qlCalendarAdvance(Calendar,$H3094,B3095,"f",FALSE)</f>
        <v>61456</v>
      </c>
      <c r="I3095" s="139">
        <f>_xll.qlInterestRateIndexValueDate(Index1M,$H3095)</f>
        <v>61458</v>
      </c>
      <c r="J3095" s="144">
        <f>IFERROR(_xll.qlIndexFixing(Index1M,$H3095,TRUE,_xll.ohTrigger(RecalcTrigger,Trigger1M)),NA())</f>
        <v>3.6640352066807935E-3</v>
      </c>
      <c r="K3095" s="44">
        <f>IFERROR(_xll.qlIndexFixing(Index3M,H3095,TRUE,_xll.ohTrigger(RecalcTrigger,Trigger3M)),NA())</f>
        <v>3.9045849938154601E-3</v>
      </c>
      <c r="L3095" s="44">
        <f>IFERROR(_xll.qlIndexFixing(Index6M,$H3095,TRUE,_xll.ohTrigger(RecalcTrigger,Trigger6M)),NA())</f>
        <v>4.2086496555609762E-3</v>
      </c>
      <c r="M3095" s="145">
        <f>IFERROR(_xll.qlIndexFixing(Index1Y,$H3095,TRUE,_xll.ohTrigger(RecalcTrigger,Trigger1Y)),NA())</f>
        <v>4.2192812966293722E-3</v>
      </c>
      <c r="N3095" s="144">
        <f>IFERROR(_xll.qlIndexFixing(ONIndex1M,I3095,TRUE,_xll.ohTrigger(RecalcTrigger,Trigger1M)),NA())</f>
        <v>3.6600727002777944E-3</v>
      </c>
      <c r="O3095" s="44">
        <f>IFERROR(_xll.qlIndexFixing(ONIndex3M,I3095,TRUE,_xll.ohTrigger(RecalcTrigger,Trigger3M)),NA())</f>
        <v>3.8898999214520558E-3</v>
      </c>
      <c r="P3095" s="44">
        <f>IFERROR(_xll.qlIndexFixing(ONIndex6M,I3095,TRUE,_xll.ohTrigger(RecalcTrigger,Trigger6M)),NA())</f>
        <v>4.1301332181475914E-3</v>
      </c>
      <c r="Q3095" s="145">
        <f>IFERROR(_xll.qlIndexFixing(ONIndex1Y,I3095,TRUE,_xll.ohTrigger(RecalcTrigger,Trigger1Y)),NA())</f>
        <v>4.1590578979988635E-3</v>
      </c>
    </row>
    <row r="3096" spans="2:17" x14ac:dyDescent="0.2">
      <c r="B3096" s="39" t="s">
        <v>42</v>
      </c>
      <c r="D3096" s="42">
        <f>_xll.qlCalendarAdvance(Calendar,$D3095,B3096,"f",FALSE)</f>
        <v>61463</v>
      </c>
      <c r="E3096" s="139">
        <f>_xll.qlInterestRateIndexValueDate(IndexON,D3096)</f>
        <v>61463</v>
      </c>
      <c r="F3096" s="155">
        <f>IFERROR(_xll.qlIndexFixing(IndexON,D3096,TRUE,_xll.ohTrigger(RecalcTrigger,TriggerON)),NA())</f>
        <v>3.7222706129380612E-3</v>
      </c>
      <c r="H3096" s="42">
        <f>_xll.qlCalendarAdvance(Calendar,$H3095,B3096,"f",FALSE)</f>
        <v>61463</v>
      </c>
      <c r="I3096" s="139">
        <f>_xll.qlInterestRateIndexValueDate(Index1M,$H3096)</f>
        <v>61465</v>
      </c>
      <c r="J3096" s="144">
        <f>IFERROR(_xll.qlIndexFixing(Index1M,$H3096,TRUE,_xll.ohTrigger(RecalcTrigger,Trigger1M)),NA())</f>
        <v>3.6660928983728303E-3</v>
      </c>
      <c r="K3096" s="44">
        <f>IFERROR(_xll.qlIndexFixing(Index3M,H3096,TRUE,_xll.ohTrigger(RecalcTrigger,Trigger3M)),NA())</f>
        <v>3.9067592698757555E-3</v>
      </c>
      <c r="L3096" s="44">
        <f>IFERROR(_xll.qlIndexFixing(Index6M,$H3096,TRUE,_xll.ohTrigger(RecalcTrigger,Trigger6M)),NA())</f>
        <v>4.2143934707689163E-3</v>
      </c>
      <c r="M3096" s="145">
        <f>IFERROR(_xll.qlIndexFixing(Index1Y,$H3096,TRUE,_xll.ohTrigger(RecalcTrigger,Trigger1Y)),NA())</f>
        <v>4.2219121941577953E-3</v>
      </c>
      <c r="N3096" s="144">
        <f>IFERROR(_xll.qlIndexFixing(ONIndex1M,I3096,TRUE,_xll.ohTrigger(RecalcTrigger,Trigger1M)),NA())</f>
        <v>3.662136267994498E-3</v>
      </c>
      <c r="O3096" s="44">
        <f>IFERROR(_xll.qlIndexFixing(ONIndex3M,I3096,TRUE,_xll.ohTrigger(RecalcTrigger,Trigger3M)),NA())</f>
        <v>3.8920979721535076E-3</v>
      </c>
      <c r="P3096" s="44">
        <f>IFERROR(_xll.qlIndexFixing(ONIndex6M,I3096,TRUE,_xll.ohTrigger(RecalcTrigger,Trigger6M)),NA())</f>
        <v>4.1364956104406048E-3</v>
      </c>
      <c r="Q3096" s="145">
        <f>IFERROR(_xll.qlIndexFixing(ONIndex1Y,I3096,TRUE,_xll.ohTrigger(RecalcTrigger,Trigger1Y)),NA())</f>
        <v>4.1611540170372052E-3</v>
      </c>
    </row>
    <row r="3097" spans="2:17" x14ac:dyDescent="0.2">
      <c r="B3097" s="39" t="s">
        <v>42</v>
      </c>
      <c r="D3097" s="42">
        <f>_xll.qlCalendarAdvance(Calendar,$D3096,B3097,"f",FALSE)</f>
        <v>61470</v>
      </c>
      <c r="E3097" s="139">
        <f>_xll.qlInterestRateIndexValueDate(IndexON,D3097)</f>
        <v>61470</v>
      </c>
      <c r="F3097" s="155">
        <f>IFERROR(_xll.qlIndexFixing(IndexON,D3097,TRUE,_xll.ohTrigger(RecalcTrigger,TriggerON)),NA())</f>
        <v>3.7242887487565213E-3</v>
      </c>
      <c r="H3097" s="42">
        <f>_xll.qlCalendarAdvance(Calendar,$H3096,B3097,"f",FALSE)</f>
        <v>61470</v>
      </c>
      <c r="I3097" s="139">
        <f>_xll.qlInterestRateIndexValueDate(Index1M,$H3097)</f>
        <v>61472</v>
      </c>
      <c r="J3097" s="144">
        <f>IFERROR(_xll.qlIndexFixing(Index1M,$H3097,TRUE,_xll.ohTrigger(RecalcTrigger,Trigger1M)),NA())</f>
        <v>3.6681466081051051E-3</v>
      </c>
      <c r="K3097" s="44">
        <f>IFERROR(_xll.qlIndexFixing(Index3M,H3097,TRUE,_xll.ohTrigger(RecalcTrigger,Trigger3M)),NA())</f>
        <v>3.9089290930513958E-3</v>
      </c>
      <c r="L3097" s="44">
        <f>IFERROR(_xll.qlIndexFixing(Index6M,$H3097,TRUE,_xll.ohTrigger(RecalcTrigger,Trigger6M)),NA())</f>
        <v>4.220086053118027E-3</v>
      </c>
      <c r="M3097" s="145">
        <f>IFERROR(_xll.qlIndexFixing(Index1Y,$H3097,TRUE,_xll.ohTrigger(RecalcTrigger,Trigger1Y)),NA())</f>
        <v>4.2232359915242183E-3</v>
      </c>
      <c r="N3097" s="144">
        <f>IFERROR(_xll.qlIndexFixing(ONIndex1M,I3097,TRUE,_xll.ohTrigger(RecalcTrigger,Trigger1M)),NA())</f>
        <v>3.6647836031455938E-3</v>
      </c>
      <c r="O3097" s="44">
        <f>IFERROR(_xll.qlIndexFixing(ONIndex3M,I3097,TRUE,_xll.ohTrigger(RecalcTrigger,Trigger3M)),NA())</f>
        <v>3.8949176073987957E-3</v>
      </c>
      <c r="P3097" s="44">
        <f>IFERROR(_xll.qlIndexFixing(ONIndex6M,I3097,TRUE,_xll.ohTrigger(RecalcTrigger,Trigger6M)),NA())</f>
        <v>4.1446022734614729E-3</v>
      </c>
      <c r="Q3097" s="145">
        <f>IFERROR(_xll.qlIndexFixing(ONIndex1Y,I3097,TRUE,_xll.ohTrigger(RecalcTrigger,Trigger1Y)),NA())</f>
        <v>4.1638421569079043E-3</v>
      </c>
    </row>
    <row r="3098" spans="2:17" x14ac:dyDescent="0.2">
      <c r="B3098" s="39" t="s">
        <v>42</v>
      </c>
      <c r="D3098" s="42">
        <f>_xll.qlCalendarAdvance(Calendar,$D3097,B3098,"f",FALSE)</f>
        <v>61477</v>
      </c>
      <c r="E3098" s="139">
        <f>_xll.qlInterestRateIndexValueDate(IndexON,D3098)</f>
        <v>61477</v>
      </c>
      <c r="F3098" s="155">
        <f>IFERROR(_xll.qlIndexFixing(IndexON,D3098,TRUE,_xll.ohTrigger(RecalcTrigger,TriggerON)),NA())</f>
        <v>3.7263030179079948E-3</v>
      </c>
      <c r="H3098" s="42">
        <f>_xll.qlCalendarAdvance(Calendar,$H3097,B3098,"f",FALSE)</f>
        <v>61477</v>
      </c>
      <c r="I3098" s="139">
        <f>_xll.qlInterestRateIndexValueDate(Index1M,$H3098)</f>
        <v>61479</v>
      </c>
      <c r="J3098" s="144">
        <f>IFERROR(_xll.qlIndexFixing(Index1M,$H3098,TRUE,_xll.ohTrigger(RecalcTrigger,Trigger1M)),NA())</f>
        <v>3.6701963242694036E-3</v>
      </c>
      <c r="K3098" s="44">
        <f>IFERROR(_xll.qlIndexFixing(Index3M,H3098,TRUE,_xll.ohTrigger(RecalcTrigger,Trigger3M)),NA())</f>
        <v>3.9110944505130838E-3</v>
      </c>
      <c r="L3098" s="44">
        <f>IFERROR(_xll.qlIndexFixing(Index6M,$H3098,TRUE,_xll.ohTrigger(RecalcTrigger,Trigger6M)),NA())</f>
        <v>4.2257273142728485E-3</v>
      </c>
      <c r="M3098" s="145">
        <f>IFERROR(_xll.qlIndexFixing(Index1Y,$H3098,TRUE,_xll.ohTrigger(RecalcTrigger,Trigger1Y)),NA())</f>
        <v>4.2252057653010744E-3</v>
      </c>
      <c r="N3098" s="144">
        <f>IFERROR(_xll.qlIndexFixing(ONIndex1M,I3098,TRUE,_xll.ohTrigger(RecalcTrigger,Trigger1M)),NA())</f>
        <v>3.666416844247955E-3</v>
      </c>
      <c r="O3098" s="44">
        <f>IFERROR(_xll.qlIndexFixing(ONIndex3M,I3098,TRUE,_xll.ohTrigger(RecalcTrigger,Trigger3M)),NA())</f>
        <v>3.8966582235300251E-3</v>
      </c>
      <c r="P3098" s="44">
        <f>IFERROR(_xll.qlIndexFixing(ONIndex6M,I3098,TRUE,_xll.ohTrigger(RecalcTrigger,Trigger6M)),NA())</f>
        <v>4.1495393220314369E-3</v>
      </c>
      <c r="Q3098" s="145">
        <f>IFERROR(_xll.qlIndexFixing(ONIndex1Y,I3098,TRUE,_xll.ohTrigger(RecalcTrigger,Trigger1Y)),NA())</f>
        <v>4.1655051797473419E-3</v>
      </c>
    </row>
    <row r="3099" spans="2:17" x14ac:dyDescent="0.2">
      <c r="B3099" s="39" t="s">
        <v>42</v>
      </c>
      <c r="D3099" s="42">
        <f>_xll.qlCalendarAdvance(Calendar,$D3098,B3099,"f",FALSE)</f>
        <v>61485</v>
      </c>
      <c r="E3099" s="139">
        <f>_xll.qlInterestRateIndexValueDate(IndexON,D3099)</f>
        <v>61485</v>
      </c>
      <c r="F3099" s="155">
        <f>IFERROR(_xll.qlIndexFixing(IndexON,D3099,TRUE,_xll.ohTrigger(RecalcTrigger,TriggerON)),NA())</f>
        <v>3.7286002903602622E-3</v>
      </c>
      <c r="H3099" s="42">
        <f>_xll.qlCalendarAdvance(Calendar,$H3098,B3099,"f",FALSE)</f>
        <v>61485</v>
      </c>
      <c r="I3099" s="139">
        <f>_xll.qlInterestRateIndexValueDate(Index1M,$H3099)</f>
        <v>61487</v>
      </c>
      <c r="J3099" s="144">
        <f>IFERROR(_xll.qlIndexFixing(Index1M,$H3099,TRUE,_xll.ohTrigger(RecalcTrigger,Trigger1M)),NA())</f>
        <v>3.6723694900964526E-3</v>
      </c>
      <c r="K3099" s="44">
        <f>IFERROR(_xll.qlIndexFixing(Index3M,H3099,TRUE,_xll.ohTrigger(RecalcTrigger,Trigger3M)),NA())</f>
        <v>3.9140876729660892E-3</v>
      </c>
      <c r="L3099" s="44">
        <f>IFERROR(_xll.qlIndexFixing(Index6M,$H3099,TRUE,_xll.ohTrigger(RecalcTrigger,Trigger6M)),NA())</f>
        <v>4.2329222906721002E-3</v>
      </c>
      <c r="M3099" s="145">
        <f>IFERROR(_xll.qlIndexFixing(Index1Y,$H3099,TRUE,_xll.ohTrigger(RecalcTrigger,Trigger1Y)),NA())</f>
        <v>4.2277741268147394E-3</v>
      </c>
      <c r="N3099" s="144">
        <f>IFERROR(_xll.qlIndexFixing(ONIndex1M,I3099,TRUE,_xll.ohTrigger(RecalcTrigger,Trigger1M)),NA())</f>
        <v>3.6685959190485562E-3</v>
      </c>
      <c r="O3099" s="44">
        <f>IFERROR(_xll.qlIndexFixing(ONIndex3M,I3099,TRUE,_xll.ohTrigger(RecalcTrigger,Trigger3M)),NA())</f>
        <v>3.89897759174751E-3</v>
      </c>
      <c r="P3099" s="44">
        <f>IFERROR(_xll.qlIndexFixing(ONIndex6M,I3099,TRUE,_xll.ohTrigger(RecalcTrigger,Trigger6M)),NA())</f>
        <v>4.1561654546740101E-3</v>
      </c>
      <c r="Q3099" s="145">
        <f>IFERROR(_xll.qlIndexFixing(ONIndex1Y,I3099,TRUE,_xll.ohTrigger(RecalcTrigger,Trigger1Y)),NA())</f>
        <v>4.1677113252536202E-3</v>
      </c>
    </row>
    <row r="3100" spans="2:17" x14ac:dyDescent="0.2">
      <c r="B3100" s="39" t="s">
        <v>42</v>
      </c>
      <c r="D3100" s="42">
        <f>_xll.qlCalendarAdvance(Calendar,$D3099,B3100,"f",FALSE)</f>
        <v>61492</v>
      </c>
      <c r="E3100" s="139">
        <f>_xll.qlInterestRateIndexValueDate(IndexON,D3100)</f>
        <v>61492</v>
      </c>
      <c r="F3100" s="155">
        <f>IFERROR(_xll.qlIndexFixing(IndexON,D3100,TRUE,_xll.ohTrigger(RecalcTrigger,TriggerON)),NA())</f>
        <v>3.7306062352104874E-3</v>
      </c>
      <c r="H3100" s="42">
        <f>_xll.qlCalendarAdvance(Calendar,$H3099,B3100,"f",FALSE)</f>
        <v>61492</v>
      </c>
      <c r="I3100" s="139">
        <f>_xll.qlInterestRateIndexValueDate(Index1M,$H3100)</f>
        <v>61494</v>
      </c>
      <c r="J3100" s="144">
        <f>IFERROR(_xll.qlIndexFixing(Index1M,$H3100,TRUE,_xll.ohTrigger(RecalcTrigger,Trigger1M)),NA())</f>
        <v>3.6744108767381147E-3</v>
      </c>
      <c r="K3100" s="44">
        <f>IFERROR(_xll.qlIndexFixing(Index3M,H3100,TRUE,_xll.ohTrigger(RecalcTrigger,Trigger3M)),NA())</f>
        <v>3.9162425175429056E-3</v>
      </c>
      <c r="L3100" s="44">
        <f>IFERROR(_xll.qlIndexFixing(Index6M,$H3100,TRUE,_xll.ohTrigger(RecalcTrigger,Trigger6M)),NA())</f>
        <v>4.2384459892819623E-3</v>
      </c>
      <c r="M3100" s="145">
        <f>IFERROR(_xll.qlIndexFixing(Index1Y,$H3100,TRUE,_xll.ohTrigger(RecalcTrigger,Trigger1Y)),NA())</f>
        <v>4.2297323263035128E-3</v>
      </c>
      <c r="N3100" s="144">
        <f>IFERROR(_xll.qlIndexFixing(ONIndex1M,I3100,TRUE,_xll.ohTrigger(RecalcTrigger,Trigger1M)),NA())</f>
        <v>3.6706429972355181E-3</v>
      </c>
      <c r="O3100" s="44">
        <f>IFERROR(_xll.qlIndexFixing(ONIndex3M,I3100,TRUE,_xll.ohTrigger(RecalcTrigger,Trigger3M)),NA())</f>
        <v>3.901157435493019E-3</v>
      </c>
      <c r="P3100" s="44">
        <f>IFERROR(_xll.qlIndexFixing(ONIndex6M,I3100,TRUE,_xll.ohTrigger(RecalcTrigger,Trigger6M)),NA())</f>
        <v>4.1623199245677256E-3</v>
      </c>
      <c r="Q3100" s="145">
        <f>IFERROR(_xll.qlIndexFixing(ONIndex1Y,I3100,TRUE,_xll.ohTrigger(RecalcTrigger,Trigger1Y)),NA())</f>
        <v>4.1697879901736457E-3</v>
      </c>
    </row>
    <row r="3101" spans="2:17" x14ac:dyDescent="0.2">
      <c r="B3101" s="39" t="s">
        <v>42</v>
      </c>
      <c r="D3101" s="42">
        <f>_xll.qlCalendarAdvance(Calendar,$D3100,B3101,"f",FALSE)</f>
        <v>61499</v>
      </c>
      <c r="E3101" s="139">
        <f>_xll.qlInterestRateIndexValueDate(IndexON,D3101)</f>
        <v>61499</v>
      </c>
      <c r="F3101" s="155">
        <f>IFERROR(_xll.qlIndexFixing(IndexON,D3101,TRUE,_xll.ohTrigger(RecalcTrigger,TriggerON)),NA())</f>
        <v>3.7326082777422442E-3</v>
      </c>
      <c r="H3101" s="42">
        <f>_xll.qlCalendarAdvance(Calendar,$H3100,B3101,"f",FALSE)</f>
        <v>61499</v>
      </c>
      <c r="I3101" s="139">
        <f>_xll.qlInterestRateIndexValueDate(Index1M,$H3101)</f>
        <v>61501</v>
      </c>
      <c r="J3101" s="144">
        <f>IFERROR(_xll.qlIndexFixing(Index1M,$H3101,TRUE,_xll.ohTrigger(RecalcTrigger,Trigger1M)),NA())</f>
        <v>3.6764482341873138E-3</v>
      </c>
      <c r="K3101" s="44">
        <f>IFERROR(_xll.qlIndexFixing(Index3M,H3101,TRUE,_xll.ohTrigger(RecalcTrigger,Trigger3M)),NA())</f>
        <v>3.9183928532192346E-3</v>
      </c>
      <c r="L3101" s="44">
        <f>IFERROR(_xll.qlIndexFixing(Index6M,$H3101,TRUE,_xll.ohTrigger(RecalcTrigger,Trigger6M)),NA())</f>
        <v>4.243918075423579E-3</v>
      </c>
      <c r="M3101" s="145">
        <f>IFERROR(_xll.qlIndexFixing(Index1Y,$H3101,TRUE,_xll.ohTrigger(RecalcTrigger,Trigger1Y)),NA())</f>
        <v>4.231685426717772E-3</v>
      </c>
      <c r="N3101" s="144">
        <f>IFERROR(_xll.qlIndexFixing(ONIndex1M,I3101,TRUE,_xll.ohTrigger(RecalcTrigger,Trigger1M)),NA())</f>
        <v>3.6726860653502058E-3</v>
      </c>
      <c r="O3101" s="44">
        <f>IFERROR(_xll.qlIndexFixing(ONIndex3M,I3101,TRUE,_xll.ohTrigger(RecalcTrigger,Trigger3M)),NA())</f>
        <v>3.9033328513404797E-3</v>
      </c>
      <c r="P3101" s="44">
        <f>IFERROR(_xll.qlIndexFixing(ONIndex6M,I3101,TRUE,_xll.ohTrigger(RecalcTrigger,Trigger6M)),NA())</f>
        <v>4.1684239808681411E-3</v>
      </c>
      <c r="Q3101" s="145">
        <f>IFERROR(_xll.qlIndexFixing(ONIndex1Y,I3101,TRUE,_xll.ohTrigger(RecalcTrigger,Trigger1Y)),NA())</f>
        <v>4.1718599239182197E-3</v>
      </c>
    </row>
    <row r="3102" spans="2:17" x14ac:dyDescent="0.2">
      <c r="B3102" s="39" t="s">
        <v>42</v>
      </c>
      <c r="D3102" s="42">
        <f>_xll.qlCalendarAdvance(Calendar,$D3101,B3102,"f",FALSE)</f>
        <v>61506</v>
      </c>
      <c r="E3102" s="139">
        <f>_xll.qlInterestRateIndexValueDate(IndexON,D3102)</f>
        <v>61506</v>
      </c>
      <c r="F3102" s="155">
        <f>IFERROR(_xll.qlIndexFixing(IndexON,D3102,TRUE,_xll.ohTrigger(RecalcTrigger,TriggerON)),NA())</f>
        <v>3.7346064065246765E-3</v>
      </c>
      <c r="H3102" s="42">
        <f>_xll.qlCalendarAdvance(Calendar,$H3101,B3102,"f",FALSE)</f>
        <v>61506</v>
      </c>
      <c r="I3102" s="139">
        <f>_xll.qlInterestRateIndexValueDate(Index1M,$H3102)</f>
        <v>61508</v>
      </c>
      <c r="J3102" s="144">
        <f>IFERROR(_xll.qlIndexFixing(Index1M,$H3102,TRUE,_xll.ohTrigger(RecalcTrigger,Trigger1M)),NA())</f>
        <v>3.6784815508352706E-3</v>
      </c>
      <c r="K3102" s="44">
        <f>IFERROR(_xll.qlIndexFixing(Index3M,H3102,TRUE,_xll.ohTrigger(RecalcTrigger,Trigger3M)),NA())</f>
        <v>3.9205386671627889E-3</v>
      </c>
      <c r="L3102" s="44">
        <f>IFERROR(_xll.qlIndexFixing(Index6M,$H3102,TRUE,_xll.ohTrigger(RecalcTrigger,Trigger6M)),NA())</f>
        <v>4.2493384607658778E-3</v>
      </c>
      <c r="M3102" s="145">
        <f>IFERROR(_xll.qlIndexFixing(Index1Y,$H3102,TRUE,_xll.ohTrigger(RecalcTrigger,Trigger1Y)),NA())</f>
        <v>4.2336334142791107E-3</v>
      </c>
      <c r="N3102" s="144">
        <f>IFERROR(_xll.qlIndexFixing(ONIndex1M,I3102,TRUE,_xll.ohTrigger(RecalcTrigger,Trigger1M)),NA())</f>
        <v>3.6747251117219548E-3</v>
      </c>
      <c r="O3102" s="44">
        <f>IFERROR(_xll.qlIndexFixing(ONIndex3M,I3102,TRUE,_xll.ohTrigger(RecalcTrigger,Trigger3M)),NA())</f>
        <v>3.9055038266599951E-3</v>
      </c>
      <c r="P3102" s="44">
        <f>IFERROR(_xll.qlIndexFixing(ONIndex6M,I3102,TRUE,_xll.ohTrigger(RecalcTrigger,Trigger6M)),NA())</f>
        <v>4.1744775356455932E-3</v>
      </c>
      <c r="Q3102" s="145">
        <f>IFERROR(_xll.qlIndexFixing(ONIndex1Y,I3102,TRUE,_xll.ohTrigger(RecalcTrigger,Trigger1Y)),NA())</f>
        <v>4.1739271129781486E-3</v>
      </c>
    </row>
    <row r="3103" spans="2:17" x14ac:dyDescent="0.2">
      <c r="B3103" s="39" t="s">
        <v>42</v>
      </c>
      <c r="D3103" s="42">
        <f>_xll.qlCalendarAdvance(Calendar,$D3102,B3103,"f",FALSE)</f>
        <v>61513</v>
      </c>
      <c r="E3103" s="139">
        <f>_xll.qlInterestRateIndexValueDate(IndexON,D3103)</f>
        <v>61513</v>
      </c>
      <c r="F3103" s="155">
        <f>IFERROR(_xll.qlIndexFixing(IndexON,D3103,TRUE,_xll.ohTrigger(RecalcTrigger,TriggerON)),NA())</f>
        <v>3.736600610366736E-3</v>
      </c>
      <c r="H3103" s="42">
        <f>_xll.qlCalendarAdvance(Calendar,$H3102,B3103,"f",FALSE)</f>
        <v>61513</v>
      </c>
      <c r="I3103" s="139">
        <f>_xll.qlInterestRateIndexValueDate(Index1M,$H3103)</f>
        <v>61515</v>
      </c>
      <c r="J3103" s="144">
        <f>IFERROR(_xll.qlIndexFixing(Index1M,$H3103,TRUE,_xll.ohTrigger(RecalcTrigger,Trigger1M)),NA())</f>
        <v>3.6805108150706283E-3</v>
      </c>
      <c r="K3103" s="44">
        <f>IFERROR(_xll.qlIndexFixing(Index3M,H3103,TRUE,_xll.ohTrigger(RecalcTrigger,Trigger3M)),NA())</f>
        <v>3.9226799465412786E-3</v>
      </c>
      <c r="L3103" s="44">
        <f>IFERROR(_xll.qlIndexFixing(Index6M,$H3103,TRUE,_xll.ohTrigger(RecalcTrigger,Trigger6M)),NA())</f>
        <v>4.2547070569834049E-3</v>
      </c>
      <c r="M3103" s="145">
        <f>IFERROR(_xll.qlIndexFixing(Index1Y,$H3103,TRUE,_xll.ohTrigger(RecalcTrigger,Trigger1Y)),NA())</f>
        <v>4.235576275208687E-3</v>
      </c>
      <c r="N3103" s="144">
        <f>IFERROR(_xll.qlIndexFixing(ONIndex1M,I3103,TRUE,_xll.ohTrigger(RecalcTrigger,Trigger1M)),NA())</f>
        <v>3.6767601249199089E-3</v>
      </c>
      <c r="O3103" s="44">
        <f>IFERROR(_xll.qlIndexFixing(ONIndex3M,I3103,TRUE,_xll.ohTrigger(RecalcTrigger,Trigger3M)),NA())</f>
        <v>3.9076703485818598E-3</v>
      </c>
      <c r="P3103" s="44">
        <f>IFERROR(_xll.qlIndexFixing(ONIndex6M,I3103,TRUE,_xll.ohTrigger(RecalcTrigger,Trigger6M)),NA())</f>
        <v>4.1804805015299706E-3</v>
      </c>
      <c r="Q3103" s="145">
        <f>IFERROR(_xll.qlIndexFixing(ONIndex1Y,I3103,TRUE,_xll.ohTrigger(RecalcTrigger,Trigger1Y)),NA())</f>
        <v>4.1759895436843664E-3</v>
      </c>
    </row>
    <row r="3104" spans="2:17" x14ac:dyDescent="0.2">
      <c r="B3104" s="39" t="s">
        <v>42</v>
      </c>
      <c r="D3104" s="42">
        <f>_xll.qlCalendarAdvance(Calendar,$D3103,B3104,"f",FALSE)</f>
        <v>61520</v>
      </c>
      <c r="E3104" s="139">
        <f>_xll.qlInterestRateIndexValueDate(IndexON,D3104)</f>
        <v>61520</v>
      </c>
      <c r="F3104" s="155">
        <f>IFERROR(_xll.qlIndexFixing(IndexON,D3104,TRUE,_xll.ohTrigger(RecalcTrigger,TriggerON)),NA())</f>
        <v>3.7385908776776944E-3</v>
      </c>
      <c r="H3104" s="42">
        <f>_xll.qlCalendarAdvance(Calendar,$H3103,B3104,"f",FALSE)</f>
        <v>61520</v>
      </c>
      <c r="I3104" s="139">
        <f>_xll.qlInterestRateIndexValueDate(Index1M,$H3104)</f>
        <v>61522</v>
      </c>
      <c r="J3104" s="144">
        <f>IFERROR(_xll.qlIndexFixing(Index1M,$H3104,TRUE,_xll.ohTrigger(RecalcTrigger,Trigger1M)),NA())</f>
        <v>3.6825360152897657E-3</v>
      </c>
      <c r="K3104" s="44">
        <f>IFERROR(_xll.qlIndexFixing(Index3M,H3104,TRUE,_xll.ohTrigger(RecalcTrigger,Trigger3M)),NA())</f>
        <v>3.9248166785215664E-3</v>
      </c>
      <c r="L3104" s="44">
        <f>IFERROR(_xll.qlIndexFixing(Index6M,$H3104,TRUE,_xll.ohTrigger(RecalcTrigger,Trigger6M)),NA())</f>
        <v>4.2600237757502721E-3</v>
      </c>
      <c r="M3104" s="145">
        <f>IFERROR(_xll.qlIndexFixing(Index1Y,$H3104,TRUE,_xll.ohTrigger(RecalcTrigger,Trigger1Y)),NA())</f>
        <v>4.2375139957283132E-3</v>
      </c>
      <c r="N3104" s="144">
        <f>IFERROR(_xll.qlIndexFixing(ONIndex1M,I3104,TRUE,_xll.ohTrigger(RecalcTrigger,Trigger1M)),NA())</f>
        <v>3.6787910931135315E-3</v>
      </c>
      <c r="O3104" s="44">
        <f>IFERROR(_xll.qlIndexFixing(ONIndex3M,I3104,TRUE,_xll.ohTrigger(RecalcTrigger,Trigger3M)),NA())</f>
        <v>3.9098324043163046E-3</v>
      </c>
      <c r="P3104" s="44">
        <f>IFERROR(_xll.qlIndexFixing(ONIndex6M,I3104,TRUE,_xll.ohTrigger(RecalcTrigger,Trigger6M)),NA())</f>
        <v>4.1864327905916099E-3</v>
      </c>
      <c r="Q3104" s="145">
        <f>IFERROR(_xll.qlIndexFixing(ONIndex1Y,I3104,TRUE,_xll.ohTrigger(RecalcTrigger,Trigger1Y)),NA())</f>
        <v>4.1780472022079351E-3</v>
      </c>
    </row>
    <row r="3105" spans="2:17" x14ac:dyDescent="0.2">
      <c r="B3105" s="39" t="s">
        <v>42</v>
      </c>
      <c r="D3105" s="42">
        <f>_xll.qlCalendarAdvance(Calendar,$D3104,B3105,"f",FALSE)</f>
        <v>61527</v>
      </c>
      <c r="E3105" s="139">
        <f>_xll.qlInterestRateIndexValueDate(IndexON,D3105)</f>
        <v>61527</v>
      </c>
      <c r="F3105" s="155">
        <f>IFERROR(_xll.qlIndexFixing(IndexON,D3105,TRUE,_xll.ohTrigger(RecalcTrigger,TriggerON)),NA())</f>
        <v>3.7405771973464397E-3</v>
      </c>
      <c r="H3105" s="42">
        <f>_xll.qlCalendarAdvance(Calendar,$H3104,B3105,"f",FALSE)</f>
        <v>61527</v>
      </c>
      <c r="I3105" s="139">
        <f>_xll.qlInterestRateIndexValueDate(Index1M,$H3105)</f>
        <v>61529</v>
      </c>
      <c r="J3105" s="144">
        <f>IFERROR(_xll.qlIndexFixing(Index1M,$H3105,TRUE,_xll.ohTrigger(RecalcTrigger,Trigger1M)),NA())</f>
        <v>3.6845571398761686E-3</v>
      </c>
      <c r="K3105" s="44">
        <f>IFERROR(_xll.qlIndexFixing(Index3M,H3105,TRUE,_xll.ohTrigger(RecalcTrigger,Trigger3M)),NA())</f>
        <v>3.9269488502722124E-3</v>
      </c>
      <c r="L3105" s="44">
        <f>IFERROR(_xll.qlIndexFixing(Index6M,$H3105,TRUE,_xll.ohTrigger(RecalcTrigger,Trigger6M)),NA())</f>
        <v>4.2652885287462099E-3</v>
      </c>
      <c r="M3105" s="145">
        <f>IFERROR(_xll.qlIndexFixing(Index1Y,$H3105,TRUE,_xll.ohTrigger(RecalcTrigger,Trigger1Y)),NA())</f>
        <v>4.2394465620595829E-3</v>
      </c>
      <c r="N3105" s="144">
        <f>IFERROR(_xll.qlIndexFixing(ONIndex1M,I3105,TRUE,_xll.ohTrigger(RecalcTrigger,Trigger1M)),NA())</f>
        <v>3.6808180048719663E-3</v>
      </c>
      <c r="O3105" s="44">
        <f>IFERROR(_xll.qlIndexFixing(ONIndex3M,I3105,TRUE,_xll.ohTrigger(RecalcTrigger,Trigger3M)),NA())</f>
        <v>3.9119899810735603E-3</v>
      </c>
      <c r="P3105" s="44">
        <f>IFERROR(_xll.qlIndexFixing(ONIndex6M,I3105,TRUE,_xll.ohTrigger(RecalcTrigger,Trigger6M)),NA())</f>
        <v>4.1923343150607195E-3</v>
      </c>
      <c r="Q3105" s="145">
        <f>IFERROR(_xll.qlIndexFixing(ONIndex1Y,I3105,TRUE,_xll.ohTrigger(RecalcTrigger,Trigger1Y)),NA())</f>
        <v>4.180100074959725E-3</v>
      </c>
    </row>
    <row r="3106" spans="2:17" x14ac:dyDescent="0.2">
      <c r="B3106" s="39" t="s">
        <v>42</v>
      </c>
      <c r="D3106" s="42">
        <f>_xll.qlCalendarAdvance(Calendar,$D3105,B3106,"f",FALSE)</f>
        <v>61534</v>
      </c>
      <c r="E3106" s="139">
        <f>_xll.qlInterestRateIndexValueDate(IndexON,D3106)</f>
        <v>61534</v>
      </c>
      <c r="F3106" s="155">
        <f>IFERROR(_xll.qlIndexFixing(IndexON,D3106,TRUE,_xll.ohTrigger(RecalcTrigger,TriggerON)),NA())</f>
        <v>3.7425595581019877E-3</v>
      </c>
      <c r="H3106" s="42">
        <f>_xll.qlCalendarAdvance(Calendar,$H3105,B3106,"f",FALSE)</f>
        <v>61534</v>
      </c>
      <c r="I3106" s="139">
        <f>_xll.qlInterestRateIndexValueDate(Index1M,$H3106)</f>
        <v>61536</v>
      </c>
      <c r="J3106" s="144">
        <f>IFERROR(_xll.qlIndexFixing(Index1M,$H3106,TRUE,_xll.ohTrigger(RecalcTrigger,Trigger1M)),NA())</f>
        <v>3.686574177231373E-3</v>
      </c>
      <c r="K3106" s="44">
        <f>IFERROR(_xll.qlIndexFixing(Index3M,H3106,TRUE,_xll.ohTrigger(RecalcTrigger,Trigger3M)),NA())</f>
        <v>3.9290764489626311E-3</v>
      </c>
      <c r="L3106" s="44">
        <f>IFERROR(_xll.qlIndexFixing(Index6M,$H3106,TRUE,_xll.ohTrigger(RecalcTrigger,Trigger6M)),NA())</f>
        <v>4.2705012276544052E-3</v>
      </c>
      <c r="M3106" s="145">
        <f>IFERROR(_xll.qlIndexFixing(Index1Y,$H3106,TRUE,_xll.ohTrigger(RecalcTrigger,Trigger1Y)),NA())</f>
        <v>4.2413739604240889E-3</v>
      </c>
      <c r="N3106" s="144">
        <f>IFERROR(_xll.qlIndexFixing(ONIndex1M,I3106,TRUE,_xll.ohTrigger(RecalcTrigger,Trigger1M)),NA())</f>
        <v>3.682840848604485E-3</v>
      </c>
      <c r="O3106" s="44">
        <f>IFERROR(_xll.qlIndexFixing(ONIndex3M,I3106,TRUE,_xll.ohTrigger(RecalcTrigger,Trigger3M)),NA())</f>
        <v>3.9141430659839216E-3</v>
      </c>
      <c r="P3106" s="44">
        <f>IFERROR(_xll.qlIndexFixing(ONIndex6M,I3106,TRUE,_xll.ohTrigger(RecalcTrigger,Trigger6M)),NA())</f>
        <v>4.1981849874073163E-3</v>
      </c>
      <c r="Q3106" s="145">
        <f>IFERROR(_xll.qlIndexFixing(ONIndex1Y,I3106,TRUE,_xll.ohTrigger(RecalcTrigger,Trigger1Y)),NA())</f>
        <v>4.1821481481907341E-3</v>
      </c>
    </row>
    <row r="3107" spans="2:17" x14ac:dyDescent="0.2">
      <c r="B3107" s="39" t="s">
        <v>42</v>
      </c>
      <c r="D3107" s="42">
        <f>_xll.qlCalendarAdvance(Calendar,$D3106,B3107,"f",FALSE)</f>
        <v>61541</v>
      </c>
      <c r="E3107" s="139">
        <f>_xll.qlInterestRateIndexValueDate(IndexON,D3107)</f>
        <v>61541</v>
      </c>
      <c r="F3107" s="155">
        <f>IFERROR(_xll.qlIndexFixing(IndexON,D3107,TRUE,_xll.ohTrigger(RecalcTrigger,TriggerON)),NA())</f>
        <v>3.7445379485934183E-3</v>
      </c>
      <c r="H3107" s="42">
        <f>_xll.qlCalendarAdvance(Calendar,$H3106,B3107,"f",FALSE)</f>
        <v>61541</v>
      </c>
      <c r="I3107" s="139">
        <f>_xll.qlInterestRateIndexValueDate(Index1M,$H3107)</f>
        <v>61543</v>
      </c>
      <c r="J3107" s="144">
        <f>IFERROR(_xll.qlIndexFixing(Index1M,$H3107,TRUE,_xll.ohTrigger(RecalcTrigger,Trigger1M)),NA())</f>
        <v>3.6887494159448808E-3</v>
      </c>
      <c r="K3107" s="44">
        <f>IFERROR(_xll.qlIndexFixing(Index3M,H3107,TRUE,_xll.ohTrigger(RecalcTrigger,Trigger3M)),NA())</f>
        <v>3.9306827312160543E-3</v>
      </c>
      <c r="L3107" s="44">
        <f>IFERROR(_xll.qlIndexFixing(Index6M,$H3107,TRUE,_xll.ohTrigger(RecalcTrigger,Trigger6M)),NA())</f>
        <v>4.275661784158908E-3</v>
      </c>
      <c r="M3107" s="145">
        <f>IFERROR(_xll.qlIndexFixing(Index1Y,$H3107,TRUE,_xll.ohTrigger(RecalcTrigger,Trigger1Y)),NA())</f>
        <v>4.242819500285132E-3</v>
      </c>
      <c r="N3107" s="144">
        <f>IFERROR(_xll.qlIndexFixing(ONIndex1M,I3107,TRUE,_xll.ohTrigger(RecalcTrigger,Trigger1M)),NA())</f>
        <v>3.6848596125604871E-3</v>
      </c>
      <c r="O3107" s="44">
        <f>IFERROR(_xll.qlIndexFixing(ONIndex3M,I3107,TRUE,_xll.ohTrigger(RecalcTrigger,Trigger3M)),NA())</f>
        <v>3.9162916462576192E-3</v>
      </c>
      <c r="P3107" s="44">
        <f>IFERROR(_xll.qlIndexFixing(ONIndex6M,I3107,TRUE,_xll.ohTrigger(RecalcTrigger,Trigger6M)),NA())</f>
        <v>4.2039847197017366E-3</v>
      </c>
      <c r="Q3107" s="145">
        <f>IFERROR(_xll.qlIndexFixing(ONIndex1Y,I3107,TRUE,_xll.ohTrigger(RecalcTrigger,Trigger1Y)),NA())</f>
        <v>4.1841914082318965E-3</v>
      </c>
    </row>
    <row r="3108" spans="2:17" x14ac:dyDescent="0.2">
      <c r="B3108" s="39" t="s">
        <v>42</v>
      </c>
      <c r="D3108" s="42">
        <f>_xll.qlCalendarAdvance(Calendar,$D3107,B3108,"f",FALSE)</f>
        <v>61548</v>
      </c>
      <c r="E3108" s="139">
        <f>_xll.qlInterestRateIndexValueDate(IndexON,D3108)</f>
        <v>61548</v>
      </c>
      <c r="F3108" s="155">
        <f>IFERROR(_xll.qlIndexFixing(IndexON,D3108,TRUE,_xll.ohTrigger(RecalcTrigger,TriggerON)),NA())</f>
        <v>3.7465123574698111E-3</v>
      </c>
      <c r="H3108" s="42">
        <f>_xll.qlCalendarAdvance(Calendar,$H3107,B3108,"f",FALSE)</f>
        <v>61548</v>
      </c>
      <c r="I3108" s="139">
        <f>_xll.qlInterestRateIndexValueDate(Index1M,$H3108)</f>
        <v>61550</v>
      </c>
      <c r="J3108" s="144">
        <f>IFERROR(_xll.qlIndexFixing(Index1M,$H3108,TRUE,_xll.ohTrigger(RecalcTrigger,Trigger1M)),NA())</f>
        <v>3.6905959437898645E-3</v>
      </c>
      <c r="K3108" s="44">
        <f>IFERROR(_xll.qlIndexFixing(Index3M,H3108,TRUE,_xll.ohTrigger(RecalcTrigger,Trigger3M)),NA())</f>
        <v>3.9333178758293764E-3</v>
      </c>
      <c r="L3108" s="44">
        <f>IFERROR(_xll.qlIndexFixing(Index6M,$H3108,TRUE,_xll.ohTrigger(RecalcTrigger,Trigger6M)),NA())</f>
        <v>4.2807701099493861E-3</v>
      </c>
      <c r="M3108" s="145">
        <f>IFERROR(_xll.qlIndexFixing(Index1Y,$H3108,TRUE,_xll.ohTrigger(RecalcTrigger,Trigger1Y)),NA())</f>
        <v>4.2452131981378805E-3</v>
      </c>
      <c r="N3108" s="144">
        <f>IFERROR(_xll.qlIndexFixing(ONIndex1M,I3108,TRUE,_xll.ohTrigger(RecalcTrigger,Trigger1M)),NA())</f>
        <v>3.6868742853091163E-3</v>
      </c>
      <c r="O3108" s="44">
        <f>IFERROR(_xll.qlIndexFixing(ONIndex3M,I3108,TRUE,_xll.ohTrigger(RecalcTrigger,Trigger3M)),NA())</f>
        <v>3.9184357091048838E-3</v>
      </c>
      <c r="P3108" s="44">
        <f>IFERROR(_xll.qlIndexFixing(ONIndex6M,I3108,TRUE,_xll.ohTrigger(RecalcTrigger,Trigger6M)),NA())</f>
        <v>4.2097334244139972E-3</v>
      </c>
      <c r="Q3108" s="145">
        <f>IFERROR(_xll.qlIndexFixing(ONIndex1Y,I3108,TRUE,_xll.ohTrigger(RecalcTrigger,Trigger1Y)),NA())</f>
        <v>4.1862298414141463E-3</v>
      </c>
    </row>
    <row r="3109" spans="2:17" x14ac:dyDescent="0.2">
      <c r="B3109" s="39" t="s">
        <v>42</v>
      </c>
      <c r="D3109" s="42">
        <f>_xll.qlCalendarAdvance(Calendar,$D3108,B3109,"f",FALSE)</f>
        <v>61555</v>
      </c>
      <c r="E3109" s="139">
        <f>_xll.qlInterestRateIndexValueDate(IndexON,D3109)</f>
        <v>61555</v>
      </c>
      <c r="F3109" s="155">
        <f>IFERROR(_xll.qlIndexFixing(IndexON,D3109,TRUE,_xll.ohTrigger(RecalcTrigger,TriggerON)),NA())</f>
        <v>3.7484827733003101E-3</v>
      </c>
      <c r="H3109" s="42">
        <f>_xll.qlCalendarAdvance(Calendar,$H3108,B3109,"f",FALSE)</f>
        <v>61555</v>
      </c>
      <c r="I3109" s="139">
        <f>_xll.qlInterestRateIndexValueDate(Index1M,$H3109)</f>
        <v>61557</v>
      </c>
      <c r="J3109" s="144">
        <f>IFERROR(_xll.qlIndexFixing(Index1M,$H3109,TRUE,_xll.ohTrigger(RecalcTrigger,Trigger1M)),NA())</f>
        <v>3.6926006497755948E-3</v>
      </c>
      <c r="K3109" s="44">
        <f>IFERROR(_xll.qlIndexFixing(Index3M,H3109,TRUE,_xll.ohTrigger(RecalcTrigger,Trigger3M)),NA())</f>
        <v>3.9354316783411277E-3</v>
      </c>
      <c r="L3109" s="44">
        <f>IFERROR(_xll.qlIndexFixing(Index6M,$H3109,TRUE,_xll.ohTrigger(RecalcTrigger,Trigger6M)),NA())</f>
        <v>4.285826116717237E-3</v>
      </c>
      <c r="M3109" s="145">
        <f>IFERROR(_xll.qlIndexFixing(Index1Y,$H3109,TRUE,_xll.ohTrigger(RecalcTrigger,Trigger1Y)),NA())</f>
        <v>4.247125009930572E-3</v>
      </c>
      <c r="N3109" s="144">
        <f>IFERROR(_xll.qlIndexFixing(ONIndex1M,I3109,TRUE,_xll.ohTrigger(RecalcTrigger,Trigger1M)),NA())</f>
        <v>3.6888848550198361E-3</v>
      </c>
      <c r="O3109" s="44">
        <f>IFERROR(_xll.qlIndexFixing(ONIndex3M,I3109,TRUE,_xll.ohTrigger(RecalcTrigger,Trigger3M)),NA())</f>
        <v>3.9205752417359463E-3</v>
      </c>
      <c r="P3109" s="44">
        <f>IFERROR(_xll.qlIndexFixing(ONIndex6M,I3109,TRUE,_xll.ohTrigger(RecalcTrigger,Trigger6M)),NA())</f>
        <v>4.2154310138542428E-3</v>
      </c>
      <c r="Q3109" s="145">
        <f>IFERROR(_xll.qlIndexFixing(ONIndex1Y,I3109,TRUE,_xll.ohTrigger(RecalcTrigger,Trigger1Y)),NA())</f>
        <v>4.1882634340684177E-3</v>
      </c>
    </row>
    <row r="3110" spans="2:17" x14ac:dyDescent="0.2">
      <c r="B3110" s="39" t="s">
        <v>42</v>
      </c>
      <c r="D3110" s="42">
        <f>_xll.qlCalendarAdvance(Calendar,$D3109,B3110,"f",FALSE)</f>
        <v>61562</v>
      </c>
      <c r="E3110" s="139">
        <f>_xll.qlInterestRateIndexValueDate(IndexON,D3110)</f>
        <v>61562</v>
      </c>
      <c r="F3110" s="155">
        <f>IFERROR(_xll.qlIndexFixing(IndexON,D3110,TRUE,_xll.ohTrigger(RecalcTrigger,TriggerON)),NA())</f>
        <v>3.7504491849738031E-3</v>
      </c>
      <c r="H3110" s="42">
        <f>_xll.qlCalendarAdvance(Calendar,$H3109,B3110,"f",FALSE)</f>
        <v>61562</v>
      </c>
      <c r="I3110" s="139">
        <f>_xll.qlInterestRateIndexValueDate(Index1M,$H3110)</f>
        <v>61564</v>
      </c>
      <c r="J3110" s="144">
        <f>IFERROR(_xll.qlIndexFixing(Index1M,$H3110,TRUE,_xll.ohTrigger(RecalcTrigger,Trigger1M)),NA())</f>
        <v>3.6946012220950126E-3</v>
      </c>
      <c r="K3110" s="44">
        <f>IFERROR(_xll.qlIndexFixing(Index3M,H3110,TRUE,_xll.ohTrigger(RecalcTrigger,Trigger3M)),NA())</f>
        <v>3.9375408564626463E-3</v>
      </c>
      <c r="L3110" s="44">
        <f>IFERROR(_xll.qlIndexFixing(Index6M,$H3110,TRUE,_xll.ohTrigger(RecalcTrigger,Trigger6M)),NA())</f>
        <v>4.2908297161586093E-3</v>
      </c>
      <c r="M3110" s="145">
        <f>IFERROR(_xll.qlIndexFixing(Index1Y,$H3110,TRUE,_xll.ohTrigger(RecalcTrigger,Trigger1Y)),NA())</f>
        <v>4.2490315986420044E-3</v>
      </c>
      <c r="N3110" s="144">
        <f>IFERROR(_xll.qlIndexFixing(ONIndex1M,I3110,TRUE,_xll.ohTrigger(RecalcTrigger,Trigger1M)),NA())</f>
        <v>3.6908913103417262E-3</v>
      </c>
      <c r="O3110" s="44">
        <f>IFERROR(_xll.qlIndexFixing(ONIndex3M,I3110,TRUE,_xll.ohTrigger(RecalcTrigger,Trigger3M)),NA())</f>
        <v>3.9227102312811013E-3</v>
      </c>
      <c r="P3110" s="44">
        <f>IFERROR(_xll.qlIndexFixing(ONIndex6M,I3110,TRUE,_xll.ohTrigger(RecalcTrigger,Trigger6M)),NA())</f>
        <v>4.2210774002526819E-3</v>
      </c>
      <c r="Q3110" s="145">
        <f>IFERROR(_xll.qlIndexFixing(ONIndex1Y,I3110,TRUE,_xll.ohTrigger(RecalcTrigger,Trigger1Y)),NA())</f>
        <v>4.1902921725256448E-3</v>
      </c>
    </row>
    <row r="3111" spans="2:17" x14ac:dyDescent="0.2">
      <c r="B3111" s="39" t="s">
        <v>42</v>
      </c>
      <c r="D3111" s="42">
        <f>_xll.qlCalendarAdvance(Calendar,$D3110,B3111,"f",FALSE)</f>
        <v>61569</v>
      </c>
      <c r="E3111" s="139">
        <f>_xll.qlInterestRateIndexValueDate(IndexON,D3111)</f>
        <v>61569</v>
      </c>
      <c r="F3111" s="155">
        <f>IFERROR(_xll.qlIndexFixing(IndexON,D3111,TRUE,_xll.ohTrigger(RecalcTrigger,TriggerON)),NA())</f>
        <v>3.7524115809794978E-3</v>
      </c>
      <c r="H3111" s="42">
        <f>_xll.qlCalendarAdvance(Calendar,$H3110,B3111,"f",FALSE)</f>
        <v>61569</v>
      </c>
      <c r="I3111" s="139">
        <f>_xll.qlInterestRateIndexValueDate(Index1M,$H3111)</f>
        <v>61571</v>
      </c>
      <c r="J3111" s="144">
        <f>IFERROR(_xll.qlIndexFixing(Index1M,$H3111,TRUE,_xll.ohTrigger(RecalcTrigger,Trigger1M)),NA())</f>
        <v>3.6965976491341824E-3</v>
      </c>
      <c r="K3111" s="44">
        <f>IFERROR(_xll.qlIndexFixing(Index3M,H3111,TRUE,_xll.ohTrigger(RecalcTrigger,Trigger3M)),NA())</f>
        <v>3.939645397361643E-3</v>
      </c>
      <c r="L3111" s="44">
        <f>IFERROR(_xll.qlIndexFixing(Index6M,$H3111,TRUE,_xll.ohTrigger(RecalcTrigger,Trigger6M)),NA())</f>
        <v>4.2957808199718126E-3</v>
      </c>
      <c r="M3111" s="145">
        <f>IFERROR(_xll.qlIndexFixing(Index1Y,$H3111,TRUE,_xll.ohTrigger(RecalcTrigger,Trigger1Y)),NA())</f>
        <v>4.2509329504935535E-3</v>
      </c>
      <c r="N3111" s="144">
        <f>IFERROR(_xll.qlIndexFixing(ONIndex1M,I3111,TRUE,_xll.ohTrigger(RecalcTrigger,Trigger1M)),NA())</f>
        <v>3.6928936395241863E-3</v>
      </c>
      <c r="O3111" s="44">
        <f>IFERROR(_xll.qlIndexFixing(ONIndex3M,I3111,TRUE,_xll.ohTrigger(RecalcTrigger,Trigger3M)),NA())</f>
        <v>3.9248406650305157E-3</v>
      </c>
      <c r="P3111" s="44">
        <f>IFERROR(_xll.qlIndexFixing(ONIndex6M,I3111,TRUE,_xll.ohTrigger(RecalcTrigger,Trigger6M)),NA())</f>
        <v>4.226672495839523E-3</v>
      </c>
      <c r="Q3111" s="145">
        <f>IFERROR(_xll.qlIndexFixing(ONIndex1Y,I3111,TRUE,_xll.ohTrigger(RecalcTrigger,Trigger1Y)),NA())</f>
        <v>4.1923160429568895E-3</v>
      </c>
    </row>
    <row r="3112" spans="2:17" x14ac:dyDescent="0.2">
      <c r="B3112" s="39" t="s">
        <v>42</v>
      </c>
      <c r="D3112" s="42">
        <f>_xll.qlCalendarAdvance(Calendar,$D3111,B3112,"f",FALSE)</f>
        <v>61576</v>
      </c>
      <c r="E3112" s="139">
        <f>_xll.qlInterestRateIndexValueDate(IndexON,D3112)</f>
        <v>61576</v>
      </c>
      <c r="F3112" s="155">
        <f>IFERROR(_xll.qlIndexFixing(IndexON,D3112,TRUE,_xll.ohTrigger(RecalcTrigger,TriggerON)),NA())</f>
        <v>3.7543699501263461E-3</v>
      </c>
      <c r="H3112" s="42">
        <f>_xll.qlCalendarAdvance(Calendar,$H3111,B3112,"f",FALSE)</f>
        <v>61576</v>
      </c>
      <c r="I3112" s="139">
        <f>_xll.qlInterestRateIndexValueDate(Index1M,$H3112)</f>
        <v>61578</v>
      </c>
      <c r="J3112" s="144">
        <f>IFERROR(_xll.qlIndexFixing(Index1M,$H3112,TRUE,_xll.ohTrigger(RecalcTrigger,Trigger1M)),NA())</f>
        <v>3.698589919281747E-3</v>
      </c>
      <c r="K3112" s="44">
        <f>IFERROR(_xll.qlIndexFixing(Index3M,H3112,TRUE,_xll.ohTrigger(RecalcTrigger,Trigger3M)),NA())</f>
        <v>3.9417452882049807E-3</v>
      </c>
      <c r="L3112" s="44">
        <f>IFERROR(_xll.qlIndexFixing(Index6M,$H3112,TRUE,_xll.ohTrigger(RecalcTrigger,Trigger6M)),NA())</f>
        <v>4.3006793398586143E-3</v>
      </c>
      <c r="M3112" s="145">
        <f>IFERROR(_xll.qlIndexFixing(Index1Y,$H3112,TRUE,_xll.ohTrigger(RecalcTrigger,Trigger1Y)),NA())</f>
        <v>4.2528290517068129E-3</v>
      </c>
      <c r="N3112" s="144">
        <f>IFERROR(_xll.qlIndexFixing(ONIndex1M,I3112,TRUE,_xll.ohTrigger(RecalcTrigger,Trigger1M)),NA())</f>
        <v>3.6948918310564238E-3</v>
      </c>
      <c r="O3112" s="44">
        <f>IFERROR(_xll.qlIndexFixing(ONIndex3M,I3112,TRUE,_xll.ohTrigger(RecalcTrigger,Trigger3M)),NA())</f>
        <v>3.926966530114484E-3</v>
      </c>
      <c r="P3112" s="44">
        <f>IFERROR(_xll.qlIndexFixing(ONIndex6M,I3112,TRUE,_xll.ohTrigger(RecalcTrigger,Trigger6M)),NA())</f>
        <v>4.2322162129249108E-3</v>
      </c>
      <c r="Q3112" s="145">
        <f>IFERROR(_xll.qlIndexFixing(ONIndex1Y,I3112,TRUE,_xll.ohTrigger(RecalcTrigger,Trigger1Y)),NA())</f>
        <v>4.1943350317730221E-3</v>
      </c>
    </row>
    <row r="3113" spans="2:17" x14ac:dyDescent="0.2">
      <c r="B3113" s="39" t="s">
        <v>42</v>
      </c>
      <c r="D3113" s="42">
        <f>_xll.qlCalendarAdvance(Calendar,$D3112,B3113,"f",FALSE)</f>
        <v>61583</v>
      </c>
      <c r="E3113" s="139">
        <f>_xll.qlInterestRateIndexValueDate(IndexON,D3113)</f>
        <v>61583</v>
      </c>
      <c r="F3113" s="155">
        <f>IFERROR(_xll.qlIndexFixing(IndexON,D3113,TRUE,_xll.ohTrigger(RecalcTrigger,TriggerON)),NA())</f>
        <v>3.7563242811433639E-3</v>
      </c>
      <c r="H3113" s="42">
        <f>_xll.qlCalendarAdvance(Calendar,$H3112,B3113,"f",FALSE)</f>
        <v>61583</v>
      </c>
      <c r="I3113" s="139">
        <f>_xll.qlInterestRateIndexValueDate(Index1M,$H3113)</f>
        <v>61585</v>
      </c>
      <c r="J3113" s="144">
        <f>IFERROR(_xll.qlIndexFixing(Index1M,$H3113,TRUE,_xll.ohTrigger(RecalcTrigger,Trigger1M)),NA())</f>
        <v>3.7005780209340851E-3</v>
      </c>
      <c r="K3113" s="44">
        <f>IFERROR(_xll.qlIndexFixing(Index3M,H3113,TRUE,_xll.ohTrigger(RecalcTrigger,Trigger3M)),NA())</f>
        <v>3.9438405161612211E-3</v>
      </c>
      <c r="L3113" s="44">
        <f>IFERROR(_xll.qlIndexFixing(Index6M,$H3113,TRUE,_xll.ohTrigger(RecalcTrigger,Trigger6M)),NA())</f>
        <v>4.3055251875246678E-3</v>
      </c>
      <c r="M3113" s="145">
        <f>IFERROR(_xll.qlIndexFixing(Index1Y,$H3113,TRUE,_xll.ohTrigger(RecalcTrigger,Trigger1Y)),NA())</f>
        <v>4.254719888502941E-3</v>
      </c>
      <c r="N3113" s="144">
        <f>IFERROR(_xll.qlIndexFixing(ONIndex1M,I3113,TRUE,_xll.ohTrigger(RecalcTrigger,Trigger1M)),NA())</f>
        <v>3.6968858731878385E-3</v>
      </c>
      <c r="O3113" s="44">
        <f>IFERROR(_xll.qlIndexFixing(ONIndex3M,I3113,TRUE,_xll.ohTrigger(RecalcTrigger,Trigger3M)),NA())</f>
        <v>3.9290878135833651E-3</v>
      </c>
      <c r="P3113" s="44">
        <f>IFERROR(_xll.qlIndexFixing(ONIndex6M,I3113,TRUE,_xll.ohTrigger(RecalcTrigger,Trigger6M)),NA())</f>
        <v>4.237708463978862E-3</v>
      </c>
      <c r="Q3113" s="145">
        <f>IFERROR(_xll.qlIndexFixing(ONIndex1Y,I3113,TRUE,_xll.ohTrigger(RecalcTrigger,Trigger1Y)),NA())</f>
        <v>4.1963491253849128E-3</v>
      </c>
    </row>
    <row r="3114" spans="2:17" x14ac:dyDescent="0.2">
      <c r="B3114" s="39" t="s">
        <v>42</v>
      </c>
      <c r="D3114" s="42">
        <f>_xll.qlCalendarAdvance(Calendar,$D3113,B3114,"f",FALSE)</f>
        <v>61590</v>
      </c>
      <c r="E3114" s="139">
        <f>_xll.qlInterestRateIndexValueDate(IndexON,D3114)</f>
        <v>61590</v>
      </c>
      <c r="F3114" s="155">
        <f>IFERROR(_xll.qlIndexFixing(IndexON,D3114,TRUE,_xll.ohTrigger(RecalcTrigger,TriggerON)),NA())</f>
        <v>3.7582745625996949E-3</v>
      </c>
      <c r="H3114" s="42">
        <f>_xll.qlCalendarAdvance(Calendar,$H3113,B3114,"f",FALSE)</f>
        <v>61590</v>
      </c>
      <c r="I3114" s="139">
        <f>_xll.qlInterestRateIndexValueDate(Index1M,$H3114)</f>
        <v>61592</v>
      </c>
      <c r="J3114" s="144">
        <f>IFERROR(_xll.qlIndexFixing(Index1M,$H3114,TRUE,_xll.ohTrigger(RecalcTrigger,Trigger1M)),NA())</f>
        <v>3.7025619424772612E-3</v>
      </c>
      <c r="K3114" s="44">
        <f>IFERROR(_xll.qlIndexFixing(Index3M,H3114,TRUE,_xll.ohTrigger(RecalcTrigger,Trigger3M)),NA())</f>
        <v>3.9459310683997752E-3</v>
      </c>
      <c r="L3114" s="44">
        <f>IFERROR(_xll.qlIndexFixing(Index6M,$H3114,TRUE,_xll.ohTrigger(RecalcTrigger,Trigger6M)),NA())</f>
        <v>4.3103182746782225E-3</v>
      </c>
      <c r="M3114" s="145">
        <f>IFERROR(_xll.qlIndexFixing(Index1Y,$H3114,TRUE,_xll.ohTrigger(RecalcTrigger,Trigger1Y)),NA())</f>
        <v>4.2566054471035331E-3</v>
      </c>
      <c r="N3114" s="144">
        <f>IFERROR(_xll.qlIndexFixing(ONIndex1M,I3114,TRUE,_xll.ohTrigger(RecalcTrigger,Trigger1M)),NA())</f>
        <v>3.6988757544076378E-3</v>
      </c>
      <c r="O3114" s="44">
        <f>IFERROR(_xll.qlIndexFixing(ONIndex3M,I3114,TRUE,_xll.ohTrigger(RecalcTrigger,Trigger3M)),NA())</f>
        <v>3.9312045028072617E-3</v>
      </c>
      <c r="P3114" s="44">
        <f>IFERROR(_xll.qlIndexFixing(ONIndex6M,I3114,TRUE,_xll.ohTrigger(RecalcTrigger,Trigger6M)),NA())</f>
        <v>4.2431491610717131E-3</v>
      </c>
      <c r="Q3114" s="145">
        <f>IFERROR(_xll.qlIndexFixing(ONIndex1Y,I3114,TRUE,_xll.ohTrigger(RecalcTrigger,Trigger1Y)),NA())</f>
        <v>4.1983583098037514E-3</v>
      </c>
    </row>
    <row r="3115" spans="2:17" x14ac:dyDescent="0.2">
      <c r="B3115" s="39" t="s">
        <v>42</v>
      </c>
      <c r="D3115" s="42">
        <f>_xll.qlCalendarAdvance(Calendar,$D3114,B3115,"f",FALSE)</f>
        <v>61597</v>
      </c>
      <c r="E3115" s="139">
        <f>_xll.qlInterestRateIndexValueDate(IndexON,D3115)</f>
        <v>61597</v>
      </c>
      <c r="F3115" s="155">
        <f>IFERROR(_xll.qlIndexFixing(IndexON,D3115,TRUE,_xll.ohTrigger(RecalcTrigger,TriggerON)),NA())</f>
        <v>3.760220783144419E-3</v>
      </c>
      <c r="H3115" s="42">
        <f>_xll.qlCalendarAdvance(Calendar,$H3114,B3115,"f",FALSE)</f>
        <v>61597</v>
      </c>
      <c r="I3115" s="139">
        <f>_xll.qlInterestRateIndexValueDate(Index1M,$H3115)</f>
        <v>61599</v>
      </c>
      <c r="J3115" s="144">
        <f>IFERROR(_xll.qlIndexFixing(Index1M,$H3115,TRUE,_xll.ohTrigger(RecalcTrigger,Trigger1M)),NA())</f>
        <v>3.7045416723050758E-3</v>
      </c>
      <c r="K3115" s="44">
        <f>IFERROR(_xll.qlIndexFixing(Index3M,H3115,TRUE,_xll.ohTrigger(RecalcTrigger,Trigger3M)),NA())</f>
        <v>3.9480169320849547E-3</v>
      </c>
      <c r="L3115" s="44">
        <f>IFERROR(_xll.qlIndexFixing(Index6M,$H3115,TRUE,_xll.ohTrigger(RecalcTrigger,Trigger6M)),NA())</f>
        <v>4.3150585130322782E-3</v>
      </c>
      <c r="M3115" s="145">
        <f>IFERROR(_xll.qlIndexFixing(Index1Y,$H3115,TRUE,_xll.ohTrigger(RecalcTrigger,Trigger1Y)),NA())</f>
        <v>4.2584857137293094E-3</v>
      </c>
      <c r="N3115" s="144">
        <f>IFERROR(_xll.qlIndexFixing(ONIndex1M,I3115,TRUE,_xll.ohTrigger(RecalcTrigger,Trigger1M)),NA())</f>
        <v>3.7008614632050296E-3</v>
      </c>
      <c r="O3115" s="44">
        <f>IFERROR(_xll.qlIndexFixing(ONIndex3M,I3115,TRUE,_xll.ohTrigger(RecalcTrigger,Trigger3M)),NA())</f>
        <v>3.9333165848365326E-3</v>
      </c>
      <c r="P3115" s="44">
        <f>IFERROR(_xll.qlIndexFixing(ONIndex6M,I3115,TRUE,_xll.ohTrigger(RecalcTrigger,Trigger6M)),NA())</f>
        <v>4.2485382165935448E-3</v>
      </c>
      <c r="Q3115" s="145">
        <f>IFERROR(_xll.qlIndexFixing(ONIndex1Y,I3115,TRUE,_xll.ohTrigger(RecalcTrigger,Trigger1Y)),NA())</f>
        <v>4.2003625716002801E-3</v>
      </c>
    </row>
    <row r="3116" spans="2:17" x14ac:dyDescent="0.2">
      <c r="B3116" s="39" t="s">
        <v>42</v>
      </c>
      <c r="D3116" s="42">
        <f>_xll.qlCalendarAdvance(Calendar,$D3115,B3116,"f",FALSE)</f>
        <v>61604</v>
      </c>
      <c r="E3116" s="139">
        <f>_xll.qlInterestRateIndexValueDate(IndexON,D3116)</f>
        <v>61604</v>
      </c>
      <c r="F3116" s="155">
        <f>IFERROR(_xll.qlIndexFixing(IndexON,D3116,TRUE,_xll.ohTrigger(RecalcTrigger,TriggerON)),NA())</f>
        <v>3.7621629315065519E-3</v>
      </c>
      <c r="H3116" s="42">
        <f>_xll.qlCalendarAdvance(Calendar,$H3115,B3116,"f",FALSE)</f>
        <v>61604</v>
      </c>
      <c r="I3116" s="139">
        <f>_xll.qlInterestRateIndexValueDate(Index1M,$H3116)</f>
        <v>61606</v>
      </c>
      <c r="J3116" s="144">
        <f>IFERROR(_xll.qlIndexFixing(Index1M,$H3116,TRUE,_xll.ohTrigger(RecalcTrigger,Trigger1M)),NA())</f>
        <v>3.7060376371316523E-3</v>
      </c>
      <c r="K3116" s="44">
        <f>IFERROR(_xll.qlIndexFixing(Index3M,H3116,TRUE,_xll.ohTrigger(RecalcTrigger,Trigger3M)),NA())</f>
        <v>3.9495897755084455E-3</v>
      </c>
      <c r="L3116" s="44">
        <f>IFERROR(_xll.qlIndexFixing(Index6M,$H3116,TRUE,_xll.ohTrigger(RecalcTrigger,Trigger6M)),NA())</f>
        <v>4.3183744572411632E-3</v>
      </c>
      <c r="M3116" s="145">
        <f>IFERROR(_xll.qlIndexFixing(Index1Y,$H3116,TRUE,_xll.ohTrigger(RecalcTrigger,Trigger1Y)),NA())</f>
        <v>4.2598937618042836E-3</v>
      </c>
      <c r="N3116" s="144">
        <f>IFERROR(_xll.qlIndexFixing(ONIndex1M,I3116,TRUE,_xll.ohTrigger(RecalcTrigger,Trigger1M)),NA())</f>
        <v>3.7028429878294133E-3</v>
      </c>
      <c r="O3116" s="44">
        <f>IFERROR(_xll.qlIndexFixing(ONIndex3M,I3116,TRUE,_xll.ohTrigger(RecalcTrigger,Trigger3M)),NA())</f>
        <v>3.9354240470412805E-3</v>
      </c>
      <c r="P3116" s="44">
        <f>IFERROR(_xll.qlIndexFixing(ONIndex6M,I3116,TRUE,_xll.ohTrigger(RecalcTrigger,Trigger6M)),NA())</f>
        <v>4.2538755428545016E-3</v>
      </c>
      <c r="Q3116" s="145">
        <f>IFERROR(_xll.qlIndexFixing(ONIndex1Y,I3116,TRUE,_xll.ohTrigger(RecalcTrigger,Trigger1Y)),NA())</f>
        <v>4.2023618971054333E-3</v>
      </c>
    </row>
    <row r="3117" spans="2:17" x14ac:dyDescent="0.2">
      <c r="B3117" s="39" t="s">
        <v>42</v>
      </c>
      <c r="D3117" s="42">
        <f>_xll.qlCalendarAdvance(Calendar,$D3116,B3117,"f",FALSE)</f>
        <v>61611</v>
      </c>
      <c r="E3117" s="139">
        <f>_xll.qlInterestRateIndexValueDate(IndexON,D3117)</f>
        <v>61611</v>
      </c>
      <c r="F3117" s="155">
        <f>IFERROR(_xll.qlIndexFixing(IndexON,D3117,TRUE,_xll.ohTrigger(RecalcTrigger,TriggerON)),NA())</f>
        <v>3.7641009964950456E-3</v>
      </c>
      <c r="H3117" s="42">
        <f>_xll.qlCalendarAdvance(Calendar,$H3116,B3117,"f",FALSE)</f>
        <v>61611</v>
      </c>
      <c r="I3117" s="139">
        <f>_xll.qlInterestRateIndexValueDate(Index1M,$H3117)</f>
        <v>61613</v>
      </c>
      <c r="J3117" s="144">
        <f>IFERROR(_xll.qlIndexFixing(Index1M,$H3117,TRUE,_xll.ohTrigger(RecalcTrigger,Trigger1M)),NA())</f>
        <v>3.7084885103820832E-3</v>
      </c>
      <c r="K3117" s="44">
        <f>IFERROR(_xll.qlIndexFixing(Index3M,H3117,TRUE,_xll.ohTrigger(RecalcTrigger,Trigger3M)),NA())</f>
        <v>3.9516671725575532E-3</v>
      </c>
      <c r="L3117" s="44">
        <f>IFERROR(_xll.qlIndexFixing(Index6M,$H3117,TRUE,_xll.ohTrigger(RecalcTrigger,Trigger6M)),NA())</f>
        <v>4.3230237788742651E-3</v>
      </c>
      <c r="M3117" s="145">
        <f>IFERROR(_xll.qlIndexFixing(Index1Y,$H3117,TRUE,_xll.ohTrigger(RecalcTrigger,Trigger1Y)),NA())</f>
        <v>4.2622303159434464E-3</v>
      </c>
      <c r="N3117" s="144">
        <f>IFERROR(_xll.qlIndexFixing(ONIndex1M,I3117,TRUE,_xll.ohTrigger(RecalcTrigger,Trigger1M)),NA())</f>
        <v>3.7048203166900606E-3</v>
      </c>
      <c r="O3117" s="44">
        <f>IFERROR(_xll.qlIndexFixing(ONIndex3M,I3117,TRUE,_xll.ohTrigger(RecalcTrigger,Trigger3M)),NA())</f>
        <v>3.9375268764718641E-3</v>
      </c>
      <c r="P3117" s="44">
        <f>IFERROR(_xll.qlIndexFixing(ONIndex6M,I3117,TRUE,_xll.ohTrigger(RecalcTrigger,Trigger6M)),NA())</f>
        <v>4.2591610520847922E-3</v>
      </c>
      <c r="Q3117" s="145">
        <f>IFERROR(_xll.qlIndexFixing(ONIndex1Y,I3117,TRUE,_xll.ohTrigger(RecalcTrigger,Trigger1Y)),NA())</f>
        <v>4.2043562724103367E-3</v>
      </c>
    </row>
    <row r="3118" spans="2:17" x14ac:dyDescent="0.2">
      <c r="B3118" s="39" t="s">
        <v>42</v>
      </c>
      <c r="D3118" s="42">
        <f>_xll.qlCalendarAdvance(Calendar,$D3117,B3118,"f",FALSE)</f>
        <v>61618</v>
      </c>
      <c r="E3118" s="139">
        <f>_xll.qlInterestRateIndexValueDate(IndexON,D3118)</f>
        <v>61618</v>
      </c>
      <c r="F3118" s="155">
        <f>IFERROR(_xll.qlIndexFixing(IndexON,D3118,TRUE,_xll.ohTrigger(RecalcTrigger,TriggerON)),NA())</f>
        <v>3.7660349666790438E-3</v>
      </c>
      <c r="H3118" s="42">
        <f>_xll.qlCalendarAdvance(Calendar,$H3117,B3118,"f",FALSE)</f>
        <v>61618</v>
      </c>
      <c r="I3118" s="139">
        <f>_xll.qlInterestRateIndexValueDate(Index1M,$H3118)</f>
        <v>61620</v>
      </c>
      <c r="J3118" s="144">
        <f>IFERROR(_xll.qlIndexFixing(Index1M,$H3118,TRUE,_xll.ohTrigger(RecalcTrigger,Trigger1M)),NA())</f>
        <v>3.7104555954137197E-3</v>
      </c>
      <c r="K3118" s="44">
        <f>IFERROR(_xll.qlIndexFixing(Index3M,H3118,TRUE,_xll.ohTrigger(RecalcTrigger,Trigger3M)),NA())</f>
        <v>3.9537398454286892E-3</v>
      </c>
      <c r="L3118" s="44">
        <f>IFERROR(_xll.qlIndexFixing(Index6M,$H3118,TRUE,_xll.ohTrigger(RecalcTrigger,Trigger6M)),NA())</f>
        <v>4.3276200143946243E-3</v>
      </c>
      <c r="M3118" s="145">
        <f>IFERROR(_xll.qlIndexFixing(Index1Y,$H3118,TRUE,_xll.ohTrigger(RecalcTrigger,Trigger1Y)),NA())</f>
        <v>4.2640946239734705E-3</v>
      </c>
      <c r="N3118" s="144">
        <f>IFERROR(_xll.qlIndexFixing(ONIndex1M,I3118,TRUE,_xll.ohTrigger(RecalcTrigger,Trigger1M)),NA())</f>
        <v>3.7067934382761791E-3</v>
      </c>
      <c r="O3118" s="44">
        <f>IFERROR(_xll.qlIndexFixing(ONIndex3M,I3118,TRUE,_xll.ohTrigger(RecalcTrigger,Trigger3M)),NA())</f>
        <v>3.9396250603385141E-3</v>
      </c>
      <c r="P3118" s="44">
        <f>IFERROR(_xll.qlIndexFixing(ONIndex6M,I3118,TRUE,_xll.ohTrigger(RecalcTrigger,Trigger6M)),NA())</f>
        <v>4.2643946566744972E-3</v>
      </c>
      <c r="Q3118" s="145">
        <f>IFERROR(_xll.qlIndexFixing(ONIndex1Y,I3118,TRUE,_xll.ohTrigger(RecalcTrigger,Trigger1Y)),NA())</f>
        <v>4.2063456840857327E-3</v>
      </c>
    </row>
    <row r="3119" spans="2:17" x14ac:dyDescent="0.2">
      <c r="B3119" s="39" t="s">
        <v>42</v>
      </c>
      <c r="D3119" s="42">
        <f>_xll.qlCalendarAdvance(Calendar,$D3118,B3119,"f",FALSE)</f>
        <v>61625</v>
      </c>
      <c r="E3119" s="139">
        <f>_xll.qlInterestRateIndexValueDate(IndexON,D3119)</f>
        <v>61625</v>
      </c>
      <c r="F3119" s="155">
        <f>IFERROR(_xll.qlIndexFixing(IndexON,D3119,TRUE,_xll.ohTrigger(RecalcTrigger,TriggerON)),NA())</f>
        <v>3.7679648307076263E-3</v>
      </c>
      <c r="H3119" s="42">
        <f>_xll.qlCalendarAdvance(Calendar,$H3118,B3119,"f",FALSE)</f>
        <v>61625</v>
      </c>
      <c r="I3119" s="139">
        <f>_xll.qlInterestRateIndexValueDate(Index1M,$H3119)</f>
        <v>61627</v>
      </c>
      <c r="J3119" s="144">
        <f>IFERROR(_xll.qlIndexFixing(Index1M,$H3119,TRUE,_xll.ohTrigger(RecalcTrigger,Trigger1M)),NA())</f>
        <v>3.7124184422948803E-3</v>
      </c>
      <c r="K3119" s="44">
        <f>IFERROR(_xll.qlIndexFixing(Index3M,H3119,TRUE,_xll.ohTrigger(RecalcTrigger,Trigger3M)),NA())</f>
        <v>3.9558077812881639E-3</v>
      </c>
      <c r="L3119" s="44">
        <f>IFERROR(_xll.qlIndexFixing(Index6M,$H3119,TRUE,_xll.ohTrigger(RecalcTrigger,Trigger6M)),NA())</f>
        <v>4.3321630755404662E-3</v>
      </c>
      <c r="M3119" s="145">
        <f>IFERROR(_xll.qlIndexFixing(Index1Y,$H3119,TRUE,_xll.ohTrigger(RecalcTrigger,Trigger1Y)),NA())</f>
        <v>4.265953584914401E-3</v>
      </c>
      <c r="N3119" s="144">
        <f>IFERROR(_xll.qlIndexFixing(ONIndex1M,I3119,TRUE,_xll.ohTrigger(RecalcTrigger,Trigger1M)),NA())</f>
        <v>3.7087623409171044E-3</v>
      </c>
      <c r="O3119" s="44">
        <f>IFERROR(_xll.qlIndexFixing(ONIndex3M,I3119,TRUE,_xll.ohTrigger(RecalcTrigger,Trigger3M)),NA())</f>
        <v>3.9417185858514614E-3</v>
      </c>
      <c r="P3119" s="44">
        <f>IFERROR(_xll.qlIndexFixing(ONIndex6M,I3119,TRUE,_xll.ohTrigger(RecalcTrigger,Trigger6M)),NA())</f>
        <v>4.2695762687738892E-3</v>
      </c>
      <c r="Q3119" s="145">
        <f>IFERROR(_xll.qlIndexFixing(ONIndex1Y,I3119,TRUE,_xll.ohTrigger(RecalcTrigger,Trigger1Y)),NA())</f>
        <v>4.2083301182227473E-3</v>
      </c>
    </row>
    <row r="3120" spans="2:17" x14ac:dyDescent="0.2">
      <c r="B3120" s="39" t="s">
        <v>42</v>
      </c>
      <c r="D3120" s="42">
        <f>_xll.qlCalendarAdvance(Calendar,$D3119,B3120,"f",FALSE)</f>
        <v>61632</v>
      </c>
      <c r="E3120" s="139">
        <f>_xll.qlInterestRateIndexValueDate(IndexON,D3120)</f>
        <v>61632</v>
      </c>
      <c r="F3120" s="155">
        <f>IFERROR(_xll.qlIndexFixing(IndexON,D3120,TRUE,_xll.ohTrigger(RecalcTrigger,TriggerON)),NA())</f>
        <v>3.7698905773897451E-3</v>
      </c>
      <c r="H3120" s="42">
        <f>_xll.qlCalendarAdvance(Calendar,$H3119,B3120,"f",FALSE)</f>
        <v>61632</v>
      </c>
      <c r="I3120" s="139">
        <f>_xll.qlInterestRateIndexValueDate(Index1M,$H3120)</f>
        <v>61634</v>
      </c>
      <c r="J3120" s="144">
        <f>IFERROR(_xll.qlIndexFixing(Index1M,$H3120,TRUE,_xll.ohTrigger(RecalcTrigger,Trigger1M)),NA())</f>
        <v>3.7146943531851666E-3</v>
      </c>
      <c r="K3120" s="44">
        <f>IFERROR(_xll.qlIndexFixing(Index3M,H3120,TRUE,_xll.ohTrigger(RecalcTrigger,Trigger3M)),NA())</f>
        <v>3.958375473108189E-3</v>
      </c>
      <c r="L3120" s="44">
        <f>IFERROR(_xll.qlIndexFixing(Index6M,$H3120,TRUE,_xll.ohTrigger(RecalcTrigger,Trigger6M)),NA())</f>
        <v>4.3369811654719445E-3</v>
      </c>
      <c r="M3120" s="145">
        <f>IFERROR(_xll.qlIndexFixing(Index1Y,$H3120,TRUE,_xll.ohTrigger(RecalcTrigger,Trigger1Y)),NA())</f>
        <v>4.2678071849869617E-3</v>
      </c>
      <c r="N3120" s="144">
        <f>IFERROR(_xll.qlIndexFixing(ONIndex1M,I3120,TRUE,_xll.ohTrigger(RecalcTrigger,Trigger1M)),NA())</f>
        <v>3.7107270131020442E-3</v>
      </c>
      <c r="O3120" s="44">
        <f>IFERROR(_xll.qlIndexFixing(ONIndex3M,I3120,TRUE,_xll.ohTrigger(RecalcTrigger,Trigger3M)),NA())</f>
        <v>3.9438074402209367E-3</v>
      </c>
      <c r="P3120" s="44">
        <f>IFERROR(_xll.qlIndexFixing(ONIndex6M,I3120,TRUE,_xll.ohTrigger(RecalcTrigger,Trigger6M)),NA())</f>
        <v>4.2747058007730487E-3</v>
      </c>
      <c r="Q3120" s="145">
        <f>IFERROR(_xll.qlIndexFixing(ONIndex1Y,I3120,TRUE,_xll.ohTrigger(RecalcTrigger,Trigger1Y)),NA())</f>
        <v>4.2103095611523145E-3</v>
      </c>
    </row>
    <row r="3121" spans="2:17" x14ac:dyDescent="0.2">
      <c r="B3121" s="39" t="s">
        <v>42</v>
      </c>
      <c r="D3121" s="42">
        <f>_xll.qlCalendarAdvance(Calendar,$D3120,B3121,"f",FALSE)</f>
        <v>61639</v>
      </c>
      <c r="E3121" s="139">
        <f>_xll.qlInterestRateIndexValueDate(IndexON,D3121)</f>
        <v>61639</v>
      </c>
      <c r="F3121" s="155">
        <f>IFERROR(_xll.qlIndexFixing(IndexON,D3121,TRUE,_xll.ohTrigger(RecalcTrigger,TriggerON)),NA())</f>
        <v>3.7718121952945438E-3</v>
      </c>
      <c r="H3121" s="42">
        <f>_xll.qlCalendarAdvance(Calendar,$H3120,B3121,"f",FALSE)</f>
        <v>61639</v>
      </c>
      <c r="I3121" s="139">
        <f>_xll.qlInterestRateIndexValueDate(Index1M,$H3121)</f>
        <v>61641</v>
      </c>
      <c r="J3121" s="144">
        <f>IFERROR(_xll.qlIndexFixing(Index1M,$H3121,TRUE,_xll.ohTrigger(RecalcTrigger,Trigger1M)),NA())</f>
        <v>3.7163313751706608E-3</v>
      </c>
      <c r="K3121" s="44">
        <f>IFERROR(_xll.qlIndexFixing(Index3M,H3121,TRUE,_xll.ohTrigger(RecalcTrigger,Trigger3M)),NA())</f>
        <v>3.9604329360044136E-3</v>
      </c>
      <c r="L3121" s="44">
        <f>IFERROR(_xll.qlIndexFixing(Index6M,$H3121,TRUE,_xll.ohTrigger(RecalcTrigger,Trigger6M)),NA())</f>
        <v>4.3414138251411521E-3</v>
      </c>
      <c r="M3121" s="145">
        <f>IFERROR(_xll.qlIndexFixing(Index1Y,$H3121,TRUE,_xll.ohTrigger(RecalcTrigger,Trigger1Y)),NA())</f>
        <v>4.2696554104125267E-3</v>
      </c>
      <c r="N3121" s="144">
        <f>IFERROR(_xll.qlIndexFixing(ONIndex1M,I3121,TRUE,_xll.ohTrigger(RecalcTrigger,Trigger1M)),NA())</f>
        <v>3.712687443080398E-3</v>
      </c>
      <c r="O3121" s="44">
        <f>IFERROR(_xll.qlIndexFixing(ONIndex3M,I3121,TRUE,_xll.ohTrigger(RecalcTrigger,Trigger3M)),NA())</f>
        <v>3.9458916104972985E-3</v>
      </c>
      <c r="P3121" s="44">
        <f>IFERROR(_xll.qlIndexFixing(ONIndex6M,I3121,TRUE,_xll.ohTrigger(RecalcTrigger,Trigger6M)),NA())</f>
        <v>4.2797831649821205E-3</v>
      </c>
      <c r="Q3121" s="145">
        <f>IFERROR(_xll.qlIndexFixing(ONIndex1Y,I3121,TRUE,_xll.ohTrigger(RecalcTrigger,Trigger1Y)),NA())</f>
        <v>4.2122839994451766E-3</v>
      </c>
    </row>
    <row r="3122" spans="2:17" x14ac:dyDescent="0.2">
      <c r="B3122" s="39" t="s">
        <v>42</v>
      </c>
      <c r="D3122" s="42">
        <f>_xll.qlCalendarAdvance(Calendar,$D3121,B3122,"f",FALSE)</f>
        <v>61646</v>
      </c>
      <c r="E3122" s="139">
        <f>_xll.qlInterestRateIndexValueDate(IndexON,D3122)</f>
        <v>61646</v>
      </c>
      <c r="F3122" s="155">
        <f>IFERROR(_xll.qlIndexFixing(IndexON,D3122,TRUE,_xll.ohTrigger(RecalcTrigger,TriggerON)),NA())</f>
        <v>3.7737296730711023E-3</v>
      </c>
      <c r="H3122" s="42">
        <f>_xll.qlCalendarAdvance(Calendar,$H3121,B3122,"f",FALSE)</f>
        <v>61646</v>
      </c>
      <c r="I3122" s="139">
        <f>_xll.qlInterestRateIndexValueDate(Index1M,$H3122)</f>
        <v>61648</v>
      </c>
      <c r="J3122" s="144">
        <f>IFERROR(_xll.qlIndexFixing(Index1M,$H3122,TRUE,_xll.ohTrigger(RecalcTrigger,Trigger1M)),NA())</f>
        <v>3.7182814379451449E-3</v>
      </c>
      <c r="K3122" s="44">
        <f>IFERROR(_xll.qlIndexFixing(Index3M,H3122,TRUE,_xll.ohTrigger(RecalcTrigger,Trigger3M)),NA())</f>
        <v>3.9624856205229455E-3</v>
      </c>
      <c r="L3122" s="44">
        <f>IFERROR(_xll.qlIndexFixing(Index6M,$H3122,TRUE,_xll.ohTrigger(RecalcTrigger,Trigger6M)),NA())</f>
        <v>4.3470722647070068E-3</v>
      </c>
      <c r="M3122" s="145">
        <f>IFERROR(_xll.qlIndexFixing(Index1Y,$H3122,TRUE,_xll.ohTrigger(RecalcTrigger,Trigger1Y)),NA())</f>
        <v>4.2714982474122568E-3</v>
      </c>
      <c r="N3122" s="144">
        <f>IFERROR(_xll.qlIndexFixing(ONIndex1M,I3122,TRUE,_xll.ohTrigger(RecalcTrigger,Trigger1M)),NA())</f>
        <v>3.7146436192614374E-3</v>
      </c>
      <c r="O3122" s="44">
        <f>IFERROR(_xll.qlIndexFixing(ONIndex3M,I3122,TRUE,_xll.ohTrigger(RecalcTrigger,Trigger3M)),NA())</f>
        <v>3.9479710840506499E-3</v>
      </c>
      <c r="P3122" s="44">
        <f>IFERROR(_xll.qlIndexFixing(ONIndex6M,I3122,TRUE,_xll.ohTrigger(RecalcTrigger,Trigger6M)),NA())</f>
        <v>4.2848082736313131E-3</v>
      </c>
      <c r="Q3122" s="145">
        <f>IFERROR(_xll.qlIndexFixing(ONIndex1Y,I3122,TRUE,_xll.ohTrigger(RecalcTrigger,Trigger1Y)),NA())</f>
        <v>4.2142534191125236E-3</v>
      </c>
    </row>
    <row r="3123" spans="2:17" x14ac:dyDescent="0.2">
      <c r="B3123" s="39" t="s">
        <v>42</v>
      </c>
      <c r="D3123" s="42">
        <f>_xll.qlCalendarAdvance(Calendar,$D3122,B3123,"f",FALSE)</f>
        <v>61653</v>
      </c>
      <c r="E3123" s="139">
        <f>_xll.qlInterestRateIndexValueDate(IndexON,D3123)</f>
        <v>61653</v>
      </c>
      <c r="F3123" s="155">
        <f>IFERROR(_xll.qlIndexFixing(IndexON,D3123,TRUE,_xll.ohTrigger(RecalcTrigger,TriggerON)),NA())</f>
        <v>3.7756429994484364E-3</v>
      </c>
      <c r="H3123" s="42">
        <f>_xll.qlCalendarAdvance(Calendar,$H3122,B3123,"f",FALSE)</f>
        <v>61653</v>
      </c>
      <c r="I3123" s="139">
        <f>_xll.qlInterestRateIndexValueDate(Index1M,$H3123)</f>
        <v>61655</v>
      </c>
      <c r="J3123" s="144">
        <f>IFERROR(_xll.qlIndexFixing(Index1M,$H3123,TRUE,_xll.ohTrigger(RecalcTrigger,Trigger1M)),NA())</f>
        <v>3.7202272161391968E-3</v>
      </c>
      <c r="K3123" s="44">
        <f>IFERROR(_xll.qlIndexFixing(Index3M,H3123,TRUE,_xll.ohTrigger(RecalcTrigger,Trigger3M)),NA())</f>
        <v>3.9645335138323448E-3</v>
      </c>
      <c r="L3123" s="44">
        <f>IFERROR(_xll.qlIndexFixing(Index6M,$H3123,TRUE,_xll.ohTrigger(RecalcTrigger,Trigger6M)),NA())</f>
        <v>4.3501187181247307E-3</v>
      </c>
      <c r="M3123" s="145">
        <f>IFERROR(_xll.qlIndexFixing(Index1Y,$H3123,TRUE,_xll.ohTrigger(RecalcTrigger,Trigger1Y)),NA())</f>
        <v>4.2733356822070899E-3</v>
      </c>
      <c r="N3123" s="144">
        <f>IFERROR(_xll.qlIndexFixing(ONIndex1M,I3123,TRUE,_xll.ohTrigger(RecalcTrigger,Trigger1M)),NA())</f>
        <v>3.7165955302143061E-3</v>
      </c>
      <c r="O3123" s="44">
        <f>IFERROR(_xll.qlIndexFixing(ONIndex3M,I3123,TRUE,_xll.ohTrigger(RecalcTrigger,Trigger3M)),NA())</f>
        <v>3.9500458480912215E-3</v>
      </c>
      <c r="P3123" s="44">
        <f>IFERROR(_xll.qlIndexFixing(ONIndex6M,I3123,TRUE,_xll.ohTrigger(RecalcTrigger,Trigger6M)),NA())</f>
        <v>4.2897810390307711E-3</v>
      </c>
      <c r="Q3123" s="145">
        <f>IFERROR(_xll.qlIndexFixing(ONIndex1Y,I3123,TRUE,_xll.ohTrigger(RecalcTrigger,Trigger1Y)),NA())</f>
        <v>4.2162178065652256E-3</v>
      </c>
    </row>
    <row r="3124" spans="2:17" x14ac:dyDescent="0.2">
      <c r="B3124" s="39" t="s">
        <v>42</v>
      </c>
      <c r="D3124" s="42">
        <f>_xll.qlCalendarAdvance(Calendar,$D3123,B3124,"f",FALSE)</f>
        <v>61660</v>
      </c>
      <c r="E3124" s="139">
        <f>_xll.qlInterestRateIndexValueDate(IndexON,D3124)</f>
        <v>61660</v>
      </c>
      <c r="F3124" s="155">
        <f>IFERROR(_xll.qlIndexFixing(IndexON,D3124,TRUE,_xll.ohTrigger(RecalcTrigger,TriggerON)),NA())</f>
        <v>3.777552163235498E-3</v>
      </c>
      <c r="H3124" s="42">
        <f>_xll.qlCalendarAdvance(Calendar,$H3123,B3124,"f",FALSE)</f>
        <v>61660</v>
      </c>
      <c r="I3124" s="139">
        <f>_xll.qlInterestRateIndexValueDate(Index1M,$H3124)</f>
        <v>61662</v>
      </c>
      <c r="J3124" s="144">
        <f>IFERROR(_xll.qlIndexFixing(Index1M,$H3124,TRUE,_xll.ohTrigger(RecalcTrigger,Trigger1M)),NA())</f>
        <v>3.7221686981388806E-3</v>
      </c>
      <c r="K3124" s="44">
        <f>IFERROR(_xll.qlIndexFixing(Index3M,H3124,TRUE,_xll.ohTrigger(RecalcTrigger,Trigger3M)),NA())</f>
        <v>3.9665766030986234E-3</v>
      </c>
      <c r="L3124" s="44">
        <f>IFERROR(_xll.qlIndexFixing(Index6M,$H3124,TRUE,_xll.ohTrigger(RecalcTrigger,Trigger6M)),NA())</f>
        <v>4.3543907749385288E-3</v>
      </c>
      <c r="M3124" s="145">
        <f>IFERROR(_xll.qlIndexFixing(Index1Y,$H3124,TRUE,_xll.ohTrigger(RecalcTrigger,Trigger1Y)),NA())</f>
        <v>4.2751677010186215E-3</v>
      </c>
      <c r="N3124" s="144">
        <f>IFERROR(_xll.qlIndexFixing(ONIndex1M,I3124,TRUE,_xll.ohTrigger(RecalcTrigger,Trigger1M)),NA())</f>
        <v>3.7185431641884037E-3</v>
      </c>
      <c r="O3124" s="44">
        <f>IFERROR(_xll.qlIndexFixing(ONIndex3M,I3124,TRUE,_xll.ohTrigger(RecalcTrigger,Trigger3M)),NA())</f>
        <v>3.952115889669372E-3</v>
      </c>
      <c r="P3124" s="44">
        <f>IFERROR(_xll.qlIndexFixing(ONIndex6M,I3124,TRUE,_xll.ohTrigger(RecalcTrigger,Trigger6M)),NA())</f>
        <v>4.2947013734107031E-3</v>
      </c>
      <c r="Q3124" s="145">
        <f>IFERROR(_xll.qlIndexFixing(ONIndex1Y,I3124,TRUE,_xll.ohTrigger(RecalcTrigger,Trigger1Y)),NA())</f>
        <v>4.2181771481342167E-3</v>
      </c>
    </row>
    <row r="3125" spans="2:17" x14ac:dyDescent="0.2">
      <c r="B3125" s="39" t="s">
        <v>42</v>
      </c>
      <c r="D3125" s="42">
        <f>_xll.qlCalendarAdvance(Calendar,$D3124,B3125,"f",FALSE)</f>
        <v>61667</v>
      </c>
      <c r="E3125" s="139">
        <f>_xll.qlInterestRateIndexValueDate(IndexON,D3125)</f>
        <v>61667</v>
      </c>
      <c r="F3125" s="155">
        <f>IFERROR(_xll.qlIndexFixing(IndexON,D3125,TRUE,_xll.ohTrigger(RecalcTrigger,TriggerON)),NA())</f>
        <v>3.7794571529214949E-3</v>
      </c>
      <c r="H3125" s="42">
        <f>_xll.qlCalendarAdvance(Calendar,$H3124,B3125,"f",FALSE)</f>
        <v>61667</v>
      </c>
      <c r="I3125" s="139">
        <f>_xll.qlInterestRateIndexValueDate(Index1M,$H3125)</f>
        <v>61669</v>
      </c>
      <c r="J3125" s="144">
        <f>IFERROR(_xll.qlIndexFixing(Index1M,$H3125,TRUE,_xll.ohTrigger(RecalcTrigger,Trigger1M)),NA())</f>
        <v>3.7241058723328393E-3</v>
      </c>
      <c r="K3125" s="44">
        <f>IFERROR(_xll.qlIndexFixing(Index3M,H3125,TRUE,_xll.ohTrigger(RecalcTrigger,Trigger3M)),NA())</f>
        <v>3.9686148754903431E-3</v>
      </c>
      <c r="L3125" s="44">
        <f>IFERROR(_xll.qlIndexFixing(Index6M,$H3125,TRUE,_xll.ohTrigger(RecalcTrigger,Trigger6M)),NA())</f>
        <v>4.3582998382817508E-3</v>
      </c>
      <c r="M3125" s="145">
        <f>IFERROR(_xll.qlIndexFixing(Index1Y,$H3125,TRUE,_xll.ohTrigger(RecalcTrigger,Trigger1Y)),NA())</f>
        <v>4.2769942900675734E-3</v>
      </c>
      <c r="N3125" s="144">
        <f>IFERROR(_xll.qlIndexFixing(ONIndex1M,I3125,TRUE,_xll.ohTrigger(RecalcTrigger,Trigger1M)),NA())</f>
        <v>3.7204865095930018E-3</v>
      </c>
      <c r="O3125" s="44">
        <f>IFERROR(_xll.qlIndexFixing(ONIndex3M,I3125,TRUE,_xll.ohTrigger(RecalcTrigger,Trigger3M)),NA())</f>
        <v>3.95418119583546E-3</v>
      </c>
      <c r="P3125" s="44">
        <f>IFERROR(_xll.qlIndexFixing(ONIndex6M,I3125,TRUE,_xll.ohTrigger(RecalcTrigger,Trigger6M)),NA())</f>
        <v>4.2995691892411259E-3</v>
      </c>
      <c r="Q3125" s="145">
        <f>IFERROR(_xll.qlIndexFixing(ONIndex1Y,I3125,TRUE,_xll.ohTrigger(RecalcTrigger,Trigger1Y)),NA())</f>
        <v>4.2201314301504311E-3</v>
      </c>
    </row>
    <row r="3126" spans="2:17" x14ac:dyDescent="0.2">
      <c r="B3126" s="39" t="s">
        <v>42</v>
      </c>
      <c r="D3126" s="42">
        <f>_xll.qlCalendarAdvance(Calendar,$D3125,B3126,"f",FALSE)</f>
        <v>61674</v>
      </c>
      <c r="E3126" s="139">
        <f>_xll.qlInterestRateIndexValueDate(IndexON,D3126)</f>
        <v>61674</v>
      </c>
      <c r="F3126" s="155">
        <f>IFERROR(_xll.qlIndexFixing(IndexON,D3126,TRUE,_xll.ohTrigger(RecalcTrigger,TriggerON)),NA())</f>
        <v>3.7813579573153788E-3</v>
      </c>
      <c r="H3126" s="42">
        <f>_xll.qlCalendarAdvance(Calendar,$H3125,B3126,"f",FALSE)</f>
        <v>61674</v>
      </c>
      <c r="I3126" s="139">
        <f>_xll.qlInterestRateIndexValueDate(Index1M,$H3126)</f>
        <v>61676</v>
      </c>
      <c r="J3126" s="144">
        <f>IFERROR(_xll.qlIndexFixing(Index1M,$H3126,TRUE,_xll.ohTrigger(RecalcTrigger,Trigger1M)),NA())</f>
        <v>3.7260387271148732E-3</v>
      </c>
      <c r="K3126" s="44">
        <f>IFERROR(_xll.qlIndexFixing(Index3M,H3126,TRUE,_xll.ohTrigger(RecalcTrigger,Trigger3M)),NA())</f>
        <v>3.9706483181735155E-3</v>
      </c>
      <c r="L3126" s="44">
        <f>IFERROR(_xll.qlIndexFixing(Index6M,$H3126,TRUE,_xll.ohTrigger(RecalcTrigger,Trigger6M)),NA())</f>
        <v>4.3624682077448296E-3</v>
      </c>
      <c r="M3126" s="145">
        <f>IFERROR(_xll.qlIndexFixing(Index1Y,$H3126,TRUE,_xll.ohTrigger(RecalcTrigger,Trigger1Y)),NA())</f>
        <v>4.2788154355748852E-3</v>
      </c>
      <c r="N3126" s="144">
        <f>IFERROR(_xll.qlIndexFixing(ONIndex1M,I3126,TRUE,_xll.ohTrigger(RecalcTrigger,Trigger1M)),NA())</f>
        <v>3.7224255548373719E-3</v>
      </c>
      <c r="O3126" s="44">
        <f>IFERROR(_xll.qlIndexFixing(ONIndex3M,I3126,TRUE,_xll.ohTrigger(RecalcTrigger,Trigger3M)),NA())</f>
        <v>3.9562417541993966E-3</v>
      </c>
      <c r="P3126" s="44">
        <f>IFERROR(_xll.qlIndexFixing(ONIndex6M,I3126,TRUE,_xll.ohTrigger(RecalcTrigger,Trigger6M)),NA())</f>
        <v>4.3043843986723118E-3</v>
      </c>
      <c r="Q3126" s="145">
        <f>IFERROR(_xll.qlIndexFixing(ONIndex1Y,I3126,TRUE,_xll.ohTrigger(RecalcTrigger,Trigger1Y)),NA())</f>
        <v>4.2220806388648668E-3</v>
      </c>
    </row>
    <row r="3127" spans="2:17" x14ac:dyDescent="0.2">
      <c r="B3127" s="39" t="s">
        <v>42</v>
      </c>
      <c r="D3127" s="42">
        <f>_xll.qlCalendarAdvance(Calendar,$D3126,B3127,"f",FALSE)</f>
        <v>61681</v>
      </c>
      <c r="E3127" s="139">
        <f>_xll.qlInterestRateIndexValueDate(IndexON,D3127)</f>
        <v>61681</v>
      </c>
      <c r="F3127" s="155">
        <f>IFERROR(_xll.qlIndexFixing(IndexON,D3127,TRUE,_xll.ohTrigger(RecalcTrigger,TriggerON)),NA())</f>
        <v>3.7832545650662297E-3</v>
      </c>
      <c r="H3127" s="42">
        <f>_xll.qlCalendarAdvance(Calendar,$H3126,B3127,"f",FALSE)</f>
        <v>61681</v>
      </c>
      <c r="I3127" s="139">
        <f>_xll.qlInterestRateIndexValueDate(Index1M,$H3127)</f>
        <v>61683</v>
      </c>
      <c r="J3127" s="144">
        <f>IFERROR(_xll.qlIndexFixing(Index1M,$H3127,TRUE,_xll.ohTrigger(RecalcTrigger,Trigger1M)),NA())</f>
        <v>3.7279672508787826E-3</v>
      </c>
      <c r="K3127" s="44">
        <f>IFERROR(_xll.qlIndexFixing(Index3M,H3127,TRUE,_xll.ohTrigger(RecalcTrigger,Trigger3M)),NA())</f>
        <v>3.9726769183175518E-3</v>
      </c>
      <c r="L3127" s="44">
        <f>IFERROR(_xll.qlIndexFixing(Index6M,$H3127,TRUE,_xll.ohTrigger(RecalcTrigger,Trigger6M)),NA())</f>
        <v>4.3665826968593271E-3</v>
      </c>
      <c r="M3127" s="145">
        <f>IFERROR(_xll.qlIndexFixing(Index1Y,$H3127,TRUE,_xll.ohTrigger(RecalcTrigger,Trigger1Y)),NA())</f>
        <v>4.2806311237621525E-3</v>
      </c>
      <c r="N3127" s="144">
        <f>IFERROR(_xll.qlIndexFixing(ONIndex1M,I3127,TRUE,_xll.ohTrigger(RecalcTrigger,Trigger1M)),NA())</f>
        <v>3.7243602883307858E-3</v>
      </c>
      <c r="O3127" s="44">
        <f>IFERROR(_xll.qlIndexFixing(ONIndex3M,I3127,TRUE,_xll.ohTrigger(RecalcTrigger,Trigger3M)),NA())</f>
        <v>3.9582975514917962E-3</v>
      </c>
      <c r="P3127" s="44">
        <f>IFERROR(_xll.qlIndexFixing(ONIndex6M,I3127,TRUE,_xll.ohTrigger(RecalcTrigger,Trigger6M)),NA())</f>
        <v>4.3091469140943417E-3</v>
      </c>
      <c r="Q3127" s="145">
        <f>IFERROR(_xll.qlIndexFixing(ONIndex1Y,I3127,TRUE,_xll.ohTrigger(RecalcTrigger,Trigger1Y)),NA())</f>
        <v>4.224024760608458E-3</v>
      </c>
    </row>
    <row r="3128" spans="2:17" x14ac:dyDescent="0.2">
      <c r="B3128" s="39" t="s">
        <v>42</v>
      </c>
      <c r="D3128" s="42">
        <f>_xll.qlCalendarAdvance(Calendar,$D3127,B3128,"f",FALSE)</f>
        <v>61688</v>
      </c>
      <c r="E3128" s="139">
        <f>_xll.qlInterestRateIndexValueDate(IndexON,D3128)</f>
        <v>61688</v>
      </c>
      <c r="F3128" s="155">
        <f>IFERROR(_xll.qlIndexFixing(IndexON,D3128,TRUE,_xll.ohTrigger(RecalcTrigger,TriggerON)),NA())</f>
        <v>3.7851469649030633E-3</v>
      </c>
      <c r="H3128" s="42">
        <f>_xll.qlCalendarAdvance(Calendar,$H3127,B3128,"f",FALSE)</f>
        <v>61688</v>
      </c>
      <c r="I3128" s="139">
        <f>_xll.qlInterestRateIndexValueDate(Index1M,$H3128)</f>
        <v>61690</v>
      </c>
      <c r="J3128" s="144">
        <f>IFERROR(_xll.qlIndexFixing(Index1M,$H3128,TRUE,_xll.ohTrigger(RecalcTrigger,Trigger1M)),NA())</f>
        <v>3.7298914320132099E-3</v>
      </c>
      <c r="K3128" s="44">
        <f>IFERROR(_xll.qlIndexFixing(Index3M,H3128,TRUE,_xll.ohTrigger(RecalcTrigger,Trigger3M)),NA())</f>
        <v>3.9747006630884638E-3</v>
      </c>
      <c r="L3128" s="44">
        <f>IFERROR(_xll.qlIndexFixing(Index6M,$H3128,TRUE,_xll.ohTrigger(RecalcTrigger,Trigger6M)),NA())</f>
        <v>4.3706432173939436E-3</v>
      </c>
      <c r="M3128" s="145">
        <f>IFERROR(_xll.qlIndexFixing(Index1Y,$H3128,TRUE,_xll.ohTrigger(RecalcTrigger,Trigger1Y)),NA())</f>
        <v>4.2824413408505324E-3</v>
      </c>
      <c r="N3128" s="144">
        <f>IFERROR(_xll.qlIndexFixing(ONIndex1M,I3128,TRUE,_xll.ohTrigger(RecalcTrigger,Trigger1M)),NA())</f>
        <v>3.726290698482515E-3</v>
      </c>
      <c r="O3128" s="44">
        <f>IFERROR(_xll.qlIndexFixing(ONIndex3M,I3128,TRUE,_xll.ohTrigger(RecalcTrigger,Trigger3M)),NA())</f>
        <v>3.9603485752426337E-3</v>
      </c>
      <c r="P3128" s="44">
        <f>IFERROR(_xll.qlIndexFixing(ONIndex6M,I3128,TRUE,_xll.ohTrigger(RecalcTrigger,Trigger6M)),NA())</f>
        <v>4.313856647657488E-3</v>
      </c>
      <c r="Q3128" s="145">
        <f>IFERROR(_xll.qlIndexFixing(ONIndex1Y,I3128,TRUE,_xll.ohTrigger(RecalcTrigger,Trigger1Y)),NA())</f>
        <v>4.2259637817121387E-3</v>
      </c>
    </row>
    <row r="3129" spans="2:17" x14ac:dyDescent="0.2">
      <c r="B3129" s="39" t="s">
        <v>42</v>
      </c>
      <c r="D3129" s="42">
        <f>_xll.qlCalendarAdvance(Calendar,$D3128,B3129,"f",FALSE)</f>
        <v>61695</v>
      </c>
      <c r="E3129" s="139">
        <f>_xll.qlInterestRateIndexValueDate(IndexON,D3129)</f>
        <v>61695</v>
      </c>
      <c r="F3129" s="155">
        <f>IFERROR(_xll.qlIndexFixing(IndexON,D3129,TRUE,_xll.ohTrigger(RecalcTrigger,TriggerON)),NA())</f>
        <v>3.7870351453950235E-3</v>
      </c>
      <c r="H3129" s="42">
        <f>_xll.qlCalendarAdvance(Calendar,$H3128,B3129,"f",FALSE)</f>
        <v>61695</v>
      </c>
      <c r="I3129" s="139">
        <f>_xll.qlInterestRateIndexValueDate(Index1M,$H3129)</f>
        <v>61697</v>
      </c>
      <c r="J3129" s="144">
        <f>IFERROR(_xll.qlIndexFixing(Index1M,$H3129,TRUE,_xll.ohTrigger(RecalcTrigger,Trigger1M)),NA())</f>
        <v>3.7318112589093768E-3</v>
      </c>
      <c r="K3129" s="44">
        <f>IFERROR(_xll.qlIndexFixing(Index3M,H3129,TRUE,_xll.ohTrigger(RecalcTrigger,Trigger3M)),NA())</f>
        <v>3.976058468240673E-3</v>
      </c>
      <c r="L3129" s="44">
        <f>IFERROR(_xll.qlIndexFixing(Index6M,$H3129,TRUE,_xll.ohTrigger(RecalcTrigger,Trigger6M)),NA())</f>
        <v>4.3749436325749898E-3</v>
      </c>
      <c r="M3129" s="145">
        <f>IFERROR(_xll.qlIndexFixing(Index1Y,$H3129,TRUE,_xll.ohTrigger(RecalcTrigger,Trigger1Y)),NA())</f>
        <v>4.2837937088935968E-3</v>
      </c>
      <c r="N3129" s="144">
        <f>IFERROR(_xll.qlIndexFixing(ONIndex1M,I3129,TRUE,_xll.ohTrigger(RecalcTrigger,Trigger1M)),NA())</f>
        <v>3.7282167736218952E-3</v>
      </c>
      <c r="O3129" s="44">
        <f>IFERROR(_xll.qlIndexFixing(ONIndex3M,I3129,TRUE,_xll.ohTrigger(RecalcTrigger,Trigger3M)),NA())</f>
        <v>3.9623948125022679E-3</v>
      </c>
      <c r="P3129" s="44">
        <f>IFERROR(_xll.qlIndexFixing(ONIndex6M,I3129,TRUE,_xll.ohTrigger(RecalcTrigger,Trigger6M)),NA())</f>
        <v>4.3185135117518314E-3</v>
      </c>
      <c r="Q3129" s="145">
        <f>IFERROR(_xll.qlIndexFixing(ONIndex1Y,I3129,TRUE,_xll.ohTrigger(RecalcTrigger,Trigger1Y)),NA())</f>
        <v>4.2278976884269071E-3</v>
      </c>
    </row>
    <row r="3130" spans="2:17" x14ac:dyDescent="0.2">
      <c r="B3130" s="39" t="s">
        <v>42</v>
      </c>
      <c r="D3130" s="42">
        <f>_xll.qlCalendarAdvance(Calendar,$D3129,B3130,"f",FALSE)</f>
        <v>61702</v>
      </c>
      <c r="E3130" s="139">
        <f>_xll.qlInterestRateIndexValueDate(IndexON,D3130)</f>
        <v>61702</v>
      </c>
      <c r="F3130" s="155">
        <f>IFERROR(_xll.qlIndexFixing(IndexON,D3130,TRUE,_xll.ohTrigger(RecalcTrigger,TriggerON)),NA())</f>
        <v>3.788919095271126E-3</v>
      </c>
      <c r="H3130" s="42">
        <f>_xll.qlCalendarAdvance(Calendar,$H3129,B3130,"f",FALSE)</f>
        <v>61702</v>
      </c>
      <c r="I3130" s="139">
        <f>_xll.qlInterestRateIndexValueDate(Index1M,$H3130)</f>
        <v>61704</v>
      </c>
      <c r="J3130" s="144">
        <f>IFERROR(_xll.qlIndexFixing(Index1M,$H3130,TRUE,_xll.ohTrigger(RecalcTrigger,Trigger1M)),NA())</f>
        <v>3.7337267199559262E-3</v>
      </c>
      <c r="K3130" s="44">
        <f>IFERROR(_xll.qlIndexFixing(Index3M,H3130,TRUE,_xll.ohTrigger(RecalcTrigger,Trigger3M)),NA())</f>
        <v>3.9780737786765386E-3</v>
      </c>
      <c r="L3130" s="44">
        <f>IFERROR(_xll.qlIndexFixing(Index6M,$H3130,TRUE,_xll.ohTrigger(RecalcTrigger,Trigger6M)),NA())</f>
        <v>4.3788921011820086E-3</v>
      </c>
      <c r="M3130" s="145">
        <f>IFERROR(_xll.qlIndexFixing(Index1Y,$H3130,TRUE,_xll.ohTrigger(RecalcTrigger,Trigger1Y)),NA())</f>
        <v>4.2860453066139561E-3</v>
      </c>
      <c r="N3130" s="144">
        <f>IFERROR(_xll.qlIndexFixing(ONIndex1M,I3130,TRUE,_xll.ohTrigger(RecalcTrigger,Trigger1M)),NA())</f>
        <v>3.73013850231807E-3</v>
      </c>
      <c r="O3130" s="44">
        <f>IFERROR(_xll.qlIndexFixing(ONIndex3M,I3130,TRUE,_xll.ohTrigger(RecalcTrigger,Trigger3M)),NA())</f>
        <v>3.9644362504009933E-3</v>
      </c>
      <c r="P3130" s="44">
        <f>IFERROR(_xll.qlIndexFixing(ONIndex6M,I3130,TRUE,_xll.ohTrigger(RecalcTrigger,Trigger6M)),NA())</f>
        <v>4.3231174186075805E-3</v>
      </c>
      <c r="Q3130" s="145">
        <f>IFERROR(_xll.qlIndexFixing(ONIndex1Y,I3130,TRUE,_xll.ohTrigger(RecalcTrigger,Trigger1Y)),NA())</f>
        <v>4.2298264671636332E-3</v>
      </c>
    </row>
    <row r="3131" spans="2:17" x14ac:dyDescent="0.2">
      <c r="B3131" s="39" t="s">
        <v>42</v>
      </c>
      <c r="D3131" s="42">
        <f>_xll.qlCalendarAdvance(Calendar,$D3130,B3131,"f",FALSE)</f>
        <v>61709</v>
      </c>
      <c r="E3131" s="139">
        <f>_xll.qlInterestRateIndexValueDate(IndexON,D3131)</f>
        <v>61709</v>
      </c>
      <c r="F3131" s="155">
        <f>IFERROR(_xll.qlIndexFixing(IndexON,D3131,TRUE,_xll.ohTrigger(RecalcTrigger,TriggerON)),NA())</f>
        <v>3.7907988032603868E-3</v>
      </c>
      <c r="H3131" s="42">
        <f>_xll.qlCalendarAdvance(Calendar,$H3130,B3131,"f",FALSE)</f>
        <v>61709</v>
      </c>
      <c r="I3131" s="139">
        <f>_xll.qlInterestRateIndexValueDate(Index1M,$H3131)</f>
        <v>61711</v>
      </c>
      <c r="J3131" s="144">
        <f>IFERROR(_xll.qlIndexFixing(Index1M,$H3131,TRUE,_xll.ohTrigger(RecalcTrigger,Trigger1M)),NA())</f>
        <v>3.7356378035518162E-3</v>
      </c>
      <c r="K3131" s="44">
        <f>IFERROR(_xll.qlIndexFixing(Index3M,H3131,TRUE,_xll.ohTrigger(RecalcTrigger,Trigger3M)),NA())</f>
        <v>3.9800841990809133E-3</v>
      </c>
      <c r="L3131" s="44">
        <f>IFERROR(_xll.qlIndexFixing(Index6M,$H3131,TRUE,_xll.ohTrigger(RecalcTrigger,Trigger6M)),NA())</f>
        <v>4.3827863296215051E-3</v>
      </c>
      <c r="M3131" s="145">
        <f>IFERROR(_xll.qlIndexFixing(Index1Y,$H3131,TRUE,_xll.ohTrigger(RecalcTrigger,Trigger1Y)),NA())</f>
        <v>4.2878390277310977E-3</v>
      </c>
      <c r="N3131" s="144">
        <f>IFERROR(_xll.qlIndexFixing(ONIndex1M,I3131,TRUE,_xll.ohTrigger(RecalcTrigger,Trigger1M)),NA())</f>
        <v>3.7320558728204389E-3</v>
      </c>
      <c r="O3131" s="44">
        <f>IFERROR(_xll.qlIndexFixing(ONIndex3M,I3131,TRUE,_xll.ohTrigger(RecalcTrigger,Trigger3M)),NA())</f>
        <v>3.966472876308913E-3</v>
      </c>
      <c r="P3131" s="44">
        <f>IFERROR(_xll.qlIndexFixing(ONIndex6M,I3131,TRUE,_xll.ohTrigger(RecalcTrigger,Trigger6M)),NA())</f>
        <v>4.327668280694752E-3</v>
      </c>
      <c r="Q3131" s="145">
        <f>IFERROR(_xll.qlIndexFixing(ONIndex1Y,I3131,TRUE,_xll.ohTrigger(RecalcTrigger,Trigger1Y)),NA())</f>
        <v>4.2317501041733152E-3</v>
      </c>
    </row>
    <row r="3132" spans="2:17" x14ac:dyDescent="0.2">
      <c r="B3132" s="39" t="s">
        <v>42</v>
      </c>
      <c r="D3132" s="42">
        <f>_xll.qlCalendarAdvance(Calendar,$D3131,B3132,"f",FALSE)</f>
        <v>61716</v>
      </c>
      <c r="E3132" s="139">
        <f>_xll.qlInterestRateIndexValueDate(IndexON,D3132)</f>
        <v>61716</v>
      </c>
      <c r="F3132" s="155">
        <f>IFERROR(_xll.qlIndexFixing(IndexON,D3132,TRUE,_xll.ohTrigger(RecalcTrigger,TriggerON)),NA())</f>
        <v>3.7926742579319495E-3</v>
      </c>
      <c r="H3132" s="42">
        <f>_xll.qlCalendarAdvance(Calendar,$H3131,B3132,"f",FALSE)</f>
        <v>61716</v>
      </c>
      <c r="I3132" s="139">
        <f>_xll.qlInterestRateIndexValueDate(Index1M,$H3132)</f>
        <v>61718</v>
      </c>
      <c r="J3132" s="144">
        <f>IFERROR(_xll.qlIndexFixing(Index1M,$H3132,TRUE,_xll.ohTrigger(RecalcTrigger,Trigger1M)),NA())</f>
        <v>3.7375444980805314E-3</v>
      </c>
      <c r="K3132" s="44">
        <f>IFERROR(_xll.qlIndexFixing(Index3M,H3132,TRUE,_xll.ohTrigger(RecalcTrigger,Trigger3M)),NA())</f>
        <v>3.982089716619619E-3</v>
      </c>
      <c r="L3132" s="44">
        <f>IFERROR(_xll.qlIndexFixing(Index6M,$H3132,TRUE,_xll.ohTrigger(RecalcTrigger,Trigger6M)),NA())</f>
        <v>4.3866262296752547E-3</v>
      </c>
      <c r="M3132" s="145">
        <f>IFERROR(_xll.qlIndexFixing(Index1Y,$H3132,TRUE,_xll.ohTrigger(RecalcTrigger,Trigger1Y)),NA())</f>
        <v>4.2896272226333326E-3</v>
      </c>
      <c r="N3132" s="144">
        <f>IFERROR(_xll.qlIndexFixing(ONIndex1M,I3132,TRUE,_xll.ohTrigger(RecalcTrigger,Trigger1M)),NA())</f>
        <v>3.7345146408895857E-3</v>
      </c>
      <c r="O3132" s="44">
        <f>IFERROR(_xll.qlIndexFixing(ONIndex3M,I3132,TRUE,_xll.ohTrigger(RecalcTrigger,Trigger3M)),NA())</f>
        <v>3.9690843037831769E-3</v>
      </c>
      <c r="P3132" s="44">
        <f>IFERROR(_xll.qlIndexFixing(ONIndex6M,I3132,TRUE,_xll.ohTrigger(RecalcTrigger,Trigger6M)),NA())</f>
        <v>4.3334413043538689E-3</v>
      </c>
      <c r="Q3132" s="145">
        <f>IFERROR(_xll.qlIndexFixing(ONIndex1Y,I3132,TRUE,_xll.ohTrigger(RecalcTrigger,Trigger1Y)),NA())</f>
        <v>4.2342157744812425E-3</v>
      </c>
    </row>
    <row r="3133" spans="2:17" x14ac:dyDescent="0.2">
      <c r="B3133" s="39" t="s">
        <v>42</v>
      </c>
      <c r="D3133" s="42">
        <f>_xll.qlCalendarAdvance(Calendar,$D3132,B3133,"f",FALSE)</f>
        <v>61724</v>
      </c>
      <c r="E3133" s="139">
        <f>_xll.qlInterestRateIndexValueDate(IndexON,D3133)</f>
        <v>61724</v>
      </c>
      <c r="F3133" s="155">
        <f>IFERROR(_xll.qlIndexFixing(IndexON,D3133,TRUE,_xll.ohTrigger(RecalcTrigger,TriggerON)),NA())</f>
        <v>3.7948124122255678E-3</v>
      </c>
      <c r="H3133" s="42">
        <f>_xll.qlCalendarAdvance(Calendar,$H3132,B3133,"f",FALSE)</f>
        <v>61724</v>
      </c>
      <c r="I3133" s="139">
        <f>_xll.qlInterestRateIndexValueDate(Index1M,$H3133)</f>
        <v>61728</v>
      </c>
      <c r="J3133" s="144">
        <f>IFERROR(_xll.qlIndexFixing(Index1M,$H3133,TRUE,_xll.ohTrigger(RecalcTrigger,Trigger1M)),NA())</f>
        <v>3.74026071071341E-3</v>
      </c>
      <c r="K3133" s="44">
        <f>IFERROR(_xll.qlIndexFixing(Index3M,H3133,TRUE,_xll.ohTrigger(RecalcTrigger,Trigger3M)),NA())</f>
        <v>3.9846184183923621E-3</v>
      </c>
      <c r="L3133" s="44">
        <f>IFERROR(_xll.qlIndexFixing(Index6M,$H3133,TRUE,_xll.ohTrigger(RecalcTrigger,Trigger6M)),NA())</f>
        <v>4.3911857320148096E-3</v>
      </c>
      <c r="M3133" s="145">
        <f>IFERROR(_xll.qlIndexFixing(Index1Y,$H3133,TRUE,_xll.ohTrigger(RecalcTrigger,Trigger1Y)),NA())</f>
        <v>4.291874017292488E-3</v>
      </c>
      <c r="N3133" s="144">
        <f>IFERROR(_xll.qlIndexFixing(ONIndex1M,I3133,TRUE,_xll.ohTrigger(RecalcTrigger,Trigger1M)),NA())</f>
        <v>3.7364220063551556E-3</v>
      </c>
      <c r="O3133" s="44">
        <f>IFERROR(_xll.qlIndexFixing(ONIndex3M,I3133,TRUE,_xll.ohTrigger(RecalcTrigger,Trigger3M)),NA())</f>
        <v>3.9711098824479762E-3</v>
      </c>
      <c r="P3133" s="44">
        <f>IFERROR(_xll.qlIndexFixing(ONIndex6M,I3133,TRUE,_xll.ohTrigger(RecalcTrigger,Trigger6M)),NA())</f>
        <v>4.3378705914509652E-3</v>
      </c>
      <c r="Q3133" s="145">
        <f>IFERROR(_xll.qlIndexFixing(ONIndex1Y,I3133,TRUE,_xll.ohTrigger(RecalcTrigger,Trigger1Y)),NA())</f>
        <v>4.2361276076530174E-3</v>
      </c>
    </row>
    <row r="3134" spans="2:17" x14ac:dyDescent="0.2">
      <c r="B3134" s="39" t="s">
        <v>42</v>
      </c>
      <c r="D3134" s="42">
        <f>_xll.qlCalendarAdvance(Calendar,$D3133,B3134,"f",FALSE)</f>
        <v>61731</v>
      </c>
      <c r="E3134" s="139">
        <f>_xll.qlInterestRateIndexValueDate(IndexON,D3134)</f>
        <v>61731</v>
      </c>
      <c r="F3134" s="155">
        <f>IFERROR(_xll.qlIndexFixing(IndexON,D3134,TRUE,_xll.ohTrigger(RecalcTrigger,TriggerON)),NA())</f>
        <v>3.7966787148580039E-3</v>
      </c>
      <c r="H3134" s="42">
        <f>_xll.qlCalendarAdvance(Calendar,$H3133,B3134,"f",FALSE)</f>
        <v>61731</v>
      </c>
      <c r="I3134" s="139">
        <f>_xll.qlInterestRateIndexValueDate(Index1M,$H3134)</f>
        <v>61735</v>
      </c>
      <c r="J3134" s="144">
        <f>IFERROR(_xll.qlIndexFixing(Index1M,$H3134,TRUE,_xll.ohTrigger(RecalcTrigger,Trigger1M)),NA())</f>
        <v>3.742156697755615E-3</v>
      </c>
      <c r="K3134" s="44">
        <f>IFERROR(_xll.qlIndexFixing(Index3M,H3134,TRUE,_xll.ohTrigger(RecalcTrigger,Trigger3M)),NA())</f>
        <v>3.9871032862246981E-3</v>
      </c>
      <c r="L3134" s="44">
        <f>IFERROR(_xll.qlIndexFixing(Index6M,$H3134,TRUE,_xll.ohTrigger(RecalcTrigger,Trigger6M)),NA())</f>
        <v>4.3957249756117218E-3</v>
      </c>
      <c r="M3134" s="145">
        <f>IFERROR(_xll.qlIndexFixing(Index1Y,$H3134,TRUE,_xll.ohTrigger(RecalcTrigger,Trigger1Y)),NA())</f>
        <v>4.2936495039823221E-3</v>
      </c>
      <c r="N3134" s="144">
        <f>IFERROR(_xll.qlIndexFixing(ONIndex1M,I3134,TRUE,_xll.ohTrigger(RecalcTrigger,Trigger1M)),NA())</f>
        <v>3.73805339226152E-3</v>
      </c>
      <c r="O3134" s="44">
        <f>IFERROR(_xll.qlIndexFixing(ONIndex3M,I3134,TRUE,_xll.ohTrigger(RecalcTrigger,Trigger3M)),NA())</f>
        <v>3.9728422296736454E-3</v>
      </c>
      <c r="P3134" s="44">
        <f>IFERROR(_xll.qlIndexFixing(ONIndex6M,I3134,TRUE,_xll.ohTrigger(RecalcTrigger,Trigger6M)),NA())</f>
        <v>4.3416246778527068E-3</v>
      </c>
      <c r="Q3134" s="145">
        <f>IFERROR(_xll.qlIndexFixing(ONIndex1Y,I3134,TRUE,_xll.ohTrigger(RecalcTrigger,Trigger1Y)),NA())</f>
        <v>4.2377621940392629E-3</v>
      </c>
    </row>
    <row r="3135" spans="2:17" x14ac:dyDescent="0.2">
      <c r="B3135" s="39" t="s">
        <v>42</v>
      </c>
      <c r="D3135" s="42">
        <f>_xll.qlCalendarAdvance(Calendar,$D3134,B3135,"f",FALSE)</f>
        <v>61738</v>
      </c>
      <c r="E3135" s="139">
        <f>_xll.qlInterestRateIndexValueDate(IndexON,D3135)</f>
        <v>61738</v>
      </c>
      <c r="F3135" s="155">
        <f>IFERROR(_xll.qlIndexFixing(IndexON,D3135,TRUE,_xll.ohTrigger(RecalcTrigger,TriggerON)),NA())</f>
        <v>3.7985407285212602E-3</v>
      </c>
      <c r="H3135" s="42">
        <f>_xll.qlCalendarAdvance(Calendar,$H3134,B3135,"f",FALSE)</f>
        <v>61738</v>
      </c>
      <c r="I3135" s="139">
        <f>_xll.qlInterestRateIndexValueDate(Index1M,$H3135)</f>
        <v>61742</v>
      </c>
      <c r="J3135" s="144">
        <f>IFERROR(_xll.qlIndexFixing(Index1M,$H3135,TRUE,_xll.ohTrigger(RecalcTrigger,Trigger1M)),NA())</f>
        <v>3.7440482559302248E-3</v>
      </c>
      <c r="K3135" s="44">
        <f>IFERROR(_xll.qlIndexFixing(Index3M,H3135,TRUE,_xll.ohTrigger(RecalcTrigger,Trigger3M)),NA())</f>
        <v>3.9892547159827907E-3</v>
      </c>
      <c r="L3135" s="44">
        <f>IFERROR(_xll.qlIndexFixing(Index6M,$H3135,TRUE,_xll.ohTrigger(RecalcTrigger,Trigger6M)),NA())</f>
        <v>4.399377937225799E-3</v>
      </c>
      <c r="M3135" s="145">
        <f>IFERROR(_xll.qlIndexFixing(Index1Y,$H3135,TRUE,_xll.ohTrigger(RecalcTrigger,Trigger1Y)),NA())</f>
        <v>4.2954194192986574E-3</v>
      </c>
      <c r="N3135" s="144">
        <f>IFERROR(_xll.qlIndexFixing(ONIndex1M,I3135,TRUE,_xll.ohTrigger(RecalcTrigger,Trigger1M)),NA())</f>
        <v>3.7399525837855663E-3</v>
      </c>
      <c r="O3135" s="44">
        <f>IFERROR(_xll.qlIndexFixing(ONIndex3M,I3135,TRUE,_xll.ohTrigger(RecalcTrigger,Trigger3M)),NA())</f>
        <v>3.9748587831578419E-3</v>
      </c>
      <c r="P3135" s="44">
        <f>IFERROR(_xll.qlIndexFixing(ONIndex6M,I3135,TRUE,_xll.ohTrigger(RecalcTrigger,Trigger6M)),NA())</f>
        <v>4.3459548480750954E-3</v>
      </c>
      <c r="Q3135" s="145">
        <f>IFERROR(_xll.qlIndexFixing(ONIndex1Y,I3135,TRUE,_xll.ohTrigger(RecalcTrigger,Trigger1Y)),NA())</f>
        <v>4.2396643838049641E-3</v>
      </c>
    </row>
    <row r="3136" spans="2:17" x14ac:dyDescent="0.2">
      <c r="B3136" s="39" t="s">
        <v>42</v>
      </c>
      <c r="D3136" s="42">
        <f>_xll.qlCalendarAdvance(Calendar,$D3135,B3136,"f",FALSE)</f>
        <v>61745</v>
      </c>
      <c r="E3136" s="139">
        <f>_xll.qlInterestRateIndexValueDate(IndexON,D3136)</f>
        <v>61745</v>
      </c>
      <c r="F3136" s="155">
        <f>IFERROR(_xll.qlIndexFixing(IndexON,D3136,TRUE,_xll.ohTrigger(RecalcTrigger,TriggerON)),NA())</f>
        <v>3.8003984421042247E-3</v>
      </c>
      <c r="H3136" s="42">
        <f>_xll.qlCalendarAdvance(Calendar,$H3135,B3136,"f",FALSE)</f>
        <v>61745</v>
      </c>
      <c r="I3136" s="139">
        <f>_xll.qlInterestRateIndexValueDate(Index1M,$H3136)</f>
        <v>61749</v>
      </c>
      <c r="J3136" s="144">
        <f>IFERROR(_xll.qlIndexFixing(Index1M,$H3136,TRUE,_xll.ohTrigger(RecalcTrigger,Trigger1M)),NA())</f>
        <v>3.7459353736336181E-3</v>
      </c>
      <c r="K3136" s="44">
        <f>IFERROR(_xll.qlIndexFixing(Index3M,H3136,TRUE,_xll.ohTrigger(RecalcTrigger,Trigger3M)),NA())</f>
        <v>3.9910748785957195E-3</v>
      </c>
      <c r="L3136" s="44">
        <f>IFERROR(_xll.qlIndexFixing(Index6M,$H3136,TRUE,_xll.ohTrigger(RecalcTrigger,Trigger6M)),NA())</f>
        <v>4.4029761798184738E-3</v>
      </c>
      <c r="M3136" s="145">
        <f>IFERROR(_xll.qlIndexFixing(Index1Y,$H3136,TRUE,_xll.ohTrigger(RecalcTrigger,Trigger1Y)),NA())</f>
        <v>4.2971837494631447E-3</v>
      </c>
      <c r="N3136" s="144">
        <f>IFERROR(_xll.qlIndexFixing(ONIndex1M,I3136,TRUE,_xll.ohTrigger(RecalcTrigger,Trigger1M)),NA())</f>
        <v>3.7418473576433797E-3</v>
      </c>
      <c r="O3136" s="44">
        <f>IFERROR(_xll.qlIndexFixing(ONIndex3M,I3136,TRUE,_xll.ohTrigger(RecalcTrigger,Trigger3M)),NA())</f>
        <v>3.9768704586240489E-3</v>
      </c>
      <c r="P3136" s="44">
        <f>IFERROR(_xll.qlIndexFixing(ONIndex6M,I3136,TRUE,_xll.ohTrigger(RecalcTrigger,Trigger6M)),NA())</f>
        <v>4.3502315223697963E-3</v>
      </c>
      <c r="Q3136" s="145">
        <f>IFERROR(_xll.qlIndexFixing(ONIndex1Y,I3136,TRUE,_xll.ohTrigger(RecalcTrigger,Trigger1Y)),NA())</f>
        <v>4.2415613614199543E-3</v>
      </c>
    </row>
    <row r="3137" spans="2:17" x14ac:dyDescent="0.2">
      <c r="B3137" s="39" t="s">
        <v>42</v>
      </c>
      <c r="D3137" s="42">
        <f>_xll.qlCalendarAdvance(Calendar,$D3136,B3137,"f",FALSE)</f>
        <v>61752</v>
      </c>
      <c r="E3137" s="139">
        <f>_xll.qlInterestRateIndexValueDate(IndexON,D3137)</f>
        <v>61752</v>
      </c>
      <c r="F3137" s="155">
        <f>IFERROR(_xll.qlIndexFixing(IndexON,D3137,TRUE,_xll.ohTrigger(RecalcTrigger,TriggerON)),NA())</f>
        <v>3.8022518443359132E-3</v>
      </c>
      <c r="H3137" s="42">
        <f>_xll.qlCalendarAdvance(Calendar,$H3136,B3137,"f",FALSE)</f>
        <v>61752</v>
      </c>
      <c r="I3137" s="139">
        <f>_xll.qlInterestRateIndexValueDate(Index1M,$H3137)</f>
        <v>61756</v>
      </c>
      <c r="J3137" s="144">
        <f>IFERROR(_xll.qlIndexFixing(Index1M,$H3137,TRUE,_xll.ohTrigger(RecalcTrigger,Trigger1M)),NA())</f>
        <v>3.7478180392518596E-3</v>
      </c>
      <c r="K3137" s="44">
        <f>IFERROR(_xll.qlIndexFixing(Index3M,H3137,TRUE,_xll.ohTrigger(RecalcTrigger,Trigger3M)),NA())</f>
        <v>3.993053220974427E-3</v>
      </c>
      <c r="L3137" s="44">
        <f>IFERROR(_xll.qlIndexFixing(Index6M,$H3137,TRUE,_xll.ohTrigger(RecalcTrigger,Trigger6M)),NA())</f>
        <v>4.4065196151912879E-3</v>
      </c>
      <c r="M3137" s="145">
        <f>IFERROR(_xll.qlIndexFixing(Index1Y,$H3137,TRUE,_xll.ohTrigger(RecalcTrigger,Trigger1Y)),NA())</f>
        <v>4.298942480697435E-3</v>
      </c>
      <c r="N3137" s="144">
        <f>IFERROR(_xll.qlIndexFixing(ONIndex1M,I3137,TRUE,_xll.ohTrigger(RecalcTrigger,Trigger1M)),NA())</f>
        <v>3.7437377020044238E-3</v>
      </c>
      <c r="O3137" s="44">
        <f>IFERROR(_xll.qlIndexFixing(ONIndex3M,I3137,TRUE,_xll.ohTrigger(RecalcTrigger,Trigger3M)),NA())</f>
        <v>3.9788772434423691E-3</v>
      </c>
      <c r="P3137" s="44">
        <f>IFERROR(_xll.qlIndexFixing(ONIndex6M,I3137,TRUE,_xll.ohTrigger(RecalcTrigger,Trigger6M)),NA())</f>
        <v>4.354454612807146E-3</v>
      </c>
      <c r="Q3137" s="145">
        <f>IFERROR(_xll.qlIndexFixing(ONIndex1Y,I3137,TRUE,_xll.ohTrigger(RecalcTrigger,Trigger1Y)),NA())</f>
        <v>4.2434531132951037E-3</v>
      </c>
    </row>
    <row r="3138" spans="2:17" x14ac:dyDescent="0.2">
      <c r="B3138" s="39" t="s">
        <v>42</v>
      </c>
      <c r="D3138" s="42">
        <f>_xll.qlCalendarAdvance(Calendar,$D3137,B3138,"f",FALSE)</f>
        <v>61759</v>
      </c>
      <c r="E3138" s="139">
        <f>_xll.qlInterestRateIndexValueDate(IndexON,D3138)</f>
        <v>61759</v>
      </c>
      <c r="F3138" s="155">
        <f>IFERROR(_xll.qlIndexFixing(IndexON,D3138,TRUE,_xll.ohTrigger(RecalcTrigger,TriggerON)),NA())</f>
        <v>3.8041009237854695E-3</v>
      </c>
      <c r="H3138" s="42">
        <f>_xll.qlCalendarAdvance(Calendar,$H3137,B3138,"f",FALSE)</f>
        <v>61759</v>
      </c>
      <c r="I3138" s="139">
        <f>_xll.qlInterestRateIndexValueDate(Index1M,$H3138)</f>
        <v>61763</v>
      </c>
      <c r="J3138" s="144">
        <f>IFERROR(_xll.qlIndexFixing(Index1M,$H3138,TRUE,_xll.ohTrigger(RecalcTrigger,Trigger1M)),NA())</f>
        <v>3.7492362541351782E-3</v>
      </c>
      <c r="K3138" s="44">
        <f>IFERROR(_xll.qlIndexFixing(Index3M,H3138,TRUE,_xll.ohTrigger(RecalcTrigger,Trigger3M)),NA())</f>
        <v>3.9950265770402347E-3</v>
      </c>
      <c r="L3138" s="44">
        <f>IFERROR(_xll.qlIndexFixing(Index6M,$H3138,TRUE,_xll.ohTrigger(RecalcTrigger,Trigger6M)),NA())</f>
        <v>4.4100081551514906E-3</v>
      </c>
      <c r="M3138" s="145">
        <f>IFERROR(_xll.qlIndexFixing(Index1Y,$H3138,TRUE,_xll.ohTrigger(RecalcTrigger,Trigger1Y)),NA())</f>
        <v>4.3006955992231817E-3</v>
      </c>
      <c r="N3138" s="144">
        <f>IFERROR(_xll.qlIndexFixing(ONIndex1M,I3138,TRUE,_xll.ohTrigger(RecalcTrigger,Trigger1M)),NA())</f>
        <v>3.7456236051980341E-3</v>
      </c>
      <c r="O3138" s="44">
        <f>IFERROR(_xll.qlIndexFixing(ONIndex3M,I3138,TRUE,_xll.ohTrigger(RecalcTrigger,Trigger3M)),NA())</f>
        <v>3.9808791245832253E-3</v>
      </c>
      <c r="P3138" s="44">
        <f>IFERROR(_xll.qlIndexFixing(ONIndex6M,I3138,TRUE,_xll.ohTrigger(RecalcTrigger,Trigger6M)),NA())</f>
        <v>4.3586240320170333E-3</v>
      </c>
      <c r="Q3138" s="145">
        <f>IFERROR(_xll.qlIndexFixing(ONIndex1Y,I3138,TRUE,_xll.ohTrigger(RecalcTrigger,Trigger1Y)),NA())</f>
        <v>4.2453396255215381E-3</v>
      </c>
    </row>
    <row r="3139" spans="2:17" x14ac:dyDescent="0.2">
      <c r="B3139" s="39" t="s">
        <v>42</v>
      </c>
      <c r="D3139" s="42">
        <f>_xll.qlCalendarAdvance(Calendar,$D3138,B3139,"f",FALSE)</f>
        <v>61766</v>
      </c>
      <c r="E3139" s="139">
        <f>_xll.qlInterestRateIndexValueDate(IndexON,D3139)</f>
        <v>61766</v>
      </c>
      <c r="F3139" s="155">
        <f>IFERROR(_xll.qlIndexFixing(IndexON,D3139,TRUE,_xll.ohTrigger(RecalcTrigger,TriggerON)),NA())</f>
        <v>3.8059456691019733E-3</v>
      </c>
      <c r="H3139" s="42">
        <f>_xll.qlCalendarAdvance(Calendar,$H3138,B3139,"f",FALSE)</f>
        <v>61766</v>
      </c>
      <c r="I3139" s="139">
        <f>_xll.qlInterestRateIndexValueDate(Index1M,$H3139)</f>
        <v>61770</v>
      </c>
      <c r="J3139" s="144">
        <f>IFERROR(_xll.qlIndexFixing(Index1M,$H3139,TRUE,_xll.ohTrigger(RecalcTrigger,Trigger1M)),NA())</f>
        <v>3.7511108839008828E-3</v>
      </c>
      <c r="K3139" s="44">
        <f>IFERROR(_xll.qlIndexFixing(Index3M,H3139,TRUE,_xll.ohTrigger(RecalcTrigger,Trigger3M)),NA())</f>
        <v>3.9969949339612072E-3</v>
      </c>
      <c r="L3139" s="44">
        <f>IFERROR(_xll.qlIndexFixing(Index6M,$H3139,TRUE,_xll.ohTrigger(RecalcTrigger,Trigger6M)),NA())</f>
        <v>4.4134417115080883E-3</v>
      </c>
      <c r="M3139" s="145">
        <f>IFERROR(_xll.qlIndexFixing(Index1Y,$H3139,TRUE,_xll.ohTrigger(RecalcTrigger,Trigger1Y)),NA())</f>
        <v>4.3024430912613782E-3</v>
      </c>
      <c r="N3139" s="144">
        <f>IFERROR(_xll.qlIndexFixing(ONIndex1M,I3139,TRUE,_xll.ohTrigger(RecalcTrigger,Trigger1M)),NA())</f>
        <v>3.7475050558732903E-3</v>
      </c>
      <c r="O3139" s="44">
        <f>IFERROR(_xll.qlIndexFixing(ONIndex3M,I3139,TRUE,_xll.ohTrigger(RecalcTrigger,Trigger3M)),NA())</f>
        <v>3.9828760891769122E-3</v>
      </c>
      <c r="P3139" s="44">
        <f>IFERROR(_xll.qlIndexFixing(ONIndex6M,I3139,TRUE,_xll.ohTrigger(RecalcTrigger,Trigger6M)),NA())</f>
        <v>4.3627396921497308E-3</v>
      </c>
      <c r="Q3139" s="145">
        <f>IFERROR(_xll.qlIndexFixing(ONIndex1Y,I3139,TRUE,_xll.ohTrigger(RecalcTrigger,Trigger1Y)),NA())</f>
        <v>4.247220884749936E-3</v>
      </c>
    </row>
    <row r="3140" spans="2:17" x14ac:dyDescent="0.2">
      <c r="B3140" s="39" t="s">
        <v>42</v>
      </c>
      <c r="D3140" s="42">
        <f>_xll.qlCalendarAdvance(Calendar,$D3139,B3140,"f",FALSE)</f>
        <v>61773</v>
      </c>
      <c r="E3140" s="139">
        <f>_xll.qlInterestRateIndexValueDate(IndexON,D3140)</f>
        <v>61773</v>
      </c>
      <c r="F3140" s="155">
        <f>IFERROR(_xll.qlIndexFixing(IndexON,D3140,TRUE,_xll.ohTrigger(RecalcTrigger,TriggerON)),NA())</f>
        <v>3.8077860690943766E-3</v>
      </c>
      <c r="H3140" s="42">
        <f>_xll.qlCalendarAdvance(Calendar,$H3139,B3140,"f",FALSE)</f>
        <v>61773</v>
      </c>
      <c r="I3140" s="139">
        <f>_xll.qlInterestRateIndexValueDate(Index1M,$H3140)</f>
        <v>61777</v>
      </c>
      <c r="J3140" s="144">
        <f>IFERROR(_xll.qlIndexFixing(Index1M,$H3140,TRUE,_xll.ohTrigger(RecalcTrigger,Trigger1M)),NA())</f>
        <v>3.7529810293536669E-3</v>
      </c>
      <c r="K3140" s="44">
        <f>IFERROR(_xll.qlIndexFixing(Index3M,H3140,TRUE,_xll.ohTrigger(RecalcTrigger,Trigger3M)),NA())</f>
        <v>3.9989582789054113E-3</v>
      </c>
      <c r="L3140" s="44">
        <f>IFERROR(_xll.qlIndexFixing(Index6M,$H3140,TRUE,_xll.ohTrigger(RecalcTrigger,Trigger6M)),NA())</f>
        <v>4.4168201960762387E-3</v>
      </c>
      <c r="M3140" s="145">
        <f>IFERROR(_xll.qlIndexFixing(Index1Y,$H3140,TRUE,_xll.ohTrigger(RecalcTrigger,Trigger1Y)),NA())</f>
        <v>4.3041849430343337E-3</v>
      </c>
      <c r="N3140" s="144">
        <f>IFERROR(_xll.qlIndexFixing(ONIndex1M,I3140,TRUE,_xll.ohTrigger(RecalcTrigger,Trigger1M)),NA())</f>
        <v>3.749382042199656E-3</v>
      </c>
      <c r="O3140" s="44">
        <f>IFERROR(_xll.qlIndexFixing(ONIndex3M,I3140,TRUE,_xll.ohTrigger(RecalcTrigger,Trigger3M)),NA())</f>
        <v>3.9848681245935325E-3</v>
      </c>
      <c r="P3140" s="44">
        <f>IFERROR(_xll.qlIndexFixing(ONIndex6M,I3140,TRUE,_xll.ohTrigger(RecalcTrigger,Trigger6M)),NA())</f>
        <v>4.366801505435447E-3</v>
      </c>
      <c r="Q3140" s="145">
        <f>IFERROR(_xll.qlIndexFixing(ONIndex1Y,I3140,TRUE,_xll.ohTrigger(RecalcTrigger,Trigger1Y)),NA())</f>
        <v>4.2490968769914872E-3</v>
      </c>
    </row>
    <row r="3141" spans="2:17" x14ac:dyDescent="0.2">
      <c r="B3141" s="39" t="s">
        <v>42</v>
      </c>
      <c r="D3141" s="42">
        <f>_xll.qlCalendarAdvance(Calendar,$D3140,B3141,"f",FALSE)</f>
        <v>61780</v>
      </c>
      <c r="E3141" s="139">
        <f>_xll.qlInterestRateIndexValueDate(IndexON,D3141)</f>
        <v>61780</v>
      </c>
      <c r="F3141" s="155">
        <f>IFERROR(_xll.qlIndexFixing(IndexON,D3141,TRUE,_xll.ohTrigger(RecalcTrigger,TriggerON)),NA())</f>
        <v>3.8096221124117591E-3</v>
      </c>
      <c r="H3141" s="42">
        <f>_xll.qlCalendarAdvance(Calendar,$H3140,B3141,"f",FALSE)</f>
        <v>61780</v>
      </c>
      <c r="I3141" s="139">
        <f>_xll.qlInterestRateIndexValueDate(Index1M,$H3141)</f>
        <v>61784</v>
      </c>
      <c r="J3141" s="144">
        <f>IFERROR(_xll.qlIndexFixing(Index1M,$H3141,TRUE,_xll.ohTrigger(RecalcTrigger,Trigger1M)),NA())</f>
        <v>3.754846678888527E-3</v>
      </c>
      <c r="K3141" s="44">
        <f>IFERROR(_xll.qlIndexFixing(Index3M,H3141,TRUE,_xll.ohTrigger(RecalcTrigger,Trigger3M)),NA())</f>
        <v>4.0009165990400374E-3</v>
      </c>
      <c r="L3141" s="44">
        <f>IFERROR(_xll.qlIndexFixing(Index6M,$H3141,TRUE,_xll.ohTrigger(RecalcTrigger,Trigger6M)),NA())</f>
        <v>4.4201435206732923E-3</v>
      </c>
      <c r="M3141" s="145">
        <f>IFERROR(_xll.qlIndexFixing(Index1Y,$H3141,TRUE,_xll.ohTrigger(RecalcTrigger,Trigger1Y)),NA())</f>
        <v>4.3059211407626046E-3</v>
      </c>
      <c r="N3141" s="144">
        <f>IFERROR(_xll.qlIndexFixing(ONIndex1M,I3141,TRUE,_xll.ohTrigger(RecalcTrigger,Trigger1M)),NA())</f>
        <v>3.7512545527462748E-3</v>
      </c>
      <c r="O3141" s="44">
        <f>IFERROR(_xll.qlIndexFixing(ONIndex3M,I3141,TRUE,_xll.ohTrigger(RecalcTrigger,Trigger3M)),NA())</f>
        <v>3.986855218043317E-3</v>
      </c>
      <c r="P3141" s="44">
        <f>IFERROR(_xll.qlIndexFixing(ONIndex6M,I3141,TRUE,_xll.ohTrigger(RecalcTrigger,Trigger6M)),NA())</f>
        <v>4.3708093842642626E-3</v>
      </c>
      <c r="Q3141" s="145">
        <f>IFERROR(_xll.qlIndexFixing(ONIndex1Y,I3141,TRUE,_xll.ohTrigger(RecalcTrigger,Trigger1Y)),NA())</f>
        <v>4.2509675886570619E-3</v>
      </c>
    </row>
    <row r="3142" spans="2:17" x14ac:dyDescent="0.2">
      <c r="B3142" s="39" t="s">
        <v>42</v>
      </c>
      <c r="D3142" s="42">
        <f>_xll.qlCalendarAdvance(Calendar,$D3141,B3142,"f",FALSE)</f>
        <v>61787</v>
      </c>
      <c r="E3142" s="139">
        <f>_xll.qlInterestRateIndexValueDate(IndexON,D3142)</f>
        <v>61787</v>
      </c>
      <c r="F3142" s="155">
        <f>IFERROR(_xll.qlIndexFixing(IndexON,D3142,TRUE,_xll.ohTrigger(RecalcTrigger,TriggerON)),NA())</f>
        <v>3.8114537875433285E-3</v>
      </c>
      <c r="H3142" s="42">
        <f>_xll.qlCalendarAdvance(Calendar,$H3141,B3142,"f",FALSE)</f>
        <v>61787</v>
      </c>
      <c r="I3142" s="139">
        <f>_xll.qlInterestRateIndexValueDate(Index1M,$H3142)</f>
        <v>61791</v>
      </c>
      <c r="J3142" s="144">
        <f>IFERROR(_xll.qlIndexFixing(Index1M,$H3142,TRUE,_xll.ohTrigger(RecalcTrigger,Trigger1M)),NA())</f>
        <v>3.7571641797843227E-3</v>
      </c>
      <c r="K3142" s="44">
        <f>IFERROR(_xll.qlIndexFixing(Index3M,H3142,TRUE,_xll.ohTrigger(RecalcTrigger,Trigger3M)),NA())</f>
        <v>4.0030306706406726E-3</v>
      </c>
      <c r="L3142" s="44">
        <f>IFERROR(_xll.qlIndexFixing(Index6M,$H3142,TRUE,_xll.ohTrigger(RecalcTrigger,Trigger6M)),NA())</f>
        <v>4.4238938168960707E-3</v>
      </c>
      <c r="M3142" s="145">
        <f>IFERROR(_xll.qlIndexFixing(Index1Y,$H3142,TRUE,_xll.ohTrigger(RecalcTrigger,Trigger1Y)),NA())</f>
        <v>4.3076516706687185E-3</v>
      </c>
      <c r="N3142" s="144">
        <f>IFERROR(_xll.qlIndexFixing(ONIndex1M,I3142,TRUE,_xll.ohTrigger(RecalcTrigger,Trigger1M)),NA())</f>
        <v>3.7531225758424824E-3</v>
      </c>
      <c r="O3142" s="44">
        <f>IFERROR(_xll.qlIndexFixing(ONIndex3M,I3142,TRUE,_xll.ohTrigger(RecalcTrigger,Trigger3M)),NA())</f>
        <v>3.9888373564966884E-3</v>
      </c>
      <c r="P3142" s="44">
        <f>IFERROR(_xll.qlIndexFixing(ONIndex6M,I3142,TRUE,_xll.ohTrigger(RecalcTrigger,Trigger6M)),NA())</f>
        <v>4.3747632408663861E-3</v>
      </c>
      <c r="Q3142" s="145">
        <f>IFERROR(_xll.qlIndexFixing(ONIndex1Y,I3142,TRUE,_xll.ohTrigger(RecalcTrigger,Trigger1Y)),NA())</f>
        <v>4.2528330060775943E-3</v>
      </c>
    </row>
    <row r="3143" spans="2:17" x14ac:dyDescent="0.2">
      <c r="B3143" s="39" t="s">
        <v>42</v>
      </c>
      <c r="D3143" s="42">
        <f>_xll.qlCalendarAdvance(Calendar,$D3142,B3143,"f",FALSE)</f>
        <v>61794</v>
      </c>
      <c r="E3143" s="139">
        <f>_xll.qlInterestRateIndexValueDate(IndexON,D3143)</f>
        <v>61794</v>
      </c>
      <c r="F3143" s="155">
        <f>IFERROR(_xll.qlIndexFixing(IndexON,D3143,TRUE,_xll.ohTrigger(RecalcTrigger,TriggerON)),NA())</f>
        <v>3.813281083537845E-3</v>
      </c>
      <c r="H3143" s="42">
        <f>_xll.qlCalendarAdvance(Calendar,$H3142,B3143,"f",FALSE)</f>
        <v>61794</v>
      </c>
      <c r="I3143" s="139">
        <f>_xll.qlInterestRateIndexValueDate(Index1M,$H3143)</f>
        <v>61798</v>
      </c>
      <c r="J3143" s="144">
        <f>IFERROR(_xll.qlIndexFixing(Index1M,$H3143,TRUE,_xll.ohTrigger(RecalcTrigger,Trigger1M)),NA())</f>
        <v>3.7590198891176178E-3</v>
      </c>
      <c r="K3143" s="44">
        <f>IFERROR(_xll.qlIndexFixing(Index3M,H3143,TRUE,_xll.ohTrigger(RecalcTrigger,Trigger3M)),NA())</f>
        <v>4.0049785610817923E-3</v>
      </c>
      <c r="L3143" s="44">
        <f>IFERROR(_xll.qlIndexFixing(Index6M,$H3143,TRUE,_xll.ohTrigger(RecalcTrigger,Trigger6M)),NA())</f>
        <v>4.4270986685705487E-3</v>
      </c>
      <c r="M3143" s="145">
        <f>IFERROR(_xll.qlIndexFixing(Index1Y,$H3143,TRUE,_xll.ohTrigger(RecalcTrigger,Trigger1Y)),NA())</f>
        <v>4.3093765189732326E-3</v>
      </c>
      <c r="N3143" s="144">
        <f>IFERROR(_xll.qlIndexFixing(ONIndex1M,I3143,TRUE,_xll.ohTrigger(RecalcTrigger,Trigger1M)),NA())</f>
        <v>3.7549860998975504E-3</v>
      </c>
      <c r="O3143" s="44">
        <f>IFERROR(_xll.qlIndexFixing(ONIndex3M,I3143,TRUE,_xll.ohTrigger(RecalcTrigger,Trigger3M)),NA())</f>
        <v>3.9908145274036855E-3</v>
      </c>
      <c r="P3143" s="44">
        <f>IFERROR(_xll.qlIndexFixing(ONIndex6M,I3143,TRUE,_xll.ohTrigger(RecalcTrigger,Trigger6M)),NA())</f>
        <v>4.3786629874720262E-3</v>
      </c>
      <c r="Q3143" s="145">
        <f>IFERROR(_xll.qlIndexFixing(ONIndex1Y,I3143,TRUE,_xll.ohTrigger(RecalcTrigger,Trigger1Y)),NA())</f>
        <v>4.2546931155840184E-3</v>
      </c>
    </row>
    <row r="3144" spans="2:17" x14ac:dyDescent="0.2">
      <c r="B3144" s="39" t="s">
        <v>42</v>
      </c>
      <c r="D3144" s="42">
        <f>_xll.qlCalendarAdvance(Calendar,$D3143,B3144,"f",FALSE)</f>
        <v>61801</v>
      </c>
      <c r="E3144" s="139">
        <f>_xll.qlInterestRateIndexValueDate(IndexON,D3144)</f>
        <v>61801</v>
      </c>
      <c r="F3144" s="155">
        <f>IFERROR(_xll.qlIndexFixing(IndexON,D3144,TRUE,_xll.ohTrigger(RecalcTrigger,TriggerON)),NA())</f>
        <v>3.8151039887246441E-3</v>
      </c>
      <c r="H3144" s="42">
        <f>_xll.qlCalendarAdvance(Calendar,$H3143,B3144,"f",FALSE)</f>
        <v>61801</v>
      </c>
      <c r="I3144" s="139">
        <f>_xll.qlInterestRateIndexValueDate(Index1M,$H3144)</f>
        <v>61805</v>
      </c>
      <c r="J3144" s="144">
        <f>IFERROR(_xll.qlIndexFixing(Index1M,$H3144,TRUE,_xll.ohTrigger(RecalcTrigger,Trigger1M)),NA())</f>
        <v>3.7608710651043115E-3</v>
      </c>
      <c r="K3144" s="44">
        <f>IFERROR(_xll.qlIndexFixing(Index3M,H3144,TRUE,_xll.ohTrigger(RecalcTrigger,Trigger3M)),NA())</f>
        <v>4.0069213872556452E-3</v>
      </c>
      <c r="L3144" s="44">
        <f>IFERROR(_xll.qlIndexFixing(Index6M,$H3144,TRUE,_xll.ohTrigger(RecalcTrigger,Trigger6M)),NA())</f>
        <v>4.4302480818537576E-3</v>
      </c>
      <c r="M3144" s="145">
        <f>IFERROR(_xll.qlIndexFixing(Index1Y,$H3144,TRUE,_xll.ohTrigger(RecalcTrigger,Trigger1Y)),NA())</f>
        <v>4.3110956718984544E-3</v>
      </c>
      <c r="N3144" s="144">
        <f>IFERROR(_xll.qlIndexFixing(ONIndex1M,I3144,TRUE,_xll.ohTrigger(RecalcTrigger,Trigger1M)),NA())</f>
        <v>3.7568451131608782E-3</v>
      </c>
      <c r="O3144" s="44">
        <f>IFERROR(_xll.qlIndexFixing(ONIndex3M,I3144,TRUE,_xll.ohTrigger(RecalcTrigger,Trigger3M)),NA())</f>
        <v>3.9927867177347309E-3</v>
      </c>
      <c r="P3144" s="44">
        <f>IFERROR(_xll.qlIndexFixing(ONIndex6M,I3144,TRUE,_xll.ohTrigger(RecalcTrigger,Trigger6M)),NA())</f>
        <v>4.3825085364712635E-3</v>
      </c>
      <c r="Q3144" s="145">
        <f>IFERROR(_xll.qlIndexFixing(ONIndex1Y,I3144,TRUE,_xll.ohTrigger(RecalcTrigger,Trigger1Y)),NA())</f>
        <v>4.2565479034273324E-3</v>
      </c>
    </row>
    <row r="3145" spans="2:17" x14ac:dyDescent="0.2">
      <c r="B3145" s="39" t="s">
        <v>42</v>
      </c>
      <c r="D3145" s="42">
        <f>_xll.qlCalendarAdvance(Calendar,$D3144,B3145,"f",FALSE)</f>
        <v>61808</v>
      </c>
      <c r="E3145" s="139">
        <f>_xll.qlInterestRateIndexValueDate(IndexON,D3145)</f>
        <v>61808</v>
      </c>
      <c r="F3145" s="155">
        <f>IFERROR(_xll.qlIndexFixing(IndexON,D3145,TRUE,_xll.ohTrigger(RecalcTrigger,TriggerON)),NA())</f>
        <v>3.8169224919926137E-3</v>
      </c>
      <c r="H3145" s="42">
        <f>_xll.qlCalendarAdvance(Calendar,$H3144,B3145,"f",FALSE)</f>
        <v>61808</v>
      </c>
      <c r="I3145" s="139">
        <f>_xll.qlInterestRateIndexValueDate(Index1M,$H3145)</f>
        <v>61812</v>
      </c>
      <c r="J3145" s="144">
        <f>IFERROR(_xll.qlIndexFixing(Index1M,$H3145,TRUE,_xll.ohTrigger(RecalcTrigger,Trigger1M)),NA())</f>
        <v>3.762717696138204E-3</v>
      </c>
      <c r="K3145" s="44">
        <f>IFERROR(_xll.qlIndexFixing(Index3M,H3145,TRUE,_xll.ohTrigger(RecalcTrigger,Trigger3M)),NA())</f>
        <v>4.0088591363324939E-3</v>
      </c>
      <c r="L3145" s="44">
        <f>IFERROR(_xll.qlIndexFixing(Index6M,$H3145,TRUE,_xll.ohTrigger(RecalcTrigger,Trigger6M)),NA())</f>
        <v>4.4333419685727501E-3</v>
      </c>
      <c r="M3145" s="145">
        <f>IFERROR(_xll.qlIndexFixing(Index1Y,$H3145,TRUE,_xll.ohTrigger(RecalcTrigger,Trigger1Y)),NA())</f>
        <v>4.3128091156655994E-3</v>
      </c>
      <c r="N3145" s="144">
        <f>IFERROR(_xll.qlIndexFixing(ONIndex1M,I3145,TRUE,_xll.ohTrigger(RecalcTrigger,Trigger1M)),NA())</f>
        <v>3.7586996042815457E-3</v>
      </c>
      <c r="O3145" s="44">
        <f>IFERROR(_xll.qlIndexFixing(ONIndex3M,I3145,TRUE,_xll.ohTrigger(RecalcTrigger,Trigger3M)),NA())</f>
        <v>3.9947539147799915E-3</v>
      </c>
      <c r="P3145" s="44">
        <f>IFERROR(_xll.qlIndexFixing(ONIndex6M,I3145,TRUE,_xll.ohTrigger(RecalcTrigger,Trigger6M)),NA())</f>
        <v>4.3862998002541786E-3</v>
      </c>
      <c r="Q3145" s="145">
        <f>IFERROR(_xll.qlIndexFixing(ONIndex1Y,I3145,TRUE,_xll.ohTrigger(RecalcTrigger,Trigger1Y)),NA())</f>
        <v>4.2583973560184063E-3</v>
      </c>
    </row>
    <row r="3146" spans="2:17" x14ac:dyDescent="0.2">
      <c r="B3146" s="39" t="s">
        <v>42</v>
      </c>
      <c r="D3146" s="42">
        <f>_xll.qlCalendarAdvance(Calendar,$D3145,B3146,"f",FALSE)</f>
        <v>61815</v>
      </c>
      <c r="E3146" s="139">
        <f>_xll.qlInterestRateIndexValueDate(IndexON,D3146)</f>
        <v>61815</v>
      </c>
      <c r="F3146" s="155">
        <f>IFERROR(_xll.qlIndexFixing(IndexON,D3146,TRUE,_xll.ohTrigger(RecalcTrigger,TriggerON)),NA())</f>
        <v>3.8187365819908337E-3</v>
      </c>
      <c r="H3146" s="42">
        <f>_xll.qlCalendarAdvance(Calendar,$H3145,B3146,"f",FALSE)</f>
        <v>61815</v>
      </c>
      <c r="I3146" s="139">
        <f>_xll.qlInterestRateIndexValueDate(Index1M,$H3146)</f>
        <v>61819</v>
      </c>
      <c r="J3146" s="144">
        <f>IFERROR(_xll.qlIndexFixing(Index1M,$H3146,TRUE,_xll.ohTrigger(RecalcTrigger,Trigger1M)),NA())</f>
        <v>3.7645597706079384E-3</v>
      </c>
      <c r="K3146" s="44">
        <f>IFERROR(_xll.qlIndexFixing(Index3M,H3146,TRUE,_xll.ohTrigger(RecalcTrigger,Trigger3M)),NA())</f>
        <v>4.0106323784702544E-3</v>
      </c>
      <c r="L3146" s="44">
        <f>IFERROR(_xll.qlIndexFixing(Index6M,$H3146,TRUE,_xll.ohTrigger(RecalcTrigger,Trigger6M)),NA())</f>
        <v>4.4361551381419447E-3</v>
      </c>
      <c r="M3146" s="145">
        <f>IFERROR(_xll.qlIndexFixing(Index1Y,$H3146,TRUE,_xll.ohTrigger(RecalcTrigger,Trigger1Y)),NA())</f>
        <v>4.3145168364958804E-3</v>
      </c>
      <c r="N3146" s="144">
        <f>IFERROR(_xll.qlIndexFixing(ONIndex1M,I3146,TRUE,_xll.ohTrigger(RecalcTrigger,Trigger1M)),NA())</f>
        <v>3.7605495614290163E-3</v>
      </c>
      <c r="O3146" s="44">
        <f>IFERROR(_xll.qlIndexFixing(ONIndex3M,I3146,TRUE,_xll.ohTrigger(RecalcTrigger,Trigger3M)),NA())</f>
        <v>3.9967161058296341E-3</v>
      </c>
      <c r="P3146" s="44">
        <f>IFERROR(_xll.qlIndexFixing(ONIndex6M,I3146,TRUE,_xll.ohTrigger(RecalcTrigger,Trigger6M)),NA())</f>
        <v>4.3900366909710442E-3</v>
      </c>
      <c r="Q3146" s="145">
        <f>IFERROR(_xll.qlIndexFixing(ONIndex1Y,I3146,TRUE,_xll.ohTrigger(RecalcTrigger,Trigger1Y)),NA())</f>
        <v>4.2602414595283022E-3</v>
      </c>
    </row>
    <row r="3147" spans="2:17" x14ac:dyDescent="0.2">
      <c r="B3147" s="39" t="s">
        <v>42</v>
      </c>
      <c r="D3147" s="42">
        <f>_xll.qlCalendarAdvance(Calendar,$D3146,B3147,"f",FALSE)</f>
        <v>61822</v>
      </c>
      <c r="E3147" s="139">
        <f>_xll.qlInterestRateIndexValueDate(IndexON,D3147)</f>
        <v>61822</v>
      </c>
      <c r="F3147" s="155">
        <f>IFERROR(_xll.qlIndexFixing(IndexON,D3147,TRUE,_xll.ohTrigger(RecalcTrigger,TriggerON)),NA())</f>
        <v>3.8205462472884477E-3</v>
      </c>
      <c r="H3147" s="42">
        <f>_xll.qlCalendarAdvance(Calendar,$H3146,B3147,"f",FALSE)</f>
        <v>61822</v>
      </c>
      <c r="I3147" s="139">
        <f>_xll.qlInterestRateIndexValueDate(Index1M,$H3147)</f>
        <v>61826</v>
      </c>
      <c r="J3147" s="144">
        <f>IFERROR(_xll.qlIndexFixing(Index1M,$H3147,TRUE,_xll.ohTrigger(RecalcTrigger,Trigger1M)),NA())</f>
        <v>3.7662467168697589E-3</v>
      </c>
      <c r="K3147" s="44">
        <f>IFERROR(_xll.qlIndexFixing(Index3M,H3147,TRUE,_xll.ohTrigger(RecalcTrigger,Trigger3M)),NA())</f>
        <v>4.0125602802855874E-3</v>
      </c>
      <c r="L3147" s="44">
        <f>IFERROR(_xll.qlIndexFixing(Index6M,$H3147,TRUE,_xll.ohTrigger(RecalcTrigger,Trigger6M)),NA())</f>
        <v>4.4391416796290654E-3</v>
      </c>
      <c r="M3147" s="145">
        <f>IFERROR(_xll.qlIndexFixing(Index1Y,$H3147,TRUE,_xll.ohTrigger(RecalcTrigger,Trigger1Y)),NA())</f>
        <v>4.3162188206111668E-3</v>
      </c>
      <c r="N3147" s="144">
        <f>IFERROR(_xll.qlIndexFixing(ONIndex1M,I3147,TRUE,_xll.ohTrigger(RecalcTrigger,Trigger1M)),NA())</f>
        <v>3.7623949732523698E-3</v>
      </c>
      <c r="O3147" s="44">
        <f>IFERROR(_xll.qlIndexFixing(ONIndex3M,I3147,TRUE,_xll.ohTrigger(RecalcTrigger,Trigger3M)),NA())</f>
        <v>3.9986732779340173E-3</v>
      </c>
      <c r="P3147" s="44">
        <f>IFERROR(_xll.qlIndexFixing(ONIndex6M,I3147,TRUE,_xll.ohTrigger(RecalcTrigger,Trigger6M)),NA())</f>
        <v>4.3937191207721327E-3</v>
      </c>
      <c r="Q3147" s="145">
        <f>IFERROR(_xll.qlIndexFixing(ONIndex1Y,I3147,TRUE,_xll.ohTrigger(RecalcTrigger,Trigger1Y)),NA())</f>
        <v>4.2620802002879543E-3</v>
      </c>
    </row>
    <row r="3148" spans="2:17" x14ac:dyDescent="0.2">
      <c r="B3148" s="39" t="s">
        <v>42</v>
      </c>
      <c r="D3148" s="42">
        <f>_xll.qlCalendarAdvance(Calendar,$D3147,B3148,"f",FALSE)</f>
        <v>61829</v>
      </c>
      <c r="E3148" s="139">
        <f>_xll.qlInterestRateIndexValueDate(IndexON,D3148)</f>
        <v>61829</v>
      </c>
      <c r="F3148" s="155">
        <f>IFERROR(_xll.qlIndexFixing(IndexON,D3148,TRUE,_xll.ohTrigger(RecalcTrigger,TriggerON)),NA())</f>
        <v>3.8229475408364522E-3</v>
      </c>
      <c r="H3148" s="42">
        <f>_xll.qlCalendarAdvance(Calendar,$H3147,B3148,"f",FALSE)</f>
        <v>61829</v>
      </c>
      <c r="I3148" s="139">
        <f>_xll.qlInterestRateIndexValueDate(Index1M,$H3148)</f>
        <v>61835</v>
      </c>
      <c r="J3148" s="144">
        <f>IFERROR(_xll.qlIndexFixing(Index1M,$H3148,TRUE,_xll.ohTrigger(RecalcTrigger,Trigger1M)),NA())</f>
        <v>3.7686028912293779E-3</v>
      </c>
      <c r="K3148" s="44">
        <f>IFERROR(_xll.qlIndexFixing(Index3M,H3148,TRUE,_xll.ohTrigger(RecalcTrigger,Trigger3M)),NA())</f>
        <v>4.0150314940168175E-3</v>
      </c>
      <c r="L3148" s="44">
        <f>IFERROR(_xll.qlIndexFixing(Index6M,$H3148,TRUE,_xll.ohTrigger(RecalcTrigger,Trigger6M)),NA())</f>
        <v>4.4428995378905716E-3</v>
      </c>
      <c r="M3148" s="145">
        <f>IFERROR(_xll.qlIndexFixing(Index1Y,$H3148,TRUE,_xll.ohTrigger(RecalcTrigger,Trigger1Y)),NA())</f>
        <v>4.3183986342696197E-3</v>
      </c>
      <c r="N3148" s="144">
        <f>IFERROR(_xll.qlIndexFixing(ONIndex1M,I3148,TRUE,_xll.ohTrigger(RecalcTrigger,Trigger1M)),NA())</f>
        <v>3.7650627128016367E-3</v>
      </c>
      <c r="O3148" s="44">
        <f>IFERROR(_xll.qlIndexFixing(ONIndex3M,I3148,TRUE,_xll.ohTrigger(RecalcTrigger,Trigger3M)),NA())</f>
        <v>4.0015049490182975E-3</v>
      </c>
      <c r="P3148" s="44">
        <f>IFERROR(_xll.qlIndexFixing(ONIndex6M,I3148,TRUE,_xll.ohTrigger(RecalcTrigger,Trigger6M)),NA())</f>
        <v>4.3989384671938581E-3</v>
      </c>
      <c r="Q3148" s="145">
        <f>IFERROR(_xll.qlIndexFixing(ONIndex1Y,I3148,TRUE,_xll.ohTrigger(RecalcTrigger,Trigger1Y)),NA())</f>
        <v>4.2647481278201838E-3</v>
      </c>
    </row>
    <row r="3149" spans="2:17" x14ac:dyDescent="0.2">
      <c r="B3149" s="39" t="s">
        <v>42</v>
      </c>
      <c r="D3149" s="42">
        <f>_xll.qlCalendarAdvance(Calendar,$D3148,B3149,"f",FALSE)</f>
        <v>61836</v>
      </c>
      <c r="E3149" s="139">
        <f>_xll.qlInterestRateIndexValueDate(IndexON,D3149)</f>
        <v>61836</v>
      </c>
      <c r="F3149" s="155">
        <f>IFERROR(_xll.qlIndexFixing(IndexON,D3149,TRUE,_xll.ohTrigger(RecalcTrigger,TriggerON)),NA())</f>
        <v>3.8241522589377297E-3</v>
      </c>
      <c r="H3149" s="42">
        <f>_xll.qlCalendarAdvance(Calendar,$H3148,B3149,"f",FALSE)</f>
        <v>61836</v>
      </c>
      <c r="I3149" s="139">
        <f>_xll.qlInterestRateIndexValueDate(Index1M,$H3149)</f>
        <v>61840</v>
      </c>
      <c r="J3149" s="144">
        <f>IFERROR(_xll.qlIndexFixing(Index1M,$H3149,TRUE,_xll.ohTrigger(RecalcTrigger,Trigger1M)),NA())</f>
        <v>3.7699085972500157E-3</v>
      </c>
      <c r="K3149" s="44">
        <f>IFERROR(_xll.qlIndexFixing(Index3M,H3149,TRUE,_xll.ohTrigger(RecalcTrigger,Trigger3M)),NA())</f>
        <v>4.0164007271858617E-3</v>
      </c>
      <c r="L3149" s="44">
        <f>IFERROR(_xll.qlIndexFixing(Index6M,$H3149,TRUE,_xll.ohTrigger(RecalcTrigger,Trigger6M)),NA())</f>
        <v>4.4449473221846187E-3</v>
      </c>
      <c r="M3149" s="145">
        <f>IFERROR(_xll.qlIndexFixing(Index1Y,$H3149,TRUE,_xll.ohTrigger(RecalcTrigger,Trigger1Y)),NA())</f>
        <v>4.3196055235831489E-3</v>
      </c>
      <c r="N3149" s="144">
        <f>IFERROR(_xll.qlIndexFixing(ONIndex1M,I3149,TRUE,_xll.ohTrigger(RecalcTrigger,Trigger1M)),NA())</f>
        <v>3.7660721138443876E-3</v>
      </c>
      <c r="O3149" s="44">
        <f>IFERROR(_xll.qlIndexFixing(ONIndex3M,I3149,TRUE,_xll.ohTrigger(RecalcTrigger,Trigger3M)),NA())</f>
        <v>4.0025725139880564E-3</v>
      </c>
      <c r="P3149" s="44">
        <f>IFERROR(_xll.qlIndexFixing(ONIndex6M,I3149,TRUE,_xll.ohTrigger(RecalcTrigger,Trigger6M)),NA())</f>
        <v>4.4009202475869813E-3</v>
      </c>
      <c r="Q3149" s="145">
        <f>IFERROR(_xll.qlIndexFixing(ONIndex1Y,I3149,TRUE,_xll.ohTrigger(RecalcTrigger,Trigger1Y)),NA())</f>
        <v>4.2657415390401354E-3</v>
      </c>
    </row>
    <row r="3150" spans="2:17" x14ac:dyDescent="0.2">
      <c r="B3150" s="39" t="s">
        <v>42</v>
      </c>
      <c r="D3150" s="42">
        <f>_xll.qlCalendarAdvance(Calendar,$D3149,B3150,"f",FALSE)</f>
        <v>61843</v>
      </c>
      <c r="E3150" s="139">
        <f>_xll.qlInterestRateIndexValueDate(IndexON,D3150)</f>
        <v>61843</v>
      </c>
      <c r="F3150" s="155">
        <f>IFERROR(_xll.qlIndexFixing(IndexON,D3150,TRUE,_xll.ohTrigger(RecalcTrigger,TriggerON)),NA())</f>
        <v>3.8259485825076212E-3</v>
      </c>
      <c r="H3150" s="42">
        <f>_xll.qlCalendarAdvance(Calendar,$H3149,B3150,"f",FALSE)</f>
        <v>61843</v>
      </c>
      <c r="I3150" s="139">
        <f>_xll.qlInterestRateIndexValueDate(Index1M,$H3150)</f>
        <v>61847</v>
      </c>
      <c r="J3150" s="144">
        <f>IFERROR(_xll.qlIndexFixing(Index1M,$H3150,TRUE,_xll.ohTrigger(RecalcTrigger,Trigger1M)),NA())</f>
        <v>3.7717326400494855E-3</v>
      </c>
      <c r="K3150" s="44">
        <f>IFERROR(_xll.qlIndexFixing(Index3M,H3150,TRUE,_xll.ohTrigger(RecalcTrigger,Trigger3M)),NA())</f>
        <v>4.018313246610449E-3</v>
      </c>
      <c r="L3150" s="44">
        <f>IFERROR(_xll.qlIndexFixing(Index6M,$H3150,TRUE,_xll.ohTrigger(RecalcTrigger,Trigger6M)),NA())</f>
        <v>4.4477662469556041E-3</v>
      </c>
      <c r="M3150" s="145">
        <f>IFERROR(_xll.qlIndexFixing(Index1Y,$H3150,TRUE,_xll.ohTrigger(RecalcTrigger,Trigger1Y)),NA())</f>
        <v>4.3212902148824896E-3</v>
      </c>
      <c r="N3150" s="144">
        <f>IFERROR(_xll.qlIndexFixing(ONIndex1M,I3150,TRUE,_xll.ohTrigger(RecalcTrigger,Trigger1M)),NA())</f>
        <v>3.7681651172150055E-3</v>
      </c>
      <c r="O3150" s="44">
        <f>IFERROR(_xll.qlIndexFixing(ONIndex3M,I3150,TRUE,_xll.ohTrigger(RecalcTrigger,Trigger3M)),NA())</f>
        <v>4.0047915728447236E-3</v>
      </c>
      <c r="P3150" s="44">
        <f>IFERROR(_xll.qlIndexFixing(ONIndex6M,I3150,TRUE,_xll.ohTrigger(RecalcTrigger,Trigger6M)),NA())</f>
        <v>4.4049369425636087E-3</v>
      </c>
      <c r="Q3150" s="145">
        <f>IFERROR(_xll.qlIndexFixing(ONIndex1Y,I3150,TRUE,_xll.ohTrigger(RecalcTrigger,Trigger1Y)),NA())</f>
        <v>4.2678240348958951E-3</v>
      </c>
    </row>
    <row r="3151" spans="2:17" x14ac:dyDescent="0.2">
      <c r="B3151" s="39" t="s">
        <v>42</v>
      </c>
      <c r="D3151" s="42">
        <f>_xll.qlCalendarAdvance(Calendar,$D3150,B3151,"f",FALSE)</f>
        <v>61850</v>
      </c>
      <c r="E3151" s="139">
        <f>_xll.qlInterestRateIndexValueDate(IndexON,D3151)</f>
        <v>61850</v>
      </c>
      <c r="F3151" s="155">
        <f>IFERROR(_xll.qlIndexFixing(IndexON,D3151,TRUE,_xll.ohTrigger(RecalcTrigger,TriggerON)),NA())</f>
        <v>3.8277404362929701E-3</v>
      </c>
      <c r="H3151" s="42">
        <f>_xll.qlCalendarAdvance(Calendar,$H3150,B3151,"f",FALSE)</f>
        <v>61850</v>
      </c>
      <c r="I3151" s="139">
        <f>_xll.qlInterestRateIndexValueDate(Index1M,$H3151)</f>
        <v>61854</v>
      </c>
      <c r="J3151" s="144">
        <f>IFERROR(_xll.qlIndexFixing(Index1M,$H3151,TRUE,_xll.ohTrigger(RecalcTrigger,Trigger1M)),NA())</f>
        <v>3.7737013882101975E-3</v>
      </c>
      <c r="K3151" s="44">
        <f>IFERROR(_xll.qlIndexFixing(Index3M,H3151,TRUE,_xll.ohTrigger(RecalcTrigger,Trigger3M)),NA())</f>
        <v>4.0203782931157112E-3</v>
      </c>
      <c r="L3151" s="44">
        <f>IFERROR(_xll.qlIndexFixing(Index6M,$H3151,TRUE,_xll.ohTrigger(RecalcTrigger,Trigger6M)),NA())</f>
        <v>4.4507342940677697E-3</v>
      </c>
      <c r="M3151" s="145">
        <f>IFERROR(_xll.qlIndexFixing(Index1Y,$H3151,TRUE,_xll.ohTrigger(RecalcTrigger,Trigger1Y)),NA())</f>
        <v>4.3229691143534428E-3</v>
      </c>
      <c r="N3151" s="144">
        <f>IFERROR(_xll.qlIndexFixing(ONIndex1M,I3151,TRUE,_xll.ohTrigger(RecalcTrigger,Trigger1M)),NA())</f>
        <v>3.7697309333317719E-3</v>
      </c>
      <c r="O3151" s="44">
        <f>IFERROR(_xll.qlIndexFixing(ONIndex3M,I3151,TRUE,_xll.ohTrigger(RecalcTrigger,Trigger3M)),NA())</f>
        <v>4.0064515207038909E-3</v>
      </c>
      <c r="P3151" s="44">
        <f>IFERROR(_xll.qlIndexFixing(ONIndex6M,I3151,TRUE,_xll.ohTrigger(RecalcTrigger,Trigger6M)),NA())</f>
        <v>4.4079024788601373E-3</v>
      </c>
      <c r="Q3151" s="145">
        <f>IFERROR(_xll.qlIndexFixing(ONIndex1Y,I3151,TRUE,_xll.ohTrigger(RecalcTrigger,Trigger1Y)),NA())</f>
        <v>4.2693812626826144E-3</v>
      </c>
    </row>
    <row r="3152" spans="2:17" x14ac:dyDescent="0.2">
      <c r="B3152" s="39" t="s">
        <v>42</v>
      </c>
      <c r="D3152" s="42">
        <f>_xll.qlCalendarAdvance(Calendar,$D3151,B3152,"f",FALSE)</f>
        <v>61857</v>
      </c>
      <c r="E3152" s="139">
        <f>_xll.qlInterestRateIndexValueDate(IndexON,D3152)</f>
        <v>61857</v>
      </c>
      <c r="F3152" s="155">
        <f>IFERROR(_xll.qlIndexFixing(IndexON,D3152,TRUE,_xll.ohTrigger(RecalcTrigger,TriggerON)),NA())</f>
        <v>3.8295278088629203E-3</v>
      </c>
      <c r="H3152" s="42">
        <f>_xll.qlCalendarAdvance(Calendar,$H3151,B3152,"f",FALSE)</f>
        <v>61857</v>
      </c>
      <c r="I3152" s="139">
        <f>_xll.qlInterestRateIndexValueDate(Index1M,$H3152)</f>
        <v>61861</v>
      </c>
      <c r="J3152" s="144">
        <f>IFERROR(_xll.qlIndexFixing(Index1M,$H3152,TRUE,_xll.ohTrigger(RecalcTrigger,Trigger1M)),NA())</f>
        <v>3.7755158795183701E-3</v>
      </c>
      <c r="K3152" s="44">
        <f>IFERROR(_xll.qlIndexFixing(Index3M,H3152,TRUE,_xll.ohTrigger(RecalcTrigger,Trigger3M)),NA())</f>
        <v>4.0222801432018241E-3</v>
      </c>
      <c r="L3152" s="44">
        <f>IFERROR(_xll.qlIndexFixing(Index6M,$H3152,TRUE,_xll.ohTrigger(RecalcTrigger,Trigger6M)),NA())</f>
        <v>4.4534370264356794E-3</v>
      </c>
      <c r="M3152" s="145">
        <f>IFERROR(_xll.qlIndexFixing(Index1Y,$H3152,TRUE,_xll.ohTrigger(RecalcTrigger,Trigger1Y)),NA())</f>
        <v>4.3246422082167859E-3</v>
      </c>
      <c r="N3152" s="144">
        <f>IFERROR(_xll.qlIndexFixing(ONIndex1M,I3152,TRUE,_xll.ohTrigger(RecalcTrigger,Trigger1M)),NA())</f>
        <v>3.7715534436344456E-3</v>
      </c>
      <c r="O3152" s="44">
        <f>IFERROR(_xll.qlIndexFixing(ONIndex3M,I3152,TRUE,_xll.ohTrigger(RecalcTrigger,Trigger3M)),NA())</f>
        <v>4.0083834059156942E-3</v>
      </c>
      <c r="P3152" s="44">
        <f>IFERROR(_xll.qlIndexFixing(ONIndex6M,I3152,TRUE,_xll.ohTrigger(RecalcTrigger,Trigger6M)),NA())</f>
        <v>4.4113112894539341E-3</v>
      </c>
      <c r="Q3152" s="145">
        <f>IFERROR(_xll.qlIndexFixing(ONIndex1Y,I3152,TRUE,_xll.ohTrigger(RecalcTrigger,Trigger1Y)),NA())</f>
        <v>4.2711929846550589E-3</v>
      </c>
    </row>
    <row r="3153" spans="2:17" x14ac:dyDescent="0.2">
      <c r="B3153" s="39" t="s">
        <v>42</v>
      </c>
      <c r="D3153" s="42">
        <f>_xll.qlCalendarAdvance(Calendar,$D3152,B3153,"f",FALSE)</f>
        <v>61864</v>
      </c>
      <c r="E3153" s="139">
        <f>_xll.qlInterestRateIndexValueDate(IndexON,D3153)</f>
        <v>61864</v>
      </c>
      <c r="F3153" s="155">
        <f>IFERROR(_xll.qlIndexFixing(IndexON,D3153,TRUE,_xll.ohTrigger(RecalcTrigger,TriggerON)),NA())</f>
        <v>3.8313106888665516E-3</v>
      </c>
      <c r="H3153" s="42">
        <f>_xll.qlCalendarAdvance(Calendar,$H3152,B3153,"f",FALSE)</f>
        <v>61864</v>
      </c>
      <c r="I3153" s="139">
        <f>_xll.qlInterestRateIndexValueDate(Index1M,$H3153)</f>
        <v>61868</v>
      </c>
      <c r="J3153" s="144">
        <f>IFERROR(_xll.qlIndexFixing(Index1M,$H3153,TRUE,_xll.ohTrigger(RecalcTrigger,Trigger1M)),NA())</f>
        <v>3.7773257330009358E-3</v>
      </c>
      <c r="K3153" s="44">
        <f>IFERROR(_xll.qlIndexFixing(Index3M,H3153,TRUE,_xll.ohTrigger(RecalcTrigger,Trigger3M)),NA())</f>
        <v>4.0241768135313126E-3</v>
      </c>
      <c r="L3153" s="44">
        <f>IFERROR(_xll.qlIndexFixing(Index6M,$H3153,TRUE,_xll.ohTrigger(RecalcTrigger,Trigger6M)),NA())</f>
        <v>4.4560835270308734E-3</v>
      </c>
      <c r="M3153" s="145">
        <f>IFERROR(_xll.qlIndexFixing(Index1Y,$H3153,TRUE,_xll.ohTrigger(RecalcTrigger,Trigger1Y)),NA())</f>
        <v>4.3263094826943883E-3</v>
      </c>
      <c r="N3153" s="144">
        <f>IFERROR(_xll.qlIndexFixing(ONIndex1M,I3153,TRUE,_xll.ohTrigger(RecalcTrigger,Trigger1M)),NA())</f>
        <v>3.7733713389886958E-3</v>
      </c>
      <c r="O3153" s="44">
        <f>IFERROR(_xll.qlIndexFixing(ONIndex3M,I3153,TRUE,_xll.ohTrigger(RecalcTrigger,Trigger3M)),NA())</f>
        <v>4.0103101954436227E-3</v>
      </c>
      <c r="P3153" s="44">
        <f>IFERROR(_xll.qlIndexFixing(ONIndex6M,I3153,TRUE,_xll.ohTrigger(RecalcTrigger,Trigger6M)),NA())</f>
        <v>4.4146651130727577E-3</v>
      </c>
      <c r="Q3153" s="145">
        <f>IFERROR(_xll.qlIndexFixing(ONIndex1Y,I3153,TRUE,_xll.ohTrigger(RecalcTrigger,Trigger1Y)),NA())</f>
        <v>4.2729992617829282E-3</v>
      </c>
    </row>
    <row r="3154" spans="2:17" x14ac:dyDescent="0.2">
      <c r="B3154" s="39" t="s">
        <v>42</v>
      </c>
      <c r="D3154" s="42">
        <f>_xll.qlCalendarAdvance(Calendar,$D3153,B3154,"f",FALSE)</f>
        <v>61871</v>
      </c>
      <c r="E3154" s="139">
        <f>_xll.qlInterestRateIndexValueDate(IndexON,D3154)</f>
        <v>61871</v>
      </c>
      <c r="F3154" s="155">
        <f>IFERROR(_xll.qlIndexFixing(IndexON,D3154,TRUE,_xll.ohTrigger(RecalcTrigger,TriggerON)),NA())</f>
        <v>3.8330890649529437E-3</v>
      </c>
      <c r="H3154" s="42">
        <f>_xll.qlCalendarAdvance(Calendar,$H3153,B3154,"f",FALSE)</f>
        <v>61871</v>
      </c>
      <c r="I3154" s="139">
        <f>_xll.qlInterestRateIndexValueDate(Index1M,$H3154)</f>
        <v>61875</v>
      </c>
      <c r="J3154" s="144">
        <f>IFERROR(_xll.qlIndexFixing(Index1M,$H3154,TRUE,_xll.ohTrigger(RecalcTrigger,Trigger1M)),NA())</f>
        <v>3.779130937051694E-3</v>
      </c>
      <c r="K3154" s="44">
        <f>IFERROR(_xll.qlIndexFixing(Index3M,H3154,TRUE,_xll.ohTrigger(RecalcTrigger,Trigger3M)),NA())</f>
        <v>4.026068291274441E-3</v>
      </c>
      <c r="L3154" s="44">
        <f>IFERROR(_xll.qlIndexFixing(Index6M,$H3154,TRUE,_xll.ohTrigger(RecalcTrigger,Trigger6M)),NA())</f>
        <v>4.4586737077216736E-3</v>
      </c>
      <c r="M3154" s="145">
        <f>IFERROR(_xll.qlIndexFixing(Index1Y,$H3154,TRUE,_xll.ohTrigger(RecalcTrigger,Trigger1Y)),NA())</f>
        <v>4.3279709240079019E-3</v>
      </c>
      <c r="N3154" s="144">
        <f>IFERROR(_xll.qlIndexFixing(ONIndex1M,I3154,TRUE,_xll.ohTrigger(RecalcTrigger,Trigger1M)),NA())</f>
        <v>3.7751846075639861E-3</v>
      </c>
      <c r="O3154" s="44">
        <f>IFERROR(_xll.qlIndexFixing(ONIndex3M,I3154,TRUE,_xll.ohTrigger(RecalcTrigger,Trigger3M)),NA())</f>
        <v>4.0122318762580989E-3</v>
      </c>
      <c r="P3154" s="44">
        <f>IFERROR(_xll.qlIndexFixing(ONIndex6M,I3154,TRUE,_xll.ohTrigger(RecalcTrigger,Trigger6M)),NA())</f>
        <v>4.4179638620267525E-3</v>
      </c>
      <c r="Q3154" s="145">
        <f>IFERROR(_xll.qlIndexFixing(ONIndex1Y,I3154,TRUE,_xll.ohTrigger(RecalcTrigger,Trigger1Y)),NA())</f>
        <v>4.2748000803971564E-3</v>
      </c>
    </row>
    <row r="3155" spans="2:17" x14ac:dyDescent="0.2">
      <c r="B3155" s="39" t="s">
        <v>42</v>
      </c>
      <c r="D3155" s="42">
        <f>_xll.qlCalendarAdvance(Calendar,$D3154,B3155,"f",FALSE)</f>
        <v>61878</v>
      </c>
      <c r="E3155" s="139">
        <f>_xll.qlInterestRateIndexValueDate(IndexON,D3155)</f>
        <v>61878</v>
      </c>
      <c r="F3155" s="155">
        <f>IFERROR(_xll.qlIndexFixing(IndexON,D3155,TRUE,_xll.ohTrigger(RecalcTrigger,TriggerON)),NA())</f>
        <v>3.8348629260109846E-3</v>
      </c>
      <c r="H3155" s="42">
        <f>_xll.qlCalendarAdvance(Calendar,$H3154,B3155,"f",FALSE)</f>
        <v>61878</v>
      </c>
      <c r="I3155" s="139">
        <f>_xll.qlInterestRateIndexValueDate(Index1M,$H3155)</f>
        <v>61882</v>
      </c>
      <c r="J3155" s="144">
        <f>IFERROR(_xll.qlIndexFixing(Index1M,$H3155,TRUE,_xll.ohTrigger(RecalcTrigger,Trigger1M)),NA())</f>
        <v>3.7807834157996822E-3</v>
      </c>
      <c r="K3155" s="44">
        <f>IFERROR(_xll.qlIndexFixing(Index3M,H3155,TRUE,_xll.ohTrigger(RecalcTrigger,Trigger3M)),NA())</f>
        <v>4.0279545635979949E-3</v>
      </c>
      <c r="L3155" s="44">
        <f>IFERROR(_xll.qlIndexFixing(Index6M,$H3155,TRUE,_xll.ohTrigger(RecalcTrigger,Trigger6M)),NA())</f>
        <v>4.4610183801536227E-3</v>
      </c>
      <c r="M3155" s="145">
        <f>IFERROR(_xll.qlIndexFixing(Index1Y,$H3155,TRUE,_xll.ohTrigger(RecalcTrigger,Trigger1Y)),NA())</f>
        <v>4.3296265183787597E-3</v>
      </c>
      <c r="N3155" s="144">
        <f>IFERROR(_xll.qlIndexFixing(ONIndex1M,I3155,TRUE,_xll.ohTrigger(RecalcTrigger,Trigger1M)),NA())</f>
        <v>3.7769932377695881E-3</v>
      </c>
      <c r="O3155" s="44">
        <f>IFERROR(_xll.qlIndexFixing(ONIndex3M,I3155,TRUE,_xll.ohTrigger(RecalcTrigger,Trigger3M)),NA())</f>
        <v>4.0141484358091617E-3</v>
      </c>
      <c r="P3155" s="44">
        <f>IFERROR(_xll.qlIndexFixing(ONIndex6M,I3155,TRUE,_xll.ohTrigger(RecalcTrigger,Trigger6M)),NA())</f>
        <v>4.4212074483862551E-3</v>
      </c>
      <c r="Q3155" s="145">
        <f>IFERROR(_xll.qlIndexFixing(ONIndex1Y,I3155,TRUE,_xll.ohTrigger(RecalcTrigger,Trigger1Y)),NA())</f>
        <v>4.2765954267487416E-3</v>
      </c>
    </row>
    <row r="3156" spans="2:17" x14ac:dyDescent="0.2">
      <c r="B3156" s="39" t="s">
        <v>42</v>
      </c>
      <c r="D3156" s="42">
        <f>_xll.qlCalendarAdvance(Calendar,$D3155,B3156,"f",FALSE)</f>
        <v>61885</v>
      </c>
      <c r="E3156" s="139">
        <f>_xll.qlInterestRateIndexValueDate(IndexON,D3156)</f>
        <v>61885</v>
      </c>
      <c r="F3156" s="155">
        <f>IFERROR(_xll.qlIndexFixing(IndexON,D3156,TRUE,_xll.ohTrigger(RecalcTrigger,TriggerON)),NA())</f>
        <v>3.836632260609818E-3</v>
      </c>
      <c r="H3156" s="42">
        <f>_xll.qlCalendarAdvance(Calendar,$H3155,B3156,"f",FALSE)</f>
        <v>61885</v>
      </c>
      <c r="I3156" s="139">
        <f>_xll.qlInterestRateIndexValueDate(Index1M,$H3156)</f>
        <v>61889</v>
      </c>
      <c r="J3156" s="144">
        <f>IFERROR(_xll.qlIndexFixing(Index1M,$H3156,TRUE,_xll.ohTrigger(RecalcTrigger,Trigger1M)),NA())</f>
        <v>3.7825796020367619E-3</v>
      </c>
      <c r="K3156" s="44">
        <f>IFERROR(_xll.qlIndexFixing(Index3M,H3156,TRUE,_xll.ohTrigger(RecalcTrigger,Trigger3M)),NA())</f>
        <v>4.0298356176696314E-3</v>
      </c>
      <c r="L3156" s="44">
        <f>IFERROR(_xll.qlIndexFixing(Index6M,$H3156,TRUE,_xll.ohTrigger(RecalcTrigger,Trigger6M)),NA())</f>
        <v>4.4634996917539641E-3</v>
      </c>
      <c r="M3156" s="145">
        <f>IFERROR(_xll.qlIndexFixing(Index1Y,$H3156,TRUE,_xll.ohTrigger(RecalcTrigger,Trigger1Y)),NA())</f>
        <v>4.3312762520288321E-3</v>
      </c>
      <c r="N3156" s="144">
        <f>IFERROR(_xll.qlIndexFixing(ONIndex1M,I3156,TRUE,_xll.ohTrigger(RecalcTrigger,Trigger1M)),NA())</f>
        <v>3.7787972180147733E-3</v>
      </c>
      <c r="O3156" s="44">
        <f>IFERROR(_xll.qlIndexFixing(ONIndex3M,I3156,TRUE,_xll.ohTrigger(RecalcTrigger,Trigger3M)),NA())</f>
        <v>4.0160598610672338E-3</v>
      </c>
      <c r="P3156" s="44">
        <f>IFERROR(_xll.qlIndexFixing(ONIndex6M,I3156,TRUE,_xll.ohTrigger(RecalcTrigger,Trigger6M)),NA())</f>
        <v>4.4243957847811544E-3</v>
      </c>
      <c r="Q3156" s="145">
        <f>IFERROR(_xll.qlIndexFixing(ONIndex1Y,I3156,TRUE,_xll.ohTrigger(RecalcTrigger,Trigger1Y)),NA())</f>
        <v>4.2783852872485539E-3</v>
      </c>
    </row>
    <row r="3157" spans="2:17" x14ac:dyDescent="0.2">
      <c r="B3157" s="39" t="s">
        <v>42</v>
      </c>
      <c r="D3157" s="42">
        <f>_xll.qlCalendarAdvance(Calendar,$D3156,B3157,"f",FALSE)</f>
        <v>61892</v>
      </c>
      <c r="E3157" s="139">
        <f>_xll.qlInterestRateIndexValueDate(IndexON,D3157)</f>
        <v>61892</v>
      </c>
      <c r="F3157" s="155">
        <f>IFERROR(_xll.qlIndexFixing(IndexON,D3157,TRUE,_xll.ohTrigger(RecalcTrigger,TriggerON)),NA())</f>
        <v>3.8383970573985238E-3</v>
      </c>
      <c r="H3157" s="42">
        <f>_xll.qlCalendarAdvance(Calendar,$H3156,B3157,"f",FALSE)</f>
        <v>61892</v>
      </c>
      <c r="I3157" s="139">
        <f>_xll.qlInterestRateIndexValueDate(Index1M,$H3157)</f>
        <v>61896</v>
      </c>
      <c r="J3157" s="144">
        <f>IFERROR(_xll.qlIndexFixing(Index1M,$H3157,TRUE,_xll.ohTrigger(RecalcTrigger,Trigger1M)),NA())</f>
        <v>3.78437110488683E-3</v>
      </c>
      <c r="K3157" s="44">
        <f>IFERROR(_xll.qlIndexFixing(Index3M,H3157,TRUE,_xll.ohTrigger(RecalcTrigger,Trigger3M)),NA())</f>
        <v>4.0317114406561378E-3</v>
      </c>
      <c r="L3157" s="44">
        <f>IFERROR(_xll.qlIndexFixing(Index6M,$H3157,TRUE,_xll.ohTrigger(RecalcTrigger,Trigger6M)),NA())</f>
        <v>4.4659244260580148E-3</v>
      </c>
      <c r="M3157" s="145">
        <f>IFERROR(_xll.qlIndexFixing(Index1Y,$H3157,TRUE,_xll.ohTrigger(RecalcTrigger,Trigger1Y)),NA())</f>
        <v>4.3329201111793328E-3</v>
      </c>
      <c r="N3157" s="144">
        <f>IFERROR(_xll.qlIndexFixing(ONIndex1M,I3157,TRUE,_xll.ohTrigger(RecalcTrigger,Trigger1M)),NA())</f>
        <v>3.7805965369486216E-3</v>
      </c>
      <c r="O3157" s="44">
        <f>IFERROR(_xll.qlIndexFixing(ONIndex3M,I3157,TRUE,_xll.ohTrigger(RecalcTrigger,Trigger3M)),NA())</f>
        <v>4.0179661393224819E-3</v>
      </c>
      <c r="P3157" s="44">
        <f>IFERROR(_xll.qlIndexFixing(ONIndex6M,I3157,TRUE,_xll.ohTrigger(RecalcTrigger,Trigger6M)),NA())</f>
        <v>4.4275287833617227E-3</v>
      </c>
      <c r="Q3157" s="145">
        <f>IFERROR(_xll.qlIndexFixing(ONIndex1Y,I3157,TRUE,_xll.ohTrigger(RecalcTrigger,Trigger1Y)),NA())</f>
        <v>4.2801696481475915E-3</v>
      </c>
    </row>
    <row r="3158" spans="2:17" x14ac:dyDescent="0.2">
      <c r="B3158" s="39" t="s">
        <v>42</v>
      </c>
      <c r="D3158" s="42">
        <f>_xll.qlCalendarAdvance(Calendar,$D3157,B3158,"f",FALSE)</f>
        <v>61899</v>
      </c>
      <c r="E3158" s="139">
        <f>_xll.qlInterestRateIndexValueDate(IndexON,D3158)</f>
        <v>61899</v>
      </c>
      <c r="F3158" s="155">
        <f>IFERROR(_xll.qlIndexFixing(IndexON,D3158,TRUE,_xll.ohTrigger(RecalcTrigger,TriggerON)),NA())</f>
        <v>3.8401573050261817E-3</v>
      </c>
      <c r="H3158" s="42">
        <f>_xll.qlCalendarAdvance(Calendar,$H3157,B3158,"f",FALSE)</f>
        <v>61899</v>
      </c>
      <c r="I3158" s="139">
        <f>_xll.qlInterestRateIndexValueDate(Index1M,$H3158)</f>
        <v>61903</v>
      </c>
      <c r="J3158" s="144">
        <f>IFERROR(_xll.qlIndexFixing(Index1M,$H3158,TRUE,_xll.ohTrigger(RecalcTrigger,Trigger1M)),NA())</f>
        <v>3.786157912737842E-3</v>
      </c>
      <c r="K3158" s="44">
        <f>IFERROR(_xll.qlIndexFixing(Index3M,H3158,TRUE,_xll.ohTrigger(RecalcTrigger,Trigger3M)),NA())</f>
        <v>4.0335820197260393E-3</v>
      </c>
      <c r="L3158" s="44">
        <f>IFERROR(_xll.qlIndexFixing(Index6M,$H3158,TRUE,_xll.ohTrigger(RecalcTrigger,Trigger6M)),NA())</f>
        <v>4.4682924949543991E-3</v>
      </c>
      <c r="M3158" s="145">
        <f>IFERROR(_xll.qlIndexFixing(Index1Y,$H3158,TRUE,_xll.ohTrigger(RecalcTrigger,Trigger1Y)),NA())</f>
        <v>4.3345580820525701E-3</v>
      </c>
      <c r="N3158" s="144">
        <f>IFERROR(_xll.qlIndexFixing(ONIndex1M,I3158,TRUE,_xll.ohTrigger(RecalcTrigger,Trigger1M)),NA())</f>
        <v>3.7823911827405965E-3</v>
      </c>
      <c r="O3158" s="44">
        <f>IFERROR(_xll.qlIndexFixing(ONIndex3M,I3158,TRUE,_xll.ohTrigger(RecalcTrigger,Trigger3M)),NA())</f>
        <v>4.0198672576252648E-3</v>
      </c>
      <c r="P3158" s="44">
        <f>IFERROR(_xll.qlIndexFixing(ONIndex6M,I3158,TRUE,_xll.ohTrigger(RecalcTrigger,Trigger6M)),NA())</f>
        <v>4.4306063564381049E-3</v>
      </c>
      <c r="Q3158" s="145">
        <f>IFERROR(_xll.qlIndexFixing(ONIndex1Y,I3158,TRUE,_xll.ohTrigger(RecalcTrigger,Trigger1Y)),NA())</f>
        <v>4.2819484956968523E-3</v>
      </c>
    </row>
    <row r="3159" spans="2:17" x14ac:dyDescent="0.2">
      <c r="B3159" s="39" t="s">
        <v>42</v>
      </c>
      <c r="D3159" s="42">
        <f>_xll.qlCalendarAdvance(Calendar,$D3158,B3159,"f",FALSE)</f>
        <v>61906</v>
      </c>
      <c r="E3159" s="139">
        <f>_xll.qlInterestRateIndexValueDate(IndexON,D3159)</f>
        <v>61906</v>
      </c>
      <c r="F3159" s="155">
        <f>IFERROR(_xll.qlIndexFixing(IndexON,D3159,TRUE,_xll.ohTrigger(RecalcTrigger,TriggerON)),NA())</f>
        <v>3.8419129923017437E-3</v>
      </c>
      <c r="H3159" s="42">
        <f>_xll.qlCalendarAdvance(Calendar,$H3158,B3159,"f",FALSE)</f>
        <v>61906</v>
      </c>
      <c r="I3159" s="139">
        <f>_xll.qlInterestRateIndexValueDate(Index1M,$H3159)</f>
        <v>61910</v>
      </c>
      <c r="J3159" s="144">
        <f>IFERROR(_xll.qlIndexFixing(Index1M,$H3159,TRUE,_xll.ohTrigger(RecalcTrigger,Trigger1M)),NA())</f>
        <v>3.7880868094901871E-3</v>
      </c>
      <c r="K3159" s="44">
        <f>IFERROR(_xll.qlIndexFixing(Index3M,H3159,TRUE,_xll.ohTrigger(RecalcTrigger,Trigger3M)),NA())</f>
        <v>4.0354473420487289E-3</v>
      </c>
      <c r="L3159" s="44">
        <f>IFERROR(_xll.qlIndexFixing(Index6M,$H3159,TRUE,_xll.ohTrigger(RecalcTrigger,Trigger6M)),NA())</f>
        <v>4.4709492594438172E-3</v>
      </c>
      <c r="M3159" s="145">
        <f>IFERROR(_xll.qlIndexFixing(Index1Y,$H3159,TRUE,_xll.ohTrigger(RecalcTrigger,Trigger1Y)),NA())</f>
        <v>4.3361901508693207E-3</v>
      </c>
      <c r="N3159" s="144">
        <f>IFERROR(_xll.qlIndexFixing(ONIndex1M,I3159,TRUE,_xll.ohTrigger(RecalcTrigger,Trigger1M)),NA())</f>
        <v>3.7841811437200334E-3</v>
      </c>
      <c r="O3159" s="44">
        <f>IFERROR(_xll.qlIndexFixing(ONIndex3M,I3159,TRUE,_xll.ohTrigger(RecalcTrigger,Trigger3M)),NA())</f>
        <v>4.0217632034256212E-3</v>
      </c>
      <c r="P3159" s="44">
        <f>IFERROR(_xll.qlIndexFixing(ONIndex6M,I3159,TRUE,_xll.ohTrigger(RecalcTrigger,Trigger6M)),NA())</f>
        <v>4.4336284162405093E-3</v>
      </c>
      <c r="Q3159" s="145">
        <f>IFERROR(_xll.qlIndexFixing(ONIndex1Y,I3159,TRUE,_xll.ohTrigger(RecalcTrigger,Trigger1Y)),NA())</f>
        <v>4.2837218163072066E-3</v>
      </c>
    </row>
    <row r="3160" spans="2:17" x14ac:dyDescent="0.2">
      <c r="B3160" s="39" t="s">
        <v>42</v>
      </c>
      <c r="D3160" s="42">
        <f>_xll.qlCalendarAdvance(Calendar,$D3159,B3160,"f",FALSE)</f>
        <v>61913</v>
      </c>
      <c r="E3160" s="139">
        <f>_xll.qlInterestRateIndexValueDate(IndexON,D3160)</f>
        <v>61913</v>
      </c>
      <c r="F3160" s="155">
        <f>IFERROR(_xll.qlIndexFixing(IndexON,D3160,TRUE,_xll.ohTrigger(RecalcTrigger,TriggerON)),NA())</f>
        <v>3.8436641078742895E-3</v>
      </c>
      <c r="H3160" s="42">
        <f>_xll.qlCalendarAdvance(Calendar,$H3159,B3160,"f",FALSE)</f>
        <v>61913</v>
      </c>
      <c r="I3160" s="139">
        <f>_xll.qlInterestRateIndexValueDate(Index1M,$H3160)</f>
        <v>61917</v>
      </c>
      <c r="J3160" s="144">
        <f>IFERROR(_xll.qlIndexFixing(Index1M,$H3160,TRUE,_xll.ohTrigger(RecalcTrigger,Trigger1M)),NA())</f>
        <v>3.7898638731528609E-3</v>
      </c>
      <c r="K3160" s="44">
        <f>IFERROR(_xll.qlIndexFixing(Index3M,H3160,TRUE,_xll.ohTrigger(RecalcTrigger,Trigger3M)),NA())</f>
        <v>4.0373073947901255E-3</v>
      </c>
      <c r="L3160" s="44">
        <f>IFERROR(_xll.qlIndexFixing(Index6M,$H3160,TRUE,_xll.ohTrigger(RecalcTrigger,Trigger6M)),NA())</f>
        <v>4.4730271390516895E-3</v>
      </c>
      <c r="M3160" s="145">
        <f>IFERROR(_xll.qlIndexFixing(Index1Y,$H3160,TRUE,_xll.ohTrigger(RecalcTrigger,Trigger1Y)),NA())</f>
        <v>4.337816303851892E-3</v>
      </c>
      <c r="N3160" s="144">
        <f>IFERROR(_xll.qlIndexFixing(ONIndex1M,I3160,TRUE,_xll.ohTrigger(RecalcTrigger,Trigger1M)),NA())</f>
        <v>3.7859664084560762E-3</v>
      </c>
      <c r="O3160" s="44">
        <f>IFERROR(_xll.qlIndexFixing(ONIndex3M,I3160,TRUE,_xll.ohTrigger(RecalcTrigger,Trigger3M)),NA())</f>
        <v>4.0236539636140378E-3</v>
      </c>
      <c r="P3160" s="44">
        <f>IFERROR(_xll.qlIndexFixing(ONIndex6M,I3160,TRUE,_xll.ohTrigger(RecalcTrigger,Trigger6M)),NA())</f>
        <v>4.4365948752389528E-3</v>
      </c>
      <c r="Q3160" s="145">
        <f>IFERROR(_xll.qlIndexFixing(ONIndex1Y,I3160,TRUE,_xll.ohTrigger(RecalcTrigger,Trigger1Y)),NA())</f>
        <v>4.2854895961497164E-3</v>
      </c>
    </row>
    <row r="3161" spans="2:17" x14ac:dyDescent="0.2">
      <c r="B3161" s="39" t="s">
        <v>42</v>
      </c>
      <c r="D3161" s="42">
        <f>_xll.qlCalendarAdvance(Calendar,$D3160,B3161,"f",FALSE)</f>
        <v>61920</v>
      </c>
      <c r="E3161" s="139">
        <f>_xll.qlInterestRateIndexValueDate(IndexON,D3161)</f>
        <v>61920</v>
      </c>
      <c r="F3161" s="155">
        <f>IFERROR(_xll.qlIndexFixing(IndexON,D3161,TRUE,_xll.ohTrigger(RecalcTrigger,TriggerON)),NA())</f>
        <v>3.8454106403928989E-3</v>
      </c>
      <c r="H3161" s="42">
        <f>_xll.qlCalendarAdvance(Calendar,$H3160,B3161,"f",FALSE)</f>
        <v>61920</v>
      </c>
      <c r="I3161" s="139">
        <f>_xll.qlInterestRateIndexValueDate(Index1M,$H3161)</f>
        <v>61924</v>
      </c>
      <c r="J3161" s="144">
        <f>IFERROR(_xll.qlIndexFixing(Index1M,$H3161,TRUE,_xll.ohTrigger(RecalcTrigger,Trigger1M)),NA())</f>
        <v>3.7916362061197E-3</v>
      </c>
      <c r="K3161" s="44">
        <f>IFERROR(_xll.qlIndexFixing(Index3M,H3161,TRUE,_xll.ohTrigger(RecalcTrigger,Trigger3M)),NA())</f>
        <v>4.0391621651204917E-3</v>
      </c>
      <c r="L3161" s="44">
        <f>IFERROR(_xll.qlIndexFixing(Index6M,$H3161,TRUE,_xll.ohTrigger(RecalcTrigger,Trigger6M)),NA())</f>
        <v>4.4752206130936551E-3</v>
      </c>
      <c r="M3161" s="145">
        <f>IFERROR(_xll.qlIndexFixing(Index1Y,$H3161,TRUE,_xll.ohTrigger(RecalcTrigger,Trigger1Y)),NA())</f>
        <v>4.3394365272217171E-3</v>
      </c>
      <c r="N3161" s="144">
        <f>IFERROR(_xll.qlIndexFixing(ONIndex1M,I3161,TRUE,_xll.ohTrigger(RecalcTrigger,Trigger1M)),NA())</f>
        <v>3.7877469652780604E-3</v>
      </c>
      <c r="O3161" s="44">
        <f>IFERROR(_xll.qlIndexFixing(ONIndex3M,I3161,TRUE,_xll.ohTrigger(RecalcTrigger,Trigger3M)),NA())</f>
        <v>4.0255395255606174E-3</v>
      </c>
      <c r="P3161" s="44">
        <f>IFERROR(_xll.qlIndexFixing(ONIndex6M,I3161,TRUE,_xll.ohTrigger(RecalcTrigger,Trigger6M)),NA())</f>
        <v>4.4395056453438997E-3</v>
      </c>
      <c r="Q3161" s="145">
        <f>IFERROR(_xll.qlIndexFixing(ONIndex1Y,I3161,TRUE,_xll.ohTrigger(RecalcTrigger,Trigger1Y)),NA())</f>
        <v>4.2872518218750599E-3</v>
      </c>
    </row>
    <row r="3162" spans="2:17" x14ac:dyDescent="0.2">
      <c r="B3162" s="39" t="s">
        <v>42</v>
      </c>
      <c r="D3162" s="42">
        <f>_xll.qlCalendarAdvance(Calendar,$D3161,B3162,"f",FALSE)</f>
        <v>61927</v>
      </c>
      <c r="E3162" s="139">
        <f>_xll.qlInterestRateIndexValueDate(IndexON,D3162)</f>
        <v>61927</v>
      </c>
      <c r="F3162" s="155">
        <f>IFERROR(_xll.qlIndexFixing(IndexON,D3162,TRUE,_xll.ohTrigger(RecalcTrigger,TriggerON)),NA())</f>
        <v>3.8471525785066518E-3</v>
      </c>
      <c r="H3162" s="42">
        <f>_xll.qlCalendarAdvance(Calendar,$H3161,B3162,"f",FALSE)</f>
        <v>61927</v>
      </c>
      <c r="I3162" s="139">
        <f>_xll.qlInterestRateIndexValueDate(Index1M,$H3162)</f>
        <v>61931</v>
      </c>
      <c r="J3162" s="144">
        <f>IFERROR(_xll.qlIndexFixing(Index1M,$H3162,TRUE,_xll.ohTrigger(RecalcTrigger,Trigger1M)),NA())</f>
        <v>3.7934037967845037E-3</v>
      </c>
      <c r="K3162" s="44">
        <f>IFERROR(_xll.qlIndexFixing(Index3M,H3162,TRUE,_xll.ohTrigger(RecalcTrigger,Trigger3M)),NA())</f>
        <v>4.0410116402048776E-3</v>
      </c>
      <c r="L3162" s="44">
        <f>IFERROR(_xll.qlIndexFixing(Index6M,$H3162,TRUE,_xll.ohTrigger(RecalcTrigger,Trigger6M)),NA())</f>
        <v>4.4773570623359562E-3</v>
      </c>
      <c r="M3162" s="145">
        <f>IFERROR(_xll.qlIndexFixing(Index1Y,$H3162,TRUE,_xll.ohTrigger(RecalcTrigger,Trigger1Y)),NA())</f>
        <v>4.3410508072004479E-3</v>
      </c>
      <c r="N3162" s="144">
        <f>IFERROR(_xll.qlIndexFixing(ONIndex1M,I3162,TRUE,_xll.ohTrigger(RecalcTrigger,Trigger1M)),NA())</f>
        <v>3.7895228025153216E-3</v>
      </c>
      <c r="O3162" s="44">
        <f>IFERROR(_xll.qlIndexFixing(ONIndex3M,I3162,TRUE,_xll.ohTrigger(RecalcTrigger,Trigger3M)),NA())</f>
        <v>4.0274198764755909E-3</v>
      </c>
      <c r="P3162" s="44">
        <f>IFERROR(_xll.qlIndexFixing(ONIndex6M,I3162,TRUE,_xll.ohTrigger(RecalcTrigger,Trigger6M)),NA())</f>
        <v>4.4423606393451109E-3</v>
      </c>
      <c r="Q3162" s="145">
        <f>IFERROR(_xll.qlIndexFixing(ONIndex1Y,I3162,TRUE,_xll.ohTrigger(RecalcTrigger,Trigger1Y)),NA())</f>
        <v>4.2890084794144911E-3</v>
      </c>
    </row>
    <row r="3163" spans="2:17" x14ac:dyDescent="0.2">
      <c r="B3163" s="39" t="s">
        <v>42</v>
      </c>
      <c r="D3163" s="42">
        <f>_xll.qlCalendarAdvance(Calendar,$D3162,B3163,"f",FALSE)</f>
        <v>61934</v>
      </c>
      <c r="E3163" s="139">
        <f>_xll.qlInterestRateIndexValueDate(IndexON,D3163)</f>
        <v>61934</v>
      </c>
      <c r="F3163" s="155">
        <f>IFERROR(_xll.qlIndexFixing(IndexON,D3163,TRUE,_xll.ohTrigger(RecalcTrigger,TriggerON)),NA())</f>
        <v>3.8488899110245001E-3</v>
      </c>
      <c r="H3163" s="42">
        <f>_xll.qlCalendarAdvance(Calendar,$H3162,B3163,"f",FALSE)</f>
        <v>61934</v>
      </c>
      <c r="I3163" s="139">
        <f>_xll.qlInterestRateIndexValueDate(Index1M,$H3163)</f>
        <v>61938</v>
      </c>
      <c r="J3163" s="144">
        <f>IFERROR(_xll.qlIndexFixing(Index1M,$H3163,TRUE,_xll.ohTrigger(RecalcTrigger,Trigger1M)),NA())</f>
        <v>3.7951666335333373E-3</v>
      </c>
      <c r="K3163" s="44">
        <f>IFERROR(_xll.qlIndexFixing(Index3M,H3163,TRUE,_xll.ohTrigger(RecalcTrigger,Trigger3M)),NA())</f>
        <v>4.0428558072118075E-3</v>
      </c>
      <c r="L3163" s="44">
        <f>IFERROR(_xll.qlIndexFixing(Index6M,$H3163,TRUE,_xll.ohTrigger(RecalcTrigger,Trigger6M)),NA())</f>
        <v>4.4794363986881873E-3</v>
      </c>
      <c r="M3163" s="145">
        <f>IFERROR(_xll.qlIndexFixing(Index1Y,$H3163,TRUE,_xll.ohTrigger(RecalcTrigger,Trigger1Y)),NA())</f>
        <v>4.3426591300097369E-3</v>
      </c>
      <c r="N3163" s="144">
        <f>IFERROR(_xll.qlIndexFixing(ONIndex1M,I3163,TRUE,_xll.ohTrigger(RecalcTrigger,Trigger1M)),NA())</f>
        <v>3.7912939086570674E-3</v>
      </c>
      <c r="O3163" s="44">
        <f>IFERROR(_xll.qlIndexFixing(ONIndex3M,I3163,TRUE,_xll.ohTrigger(RecalcTrigger,Trigger3M)),NA())</f>
        <v>4.0292950034093167E-3</v>
      </c>
      <c r="P3163" s="44">
        <f>IFERROR(_xll.qlIndexFixing(ONIndex6M,I3163,TRUE,_xll.ohTrigger(RecalcTrigger,Trigger6M)),NA())</f>
        <v>4.4451597690731148E-3</v>
      </c>
      <c r="Q3163" s="145">
        <f>IFERROR(_xll.qlIndexFixing(ONIndex1Y,I3163,TRUE,_xll.ohTrigger(RecalcTrigger,Trigger1Y)),NA())</f>
        <v>4.2907595552588162E-3</v>
      </c>
    </row>
    <row r="3164" spans="2:17" x14ac:dyDescent="0.2">
      <c r="B3164" s="39" t="s">
        <v>42</v>
      </c>
      <c r="D3164" s="42">
        <f>_xll.qlCalendarAdvance(Calendar,$D3163,B3164,"f",FALSE)</f>
        <v>61941</v>
      </c>
      <c r="E3164" s="139">
        <f>_xll.qlInterestRateIndexValueDate(IndexON,D3164)</f>
        <v>61941</v>
      </c>
      <c r="F3164" s="155">
        <f>IFERROR(_xll.qlIndexFixing(IndexON,D3164,TRUE,_xll.ohTrigger(RecalcTrigger,TriggerON)),NA())</f>
        <v>3.8506226263557153E-3</v>
      </c>
      <c r="H3164" s="42">
        <f>_xll.qlCalendarAdvance(Calendar,$H3163,B3164,"f",FALSE)</f>
        <v>61941</v>
      </c>
      <c r="I3164" s="139">
        <f>_xll.qlInterestRateIndexValueDate(Index1M,$H3164)</f>
        <v>61945</v>
      </c>
      <c r="J3164" s="144">
        <f>IFERROR(_xll.qlIndexFixing(Index1M,$H3164,TRUE,_xll.ohTrigger(RecalcTrigger,Trigger1M)),NA())</f>
        <v>3.7969247047625787E-3</v>
      </c>
      <c r="K3164" s="44">
        <f>IFERROR(_xll.qlIndexFixing(Index3M,H3164,TRUE,_xll.ohTrigger(RecalcTrigger,Trigger3M)),NA())</f>
        <v>4.0446946533106752E-3</v>
      </c>
      <c r="L3164" s="44">
        <f>IFERROR(_xll.qlIndexFixing(Index6M,$H3164,TRUE,_xll.ohTrigger(RecalcTrigger,Trigger6M)),NA())</f>
        <v>4.4814585340629863E-3</v>
      </c>
      <c r="M3164" s="145">
        <f>IFERROR(_xll.qlIndexFixing(Index1Y,$H3164,TRUE,_xll.ohTrigger(RecalcTrigger,Trigger1Y)),NA())</f>
        <v>4.3442614818716722E-3</v>
      </c>
      <c r="N3164" s="144">
        <f>IFERROR(_xll.qlIndexFixing(ONIndex1M,I3164,TRUE,_xll.ohTrigger(RecalcTrigger,Trigger1M)),NA())</f>
        <v>3.7930602721125695E-3</v>
      </c>
      <c r="O3164" s="44">
        <f>IFERROR(_xll.qlIndexFixing(ONIndex3M,I3164,TRUE,_xll.ohTrigger(RecalcTrigger,Trigger3M)),NA())</f>
        <v>4.0311648935720257E-3</v>
      </c>
      <c r="P3164" s="44">
        <f>IFERROR(_xll.qlIndexFixing(ONIndex6M,I3164,TRUE,_xll.ohTrigger(RecalcTrigger,Trigger6M)),NA())</f>
        <v>4.4479029472377363E-3</v>
      </c>
      <c r="Q3164" s="145">
        <f>IFERROR(_xll.qlIndexFixing(ONIndex1Y,I3164,TRUE,_xll.ohTrigger(RecalcTrigger,Trigger1Y)),NA())</f>
        <v>4.2925050356590333E-3</v>
      </c>
    </row>
    <row r="3165" spans="2:17" x14ac:dyDescent="0.2">
      <c r="B3165" s="39" t="s">
        <v>42</v>
      </c>
      <c r="D3165" s="42">
        <f>_xll.qlCalendarAdvance(Calendar,$D3164,B3165,"f",FALSE)</f>
        <v>61948</v>
      </c>
      <c r="E3165" s="139">
        <f>_xll.qlInterestRateIndexValueDate(IndexON,D3165)</f>
        <v>61948</v>
      </c>
      <c r="F3165" s="155">
        <f>IFERROR(_xll.qlIndexFixing(IndexON,D3165,TRUE,_xll.ohTrigger(RecalcTrigger,TriggerON)),NA())</f>
        <v>3.8523507133891854E-3</v>
      </c>
      <c r="H3165" s="42">
        <f>_xll.qlCalendarAdvance(Calendar,$H3164,B3165,"f",FALSE)</f>
        <v>61948</v>
      </c>
      <c r="I3165" s="139">
        <f>_xll.qlInterestRateIndexValueDate(Index1M,$H3165)</f>
        <v>61952</v>
      </c>
      <c r="J3165" s="144">
        <f>IFERROR(_xll.qlIndexFixing(Index1M,$H3165,TRUE,_xll.ohTrigger(RecalcTrigger,Trigger1M)),NA())</f>
        <v>3.7986779988608715E-3</v>
      </c>
      <c r="K3165" s="44">
        <f>IFERROR(_xll.qlIndexFixing(Index3M,H3165,TRUE,_xll.ohTrigger(RecalcTrigger,Trigger3M)),NA())</f>
        <v>4.0465281656673988E-3</v>
      </c>
      <c r="L3165" s="44">
        <f>IFERROR(_xll.qlIndexFixing(Index6M,$H3165,TRUE,_xll.ohTrigger(RecalcTrigger,Trigger6M)),NA())</f>
        <v>4.4834233803777669E-3</v>
      </c>
      <c r="M3165" s="145">
        <f>IFERROR(_xll.qlIndexFixing(Index1Y,$H3165,TRUE,_xll.ohTrigger(RecalcTrigger,Trigger1Y)),NA())</f>
        <v>4.3458578490076869E-3</v>
      </c>
      <c r="N3165" s="144">
        <f>IFERROR(_xll.qlIndexFixing(ONIndex1M,I3165,TRUE,_xll.ohTrigger(RecalcTrigger,Trigger1M)),NA())</f>
        <v>3.7948218812111634E-3</v>
      </c>
      <c r="O3165" s="44">
        <f>IFERROR(_xll.qlIndexFixing(ONIndex3M,I3165,TRUE,_xll.ohTrigger(RecalcTrigger,Trigger3M)),NA())</f>
        <v>4.0330295343338207E-3</v>
      </c>
      <c r="P3165" s="44">
        <f>IFERROR(_xll.qlIndexFixing(ONIndex6M,I3165,TRUE,_xll.ohTrigger(RecalcTrigger,Trigger6M)),NA())</f>
        <v>4.4505900858293757E-3</v>
      </c>
      <c r="Q3165" s="145">
        <f>IFERROR(_xll.qlIndexFixing(ONIndex1Y,I3165,TRUE,_xll.ohTrigger(RecalcTrigger,Trigger1Y)),NA())</f>
        <v>4.2942449069460764E-3</v>
      </c>
    </row>
    <row r="3166" spans="2:17" x14ac:dyDescent="0.2">
      <c r="B3166" s="39" t="s">
        <v>42</v>
      </c>
      <c r="D3166" s="42">
        <f>_xll.qlCalendarAdvance(Calendar,$D3165,B3166,"f",FALSE)</f>
        <v>61955</v>
      </c>
      <c r="E3166" s="139">
        <f>_xll.qlInterestRateIndexValueDate(IndexON,D3166)</f>
        <v>61955</v>
      </c>
      <c r="F3166" s="155">
        <f>IFERROR(_xll.qlIndexFixing(IndexON,D3166,TRUE,_xll.ohTrigger(RecalcTrigger,TriggerON)),NA())</f>
        <v>3.8540741608539264E-3</v>
      </c>
      <c r="H3166" s="42">
        <f>_xll.qlCalendarAdvance(Calendar,$H3165,B3166,"f",FALSE)</f>
        <v>61955</v>
      </c>
      <c r="I3166" s="139">
        <f>_xll.qlInterestRateIndexValueDate(Index1M,$H3166)</f>
        <v>61959</v>
      </c>
      <c r="J3166" s="144">
        <f>IFERROR(_xll.qlIndexFixing(Index1M,$H3166,TRUE,_xll.ohTrigger(RecalcTrigger,Trigger1M)),NA())</f>
        <v>3.800426504219437E-3</v>
      </c>
      <c r="K3166" s="44">
        <f>IFERROR(_xll.qlIndexFixing(Index3M,H3166,TRUE,_xll.ohTrigger(RecalcTrigger,Trigger3M)),NA())</f>
        <v>4.0483563314496354E-3</v>
      </c>
      <c r="L3166" s="44">
        <f>IFERROR(_xll.qlIndexFixing(Index6M,$H3166,TRUE,_xll.ohTrigger(RecalcTrigger,Trigger6M)),NA())</f>
        <v>4.4853308495564617E-3</v>
      </c>
      <c r="M3166" s="145">
        <f>IFERROR(_xll.qlIndexFixing(Index1Y,$H3166,TRUE,_xll.ohTrigger(RecalcTrigger,Trigger1Y)),NA())</f>
        <v>4.3474482176394337E-3</v>
      </c>
      <c r="N3166" s="144">
        <f>IFERROR(_xll.qlIndexFixing(ONIndex1M,I3166,TRUE,_xll.ohTrigger(RecalcTrigger,Trigger1M)),NA())</f>
        <v>3.7965787243621207E-3</v>
      </c>
      <c r="O3166" s="44">
        <f>IFERROR(_xll.qlIndexFixing(ONIndex3M,I3166,TRUE,_xll.ohTrigger(RecalcTrigger,Trigger3M)),NA())</f>
        <v>4.0348889126651244E-3</v>
      </c>
      <c r="P3166" s="44">
        <f>IFERROR(_xll.qlIndexFixing(ONIndex6M,I3166,TRUE,_xll.ohTrigger(RecalcTrigger,Trigger6M)),NA())</f>
        <v>4.4532210971581776E-3</v>
      </c>
      <c r="Q3166" s="145">
        <f>IFERROR(_xll.qlIndexFixing(ONIndex1Y,I3166,TRUE,_xll.ohTrigger(RecalcTrigger,Trigger1Y)),NA())</f>
        <v>4.2959791554508797E-3</v>
      </c>
    </row>
    <row r="3167" spans="2:17" x14ac:dyDescent="0.2">
      <c r="B3167" s="39" t="s">
        <v>42</v>
      </c>
      <c r="D3167" s="42">
        <f>_xll.qlCalendarAdvance(Calendar,$D3166,B3167,"f",FALSE)</f>
        <v>61962</v>
      </c>
      <c r="E3167" s="139">
        <f>_xll.qlInterestRateIndexValueDate(IndexON,D3167)</f>
        <v>61962</v>
      </c>
      <c r="F3167" s="155">
        <f>IFERROR(_xll.qlIndexFixing(IndexON,D3167,TRUE,_xll.ohTrigger(RecalcTrigger,TriggerON)),NA())</f>
        <v>3.855792957399018E-3</v>
      </c>
      <c r="H3167" s="42">
        <f>_xll.qlCalendarAdvance(Calendar,$H3166,B3167,"f",FALSE)</f>
        <v>61962</v>
      </c>
      <c r="I3167" s="139">
        <f>_xll.qlInterestRateIndexValueDate(Index1M,$H3167)</f>
        <v>61966</v>
      </c>
      <c r="J3167" s="144">
        <f>IFERROR(_xll.qlIndexFixing(Index1M,$H3167,TRUE,_xll.ohTrigger(RecalcTrigger,Trigger1M)),NA())</f>
        <v>3.802170209226918E-3</v>
      </c>
      <c r="K3167" s="44">
        <f>IFERROR(_xll.qlIndexFixing(Index3M,H3167,TRUE,_xll.ohTrigger(RecalcTrigger,Trigger3M)),NA())</f>
        <v>4.0501791378285161E-3</v>
      </c>
      <c r="L3167" s="44">
        <f>IFERROR(_xll.qlIndexFixing(Index6M,$H3167,TRUE,_xll.ohTrigger(RecalcTrigger,Trigger6M)),NA())</f>
        <v>4.4871808535243063E-3</v>
      </c>
      <c r="M3167" s="145">
        <f>IFERROR(_xll.qlIndexFixing(Index1Y,$H3167,TRUE,_xll.ohTrigger(RecalcTrigger,Trigger1Y)),NA())</f>
        <v>4.3490325739892199E-3</v>
      </c>
      <c r="N3167" s="144">
        <f>IFERROR(_xll.qlIndexFixing(ONIndex1M,I3167,TRUE,_xll.ohTrigger(RecalcTrigger,Trigger1M)),NA())</f>
        <v>3.7983307900546492E-3</v>
      </c>
      <c r="O3167" s="44">
        <f>IFERROR(_xll.qlIndexFixing(ONIndex3M,I3167,TRUE,_xll.ohTrigger(RecalcTrigger,Trigger3M)),NA())</f>
        <v>4.0367430159360396E-3</v>
      </c>
      <c r="P3167" s="44">
        <f>IFERROR(_xll.qlIndexFixing(ONIndex6M,I3167,TRUE,_xll.ohTrigger(RecalcTrigger,Trigger6M)),NA())</f>
        <v>4.4557958937740949E-3</v>
      </c>
      <c r="Q3167" s="145">
        <f>IFERROR(_xll.qlIndexFixing(ONIndex1Y,I3167,TRUE,_xll.ohTrigger(RecalcTrigger,Trigger1Y)),NA())</f>
        <v>4.2977077675043773E-3</v>
      </c>
    </row>
    <row r="3168" spans="2:17" x14ac:dyDescent="0.2">
      <c r="B3168" s="39" t="s">
        <v>42</v>
      </c>
      <c r="D3168" s="42">
        <f>_xll.qlCalendarAdvance(Calendar,$D3167,B3168,"f",FALSE)</f>
        <v>61969</v>
      </c>
      <c r="E3168" s="139">
        <f>_xll.qlInterestRateIndexValueDate(IndexON,D3168)</f>
        <v>61969</v>
      </c>
      <c r="F3168" s="155">
        <f>IFERROR(_xll.qlIndexFixing(IndexON,D3168,TRUE,_xll.ohTrigger(RecalcTrigger,TriggerON)),NA())</f>
        <v>3.8575070915936038E-3</v>
      </c>
      <c r="H3168" s="42">
        <f>_xll.qlCalendarAdvance(Calendar,$H3167,B3168,"f",FALSE)</f>
        <v>61969</v>
      </c>
      <c r="I3168" s="139">
        <f>_xll.qlInterestRateIndexValueDate(Index1M,$H3168)</f>
        <v>61973</v>
      </c>
      <c r="J3168" s="144">
        <f>IFERROR(_xll.qlIndexFixing(Index1M,$H3168,TRUE,_xll.ohTrigger(RecalcTrigger,Trigger1M)),NA())</f>
        <v>3.8037652123668053E-3</v>
      </c>
      <c r="K3168" s="44">
        <f>IFERROR(_xll.qlIndexFixing(Index3M,H3168,TRUE,_xll.ohTrigger(RecalcTrigger,Trigger3M)),NA())</f>
        <v>4.0518449773343859E-3</v>
      </c>
      <c r="L3168" s="44">
        <f>IFERROR(_xll.qlIndexFixing(Index6M,$H3168,TRUE,_xll.ohTrigger(RecalcTrigger,Trigger6M)),NA())</f>
        <v>4.4887007127495833E-3</v>
      </c>
      <c r="M3168" s="145">
        <f>IFERROR(_xll.qlIndexFixing(Index1Y,$H3168,TRUE,_xll.ohTrigger(RecalcTrigger,Trigger1Y)),NA())</f>
        <v>4.3506109042780418E-3</v>
      </c>
      <c r="N3168" s="144">
        <f>IFERROR(_xll.qlIndexFixing(ONIndex1M,I3168,TRUE,_xll.ohTrigger(RecalcTrigger,Trigger1M)),NA())</f>
        <v>3.8000780665381484E-3</v>
      </c>
      <c r="O3168" s="44">
        <f>IFERROR(_xll.qlIndexFixing(ONIndex3M,I3168,TRUE,_xll.ohTrigger(RecalcTrigger,Trigger3M)),NA())</f>
        <v>4.0385918311969249E-3</v>
      </c>
      <c r="P3168" s="44">
        <f>IFERROR(_xll.qlIndexFixing(ONIndex6M,I3168,TRUE,_xll.ohTrigger(RecalcTrigger,Trigger6M)),NA())</f>
        <v>4.458314387747464E-3</v>
      </c>
      <c r="Q3168" s="145">
        <f>IFERROR(_xll.qlIndexFixing(ONIndex1Y,I3168,TRUE,_xll.ohTrigger(RecalcTrigger,Trigger1Y)),NA())</f>
        <v>4.2994307293575673E-3</v>
      </c>
    </row>
    <row r="3169" spans="2:17" x14ac:dyDescent="0.2">
      <c r="B3169" s="39" t="s">
        <v>42</v>
      </c>
      <c r="D3169" s="42">
        <f>_xll.qlCalendarAdvance(Calendar,$D3168,B3169,"f",FALSE)</f>
        <v>61976</v>
      </c>
      <c r="E3169" s="139">
        <f>_xll.qlInterestRateIndexValueDate(IndexON,D3169)</f>
        <v>61976</v>
      </c>
      <c r="F3169" s="155">
        <f>IFERROR(_xll.qlIndexFixing(IndexON,D3169,TRUE,_xll.ohTrigger(RecalcTrigger,TriggerON)),NA())</f>
        <v>3.859216552246636E-3</v>
      </c>
      <c r="H3169" s="42">
        <f>_xll.qlCalendarAdvance(Calendar,$H3168,B3169,"f",FALSE)</f>
        <v>61976</v>
      </c>
      <c r="I3169" s="139">
        <f>_xll.qlInterestRateIndexValueDate(Index1M,$H3169)</f>
        <v>61980</v>
      </c>
      <c r="J3169" s="144">
        <f>IFERROR(_xll.qlIndexFixing(Index1M,$H3169,TRUE,_xll.ohTrigger(RecalcTrigger,Trigger1M)),NA())</f>
        <v>3.8054996090517434E-3</v>
      </c>
      <c r="K3169" s="44">
        <f>IFERROR(_xll.qlIndexFixing(Index3M,H3169,TRUE,_xll.ohTrigger(RecalcTrigger,Trigger3M)),NA())</f>
        <v>4.053657393079781E-3</v>
      </c>
      <c r="L3169" s="44">
        <f>IFERROR(_xll.qlIndexFixing(Index6M,$H3169,TRUE,_xll.ohTrigger(RecalcTrigger,Trigger6M)),NA())</f>
        <v>4.4904437732894448E-3</v>
      </c>
      <c r="M3169" s="145">
        <f>IFERROR(_xll.qlIndexFixing(Index1Y,$H3169,TRUE,_xll.ohTrigger(RecalcTrigger,Trigger1Y)),NA())</f>
        <v>4.3521831947284251E-3</v>
      </c>
      <c r="N3169" s="144">
        <f>IFERROR(_xll.qlIndexFixing(ONIndex1M,I3169,TRUE,_xll.ohTrigger(RecalcTrigger,Trigger1M)),NA())</f>
        <v>3.8018205423018259E-3</v>
      </c>
      <c r="O3169" s="44">
        <f>IFERROR(_xll.qlIndexFixing(ONIndex3M,I3169,TRUE,_xll.ohTrigger(RecalcTrigger,Trigger3M)),NA())</f>
        <v>4.0404353456580111E-3</v>
      </c>
      <c r="P3169" s="44">
        <f>IFERROR(_xll.qlIndexFixing(ONIndex6M,I3169,TRUE,_xll.ohTrigger(RecalcTrigger,Trigger6M)),NA())</f>
        <v>4.4607764913884296E-3</v>
      </c>
      <c r="Q3169" s="145">
        <f>IFERROR(_xll.qlIndexFixing(ONIndex1Y,I3169,TRUE,_xll.ohTrigger(RecalcTrigger,Trigger1Y)),NA())</f>
        <v>4.3011480273413838E-3</v>
      </c>
    </row>
    <row r="3170" spans="2:17" x14ac:dyDescent="0.2">
      <c r="B3170" s="39" t="s">
        <v>42</v>
      </c>
      <c r="D3170" s="42">
        <f>_xll.qlCalendarAdvance(Calendar,$D3169,B3170,"f",FALSE)</f>
        <v>61983</v>
      </c>
      <c r="E3170" s="139">
        <f>_xll.qlInterestRateIndexValueDate(IndexON,D3170)</f>
        <v>61983</v>
      </c>
      <c r="F3170" s="155">
        <f>IFERROR(_xll.qlIndexFixing(IndexON,D3170,TRUE,_xll.ohTrigger(RecalcTrigger,TriggerON)),NA())</f>
        <v>3.8609213280071941E-3</v>
      </c>
      <c r="H3170" s="42">
        <f>_xll.qlCalendarAdvance(Calendar,$H3169,B3170,"f",FALSE)</f>
        <v>61983</v>
      </c>
      <c r="I3170" s="139">
        <f>_xll.qlInterestRateIndexValueDate(Index1M,$H3170)</f>
        <v>61987</v>
      </c>
      <c r="J3170" s="144">
        <f>IFERROR(_xll.qlIndexFixing(Index1M,$H3170,TRUE,_xll.ohTrigger(RecalcTrigger,Trigger1M)),NA())</f>
        <v>3.807229171435722E-3</v>
      </c>
      <c r="K3170" s="44">
        <f>IFERROR(_xll.qlIndexFixing(Index3M,H3170,TRUE,_xll.ohTrigger(RecalcTrigger,Trigger3M)),NA())</f>
        <v>4.0554644118930448E-3</v>
      </c>
      <c r="L3170" s="44">
        <f>IFERROR(_xll.qlIndexFixing(Index6M,$H3170,TRUE,_xll.ohTrigger(RecalcTrigger,Trigger6M)),NA())</f>
        <v>4.4921291184284954E-3</v>
      </c>
      <c r="M3170" s="145">
        <f>IFERROR(_xll.qlIndexFixing(Index1Y,$H3170,TRUE,_xll.ohTrigger(RecalcTrigger,Trigger1Y)),NA())</f>
        <v>4.3537494315620227E-3</v>
      </c>
      <c r="N3170" s="144">
        <f>IFERROR(_xll.qlIndexFixing(ONIndex1M,I3170,TRUE,_xll.ohTrigger(RecalcTrigger,Trigger1M)),NA())</f>
        <v>3.8035582057549533E-3</v>
      </c>
      <c r="O3170" s="44">
        <f>IFERROR(_xll.qlIndexFixing(ONIndex3M,I3170,TRUE,_xll.ohTrigger(RecalcTrigger,Trigger3M)),NA())</f>
        <v>4.042273546529529E-3</v>
      </c>
      <c r="P3170" s="44">
        <f>IFERROR(_xll.qlIndexFixing(ONIndex6M,I3170,TRUE,_xll.ohTrigger(RecalcTrigger,Trigger6M)),NA())</f>
        <v>4.4631821169272001E-3</v>
      </c>
      <c r="Q3170" s="145">
        <f>IFERROR(_xll.qlIndexFixing(ONIndex1Y,I3170,TRUE,_xll.ohTrigger(RecalcTrigger,Trigger1Y)),NA())</f>
        <v>4.3028596477068248E-3</v>
      </c>
    </row>
    <row r="3171" spans="2:17" x14ac:dyDescent="0.2">
      <c r="B3171" s="39" t="s">
        <v>42</v>
      </c>
      <c r="D3171" s="42">
        <f>_xll.qlCalendarAdvance(Calendar,$D3170,B3171,"f",FALSE)</f>
        <v>61990</v>
      </c>
      <c r="E3171" s="139">
        <f>_xll.qlInterestRateIndexValueDate(IndexON,D3171)</f>
        <v>61990</v>
      </c>
      <c r="F3171" s="155">
        <f>IFERROR(_xll.qlIndexFixing(IndexON,D3171,TRUE,_xll.ohTrigger(RecalcTrigger,TriggerON)),NA())</f>
        <v>3.8626214075243581E-3</v>
      </c>
      <c r="H3171" s="42">
        <f>_xll.qlCalendarAdvance(Calendar,$H3170,B3171,"f",FALSE)</f>
        <v>61990</v>
      </c>
      <c r="I3171" s="139">
        <f>_xll.qlInterestRateIndexValueDate(Index1M,$H3171)</f>
        <v>61994</v>
      </c>
      <c r="J3171" s="144">
        <f>IFERROR(_xll.qlIndexFixing(Index1M,$H3171,TRUE,_xll.ohTrigger(RecalcTrigger,Trigger1M)),NA())</f>
        <v>3.808953887909361E-3</v>
      </c>
      <c r="K3171" s="44">
        <f>IFERROR(_xll.qlIndexFixing(Index3M,H3171,TRUE,_xll.ohTrigger(RecalcTrigger,Trigger3M)),NA())</f>
        <v>4.0572660209387294E-3</v>
      </c>
      <c r="L3171" s="44">
        <f>IFERROR(_xll.qlIndexFixing(Index6M,$H3171,TRUE,_xll.ohTrigger(RecalcTrigger,Trigger6M)),NA())</f>
        <v>4.4937566601167293E-3</v>
      </c>
      <c r="M3171" s="145">
        <f>IFERROR(_xll.qlIndexFixing(Index1Y,$H3171,TRUE,_xll.ohTrigger(RecalcTrigger,Trigger1Y)),NA())</f>
        <v>4.3553096010004863E-3</v>
      </c>
      <c r="N3171" s="144">
        <f>IFERROR(_xll.qlIndexFixing(ONIndex1M,I3171,TRUE,_xll.ohTrigger(RecalcTrigger,Trigger1M)),NA())</f>
        <v>3.8052910452268662E-3</v>
      </c>
      <c r="O3171" s="44">
        <f>IFERROR(_xll.qlIndexFixing(ONIndex3M,I3171,TRUE,_xll.ohTrigger(RecalcTrigger,Trigger3M)),NA())</f>
        <v>4.0441064211016453E-3</v>
      </c>
      <c r="P3171" s="44">
        <f>IFERROR(_xll.qlIndexFixing(ONIndex6M,I3171,TRUE,_xll.ohTrigger(RecalcTrigger,Trigger6M)),NA())</f>
        <v>4.4655311769936645E-3</v>
      </c>
      <c r="Q3171" s="145">
        <f>IFERROR(_xll.qlIndexFixing(ONIndex1Y,I3171,TRUE,_xll.ohTrigger(RecalcTrigger,Trigger1Y)),NA())</f>
        <v>4.3045655770246327E-3</v>
      </c>
    </row>
    <row r="3172" spans="2:17" x14ac:dyDescent="0.2">
      <c r="B3172" s="39" t="s">
        <v>42</v>
      </c>
      <c r="D3172" s="42">
        <f>_xll.qlCalendarAdvance(Calendar,$D3171,B3172,"f",FALSE)</f>
        <v>61997</v>
      </c>
      <c r="E3172" s="139">
        <f>_xll.qlInterestRateIndexValueDate(IndexON,D3172)</f>
        <v>61997</v>
      </c>
      <c r="F3172" s="155">
        <f>IFERROR(_xll.qlIndexFixing(IndexON,D3172,TRUE,_xll.ohTrigger(RecalcTrigger,TriggerON)),NA())</f>
        <v>3.8643167794472078E-3</v>
      </c>
      <c r="H3172" s="42">
        <f>_xll.qlCalendarAdvance(Calendar,$H3171,B3172,"f",FALSE)</f>
        <v>61997</v>
      </c>
      <c r="I3172" s="139">
        <f>_xll.qlInterestRateIndexValueDate(Index1M,$H3172)</f>
        <v>62001</v>
      </c>
      <c r="J3172" s="144">
        <f>IFERROR(_xll.qlIndexFixing(Index1M,$H3172,TRUE,_xll.ohTrigger(RecalcTrigger,Trigger1M)),NA())</f>
        <v>3.8108163227346475E-3</v>
      </c>
      <c r="K3172" s="44">
        <f>IFERROR(_xll.qlIndexFixing(Index3M,H3172,TRUE,_xll.ohTrigger(RecalcTrigger,Trigger3M)),NA())</f>
        <v>4.0592123295057903E-3</v>
      </c>
      <c r="L3172" s="44">
        <f>IFERROR(_xll.qlIndexFixing(Index6M,$H3172,TRUE,_xll.ohTrigger(RecalcTrigger,Trigger6M)),NA())</f>
        <v>4.4948425562239712E-3</v>
      </c>
      <c r="M3172" s="145">
        <f>IFERROR(_xll.qlIndexFixing(Index1Y,$H3172,TRUE,_xll.ohTrigger(RecalcTrigger,Trigger1Y)),NA())</f>
        <v>4.3568636892663427E-3</v>
      </c>
      <c r="N3172" s="144">
        <f>IFERROR(_xll.qlIndexFixing(ONIndex1M,I3172,TRUE,_xll.ohTrigger(RecalcTrigger,Trigger1M)),NA())</f>
        <v>3.8070190491268363E-3</v>
      </c>
      <c r="O3172" s="44">
        <f>IFERROR(_xll.qlIndexFixing(ONIndex3M,I3172,TRUE,_xll.ohTrigger(RecalcTrigger,Trigger3M)),NA())</f>
        <v>4.0459339563447827E-3</v>
      </c>
      <c r="P3172" s="44">
        <f>IFERROR(_xll.qlIndexFixing(ONIndex6M,I3172,TRUE,_xll.ohTrigger(RecalcTrigger,Trigger6M)),NA())</f>
        <v>4.4678235834982871E-3</v>
      </c>
      <c r="Q3172" s="145">
        <f>IFERROR(_xll.qlIndexFixing(ONIndex1Y,I3172,TRUE,_xll.ohTrigger(RecalcTrigger,Trigger1Y)),NA())</f>
        <v>4.3062658011461252E-3</v>
      </c>
    </row>
    <row r="3173" spans="2:17" x14ac:dyDescent="0.2">
      <c r="B3173" s="39" t="s">
        <v>42</v>
      </c>
      <c r="D3173" s="42">
        <f>_xll.qlCalendarAdvance(Calendar,$D3172,B3173,"f",FALSE)</f>
        <v>62004</v>
      </c>
      <c r="E3173" s="139">
        <f>_xll.qlInterestRateIndexValueDate(IndexON,D3173)</f>
        <v>62004</v>
      </c>
      <c r="F3173" s="155">
        <f>IFERROR(_xll.qlIndexFixing(IndexON,D3173,TRUE,_xll.ohTrigger(RecalcTrigger,TriggerON)),NA())</f>
        <v>3.8660074325846949E-3</v>
      </c>
      <c r="H3173" s="42">
        <f>_xll.qlCalendarAdvance(Calendar,$H3172,B3173,"f",FALSE)</f>
        <v>62004</v>
      </c>
      <c r="I3173" s="139">
        <f>_xll.qlInterestRateIndexValueDate(Index1M,$H3173)</f>
        <v>62008</v>
      </c>
      <c r="J3173" s="144">
        <f>IFERROR(_xll.qlIndexFixing(Index1M,$H3173,TRUE,_xll.ohTrigger(RecalcTrigger,Trigger1M)),NA())</f>
        <v>3.8125309818693247E-3</v>
      </c>
      <c r="K3173" s="44">
        <f>IFERROR(_xll.qlIndexFixing(Index3M,H3173,TRUE,_xll.ohTrigger(RecalcTrigger,Trigger3M)),NA())</f>
        <v>4.061002709974019E-3</v>
      </c>
      <c r="L3173" s="44">
        <f>IFERROR(_xll.qlIndexFixing(Index6M,$H3173,TRUE,_xll.ohTrigger(RecalcTrigger,Trigger6M)),NA())</f>
        <v>4.4968379809644356E-3</v>
      </c>
      <c r="M3173" s="145">
        <f>IFERROR(_xll.qlIndexFixing(Index1Y,$H3173,TRUE,_xll.ohTrigger(RecalcTrigger,Trigger1Y)),NA())</f>
        <v>4.3584116825805879E-3</v>
      </c>
      <c r="N3173" s="144">
        <f>IFERROR(_xll.qlIndexFixing(ONIndex1M,I3173,TRUE,_xll.ohTrigger(RecalcTrigger,Trigger1M)),NA())</f>
        <v>3.8087422058641351E-3</v>
      </c>
      <c r="O3173" s="44">
        <f>IFERROR(_xll.qlIndexFixing(ONIndex3M,I3173,TRUE,_xll.ohTrigger(RecalcTrigger,Trigger3M)),NA())</f>
        <v>4.047756139629044E-3</v>
      </c>
      <c r="P3173" s="44">
        <f>IFERROR(_xll.qlIndexFixing(ONIndex6M,I3173,TRUE,_xll.ohTrigger(RecalcTrigger,Trigger6M)),NA())</f>
        <v>4.4700592489110846E-3</v>
      </c>
      <c r="Q3173" s="145">
        <f>IFERROR(_xll.qlIndexFixing(ONIndex1Y,I3173,TRUE,_xll.ohTrigger(RecalcTrigger,Trigger1Y)),NA())</f>
        <v>4.3079603068019168E-3</v>
      </c>
    </row>
    <row r="3174" spans="2:17" x14ac:dyDescent="0.2">
      <c r="B3174" s="39" t="s">
        <v>42</v>
      </c>
      <c r="D3174" s="42">
        <f>_xll.qlCalendarAdvance(Calendar,$D3173,B3174,"f",FALSE)</f>
        <v>62011</v>
      </c>
      <c r="E3174" s="139">
        <f>_xll.qlInterestRateIndexValueDate(IndexON,D3174)</f>
        <v>62011</v>
      </c>
      <c r="F3174" s="155">
        <f>IFERROR(_xll.qlIndexFixing(IndexON,D3174,TRUE,_xll.ohTrigger(RecalcTrigger,TriggerON)),NA())</f>
        <v>3.8676933554260273E-3</v>
      </c>
      <c r="H3174" s="42">
        <f>_xll.qlCalendarAdvance(Calendar,$H3173,B3174,"f",FALSE)</f>
        <v>62011</v>
      </c>
      <c r="I3174" s="139">
        <f>_xll.qlInterestRateIndexValueDate(Index1M,$H3174)</f>
        <v>62015</v>
      </c>
      <c r="J3174" s="144">
        <f>IFERROR(_xll.qlIndexFixing(Index1M,$H3174,TRUE,_xll.ohTrigger(RecalcTrigger,Trigger1M)),NA())</f>
        <v>3.8142407593888899E-3</v>
      </c>
      <c r="K3174" s="44">
        <f>IFERROR(_xll.qlIndexFixing(Index3M,H3174,TRUE,_xll.ohTrigger(RecalcTrigger,Trigger3M)),NA())</f>
        <v>4.0627876412116159E-3</v>
      </c>
      <c r="L3174" s="44">
        <f>IFERROR(_xll.qlIndexFixing(Index6M,$H3174,TRUE,_xll.ohTrigger(RecalcTrigger,Trigger6M)),NA())</f>
        <v>4.4982915840449762E-3</v>
      </c>
      <c r="M3174" s="145">
        <f>IFERROR(_xll.qlIndexFixing(Index1Y,$H3174,TRUE,_xll.ohTrigger(RecalcTrigger,Trigger1Y)),NA())</f>
        <v>4.3599535671659676E-3</v>
      </c>
      <c r="N3174" s="144">
        <f>IFERROR(_xll.qlIndexFixing(ONIndex1M,I3174,TRUE,_xll.ohTrigger(RecalcTrigger,Trigger1M)),NA())</f>
        <v>3.8104605039279704E-3</v>
      </c>
      <c r="O3174" s="44">
        <f>IFERROR(_xll.qlIndexFixing(ONIndex3M,I3174,TRUE,_xll.ohTrigger(RecalcTrigger,Trigger3M)),NA())</f>
        <v>4.049572958084724E-3</v>
      </c>
      <c r="P3174" s="44">
        <f>IFERROR(_xll.qlIndexFixing(ONIndex6M,I3174,TRUE,_xll.ohTrigger(RecalcTrigger,Trigger6M)),NA())</f>
        <v>4.4722380854622656E-3</v>
      </c>
      <c r="Q3174" s="145">
        <f>IFERROR(_xll.qlIndexFixing(ONIndex1Y,I3174,TRUE,_xll.ohTrigger(RecalcTrigger,Trigger1Y)),NA())</f>
        <v>4.3096490800831333E-3</v>
      </c>
    </row>
    <row r="3175" spans="2:17" x14ac:dyDescent="0.2">
      <c r="B3175" s="39" t="s">
        <v>42</v>
      </c>
      <c r="D3175" s="42">
        <f>_xll.qlCalendarAdvance(Calendar,$D3174,B3175,"f",FALSE)</f>
        <v>62018</v>
      </c>
      <c r="E3175" s="139">
        <f>_xll.qlInterestRateIndexValueDate(IndexON,D3175)</f>
        <v>62018</v>
      </c>
      <c r="F3175" s="155">
        <f>IFERROR(_xll.qlIndexFixing(IndexON,D3175,TRUE,_xll.ohTrigger(RecalcTrigger,TriggerON)),NA())</f>
        <v>3.8693745368600929E-3</v>
      </c>
      <c r="H3175" s="42">
        <f>_xll.qlCalendarAdvance(Calendar,$H3174,B3175,"f",FALSE)</f>
        <v>62018</v>
      </c>
      <c r="I3175" s="139">
        <f>_xll.qlInterestRateIndexValueDate(Index1M,$H3175)</f>
        <v>62022</v>
      </c>
      <c r="J3175" s="144">
        <f>IFERROR(_xll.qlIndexFixing(Index1M,$H3175,TRUE,_xll.ohTrigger(RecalcTrigger,Trigger1M)),NA())</f>
        <v>3.8159456436897216E-3</v>
      </c>
      <c r="K3175" s="44">
        <f>IFERROR(_xll.qlIndexFixing(Index3M,H3175,TRUE,_xll.ohTrigger(RecalcTrigger,Trigger3M)),NA())</f>
        <v>4.0645671103853673E-3</v>
      </c>
      <c r="L3175" s="44">
        <f>IFERROR(_xll.qlIndexFixing(Index6M,$H3175,TRUE,_xll.ohTrigger(RecalcTrigger,Trigger6M)),NA())</f>
        <v>4.4996870315199113E-3</v>
      </c>
      <c r="M3175" s="145">
        <f>IFERROR(_xll.qlIndexFixing(Index1Y,$H3175,TRUE,_xll.ohTrigger(RecalcTrigger,Trigger1Y)),NA())</f>
        <v>4.3614893292439148E-3</v>
      </c>
      <c r="N3175" s="144">
        <f>IFERROR(_xll.qlIndexFixing(ONIndex1M,I3175,TRUE,_xll.ohTrigger(RecalcTrigger,Trigger1M)),NA())</f>
        <v>3.8121739315677416E-3</v>
      </c>
      <c r="O3175" s="44">
        <f>IFERROR(_xll.qlIndexFixing(ONIndex3M,I3175,TRUE,_xll.ohTrigger(RecalcTrigger,Trigger3M)),NA())</f>
        <v>4.0513843988421172E-3</v>
      </c>
      <c r="P3175" s="44">
        <f>IFERROR(_xll.qlIndexFixing(ONIndex6M,I3175,TRUE,_xll.ohTrigger(RecalcTrigger,Trigger6M)),NA())</f>
        <v>4.4743600055419108E-3</v>
      </c>
      <c r="Q3175" s="145">
        <f>IFERROR(_xll.qlIndexFixing(ONIndex1Y,I3175,TRUE,_xll.ohTrigger(RecalcTrigger,Trigger1Y)),NA())</f>
        <v>4.311332107400645E-3</v>
      </c>
    </row>
    <row r="3176" spans="2:17" x14ac:dyDescent="0.2">
      <c r="B3176" s="39" t="s">
        <v>42</v>
      </c>
      <c r="D3176" s="42">
        <f>_xll.qlCalendarAdvance(Calendar,$D3175,B3176,"f",FALSE)</f>
        <v>62025</v>
      </c>
      <c r="E3176" s="139">
        <f>_xll.qlInterestRateIndexValueDate(IndexON,D3176)</f>
        <v>62025</v>
      </c>
      <c r="F3176" s="155">
        <f>IFERROR(_xll.qlIndexFixing(IndexON,D3176,TRUE,_xll.ohTrigger(RecalcTrigger,TriggerON)),NA())</f>
        <v>3.8710509655359715E-3</v>
      </c>
      <c r="H3176" s="42">
        <f>_xll.qlCalendarAdvance(Calendar,$H3175,B3176,"f",FALSE)</f>
        <v>62025</v>
      </c>
      <c r="I3176" s="139">
        <f>_xll.qlInterestRateIndexValueDate(Index1M,$H3176)</f>
        <v>62029</v>
      </c>
      <c r="J3176" s="144">
        <f>IFERROR(_xll.qlIndexFixing(Index1M,$H3176,TRUE,_xll.ohTrigger(RecalcTrigger,Trigger1M)),NA())</f>
        <v>3.81764562316562E-3</v>
      </c>
      <c r="K3176" s="44">
        <f>IFERROR(_xll.qlIndexFixing(Index3M,H3176,TRUE,_xll.ohTrigger(RecalcTrigger,Trigger3M)),NA())</f>
        <v>4.0663411046655369E-3</v>
      </c>
      <c r="L3176" s="44">
        <f>IFERROR(_xll.qlIndexFixing(Index6M,$H3176,TRUE,_xll.ohTrigger(RecalcTrigger,Trigger6M)),NA())</f>
        <v>4.5010242353638284E-3</v>
      </c>
      <c r="M3176" s="145">
        <f>IFERROR(_xll.qlIndexFixing(Index1Y,$H3176,TRUE,_xll.ohTrigger(RecalcTrigger,Trigger1Y)),NA())</f>
        <v>4.3630189550369573E-3</v>
      </c>
      <c r="N3176" s="144">
        <f>IFERROR(_xll.qlIndexFixing(ONIndex1M,I3176,TRUE,_xll.ohTrigger(RecalcTrigger,Trigger1M)),NA())</f>
        <v>3.8138824772726565E-3</v>
      </c>
      <c r="O3176" s="44">
        <f>IFERROR(_xll.qlIndexFixing(ONIndex3M,I3176,TRUE,_xll.ohTrigger(RecalcTrigger,Trigger3M)),NA())</f>
        <v>4.0531904491114545E-3</v>
      </c>
      <c r="P3176" s="44">
        <f>IFERROR(_xll.qlIndexFixing(ONIndex6M,I3176,TRUE,_xll.ohTrigger(RecalcTrigger,Trigger6M)),NA())</f>
        <v>4.4764249213802287E-3</v>
      </c>
      <c r="Q3176" s="145">
        <f>IFERROR(_xll.qlIndexFixing(ONIndex1Y,I3176,TRUE,_xll.ohTrigger(RecalcTrigger,Trigger1Y)),NA())</f>
        <v>4.3130093750054499E-3</v>
      </c>
    </row>
    <row r="3177" spans="2:17" x14ac:dyDescent="0.2">
      <c r="B3177" s="39" t="s">
        <v>42</v>
      </c>
      <c r="D3177" s="42">
        <f>_xll.qlCalendarAdvance(Calendar,$D3176,B3177,"f",FALSE)</f>
        <v>62032</v>
      </c>
      <c r="E3177" s="139">
        <f>_xll.qlInterestRateIndexValueDate(IndexON,D3177)</f>
        <v>62032</v>
      </c>
      <c r="F3177" s="155">
        <f>IFERROR(_xll.qlIndexFixing(IndexON,D3177,TRUE,_xll.ohTrigger(RecalcTrigger,TriggerON)),NA())</f>
        <v>3.8727226300228068E-3</v>
      </c>
      <c r="H3177" s="42">
        <f>_xll.qlCalendarAdvance(Calendar,$H3176,B3177,"f",FALSE)</f>
        <v>62032</v>
      </c>
      <c r="I3177" s="139">
        <f>_xll.qlInterestRateIndexValueDate(Index1M,$H3177)</f>
        <v>62036</v>
      </c>
      <c r="J3177" s="144">
        <f>IFERROR(_xll.qlIndexFixing(Index1M,$H3177,TRUE,_xll.ohTrigger(RecalcTrigger,Trigger1M)),NA())</f>
        <v>3.8191997725007809E-3</v>
      </c>
      <c r="K3177" s="44">
        <f>IFERROR(_xll.qlIndexFixing(Index3M,H3177,TRUE,_xll.ohTrigger(RecalcTrigger,Trigger3M)),NA())</f>
        <v>4.0681096112171744E-3</v>
      </c>
      <c r="L3177" s="44">
        <f>IFERROR(_xll.qlIndexFixing(Index6M,$H3177,TRUE,_xll.ohTrigger(RecalcTrigger,Trigger6M)),NA())</f>
        <v>4.5023031075526361E-3</v>
      </c>
      <c r="M3177" s="145">
        <f>IFERROR(_xll.qlIndexFixing(Index1Y,$H3177,TRUE,_xll.ohTrigger(RecalcTrigger,Trigger1Y)),NA())</f>
        <v>4.3645424307663079E-3</v>
      </c>
      <c r="N3177" s="144">
        <f>IFERROR(_xll.qlIndexFixing(ONIndex1M,I3177,TRUE,_xll.ohTrigger(RecalcTrigger,Trigger1M)),NA())</f>
        <v>3.8155861293720506E-3</v>
      </c>
      <c r="O3177" s="44">
        <f>IFERROR(_xll.qlIndexFixing(ONIndex3M,I3177,TRUE,_xll.ohTrigger(RecalcTrigger,Trigger3M)),NA())</f>
        <v>4.0549910961829028E-3</v>
      </c>
      <c r="P3177" s="44">
        <f>IFERROR(_xll.qlIndexFixing(ONIndex6M,I3177,TRUE,_xll.ohTrigger(RecalcTrigger,Trigger6M)),NA())</f>
        <v>4.478432745207428E-3</v>
      </c>
      <c r="Q3177" s="145">
        <f>IFERROR(_xll.qlIndexFixing(ONIndex1Y,I3177,TRUE,_xll.ohTrigger(RecalcTrigger,Trigger1Y)),NA())</f>
        <v>4.3146808693084182E-3</v>
      </c>
    </row>
    <row r="3178" spans="2:17" x14ac:dyDescent="0.2">
      <c r="B3178" s="39" t="s">
        <v>42</v>
      </c>
      <c r="D3178" s="42">
        <f>_xll.qlCalendarAdvance(Calendar,$D3177,B3178,"f",FALSE)</f>
        <v>62039</v>
      </c>
      <c r="E3178" s="139">
        <f>_xll.qlInterestRateIndexValueDate(IndexON,D3178)</f>
        <v>62039</v>
      </c>
      <c r="F3178" s="155">
        <f>IFERROR(_xll.qlIndexFixing(IndexON,D3178,TRUE,_xll.ohTrigger(RecalcTrigger,TriggerON)),NA())</f>
        <v>3.8743895190496147E-3</v>
      </c>
      <c r="H3178" s="42">
        <f>_xll.qlCalendarAdvance(Calendar,$H3177,B3178,"f",FALSE)</f>
        <v>62039</v>
      </c>
      <c r="I3178" s="139">
        <f>_xll.qlInterestRateIndexValueDate(Index1M,$H3178)</f>
        <v>62043</v>
      </c>
      <c r="J3178" s="144">
        <f>IFERROR(_xll.qlIndexFixing(Index1M,$H3178,TRUE,_xll.ohTrigger(RecalcTrigger,Trigger1M)),NA())</f>
        <v>3.8208902425473923E-3</v>
      </c>
      <c r="K3178" s="44">
        <f>IFERROR(_xll.qlIndexFixing(Index3M,H3178,TRUE,_xll.ohTrigger(RecalcTrigger,Trigger3M)),NA())</f>
        <v>4.0698726172088045E-3</v>
      </c>
      <c r="L3178" s="44">
        <f>IFERROR(_xll.qlIndexFixing(Index6M,$H3178,TRUE,_xll.ohTrigger(RecalcTrigger,Trigger6M)),NA())</f>
        <v>4.5035235600701454E-3</v>
      </c>
      <c r="M3178" s="145">
        <f>IFERROR(_xll.qlIndexFixing(Index1Y,$H3178,TRUE,_xll.ohTrigger(RecalcTrigger,Trigger1Y)),NA())</f>
        <v>4.3660597426553715E-3</v>
      </c>
      <c r="N3178" s="144">
        <f>IFERROR(_xll.qlIndexFixing(ONIndex1M,I3178,TRUE,_xll.ohTrigger(RecalcTrigger,Trigger1M)),NA())</f>
        <v>3.8172848763551315E-3</v>
      </c>
      <c r="O3178" s="44">
        <f>IFERROR(_xll.qlIndexFixing(ONIndex3M,I3178,TRUE,_xll.ohTrigger(RecalcTrigger,Trigger3M)),NA())</f>
        <v>4.0567863271068205E-3</v>
      </c>
      <c r="P3178" s="44">
        <f>IFERROR(_xll.qlIndexFixing(ONIndex6M,I3178,TRUE,_xll.ohTrigger(RecalcTrigger,Trigger6M)),NA())</f>
        <v>4.4803833894135892E-3</v>
      </c>
      <c r="Q3178" s="145">
        <f>IFERROR(_xll.qlIndexFixing(ONIndex1Y,I3178,TRUE,_xll.ohTrigger(RecalcTrigger,Trigger1Y)),NA())</f>
        <v>4.3163465764806119E-3</v>
      </c>
    </row>
    <row r="3179" spans="2:17" x14ac:dyDescent="0.2">
      <c r="B3179" s="39" t="s">
        <v>42</v>
      </c>
      <c r="D3179" s="42">
        <f>_xll.qlCalendarAdvance(Calendar,$D3178,B3179,"f",FALSE)</f>
        <v>62046</v>
      </c>
      <c r="E3179" s="139">
        <f>_xll.qlInterestRateIndexValueDate(IndexON,D3179)</f>
        <v>62046</v>
      </c>
      <c r="F3179" s="155">
        <f>IFERROR(_xll.qlIndexFixing(IndexON,D3179,TRUE,_xll.ohTrigger(RecalcTrigger,TriggerON)),NA())</f>
        <v>3.876051621345411E-3</v>
      </c>
      <c r="H3179" s="42">
        <f>_xll.qlCalendarAdvance(Calendar,$H3178,B3179,"f",FALSE)</f>
        <v>62046</v>
      </c>
      <c r="I3179" s="139">
        <f>_xll.qlInterestRateIndexValueDate(Index1M,$H3179)</f>
        <v>62050</v>
      </c>
      <c r="J3179" s="144">
        <f>IFERROR(_xll.qlIndexFixing(Index1M,$H3179,TRUE,_xll.ohTrigger(RecalcTrigger,Trigger1M)),NA())</f>
        <v>3.822575773808623E-3</v>
      </c>
      <c r="K3179" s="44">
        <f>IFERROR(_xll.qlIndexFixing(Index3M,H3179,TRUE,_xll.ohTrigger(RecalcTrigger,Trigger3M)),NA())</f>
        <v>4.0716301098089524E-3</v>
      </c>
      <c r="L3179" s="44">
        <f>IFERROR(_xll.qlIndexFixing(Index6M,$H3179,TRUE,_xll.ohTrigger(RecalcTrigger,Trigger6M)),NA())</f>
        <v>4.504685504905878E-3</v>
      </c>
      <c r="M3179" s="145">
        <f>IFERROR(_xll.qlIndexFixing(Index1Y,$H3179,TRUE,_xll.ohTrigger(RecalcTrigger,Trigger1Y)),NA())</f>
        <v>4.3675708769247042E-3</v>
      </c>
      <c r="N3179" s="144">
        <f>IFERROR(_xll.qlIndexFixing(ONIndex1M,I3179,TRUE,_xll.ohTrigger(RecalcTrigger,Trigger1M)),NA())</f>
        <v>3.8189787065512348E-3</v>
      </c>
      <c r="O3179" s="44">
        <f>IFERROR(_xll.qlIndexFixing(ONIndex3M,I3179,TRUE,_xll.ohTrigger(RecalcTrigger,Trigger3M)),NA())</f>
        <v>4.0585761292533107E-3</v>
      </c>
      <c r="P3179" s="44">
        <f>IFERROR(_xll.qlIndexFixing(ONIndex6M,I3179,TRUE,_xll.ohTrigger(RecalcTrigger,Trigger6M)),NA())</f>
        <v>4.4822767662289209E-3</v>
      </c>
      <c r="Q3179" s="145">
        <f>IFERROR(_xll.qlIndexFixing(ONIndex1Y,I3179,TRUE,_xll.ohTrigger(RecalcTrigger,Trigger1Y)),NA())</f>
        <v>4.3180064828529652E-3</v>
      </c>
    </row>
    <row r="3180" spans="2:17" x14ac:dyDescent="0.2">
      <c r="B3180" s="39" t="s">
        <v>42</v>
      </c>
      <c r="D3180" s="42">
        <f>_xll.qlCalendarAdvance(Calendar,$D3179,B3180,"f",FALSE)</f>
        <v>62053</v>
      </c>
      <c r="E3180" s="139">
        <f>_xll.qlInterestRateIndexValueDate(IndexON,D3180)</f>
        <v>62053</v>
      </c>
      <c r="F3180" s="155">
        <f>IFERROR(_xll.qlIndexFixing(IndexON,D3180,TRUE,_xll.ohTrigger(RecalcTrigger,TriggerON)),NA())</f>
        <v>3.8777089254793395E-3</v>
      </c>
      <c r="H3180" s="42">
        <f>_xll.qlCalendarAdvance(Calendar,$H3179,B3180,"f",FALSE)</f>
        <v>62053</v>
      </c>
      <c r="I3180" s="139">
        <f>_xll.qlInterestRateIndexValueDate(Index1M,$H3180)</f>
        <v>62057</v>
      </c>
      <c r="J3180" s="144">
        <f>IFERROR(_xll.qlIndexFixing(Index1M,$H3180,TRUE,_xll.ohTrigger(RecalcTrigger,Trigger1M)),NA())</f>
        <v>3.8245361353508867E-3</v>
      </c>
      <c r="K3180" s="44">
        <f>IFERROR(_xll.qlIndexFixing(Index3M,H3180,TRUE,_xll.ohTrigger(RecalcTrigger,Trigger3M)),NA())</f>
        <v>4.073382076186142E-3</v>
      </c>
      <c r="L3180" s="44">
        <f>IFERROR(_xll.qlIndexFixing(Index6M,$H3180,TRUE,_xll.ohTrigger(RecalcTrigger,Trigger6M)),NA())</f>
        <v>4.505788854051113E-3</v>
      </c>
      <c r="M3180" s="145">
        <f>IFERROR(_xll.qlIndexFixing(Index1Y,$H3180,TRUE,_xll.ohTrigger(RecalcTrigger,Trigger1Y)),NA())</f>
        <v>4.3690758197974912E-3</v>
      </c>
      <c r="N3180" s="144">
        <f>IFERROR(_xll.qlIndexFixing(ONIndex1M,I3180,TRUE,_xll.ohTrigger(RecalcTrigger,Trigger1M)),NA())</f>
        <v>3.8206676083696323E-3</v>
      </c>
      <c r="O3180" s="44">
        <f>IFERROR(_xll.qlIndexFixing(ONIndex3M,I3180,TRUE,_xll.ohTrigger(RecalcTrigger,Trigger3M)),NA())</f>
        <v>4.0603604896727319E-3</v>
      </c>
      <c r="P3180" s="44">
        <f>IFERROR(_xll.qlIndexFixing(ONIndex6M,I3180,TRUE,_xll.ohTrigger(RecalcTrigger,Trigger6M)),NA())</f>
        <v>4.4841127880435039E-3</v>
      </c>
      <c r="Q3180" s="145">
        <f>IFERROR(_xll.qlIndexFixing(ONIndex1Y,I3180,TRUE,_xll.ohTrigger(RecalcTrigger,Trigger1Y)),NA())</f>
        <v>4.3196605748363481E-3</v>
      </c>
    </row>
    <row r="3181" spans="2:17" x14ac:dyDescent="0.2">
      <c r="B3181" s="39" t="s">
        <v>42</v>
      </c>
      <c r="D3181" s="42">
        <f>_xll.qlCalendarAdvance(Calendar,$D3180,B3181,"f",FALSE)</f>
        <v>62060</v>
      </c>
      <c r="E3181" s="139">
        <f>_xll.qlInterestRateIndexValueDate(IndexON,D3181)</f>
        <v>62060</v>
      </c>
      <c r="F3181" s="155">
        <f>IFERROR(_xll.qlIndexFixing(IndexON,D3181,TRUE,_xll.ohTrigger(RecalcTrigger,TriggerON)),NA())</f>
        <v>3.8793614203402882E-3</v>
      </c>
      <c r="H3181" s="42">
        <f>_xll.qlCalendarAdvance(Calendar,$H3180,B3181,"f",FALSE)</f>
        <v>62060</v>
      </c>
      <c r="I3181" s="139">
        <f>_xll.qlInterestRateIndexValueDate(Index1M,$H3181)</f>
        <v>62064</v>
      </c>
      <c r="J3181" s="144">
        <f>IFERROR(_xll.qlIndexFixing(Index1M,$H3181,TRUE,_xll.ohTrigger(RecalcTrigger,Trigger1M)),NA())</f>
        <v>3.8260715417994017E-3</v>
      </c>
      <c r="K3181" s="44">
        <f>IFERROR(_xll.qlIndexFixing(Index3M,H3181,TRUE,_xll.ohTrigger(RecalcTrigger,Trigger3M)),NA())</f>
        <v>4.074981751250031E-3</v>
      </c>
      <c r="L3181" s="44">
        <f>IFERROR(_xll.qlIndexFixing(Index6M,$H3181,TRUE,_xll.ohTrigger(RecalcTrigger,Trigger6M)),NA())</f>
        <v>4.5068335195054742E-3</v>
      </c>
      <c r="M3181" s="145">
        <f>IFERROR(_xll.qlIndexFixing(Index1Y,$H3181,TRUE,_xll.ohTrigger(RecalcTrigger,Trigger1Y)),NA())</f>
        <v>4.3705745574956021E-3</v>
      </c>
      <c r="N3181" s="144">
        <f>IFERROR(_xll.qlIndexFixing(ONIndex1M,I3181,TRUE,_xll.ohTrigger(RecalcTrigger,Trigger1M)),NA())</f>
        <v>3.8223515702195954E-3</v>
      </c>
      <c r="O3181" s="44">
        <f>IFERROR(_xll.qlIndexFixing(ONIndex3M,I3181,TRUE,_xll.ohTrigger(RecalcTrigger,Trigger3M)),NA())</f>
        <v>4.0621393954953788E-3</v>
      </c>
      <c r="P3181" s="44">
        <f>IFERROR(_xll.qlIndexFixing(ONIndex6M,I3181,TRUE,_xll.ohTrigger(RecalcTrigger,Trigger6M)),NA())</f>
        <v>4.4858913670875467E-3</v>
      </c>
      <c r="Q3181" s="145">
        <f>IFERROR(_xll.qlIndexFixing(ONIndex1Y,I3181,TRUE,_xll.ohTrigger(RecalcTrigger,Trigger1Y)),NA())</f>
        <v>4.3213088386817589E-3</v>
      </c>
    </row>
    <row r="3182" spans="2:17" x14ac:dyDescent="0.2">
      <c r="B3182" s="39" t="s">
        <v>42</v>
      </c>
      <c r="D3182" s="42">
        <f>_xll.qlCalendarAdvance(Calendar,$D3181,B3182,"f",FALSE)</f>
        <v>62067</v>
      </c>
      <c r="E3182" s="139">
        <f>_xll.qlInterestRateIndexValueDate(IndexON,D3182)</f>
        <v>62067</v>
      </c>
      <c r="F3182" s="155">
        <f>IFERROR(_xll.qlIndexFixing(IndexON,D3182,TRUE,_xll.ohTrigger(RecalcTrigger,TriggerON)),NA())</f>
        <v>3.8810090944174647E-3</v>
      </c>
      <c r="H3182" s="42">
        <f>_xll.qlCalendarAdvance(Calendar,$H3181,B3182,"f",FALSE)</f>
        <v>62067</v>
      </c>
      <c r="I3182" s="139">
        <f>_xll.qlInterestRateIndexValueDate(Index1M,$H3182)</f>
        <v>62071</v>
      </c>
      <c r="J3182" s="144">
        <f>IFERROR(_xll.qlIndexFixing(Index1M,$H3182,TRUE,_xll.ohTrigger(RecalcTrigger,Trigger1M)),NA())</f>
        <v>3.8277418485181455E-3</v>
      </c>
      <c r="K3182" s="44">
        <f>IFERROR(_xll.qlIndexFixing(Index3M,H3182,TRUE,_xll.ohTrigger(RecalcTrigger,Trigger3M)),NA())</f>
        <v>4.0767230059631943E-3</v>
      </c>
      <c r="L3182" s="44">
        <f>IFERROR(_xll.qlIndexFixing(Index6M,$H3182,TRUE,_xll.ohTrigger(RecalcTrigger,Trigger6M)),NA())</f>
        <v>4.5078194132707819E-3</v>
      </c>
      <c r="M3182" s="145">
        <f>IFERROR(_xll.qlIndexFixing(Index1Y,$H3182,TRUE,_xll.ohTrigger(RecalcTrigger,Trigger1Y)),NA())</f>
        <v>4.3720670762411274E-3</v>
      </c>
      <c r="N3182" s="144">
        <f>IFERROR(_xll.qlIndexFixing(ONIndex1M,I3182,TRUE,_xll.ohTrigger(RecalcTrigger,Trigger1M)),NA())</f>
        <v>3.8240305804304597E-3</v>
      </c>
      <c r="O3182" s="44">
        <f>IFERROR(_xll.qlIndexFixing(ONIndex3M,I3182,TRUE,_xll.ohTrigger(RecalcTrigger,Trigger3M)),NA())</f>
        <v>4.0639128340114183E-3</v>
      </c>
      <c r="P3182" s="44">
        <f>IFERROR(_xll.qlIndexFixing(ONIndex6M,I3182,TRUE,_xll.ohTrigger(RecalcTrigger,Trigger6M)),NA())</f>
        <v>4.4876124155113217E-3</v>
      </c>
      <c r="Q3182" s="145">
        <f>IFERROR(_xll.qlIndexFixing(ONIndex1Y,I3182,TRUE,_xll.ohTrigger(RecalcTrigger,Trigger1Y)),NA())</f>
        <v>4.3229512607201315E-3</v>
      </c>
    </row>
    <row r="3183" spans="2:17" x14ac:dyDescent="0.2">
      <c r="B3183" s="39" t="s">
        <v>42</v>
      </c>
      <c r="D3183" s="42">
        <f>_xll.qlCalendarAdvance(Calendar,$D3182,B3183,"f",FALSE)</f>
        <v>62074</v>
      </c>
      <c r="E3183" s="139">
        <f>_xll.qlInterestRateIndexValueDate(IndexON,D3183)</f>
        <v>62074</v>
      </c>
      <c r="F3183" s="155">
        <f>IFERROR(_xll.qlIndexFixing(IndexON,D3183,TRUE,_xll.ohTrigger(RecalcTrigger,TriggerON)),NA())</f>
        <v>3.8826519364398848E-3</v>
      </c>
      <c r="H3183" s="42">
        <f>_xll.qlCalendarAdvance(Calendar,$H3182,B3183,"f",FALSE)</f>
        <v>62074</v>
      </c>
      <c r="I3183" s="139">
        <f>_xll.qlInterestRateIndexValueDate(Index1M,$H3183)</f>
        <v>62078</v>
      </c>
      <c r="J3183" s="144">
        <f>IFERROR(_xll.qlIndexFixing(Index1M,$H3183,TRUE,_xll.ohTrigger(RecalcTrigger,Trigger1M)),NA())</f>
        <v>3.82940716914535E-3</v>
      </c>
      <c r="K3183" s="44">
        <f>IFERROR(_xll.qlIndexFixing(Index3M,H3183,TRUE,_xll.ohTrigger(RecalcTrigger,Trigger3M)),NA())</f>
        <v>4.0784586969273371E-3</v>
      </c>
      <c r="L3183" s="44">
        <f>IFERROR(_xll.qlIndexFixing(Index6M,$H3183,TRUE,_xll.ohTrigger(RecalcTrigger,Trigger6M)),NA())</f>
        <v>4.5087464473554436E-3</v>
      </c>
      <c r="M3183" s="145">
        <f>IFERROR(_xll.qlIndexFixing(Index1Y,$H3183,TRUE,_xll.ohTrigger(RecalcTrigger,Trigger1Y)),NA())</f>
        <v>4.3735533622563764E-3</v>
      </c>
      <c r="N3183" s="144">
        <f>IFERROR(_xll.qlIndexFixing(ONIndex1M,I3183,TRUE,_xll.ohTrigger(RecalcTrigger,Trigger1M)),NA())</f>
        <v>3.8257046276513051E-3</v>
      </c>
      <c r="O3183" s="44">
        <f>IFERROR(_xll.qlIndexFixing(ONIndex3M,I3183,TRUE,_xll.ohTrigger(RecalcTrigger,Trigger3M)),NA())</f>
        <v>4.0656807923511451E-3</v>
      </c>
      <c r="P3183" s="44">
        <f>IFERROR(_xll.qlIndexFixing(ONIndex6M,I3183,TRUE,_xll.ohTrigger(RecalcTrigger,Trigger6M)),NA())</f>
        <v>4.4892758458647819E-3</v>
      </c>
      <c r="Q3183" s="145">
        <f>IFERROR(_xll.qlIndexFixing(ONIndex1Y,I3183,TRUE,_xll.ohTrigger(RecalcTrigger,Trigger1Y)),NA())</f>
        <v>4.324587827122528E-3</v>
      </c>
    </row>
    <row r="3184" spans="2:17" x14ac:dyDescent="0.2">
      <c r="B3184" s="39" t="s">
        <v>42</v>
      </c>
      <c r="D3184" s="42">
        <f>_xll.qlCalendarAdvance(Calendar,$D3183,B3184,"f",FALSE)</f>
        <v>62081</v>
      </c>
      <c r="E3184" s="139">
        <f>_xll.qlInterestRateIndexValueDate(IndexON,D3184)</f>
        <v>62081</v>
      </c>
      <c r="F3184" s="155">
        <f>IFERROR(_xll.qlIndexFixing(IndexON,D3184,TRUE,_xll.ohTrigger(RecalcTrigger,TriggerON)),NA())</f>
        <v>3.8842899351365645E-3</v>
      </c>
      <c r="H3184" s="42">
        <f>_xll.qlCalendarAdvance(Calendar,$H3183,B3184,"f",FALSE)</f>
        <v>62081</v>
      </c>
      <c r="I3184" s="139">
        <f>_xll.qlInterestRateIndexValueDate(Index1M,$H3184)</f>
        <v>62085</v>
      </c>
      <c r="J3184" s="144">
        <f>IFERROR(_xll.qlIndexFixing(Index1M,$H3184,TRUE,_xll.ohTrigger(RecalcTrigger,Trigger1M)),NA())</f>
        <v>3.8310674920722359E-3</v>
      </c>
      <c r="K3184" s="44">
        <f>IFERROR(_xll.qlIndexFixing(Index3M,H3184,TRUE,_xll.ohTrigger(RecalcTrigger,Trigger3M)),NA())</f>
        <v>4.0801888113096456E-3</v>
      </c>
      <c r="L3184" s="44">
        <f>IFERROR(_xll.qlIndexFixing(Index6M,$H3184,TRUE,_xll.ohTrigger(RecalcTrigger,Trigger6M)),NA())</f>
        <v>4.5096145337726982E-3</v>
      </c>
      <c r="M3184" s="145">
        <f>IFERROR(_xll.qlIndexFixing(Index1Y,$H3184,TRUE,_xll.ohTrigger(RecalcTrigger,Trigger1Y)),NA())</f>
        <v>4.3750334017636557E-3</v>
      </c>
      <c r="N3184" s="144">
        <f>IFERROR(_xll.qlIndexFixing(ONIndex1M,I3184,TRUE,_xll.ohTrigger(RecalcTrigger,Trigger1M)),NA())</f>
        <v>3.8281281632368547E-3</v>
      </c>
      <c r="O3184" s="44">
        <f>IFERROR(_xll.qlIndexFixing(ONIndex3M,I3184,TRUE,_xll.ohTrigger(RecalcTrigger,Trigger3M)),NA())</f>
        <v>4.0682428510496749E-3</v>
      </c>
      <c r="P3184" s="44">
        <f>IFERROR(_xll.qlIndexFixing(ONIndex6M,I3184,TRUE,_xll.ohTrigger(RecalcTrigger,Trigger6M)),NA())</f>
        <v>4.4916076969503393E-3</v>
      </c>
      <c r="Q3184" s="145">
        <f>IFERROR(_xll.qlIndexFixing(ONIndex1Y,I3184,TRUE,_xll.ohTrigger(RecalcTrigger,Trigger1Y)),NA())</f>
        <v>4.3269675608925695E-3</v>
      </c>
    </row>
    <row r="3185" spans="2:17" x14ac:dyDescent="0.2">
      <c r="B3185" s="39" t="s">
        <v>42</v>
      </c>
      <c r="D3185" s="42">
        <f>_xll.qlCalendarAdvance(Calendar,$D3184,B3185,"f",FALSE)</f>
        <v>62089</v>
      </c>
      <c r="E3185" s="139">
        <f>_xll.qlInterestRateIndexValueDate(IndexON,D3185)</f>
        <v>62089</v>
      </c>
      <c r="F3185" s="155">
        <f>IFERROR(_xll.qlIndexFixing(IndexON,D3185,TRUE,_xll.ohTrigger(RecalcTrigger,TriggerON)),NA())</f>
        <v>3.8864307210850768E-3</v>
      </c>
      <c r="H3185" s="42">
        <f>_xll.qlCalendarAdvance(Calendar,$H3184,B3185,"f",FALSE)</f>
        <v>62089</v>
      </c>
      <c r="I3185" s="139">
        <f>_xll.qlInterestRateIndexValueDate(Index1M,$H3185)</f>
        <v>62093</v>
      </c>
      <c r="J3185" s="144">
        <f>IFERROR(_xll.qlIndexFixing(Index1M,$H3185,TRUE,_xll.ohTrigger(RecalcTrigger,Trigger1M)),NA())</f>
        <v>3.832958869467583E-3</v>
      </c>
      <c r="K3185" s="44">
        <f>IFERROR(_xll.qlIndexFixing(Index3M,H3185,TRUE,_xll.ohTrigger(RecalcTrigger,Trigger3M)),NA())</f>
        <v>4.0814328350501951E-3</v>
      </c>
      <c r="L3185" s="44">
        <f>IFERROR(_xll.qlIndexFixing(Index6M,$H3185,TRUE,_xll.ohTrigger(RecalcTrigger,Trigger6M)),NA())</f>
        <v>4.510469129669366E-3</v>
      </c>
      <c r="M3185" s="145">
        <f>IFERROR(_xll.qlIndexFixing(Index1Y,$H3185,TRUE,_xll.ohTrigger(RecalcTrigger,Trigger1Y)),NA())</f>
        <v>4.3767172090269195E-3</v>
      </c>
      <c r="N3185" s="144">
        <f>IFERROR(_xll.qlIndexFixing(ONIndex1M,I3185,TRUE,_xll.ohTrigger(RecalcTrigger,Trigger1M)),NA())</f>
        <v>3.8297901438433257E-3</v>
      </c>
      <c r="O3185" s="44">
        <f>IFERROR(_xll.qlIndexFixing(ONIndex3M,I3185,TRUE,_xll.ohTrigger(RecalcTrigger,Trigger3M)),NA())</f>
        <v>4.0699974867663968E-3</v>
      </c>
      <c r="P3185" s="44">
        <f>IFERROR(_xll.qlIndexFixing(ONIndex6M,I3185,TRUE,_xll.ohTrigger(RecalcTrigger,Trigger6M)),NA())</f>
        <v>4.4931308697115924E-3</v>
      </c>
      <c r="Q3185" s="145">
        <f>IFERROR(_xll.qlIndexFixing(ONIndex1Y,I3185,TRUE,_xll.ohTrigger(RecalcTrigger,Trigger1Y)),NA())</f>
        <v>4.3285898887912566E-3</v>
      </c>
    </row>
    <row r="3186" spans="2:17" x14ac:dyDescent="0.2">
      <c r="B3186" s="39" t="s">
        <v>42</v>
      </c>
      <c r="D3186" s="42">
        <f>_xll.qlCalendarAdvance(Calendar,$D3185,B3186,"f",FALSE)</f>
        <v>62096</v>
      </c>
      <c r="E3186" s="139">
        <f>_xll.qlInterestRateIndexValueDate(IndexON,D3186)</f>
        <v>62096</v>
      </c>
      <c r="F3186" s="155">
        <f>IFERROR(_xll.qlIndexFixing(IndexON,D3186,TRUE,_xll.ohTrigger(RecalcTrigger,TriggerON)),NA())</f>
        <v>3.8880576418698354E-3</v>
      </c>
      <c r="H3186" s="42">
        <f>_xll.qlCalendarAdvance(Calendar,$H3185,B3186,"f",FALSE)</f>
        <v>62096</v>
      </c>
      <c r="I3186" s="139">
        <f>_xll.qlInterestRateIndexValueDate(Index1M,$H3186)</f>
        <v>62100</v>
      </c>
      <c r="J3186" s="144">
        <f>IFERROR(_xll.qlIndexFixing(Index1M,$H3186,TRUE,_xll.ohTrigger(RecalcTrigger,Trigger1M)),NA())</f>
        <v>3.8346084439497543E-3</v>
      </c>
      <c r="K3186" s="44">
        <f>IFERROR(_xll.qlIndexFixing(Index3M,H3186,TRUE,_xll.ohTrigger(RecalcTrigger,Trigger3M)),NA())</f>
        <v>4.0837325344371678E-3</v>
      </c>
      <c r="L3186" s="44">
        <f>IFERROR(_xll.qlIndexFixing(Index6M,$H3186,TRUE,_xll.ohTrigger(RecalcTrigger,Trigger6M)),NA())</f>
        <v>4.5112148481366741E-3</v>
      </c>
      <c r="M3186" s="145">
        <f>IFERROR(_xll.qlIndexFixing(Index1Y,$H3186,TRUE,_xll.ohTrigger(RecalcTrigger,Trigger1Y)),NA())</f>
        <v>4.3781838167654061E-3</v>
      </c>
      <c r="N3186" s="144">
        <f>IFERROR(_xll.qlIndexFixing(ONIndex1M,I3186,TRUE,_xll.ohTrigger(RecalcTrigger,Trigger1M)),NA())</f>
        <v>3.8309334775643578E-3</v>
      </c>
      <c r="O3186" s="44">
        <f>IFERROR(_xll.qlIndexFixing(ONIndex3M,I3186,TRUE,_xll.ohTrigger(RecalcTrigger,Trigger3M)),NA())</f>
        <v>4.0712014133514884E-3</v>
      </c>
      <c r="P3186" s="44">
        <f>IFERROR(_xll.qlIndexFixing(ONIndex6M,I3186,TRUE,_xll.ohTrigger(RecalcTrigger,Trigger6M)),NA())</f>
        <v>4.4941276848753375E-3</v>
      </c>
      <c r="Q3186" s="145">
        <f>IFERROR(_xll.qlIndexFixing(ONIndex1Y,I3186,TRUE,_xll.ohTrigger(RecalcTrigger,Trigger1Y)),NA())</f>
        <v>4.3296930484881813E-3</v>
      </c>
    </row>
    <row r="3187" spans="2:17" x14ac:dyDescent="0.2">
      <c r="B3187" s="39" t="s">
        <v>42</v>
      </c>
      <c r="D3187" s="42">
        <f>_xll.qlCalendarAdvance(Calendar,$D3186,B3187,"f",FALSE)</f>
        <v>62103</v>
      </c>
      <c r="E3187" s="139">
        <f>_xll.qlInterestRateIndexValueDate(IndexON,D3187)</f>
        <v>62103</v>
      </c>
      <c r="F3187" s="155">
        <f>IFERROR(_xll.qlIndexFixing(IndexON,D3187,TRUE,_xll.ohTrigger(RecalcTrigger,TriggerON)),NA())</f>
        <v>3.8896796819720691E-3</v>
      </c>
      <c r="H3187" s="42">
        <f>_xll.qlCalendarAdvance(Calendar,$H3186,B3187,"f",FALSE)</f>
        <v>62103</v>
      </c>
      <c r="I3187" s="139">
        <f>_xll.qlInterestRateIndexValueDate(Index1M,$H3187)</f>
        <v>62107</v>
      </c>
      <c r="J3187" s="144">
        <f>IFERROR(_xll.qlIndexFixing(Index1M,$H3187,TRUE,_xll.ohTrigger(RecalcTrigger,Trigger1M)),NA())</f>
        <v>3.8362529842472432E-3</v>
      </c>
      <c r="K3187" s="44">
        <f>IFERROR(_xll.qlIndexFixing(Index3M,H3187,TRUE,_xll.ohTrigger(RecalcTrigger,Trigger3M)),NA())</f>
        <v>4.0854454230654369E-3</v>
      </c>
      <c r="L3187" s="44">
        <f>IFERROR(_xll.qlIndexFixing(Index6M,$H3187,TRUE,_xll.ohTrigger(RecalcTrigger,Trigger6M)),NA())</f>
        <v>4.5119013494631785E-3</v>
      </c>
      <c r="M3187" s="145">
        <f>IFERROR(_xll.qlIndexFixing(Index1Y,$H3187,TRUE,_xll.ohTrigger(RecalcTrigger,Trigger1Y)),NA())</f>
        <v>4.3796441346948909E-3</v>
      </c>
      <c r="N3187" s="144">
        <f>IFERROR(_xll.qlIndexFixing(ONIndex1M,I3187,TRUE,_xll.ohTrigger(RecalcTrigger,Trigger1M)),NA())</f>
        <v>3.8325868392519169E-3</v>
      </c>
      <c r="O3187" s="44">
        <f>IFERROR(_xll.qlIndexFixing(ONIndex3M,I3187,TRUE,_xll.ohTrigger(RecalcTrigger,Trigger3M)),NA())</f>
        <v>4.0729465318012359E-3</v>
      </c>
      <c r="P3187" s="44">
        <f>IFERROR(_xll.qlIndexFixing(ONIndex6M,I3187,TRUE,_xll.ohTrigger(RecalcTrigger,Trigger6M)),NA())</f>
        <v>4.4955514769196014E-3</v>
      </c>
      <c r="Q3187" s="145">
        <f>IFERROR(_xll.qlIndexFixing(ONIndex1Y,I3187,TRUE,_xll.ohTrigger(RecalcTrigger,Trigger1Y)),NA())</f>
        <v>4.3313052105720118E-3</v>
      </c>
    </row>
    <row r="3188" spans="2:17" x14ac:dyDescent="0.2">
      <c r="B3188" s="39" t="s">
        <v>42</v>
      </c>
      <c r="D3188" s="42">
        <f>_xll.qlCalendarAdvance(Calendar,$D3187,B3188,"f",FALSE)</f>
        <v>62110</v>
      </c>
      <c r="E3188" s="139">
        <f>_xll.qlInterestRateIndexValueDate(IndexON,D3188)</f>
        <v>62110</v>
      </c>
      <c r="F3188" s="155">
        <f>IFERROR(_xll.qlIndexFixing(IndexON,D3188,TRUE,_xll.ohTrigger(RecalcTrigger,TriggerON)),NA())</f>
        <v>3.8912968301474393E-3</v>
      </c>
      <c r="H3188" s="42">
        <f>_xll.qlCalendarAdvance(Calendar,$H3187,B3188,"f",FALSE)</f>
        <v>62110</v>
      </c>
      <c r="I3188" s="139">
        <f>_xll.qlInterestRateIndexValueDate(Index1M,$H3188)</f>
        <v>62114</v>
      </c>
      <c r="J3188" s="144">
        <f>IFERROR(_xll.qlIndexFixing(Index1M,$H3188,TRUE,_xll.ohTrigger(RecalcTrigger,Trigger1M)),NA())</f>
        <v>3.837892478751272E-3</v>
      </c>
      <c r="K3188" s="44">
        <f>IFERROR(_xll.qlIndexFixing(Index3M,H3188,TRUE,_xll.ohTrigger(RecalcTrigger,Trigger3M)),NA())</f>
        <v>4.0871526829233673E-3</v>
      </c>
      <c r="L3188" s="44">
        <f>IFERROR(_xll.qlIndexFixing(Index6M,$H3188,TRUE,_xll.ohTrigger(RecalcTrigger,Trigger6M)),NA())</f>
        <v>4.5125285456838835E-3</v>
      </c>
      <c r="M3188" s="145">
        <f>IFERROR(_xll.qlIndexFixing(Index1Y,$H3188,TRUE,_xll.ohTrigger(RecalcTrigger,Trigger1Y)),NA())</f>
        <v>4.3810981490374629E-3</v>
      </c>
      <c r="N3188" s="144">
        <f>IFERROR(_xll.qlIndexFixing(ONIndex1M,I3188,TRUE,_xll.ohTrigger(RecalcTrigger,Trigger1M)),NA())</f>
        <v>3.8342351781572859E-3</v>
      </c>
      <c r="O3188" s="44">
        <f>IFERROR(_xll.qlIndexFixing(ONIndex3M,I3188,TRUE,_xll.ohTrigger(RecalcTrigger,Trigger3M)),NA())</f>
        <v>4.074686104207359E-3</v>
      </c>
      <c r="P3188" s="44">
        <f>IFERROR(_xll.qlIndexFixing(ONIndex6M,I3188,TRUE,_xll.ohTrigger(RecalcTrigger,Trigger6M)),NA())</f>
        <v>4.4969171998143764E-3</v>
      </c>
      <c r="Q3188" s="145">
        <f>IFERROR(_xll.qlIndexFixing(ONIndex1Y,I3188,TRUE,_xll.ohTrigger(RecalcTrigger,Trigger1Y)),NA())</f>
        <v>4.3329114467560714E-3</v>
      </c>
    </row>
    <row r="3189" spans="2:17" x14ac:dyDescent="0.2">
      <c r="B3189" s="39" t="s">
        <v>42</v>
      </c>
      <c r="D3189" s="42">
        <f>_xll.qlCalendarAdvance(Calendar,$D3188,B3189,"f",FALSE)</f>
        <v>62117</v>
      </c>
      <c r="E3189" s="139">
        <f>_xll.qlInterestRateIndexValueDate(IndexON,D3189)</f>
        <v>62117</v>
      </c>
      <c r="F3189" s="155">
        <f>IFERROR(_xll.qlIndexFixing(IndexON,D3189,TRUE,_xll.ohTrigger(RecalcTrigger,TriggerON)),NA())</f>
        <v>3.8929090750450257E-3</v>
      </c>
      <c r="H3189" s="42">
        <f>_xll.qlCalendarAdvance(Calendar,$H3188,B3189,"f",FALSE)</f>
        <v>62117</v>
      </c>
      <c r="I3189" s="139">
        <f>_xll.qlInterestRateIndexValueDate(Index1M,$H3189)</f>
        <v>62121</v>
      </c>
      <c r="J3189" s="144">
        <f>IFERROR(_xll.qlIndexFixing(Index1M,$H3189,TRUE,_xll.ohTrigger(RecalcTrigger,Trigger1M)),NA())</f>
        <v>3.8395269158530616E-3</v>
      </c>
      <c r="K3189" s="44">
        <f>IFERROR(_xll.qlIndexFixing(Index3M,H3189,TRUE,_xll.ohTrigger(RecalcTrigger,Trigger3M)),NA())</f>
        <v>4.0888543011803336E-3</v>
      </c>
      <c r="L3189" s="44">
        <f>IFERROR(_xll.qlIndexFixing(Index6M,$H3189,TRUE,_xll.ohTrigger(RecalcTrigger,Trigger6M)),NA())</f>
        <v>4.5130963488390951E-3</v>
      </c>
      <c r="M3189" s="145">
        <f>IFERROR(_xll.qlIndexFixing(Index1Y,$H3189,TRUE,_xll.ohTrigger(RecalcTrigger,Trigger1Y)),NA())</f>
        <v>4.3825458460156489E-3</v>
      </c>
      <c r="N3189" s="144">
        <f>IFERROR(_xll.qlIndexFixing(ONIndex1M,I3189,TRUE,_xll.ohTrigger(RecalcTrigger,Trigger1M)),NA())</f>
        <v>3.8358784825298642E-3</v>
      </c>
      <c r="O3189" s="44">
        <f>IFERROR(_xll.qlIndexFixing(ONIndex3M,I3189,TRUE,_xll.ohTrigger(RecalcTrigger,Trigger3M)),NA())</f>
        <v>4.0764201178600246E-3</v>
      </c>
      <c r="P3189" s="44">
        <f>IFERROR(_xll.qlIndexFixing(ONIndex6M,I3189,TRUE,_xll.ohTrigger(RecalcTrigger,Trigger6M)),NA())</f>
        <v>4.498224765629999E-3</v>
      </c>
      <c r="Q3189" s="145">
        <f>IFERROR(_xll.qlIndexFixing(ONIndex1Y,I3189,TRUE,_xll.ohTrigger(RecalcTrigger,Trigger1Y)),NA())</f>
        <v>4.3345117433712943E-3</v>
      </c>
    </row>
    <row r="3190" spans="2:17" x14ac:dyDescent="0.2">
      <c r="B3190" s="39" t="s">
        <v>42</v>
      </c>
      <c r="D3190" s="42">
        <f>_xll.qlCalendarAdvance(Calendar,$D3189,B3190,"f",FALSE)</f>
        <v>62124</v>
      </c>
      <c r="E3190" s="139">
        <f>_xll.qlInterestRateIndexValueDate(IndexON,D3190)</f>
        <v>62124</v>
      </c>
      <c r="F3190" s="155">
        <f>IFERROR(_xll.qlIndexFixing(IndexON,D3190,TRUE,_xll.ohTrigger(RecalcTrigger,TriggerON)),NA())</f>
        <v>3.8945164053938441E-3</v>
      </c>
      <c r="H3190" s="42">
        <f>_xll.qlCalendarAdvance(Calendar,$H3189,B3190,"f",FALSE)</f>
        <v>62124</v>
      </c>
      <c r="I3190" s="139">
        <f>_xll.qlInterestRateIndexValueDate(Index1M,$H3190)</f>
        <v>62128</v>
      </c>
      <c r="J3190" s="144">
        <f>IFERROR(_xll.qlIndexFixing(Index1M,$H3190,TRUE,_xll.ohTrigger(RecalcTrigger,Trigger1M)),NA())</f>
        <v>3.840746866856965E-3</v>
      </c>
      <c r="K3190" s="44">
        <f>IFERROR(_xll.qlIndexFixing(Index3M,H3190,TRUE,_xll.ohTrigger(RecalcTrigger,Trigger3M)),NA())</f>
        <v>4.0905502650039338E-3</v>
      </c>
      <c r="L3190" s="44">
        <f>IFERROR(_xll.qlIndexFixing(Index6M,$H3190,TRUE,_xll.ohTrigger(RecalcTrigger,Trigger6M)),NA())</f>
        <v>4.5136046709757438E-3</v>
      </c>
      <c r="M3190" s="145">
        <f>IFERROR(_xll.qlIndexFixing(Index1Y,$H3190,TRUE,_xll.ohTrigger(RecalcTrigger,Trigger1Y)),NA())</f>
        <v>4.3839872118519784E-3</v>
      </c>
      <c r="N3190" s="144">
        <f>IFERROR(_xll.qlIndexFixing(ONIndex1M,I3190,TRUE,_xll.ohTrigger(RecalcTrigger,Trigger1M)),NA())</f>
        <v>3.8375167407789235E-3</v>
      </c>
      <c r="O3190" s="44">
        <f>IFERROR(_xll.qlIndexFixing(ONIndex3M,I3190,TRUE,_xll.ohTrigger(RecalcTrigger,Trigger3M)),NA())</f>
        <v>4.0781485598095912E-3</v>
      </c>
      <c r="P3190" s="44">
        <f>IFERROR(_xll.qlIndexFixing(ONIndex6M,I3190,TRUE,_xll.ohTrigger(RecalcTrigger,Trigger6M)),NA())</f>
        <v>4.4994740868364858E-3</v>
      </c>
      <c r="Q3190" s="145">
        <f>IFERROR(_xll.qlIndexFixing(ONIndex1Y,I3190,TRUE,_xll.ohTrigger(RecalcTrigger,Trigger1Y)),NA())</f>
        <v>4.3361060866686785E-3</v>
      </c>
    </row>
    <row r="3191" spans="2:17" x14ac:dyDescent="0.2">
      <c r="B3191" s="39" t="s">
        <v>42</v>
      </c>
      <c r="D3191" s="42">
        <f>_xll.qlCalendarAdvance(Calendar,$D3190,B3191,"f",FALSE)</f>
        <v>62131</v>
      </c>
      <c r="E3191" s="139">
        <f>_xll.qlInterestRateIndexValueDate(IndexON,D3191)</f>
        <v>62131</v>
      </c>
      <c r="F3191" s="155">
        <f>IFERROR(_xll.qlIndexFixing(IndexON,D3191,TRUE,_xll.ohTrigger(RecalcTrigger,TriggerON)),NA())</f>
        <v>3.8961188098163291E-3</v>
      </c>
      <c r="H3191" s="42">
        <f>_xll.qlCalendarAdvance(Calendar,$H3190,B3191,"f",FALSE)</f>
        <v>62131</v>
      </c>
      <c r="I3191" s="139">
        <f>_xll.qlInterestRateIndexValueDate(Index1M,$H3191)</f>
        <v>62135</v>
      </c>
      <c r="J3191" s="144">
        <f>IFERROR(_xll.qlIndexFixing(Index1M,$H3191,TRUE,_xll.ohTrigger(RecalcTrigger,Trigger1M)),NA())</f>
        <v>3.8423721937300543E-3</v>
      </c>
      <c r="K3191" s="44">
        <f>IFERROR(_xll.qlIndexFixing(Index3M,H3191,TRUE,_xll.ohTrigger(RecalcTrigger,Trigger3M)),NA())</f>
        <v>4.0922405615626545E-3</v>
      </c>
      <c r="L3191" s="44">
        <f>IFERROR(_xll.qlIndexFixing(Index6M,$H3191,TRUE,_xll.ohTrigger(RecalcTrigger,Trigger6M)),NA())</f>
        <v>4.514053424143849E-3</v>
      </c>
      <c r="M3191" s="145">
        <f>IFERROR(_xll.qlIndexFixing(Index1Y,$H3191,TRUE,_xll.ohTrigger(RecalcTrigger,Trigger1Y)),NA())</f>
        <v>4.3854222327689785E-3</v>
      </c>
      <c r="N3191" s="144">
        <f>IFERROR(_xll.qlIndexFixing(ONIndex1M,I3191,TRUE,_xll.ohTrigger(RecalcTrigger,Trigger1M)),NA())</f>
        <v>3.8391499415535435E-3</v>
      </c>
      <c r="O3191" s="44">
        <f>IFERROR(_xll.qlIndexFixing(ONIndex3M,I3191,TRUE,_xll.ohTrigger(RecalcTrigger,Trigger3M)),NA())</f>
        <v>4.0798714173462258E-3</v>
      </c>
      <c r="P3191" s="44">
        <f>IFERROR(_xll.qlIndexFixing(ONIndex6M,I3191,TRUE,_xll.ohTrigger(RecalcTrigger,Trigger6M)),NA())</f>
        <v>4.5006650757439814E-3</v>
      </c>
      <c r="Q3191" s="145">
        <f>IFERROR(_xll.qlIndexFixing(ONIndex1Y,I3191,TRUE,_xll.ohTrigger(RecalcTrigger,Trigger1Y)),NA())</f>
        <v>4.3376944629791581E-3</v>
      </c>
    </row>
    <row r="3192" spans="2:17" x14ac:dyDescent="0.2">
      <c r="B3192" s="39" t="s">
        <v>42</v>
      </c>
      <c r="D3192" s="42">
        <f>_xll.qlCalendarAdvance(Calendar,$D3191,B3192,"f",FALSE)</f>
        <v>62138</v>
      </c>
      <c r="E3192" s="139">
        <f>_xll.qlInterestRateIndexValueDate(IndexON,D3192)</f>
        <v>62138</v>
      </c>
      <c r="F3192" s="155">
        <f>IFERROR(_xll.qlIndexFixing(IndexON,D3192,TRUE,_xll.ohTrigger(RecalcTrigger,TriggerON)),NA())</f>
        <v>3.8977162770681417E-3</v>
      </c>
      <c r="H3192" s="42">
        <f>_xll.qlCalendarAdvance(Calendar,$H3191,B3192,"f",FALSE)</f>
        <v>62138</v>
      </c>
      <c r="I3192" s="139">
        <f>_xll.qlInterestRateIndexValueDate(Index1M,$H3192)</f>
        <v>62142</v>
      </c>
      <c r="J3192" s="144">
        <f>IFERROR(_xll.qlIndexFixing(Index1M,$H3192,TRUE,_xll.ohTrigger(RecalcTrigger,Trigger1M)),NA())</f>
        <v>3.8439924310058288E-3</v>
      </c>
      <c r="K3192" s="44">
        <f>IFERROR(_xll.qlIndexFixing(Index3M,H3192,TRUE,_xll.ohTrigger(RecalcTrigger,Trigger3M)),NA())</f>
        <v>4.0939251780249819E-3</v>
      </c>
      <c r="L3192" s="44">
        <f>IFERROR(_xll.qlIndexFixing(Index6M,$H3192,TRUE,_xll.ohTrigger(RecalcTrigger,Trigger6M)),NA())</f>
        <v>4.5144425204013839E-3</v>
      </c>
      <c r="M3192" s="145">
        <f>IFERROR(_xll.qlIndexFixing(Index1Y,$H3192,TRUE,_xll.ohTrigger(RecalcTrigger,Trigger1Y)),NA())</f>
        <v>4.386850894989176E-3</v>
      </c>
      <c r="N3192" s="144">
        <f>IFERROR(_xll.qlIndexFixing(ONIndex1M,I3192,TRUE,_xll.ohTrigger(RecalcTrigger,Trigger1M)),NA())</f>
        <v>3.8407780728633156E-3</v>
      </c>
      <c r="O3192" s="44">
        <f>IFERROR(_xll.qlIndexFixing(ONIndex3M,I3192,TRUE,_xll.ohTrigger(RecalcTrigger,Trigger3M)),NA())</f>
        <v>4.081588677600223E-3</v>
      </c>
      <c r="P3192" s="44">
        <f>IFERROR(_xll.qlIndexFixing(ONIndex6M,I3192,TRUE,_xll.ohTrigger(RecalcTrigger,Trigger6M)),NA())</f>
        <v>4.5017976444228225E-3</v>
      </c>
      <c r="Q3192" s="145">
        <f>IFERROR(_xll.qlIndexFixing(ONIndex1Y,I3192,TRUE,_xll.ohTrigger(RecalcTrigger,Trigger1Y)),NA())</f>
        <v>4.3392768585537311E-3</v>
      </c>
    </row>
    <row r="3193" spans="2:17" x14ac:dyDescent="0.2">
      <c r="B3193" s="39" t="s">
        <v>42</v>
      </c>
      <c r="D3193" s="42">
        <f>_xll.qlCalendarAdvance(Calendar,$D3192,B3193,"f",FALSE)</f>
        <v>62145</v>
      </c>
      <c r="E3193" s="139">
        <f>_xll.qlInterestRateIndexValueDate(IndexON,D3193)</f>
        <v>62145</v>
      </c>
      <c r="F3193" s="155">
        <f>IFERROR(_xll.qlIndexFixing(IndexON,D3193,TRUE,_xll.ohTrigger(RecalcTrigger,TriggerON)),NA())</f>
        <v>3.8993087957450712E-3</v>
      </c>
      <c r="H3193" s="42">
        <f>_xll.qlCalendarAdvance(Calendar,$H3192,B3193,"f",FALSE)</f>
        <v>62145</v>
      </c>
      <c r="I3193" s="139">
        <f>_xll.qlInterestRateIndexValueDate(Index1M,$H3193)</f>
        <v>62149</v>
      </c>
      <c r="J3193" s="144">
        <f>IFERROR(_xll.qlIndexFixing(Index1M,$H3193,TRUE,_xll.ohTrigger(RecalcTrigger,Trigger1M)),NA())</f>
        <v>3.8456075670764301E-3</v>
      </c>
      <c r="K3193" s="44">
        <f>IFERROR(_xll.qlIndexFixing(Index3M,H3193,TRUE,_xll.ohTrigger(RecalcTrigger,Trigger3M)),NA())</f>
        <v>4.0956041015567379E-3</v>
      </c>
      <c r="L3193" s="44">
        <f>IFERROR(_xll.qlIndexFixing(Index6M,$H3193,TRUE,_xll.ohTrigger(RecalcTrigger,Trigger6M)),NA())</f>
        <v>4.5147718718085246E-3</v>
      </c>
      <c r="M3193" s="145">
        <f>IFERROR(_xll.qlIndexFixing(Index1Y,$H3193,TRUE,_xll.ohTrigger(RecalcTrigger,Trigger1Y)),NA())</f>
        <v>4.388273184735318E-3</v>
      </c>
      <c r="N3193" s="144">
        <f>IFERROR(_xll.qlIndexFixing(ONIndex1M,I3193,TRUE,_xll.ohTrigger(RecalcTrigger,Trigger1M)),NA())</f>
        <v>3.8424011234372557E-3</v>
      </c>
      <c r="O3193" s="44">
        <f>IFERROR(_xll.qlIndexFixing(ONIndex3M,I3193,TRUE,_xll.ohTrigger(RecalcTrigger,Trigger3M)),NA())</f>
        <v>4.0833003277818136E-3</v>
      </c>
      <c r="P3193" s="44">
        <f>IFERROR(_xll.qlIndexFixing(ONIndex6M,I3193,TRUE,_xll.ohTrigger(RecalcTrigger,Trigger6M)),NA())</f>
        <v>4.5028717055828338E-3</v>
      </c>
      <c r="Q3193" s="145">
        <f>IFERROR(_xll.qlIndexFixing(ONIndex1Y,I3193,TRUE,_xll.ohTrigger(RecalcTrigger,Trigger1Y)),NA())</f>
        <v>4.3408532598032679E-3</v>
      </c>
    </row>
    <row r="3194" spans="2:17" x14ac:dyDescent="0.2">
      <c r="B3194" s="39" t="s">
        <v>42</v>
      </c>
      <c r="D3194" s="42">
        <f>_xll.qlCalendarAdvance(Calendar,$D3193,B3194,"f",FALSE)</f>
        <v>62152</v>
      </c>
      <c r="E3194" s="139">
        <f>_xll.qlInterestRateIndexValueDate(IndexON,D3194)</f>
        <v>62152</v>
      </c>
      <c r="F3194" s="155">
        <f>IFERROR(_xll.qlIndexFixing(IndexON,D3194,TRUE,_xll.ohTrigger(RecalcTrigger,TriggerON)),NA())</f>
        <v>3.9008963545761333E-3</v>
      </c>
      <c r="H3194" s="42">
        <f>_xll.qlCalendarAdvance(Calendar,$H3193,B3194,"f",FALSE)</f>
        <v>62152</v>
      </c>
      <c r="I3194" s="139">
        <f>_xll.qlInterestRateIndexValueDate(Index1M,$H3194)</f>
        <v>62156</v>
      </c>
      <c r="J3194" s="144">
        <f>IFERROR(_xll.qlIndexFixing(Index1M,$H3194,TRUE,_xll.ohTrigger(RecalcTrigger,Trigger1M)),NA())</f>
        <v>3.8476228340263378E-3</v>
      </c>
      <c r="K3194" s="44">
        <f>IFERROR(_xll.qlIndexFixing(Index3M,H3194,TRUE,_xll.ohTrigger(RecalcTrigger,Trigger3M)),NA())</f>
        <v>4.0975607353687738E-3</v>
      </c>
      <c r="L3194" s="44">
        <f>IFERROR(_xll.qlIndexFixing(Index6M,$H3194,TRUE,_xll.ohTrigger(RecalcTrigger,Trigger6M)),NA())</f>
        <v>4.515120417165233E-3</v>
      </c>
      <c r="M3194" s="145">
        <f>IFERROR(_xll.qlIndexFixing(Index1Y,$H3194,TRUE,_xll.ohTrigger(RecalcTrigger,Trigger1Y)),NA())</f>
        <v>4.3896890882299333E-3</v>
      </c>
      <c r="N3194" s="144">
        <f>IFERROR(_xll.qlIndexFixing(ONIndex1M,I3194,TRUE,_xll.ohTrigger(RecalcTrigger,Trigger1M)),NA())</f>
        <v>3.8440190815247632E-3</v>
      </c>
      <c r="O3194" s="44">
        <f>IFERROR(_xll.qlIndexFixing(ONIndex3M,I3194,TRUE,_xll.ohTrigger(RecalcTrigger,Trigger3M)),NA())</f>
        <v>4.0850063550212923E-3</v>
      </c>
      <c r="P3194" s="44">
        <f>IFERROR(_xll.qlIndexFixing(ONIndex6M,I3194,TRUE,_xll.ohTrigger(RecalcTrigger,Trigger6M)),NA())</f>
        <v>4.5038871711344797E-3</v>
      </c>
      <c r="Q3194" s="145">
        <f>IFERROR(_xll.qlIndexFixing(ONIndex1Y,I3194,TRUE,_xll.ohTrigger(RecalcTrigger,Trigger1Y)),NA())</f>
        <v>4.3424236530587024E-3</v>
      </c>
    </row>
    <row r="3195" spans="2:17" x14ac:dyDescent="0.2">
      <c r="B3195" s="39" t="s">
        <v>42</v>
      </c>
      <c r="D3195" s="42">
        <f>_xll.qlCalendarAdvance(Calendar,$D3194,B3195,"f",FALSE)</f>
        <v>62159</v>
      </c>
      <c r="E3195" s="139">
        <f>_xll.qlInterestRateIndexValueDate(IndexON,D3195)</f>
        <v>62159</v>
      </c>
      <c r="F3195" s="155">
        <f>IFERROR(_xll.qlIndexFixing(IndexON,D3195,TRUE,_xll.ohTrigger(RecalcTrigger,TriggerON)),NA())</f>
        <v>3.9024789422636985E-3</v>
      </c>
      <c r="H3195" s="42">
        <f>_xll.qlCalendarAdvance(Calendar,$H3194,B3195,"f",FALSE)</f>
        <v>62159</v>
      </c>
      <c r="I3195" s="139">
        <f>_xll.qlInterestRateIndexValueDate(Index1M,$H3195)</f>
        <v>62163</v>
      </c>
      <c r="J3195" s="144">
        <f>IFERROR(_xll.qlIndexFixing(Index1M,$H3195,TRUE,_xll.ohTrigger(RecalcTrigger,Trigger1M)),NA())</f>
        <v>3.8492266829303463E-3</v>
      </c>
      <c r="K3195" s="44">
        <f>IFERROR(_xll.qlIndexFixing(Index3M,H3195,TRUE,_xll.ohTrigger(RecalcTrigger,Trigger3M)),NA())</f>
        <v>4.0992274505198848E-3</v>
      </c>
      <c r="L3195" s="44">
        <f>IFERROR(_xll.qlIndexFixing(Index6M,$H3195,TRUE,_xll.ohTrigger(RecalcTrigger,Trigger6M)),NA())</f>
        <v>4.5153170890249008E-3</v>
      </c>
      <c r="M3195" s="145">
        <f>IFERROR(_xll.qlIndexFixing(Index1Y,$H3195,TRUE,_xll.ohTrigger(RecalcTrigger,Trigger1Y)),NA())</f>
        <v>4.3910985916957666E-3</v>
      </c>
      <c r="N3195" s="144">
        <f>IFERROR(_xll.qlIndexFixing(ONIndex1M,I3195,TRUE,_xll.ohTrigger(RecalcTrigger,Trigger1M)),NA())</f>
        <v>3.8456319354551738E-3</v>
      </c>
      <c r="O3195" s="44">
        <f>IFERROR(_xll.qlIndexFixing(ONIndex3M,I3195,TRUE,_xll.ohTrigger(RecalcTrigger,Trigger3M)),NA())</f>
        <v>4.0867067466088258E-3</v>
      </c>
      <c r="P3195" s="44">
        <f>IFERROR(_xll.qlIndexFixing(ONIndex6M,I3195,TRUE,_xll.ohTrigger(RecalcTrigger,Trigger6M)),NA())</f>
        <v>4.5048439534678408E-3</v>
      </c>
      <c r="Q3195" s="145">
        <f>IFERROR(_xll.qlIndexFixing(ONIndex1Y,I3195,TRUE,_xll.ohTrigger(RecalcTrigger,Trigger1Y)),NA())</f>
        <v>4.3439880245710327E-3</v>
      </c>
    </row>
    <row r="3196" spans="2:17" x14ac:dyDescent="0.2">
      <c r="B3196" s="39" t="s">
        <v>42</v>
      </c>
      <c r="D3196" s="42">
        <f>_xll.qlCalendarAdvance(Calendar,$D3195,B3196,"f",FALSE)</f>
        <v>62166</v>
      </c>
      <c r="E3196" s="139">
        <f>_xll.qlInterestRateIndexValueDate(IndexON,D3196)</f>
        <v>62166</v>
      </c>
      <c r="F3196" s="155">
        <f>IFERROR(_xll.qlIndexFixing(IndexON,D3196,TRUE,_xll.ohTrigger(RecalcTrigger,TriggerON)),NA())</f>
        <v>3.9040565474568467E-3</v>
      </c>
      <c r="H3196" s="42">
        <f>_xll.qlCalendarAdvance(Calendar,$H3195,B3196,"f",FALSE)</f>
        <v>62166</v>
      </c>
      <c r="I3196" s="139">
        <f>_xll.qlInterestRateIndexValueDate(Index1M,$H3196)</f>
        <v>62170</v>
      </c>
      <c r="J3196" s="144">
        <f>IFERROR(_xll.qlIndexFixing(Index1M,$H3196,TRUE,_xll.ohTrigger(RecalcTrigger,Trigger1M)),NA())</f>
        <v>3.8508253931680879E-3</v>
      </c>
      <c r="K3196" s="44">
        <f>IFERROR(_xll.qlIndexFixing(Index3M,H3196,TRUE,_xll.ohTrigger(RecalcTrigger,Trigger3M)),NA())</f>
        <v>4.1008884322989584E-3</v>
      </c>
      <c r="L3196" s="44">
        <f>IFERROR(_xll.qlIndexFixing(Index6M,$H3196,TRUE,_xll.ohTrigger(RecalcTrigger,Trigger6M)),NA())</f>
        <v>4.5154537311581609E-3</v>
      </c>
      <c r="M3196" s="145">
        <f>IFERROR(_xll.qlIndexFixing(Index1Y,$H3196,TRUE,_xll.ohTrigger(RecalcTrigger,Trigger1Y)),NA())</f>
        <v>4.3925016813557852E-3</v>
      </c>
      <c r="N3196" s="144">
        <f>IFERROR(_xll.qlIndexFixing(ONIndex1M,I3196,TRUE,_xll.ohTrigger(RecalcTrigger,Trigger1M)),NA())</f>
        <v>3.847239673717695E-3</v>
      </c>
      <c r="O3196" s="44">
        <f>IFERROR(_xll.qlIndexFixing(ONIndex3M,I3196,TRUE,_xll.ohTrigger(RecalcTrigger,Trigger3M)),NA())</f>
        <v>4.0884014895148368E-3</v>
      </c>
      <c r="P3196" s="44">
        <f>IFERROR(_xll.qlIndexFixing(ONIndex6M,I3196,TRUE,_xll.ohTrigger(RecalcTrigger,Trigger6M)),NA())</f>
        <v>4.5057419649729979E-3</v>
      </c>
      <c r="Q3196" s="145">
        <f>IFERROR(_xll.qlIndexFixing(ONIndex1Y,I3196,TRUE,_xll.ohTrigger(RecalcTrigger,Trigger1Y)),NA())</f>
        <v>4.345546360671193E-3</v>
      </c>
    </row>
    <row r="3197" spans="2:17" x14ac:dyDescent="0.2">
      <c r="B3197" s="39" t="s">
        <v>42</v>
      </c>
      <c r="D3197" s="42">
        <f>_xll.qlCalendarAdvance(Calendar,$D3196,B3197,"f",FALSE)</f>
        <v>62173</v>
      </c>
      <c r="E3197" s="139">
        <f>_xll.qlInterestRateIndexValueDate(IndexON,D3197)</f>
        <v>62173</v>
      </c>
      <c r="F3197" s="155">
        <f>IFERROR(_xll.qlIndexFixing(IndexON,D3197,TRUE,_xll.ohTrigger(RecalcTrigger,TriggerON)),NA())</f>
        <v>3.905629158831303E-3</v>
      </c>
      <c r="H3197" s="42">
        <f>_xll.qlCalendarAdvance(Calendar,$H3196,B3197,"f",FALSE)</f>
        <v>62173</v>
      </c>
      <c r="I3197" s="139">
        <f>_xll.qlInterestRateIndexValueDate(Index1M,$H3197)</f>
        <v>62177</v>
      </c>
      <c r="J3197" s="144">
        <f>IFERROR(_xll.qlIndexFixing(Index1M,$H3197,TRUE,_xll.ohTrigger(RecalcTrigger,Trigger1M)),NA())</f>
        <v>3.8524189531359419E-3</v>
      </c>
      <c r="K3197" s="44">
        <f>IFERROR(_xll.qlIndexFixing(Index3M,H3197,TRUE,_xll.ohTrigger(RecalcTrigger,Trigger3M)),NA())</f>
        <v>4.1025436678736498E-3</v>
      </c>
      <c r="L3197" s="44">
        <f>IFERROR(_xll.qlIndexFixing(Index6M,$H3197,TRUE,_xll.ohTrigger(RecalcTrigger,Trigger6M)),NA())</f>
        <v>4.5155302556449083E-3</v>
      </c>
      <c r="M3197" s="145">
        <f>IFERROR(_xll.qlIndexFixing(Index1Y,$H3197,TRUE,_xll.ohTrigger(RecalcTrigger,Trigger1Y)),NA())</f>
        <v>4.393898343432517E-3</v>
      </c>
      <c r="N3197" s="144">
        <f>IFERROR(_xll.qlIndexFixing(ONIndex1M,I3197,TRUE,_xll.ohTrigger(RecalcTrigger,Trigger1M)),NA())</f>
        <v>3.8493814434232831E-3</v>
      </c>
      <c r="O3197" s="44">
        <f>IFERROR(_xll.qlIndexFixing(ONIndex3M,I3197,TRUE,_xll.ohTrigger(RecalcTrigger,Trigger3M)),NA())</f>
        <v>4.0906649694782971E-3</v>
      </c>
      <c r="P3197" s="44">
        <f>IFERROR(_xll.qlIndexFixing(ONIndex6M,I3197,TRUE,_xll.ohTrigger(RecalcTrigger,Trigger6M)),NA())</f>
        <v>4.5069216913216081E-3</v>
      </c>
      <c r="Q3197" s="145">
        <f>IFERROR(_xll.qlIndexFixing(ONIndex1Y,I3197,TRUE,_xll.ohTrigger(RecalcTrigger,Trigger1Y)),NA())</f>
        <v>4.3476459287425939E-3</v>
      </c>
    </row>
    <row r="3198" spans="2:17" x14ac:dyDescent="0.2">
      <c r="B3198" s="39" t="s">
        <v>42</v>
      </c>
      <c r="D3198" s="42">
        <f>_xll.qlCalendarAdvance(Calendar,$D3197,B3198,"f",FALSE)</f>
        <v>62184</v>
      </c>
      <c r="E3198" s="139">
        <f>_xll.qlInterestRateIndexValueDate(IndexON,D3198)</f>
        <v>62184</v>
      </c>
      <c r="F3198" s="155">
        <f>IFERROR(_xll.qlIndexFixing(IndexON,D3198,TRUE,_xll.ohTrigger(RecalcTrigger,TriggerON)),NA())</f>
        <v>3.9078246756929502E-3</v>
      </c>
      <c r="H3198" s="42">
        <f>_xll.qlCalendarAdvance(Calendar,$H3197,B3198,"f",FALSE)</f>
        <v>62184</v>
      </c>
      <c r="I3198" s="139">
        <f>_xll.qlInterestRateIndexValueDate(Index1M,$H3198)</f>
        <v>62186</v>
      </c>
      <c r="J3198" s="144">
        <f>IFERROR(_xll.qlIndexFixing(Index1M,$H3198,TRUE,_xll.ohTrigger(RecalcTrigger,Trigger1M)),NA())</f>
        <v>3.8545937392217566E-3</v>
      </c>
      <c r="K3198" s="44">
        <f>IFERROR(_xll.qlIndexFixing(Index3M,H3198,TRUE,_xll.ohTrigger(RecalcTrigger,Trigger3M)),NA())</f>
        <v>4.1045233611187041E-3</v>
      </c>
      <c r="L3198" s="44">
        <f>IFERROR(_xll.qlIndexFixing(Index6M,$H3198,TRUE,_xll.ohTrigger(RecalcTrigger,Trigger6M)),NA())</f>
        <v>4.51553275416004E-3</v>
      </c>
      <c r="M3198" s="145">
        <f>IFERROR(_xll.qlIndexFixing(Index1Y,$H3198,TRUE,_xll.ohTrigger(RecalcTrigger,Trigger1Y)),NA())</f>
        <v>4.3956845850325194E-3</v>
      </c>
      <c r="N3198" s="144">
        <f>IFERROR(_xll.qlIndexFixing(ONIndex1M,I3198,TRUE,_xll.ohTrigger(RecalcTrigger,Trigger1M)),NA())</f>
        <v>3.8513502863679605E-3</v>
      </c>
      <c r="O3198" s="44">
        <f>IFERROR(_xll.qlIndexFixing(ONIndex3M,I3198,TRUE,_xll.ohTrigger(RecalcTrigger,Trigger3M)),NA())</f>
        <v>4.092733373486368E-3</v>
      </c>
      <c r="P3198" s="44">
        <f>IFERROR(_xll.qlIndexFixing(ONIndex6M,I3198,TRUE,_xll.ohTrigger(RecalcTrigger,Trigger6M)),NA())</f>
        <v>4.507780657228011E-3</v>
      </c>
      <c r="Q3198" s="145">
        <f>IFERROR(_xll.qlIndexFixing(ONIndex1Y,I3198,TRUE,_xll.ohTrigger(RecalcTrigger,Trigger1Y)),NA())</f>
        <v>4.3495257009684707E-3</v>
      </c>
    </row>
    <row r="3199" spans="2:17" x14ac:dyDescent="0.2">
      <c r="B3199" s="39" t="s">
        <v>42</v>
      </c>
      <c r="D3199" s="42">
        <f>_xll.qlCalendarAdvance(Calendar,$D3198,B3199,"f",FALSE)</f>
        <v>62191</v>
      </c>
      <c r="E3199" s="139">
        <f>_xll.qlInterestRateIndexValueDate(IndexON,D3199)</f>
        <v>62191</v>
      </c>
      <c r="F3199" s="155">
        <f>IFERROR(_xll.qlIndexFixing(IndexON,D3199,TRUE,_xll.ohTrigger(RecalcTrigger,TriggerON)),NA())</f>
        <v>3.9093850783000761E-3</v>
      </c>
      <c r="H3199" s="42">
        <f>_xll.qlCalendarAdvance(Calendar,$H3198,B3199,"f",FALSE)</f>
        <v>62191</v>
      </c>
      <c r="I3199" s="139">
        <f>_xll.qlInterestRateIndexValueDate(Index1M,$H3199)</f>
        <v>62193</v>
      </c>
      <c r="J3199" s="144">
        <f>IFERROR(_xll.qlIndexFixing(Index1M,$H3199,TRUE,_xll.ohTrigger(RecalcTrigger,Trigger1M)),NA())</f>
        <v>3.8561751296403712E-3</v>
      </c>
      <c r="K3199" s="44">
        <f>IFERROR(_xll.qlIndexFixing(Index3M,H3199,TRUE,_xll.ohTrigger(RecalcTrigger,Trigger3M)),NA())</f>
        <v>4.1061658105663607E-3</v>
      </c>
      <c r="L3199" s="44">
        <f>IFERROR(_xll.qlIndexFixing(Index6M,$H3199,TRUE,_xll.ohTrigger(RecalcTrigger,Trigger6M)),NA())</f>
        <v>4.5154758762989307E-3</v>
      </c>
      <c r="M3199" s="145">
        <f>IFERROR(_xll.qlIndexFixing(Index1Y,$H3199,TRUE,_xll.ohTrigger(RecalcTrigger,Trigger1Y)),NA())</f>
        <v>4.3970665037559725E-3</v>
      </c>
      <c r="N3199" s="144">
        <f>IFERROR(_xll.qlIndexFixing(ONIndex1M,I3199,TRUE,_xll.ohTrigger(RecalcTrigger,Trigger1M)),NA())</f>
        <v>3.8529396596409526E-3</v>
      </c>
      <c r="O3199" s="44">
        <f>IFERROR(_xll.qlIndexFixing(ONIndex3M,I3199,TRUE,_xll.ohTrigger(RecalcTrigger,Trigger3M)),NA())</f>
        <v>4.0944078386129235E-3</v>
      </c>
      <c r="P3199" s="44">
        <f>IFERROR(_xll.qlIndexFixing(ONIndex6M,I3199,TRUE,_xll.ohTrigger(RecalcTrigger,Trigger6M)),NA())</f>
        <v>4.5084680567253343E-3</v>
      </c>
      <c r="Q3199" s="145">
        <f>IFERROR(_xll.qlIndexFixing(ONIndex1Y,I3199,TRUE,_xll.ohTrigger(RecalcTrigger,Trigger1Y)),NA())</f>
        <v>4.3510623701603635E-3</v>
      </c>
    </row>
    <row r="3200" spans="2:17" x14ac:dyDescent="0.2">
      <c r="B3200" s="39" t="s">
        <v>42</v>
      </c>
      <c r="D3200" s="42">
        <f>_xll.qlCalendarAdvance(Calendar,$D3199,B3200,"f",FALSE)</f>
        <v>62198</v>
      </c>
      <c r="E3200" s="139">
        <f>_xll.qlInterestRateIndexValueDate(IndexON,D3200)</f>
        <v>62198</v>
      </c>
      <c r="F3200" s="155">
        <f>IFERROR(_xll.qlIndexFixing(IndexON,D3200,TRUE,_xll.ohTrigger(RecalcTrigger,TriggerON)),NA())</f>
        <v>3.9109404484527488E-3</v>
      </c>
      <c r="H3200" s="42">
        <f>_xll.qlCalendarAdvance(Calendar,$H3199,B3200,"f",FALSE)</f>
        <v>62198</v>
      </c>
      <c r="I3200" s="139">
        <f>_xll.qlInterestRateIndexValueDate(Index1M,$H3200)</f>
        <v>62200</v>
      </c>
      <c r="J3200" s="144">
        <f>IFERROR(_xll.qlIndexFixing(Index1M,$H3200,TRUE,_xll.ohTrigger(RecalcTrigger,Trigger1M)),NA())</f>
        <v>3.8577513307624933E-3</v>
      </c>
      <c r="K3200" s="44">
        <f>IFERROR(_xll.qlIndexFixing(Index3M,H3200,TRUE,_xll.ohTrigger(RecalcTrigger,Trigger3M)),NA())</f>
        <v>4.1078024726223525E-3</v>
      </c>
      <c r="L3200" s="44">
        <f>IFERROR(_xll.qlIndexFixing(Index6M,$H3200,TRUE,_xll.ohTrigger(RecalcTrigger,Trigger6M)),NA())</f>
        <v>4.5153585989880082E-3</v>
      </c>
      <c r="M3200" s="145">
        <f>IFERROR(_xll.qlIndexFixing(Index1Y,$H3200,TRUE,_xll.ohTrigger(RecalcTrigger,Trigger1Y)),NA())</f>
        <v>4.3989248743235062E-3</v>
      </c>
      <c r="N3200" s="144">
        <f>IFERROR(_xll.qlIndexFixing(ONIndex1M,I3200,TRUE,_xll.ohTrigger(RecalcTrigger,Trigger1M)),NA())</f>
        <v>3.8545238642484492E-3</v>
      </c>
      <c r="O3200" s="44">
        <f>IFERROR(_xll.qlIndexFixing(ONIndex3M,I3200,TRUE,_xll.ohTrigger(RecalcTrigger,Trigger3M)),NA())</f>
        <v>4.0960765967046342E-3</v>
      </c>
      <c r="P3200" s="44">
        <f>IFERROR(_xll.qlIndexFixing(ONIndex6M,I3200,TRUE,_xll.ohTrigger(RecalcTrigger,Trigger6M)),NA())</f>
        <v>4.5090962842753157E-3</v>
      </c>
      <c r="Q3200" s="145">
        <f>IFERROR(_xll.qlIndexFixing(ONIndex1Y,I3200,TRUE,_xll.ohTrigger(RecalcTrigger,Trigger1Y)),NA())</f>
        <v>4.352592941350153E-3</v>
      </c>
    </row>
    <row r="3201" spans="2:17" x14ac:dyDescent="0.2">
      <c r="B3201" s="39" t="s">
        <v>42</v>
      </c>
      <c r="D3201" s="42">
        <f>_xll.qlCalendarAdvance(Calendar,$D3200,B3201,"f",FALSE)</f>
        <v>62205</v>
      </c>
      <c r="E3201" s="139">
        <f>_xll.qlInterestRateIndexValueDate(IndexON,D3201)</f>
        <v>62205</v>
      </c>
      <c r="F3201" s="155">
        <f>IFERROR(_xll.qlIndexFixing(IndexON,D3201,TRUE,_xll.ohTrigger(RecalcTrigger,TriggerON)),NA())</f>
        <v>3.9124907747201121E-3</v>
      </c>
      <c r="H3201" s="42">
        <f>_xll.qlCalendarAdvance(Calendar,$H3200,B3201,"f",FALSE)</f>
        <v>62205</v>
      </c>
      <c r="I3201" s="139">
        <f>_xll.qlInterestRateIndexValueDate(Index1M,$H3201)</f>
        <v>62207</v>
      </c>
      <c r="J3201" s="144">
        <f>IFERROR(_xll.qlIndexFixing(Index1M,$H3201,TRUE,_xll.ohTrigger(RecalcTrigger,Trigger1M)),NA())</f>
        <v>3.8593223309824065E-3</v>
      </c>
      <c r="K3201" s="44">
        <f>IFERROR(_xll.qlIndexFixing(Index3M,H3201,TRUE,_xll.ohTrigger(RecalcTrigger,Trigger3M)),NA())</f>
        <v>4.1094333344556238E-3</v>
      </c>
      <c r="L3201" s="44">
        <f>IFERROR(_xll.qlIndexFixing(Index6M,$H3201,TRUE,_xll.ohTrigger(RecalcTrigger,Trigger6M)),NA())</f>
        <v>4.5151808343325533E-3</v>
      </c>
      <c r="M3201" s="145">
        <f>IFERROR(_xll.qlIndexFixing(Index1Y,$H3201,TRUE,_xll.ohTrigger(RecalcTrigger,Trigger1Y)),NA())</f>
        <v>4.3998109088731604E-3</v>
      </c>
      <c r="N3201" s="144">
        <f>IFERROR(_xll.qlIndexFixing(ONIndex1M,I3201,TRUE,_xll.ohTrigger(RecalcTrigger,Trigger1M)),NA())</f>
        <v>3.8561028884398496E-3</v>
      </c>
      <c r="O3201" s="44">
        <f>IFERROR(_xll.qlIndexFixing(ONIndex3M,I3201,TRUE,_xll.ohTrigger(RecalcTrigger,Trigger3M)),NA())</f>
        <v>4.0977396348917949E-3</v>
      </c>
      <c r="P3201" s="44">
        <f>IFERROR(_xll.qlIndexFixing(ONIndex6M,I3201,TRUE,_xll.ohTrigger(RecalcTrigger,Trigger6M)),NA())</f>
        <v>4.5096652524279079E-3</v>
      </c>
      <c r="Q3201" s="145">
        <f>IFERROR(_xll.qlIndexFixing(ONIndex1Y,I3201,TRUE,_xll.ohTrigger(RecalcTrigger,Trigger1Y)),NA())</f>
        <v>4.3541174007888372E-3</v>
      </c>
    </row>
    <row r="3202" spans="2:17" x14ac:dyDescent="0.2">
      <c r="B3202" s="39" t="s">
        <v>42</v>
      </c>
      <c r="D3202" s="42">
        <f>_xll.qlCalendarAdvance(Calendar,$D3201,B3202,"f",FALSE)</f>
        <v>62212</v>
      </c>
      <c r="E3202" s="139">
        <f>_xll.qlInterestRateIndexValueDate(IndexON,D3202)</f>
        <v>62212</v>
      </c>
      <c r="F3202" s="155">
        <f>IFERROR(_xll.qlIndexFixing(IndexON,D3202,TRUE,_xll.ohTrigger(RecalcTrigger,TriggerON)),NA())</f>
        <v>3.9140360459111179E-3</v>
      </c>
      <c r="H3202" s="42">
        <f>_xll.qlCalendarAdvance(Calendar,$H3201,B3202,"f",FALSE)</f>
        <v>62212</v>
      </c>
      <c r="I3202" s="139">
        <f>_xll.qlInterestRateIndexValueDate(Index1M,$H3202)</f>
        <v>62215</v>
      </c>
      <c r="J3202" s="144">
        <f>IFERROR(_xll.qlIndexFixing(Index1M,$H3202,TRUE,_xll.ohTrigger(RecalcTrigger,Trigger1M)),NA())</f>
        <v>3.860979338653803E-3</v>
      </c>
      <c r="K3202" s="44">
        <f>IFERROR(_xll.qlIndexFixing(Index3M,H3202,TRUE,_xll.ohTrigger(RecalcTrigger,Trigger3M)),NA())</f>
        <v>4.1117050107985576E-3</v>
      </c>
      <c r="L3202" s="44">
        <f>IFERROR(_xll.qlIndexFixing(Index6M,$H3202,TRUE,_xll.ohTrigger(RecalcTrigger,Trigger6M)),NA())</f>
        <v>4.5148818556443315E-3</v>
      </c>
      <c r="M3202" s="145">
        <f>IFERROR(_xll.qlIndexFixing(Index1Y,$H3202,TRUE,_xll.ohTrigger(RecalcTrigger,Trigger1Y)),NA())</f>
        <v>4.4016070653970178E-3</v>
      </c>
      <c r="N3202" s="144">
        <f>IFERROR(_xll.qlIndexFixing(ONIndex1M,I3202,TRUE,_xll.ohTrigger(RecalcTrigger,Trigger1M)),NA())</f>
        <v>3.8579011294359589E-3</v>
      </c>
      <c r="O3202" s="44">
        <f>IFERROR(_xll.qlIndexFixing(ONIndex3M,I3202,TRUE,_xll.ohTrigger(RecalcTrigger,Trigger3M)),NA())</f>
        <v>4.0996332294529481E-3</v>
      </c>
      <c r="P3202" s="44">
        <f>IFERROR(_xll.qlIndexFixing(ONIndex6M,I3202,TRUE,_xll.ohTrigger(RecalcTrigger,Trigger6M)),NA())</f>
        <v>4.5102428264165439E-3</v>
      </c>
      <c r="Q3202" s="145">
        <f>IFERROR(_xll.qlIndexFixing(ONIndex1Y,I3202,TRUE,_xll.ohTrigger(RecalcTrigger,Trigger1Y)),NA())</f>
        <v>4.3558521389819305E-3</v>
      </c>
    </row>
    <row r="3203" spans="2:17" x14ac:dyDescent="0.2">
      <c r="B3203" s="39" t="s">
        <v>42</v>
      </c>
      <c r="D3203" s="42">
        <f>_xll.qlCalendarAdvance(Calendar,$D3202,B3203,"f",FALSE)</f>
        <v>62219</v>
      </c>
      <c r="E3203" s="139">
        <f>_xll.qlInterestRateIndexValueDate(IndexON,D3203)</f>
        <v>62219</v>
      </c>
      <c r="F3203" s="155">
        <f>IFERROR(_xll.qlIndexFixing(IndexON,D3203,TRUE,_xll.ohTrigger(RecalcTrigger,TriggerON)),NA())</f>
        <v>3.9155762506748459E-3</v>
      </c>
      <c r="H3203" s="42">
        <f>_xll.qlCalendarAdvance(Calendar,$H3202,B3203,"f",FALSE)</f>
        <v>62219</v>
      </c>
      <c r="I3203" s="139">
        <f>_xll.qlInterestRateIndexValueDate(Index1M,$H3203)</f>
        <v>62221</v>
      </c>
      <c r="J3203" s="144">
        <f>IFERROR(_xll.qlIndexFixing(Index1M,$H3203,TRUE,_xll.ohTrigger(RecalcTrigger,Trigger1M)),NA())</f>
        <v>3.8624486822752546E-3</v>
      </c>
      <c r="K3203" s="44">
        <f>IFERROR(_xll.qlIndexFixing(Index3M,H3203,TRUE,_xll.ohTrigger(RecalcTrigger,Trigger3M)),NA())</f>
        <v>4.1128156179016037E-3</v>
      </c>
      <c r="L3203" s="44">
        <f>IFERROR(_xll.qlIndexFixing(Index6M,$H3203,TRUE,_xll.ohTrigger(RecalcTrigger,Trigger6M)),NA())</f>
        <v>4.5145991705634655E-3</v>
      </c>
      <c r="M3203" s="145">
        <f>IFERROR(_xll.qlIndexFixing(Index1Y,$H3203,TRUE,_xll.ohTrigger(RecalcTrigger,Trigger1Y)),NA())</f>
        <v>4.4025293123717375E-3</v>
      </c>
      <c r="N3203" s="144">
        <f>IFERROR(_xll.qlIndexFixing(ONIndex1M,I3203,TRUE,_xll.ohTrigger(RecalcTrigger,Trigger1M)),NA())</f>
        <v>3.8592453494512569E-3</v>
      </c>
      <c r="O3203" s="44">
        <f>IFERROR(_xll.qlIndexFixing(ONIndex3M,I3203,TRUE,_xll.ohTrigger(RecalcTrigger,Trigger3M)),NA())</f>
        <v>4.1010485002335173E-3</v>
      </c>
      <c r="P3203" s="44">
        <f>IFERROR(_xll.qlIndexFixing(ONIndex6M,I3203,TRUE,_xll.ohTrigger(RecalcTrigger,Trigger6M)),NA())</f>
        <v>4.5106250591420149E-3</v>
      </c>
      <c r="Q3203" s="145">
        <f>IFERROR(_xll.qlIndexFixing(ONIndex1Y,I3203,TRUE,_xll.ohTrigger(RecalcTrigger,Trigger1Y)),NA())</f>
        <v>4.3571479299764349E-3</v>
      </c>
    </row>
    <row r="3204" spans="2:17" x14ac:dyDescent="0.2">
      <c r="B3204" s="39" t="s">
        <v>42</v>
      </c>
      <c r="D3204" s="42">
        <f>_xll.qlCalendarAdvance(Calendar,$D3203,B3204,"f",FALSE)</f>
        <v>62226</v>
      </c>
      <c r="E3204" s="139">
        <f>_xll.qlInterestRateIndexValueDate(IndexON,D3204)</f>
        <v>62226</v>
      </c>
      <c r="F3204" s="155">
        <f>IFERROR(_xll.qlIndexFixing(IndexON,D3204,TRUE,_xll.ohTrigger(RecalcTrigger,TriggerON)),NA())</f>
        <v>3.91711137758044E-3</v>
      </c>
      <c r="H3204" s="42">
        <f>_xll.qlCalendarAdvance(Calendar,$H3203,B3204,"f",FALSE)</f>
        <v>62226</v>
      </c>
      <c r="I3204" s="139">
        <f>_xll.qlInterestRateIndexValueDate(Index1M,$H3204)</f>
        <v>62228</v>
      </c>
      <c r="J3204" s="144">
        <f>IFERROR(_xll.qlIndexFixing(Index1M,$H3204,TRUE,_xll.ohTrigger(RecalcTrigger,Trigger1M)),NA())</f>
        <v>3.8640040101317608E-3</v>
      </c>
      <c r="K3204" s="44">
        <f>IFERROR(_xll.qlIndexFixing(Index3M,H3204,TRUE,_xll.ohTrigger(RecalcTrigger,Trigger3M)),NA())</f>
        <v>4.1144286009556826E-3</v>
      </c>
      <c r="L3204" s="44">
        <f>IFERROR(_xll.qlIndexFixing(Index6M,$H3204,TRUE,_xll.ohTrigger(RecalcTrigger,Trigger6M)),NA())</f>
        <v>4.5142262903081903E-3</v>
      </c>
      <c r="M3204" s="145">
        <f>IFERROR(_xll.qlIndexFixing(Index1Y,$H3204,TRUE,_xll.ohTrigger(RecalcTrigger,Trigger1Y)),NA())</f>
        <v>4.4038787290717613E-3</v>
      </c>
      <c r="N3204" s="144">
        <f>IFERROR(_xll.qlIndexFixing(ONIndex1M,I3204,TRUE,_xll.ohTrigger(RecalcTrigger,Trigger1M)),NA())</f>
        <v>3.860808763169743E-3</v>
      </c>
      <c r="O3204" s="44">
        <f>IFERROR(_xll.qlIndexFixing(ONIndex3M,I3204,TRUE,_xll.ohTrigger(RecalcTrigger,Trigger3M)),NA())</f>
        <v>4.1026943018085404E-3</v>
      </c>
      <c r="P3204" s="44">
        <f>IFERROR(_xll.qlIndexFixing(ONIndex6M,I3204,TRUE,_xll.ohTrigger(RecalcTrigger,Trigger6M)),NA())</f>
        <v>4.511015722323819E-3</v>
      </c>
      <c r="Q3204" s="145">
        <f>IFERROR(_xll.qlIndexFixing(ONIndex1Y,I3204,TRUE,_xll.ohTrigger(RecalcTrigger,Trigger1Y)),NA())</f>
        <v>4.3586539722273443E-3</v>
      </c>
    </row>
    <row r="3205" spans="2:17" x14ac:dyDescent="0.2">
      <c r="B3205" s="39" t="s">
        <v>42</v>
      </c>
      <c r="D3205" s="42">
        <f>_xll.qlCalendarAdvance(Calendar,$D3204,B3205,"f",FALSE)</f>
        <v>62233</v>
      </c>
      <c r="E3205" s="139">
        <f>_xll.qlInterestRateIndexValueDate(IndexON,D3205)</f>
        <v>62233</v>
      </c>
      <c r="F3205" s="155">
        <f>IFERROR(_xll.qlIndexFixing(IndexON,D3205,TRUE,_xll.ohTrigger(RecalcTrigger,TriggerON)),NA())</f>
        <v>3.9186414155167881E-3</v>
      </c>
      <c r="H3205" s="42">
        <f>_xll.qlCalendarAdvance(Calendar,$H3204,B3205,"f",FALSE)</f>
        <v>62233</v>
      </c>
      <c r="I3205" s="139">
        <f>_xll.qlInterestRateIndexValueDate(Index1M,$H3205)</f>
        <v>62235</v>
      </c>
      <c r="J3205" s="144">
        <f>IFERROR(_xll.qlIndexFixing(Index1M,$H3205,TRUE,_xll.ohTrigger(RecalcTrigger,Trigger1M)),NA())</f>
        <v>3.8655540906457064E-3</v>
      </c>
      <c r="K3205" s="44">
        <f>IFERROR(_xll.qlIndexFixing(Index3M,H3205,TRUE,_xll.ohTrigger(RecalcTrigger,Trigger3M)),NA())</f>
        <v>4.1160357314817342E-3</v>
      </c>
      <c r="L3205" s="44">
        <f>IFERROR(_xll.qlIndexFixing(Index6M,$H3205,TRUE,_xll.ohTrigger(RecalcTrigger,Trigger6M)),NA())</f>
        <v>4.5137925500734937E-3</v>
      </c>
      <c r="M3205" s="145">
        <f>IFERROR(_xll.qlIndexFixing(Index1Y,$H3205,TRUE,_xll.ohTrigger(RecalcTrigger,Trigger1Y)),NA())</f>
        <v>4.405221604036523E-3</v>
      </c>
      <c r="N3205" s="144">
        <f>IFERROR(_xll.qlIndexFixing(ONIndex1M,I3205,TRUE,_xll.ohTrigger(RecalcTrigger,Trigger1M)),NA())</f>
        <v>3.8623669500292834E-3</v>
      </c>
      <c r="O3205" s="44">
        <f>IFERROR(_xll.qlIndexFixing(ONIndex3M,I3205,TRUE,_xll.ohTrigger(RecalcTrigger,Trigger3M)),NA())</f>
        <v>4.1043343323199366E-3</v>
      </c>
      <c r="P3205" s="44">
        <f>IFERROR(_xll.qlIndexFixing(ONIndex6M,I3205,TRUE,_xll.ohTrigger(RecalcTrigger,Trigger6M)),NA())</f>
        <v>4.5113467751889402E-3</v>
      </c>
      <c r="Q3205" s="145">
        <f>IFERROR(_xll.qlIndexFixing(ONIndex1Y,I3205,TRUE,_xll.ohTrigger(RecalcTrigger,Trigger1Y)),NA())</f>
        <v>4.360153848050885E-3</v>
      </c>
    </row>
    <row r="3206" spans="2:17" x14ac:dyDescent="0.2">
      <c r="B3206" s="39" t="s">
        <v>42</v>
      </c>
      <c r="D3206" s="42">
        <f>_xll.qlCalendarAdvance(Calendar,$D3205,B3206,"f",FALSE)</f>
        <v>62240</v>
      </c>
      <c r="E3206" s="139">
        <f>_xll.qlInterestRateIndexValueDate(IndexON,D3206)</f>
        <v>62240</v>
      </c>
      <c r="F3206" s="155">
        <f>IFERROR(_xll.qlIndexFixing(IndexON,D3206,TRUE,_xll.ohTrigger(RecalcTrigger,TriggerON)),NA())</f>
        <v>3.9201663528931618E-3</v>
      </c>
      <c r="H3206" s="42">
        <f>_xll.qlCalendarAdvance(Calendar,$H3205,B3206,"f",FALSE)</f>
        <v>62240</v>
      </c>
      <c r="I3206" s="139">
        <f>_xll.qlInterestRateIndexValueDate(Index1M,$H3206)</f>
        <v>62242</v>
      </c>
      <c r="J3206" s="144">
        <f>IFERROR(_xll.qlIndexFixing(Index1M,$H3206,TRUE,_xll.ohTrigger(RecalcTrigger,Trigger1M)),NA())</f>
        <v>3.8670989122163713E-3</v>
      </c>
      <c r="K3206" s="44">
        <f>IFERROR(_xll.qlIndexFixing(Index3M,H3206,TRUE,_xll.ohTrigger(RecalcTrigger,Trigger3M)),NA())</f>
        <v>4.117636996648283E-3</v>
      </c>
      <c r="L3206" s="44">
        <f>IFERROR(_xll.qlIndexFixing(Index6M,$H3206,TRUE,_xll.ohTrigger(RecalcTrigger,Trigger6M)),NA())</f>
        <v>4.5133816249534747E-3</v>
      </c>
      <c r="M3206" s="145">
        <f>IFERROR(_xll.qlIndexFixing(Index1Y,$H3206,TRUE,_xll.ohTrigger(RecalcTrigger,Trigger1Y)),NA())</f>
        <v>4.4065579234894249E-3</v>
      </c>
      <c r="N3206" s="144">
        <f>IFERROR(_xll.qlIndexFixing(ONIndex1M,I3206,TRUE,_xll.ohTrigger(RecalcTrigger,Trigger1M)),NA())</f>
        <v>3.863919898599022E-3</v>
      </c>
      <c r="O3206" s="44">
        <f>IFERROR(_xll.qlIndexFixing(ONIndex3M,I3206,TRUE,_xll.ohTrigger(RecalcTrigger,Trigger3M)),NA())</f>
        <v>4.1059685787381284E-3</v>
      </c>
      <c r="P3206" s="44">
        <f>IFERROR(_xll.qlIndexFixing(ONIndex6M,I3206,TRUE,_xll.ohTrigger(RecalcTrigger,Trigger6M)),NA())</f>
        <v>4.5116181299675873E-3</v>
      </c>
      <c r="Q3206" s="145">
        <f>IFERROR(_xll.qlIndexFixing(ONIndex1Y,I3206,TRUE,_xll.ohTrigger(RecalcTrigger,Trigger1Y)),NA())</f>
        <v>4.3616475436980551E-3</v>
      </c>
    </row>
    <row r="3207" spans="2:17" x14ac:dyDescent="0.2">
      <c r="B3207" s="39" t="s">
        <v>42</v>
      </c>
      <c r="D3207" s="42">
        <f>_xll.qlCalendarAdvance(Calendar,$D3206,B3207,"f",FALSE)</f>
        <v>62247</v>
      </c>
      <c r="E3207" s="139">
        <f>_xll.qlInterestRateIndexValueDate(IndexON,D3207)</f>
        <v>62247</v>
      </c>
      <c r="F3207" s="155">
        <f>IFERROR(_xll.qlIndexFixing(IndexON,D3207,TRUE,_xll.ohTrigger(RecalcTrigger,TriggerON)),NA())</f>
        <v>3.9216861785984491E-3</v>
      </c>
      <c r="H3207" s="42">
        <f>_xll.qlCalendarAdvance(Calendar,$H3206,B3207,"f",FALSE)</f>
        <v>62247</v>
      </c>
      <c r="I3207" s="139">
        <f>_xll.qlInterestRateIndexValueDate(Index1M,$H3207)</f>
        <v>62249</v>
      </c>
      <c r="J3207" s="144">
        <f>IFERROR(_xll.qlIndexFixing(Index1M,$H3207,TRUE,_xll.ohTrigger(RecalcTrigger,Trigger1M)),NA())</f>
        <v>3.8686384632230508E-3</v>
      </c>
      <c r="K3207" s="44">
        <f>IFERROR(_xll.qlIndexFixing(Index3M,H3207,TRUE,_xll.ohTrigger(RecalcTrigger,Trigger3M)),NA())</f>
        <v>4.1192323836247236E-3</v>
      </c>
      <c r="L3207" s="44">
        <f>IFERROR(_xll.qlIndexFixing(Index6M,$H3207,TRUE,_xll.ohTrigger(RecalcTrigger,Trigger6M)),NA())</f>
        <v>4.5128390907518672E-3</v>
      </c>
      <c r="M3207" s="145">
        <f>IFERROR(_xll.qlIndexFixing(Index1Y,$H3207,TRUE,_xll.ohTrigger(RecalcTrigger,Trigger1Y)),NA())</f>
        <v>4.407887673653652E-3</v>
      </c>
      <c r="N3207" s="144">
        <f>IFERROR(_xll.qlIndexFixing(ONIndex1M,I3207,TRUE,_xll.ohTrigger(RecalcTrigger,Trigger1M)),NA())</f>
        <v>3.8654675972082941E-3</v>
      </c>
      <c r="O3207" s="44">
        <f>IFERROR(_xll.qlIndexFixing(ONIndex3M,I3207,TRUE,_xll.ohTrigger(RecalcTrigger,Trigger3M)),NA())</f>
        <v>4.1075970285131547E-3</v>
      </c>
      <c r="P3207" s="44">
        <f>IFERROR(_xll.qlIndexFixing(ONIndex6M,I3207,TRUE,_xll.ohTrigger(RecalcTrigger,Trigger6M)),NA())</f>
        <v>4.5118296989699047E-3</v>
      </c>
      <c r="Q3207" s="145">
        <f>IFERROR(_xll.qlIndexFixing(ONIndex1Y,I3207,TRUE,_xll.ohTrigger(RecalcTrigger,Trigger1Y)),NA())</f>
        <v>4.3631350454997886E-3</v>
      </c>
    </row>
    <row r="3208" spans="2:17" x14ac:dyDescent="0.2">
      <c r="B3208" s="39" t="s">
        <v>42</v>
      </c>
      <c r="D3208" s="42">
        <f>_xll.qlCalendarAdvance(Calendar,$D3207,B3208,"f",FALSE)</f>
        <v>62254</v>
      </c>
      <c r="E3208" s="139">
        <f>_xll.qlInterestRateIndexValueDate(IndexON,D3208)</f>
        <v>62254</v>
      </c>
      <c r="F3208" s="155">
        <f>IFERROR(_xll.qlIndexFixing(IndexON,D3208,TRUE,_xll.ohTrigger(RecalcTrigger,TriggerON)),NA())</f>
        <v>3.9232008811218577E-3</v>
      </c>
      <c r="H3208" s="42">
        <f>_xll.qlCalendarAdvance(Calendar,$H3207,B3208,"f",FALSE)</f>
        <v>62254</v>
      </c>
      <c r="I3208" s="139">
        <f>_xll.qlInterestRateIndexValueDate(Index1M,$H3208)</f>
        <v>62256</v>
      </c>
      <c r="J3208" s="144">
        <f>IFERROR(_xll.qlIndexFixing(Index1M,$H3208,TRUE,_xll.ohTrigger(RecalcTrigger,Trigger1M)),NA())</f>
        <v>3.8701727320675228E-3</v>
      </c>
      <c r="K3208" s="44">
        <f>IFERROR(_xll.qlIndexFixing(Index3M,H3208,TRUE,_xll.ohTrigger(RecalcTrigger,Trigger3M)),NA())</f>
        <v>4.1208218795761049E-3</v>
      </c>
      <c r="L3208" s="44">
        <f>IFERROR(_xll.qlIndexFixing(Index6M,$H3208,TRUE,_xll.ohTrigger(RecalcTrigger,Trigger6M)),NA())</f>
        <v>4.5122354540990733E-3</v>
      </c>
      <c r="M3208" s="145">
        <f>IFERROR(_xll.qlIndexFixing(Index1Y,$H3208,TRUE,_xll.ohTrigger(RecalcTrigger,Trigger1Y)),NA())</f>
        <v>4.4092108407526084E-3</v>
      </c>
      <c r="N3208" s="144">
        <f>IFERROR(_xll.qlIndexFixing(ONIndex1M,I3208,TRUE,_xll.ohTrigger(RecalcTrigger,Trigger1M)),NA())</f>
        <v>3.8670100342663716E-3</v>
      </c>
      <c r="O3208" s="44">
        <f>IFERROR(_xll.qlIndexFixing(ONIndex3M,I3208,TRUE,_xll.ohTrigger(RecalcTrigger,Trigger3M)),NA())</f>
        <v>4.1092196686154381E-3</v>
      </c>
      <c r="P3208" s="44">
        <f>IFERROR(_xll.qlIndexFixing(ONIndex6M,I3208,TRUE,_xll.ohTrigger(RecalcTrigger,Trigger6M)),NA())</f>
        <v>4.5119813945859732E-3</v>
      </c>
      <c r="Q3208" s="145">
        <f>IFERROR(_xll.qlIndexFixing(ONIndex1Y,I3208,TRUE,_xll.ohTrigger(RecalcTrigger,Trigger1Y)),NA())</f>
        <v>4.3646163397870197E-3</v>
      </c>
    </row>
    <row r="3209" spans="2:17" x14ac:dyDescent="0.2">
      <c r="B3209" s="39" t="s">
        <v>42</v>
      </c>
      <c r="D3209" s="42">
        <f>_xll.qlCalendarAdvance(Calendar,$D3208,B3209,"f",FALSE)</f>
        <v>62261</v>
      </c>
      <c r="E3209" s="139">
        <f>_xll.qlInterestRateIndexValueDate(IndexON,D3209)</f>
        <v>62261</v>
      </c>
      <c r="F3209" s="155">
        <f>IFERROR(_xll.qlIndexFixing(IndexON,D3209,TRUE,_xll.ohTrigger(RecalcTrigger,TriggerON)),NA())</f>
        <v>3.9247104495121476E-3</v>
      </c>
      <c r="H3209" s="42">
        <f>_xll.qlCalendarAdvance(Calendar,$H3208,B3209,"f",FALSE)</f>
        <v>62261</v>
      </c>
      <c r="I3209" s="139">
        <f>_xll.qlInterestRateIndexValueDate(Index1M,$H3209)</f>
        <v>62263</v>
      </c>
      <c r="J3209" s="144">
        <f>IFERROR(_xll.qlIndexFixing(Index1M,$H3209,TRUE,_xll.ohTrigger(RecalcTrigger,Trigger1M)),NA())</f>
        <v>3.8717017071390747E-3</v>
      </c>
      <c r="K3209" s="44">
        <f>IFERROR(_xll.qlIndexFixing(Index3M,H3209,TRUE,_xll.ohTrigger(RecalcTrigger,Trigger3M)),NA())</f>
        <v>4.1224054716735587E-3</v>
      </c>
      <c r="L3209" s="44">
        <f>IFERROR(_xll.qlIndexFixing(Index6M,$H3209,TRUE,_xll.ohTrigger(RecalcTrigger,Trigger6M)),NA())</f>
        <v>4.5115706271475495E-3</v>
      </c>
      <c r="M3209" s="145">
        <f>IFERROR(_xll.qlIndexFixing(Index1Y,$H3209,TRUE,_xll.ohTrigger(RecalcTrigger,Trigger1Y)),NA())</f>
        <v>4.4105274110099162E-3</v>
      </c>
      <c r="N3209" s="144">
        <f>IFERROR(_xll.qlIndexFixing(ONIndex1M,I3209,TRUE,_xll.ohTrigger(RecalcTrigger,Trigger1M)),NA())</f>
        <v>3.8685471981825259E-3</v>
      </c>
      <c r="O3209" s="44">
        <f>IFERROR(_xll.qlIndexFixing(ONIndex3M,I3209,TRUE,_xll.ohTrigger(RecalcTrigger,Trigger3M)),NA())</f>
        <v>4.1108364863351454E-3</v>
      </c>
      <c r="P3209" s="44">
        <f>IFERROR(_xll.qlIndexFixing(ONIndex6M,I3209,TRUE,_xll.ohTrigger(RecalcTrigger,Trigger6M)),NA())</f>
        <v>4.5120731288861293E-3</v>
      </c>
      <c r="Q3209" s="145">
        <f>IFERROR(_xll.qlIndexFixing(ONIndex1Y,I3209,TRUE,_xll.ohTrigger(RecalcTrigger,Trigger1Y)),NA())</f>
        <v>4.3660914128906825E-3</v>
      </c>
    </row>
    <row r="3210" spans="2:17" x14ac:dyDescent="0.2">
      <c r="B3210" s="39" t="s">
        <v>42</v>
      </c>
      <c r="D3210" s="42">
        <f>_xll.qlCalendarAdvance(Calendar,$D3209,B3210,"f",FALSE)</f>
        <v>62268</v>
      </c>
      <c r="E3210" s="139">
        <f>_xll.qlInterestRateIndexValueDate(IndexON,D3210)</f>
        <v>62268</v>
      </c>
      <c r="F3210" s="155">
        <f>IFERROR(_xll.qlIndexFixing(IndexON,D3210,TRUE,_xll.ohTrigger(RecalcTrigger,TriggerON)),NA())</f>
        <v>3.9262148720187184E-3</v>
      </c>
      <c r="H3210" s="42">
        <f>_xll.qlCalendarAdvance(Calendar,$H3209,B3210,"f",FALSE)</f>
        <v>62268</v>
      </c>
      <c r="I3210" s="139">
        <f>_xll.qlInterestRateIndexValueDate(Index1M,$H3210)</f>
        <v>62270</v>
      </c>
      <c r="J3210" s="144">
        <f>IFERROR(_xll.qlIndexFixing(Index1M,$H3210,TRUE,_xll.ohTrigger(RecalcTrigger,Trigger1M)),NA())</f>
        <v>3.8732253768195002E-3</v>
      </c>
      <c r="K3210" s="44">
        <f>IFERROR(_xll.qlIndexFixing(Index3M,H3210,TRUE,_xll.ohTrigger(RecalcTrigger,Trigger3M)),NA())</f>
        <v>4.1239831470821341E-3</v>
      </c>
      <c r="L3210" s="44">
        <f>IFERROR(_xll.qlIndexFixing(Index6M,$H3210,TRUE,_xll.ohTrigger(RecalcTrigger,Trigger6M)),NA())</f>
        <v>4.5107078740122446E-3</v>
      </c>
      <c r="M3210" s="145">
        <f>IFERROR(_xll.qlIndexFixing(Index1Y,$H3210,TRUE,_xll.ohTrigger(RecalcTrigger,Trigger1Y)),NA())</f>
        <v>4.4118373706489794E-3</v>
      </c>
      <c r="N3210" s="144">
        <f>IFERROR(_xll.qlIndexFixing(ONIndex1M,I3210,TRUE,_xll.ohTrigger(RecalcTrigger,Trigger1M)),NA())</f>
        <v>3.8700790772860927E-3</v>
      </c>
      <c r="O3210" s="44">
        <f>IFERROR(_xll.qlIndexFixing(ONIndex3M,I3210,TRUE,_xll.ohTrigger(RecalcTrigger,Trigger3M)),NA())</f>
        <v>4.1124474689624435E-3</v>
      </c>
      <c r="P3210" s="44">
        <f>IFERROR(_xll.qlIndexFixing(ONIndex6M,I3210,TRUE,_xll.ohTrigger(RecalcTrigger,Trigger6M)),NA())</f>
        <v>4.5121048144203257E-3</v>
      </c>
      <c r="Q3210" s="145">
        <f>IFERROR(_xll.qlIndexFixing(ONIndex1Y,I3210,TRUE,_xll.ohTrigger(RecalcTrigger,Trigger1Y)),NA())</f>
        <v>4.367560251061775E-3</v>
      </c>
    </row>
    <row r="3211" spans="2:17" x14ac:dyDescent="0.2">
      <c r="B3211" s="39" t="s">
        <v>42</v>
      </c>
      <c r="D3211" s="42">
        <f>_xll.qlCalendarAdvance(Calendar,$D3210,B3211,"f",FALSE)</f>
        <v>62275</v>
      </c>
      <c r="E3211" s="139">
        <f>_xll.qlInterestRateIndexValueDate(IndexON,D3211)</f>
        <v>62275</v>
      </c>
      <c r="F3211" s="155">
        <f>IFERROR(_xll.qlIndexFixing(IndexON,D3211,TRUE,_xll.ohTrigger(RecalcTrigger,TriggerON)),NA())</f>
        <v>3.9277141375304581E-3</v>
      </c>
      <c r="H3211" s="42">
        <f>_xll.qlCalendarAdvance(Calendar,$H3210,B3211,"f",FALSE)</f>
        <v>62275</v>
      </c>
      <c r="I3211" s="139">
        <f>_xll.qlInterestRateIndexValueDate(Index1M,$H3211)</f>
        <v>62277</v>
      </c>
      <c r="J3211" s="144">
        <f>IFERROR(_xll.qlIndexFixing(Index1M,$H3211,TRUE,_xll.ohTrigger(RecalcTrigger,Trigger1M)),NA())</f>
        <v>3.8747437295080789E-3</v>
      </c>
      <c r="K3211" s="44">
        <f>IFERROR(_xll.qlIndexFixing(Index3M,H3211,TRUE,_xll.ohTrigger(RecalcTrigger,Trigger3M)),NA())</f>
        <v>4.1255548929703574E-3</v>
      </c>
      <c r="L3211" s="44">
        <f>IFERROR(_xll.qlIndexFixing(Index6M,$H3211,TRUE,_xll.ohTrigger(RecalcTrigger,Trigger6M)),NA())</f>
        <v>4.5099071288697938E-3</v>
      </c>
      <c r="M3211" s="145">
        <f>IFERROR(_xll.qlIndexFixing(Index1Y,$H3211,TRUE,_xll.ohTrigger(RecalcTrigger,Trigger1Y)),NA())</f>
        <v>4.4131407058932018E-3</v>
      </c>
      <c r="N3211" s="144">
        <f>IFERROR(_xll.qlIndexFixing(ONIndex1M,I3211,TRUE,_xll.ohTrigger(RecalcTrigger,Trigger1M)),NA())</f>
        <v>3.8716056601462157E-3</v>
      </c>
      <c r="O3211" s="44">
        <f>IFERROR(_xll.qlIndexFixing(ONIndex3M,I3211,TRUE,_xll.ohTrigger(RecalcTrigger,Trigger3M)),NA())</f>
        <v>4.1140526034677549E-3</v>
      </c>
      <c r="P3211" s="44">
        <f>IFERROR(_xll.qlIndexFixing(ONIndex6M,I3211,TRUE,_xll.ohTrigger(RecalcTrigger,Trigger6M)),NA())</f>
        <v>4.5120763632588989E-3</v>
      </c>
      <c r="Q3211" s="145">
        <f>IFERROR(_xll.qlIndexFixing(ONIndex1Y,I3211,TRUE,_xll.ohTrigger(RecalcTrigger,Trigger1Y)),NA())</f>
        <v>4.3690228407111675E-3</v>
      </c>
    </row>
    <row r="3212" spans="2:17" x14ac:dyDescent="0.2">
      <c r="B3212" s="39" t="s">
        <v>42</v>
      </c>
      <c r="D3212" s="42">
        <f>_xll.qlCalendarAdvance(Calendar,$D3211,B3212,"f",FALSE)</f>
        <v>62282</v>
      </c>
      <c r="E3212" s="139">
        <f>_xll.qlInterestRateIndexValueDate(IndexON,D3212)</f>
        <v>62282</v>
      </c>
      <c r="F3212" s="155">
        <f>IFERROR(_xll.qlIndexFixing(IndexON,D3212,TRUE,_xll.ohTrigger(RecalcTrigger,TriggerON)),NA())</f>
        <v>3.9292082349362545E-3</v>
      </c>
      <c r="H3212" s="42">
        <f>_xll.qlCalendarAdvance(Calendar,$H3211,B3212,"f",FALSE)</f>
        <v>62282</v>
      </c>
      <c r="I3212" s="139">
        <f>_xll.qlInterestRateIndexValueDate(Index1M,$H3212)</f>
        <v>62284</v>
      </c>
      <c r="J3212" s="144">
        <f>IFERROR(_xll.qlIndexFixing(Index1M,$H3212,TRUE,_xll.ohTrigger(RecalcTrigger,Trigger1M)),NA())</f>
        <v>3.8762567535940984E-3</v>
      </c>
      <c r="K3212" s="44">
        <f>IFERROR(_xll.qlIndexFixing(Index3M,H3212,TRUE,_xll.ohTrigger(RecalcTrigger,Trigger3M)),NA())</f>
        <v>4.1271206965067522E-3</v>
      </c>
      <c r="L3212" s="44">
        <f>IFERROR(_xll.qlIndexFixing(Index6M,$H3212,TRUE,_xll.ohTrigger(RecalcTrigger,Trigger6M)),NA())</f>
        <v>4.5090449087946717E-3</v>
      </c>
      <c r="M3212" s="145">
        <f>IFERROR(_xll.qlIndexFixing(Index1Y,$H3212,TRUE,_xll.ohTrigger(RecalcTrigger,Trigger1Y)),NA())</f>
        <v>4.4144374029664252E-3</v>
      </c>
      <c r="N3212" s="144">
        <f>IFERROR(_xll.qlIndexFixing(ONIndex1M,I3212,TRUE,_xll.ohTrigger(RecalcTrigger,Trigger1M)),NA())</f>
        <v>3.8731269349323583E-3</v>
      </c>
      <c r="O3212" s="44">
        <f>IFERROR(_xll.qlIndexFixing(ONIndex3M,I3212,TRUE,_xll.ohTrigger(RecalcTrigger,Trigger3M)),NA())</f>
        <v>4.1156518771412465E-3</v>
      </c>
      <c r="P3212" s="44">
        <f>IFERROR(_xll.qlIndexFixing(ONIndex6M,I3212,TRUE,_xll.ohTrigger(RecalcTrigger,Trigger6M)),NA())</f>
        <v>4.5119876877919296E-3</v>
      </c>
      <c r="Q3212" s="145">
        <f>IFERROR(_xll.qlIndexFixing(ONIndex1Y,I3212,TRUE,_xll.ohTrigger(RecalcTrigger,Trigger1Y)),NA())</f>
        <v>4.370479168089858E-3</v>
      </c>
    </row>
    <row r="3213" spans="2:17" x14ac:dyDescent="0.2">
      <c r="B3213" s="39" t="s">
        <v>42</v>
      </c>
      <c r="D3213" s="42">
        <f>_xll.qlCalendarAdvance(Calendar,$D3212,B3213,"f",FALSE)</f>
        <v>62289</v>
      </c>
      <c r="E3213" s="139">
        <f>_xll.qlInterestRateIndexValueDate(IndexON,D3213)</f>
        <v>62289</v>
      </c>
      <c r="F3213" s="155">
        <f>IFERROR(_xll.qlIndexFixing(IndexON,D3213,TRUE,_xll.ohTrigger(RecalcTrigger,TriggerON)),NA())</f>
        <v>3.9306971525654433E-3</v>
      </c>
      <c r="H3213" s="42">
        <f>_xll.qlCalendarAdvance(Calendar,$H3212,B3213,"f",FALSE)</f>
        <v>62289</v>
      </c>
      <c r="I3213" s="139">
        <f>_xll.qlInterestRateIndexValueDate(Index1M,$H3213)</f>
        <v>62291</v>
      </c>
      <c r="J3213" s="144">
        <f>IFERROR(_xll.qlIndexFixing(Index1M,$H3213,TRUE,_xll.ohTrigger(RecalcTrigger,Trigger1M)),NA())</f>
        <v>3.8777644374693443E-3</v>
      </c>
      <c r="K3213" s="44">
        <f>IFERROR(_xll.qlIndexFixing(Index3M,H3213,TRUE,_xll.ohTrigger(RecalcTrigger,Trigger3M)),NA())</f>
        <v>4.128680544860713E-3</v>
      </c>
      <c r="L3213" s="44">
        <f>IFERROR(_xll.qlIndexFixing(Index6M,$H3213,TRUE,_xll.ohTrigger(RecalcTrigger,Trigger6M)),NA())</f>
        <v>4.5081211259599277E-3</v>
      </c>
      <c r="M3213" s="145">
        <f>IFERROR(_xll.qlIndexFixing(Index1Y,$H3213,TRUE,_xll.ohTrigger(RecalcTrigger,Trigger1Y)),NA())</f>
        <v>4.415727448092272E-3</v>
      </c>
      <c r="N3213" s="144">
        <f>IFERROR(_xll.qlIndexFixing(ONIndex1M,I3213,TRUE,_xll.ohTrigger(RecalcTrigger,Trigger1M)),NA())</f>
        <v>3.8746428901337282E-3</v>
      </c>
      <c r="O3213" s="44">
        <f>IFERROR(_xll.qlIndexFixing(ONIndex3M,I3213,TRUE,_xll.ohTrigger(RecalcTrigger,Trigger3M)),NA())</f>
        <v>4.1172452771931489E-3</v>
      </c>
      <c r="P3213" s="44">
        <f>IFERROR(_xll.qlIndexFixing(ONIndex6M,I3213,TRUE,_xll.ohTrigger(RecalcTrigger,Trigger6M)),NA())</f>
        <v>4.5118387004094984E-3</v>
      </c>
      <c r="Q3213" s="145">
        <f>IFERROR(_xll.qlIndexFixing(ONIndex1Y,I3213,TRUE,_xll.ohTrigger(RecalcTrigger,Trigger1Y)),NA())</f>
        <v>4.3719292193689085E-3</v>
      </c>
    </row>
    <row r="3214" spans="2:17" x14ac:dyDescent="0.2">
      <c r="B3214" s="39" t="s">
        <v>42</v>
      </c>
      <c r="D3214" s="42">
        <f>_xll.qlCalendarAdvance(Calendar,$D3213,B3214,"f",FALSE)</f>
        <v>62296</v>
      </c>
      <c r="E3214" s="139">
        <f>_xll.qlInterestRateIndexValueDate(IndexON,D3214)</f>
        <v>62296</v>
      </c>
      <c r="F3214" s="155">
        <f>IFERROR(_xll.qlIndexFixing(IndexON,D3214,TRUE,_xll.ohTrigger(RecalcTrigger,TriggerON)),NA())</f>
        <v>3.9321808792269763E-3</v>
      </c>
      <c r="H3214" s="42">
        <f>_xll.qlCalendarAdvance(Calendar,$H3213,B3214,"f",FALSE)</f>
        <v>62296</v>
      </c>
      <c r="I3214" s="139">
        <f>_xll.qlInterestRateIndexValueDate(Index1M,$H3214)</f>
        <v>62298</v>
      </c>
      <c r="J3214" s="144">
        <f>IFERROR(_xll.qlIndexFixing(Index1M,$H3214,TRUE,_xll.ohTrigger(RecalcTrigger,Trigger1M)),NA())</f>
        <v>3.8792667695231042E-3</v>
      </c>
      <c r="K3214" s="44">
        <f>IFERROR(_xll.qlIndexFixing(Index3M,H3214,TRUE,_xll.ohTrigger(RecalcTrigger,Trigger3M)),NA())</f>
        <v>4.1302344251981579E-3</v>
      </c>
      <c r="L3214" s="44">
        <f>IFERROR(_xll.qlIndexFixing(Index6M,$H3214,TRUE,_xll.ohTrigger(RecalcTrigger,Trigger6M)),NA())</f>
        <v>4.5071356925446299E-3</v>
      </c>
      <c r="M3214" s="145">
        <f>IFERROR(_xll.qlIndexFixing(Index1Y,$H3214,TRUE,_xll.ohTrigger(RecalcTrigger,Trigger1Y)),NA())</f>
        <v>4.417010827494584E-3</v>
      </c>
      <c r="N3214" s="144">
        <f>IFERROR(_xll.qlIndexFixing(ONIndex1M,I3214,TRUE,_xll.ohTrigger(RecalcTrigger,Trigger1M)),NA())</f>
        <v>3.8761535142395331E-3</v>
      </c>
      <c r="O3214" s="44">
        <f>IFERROR(_xll.qlIndexFixing(ONIndex3M,I3214,TRUE,_xll.ohTrigger(RecalcTrigger,Trigger3M)),NA())</f>
        <v>4.118832790833693E-3</v>
      </c>
      <c r="P3214" s="44">
        <f>IFERROR(_xll.qlIndexFixing(ONIndex6M,I3214,TRUE,_xll.ohTrigger(RecalcTrigger,Trigger6M)),NA())</f>
        <v>4.5116293132618779E-3</v>
      </c>
      <c r="Q3214" s="145">
        <f>IFERROR(_xll.qlIndexFixing(ONIndex1Y,I3214,TRUE,_xll.ohTrigger(RecalcTrigger,Trigger1Y)),NA())</f>
        <v>4.3733729810391253E-3</v>
      </c>
    </row>
    <row r="3215" spans="2:17" x14ac:dyDescent="0.2">
      <c r="B3215" s="39" t="s">
        <v>42</v>
      </c>
      <c r="D3215" s="42">
        <f>_xll.qlCalendarAdvance(Calendar,$D3214,B3215,"f",FALSE)</f>
        <v>62303</v>
      </c>
      <c r="E3215" s="139">
        <f>_xll.qlInterestRateIndexValueDate(IndexON,D3215)</f>
        <v>62303</v>
      </c>
      <c r="F3215" s="155">
        <f>IFERROR(_xll.qlIndexFixing(IndexON,D3215,TRUE,_xll.ohTrigger(RecalcTrigger,TriggerON)),NA())</f>
        <v>3.9336594037298056E-3</v>
      </c>
      <c r="H3215" s="42">
        <f>_xll.qlCalendarAdvance(Calendar,$H3214,B3215,"f",FALSE)</f>
        <v>62303</v>
      </c>
      <c r="I3215" s="139">
        <f>_xll.qlInterestRateIndexValueDate(Index1M,$H3215)</f>
        <v>62305</v>
      </c>
      <c r="J3215" s="144">
        <f>IFERROR(_xll.qlIndexFixing(Index1M,$H3215,TRUE,_xll.ohTrigger(RecalcTrigger,Trigger1M)),NA())</f>
        <v>3.8803815141758968E-3</v>
      </c>
      <c r="K3215" s="44">
        <f>IFERROR(_xll.qlIndexFixing(Index3M,H3215,TRUE,_xll.ohTrigger(RecalcTrigger,Trigger3M)),NA())</f>
        <v>4.1317823246858742E-3</v>
      </c>
      <c r="L3215" s="44">
        <f>IFERROR(_xll.qlIndexFixing(Index6M,$H3215,TRUE,_xll.ohTrigger(RecalcTrigger,Trigger6M)),NA())</f>
        <v>4.5062917503137486E-3</v>
      </c>
      <c r="M3215" s="145">
        <f>IFERROR(_xll.qlIndexFixing(Index1Y,$H3215,TRUE,_xll.ohTrigger(RecalcTrigger,Trigger1Y)),NA())</f>
        <v>4.4182875273967651E-3</v>
      </c>
      <c r="N3215" s="144">
        <f>IFERROR(_xll.qlIndexFixing(ONIndex1M,I3215,TRUE,_xll.ohTrigger(RecalcTrigger,Trigger1M)),NA())</f>
        <v>3.8776587955791086E-3</v>
      </c>
      <c r="O3215" s="44">
        <f>IFERROR(_xll.qlIndexFixing(ONIndex3M,I3215,TRUE,_xll.ohTrigger(RecalcTrigger,Trigger3M)),NA())</f>
        <v>4.1204144052731095E-3</v>
      </c>
      <c r="P3215" s="44">
        <f>IFERROR(_xll.qlIndexFixing(ONIndex6M,I3215,TRUE,_xll.ohTrigger(RecalcTrigger,Trigger6M)),NA())</f>
        <v>4.5113594387391487E-3</v>
      </c>
      <c r="Q3215" s="145">
        <f>IFERROR(_xll.qlIndexFixing(ONIndex1Y,I3215,TRUE,_xll.ohTrigger(RecalcTrigger,Trigger1Y)),NA())</f>
        <v>4.3748104394314424E-3</v>
      </c>
    </row>
    <row r="3216" spans="2:17" x14ac:dyDescent="0.2">
      <c r="B3216" s="39" t="s">
        <v>42</v>
      </c>
      <c r="D3216" s="42">
        <f>_xll.qlCalendarAdvance(Calendar,$D3215,B3216,"f",FALSE)</f>
        <v>62310</v>
      </c>
      <c r="E3216" s="139">
        <f>_xll.qlInterestRateIndexValueDate(IndexON,D3216)</f>
        <v>62310</v>
      </c>
      <c r="F3216" s="155">
        <f>IFERROR(_xll.qlIndexFixing(IndexON,D3216,TRUE,_xll.ohTrigger(RecalcTrigger,TriggerON)),NA())</f>
        <v>3.9351327145631387E-3</v>
      </c>
      <c r="H3216" s="42">
        <f>_xll.qlCalendarAdvance(Calendar,$H3215,B3216,"f",FALSE)</f>
        <v>62310</v>
      </c>
      <c r="I3216" s="139">
        <f>_xll.qlInterestRateIndexValueDate(Index1M,$H3216)</f>
        <v>62312</v>
      </c>
      <c r="J3216" s="144">
        <f>IFERROR(_xll.qlIndexFixing(Index1M,$H3216,TRUE,_xll.ohTrigger(RecalcTrigger,Trigger1M)),NA())</f>
        <v>3.8822553317308106E-3</v>
      </c>
      <c r="K3216" s="44">
        <f>IFERROR(_xll.qlIndexFixing(Index3M,H3216,TRUE,_xll.ohTrigger(RecalcTrigger,Trigger3M)),NA())</f>
        <v>4.1333242304949936E-3</v>
      </c>
      <c r="L3216" s="44">
        <f>IFERROR(_xll.qlIndexFixing(Index6M,$H3216,TRUE,_xll.ohTrigger(RecalcTrigger,Trigger6M)),NA())</f>
        <v>4.5049795227212978E-3</v>
      </c>
      <c r="M3216" s="145">
        <f>IFERROR(_xll.qlIndexFixing(Index1Y,$H3216,TRUE,_xll.ohTrigger(RecalcTrigger,Trigger1Y)),NA())</f>
        <v>4.419557534023533E-3</v>
      </c>
      <c r="N3216" s="144">
        <f>IFERROR(_xll.qlIndexFixing(ONIndex1M,I3216,TRUE,_xll.ohTrigger(RecalcTrigger,Trigger1M)),NA())</f>
        <v>3.8791587225617263E-3</v>
      </c>
      <c r="O3216" s="44">
        <f>IFERROR(_xll.qlIndexFixing(ONIndex3M,I3216,TRUE,_xll.ohTrigger(RecalcTrigger,Trigger3M)),NA())</f>
        <v>4.121990107481821E-3</v>
      </c>
      <c r="P3216" s="44">
        <f>IFERROR(_xll.qlIndexFixing(ONIndex6M,I3216,TRUE,_xll.ohTrigger(RecalcTrigger,Trigger6M)),NA())</f>
        <v>4.5110289890715194E-3</v>
      </c>
      <c r="Q3216" s="145">
        <f>IFERROR(_xll.qlIndexFixing(ONIndex1Y,I3216,TRUE,_xll.ohTrigger(RecalcTrigger,Trigger1Y)),NA())</f>
        <v>4.376241580796858E-3</v>
      </c>
    </row>
    <row r="3217" spans="2:17" x14ac:dyDescent="0.2">
      <c r="B3217" s="39" t="s">
        <v>42</v>
      </c>
      <c r="D3217" s="42">
        <f>_xll.qlCalendarAdvance(Calendar,$D3216,B3217,"f",FALSE)</f>
        <v>62317</v>
      </c>
      <c r="E3217" s="139">
        <f>_xll.qlInterestRateIndexValueDate(IndexON,D3217)</f>
        <v>62317</v>
      </c>
      <c r="F3217" s="155">
        <f>IFERROR(_xll.qlIndexFixing(IndexON,D3217,TRUE,_xll.ohTrigger(RecalcTrigger,TriggerON)),NA())</f>
        <v>3.9366008004559916E-3</v>
      </c>
      <c r="H3217" s="42">
        <f>_xll.qlCalendarAdvance(Calendar,$H3216,B3217,"f",FALSE)</f>
        <v>62317</v>
      </c>
      <c r="I3217" s="139">
        <f>_xll.qlInterestRateIndexValueDate(Index1M,$H3217)</f>
        <v>62319</v>
      </c>
      <c r="J3217" s="144">
        <f>IFERROR(_xll.qlIndexFixing(Index1M,$H3217,TRUE,_xll.ohTrigger(RecalcTrigger,Trigger1M)),NA())</f>
        <v>3.8837415386683283E-3</v>
      </c>
      <c r="K3217" s="44">
        <f>IFERROR(_xll.qlIndexFixing(Index3M,H3217,TRUE,_xll.ohTrigger(RecalcTrigger,Trigger3M)),NA())</f>
        <v>4.1348601297914352E-3</v>
      </c>
      <c r="L3217" s="44">
        <f>IFERROR(_xll.qlIndexFixing(Index6M,$H3217,TRUE,_xll.ohTrigger(RecalcTrigger,Trigger6M)),NA())</f>
        <v>4.5038086107023409E-3</v>
      </c>
      <c r="M3217" s="145">
        <f>IFERROR(_xll.qlIndexFixing(Index1Y,$H3217,TRUE,_xll.ohTrigger(RecalcTrigger,Trigger1Y)),NA())</f>
        <v>4.4208208335978529E-3</v>
      </c>
      <c r="N3217" s="144">
        <f>IFERROR(_xll.qlIndexFixing(ONIndex1M,I3217,TRUE,_xll.ohTrigger(RecalcTrigger,Trigger1M)),NA())</f>
        <v>3.8806532835167218E-3</v>
      </c>
      <c r="O3217" s="44">
        <f>IFERROR(_xll.qlIndexFixing(ONIndex3M,I3217,TRUE,_xll.ohTrigger(RecalcTrigger,Trigger3M)),NA())</f>
        <v>4.1235598849098665E-3</v>
      </c>
      <c r="P3217" s="44">
        <f>IFERROR(_xll.qlIndexFixing(ONIndex6M,I3217,TRUE,_xll.ohTrigger(RecalcTrigger,Trigger6M)),NA())</f>
        <v>4.5106378764891986E-3</v>
      </c>
      <c r="Q3217" s="145">
        <f>IFERROR(_xll.qlIndexFixing(ONIndex1Y,I3217,TRUE,_xll.ohTrigger(RecalcTrigger,Trigger1Y)),NA())</f>
        <v>4.377666391306434E-3</v>
      </c>
    </row>
    <row r="3218" spans="2:17" x14ac:dyDescent="0.2">
      <c r="B3218" s="39" t="s">
        <v>42</v>
      </c>
      <c r="D3218" s="42">
        <f>_xll.qlCalendarAdvance(Calendar,$D3217,B3218,"f",FALSE)</f>
        <v>62324</v>
      </c>
      <c r="E3218" s="139">
        <f>_xll.qlInterestRateIndexValueDate(IndexON,D3218)</f>
        <v>62324</v>
      </c>
      <c r="F3218" s="155">
        <f>IFERROR(_xll.qlIndexFixing(IndexON,D3218,TRUE,_xll.ohTrigger(RecalcTrigger,TriggerON)),NA())</f>
        <v>3.93806365013738E-3</v>
      </c>
      <c r="H3218" s="42">
        <f>_xll.qlCalendarAdvance(Calendar,$H3217,B3218,"f",FALSE)</f>
        <v>62324</v>
      </c>
      <c r="I3218" s="139">
        <f>_xll.qlInterestRateIndexValueDate(Index1M,$H3218)</f>
        <v>62326</v>
      </c>
      <c r="J3218" s="144">
        <f>IFERROR(_xll.qlIndexFixing(Index1M,$H3218,TRUE,_xll.ohTrigger(RecalcTrigger,Trigger1M)),NA())</f>
        <v>3.8852223473490044E-3</v>
      </c>
      <c r="K3218" s="44">
        <f>IFERROR(_xll.qlIndexFixing(Index3M,H3218,TRUE,_xll.ohTrigger(RecalcTrigger,Trigger3M)),NA())</f>
        <v>4.1363900097428534E-3</v>
      </c>
      <c r="L3218" s="44">
        <f>IFERROR(_xll.qlIndexFixing(Index6M,$H3218,TRUE,_xll.ohTrigger(RecalcTrigger,Trigger6M)),NA())</f>
        <v>4.5025756968809826E-3</v>
      </c>
      <c r="M3218" s="145">
        <f>IFERROR(_xll.qlIndexFixing(Index1Y,$H3218,TRUE,_xll.ohTrigger(RecalcTrigger,Trigger1Y)),NA())</f>
        <v>4.4220774123442238E-3</v>
      </c>
      <c r="N3218" s="144">
        <f>IFERROR(_xll.qlIndexFixing(ONIndex1M,I3218,TRUE,_xll.ohTrigger(RecalcTrigger,Trigger1M)),NA())</f>
        <v>3.8821424669333027E-3</v>
      </c>
      <c r="O3218" s="44">
        <f>IFERROR(_xll.qlIndexFixing(ONIndex3M,I3218,TRUE,_xll.ohTrigger(RecalcTrigger,Trigger3M)),NA())</f>
        <v>4.1251237245276684E-3</v>
      </c>
      <c r="P3218" s="44">
        <f>IFERROR(_xll.qlIndexFixing(ONIndex6M,I3218,TRUE,_xll.ohTrigger(RecalcTrigger,Trigger6M)),NA())</f>
        <v>4.5101860134622029E-3</v>
      </c>
      <c r="Q3218" s="145">
        <f>IFERROR(_xll.qlIndexFixing(ONIndex1Y,I3218,TRUE,_xll.ohTrigger(RecalcTrigger,Trigger1Y)),NA())</f>
        <v>4.3790848575309127E-3</v>
      </c>
    </row>
    <row r="3219" spans="2:17" x14ac:dyDescent="0.2">
      <c r="B3219" s="39" t="s">
        <v>42</v>
      </c>
      <c r="D3219" s="42">
        <f>_xll.qlCalendarAdvance(Calendar,$D3218,B3219,"f",FALSE)</f>
        <v>62331</v>
      </c>
      <c r="E3219" s="139">
        <f>_xll.qlInterestRateIndexValueDate(IndexON,D3219)</f>
        <v>62331</v>
      </c>
      <c r="F3219" s="155">
        <f>IFERROR(_xll.qlIndexFixing(IndexON,D3219,TRUE,_xll.ohTrigger(RecalcTrigger,TriggerON)),NA())</f>
        <v>3.9395212523363199E-3</v>
      </c>
      <c r="H3219" s="42">
        <f>_xll.qlCalendarAdvance(Calendar,$H3218,B3219,"f",FALSE)</f>
        <v>62331</v>
      </c>
      <c r="I3219" s="139">
        <f>_xll.qlInterestRateIndexValueDate(Index1M,$H3219)</f>
        <v>62333</v>
      </c>
      <c r="J3219" s="144">
        <f>IFERROR(_xll.qlIndexFixing(Index1M,$H3219,TRUE,_xll.ohTrigger(RecalcTrigger,Trigger1M)),NA())</f>
        <v>3.8866977461621266E-3</v>
      </c>
      <c r="K3219" s="44">
        <f>IFERROR(_xll.qlIndexFixing(Index3M,H3219,TRUE,_xll.ohTrigger(RecalcTrigger,Trigger3M)),NA())</f>
        <v>4.1379138575195129E-3</v>
      </c>
      <c r="L3219" s="44">
        <f>IFERROR(_xll.qlIndexFixing(Index6M,$H3219,TRUE,_xll.ohTrigger(RecalcTrigger,Trigger6M)),NA())</f>
        <v>4.5015375684786538E-3</v>
      </c>
      <c r="M3219" s="145">
        <f>IFERROR(_xll.qlIndexFixing(Index1Y,$H3219,TRUE,_xll.ohTrigger(RecalcTrigger,Trigger1Y)),NA())</f>
        <v>4.4233272564867063E-3</v>
      </c>
      <c r="N3219" s="144">
        <f>IFERROR(_xll.qlIndexFixing(ONIndex1M,I3219,TRUE,_xll.ohTrigger(RecalcTrigger,Trigger1M)),NA())</f>
        <v>3.8836262611408046E-3</v>
      </c>
      <c r="O3219" s="44">
        <f>IFERROR(_xll.qlIndexFixing(ONIndex3M,I3219,TRUE,_xll.ohTrigger(RecalcTrigger,Trigger3M)),NA())</f>
        <v>4.1266816137852658E-3</v>
      </c>
      <c r="P3219" s="44">
        <f>IFERROR(_xll.qlIndexFixing(ONIndex6M,I3219,TRUE,_xll.ohTrigger(RecalcTrigger,Trigger6M)),NA())</f>
        <v>4.5096733122207411E-3</v>
      </c>
      <c r="Q3219" s="145">
        <f>IFERROR(_xll.qlIndexFixing(ONIndex1Y,I3219,TRUE,_xll.ohTrigger(RecalcTrigger,Trigger1Y)),NA())</f>
        <v>4.3804969656413562E-3</v>
      </c>
    </row>
    <row r="3220" spans="2:17" x14ac:dyDescent="0.2">
      <c r="B3220" s="39" t="s">
        <v>42</v>
      </c>
      <c r="D3220" s="42">
        <f>_xll.qlCalendarAdvance(Calendar,$D3219,B3220,"f",FALSE)</f>
        <v>62338</v>
      </c>
      <c r="E3220" s="139">
        <f>_xll.qlInterestRateIndexValueDate(IndexON,D3220)</f>
        <v>62338</v>
      </c>
      <c r="F3220" s="155">
        <f>IFERROR(_xll.qlIndexFixing(IndexON,D3220,TRUE,_xll.ohTrigger(RecalcTrigger,TriggerON)),NA())</f>
        <v>3.9409735956219549E-3</v>
      </c>
      <c r="H3220" s="42">
        <f>_xll.qlCalendarAdvance(Calendar,$H3219,B3220,"f",FALSE)</f>
        <v>62338</v>
      </c>
      <c r="I3220" s="139">
        <f>_xll.qlInterestRateIndexValueDate(Index1M,$H3220)</f>
        <v>62340</v>
      </c>
      <c r="J3220" s="144">
        <f>IFERROR(_xll.qlIndexFixing(Index1M,$H3220,TRUE,_xll.ohTrigger(RecalcTrigger,Trigger1M)),NA())</f>
        <v>3.8881677235019785E-3</v>
      </c>
      <c r="K3220" s="44">
        <f>IFERROR(_xll.qlIndexFixing(Index3M,H3220,TRUE,_xll.ohTrigger(RecalcTrigger,Trigger3M)),NA())</f>
        <v>4.1393006004189162E-3</v>
      </c>
      <c r="L3220" s="44">
        <f>IFERROR(_xll.qlIndexFixing(Index6M,$H3220,TRUE,_xll.ohTrigger(RecalcTrigger,Trigger6M)),NA())</f>
        <v>4.5003719276454782E-3</v>
      </c>
      <c r="M3220" s="145">
        <f>IFERROR(_xll.qlIndexFixing(Index1Y,$H3220,TRUE,_xll.ohTrigger(RecalcTrigger,Trigger1Y)),NA())</f>
        <v>4.4245703522495803E-3</v>
      </c>
      <c r="N3220" s="144">
        <f>IFERROR(_xll.qlIndexFixing(ONIndex1M,I3220,TRUE,_xll.ohTrigger(RecalcTrigger,Trigger1M)),NA())</f>
        <v>3.8851046546284351E-3</v>
      </c>
      <c r="O3220" s="44">
        <f>IFERROR(_xll.qlIndexFixing(ONIndex3M,I3220,TRUE,_xll.ohTrigger(RecalcTrigger,Trigger3M)),NA())</f>
        <v>4.1282335396530812E-3</v>
      </c>
      <c r="P3220" s="44">
        <f>IFERROR(_xll.qlIndexFixing(ONIndex6M,I3220,TRUE,_xll.ohTrigger(RecalcTrigger,Trigger6M)),NA())</f>
        <v>4.5090996849950216E-3</v>
      </c>
      <c r="Q3220" s="145">
        <f>IFERROR(_xll.qlIndexFixing(ONIndex1Y,I3220,TRUE,_xll.ohTrigger(RecalcTrigger,Trigger1Y)),NA())</f>
        <v>4.3819027018887624E-3</v>
      </c>
    </row>
    <row r="3221" spans="2:17" x14ac:dyDescent="0.2">
      <c r="B3221" s="39" t="s">
        <v>42</v>
      </c>
      <c r="D3221" s="42">
        <f>_xll.qlCalendarAdvance(Calendar,$D3220,B3221,"f",FALSE)</f>
        <v>62345</v>
      </c>
      <c r="E3221" s="139">
        <f>_xll.qlInterestRateIndexValueDate(IndexON,D3221)</f>
        <v>62345</v>
      </c>
      <c r="F3221" s="155">
        <f>IFERROR(_xll.qlIndexFixing(IndexON,D3221,TRUE,_xll.ohTrigger(RecalcTrigger,TriggerON)),NA())</f>
        <v>3.942420668723301E-3</v>
      </c>
      <c r="H3221" s="42">
        <f>_xll.qlCalendarAdvance(Calendar,$H3220,B3221,"f",FALSE)</f>
        <v>62345</v>
      </c>
      <c r="I3221" s="139">
        <f>_xll.qlInterestRateIndexValueDate(Index1M,$H3221)</f>
        <v>62347</v>
      </c>
      <c r="J3221" s="144">
        <f>IFERROR(_xll.qlIndexFixing(Index1M,$H3221,TRUE,_xll.ohTrigger(RecalcTrigger,Trigger1M)),NA())</f>
        <v>3.8896322677553496E-3</v>
      </c>
      <c r="K3221" s="44">
        <f>IFERROR(_xll.qlIndexFixing(Index3M,H3221,TRUE,_xll.ohTrigger(RecalcTrigger,Trigger3M)),NA())</f>
        <v>4.1408127630891611E-3</v>
      </c>
      <c r="L3221" s="44">
        <f>IFERROR(_xll.qlIndexFixing(Index6M,$H3221,TRUE,_xll.ohTrigger(RecalcTrigger,Trigger6M)),NA())</f>
        <v>4.4989749536424829E-3</v>
      </c>
      <c r="M3221" s="145">
        <f>IFERROR(_xll.qlIndexFixing(Index1Y,$H3221,TRUE,_xll.ohTrigger(RecalcTrigger,Trigger1Y)),NA())</f>
        <v>4.4258066858566874E-3</v>
      </c>
      <c r="N3221" s="144">
        <f>IFERROR(_xll.qlIndexFixing(ONIndex1M,I3221,TRUE,_xll.ohTrigger(RecalcTrigger,Trigger1M)),NA())</f>
        <v>3.8865776356455939E-3</v>
      </c>
      <c r="O3221" s="44">
        <f>IFERROR(_xll.qlIndexFixing(ONIndex3M,I3221,TRUE,_xll.ohTrigger(RecalcTrigger,Trigger3M)),NA())</f>
        <v>4.1297794893413453E-3</v>
      </c>
      <c r="P3221" s="44">
        <f>IFERROR(_xll.qlIndexFixing(ONIndex6M,I3221,TRUE,_xll.ohTrigger(RecalcTrigger,Trigger6M)),NA())</f>
        <v>4.508465044095189E-3</v>
      </c>
      <c r="Q3221" s="145">
        <f>IFERROR(_xll.qlIndexFixing(ONIndex1Y,I3221,TRUE,_xll.ohTrigger(RecalcTrigger,Trigger1Y)),NA())</f>
        <v>4.3833020526040656E-3</v>
      </c>
    </row>
    <row r="3222" spans="2:17" x14ac:dyDescent="0.2">
      <c r="B3222" s="39" t="s">
        <v>42</v>
      </c>
      <c r="D3222" s="42">
        <f>_xll.qlCalendarAdvance(Calendar,$D3221,B3222,"f",FALSE)</f>
        <v>62352</v>
      </c>
      <c r="E3222" s="139">
        <f>_xll.qlInterestRateIndexValueDate(IndexON,D3222)</f>
        <v>62352</v>
      </c>
      <c r="F3222" s="155">
        <f>IFERROR(_xll.qlIndexFixing(IndexON,D3222,TRUE,_xll.ohTrigger(RecalcTrigger,TriggerON)),NA())</f>
        <v>3.9438624603693739E-3</v>
      </c>
      <c r="H3222" s="42">
        <f>_xll.qlCalendarAdvance(Calendar,$H3221,B3222,"f",FALSE)</f>
        <v>62352</v>
      </c>
      <c r="I3222" s="139">
        <f>_xll.qlInterestRateIndexValueDate(Index1M,$H3222)</f>
        <v>62354</v>
      </c>
      <c r="J3222" s="144">
        <f>IFERROR(_xll.qlIndexFixing(Index1M,$H3222,TRUE,_xll.ohTrigger(RecalcTrigger,Trigger1M)),NA())</f>
        <v>3.8910913673165237E-3</v>
      </c>
      <c r="K3222" s="44">
        <f>IFERROR(_xll.qlIndexFixing(Index3M,H3222,TRUE,_xll.ohTrigger(RecalcTrigger,Trigger3M)),NA())</f>
        <v>4.1423188560678441E-3</v>
      </c>
      <c r="L3222" s="44">
        <f>IFERROR(_xll.qlIndexFixing(Index6M,$H3222,TRUE,_xll.ohTrigger(RecalcTrigger,Trigger6M)),NA())</f>
        <v>4.4975156619190011E-3</v>
      </c>
      <c r="M3222" s="145">
        <f>IFERROR(_xll.qlIndexFixing(Index1Y,$H3222,TRUE,_xll.ohTrigger(RecalcTrigger,Trigger1Y)),NA())</f>
        <v>4.4270362435327457E-3</v>
      </c>
      <c r="N3222" s="144">
        <f>IFERROR(_xll.qlIndexFixing(ONIndex1M,I3222,TRUE,_xll.ohTrigger(RecalcTrigger,Trigger1M)),NA())</f>
        <v>3.8880451926814885E-3</v>
      </c>
      <c r="O3222" s="44">
        <f>IFERROR(_xll.qlIndexFixing(ONIndex3M,I3222,TRUE,_xll.ohTrigger(RecalcTrigger,Trigger3M)),NA())</f>
        <v>4.1313194501402251E-3</v>
      </c>
      <c r="P3222" s="44">
        <f>IFERROR(_xll.qlIndexFixing(ONIndex6M,I3222,TRUE,_xll.ohTrigger(RecalcTrigger,Trigger6M)),NA())</f>
        <v>4.5077693019113241E-3</v>
      </c>
      <c r="Q3222" s="145">
        <f>IFERROR(_xll.qlIndexFixing(ONIndex1Y,I3222,TRUE,_xll.ohTrigger(RecalcTrigger,Trigger1Y)),NA())</f>
        <v>4.384695004358008E-3</v>
      </c>
    </row>
    <row r="3223" spans="2:17" x14ac:dyDescent="0.2">
      <c r="B3223" s="39" t="s">
        <v>42</v>
      </c>
      <c r="D3223" s="42">
        <f>_xll.qlCalendarAdvance(Calendar,$D3222,B3223,"f",FALSE)</f>
        <v>62359</v>
      </c>
      <c r="E3223" s="139">
        <f>_xll.qlInterestRateIndexValueDate(IndexON,D3223)</f>
        <v>62359</v>
      </c>
      <c r="F3223" s="155">
        <f>IFERROR(_xll.qlIndexFixing(IndexON,D3223,TRUE,_xll.ohTrigger(RecalcTrigger,TriggerON)),NA())</f>
        <v>3.9452989592092536E-3</v>
      </c>
      <c r="H3223" s="42">
        <f>_xll.qlCalendarAdvance(Calendar,$H3222,B3223,"f",FALSE)</f>
        <v>62359</v>
      </c>
      <c r="I3223" s="139">
        <f>_xll.qlInterestRateIndexValueDate(Index1M,$H3223)</f>
        <v>62361</v>
      </c>
      <c r="J3223" s="144">
        <f>IFERROR(_xll.qlIndexFixing(Index1M,$H3223,TRUE,_xll.ohTrigger(RecalcTrigger,Trigger1M)),NA())</f>
        <v>3.8925450105747883E-3</v>
      </c>
      <c r="K3223" s="44">
        <f>IFERROR(_xll.qlIndexFixing(Index3M,H3223,TRUE,_xll.ohTrigger(RecalcTrigger,Trigger3M)),NA())</f>
        <v>4.1443378464388787E-3</v>
      </c>
      <c r="L3223" s="44">
        <f>IFERROR(_xll.qlIndexFixing(Index6M,$H3223,TRUE,_xll.ohTrigger(RecalcTrigger,Trigger6M)),NA())</f>
        <v>4.495993964709657E-3</v>
      </c>
      <c r="M3223" s="145">
        <f>IFERROR(_xll.qlIndexFixing(Index1Y,$H3223,TRUE,_xll.ohTrigger(RecalcTrigger,Trigger1Y)),NA())</f>
        <v>4.4282590115013775E-3</v>
      </c>
      <c r="N3223" s="144">
        <f>IFERROR(_xll.qlIndexFixing(ONIndex1M,I3223,TRUE,_xll.ohTrigger(RecalcTrigger,Trigger1M)),NA())</f>
        <v>3.8895073141453906E-3</v>
      </c>
      <c r="O3223" s="44">
        <f>IFERROR(_xll.qlIndexFixing(ONIndex3M,I3223,TRUE,_xll.ohTrigger(RecalcTrigger,Trigger3M)),NA())</f>
        <v>4.132853409100079E-3</v>
      </c>
      <c r="P3223" s="44">
        <f>IFERROR(_xll.qlIndexFixing(ONIndex6M,I3223,TRUE,_xll.ohTrigger(RecalcTrigger,Trigger6M)),NA())</f>
        <v>4.5070123705936993E-3</v>
      </c>
      <c r="Q3223" s="145">
        <f>IFERROR(_xll.qlIndexFixing(ONIndex1Y,I3223,TRUE,_xll.ohTrigger(RecalcTrigger,Trigger1Y)),NA())</f>
        <v>4.3860815430818434E-3</v>
      </c>
    </row>
    <row r="3224" spans="2:17" x14ac:dyDescent="0.2">
      <c r="B3224" s="39" t="s">
        <v>42</v>
      </c>
      <c r="D3224" s="42">
        <f>_xll.qlCalendarAdvance(Calendar,$D3223,B3224,"f",FALSE)</f>
        <v>62366</v>
      </c>
      <c r="E3224" s="139">
        <f>_xll.qlInterestRateIndexValueDate(IndexON,D3224)</f>
        <v>62366</v>
      </c>
      <c r="F3224" s="155">
        <f>IFERROR(_xll.qlIndexFixing(IndexON,D3224,TRUE,_xll.ohTrigger(RecalcTrigger,TriggerON)),NA())</f>
        <v>3.9467301539719557E-3</v>
      </c>
      <c r="H3224" s="42">
        <f>_xll.qlCalendarAdvance(Calendar,$H3223,B3224,"f",FALSE)</f>
        <v>62366</v>
      </c>
      <c r="I3224" s="139">
        <f>_xll.qlInterestRateIndexValueDate(Index1M,$H3224)</f>
        <v>62368</v>
      </c>
      <c r="J3224" s="144">
        <f>IFERROR(_xll.qlIndexFixing(Index1M,$H3224,TRUE,_xll.ohTrigger(RecalcTrigger,Trigger1M)),NA())</f>
        <v>3.893993185924427E-3</v>
      </c>
      <c r="K3224" s="44">
        <f>IFERROR(_xll.qlIndexFixing(Index3M,H3224,TRUE,_xll.ohTrigger(RecalcTrigger,Trigger3M)),NA())</f>
        <v>4.1454421646354737E-3</v>
      </c>
      <c r="L3224" s="44">
        <f>IFERROR(_xll.qlIndexFixing(Index6M,$H3224,TRUE,_xll.ohTrigger(RecalcTrigger,Trigger6M)),NA())</f>
        <v>4.4943029372075446E-3</v>
      </c>
      <c r="M3224" s="145">
        <f>IFERROR(_xll.qlIndexFixing(Index1Y,$H3224,TRUE,_xll.ohTrigger(RecalcTrigger,Trigger1Y)),NA())</f>
        <v>4.4294749759879572E-3</v>
      </c>
      <c r="N3224" s="144">
        <f>IFERROR(_xll.qlIndexFixing(ONIndex1M,I3224,TRUE,_xll.ohTrigger(RecalcTrigger,Trigger1M)),NA())</f>
        <v>3.8909639884465719E-3</v>
      </c>
      <c r="O3224" s="44">
        <f>IFERROR(_xll.qlIndexFixing(ONIndex3M,I3224,TRUE,_xll.ohTrigger(RecalcTrigger,Trigger3M)),NA())</f>
        <v>4.1343813535910101E-3</v>
      </c>
      <c r="P3224" s="44">
        <f>IFERROR(_xll.qlIndexFixing(ONIndex6M,I3224,TRUE,_xll.ohTrigger(RecalcTrigger,Trigger6M)),NA())</f>
        <v>4.5061941626922675E-3</v>
      </c>
      <c r="Q3224" s="145">
        <f>IFERROR(_xll.qlIndexFixing(ONIndex1Y,I3224,TRUE,_xll.ohTrigger(RecalcTrigger,Trigger1Y)),NA())</f>
        <v>4.3874616552663781E-3</v>
      </c>
    </row>
    <row r="3225" spans="2:17" x14ac:dyDescent="0.2">
      <c r="B3225" s="39" t="s">
        <v>42</v>
      </c>
      <c r="D3225" s="42">
        <f>_xll.qlCalendarAdvance(Calendar,$D3224,B3225,"f",FALSE)</f>
        <v>62373</v>
      </c>
      <c r="E3225" s="139">
        <f>_xll.qlInterestRateIndexValueDate(IndexON,D3225)</f>
        <v>62373</v>
      </c>
      <c r="F3225" s="155">
        <f>IFERROR(_xll.qlIndexFixing(IndexON,D3225,TRUE,_xll.ohTrigger(RecalcTrigger,TriggerON)),NA())</f>
        <v>3.9481560332266241E-3</v>
      </c>
      <c r="H3225" s="42">
        <f>_xll.qlCalendarAdvance(Calendar,$H3224,B3225,"f",FALSE)</f>
        <v>62373</v>
      </c>
      <c r="I3225" s="139">
        <f>_xll.qlInterestRateIndexValueDate(Index1M,$H3225)</f>
        <v>62375</v>
      </c>
      <c r="J3225" s="144">
        <f>IFERROR(_xll.qlIndexFixing(Index1M,$H3225,TRUE,_xll.ohTrigger(RecalcTrigger,Trigger1M)),NA())</f>
        <v>3.8954358817497314E-3</v>
      </c>
      <c r="K3225" s="44">
        <f>IFERROR(_xll.qlIndexFixing(Index3M,H3225,TRUE,_xll.ohTrigger(RecalcTrigger,Trigger3M)),NA())</f>
        <v>4.1469295498817466E-3</v>
      </c>
      <c r="L3225" s="44">
        <f>IFERROR(_xll.qlIndexFixing(Index6M,$H3225,TRUE,_xll.ohTrigger(RecalcTrigger,Trigger6M)),NA())</f>
        <v>4.492651644619163E-3</v>
      </c>
      <c r="M3225" s="145">
        <f>IFERROR(_xll.qlIndexFixing(Index1Y,$H3225,TRUE,_xll.ohTrigger(RecalcTrigger,Trigger1Y)),NA())</f>
        <v>4.4306841232165462E-3</v>
      </c>
      <c r="N3225" s="144">
        <f>IFERROR(_xll.qlIndexFixing(ONIndex1M,I3225,TRUE,_xll.ohTrigger(RecalcTrigger,Trigger1M)),NA())</f>
        <v>3.8924152038344317E-3</v>
      </c>
      <c r="O3225" s="44">
        <f>IFERROR(_xll.qlIndexFixing(ONIndex3M,I3225,TRUE,_xll.ohTrigger(RecalcTrigger,Trigger3M)),NA())</f>
        <v>4.1359032706633769E-3</v>
      </c>
      <c r="P3225" s="44">
        <f>IFERROR(_xll.qlIndexFixing(ONIndex6M,I3225,TRUE,_xll.ohTrigger(RecalcTrigger,Trigger6M)),NA())</f>
        <v>4.5053145901174929E-3</v>
      </c>
      <c r="Q3225" s="145">
        <f>IFERROR(_xll.qlIndexFixing(ONIndex1Y,I3225,TRUE,_xll.ohTrigger(RecalcTrigger,Trigger1Y)),NA())</f>
        <v>4.3888353272425462E-3</v>
      </c>
    </row>
    <row r="3226" spans="2:17" x14ac:dyDescent="0.2">
      <c r="B3226" s="39" t="s">
        <v>42</v>
      </c>
      <c r="D3226" s="42">
        <f>_xll.qlCalendarAdvance(Calendar,$D3225,B3226,"f",FALSE)</f>
        <v>62380</v>
      </c>
      <c r="E3226" s="139">
        <f>_xll.qlInterestRateIndexValueDate(IndexON,D3226)</f>
        <v>62380</v>
      </c>
      <c r="F3226" s="155">
        <f>IFERROR(_xll.qlIndexFixing(IndexON,D3226,TRUE,_xll.ohTrigger(RecalcTrigger,TriggerON)),NA())</f>
        <v>3.9495765857822107E-3</v>
      </c>
      <c r="H3226" s="42">
        <f>_xll.qlCalendarAdvance(Calendar,$H3225,B3226,"f",FALSE)</f>
        <v>62380</v>
      </c>
      <c r="I3226" s="139">
        <f>_xll.qlInterestRateIndexValueDate(Index1M,$H3226)</f>
        <v>62382</v>
      </c>
      <c r="J3226" s="144">
        <f>IFERROR(_xll.qlIndexFixing(Index1M,$H3226,TRUE,_xll.ohTrigger(RecalcTrigger,Trigger1M)),NA())</f>
        <v>3.8968730864474832E-3</v>
      </c>
      <c r="K3226" s="44">
        <f>IFERROR(_xll.qlIndexFixing(Index3M,H3226,TRUE,_xll.ohTrigger(RecalcTrigger,Trigger3M)),NA())</f>
        <v>4.1484108131277213E-3</v>
      </c>
      <c r="L3226" s="44">
        <f>IFERROR(_xll.qlIndexFixing(Index6M,$H3226,TRUE,_xll.ohTrigger(RecalcTrigger,Trigger6M)),NA())</f>
        <v>4.4909376762435841E-3</v>
      </c>
      <c r="M3226" s="145">
        <f>IFERROR(_xll.qlIndexFixing(Index1Y,$H3226,TRUE,_xll.ohTrigger(RecalcTrigger,Trigger1Y)),NA())</f>
        <v>4.4318864394112057E-3</v>
      </c>
      <c r="N3226" s="144">
        <f>IFERROR(_xll.qlIndexFixing(ONIndex1M,I3226,TRUE,_xll.ohTrigger(RecalcTrigger,Trigger1M)),NA())</f>
        <v>3.893860948878114E-3</v>
      </c>
      <c r="O3226" s="44">
        <f>IFERROR(_xll.qlIndexFixing(ONIndex3M,I3226,TRUE,_xll.ohTrigger(RecalcTrigger,Trigger3M)),NA())</f>
        <v>4.1374191476073463E-3</v>
      </c>
      <c r="P3226" s="44">
        <f>IFERROR(_xll.qlIndexFixing(ONIndex6M,I3226,TRUE,_xll.ohTrigger(RecalcTrigger,Trigger6M)),NA())</f>
        <v>4.5043735654193284E-3</v>
      </c>
      <c r="Q3226" s="145">
        <f>IFERROR(_xll.qlIndexFixing(ONIndex1Y,I3226,TRUE,_xll.ohTrigger(RecalcTrigger,Trigger1Y)),NA())</f>
        <v>4.3902025454212179E-3</v>
      </c>
    </row>
    <row r="3227" spans="2:17" x14ac:dyDescent="0.2">
      <c r="B3227" s="39" t="s">
        <v>42</v>
      </c>
      <c r="D3227" s="42">
        <f>_xll.qlCalendarAdvance(Calendar,$D3226,B3227,"f",FALSE)</f>
        <v>62387</v>
      </c>
      <c r="E3227" s="139">
        <f>_xll.qlInterestRateIndexValueDate(IndexON,D3227)</f>
        <v>62387</v>
      </c>
      <c r="F3227" s="155">
        <f>IFERROR(_xll.qlIndexFixing(IndexON,D3227,TRUE,_xll.ohTrigger(RecalcTrigger,TriggerON)),NA())</f>
        <v>3.9509918002877953E-3</v>
      </c>
      <c r="H3227" s="42">
        <f>_xll.qlCalendarAdvance(Calendar,$H3226,B3227,"f",FALSE)</f>
        <v>62387</v>
      </c>
      <c r="I3227" s="139">
        <f>_xll.qlInterestRateIndexValueDate(Index1M,$H3227)</f>
        <v>62389</v>
      </c>
      <c r="J3227" s="144">
        <f>IFERROR(_xll.qlIndexFixing(Index1M,$H3227,TRUE,_xll.ohTrigger(RecalcTrigger,Trigger1M)),NA())</f>
        <v>3.8983047884094679E-3</v>
      </c>
      <c r="K3227" s="44">
        <f>IFERROR(_xll.qlIndexFixing(Index3M,H3227,TRUE,_xll.ohTrigger(RecalcTrigger,Trigger3M)),NA())</f>
        <v>4.1498859415427915E-3</v>
      </c>
      <c r="L3227" s="44">
        <f>IFERROR(_xll.qlIndexFixing(Index6M,$H3227,TRUE,_xll.ohTrigger(RecalcTrigger,Trigger6M)),NA())</f>
        <v>4.4891609443408823E-3</v>
      </c>
      <c r="M3227" s="145">
        <f>IFERROR(_xll.qlIndexFixing(Index1Y,$H3227,TRUE,_xll.ohTrigger(RecalcTrigger,Trigger1Y)),NA())</f>
        <v>4.4330819107975278E-3</v>
      </c>
      <c r="N3227" s="144">
        <f>IFERROR(_xll.qlIndexFixing(ONIndex1M,I3227,TRUE,_xll.ohTrigger(RecalcTrigger,Trigger1M)),NA())</f>
        <v>3.8953012119868902E-3</v>
      </c>
      <c r="O3227" s="44">
        <f>IFERROR(_xll.qlIndexFixing(ONIndex3M,I3227,TRUE,_xll.ohTrigger(RecalcTrigger,Trigger3M)),NA())</f>
        <v>4.1389289714732769E-3</v>
      </c>
      <c r="P3227" s="44">
        <f>IFERROR(_xll.qlIndexFixing(ONIndex6M,I3227,TRUE,_xll.ohTrigger(RecalcTrigger,Trigger6M)),NA())</f>
        <v>4.5033710009079186E-3</v>
      </c>
      <c r="Q3227" s="145">
        <f>IFERROR(_xll.qlIndexFixing(ONIndex1Y,I3227,TRUE,_xll.ohTrigger(RecalcTrigger,Trigger1Y)),NA())</f>
        <v>4.3915632958135831E-3</v>
      </c>
    </row>
    <row r="3228" spans="2:17" x14ac:dyDescent="0.2">
      <c r="B3228" s="39" t="s">
        <v>42</v>
      </c>
      <c r="D3228" s="42">
        <f>_xll.qlCalendarAdvance(Calendar,$D3227,B3228,"f",FALSE)</f>
        <v>62394</v>
      </c>
      <c r="E3228" s="139">
        <f>_xll.qlInterestRateIndexValueDate(IndexON,D3228)</f>
        <v>62394</v>
      </c>
      <c r="F3228" s="155">
        <f>IFERROR(_xll.qlIndexFixing(IndexON,D3228,TRUE,_xll.ohTrigger(RecalcTrigger,TriggerON)),NA())</f>
        <v>3.9524016652325855E-3</v>
      </c>
      <c r="H3228" s="42">
        <f>_xll.qlCalendarAdvance(Calendar,$H3227,B3228,"f",FALSE)</f>
        <v>62394</v>
      </c>
      <c r="I3228" s="139">
        <f>_xll.qlInterestRateIndexValueDate(Index1M,$H3228)</f>
        <v>62396</v>
      </c>
      <c r="J3228" s="144">
        <f>IFERROR(_xll.qlIndexFixing(Index1M,$H3228,TRUE,_xll.ohTrigger(RecalcTrigger,Trigger1M)),NA())</f>
        <v>3.8993633403722767E-3</v>
      </c>
      <c r="K3228" s="44">
        <f>IFERROR(_xll.qlIndexFixing(Index3M,H3228,TRUE,_xll.ohTrigger(RecalcTrigger,Trigger3M)),NA())</f>
        <v>4.1513549222937452E-3</v>
      </c>
      <c r="L3228" s="44">
        <f>IFERROR(_xll.qlIndexFixing(Index6M,$H3228,TRUE,_xll.ohTrigger(RecalcTrigger,Trigger6M)),NA())</f>
        <v>4.4873213611764029E-3</v>
      </c>
      <c r="M3228" s="145">
        <f>IFERROR(_xll.qlIndexFixing(Index1Y,$H3228,TRUE,_xll.ohTrigger(RecalcTrigger,Trigger1Y)),NA())</f>
        <v>4.434270523599574E-3</v>
      </c>
      <c r="N3228" s="144">
        <f>IFERROR(_xll.qlIndexFixing(ONIndex1M,I3228,TRUE,_xll.ohTrigger(RecalcTrigger,Trigger1M)),NA())</f>
        <v>3.8967359813302238E-3</v>
      </c>
      <c r="O3228" s="44">
        <f>IFERROR(_xll.qlIndexFixing(ONIndex3M,I3228,TRUE,_xll.ohTrigger(RecalcTrigger,Trigger3M)),NA())</f>
        <v>4.1404327295513355E-3</v>
      </c>
      <c r="P3228" s="44">
        <f>IFERROR(_xll.qlIndexFixing(ONIndex6M,I3228,TRUE,_xll.ohTrigger(RecalcTrigger,Trigger6M)),NA())</f>
        <v>4.5023068086536E-3</v>
      </c>
      <c r="Q3228" s="145">
        <f>IFERROR(_xll.qlIndexFixing(ONIndex1Y,I3228,TRUE,_xll.ohTrigger(RecalcTrigger,Trigger1Y)),NA())</f>
        <v>4.3929175649104479E-3</v>
      </c>
    </row>
    <row r="3229" spans="2:17" x14ac:dyDescent="0.2">
      <c r="B3229" s="39" t="s">
        <v>42</v>
      </c>
      <c r="D3229" s="42">
        <f>_xll.qlCalendarAdvance(Calendar,$D3228,B3229,"f",FALSE)</f>
        <v>62401</v>
      </c>
      <c r="E3229" s="139">
        <f>_xll.qlInterestRateIndexValueDate(IndexON,D3229)</f>
        <v>62401</v>
      </c>
      <c r="F3229" s="155">
        <f>IFERROR(_xll.qlIndexFixing(IndexON,D3229,TRUE,_xll.ohTrigger(RecalcTrigger,TriggerON)),NA())</f>
        <v>3.9538061695854054E-3</v>
      </c>
      <c r="H3229" s="42">
        <f>_xll.qlCalendarAdvance(Calendar,$H3228,B3229,"f",FALSE)</f>
        <v>62401</v>
      </c>
      <c r="I3229" s="139">
        <f>_xll.qlInterestRateIndexValueDate(Index1M,$H3229)</f>
        <v>62403</v>
      </c>
      <c r="J3229" s="144">
        <f>IFERROR(_xll.qlIndexFixing(Index1M,$H3229,TRUE,_xll.ohTrigger(RecalcTrigger,Trigger1M)),NA())</f>
        <v>3.9011516376782907E-3</v>
      </c>
      <c r="K3229" s="44">
        <f>IFERROR(_xll.qlIndexFixing(Index3M,H3229,TRUE,_xll.ohTrigger(RecalcTrigger,Trigger3M)),NA())</f>
        <v>4.1528177425473687E-3</v>
      </c>
      <c r="L3229" s="44">
        <f>IFERROR(_xll.qlIndexFixing(Index6M,$H3229,TRUE,_xll.ohTrigger(RecalcTrigger,Trigger6M)),NA())</f>
        <v>4.4855483521367388E-3</v>
      </c>
      <c r="M3229" s="145">
        <f>IFERROR(_xll.qlIndexFixing(Index1Y,$H3229,TRUE,_xll.ohTrigger(RecalcTrigger,Trigger1Y)),NA())</f>
        <v>4.4354522640422805E-3</v>
      </c>
      <c r="N3229" s="144">
        <f>IFERROR(_xll.qlIndexFixing(ONIndex1M,I3229,TRUE,_xll.ohTrigger(RecalcTrigger,Trigger1M)),NA())</f>
        <v>3.8981652456371307E-3</v>
      </c>
      <c r="O3229" s="44">
        <f>IFERROR(_xll.qlIndexFixing(ONIndex3M,I3229,TRUE,_xll.ohTrigger(RecalcTrigger,Trigger3M)),NA())</f>
        <v>4.1419304090517528E-3</v>
      </c>
      <c r="P3229" s="44">
        <f>IFERROR(_xll.qlIndexFixing(ONIndex6M,I3229,TRUE,_xll.ohTrigger(RecalcTrigger,Trigger6M)),NA())</f>
        <v>4.5011809012862614E-3</v>
      </c>
      <c r="Q3229" s="145">
        <f>IFERROR(_xll.qlIndexFixing(ONIndex1Y,I3229,TRUE,_xll.ohTrigger(RecalcTrigger,Trigger1Y)),NA())</f>
        <v>4.3942653390427466E-3</v>
      </c>
    </row>
    <row r="3230" spans="2:17" x14ac:dyDescent="0.2">
      <c r="B3230" s="39" t="s">
        <v>42</v>
      </c>
      <c r="D3230" s="42">
        <f>_xll.qlCalendarAdvance(Calendar,$D3229,B3230,"f",FALSE)</f>
        <v>62408</v>
      </c>
      <c r="E3230" s="139">
        <f>_xll.qlInterestRateIndexValueDate(IndexON,D3230)</f>
        <v>62408</v>
      </c>
      <c r="F3230" s="155">
        <f>IFERROR(_xll.qlIndexFixing(IndexON,D3230,TRUE,_xll.ohTrigger(RecalcTrigger,TriggerON)),NA())</f>
        <v>3.9552053019153988E-3</v>
      </c>
      <c r="H3230" s="42">
        <f>_xll.qlCalendarAdvance(Calendar,$H3229,B3230,"f",FALSE)</f>
        <v>62408</v>
      </c>
      <c r="I3230" s="139">
        <f>_xll.qlInterestRateIndexValueDate(Index1M,$H3230)</f>
        <v>62410</v>
      </c>
      <c r="J3230" s="144">
        <f>IFERROR(_xll.qlIndexFixing(Index1M,$H3230,TRUE,_xll.ohTrigger(RecalcTrigger,Trigger1M)),NA())</f>
        <v>3.9025667617662019E-3</v>
      </c>
      <c r="K3230" s="44">
        <f>IFERROR(_xll.qlIndexFixing(Index3M,H3230,TRUE,_xll.ohTrigger(RecalcTrigger,Trigger3M)),NA())</f>
        <v>4.1542743894730566E-3</v>
      </c>
      <c r="L3230" s="44">
        <f>IFERROR(_xll.qlIndexFixing(Index6M,$H3230,TRUE,_xll.ohTrigger(RecalcTrigger,Trigger6M)),NA())</f>
        <v>4.4835873596015333E-3</v>
      </c>
      <c r="M3230" s="145">
        <f>IFERROR(_xll.qlIndexFixing(Index1Y,$H3230,TRUE,_xll.ohTrigger(RecalcTrigger,Trigger1Y)),NA())</f>
        <v>4.4366271183505857E-3</v>
      </c>
      <c r="N3230" s="144">
        <f>IFERROR(_xll.qlIndexFixing(ONIndex1M,I3230,TRUE,_xll.ohTrigger(RecalcTrigger,Trigger1M)),NA())</f>
        <v>3.8995889930770744E-3</v>
      </c>
      <c r="O3230" s="44">
        <f>IFERROR(_xll.qlIndexFixing(ONIndex3M,I3230,TRUE,_xll.ohTrigger(RecalcTrigger,Trigger3M)),NA())</f>
        <v>4.1434219971048236E-3</v>
      </c>
      <c r="P3230" s="44">
        <f>IFERROR(_xll.qlIndexFixing(ONIndex6M,I3230,TRUE,_xll.ohTrigger(RecalcTrigger,Trigger6M)),NA())</f>
        <v>4.4999931909561752E-3</v>
      </c>
      <c r="Q3230" s="145">
        <f>IFERROR(_xll.qlIndexFixing(ONIndex1Y,I3230,TRUE,_xll.ohTrigger(RecalcTrigger,Trigger1Y)),NA())</f>
        <v>4.3956066044614772E-3</v>
      </c>
    </row>
    <row r="3231" spans="2:17" x14ac:dyDescent="0.2">
      <c r="B3231" s="39" t="s">
        <v>42</v>
      </c>
      <c r="D3231" s="42">
        <f>_xll.qlCalendarAdvance(Calendar,$D3230,B3231,"f",FALSE)</f>
        <v>62415</v>
      </c>
      <c r="E3231" s="139">
        <f>_xll.qlInterestRateIndexValueDate(IndexON,D3231)</f>
        <v>62415</v>
      </c>
      <c r="F3231" s="155">
        <f>IFERROR(_xll.qlIndexFixing(IndexON,D3231,TRUE,_xll.ohTrigger(RecalcTrigger,TriggerON)),NA())</f>
        <v>3.9565990509515814E-3</v>
      </c>
      <c r="H3231" s="42">
        <f>_xll.qlCalendarAdvance(Calendar,$H3230,B3231,"f",FALSE)</f>
        <v>62415</v>
      </c>
      <c r="I3231" s="139">
        <f>_xll.qlInterestRateIndexValueDate(Index1M,$H3231)</f>
        <v>62417</v>
      </c>
      <c r="J3231" s="144">
        <f>IFERROR(_xll.qlIndexFixing(Index1M,$H3231,TRUE,_xll.ohTrigger(RecalcTrigger,Trigger1M)),NA())</f>
        <v>3.9039763366829905E-3</v>
      </c>
      <c r="K3231" s="44">
        <f>IFERROR(_xll.qlIndexFixing(Index3M,H3231,TRUE,_xll.ohTrigger(RecalcTrigger,Trigger3M)),NA())</f>
        <v>4.1557248502402033E-3</v>
      </c>
      <c r="L3231" s="44">
        <f>IFERROR(_xll.qlIndexFixing(Index6M,$H3231,TRUE,_xll.ohTrigger(RecalcTrigger,Trigger6M)),NA())</f>
        <v>4.4815632596778409E-3</v>
      </c>
      <c r="M3231" s="145">
        <f>IFERROR(_xll.qlIndexFixing(Index1Y,$H3231,TRUE,_xll.ohTrigger(RecalcTrigger,Trigger1Y)),NA())</f>
        <v>4.437795072749425E-3</v>
      </c>
      <c r="N3231" s="144">
        <f>IFERROR(_xll.qlIndexFixing(ONIndex1M,I3231,TRUE,_xll.ohTrigger(RecalcTrigger,Trigger1M)),NA())</f>
        <v>3.9010072119793904E-3</v>
      </c>
      <c r="O3231" s="44">
        <f>IFERROR(_xll.qlIndexFixing(ONIndex3M,I3231,TRUE,_xll.ohTrigger(RecalcTrigger,Trigger3M)),NA())</f>
        <v>4.1449074808408426E-3</v>
      </c>
      <c r="P3231" s="44">
        <f>IFERROR(_xll.qlIndexFixing(ONIndex6M,I3231,TRUE,_xll.ohTrigger(RecalcTrigger,Trigger6M)),NA())</f>
        <v>4.498743589733678E-3</v>
      </c>
      <c r="Q3231" s="145">
        <f>IFERROR(_xll.qlIndexFixing(ONIndex1Y,I3231,TRUE,_xll.ohTrigger(RecalcTrigger,Trigger1Y)),NA())</f>
        <v>4.3969413475775099E-3</v>
      </c>
    </row>
    <row r="3232" spans="2:17" x14ac:dyDescent="0.2">
      <c r="B3232" s="39" t="s">
        <v>42</v>
      </c>
      <c r="D3232" s="42">
        <f>_xll.qlCalendarAdvance(Calendar,$D3231,B3232,"f",FALSE)</f>
        <v>62422</v>
      </c>
      <c r="E3232" s="139">
        <f>_xll.qlInterestRateIndexValueDate(IndexON,D3232)</f>
        <v>62422</v>
      </c>
      <c r="F3232" s="155">
        <f>IFERROR(_xll.qlIndexFixing(IndexON,D3232,TRUE,_xll.ohTrigger(RecalcTrigger,TriggerON)),NA())</f>
        <v>3.9579874051831609E-3</v>
      </c>
      <c r="H3232" s="42">
        <f>_xll.qlCalendarAdvance(Calendar,$H3231,B3232,"f",FALSE)</f>
        <v>62422</v>
      </c>
      <c r="I3232" s="139">
        <f>_xll.qlInterestRateIndexValueDate(Index1M,$H3232)</f>
        <v>62424</v>
      </c>
      <c r="J3232" s="144">
        <f>IFERROR(_xll.qlIndexFixing(Index1M,$H3232,TRUE,_xll.ohTrigger(RecalcTrigger,Trigger1M)),NA())</f>
        <v>3.9053803508179441E-3</v>
      </c>
      <c r="K3232" s="44">
        <f>IFERROR(_xll.qlIndexFixing(Index3M,H3232,TRUE,_xll.ohTrigger(RecalcTrigger,Trigger3M)),NA())</f>
        <v>4.1571691120155943E-3</v>
      </c>
      <c r="L3232" s="44">
        <f>IFERROR(_xll.qlIndexFixing(Index6M,$H3232,TRUE,_xll.ohTrigger(RecalcTrigger,Trigger6M)),NA())</f>
        <v>4.4794759646559342E-3</v>
      </c>
      <c r="M3232" s="145">
        <f>IFERROR(_xll.qlIndexFixing(Index1Y,$H3232,TRUE,_xll.ohTrigger(RecalcTrigger,Trigger1Y)),NA())</f>
        <v>4.4389561134639535E-3</v>
      </c>
      <c r="N3232" s="144">
        <f>IFERROR(_xll.qlIndexFixing(ONIndex1M,I3232,TRUE,_xll.ohTrigger(RecalcTrigger,Trigger1M)),NA())</f>
        <v>3.9024198909931584E-3</v>
      </c>
      <c r="O3232" s="44">
        <f>IFERROR(_xll.qlIndexFixing(ONIndex3M,I3232,TRUE,_xll.ohTrigger(RecalcTrigger,Trigger3M)),NA())</f>
        <v>4.1463868475499766E-3</v>
      </c>
      <c r="P3232" s="44">
        <f>IFERROR(_xll.qlIndexFixing(ONIndex6M,I3232,TRUE,_xll.ohTrigger(RecalcTrigger,Trigger6M)),NA())</f>
        <v>4.4974320102486587E-3</v>
      </c>
      <c r="Q3232" s="145">
        <f>IFERROR(_xll.qlIndexFixing(ONIndex1Y,I3232,TRUE,_xll.ohTrigger(RecalcTrigger,Trigger1Y)),NA())</f>
        <v>4.3982695545619066E-3</v>
      </c>
    </row>
    <row r="3233" spans="2:17" x14ac:dyDescent="0.2">
      <c r="B3233" s="39" t="s">
        <v>42</v>
      </c>
      <c r="D3233" s="42">
        <f>_xll.qlCalendarAdvance(Calendar,$D3232,B3233,"f",FALSE)</f>
        <v>62429</v>
      </c>
      <c r="E3233" s="139">
        <f>_xll.qlInterestRateIndexValueDate(IndexON,D3233)</f>
        <v>62429</v>
      </c>
      <c r="F3233" s="155">
        <f>IFERROR(_xll.qlIndexFixing(IndexON,D3233,TRUE,_xll.ohTrigger(RecalcTrigger,TriggerON)),NA())</f>
        <v>3.9593703534990254E-3</v>
      </c>
      <c r="H3233" s="42">
        <f>_xll.qlCalendarAdvance(Calendar,$H3232,B3233,"f",FALSE)</f>
        <v>62429</v>
      </c>
      <c r="I3233" s="139">
        <f>_xll.qlInterestRateIndexValueDate(Index1M,$H3233)</f>
        <v>62431</v>
      </c>
      <c r="J3233" s="144">
        <f>IFERROR(_xll.qlIndexFixing(Index1M,$H3233,TRUE,_xll.ohTrigger(RecalcTrigger,Trigger1M)),NA())</f>
        <v>3.9067787925578523E-3</v>
      </c>
      <c r="K3233" s="44">
        <f>IFERROR(_xll.qlIndexFixing(Index3M,H3233,TRUE,_xll.ohTrigger(RecalcTrigger,Trigger3M)),NA())</f>
        <v>4.1583560164779598E-3</v>
      </c>
      <c r="L3233" s="44">
        <f>IFERROR(_xll.qlIndexFixing(Index6M,$H3233,TRUE,_xll.ohTrigger(RecalcTrigger,Trigger6M)),NA())</f>
        <v>4.4771776061584695E-3</v>
      </c>
      <c r="M3233" s="145">
        <f>IFERROR(_xll.qlIndexFixing(Index1Y,$H3233,TRUE,_xll.ohTrigger(RecalcTrigger,Trigger1Y)),NA())</f>
        <v>4.4401102267191093E-3</v>
      </c>
      <c r="N3233" s="144">
        <f>IFERROR(_xll.qlIndexFixing(ONIndex1M,I3233,TRUE,_xll.ohTrigger(RecalcTrigger,Trigger1M)),NA())</f>
        <v>3.9038270182878421E-3</v>
      </c>
      <c r="O3233" s="44">
        <f>IFERROR(_xll.qlIndexFixing(ONIndex3M,I3233,TRUE,_xll.ohTrigger(RecalcTrigger,Trigger3M)),NA())</f>
        <v>4.1478600843625202E-3</v>
      </c>
      <c r="P3233" s="44">
        <f>IFERROR(_xll.qlIndexFixing(ONIndex6M,I3233,TRUE,_xll.ohTrigger(RecalcTrigger,Trigger6M)),NA())</f>
        <v>4.4960583646513896E-3</v>
      </c>
      <c r="Q3233" s="145">
        <f>IFERROR(_xll.qlIndexFixing(ONIndex1Y,I3233,TRUE,_xll.ohTrigger(RecalcTrigger,Trigger1Y)),NA())</f>
        <v>4.3995912118255376E-3</v>
      </c>
    </row>
    <row r="3234" spans="2:17" x14ac:dyDescent="0.2">
      <c r="B3234" s="39" t="s">
        <v>42</v>
      </c>
      <c r="D3234" s="42">
        <f>_xll.qlCalendarAdvance(Calendar,$D3233,B3234,"f",FALSE)</f>
        <v>62436</v>
      </c>
      <c r="E3234" s="139">
        <f>_xll.qlInterestRateIndexValueDate(IndexON,D3234)</f>
        <v>62436</v>
      </c>
      <c r="F3234" s="155">
        <f>IFERROR(_xll.qlIndexFixing(IndexON,D3234,TRUE,_xll.ohTrigger(RecalcTrigger,TriggerON)),NA())</f>
        <v>3.9607478845482547E-3</v>
      </c>
      <c r="H3234" s="42">
        <f>_xll.qlCalendarAdvance(Calendar,$H3233,B3234,"f",FALSE)</f>
        <v>62436</v>
      </c>
      <c r="I3234" s="139">
        <f>_xll.qlInterestRateIndexValueDate(Index1M,$H3234)</f>
        <v>62438</v>
      </c>
      <c r="J3234" s="144">
        <f>IFERROR(_xll.qlIndexFixing(Index1M,$H3234,TRUE,_xll.ohTrigger(RecalcTrigger,Trigger1M)),NA())</f>
        <v>3.9081716502994968E-3</v>
      </c>
      <c r="K3234" s="44">
        <f>IFERROR(_xll.qlIndexFixing(Index3M,H3234,TRUE,_xll.ohTrigger(RecalcTrigger,Trigger3M)),NA())</f>
        <v>4.1597887026796343E-3</v>
      </c>
      <c r="L3234" s="44">
        <f>IFERROR(_xll.qlIndexFixing(Index6M,$H3234,TRUE,_xll.ohTrigger(RecalcTrigger,Trigger6M)),NA())</f>
        <v>4.4749590733517757E-3</v>
      </c>
      <c r="M3234" s="145">
        <f>IFERROR(_xll.qlIndexFixing(Index1Y,$H3234,TRUE,_xll.ohTrigger(RecalcTrigger,Trigger1Y)),NA())</f>
        <v>4.441257398739829E-3</v>
      </c>
      <c r="N3234" s="144">
        <f>IFERROR(_xll.qlIndexFixing(ONIndex1M,I3234,TRUE,_xll.ohTrigger(RecalcTrigger,Trigger1M)),NA())</f>
        <v>3.905228582432585E-3</v>
      </c>
      <c r="O3234" s="44">
        <f>IFERROR(_xll.qlIndexFixing(ONIndex3M,I3234,TRUE,_xll.ohTrigger(RecalcTrigger,Trigger3M)),NA())</f>
        <v>4.1493271784887042E-3</v>
      </c>
      <c r="P3234" s="44">
        <f>IFERROR(_xll.qlIndexFixing(ONIndex6M,I3234,TRUE,_xll.ohTrigger(RecalcTrigger,Trigger6M)),NA())</f>
        <v>4.4946225652520155E-3</v>
      </c>
      <c r="Q3234" s="145">
        <f>IFERROR(_xll.qlIndexFixing(ONIndex1Y,I3234,TRUE,_xll.ohTrigger(RecalcTrigger,Trigger1Y)),NA())</f>
        <v>4.4009063056194009E-3</v>
      </c>
    </row>
    <row r="3235" spans="2:17" x14ac:dyDescent="0.2">
      <c r="B3235" s="39" t="s">
        <v>42</v>
      </c>
      <c r="D3235" s="42">
        <f>_xll.qlCalendarAdvance(Calendar,$D3234,B3235,"f",FALSE)</f>
        <v>62443</v>
      </c>
      <c r="E3235" s="139">
        <f>_xll.qlInterestRateIndexValueDate(IndexON,D3235)</f>
        <v>62443</v>
      </c>
      <c r="F3235" s="155">
        <f>IFERROR(_xll.qlIndexFixing(IndexON,D3235,TRUE,_xll.ohTrigger(RecalcTrigger,TriggerON)),NA())</f>
        <v>3.9621199869799284E-3</v>
      </c>
      <c r="H3235" s="42">
        <f>_xll.qlCalendarAdvance(Calendar,$H3234,B3235,"f",FALSE)</f>
        <v>62443</v>
      </c>
      <c r="I3235" s="139">
        <f>_xll.qlInterestRateIndexValueDate(Index1M,$H3235)</f>
        <v>62445</v>
      </c>
      <c r="J3235" s="144">
        <f>IFERROR(_xll.qlIndexFixing(Index1M,$H3235,TRUE,_xll.ohTrigger(RecalcTrigger,Trigger1M)),NA())</f>
        <v>3.909558912427169E-3</v>
      </c>
      <c r="K3235" s="44">
        <f>IFERROR(_xll.qlIndexFixing(Index3M,H3235,TRUE,_xll.ohTrigger(RecalcTrigger,Trigger3M)),NA())</f>
        <v>4.1612151533598762E-3</v>
      </c>
      <c r="L3235" s="44">
        <f>IFERROR(_xll.qlIndexFixing(Index6M,$H3235,TRUE,_xll.ohTrigger(RecalcTrigger,Trigger6M)),NA())</f>
        <v>4.4726770753199174E-3</v>
      </c>
      <c r="M3235" s="145">
        <f>IFERROR(_xll.qlIndexFixing(Index1Y,$H3235,TRUE,_xll.ohTrigger(RecalcTrigger,Trigger1Y)),NA())</f>
        <v>4.4423976157519241E-3</v>
      </c>
      <c r="N3235" s="144">
        <f>IFERROR(_xll.qlIndexFixing(ONIndex1M,I3235,TRUE,_xll.ohTrigger(RecalcTrigger,Trigger1M)),NA())</f>
        <v>3.9066245716767867E-3</v>
      </c>
      <c r="O3235" s="44">
        <f>IFERROR(_xll.qlIndexFixing(ONIndex3M,I3235,TRUE,_xll.ohTrigger(RecalcTrigger,Trigger3M)),NA())</f>
        <v>4.1507881171387595E-3</v>
      </c>
      <c r="P3235" s="44">
        <f>IFERROR(_xll.qlIndexFixing(ONIndex6M,I3235,TRUE,_xll.ohTrigger(RecalcTrigger,Trigger6M)),NA())</f>
        <v>4.4931245242807449E-3</v>
      </c>
      <c r="Q3235" s="145">
        <f>IFERROR(_xll.qlIndexFixing(ONIndex1Y,I3235,TRUE,_xll.ohTrigger(RecalcTrigger,Trigger1Y)),NA())</f>
        <v>4.4022148223543667E-3</v>
      </c>
    </row>
    <row r="3236" spans="2:17" x14ac:dyDescent="0.2">
      <c r="B3236" s="39" t="s">
        <v>42</v>
      </c>
      <c r="D3236" s="42">
        <f>_xll.qlCalendarAdvance(Calendar,$D3235,B3236,"f",FALSE)</f>
        <v>62450</v>
      </c>
      <c r="E3236" s="139">
        <f>_xll.qlInterestRateIndexValueDate(IndexON,D3236)</f>
        <v>62450</v>
      </c>
      <c r="F3236" s="155">
        <f>IFERROR(_xll.qlIndexFixing(IndexON,D3236,TRUE,_xll.ohTrigger(RecalcTrigger,TriggerON)),NA())</f>
        <v>3.9634866494431265E-3</v>
      </c>
      <c r="H3236" s="42">
        <f>_xll.qlCalendarAdvance(Calendar,$H3235,B3236,"f",FALSE)</f>
        <v>62450</v>
      </c>
      <c r="I3236" s="139">
        <f>_xll.qlInterestRateIndexValueDate(Index1M,$H3236)</f>
        <v>62456</v>
      </c>
      <c r="J3236" s="144">
        <f>IFERROR(_xll.qlIndexFixing(Index1M,$H3236,TRUE,_xll.ohTrigger(RecalcTrigger,Trigger1M)),NA())</f>
        <v>3.9116083411487364E-3</v>
      </c>
      <c r="K3236" s="44">
        <f>IFERROR(_xll.qlIndexFixing(Index3M,H3236,TRUE,_xll.ohTrigger(RecalcTrigger,Trigger3M)),NA())</f>
        <v>4.1635681406696334E-3</v>
      </c>
      <c r="L3236" s="44">
        <f>IFERROR(_xll.qlIndexFixing(Index6M,$H3236,TRUE,_xll.ohTrigger(RecalcTrigger,Trigger6M)),NA())</f>
        <v>4.4689626418549346E-3</v>
      </c>
      <c r="M3236" s="145">
        <f>IFERROR(_xll.qlIndexFixing(Index1Y,$H3236,TRUE,_xll.ohTrigger(RecalcTrigger,Trigger1Y)),NA())</f>
        <v>4.4441753002541018E-3</v>
      </c>
      <c r="N3236" s="144">
        <f>IFERROR(_xll.qlIndexFixing(ONIndex1M,I3236,TRUE,_xll.ohTrigger(RecalcTrigger,Trigger1M)),NA())</f>
        <v>3.908531393936876E-3</v>
      </c>
      <c r="O3236" s="44">
        <f>IFERROR(_xll.qlIndexFixing(ONIndex3M,I3236,TRUE,_xll.ohTrigger(RecalcTrigger,Trigger3M)),NA())</f>
        <v>4.1527848872480178E-3</v>
      </c>
      <c r="P3236" s="44">
        <f>IFERROR(_xll.qlIndexFixing(ONIndex6M,I3236,TRUE,_xll.ohTrigger(RecalcTrigger,Trigger6M)),NA())</f>
        <v>4.4910196102776467E-3</v>
      </c>
      <c r="Q3236" s="145">
        <f>IFERROR(_xll.qlIndexFixing(ONIndex1Y,I3236,TRUE,_xll.ohTrigger(RecalcTrigger,Trigger1Y)),NA())</f>
        <v>4.4040070425666045E-3</v>
      </c>
    </row>
    <row r="3237" spans="2:17" x14ac:dyDescent="0.2">
      <c r="B3237" s="39" t="s">
        <v>42</v>
      </c>
      <c r="D3237" s="42">
        <f>_xll.qlCalendarAdvance(Calendar,$D3236,B3237,"f",FALSE)</f>
        <v>62457</v>
      </c>
      <c r="E3237" s="139">
        <f>_xll.qlInterestRateIndexValueDate(IndexON,D3237)</f>
        <v>62457</v>
      </c>
      <c r="F3237" s="155">
        <f>IFERROR(_xll.qlIndexFixing(IndexON,D3237,TRUE,_xll.ohTrigger(RecalcTrigger,TriggerON)),NA())</f>
        <v>3.9648478606668647E-3</v>
      </c>
      <c r="H3237" s="42">
        <f>_xll.qlCalendarAdvance(Calendar,$H3236,B3237,"f",FALSE)</f>
        <v>62457</v>
      </c>
      <c r="I3237" s="139">
        <f>_xll.qlInterestRateIndexValueDate(Index1M,$H3237)</f>
        <v>62460</v>
      </c>
      <c r="J3237" s="144">
        <f>IFERROR(_xll.qlIndexFixing(Index1M,$H3237,TRUE,_xll.ohTrigger(RecalcTrigger,Trigger1M)),NA())</f>
        <v>3.9123937209099621E-3</v>
      </c>
      <c r="K3237" s="44">
        <f>IFERROR(_xll.qlIndexFixing(Index3M,H3237,TRUE,_xll.ohTrigger(RecalcTrigger,Trigger3M)),NA())</f>
        <v>4.164250776555356E-3</v>
      </c>
      <c r="L3237" s="44">
        <f>IFERROR(_xll.qlIndexFixing(Index6M,$H3237,TRUE,_xll.ohTrigger(RecalcTrigger,Trigger6M)),NA())</f>
        <v>4.4677397817146532E-3</v>
      </c>
      <c r="M3237" s="145">
        <f>IFERROR(_xll.qlIndexFixing(Index1Y,$H3237,TRUE,_xll.ohTrigger(RecalcTrigger,Trigger1Y)),NA())</f>
        <v>4.4450237200305658E-3</v>
      </c>
      <c r="N3237" s="144">
        <f>IFERROR(_xll.qlIndexFixing(ONIndex1M,I3237,TRUE,_xll.ohTrigger(RecalcTrigger,Trigger1M)),NA())</f>
        <v>3.9095971508995575E-3</v>
      </c>
      <c r="O3237" s="44">
        <f>IFERROR(_xll.qlIndexFixing(ONIndex3M,I3237,TRUE,_xll.ohTrigger(RecalcTrigger,Trigger3M)),NA())</f>
        <v>4.1538979127597742E-3</v>
      </c>
      <c r="P3237" s="44">
        <f>IFERROR(_xll.qlIndexFixing(ONIndex6M,I3237,TRUE,_xll.ohTrigger(RecalcTrigger,Trigger6M)),NA())</f>
        <v>4.4897044399849761E-3</v>
      </c>
      <c r="Q3237" s="145">
        <f>IFERROR(_xll.qlIndexFixing(ONIndex1Y,I3237,TRUE,_xll.ohTrigger(RecalcTrigger,Trigger1Y)),NA())</f>
        <v>4.4049965755021958E-3</v>
      </c>
    </row>
    <row r="3238" spans="2:17" x14ac:dyDescent="0.2">
      <c r="B3238" s="39" t="s">
        <v>42</v>
      </c>
      <c r="D3238" s="42">
        <f>_xll.qlCalendarAdvance(Calendar,$D3237,B3238,"f",FALSE)</f>
        <v>62464</v>
      </c>
      <c r="E3238" s="139">
        <f>_xll.qlInterestRateIndexValueDate(IndexON,D3238)</f>
        <v>62464</v>
      </c>
      <c r="F3238" s="155">
        <f>IFERROR(_xll.qlIndexFixing(IndexON,D3238,TRUE,_xll.ohTrigger(RecalcTrigger,TriggerON)),NA())</f>
        <v>3.9662036093801589E-3</v>
      </c>
      <c r="H3238" s="42">
        <f>_xll.qlCalendarAdvance(Calendar,$H3237,B3238,"f",FALSE)</f>
        <v>62464</v>
      </c>
      <c r="I3238" s="139">
        <f>_xll.qlInterestRateIndexValueDate(Index1M,$H3238)</f>
        <v>62466</v>
      </c>
      <c r="J3238" s="144">
        <f>IFERROR(_xll.qlIndexFixing(Index1M,$H3238,TRUE,_xll.ohTrigger(RecalcTrigger,Trigger1M)),NA())</f>
        <v>3.9136870090616949E-3</v>
      </c>
      <c r="K3238" s="44">
        <f>IFERROR(_xll.qlIndexFixing(Index3M,H3238,TRUE,_xll.ohTrigger(RecalcTrigger,Trigger3M)),NA())</f>
        <v>4.1654569639550942E-3</v>
      </c>
      <c r="L3238" s="44">
        <f>IFERROR(_xll.qlIndexFixing(Index6M,$H3238,TRUE,_xll.ohTrigger(RecalcTrigger,Trigger6M)),NA())</f>
        <v>4.465620186522694E-3</v>
      </c>
      <c r="M3238" s="145">
        <f>IFERROR(_xll.qlIndexFixing(Index1Y,$H3238,TRUE,_xll.ohTrigger(RecalcTrigger,Trigger1Y)),NA())</f>
        <v>4.4457763989886817E-3</v>
      </c>
      <c r="N3238" s="144">
        <f>IFERROR(_xll.qlIndexFixing(ONIndex1M,I3238,TRUE,_xll.ohTrigger(RecalcTrigger,Trigger1M)),NA())</f>
        <v>3.9107789744985411E-3</v>
      </c>
      <c r="O3238" s="44">
        <f>IFERROR(_xll.qlIndexFixing(ONIndex3M,I3238,TRUE,_xll.ohTrigger(RecalcTrigger,Trigger3M)),NA())</f>
        <v>4.1551338720946518E-3</v>
      </c>
      <c r="P3238" s="44">
        <f>IFERROR(_xll.qlIndexFixing(ONIndex6M,I3238,TRUE,_xll.ohTrigger(RecalcTrigger,Trigger6M)),NA())</f>
        <v>4.4882560753567446E-3</v>
      </c>
      <c r="Q3238" s="145">
        <f>IFERROR(_xll.qlIndexFixing(ONIndex1Y,I3238,TRUE,_xll.ohTrigger(RecalcTrigger,Trigger1Y)),NA())</f>
        <v>4.4061007727158596E-3</v>
      </c>
    </row>
    <row r="3239" spans="2:17" x14ac:dyDescent="0.2">
      <c r="B3239" s="39" t="s">
        <v>42</v>
      </c>
      <c r="D3239" s="42">
        <f>_xll.qlCalendarAdvance(Calendar,$D3238,B3239,"f",FALSE)</f>
        <v>62471</v>
      </c>
      <c r="E3239" s="139">
        <f>_xll.qlInterestRateIndexValueDate(IndexON,D3239)</f>
        <v>62471</v>
      </c>
      <c r="F3239" s="155">
        <f>IFERROR(_xll.qlIndexFixing(IndexON,D3239,TRUE,_xll.ohTrigger(RecalcTrigger,TriggerON)),NA())</f>
        <v>3.9675538841521529E-3</v>
      </c>
      <c r="H3239" s="42">
        <f>_xll.qlCalendarAdvance(Calendar,$H3238,B3239,"f",FALSE)</f>
        <v>62471</v>
      </c>
      <c r="I3239" s="139">
        <f>_xll.qlInterestRateIndexValueDate(Index1M,$H3239)</f>
        <v>62473</v>
      </c>
      <c r="J3239" s="144">
        <f>IFERROR(_xll.qlIndexFixing(Index1M,$H3239,TRUE,_xll.ohTrigger(RecalcTrigger,Trigger1M)),NA())</f>
        <v>3.9150517726588285E-3</v>
      </c>
      <c r="K3239" s="44">
        <f>IFERROR(_xll.qlIndexFixing(Index3M,H3239,TRUE,_xll.ohTrigger(RecalcTrigger,Trigger3M)),NA())</f>
        <v>4.1668583442353579E-3</v>
      </c>
      <c r="L3239" s="44">
        <f>IFERROR(_xll.qlIndexFixing(Index6M,$H3239,TRUE,_xll.ohTrigger(RecalcTrigger,Trigger6M)),NA())</f>
        <v>4.4630880704809896E-3</v>
      </c>
      <c r="M3239" s="145">
        <f>IFERROR(_xll.qlIndexFixing(Index1Y,$H3239,TRUE,_xll.ohTrigger(RecalcTrigger,Trigger1Y)),NA())</f>
        <v>4.4468886582195912E-3</v>
      </c>
      <c r="N3239" s="144">
        <f>IFERROR(_xll.qlIndexFixing(ONIndex1M,I3239,TRUE,_xll.ohTrigger(RecalcTrigger,Trigger1M)),NA())</f>
        <v>3.9121525484731023E-3</v>
      </c>
      <c r="O3239" s="44">
        <f>IFERROR(_xll.qlIndexFixing(ONIndex3M,I3239,TRUE,_xll.ohTrigger(RecalcTrigger,Trigger3M)),NA())</f>
        <v>4.1565700607026912E-3</v>
      </c>
      <c r="P3239" s="44">
        <f>IFERROR(_xll.qlIndexFixing(ONIndex6M,I3239,TRUE,_xll.ohTrigger(RecalcTrigger,Trigger6M)),NA())</f>
        <v>4.4865081912792704E-3</v>
      </c>
      <c r="Q3239" s="145">
        <f>IFERROR(_xll.qlIndexFixing(ONIndex1Y,I3239,TRUE,_xll.ohTrigger(RecalcTrigger,Trigger1Y)),NA())</f>
        <v>4.4073828439650242E-3</v>
      </c>
    </row>
    <row r="3240" spans="2:17" x14ac:dyDescent="0.2">
      <c r="B3240" s="39" t="s">
        <v>42</v>
      </c>
      <c r="D3240" s="42">
        <f>_xll.qlCalendarAdvance(Calendar,$D3239,B3240,"f",FALSE)</f>
        <v>62478</v>
      </c>
      <c r="E3240" s="139">
        <f>_xll.qlInterestRateIndexValueDate(IndexON,D3240)</f>
        <v>62478</v>
      </c>
      <c r="F3240" s="155">
        <f>IFERROR(_xll.qlIndexFixing(IndexON,D3240,TRUE,_xll.ohTrigger(RecalcTrigger,TriggerON)),NA())</f>
        <v>3.9688986737118626E-3</v>
      </c>
      <c r="H3240" s="42">
        <f>_xll.qlCalendarAdvance(Calendar,$H3239,B3240,"f",FALSE)</f>
        <v>62478</v>
      </c>
      <c r="I3240" s="139">
        <f>_xll.qlInterestRateIndexValueDate(Index1M,$H3240)</f>
        <v>62480</v>
      </c>
      <c r="J3240" s="144">
        <f>IFERROR(_xll.qlIndexFixing(Index1M,$H3240,TRUE,_xll.ohTrigger(RecalcTrigger,Trigger1M)),NA())</f>
        <v>3.9164108826009181E-3</v>
      </c>
      <c r="K3240" s="44">
        <f>IFERROR(_xll.qlIndexFixing(Index3M,H3240,TRUE,_xll.ohTrigger(RecalcTrigger,Trigger3M)),NA())</f>
        <v>4.168253424836621E-3</v>
      </c>
      <c r="L3240" s="44">
        <f>IFERROR(_xll.qlIndexFixing(Index6M,$H3240,TRUE,_xll.ohTrigger(RecalcTrigger,Trigger6M)),NA())</f>
        <v>4.4604920578959805E-3</v>
      </c>
      <c r="M3240" s="145">
        <f>IFERROR(_xll.qlIndexFixing(Index1Y,$H3240,TRUE,_xll.ohTrigger(RecalcTrigger,Trigger1Y)),NA())</f>
        <v>4.4479938935691882E-3</v>
      </c>
      <c r="N3240" s="144">
        <f>IFERROR(_xll.qlIndexFixing(ONIndex1M,I3240,TRUE,_xll.ohTrigger(RecalcTrigger,Trigger1M)),NA())</f>
        <v>3.9135204894336084E-3</v>
      </c>
      <c r="O3240" s="44">
        <f>IFERROR(_xll.qlIndexFixing(ONIndex3M,I3240,TRUE,_xll.ohTrigger(RecalcTrigger,Trigger3M)),NA())</f>
        <v>4.1580000295660113E-3</v>
      </c>
      <c r="P3240" s="44">
        <f>IFERROR(_xll.qlIndexFixing(ONIndex6M,I3240,TRUE,_xll.ohTrigger(RecalcTrigger,Trigger6M)),NA())</f>
        <v>4.4846976271806227E-3</v>
      </c>
      <c r="Q3240" s="145">
        <f>IFERROR(_xll.qlIndexFixing(ONIndex1Y,I3240,TRUE,_xll.ohTrigger(RecalcTrigger,Trigger1Y)),NA())</f>
        <v>4.4086582696500898E-3</v>
      </c>
    </row>
    <row r="3241" spans="2:17" x14ac:dyDescent="0.2">
      <c r="B3241" s="39" t="s">
        <v>42</v>
      </c>
      <c r="D3241" s="42">
        <f>_xll.qlCalendarAdvance(Calendar,$D3240,B3241,"f",FALSE)</f>
        <v>62485</v>
      </c>
      <c r="E3241" s="139">
        <f>_xll.qlInterestRateIndexValueDate(IndexON,D3241)</f>
        <v>62485</v>
      </c>
      <c r="F3241" s="155">
        <f>IFERROR(_xll.qlIndexFixing(IndexON,D3241,TRUE,_xll.ohTrigger(RecalcTrigger,TriggerON)),NA())</f>
        <v>3.9702379667083676E-3</v>
      </c>
      <c r="H3241" s="42">
        <f>_xll.qlCalendarAdvance(Calendar,$H3240,B3241,"f",FALSE)</f>
        <v>62485</v>
      </c>
      <c r="I3241" s="139">
        <f>_xll.qlInterestRateIndexValueDate(Index1M,$H3241)</f>
        <v>62487</v>
      </c>
      <c r="J3241" s="144">
        <f>IFERROR(_xll.qlIndexFixing(Index1M,$H3241,TRUE,_xll.ohTrigger(RecalcTrigger,Trigger1M)),NA())</f>
        <v>3.9174117278382081E-3</v>
      </c>
      <c r="K3241" s="44">
        <f>IFERROR(_xll.qlIndexFixing(Index3M,H3241,TRUE,_xll.ohTrigger(RecalcTrigger,Trigger3M)),NA())</f>
        <v>4.1696421929273697E-3</v>
      </c>
      <c r="L3241" s="44">
        <f>IFERROR(_xll.qlIndexFixing(Index6M,$H3241,TRUE,_xll.ohTrigger(RecalcTrigger,Trigger6M)),NA())</f>
        <v>4.4578320611166743E-3</v>
      </c>
      <c r="M3241" s="145">
        <f>IFERROR(_xll.qlIndexFixing(Index1Y,$H3241,TRUE,_xll.ohTrigger(RecalcTrigger,Trigger1Y)),NA())</f>
        <v>4.449092091263286E-3</v>
      </c>
      <c r="N3241" s="144">
        <f>IFERROR(_xll.qlIndexFixing(ONIndex1M,I3241,TRUE,_xll.ohTrigger(RecalcTrigger,Trigger1M)),NA())</f>
        <v>3.9148827861090751E-3</v>
      </c>
      <c r="O3241" s="44">
        <f>IFERROR(_xll.qlIndexFixing(ONIndex3M,I3241,TRUE,_xll.ohTrigger(RecalcTrigger,Trigger3M)),NA())</f>
        <v>4.1594237662945233E-3</v>
      </c>
      <c r="P3241" s="44">
        <f>IFERROR(_xll.qlIndexFixing(ONIndex6M,I3241,TRUE,_xll.ohTrigger(RecalcTrigger,Trigger6M)),NA())</f>
        <v>4.4828242952910102E-3</v>
      </c>
      <c r="Q3241" s="145">
        <f>IFERROR(_xll.qlIndexFixing(ONIndex1Y,I3241,TRUE,_xll.ohTrigger(RecalcTrigger,Trigger1Y)),NA())</f>
        <v>4.4099270361819265E-3</v>
      </c>
    </row>
    <row r="3242" spans="2:17" x14ac:dyDescent="0.2">
      <c r="B3242" s="39" t="s">
        <v>42</v>
      </c>
      <c r="D3242" s="42">
        <f>_xll.qlCalendarAdvance(Calendar,$D3241,B3242,"f",FALSE)</f>
        <v>62492</v>
      </c>
      <c r="E3242" s="139">
        <f>_xll.qlInterestRateIndexValueDate(IndexON,D3242)</f>
        <v>62492</v>
      </c>
      <c r="F3242" s="155">
        <f>IFERROR(_xll.qlIndexFixing(IndexON,D3242,TRUE,_xll.ohTrigger(RecalcTrigger,TriggerON)),NA())</f>
        <v>3.971571752030556E-3</v>
      </c>
      <c r="H3242" s="42">
        <f>_xll.qlCalendarAdvance(Calendar,$H3241,B3242,"f",FALSE)</f>
        <v>62492</v>
      </c>
      <c r="I3242" s="139">
        <f>_xll.qlInterestRateIndexValueDate(Index1M,$H3242)</f>
        <v>62494</v>
      </c>
      <c r="J3242" s="144">
        <f>IFERROR(_xll.qlIndexFixing(Index1M,$H3242,TRUE,_xll.ohTrigger(RecalcTrigger,Trigger1M)),NA())</f>
        <v>3.9186434564013918E-3</v>
      </c>
      <c r="K3242" s="44">
        <f>IFERROR(_xll.qlIndexFixing(Index3M,H3242,TRUE,_xll.ohTrigger(RecalcTrigger,Trigger3M)),NA())</f>
        <v>4.1709029109783134E-3</v>
      </c>
      <c r="L3242" s="44">
        <f>IFERROR(_xll.qlIndexFixing(Index6M,$H3242,TRUE,_xll.ohTrigger(RecalcTrigger,Trigger6M)),NA())</f>
        <v>4.4551079924978216E-3</v>
      </c>
      <c r="M3242" s="145">
        <f>IFERROR(_xll.qlIndexFixing(Index1Y,$H3242,TRUE,_xll.ohTrigger(RecalcTrigger,Trigger1Y)),NA())</f>
        <v>4.4501832375279165E-3</v>
      </c>
      <c r="N3242" s="144">
        <f>IFERROR(_xll.qlIndexFixing(ONIndex1M,I3242,TRUE,_xll.ohTrigger(RecalcTrigger,Trigger1M)),NA())</f>
        <v>3.916239426668966E-3</v>
      </c>
      <c r="O3242" s="44">
        <f>IFERROR(_xll.qlIndexFixing(ONIndex3M,I3242,TRUE,_xll.ohTrigger(RecalcTrigger,Trigger3M)),NA())</f>
        <v>4.1608412576987774E-3</v>
      </c>
      <c r="P3242" s="44">
        <f>IFERROR(_xll.qlIndexFixing(ONIndex6M,I3242,TRUE,_xll.ohTrigger(RecalcTrigger,Trigger6M)),NA())</f>
        <v>4.4808881080804497E-3</v>
      </c>
      <c r="Q3242" s="145">
        <f>IFERROR(_xll.qlIndexFixing(ONIndex1Y,I3242,TRUE,_xll.ohTrigger(RecalcTrigger,Trigger1Y)),NA())</f>
        <v>4.4111891295717243E-3</v>
      </c>
    </row>
    <row r="3243" spans="2:17" x14ac:dyDescent="0.2">
      <c r="B3243" s="39" t="s">
        <v>42</v>
      </c>
      <c r="D3243" s="42">
        <f>_xll.qlCalendarAdvance(Calendar,$D3242,B3243,"f",FALSE)</f>
        <v>62499</v>
      </c>
      <c r="E3243" s="139">
        <f>_xll.qlInterestRateIndexValueDate(IndexON,D3243)</f>
        <v>62499</v>
      </c>
      <c r="F3243" s="155">
        <f>IFERROR(_xll.qlIndexFixing(IndexON,D3243,TRUE,_xll.ohTrigger(RecalcTrigger,TriggerON)),NA())</f>
        <v>3.9729000180876994E-3</v>
      </c>
      <c r="H3243" s="42">
        <f>_xll.qlCalendarAdvance(Calendar,$H3242,B3243,"f",FALSE)</f>
        <v>62499</v>
      </c>
      <c r="I3243" s="139">
        <f>_xll.qlInterestRateIndexValueDate(Index1M,$H3243)</f>
        <v>62501</v>
      </c>
      <c r="J3243" s="144">
        <f>IFERROR(_xll.qlIndexFixing(Index1M,$H3243,TRUE,_xll.ohTrigger(RecalcTrigger,Trigger1M)),NA())</f>
        <v>3.9199871060529336E-3</v>
      </c>
      <c r="K3243" s="44">
        <f>IFERROR(_xll.qlIndexFixing(Index3M,H3243,TRUE,_xll.ohTrigger(RecalcTrigger,Trigger3M)),NA())</f>
        <v>4.1722794547166351E-3</v>
      </c>
      <c r="L3243" s="44">
        <f>IFERROR(_xll.qlIndexFixing(Index6M,$H3243,TRUE,_xll.ohTrigger(RecalcTrigger,Trigger6M)),NA())</f>
        <v>4.4523197644016806E-3</v>
      </c>
      <c r="M3243" s="145">
        <f>IFERROR(_xll.qlIndexFixing(Index1Y,$H3243,TRUE,_xll.ohTrigger(RecalcTrigger,Trigger1Y)),NA())</f>
        <v>4.4512673185888915E-3</v>
      </c>
      <c r="N3243" s="144">
        <f>IFERROR(_xll.qlIndexFixing(ONIndex1M,I3243,TRUE,_xll.ohTrigger(RecalcTrigger,Trigger1M)),NA())</f>
        <v>3.9175903995225525E-3</v>
      </c>
      <c r="O3243" s="44">
        <f>IFERROR(_xll.qlIndexFixing(ONIndex3M,I3243,TRUE,_xll.ohTrigger(RecalcTrigger,Trigger3M)),NA())</f>
        <v>4.1622524912288128E-3</v>
      </c>
      <c r="P3243" s="44">
        <f>IFERROR(_xll.qlIndexFixing(ONIndex6M,I3243,TRUE,_xll.ohTrigger(RecalcTrigger,Trigger6M)),NA())</f>
        <v>4.4788889776992136E-3</v>
      </c>
      <c r="Q3243" s="145">
        <f>IFERROR(_xll.qlIndexFixing(ONIndex1Y,I3243,TRUE,_xll.ohTrigger(RecalcTrigger,Trigger1Y)),NA())</f>
        <v>4.4124445364701614E-3</v>
      </c>
    </row>
    <row r="3244" spans="2:17" x14ac:dyDescent="0.2">
      <c r="B3244" s="39" t="s">
        <v>42</v>
      </c>
      <c r="D3244" s="42">
        <f>_xll.qlCalendarAdvance(Calendar,$D3243,B3244,"f",FALSE)</f>
        <v>62506</v>
      </c>
      <c r="E3244" s="139">
        <f>_xll.qlInterestRateIndexValueDate(IndexON,D3244)</f>
        <v>62506</v>
      </c>
      <c r="F3244" s="155">
        <f>IFERROR(_xll.qlIndexFixing(IndexON,D3244,TRUE,_xll.ohTrigger(RecalcTrigger,TriggerON)),NA())</f>
        <v>3.9742227536887498E-3</v>
      </c>
      <c r="H3244" s="42">
        <f>_xll.qlCalendarAdvance(Calendar,$H3243,B3244,"f",FALSE)</f>
        <v>62506</v>
      </c>
      <c r="I3244" s="139">
        <f>_xll.qlInterestRateIndexValueDate(Index1M,$H3244)</f>
        <v>62508</v>
      </c>
      <c r="J3244" s="144">
        <f>IFERROR(_xll.qlIndexFixing(Index1M,$H3244,TRUE,_xll.ohTrigger(RecalcTrigger,Trigger1M)),NA())</f>
        <v>3.9213250591583837E-3</v>
      </c>
      <c r="K3244" s="44">
        <f>IFERROR(_xll.qlIndexFixing(Index3M,H3244,TRUE,_xll.ohTrigger(RecalcTrigger,Trigger3M)),NA())</f>
        <v>4.1736496484360199E-3</v>
      </c>
      <c r="L3244" s="44">
        <f>IFERROR(_xll.qlIndexFixing(Index6M,$H3244,TRUE,_xll.ohTrigger(RecalcTrigger,Trigger6M)),NA())</f>
        <v>4.4494672891980157E-3</v>
      </c>
      <c r="M3244" s="145">
        <f>IFERROR(_xll.qlIndexFixing(Index1Y,$H3244,TRUE,_xll.ohTrigger(RecalcTrigger,Trigger1Y)),NA())</f>
        <v>4.4523443206720241E-3</v>
      </c>
      <c r="N3244" s="144">
        <f>IFERROR(_xll.qlIndexFixing(ONIndex1M,I3244,TRUE,_xll.ohTrigger(RecalcTrigger,Trigger1M)),NA())</f>
        <v>3.9189356932389785E-3</v>
      </c>
      <c r="O3244" s="44">
        <f>IFERROR(_xll.qlIndexFixing(ONIndex3M,I3244,TRUE,_xll.ohTrigger(RecalcTrigger,Trigger3M)),NA())</f>
        <v>4.1636574537751159E-3</v>
      </c>
      <c r="P3244" s="44">
        <f>IFERROR(_xll.qlIndexFixing(ONIndex6M,I3244,TRUE,_xll.ohTrigger(RecalcTrigger,Trigger6M)),NA())</f>
        <v>4.4768268162975744E-3</v>
      </c>
      <c r="Q3244" s="145">
        <f>IFERROR(_xll.qlIndexFixing(ONIndex1Y,I3244,TRUE,_xll.ohTrigger(RecalcTrigger,Trigger1Y)),NA())</f>
        <v>4.413693242968364E-3</v>
      </c>
    </row>
    <row r="3245" spans="2:17" x14ac:dyDescent="0.2">
      <c r="B3245" s="39" t="s">
        <v>42</v>
      </c>
      <c r="D3245" s="42">
        <f>_xll.qlCalendarAdvance(Calendar,$D3244,B3245,"f",FALSE)</f>
        <v>62513</v>
      </c>
      <c r="E3245" s="139">
        <f>_xll.qlInterestRateIndexValueDate(IndexON,D3245)</f>
        <v>62513</v>
      </c>
      <c r="F3245" s="155">
        <f>IFERROR(_xll.qlIndexFixing(IndexON,D3245,TRUE,_xll.ohTrigger(RecalcTrigger,TriggerON)),NA())</f>
        <v>3.9755399475627229E-3</v>
      </c>
      <c r="H3245" s="42">
        <f>_xll.qlCalendarAdvance(Calendar,$H3244,B3245,"f",FALSE)</f>
        <v>62513</v>
      </c>
      <c r="I3245" s="139">
        <f>_xll.qlInterestRateIndexValueDate(Index1M,$H3245)</f>
        <v>62515</v>
      </c>
      <c r="J3245" s="144">
        <f>IFERROR(_xll.qlIndexFixing(Index1M,$H3245,TRUE,_xll.ohTrigger(RecalcTrigger,Trigger1M)),NA())</f>
        <v>3.922657304107029E-3</v>
      </c>
      <c r="K3245" s="44">
        <f>IFERROR(_xll.qlIndexFixing(Index3M,H3245,TRUE,_xll.ohTrigger(RecalcTrigger,Trigger3M)),NA())</f>
        <v>4.1750134793053818E-3</v>
      </c>
      <c r="L3245" s="44">
        <f>IFERROR(_xll.qlIndexFixing(Index6M,$H3245,TRUE,_xll.ohTrigger(RecalcTrigger,Trigger6M)),NA())</f>
        <v>4.4465504792596837E-3</v>
      </c>
      <c r="M3245" s="145">
        <f>IFERROR(_xll.qlIndexFixing(Index1Y,$H3245,TRUE,_xll.ohTrigger(RecalcTrigger,Trigger1Y)),NA())</f>
        <v>4.453414230004003E-3</v>
      </c>
      <c r="N3245" s="144">
        <f>IFERROR(_xll.qlIndexFixing(ONIndex1M,I3245,TRUE,_xll.ohTrigger(RecalcTrigger,Trigger1M)),NA())</f>
        <v>3.9202752959877074E-3</v>
      </c>
      <c r="O3245" s="44">
        <f>IFERROR(_xll.qlIndexFixing(ONIndex3M,I3245,TRUE,_xll.ohTrigger(RecalcTrigger,Trigger3M)),NA())</f>
        <v>4.1650561329475977E-3</v>
      </c>
      <c r="P3245" s="44">
        <f>IFERROR(_xll.qlIndexFixing(ONIndex6M,I3245,TRUE,_xll.ohTrigger(RecalcTrigger,Trigger6M)),NA())</f>
        <v>4.474701536505421E-3</v>
      </c>
      <c r="Q3245" s="145">
        <f>IFERROR(_xll.qlIndexFixing(ONIndex1Y,I3245,TRUE,_xll.ohTrigger(RecalcTrigger,Trigger1Y)),NA())</f>
        <v>4.414935235397266E-3</v>
      </c>
    </row>
    <row r="3246" spans="2:17" x14ac:dyDescent="0.2">
      <c r="B3246" s="39" t="s">
        <v>42</v>
      </c>
      <c r="D3246" s="42">
        <f>_xll.qlCalendarAdvance(Calendar,$D3245,B3246,"f",FALSE)</f>
        <v>62520</v>
      </c>
      <c r="E3246" s="139">
        <f>_xll.qlInterestRateIndexValueDate(IndexON,D3246)</f>
        <v>62520</v>
      </c>
      <c r="F3246" s="155">
        <f>IFERROR(_xll.qlIndexFixing(IndexON,D3246,TRUE,_xll.ohTrigger(RecalcTrigger,TriggerON)),NA())</f>
        <v>3.9768515881988264E-3</v>
      </c>
      <c r="H3246" s="42">
        <f>_xll.qlCalendarAdvance(Calendar,$H3245,B3246,"f",FALSE)</f>
        <v>62520</v>
      </c>
      <c r="I3246" s="139">
        <f>_xll.qlInterestRateIndexValueDate(Index1M,$H3246)</f>
        <v>62522</v>
      </c>
      <c r="J3246" s="144">
        <f>IFERROR(_xll.qlIndexFixing(Index1M,$H3246,TRUE,_xll.ohTrigger(RecalcTrigger,Trigger1M)),NA())</f>
        <v>3.9244461653900609E-3</v>
      </c>
      <c r="K3246" s="44">
        <f>IFERROR(_xll.qlIndexFixing(Index3M,H3246,TRUE,_xll.ohTrigger(RecalcTrigger,Trigger3M)),NA())</f>
        <v>4.1767306968918689E-3</v>
      </c>
      <c r="L3246" s="44">
        <f>IFERROR(_xll.qlIndexFixing(Index6M,$H3246,TRUE,_xll.ohTrigger(RecalcTrigger,Trigger6M)),NA())</f>
        <v>4.4425251244029429E-3</v>
      </c>
      <c r="M3246" s="145">
        <f>IFERROR(_xll.qlIndexFixing(Index1Y,$H3246,TRUE,_xll.ohTrigger(RecalcTrigger,Trigger1Y)),NA())</f>
        <v>4.4547730897760767E-3</v>
      </c>
      <c r="N3246" s="144">
        <f>IFERROR(_xll.qlIndexFixing(ONIndex1M,I3246,TRUE,_xll.ohTrigger(RecalcTrigger,Trigger1M)),NA())</f>
        <v>3.921609196337883E-3</v>
      </c>
      <c r="O3246" s="44">
        <f>IFERROR(_xll.qlIndexFixing(ONIndex3M,I3246,TRUE,_xll.ohTrigger(RecalcTrigger,Trigger3M)),NA())</f>
        <v>4.1664485155568087E-3</v>
      </c>
      <c r="P3246" s="44">
        <f>IFERROR(_xll.qlIndexFixing(ONIndex6M,I3246,TRUE,_xll.ohTrigger(RecalcTrigger,Trigger6M)),NA())</f>
        <v>4.4725130504730259E-3</v>
      </c>
      <c r="Q3246" s="145">
        <f>IFERROR(_xll.qlIndexFixing(ONIndex1Y,I3246,TRUE,_xll.ohTrigger(RecalcTrigger,Trigger1Y)),NA())</f>
        <v>4.4161705001677376E-3</v>
      </c>
    </row>
    <row r="3247" spans="2:17" x14ac:dyDescent="0.2">
      <c r="B3247" s="39" t="s">
        <v>42</v>
      </c>
      <c r="D3247" s="42">
        <f>_xll.qlCalendarAdvance(Calendar,$D3246,B3247,"f",FALSE)</f>
        <v>62527</v>
      </c>
      <c r="E3247" s="139">
        <f>_xll.qlInterestRateIndexValueDate(IndexON,D3247)</f>
        <v>62527</v>
      </c>
      <c r="F3247" s="155">
        <f>IFERROR(_xll.qlIndexFixing(IndexON,D3247,TRUE,_xll.ohTrigger(RecalcTrigger,TriggerON)),NA())</f>
        <v>3.9781576645658845E-3</v>
      </c>
      <c r="H3247" s="42">
        <f>_xll.qlCalendarAdvance(Calendar,$H3246,B3247,"f",FALSE)</f>
        <v>62527</v>
      </c>
      <c r="I3247" s="139">
        <f>_xll.qlInterestRateIndexValueDate(Index1M,$H3247)</f>
        <v>62529</v>
      </c>
      <c r="J3247" s="144">
        <f>IFERROR(_xll.qlIndexFixing(Index1M,$H3247,TRUE,_xll.ohTrigger(RecalcTrigger,Trigger1M)),NA())</f>
        <v>3.9257653746918586E-3</v>
      </c>
      <c r="K3247" s="44">
        <f>IFERROR(_xll.qlIndexFixing(Index3M,H3247,TRUE,_xll.ohTrigger(RecalcTrigger,Trigger3M)),NA())</f>
        <v>4.1780804339696257E-3</v>
      </c>
      <c r="L3247" s="44">
        <f>IFERROR(_xll.qlIndexFixing(Index6M,$H3247,TRUE,_xll.ohTrigger(RecalcTrigger,Trigger6M)),NA())</f>
        <v>4.4394559955658469E-3</v>
      </c>
      <c r="M3247" s="145">
        <f>IFERROR(_xll.qlIndexFixing(Index1Y,$H3247,TRUE,_xll.ohTrigger(RecalcTrigger,Trigger1Y)),NA())</f>
        <v>4.4558272580359354E-3</v>
      </c>
      <c r="N3247" s="144">
        <f>IFERROR(_xll.qlIndexFixing(ONIndex1M,I3247,TRUE,_xll.ohTrigger(RecalcTrigger,Trigger1M)),NA())</f>
        <v>3.9229373825389047E-3</v>
      </c>
      <c r="O3247" s="44">
        <f>IFERROR(_xll.qlIndexFixing(ONIndex3M,I3247,TRUE,_xll.ohTrigger(RecalcTrigger,Trigger3M)),NA())</f>
        <v>4.1678345889728519E-3</v>
      </c>
      <c r="P3247" s="44">
        <f>IFERROR(_xll.qlIndexFixing(ONIndex6M,I3247,TRUE,_xll.ohTrigger(RecalcTrigger,Trigger6M)),NA())</f>
        <v>4.4702612703506617E-3</v>
      </c>
      <c r="Q3247" s="145">
        <f>IFERROR(_xll.qlIndexFixing(ONIndex1Y,I3247,TRUE,_xll.ohTrigger(RecalcTrigger,Trigger1Y)),NA())</f>
        <v>4.417399023530777E-3</v>
      </c>
    </row>
    <row r="3248" spans="2:17" x14ac:dyDescent="0.2">
      <c r="B3248" s="39" t="s">
        <v>42</v>
      </c>
      <c r="D3248" s="42">
        <f>_xll.qlCalendarAdvance(Calendar,$D3247,B3248,"f",FALSE)</f>
        <v>62534</v>
      </c>
      <c r="E3248" s="139">
        <f>_xll.qlInterestRateIndexValueDate(IndexON,D3248)</f>
        <v>62534</v>
      </c>
      <c r="F3248" s="155">
        <f>IFERROR(_xll.qlIndexFixing(IndexON,D3248,TRUE,_xll.ohTrigger(RecalcTrigger,TriggerON)),NA())</f>
        <v>3.9794581650731686E-3</v>
      </c>
      <c r="H3248" s="42">
        <f>_xll.qlCalendarAdvance(Calendar,$H3247,B3248,"f",FALSE)</f>
        <v>62534</v>
      </c>
      <c r="I3248" s="139">
        <f>_xll.qlInterestRateIndexValueDate(Index1M,$H3248)</f>
        <v>62536</v>
      </c>
      <c r="J3248" s="144">
        <f>IFERROR(_xll.qlIndexFixing(Index1M,$H3248,TRUE,_xll.ohTrigger(RecalcTrigger,Trigger1M)),NA())</f>
        <v>3.927193535694878E-3</v>
      </c>
      <c r="K3248" s="44">
        <f>IFERROR(_xll.qlIndexFixing(Index3M,H3248,TRUE,_xll.ohTrigger(RecalcTrigger,Trigger3M)),NA())</f>
        <v>4.1794237667476834E-3</v>
      </c>
      <c r="L3248" s="44">
        <f>IFERROR(_xll.qlIndexFixing(Index6M,$H3248,TRUE,_xll.ohTrigger(RecalcTrigger,Trigger6M)),NA())</f>
        <v>4.4363222340329965E-3</v>
      </c>
      <c r="M3248" s="145">
        <f>IFERROR(_xll.qlIndexFixing(Index1Y,$H3248,TRUE,_xll.ohTrigger(RecalcTrigger,Trigger1Y)),NA())</f>
        <v>4.4568742890167649E-3</v>
      </c>
      <c r="N3248" s="144">
        <f>IFERROR(_xll.qlIndexFixing(ONIndex1M,I3248,TRUE,_xll.ohTrigger(RecalcTrigger,Trigger1M)),NA())</f>
        <v>3.9242598431599163E-3</v>
      </c>
      <c r="O3248" s="44">
        <f>IFERROR(_xll.qlIndexFixing(ONIndex3M,I3248,TRUE,_xll.ohTrigger(RecalcTrigger,Trigger3M)),NA())</f>
        <v>4.1692143403260218E-3</v>
      </c>
      <c r="P3248" s="44">
        <f>IFERROR(_xll.qlIndexFixing(ONIndex6M,I3248,TRUE,_xll.ohTrigger(RecalcTrigger,Trigger6M)),NA())</f>
        <v>4.467946108608345E-3</v>
      </c>
      <c r="Q3248" s="145">
        <f>IFERROR(_xll.qlIndexFixing(ONIndex1Y,I3248,TRUE,_xll.ohTrigger(RecalcTrigger,Trigger1Y)),NA())</f>
        <v>4.4186207917373821E-3</v>
      </c>
    </row>
    <row r="3249" spans="2:17" x14ac:dyDescent="0.2">
      <c r="B3249" s="39" t="s">
        <v>42</v>
      </c>
      <c r="D3249" s="42">
        <f>_xll.qlCalendarAdvance(Calendar,$D3248,B3249,"f",FALSE)</f>
        <v>62541</v>
      </c>
      <c r="E3249" s="139">
        <f>_xll.qlInterestRateIndexValueDate(IndexON,D3249)</f>
        <v>62541</v>
      </c>
      <c r="F3249" s="155">
        <f>IFERROR(_xll.qlIndexFixing(IndexON,D3249,TRUE,_xll.ohTrigger(RecalcTrigger,TriggerON)),NA())</f>
        <v>3.9807530785296308E-3</v>
      </c>
      <c r="H3249" s="42">
        <f>_xll.qlCalendarAdvance(Calendar,$H3248,B3249,"f",FALSE)</f>
        <v>62541</v>
      </c>
      <c r="I3249" s="139">
        <f>_xll.qlInterestRateIndexValueDate(Index1M,$H3249)</f>
        <v>62543</v>
      </c>
      <c r="J3249" s="144">
        <f>IFERROR(_xll.qlIndexFixing(Index1M,$H3249,TRUE,_xll.ohTrigger(RecalcTrigger,Trigger1M)),NA())</f>
        <v>3.928386542109974E-3</v>
      </c>
      <c r="K3249" s="44">
        <f>IFERROR(_xll.qlIndexFixing(Index3M,H3249,TRUE,_xll.ohTrigger(RecalcTrigger,Trigger3M)),NA())</f>
        <v>4.1807606823919602E-3</v>
      </c>
      <c r="L3249" s="44">
        <f>IFERROR(_xll.qlIndexFixing(Index6M,$H3249,TRUE,_xll.ohTrigger(RecalcTrigger,Trigger6M)),NA())</f>
        <v>4.4331237522129523E-3</v>
      </c>
      <c r="M3249" s="145">
        <f>IFERROR(_xll.qlIndexFixing(Index1Y,$H3249,TRUE,_xll.ohTrigger(RecalcTrigger,Trigger1Y)),NA())</f>
        <v>4.4579141689441489E-3</v>
      </c>
      <c r="N3249" s="144">
        <f>IFERROR(_xll.qlIndexFixing(ONIndex1M,I3249,TRUE,_xll.ohTrigger(RecalcTrigger,Trigger1M)),NA())</f>
        <v>3.9255765664503173E-3</v>
      </c>
      <c r="O3249" s="44">
        <f>IFERROR(_xll.qlIndexFixing(ONIndex3M,I3249,TRUE,_xll.ohTrigger(RecalcTrigger,Trigger3M)),NA())</f>
        <v>4.1705877569064853E-3</v>
      </c>
      <c r="P3249" s="44">
        <f>IFERROR(_xll.qlIndexFixing(ONIndex6M,I3249,TRUE,_xll.ohTrigger(RecalcTrigger,Trigger6M)),NA())</f>
        <v>4.4655674773963483E-3</v>
      </c>
      <c r="Q3249" s="145">
        <f>IFERROR(_xll.qlIndexFixing(ONIndex1Y,I3249,TRUE,_xll.ohTrigger(RecalcTrigger,Trigger1Y)),NA())</f>
        <v>4.4198357913582953E-3</v>
      </c>
    </row>
    <row r="3250" spans="2:17" x14ac:dyDescent="0.2">
      <c r="B3250" s="39" t="s">
        <v>42</v>
      </c>
      <c r="D3250" s="42">
        <f>_xll.qlCalendarAdvance(Calendar,$D3249,B3250,"f",FALSE)</f>
        <v>62548</v>
      </c>
      <c r="E3250" s="139">
        <f>_xll.qlInterestRateIndexValueDate(IndexON,D3250)</f>
        <v>62548</v>
      </c>
      <c r="F3250" s="155">
        <f>IFERROR(_xll.qlIndexFixing(IndexON,D3250,TRUE,_xll.ohTrigger(RecalcTrigger,TriggerON)),NA())</f>
        <v>3.9820423937442229E-3</v>
      </c>
      <c r="H3250" s="42">
        <f>_xll.qlCalendarAdvance(Calendar,$H3249,B3250,"f",FALSE)</f>
        <v>62548</v>
      </c>
      <c r="I3250" s="139">
        <f>_xll.qlInterestRateIndexValueDate(Index1M,$H3250)</f>
        <v>62550</v>
      </c>
      <c r="J3250" s="144">
        <f>IFERROR(_xll.qlIndexFixing(Index1M,$H3250,TRUE,_xll.ohTrigger(RecalcTrigger,Trigger1M)),NA())</f>
        <v>3.9296884770048668E-3</v>
      </c>
      <c r="K3250" s="44">
        <f>IFERROR(_xll.qlIndexFixing(Index3M,H3250,TRUE,_xll.ohTrigger(RecalcTrigger,Trigger3M)),NA())</f>
        <v>4.1819730677236872E-3</v>
      </c>
      <c r="L3250" s="44">
        <f>IFERROR(_xll.qlIndexFixing(Index6M,$H3250,TRUE,_xll.ohTrigger(RecalcTrigger,Trigger6M)),NA())</f>
        <v>4.4305445551968223E-3</v>
      </c>
      <c r="M3250" s="145">
        <f>IFERROR(_xll.qlIndexFixing(Index1Y,$H3250,TRUE,_xll.ohTrigger(RecalcTrigger,Trigger1Y)),NA())</f>
        <v>4.4589468840443231E-3</v>
      </c>
      <c r="N3250" s="144">
        <f>IFERROR(_xll.qlIndexFixing(ONIndex1M,I3250,TRUE,_xll.ohTrigger(RecalcTrigger,Trigger1M)),NA())</f>
        <v>3.9268875408193793E-3</v>
      </c>
      <c r="O3250" s="44">
        <f>IFERROR(_xll.qlIndexFixing(ONIndex3M,I3250,TRUE,_xll.ohTrigger(RecalcTrigger,Trigger3M)),NA())</f>
        <v>4.171954825684665E-3</v>
      </c>
      <c r="P3250" s="44">
        <f>IFERROR(_xll.qlIndexFixing(ONIndex6M,I3250,TRUE,_xll.ohTrigger(RecalcTrigger,Trigger6M)),NA())</f>
        <v>4.4631252892646245E-3</v>
      </c>
      <c r="Q3250" s="145">
        <f>IFERROR(_xll.qlIndexFixing(ONIndex1Y,I3250,TRUE,_xll.ohTrigger(RecalcTrigger,Trigger1Y)),NA())</f>
        <v>4.4210440083247704E-3</v>
      </c>
    </row>
    <row r="3251" spans="2:17" x14ac:dyDescent="0.2">
      <c r="B3251" s="39" t="s">
        <v>42</v>
      </c>
      <c r="D3251" s="42">
        <f>_xll.qlCalendarAdvance(Calendar,$D3250,B3251,"f",FALSE)</f>
        <v>62555</v>
      </c>
      <c r="E3251" s="139">
        <f>_xll.qlInterestRateIndexValueDate(IndexON,D3251)</f>
        <v>62555</v>
      </c>
      <c r="F3251" s="155">
        <f>IFERROR(_xll.qlIndexFixing(IndexON,D3251,TRUE,_xll.ohTrigger(RecalcTrigger,TriggerON)),NA())</f>
        <v>3.9833260992061525E-3</v>
      </c>
      <c r="H3251" s="42">
        <f>_xll.qlCalendarAdvance(Calendar,$H3250,B3251,"f",FALSE)</f>
        <v>62555</v>
      </c>
      <c r="I3251" s="139">
        <f>_xll.qlInterestRateIndexValueDate(Index1M,$H3251)</f>
        <v>62557</v>
      </c>
      <c r="J3251" s="144">
        <f>IFERROR(_xll.qlIndexFixing(Index1M,$H3251,TRUE,_xll.ohTrigger(RecalcTrigger,Trigger1M)),NA())</f>
        <v>3.9309846305443652E-3</v>
      </c>
      <c r="K3251" s="44">
        <f>IFERROR(_xll.qlIndexFixing(Index3M,H3251,TRUE,_xll.ohTrigger(RecalcTrigger,Trigger3M)),NA())</f>
        <v>4.1832975578491756E-3</v>
      </c>
      <c r="L3251" s="44">
        <f>IFERROR(_xll.qlIndexFixing(Index6M,$H3251,TRUE,_xll.ohTrigger(RecalcTrigger,Trigger6M)),NA())</f>
        <v>4.4272314783928828E-3</v>
      </c>
      <c r="M3251" s="145">
        <f>IFERROR(_xll.qlIndexFixing(Index1Y,$H3251,TRUE,_xll.ohTrigger(RecalcTrigger,Trigger1Y)),NA())</f>
        <v>4.4600684752982289E-3</v>
      </c>
      <c r="N3251" s="144">
        <f>IFERROR(_xll.qlIndexFixing(ONIndex1M,I3251,TRUE,_xll.ohTrigger(RecalcTrigger,Trigger1M)),NA())</f>
        <v>3.9281927548362461E-3</v>
      </c>
      <c r="O3251" s="44">
        <f>IFERROR(_xll.qlIndexFixing(ONIndex3M,I3251,TRUE,_xll.ohTrigger(RecalcTrigger,Trigger3M)),NA())</f>
        <v>4.1733155341105999E-3</v>
      </c>
      <c r="P3251" s="44">
        <f>IFERROR(_xll.qlIndexFixing(ONIndex6M,I3251,TRUE,_xll.ohTrigger(RecalcTrigger,Trigger6M)),NA())</f>
        <v>4.46061945628351E-3</v>
      </c>
      <c r="Q3251" s="145">
        <f>IFERROR(_xll.qlIndexFixing(ONIndex1Y,I3251,TRUE,_xll.ohTrigger(RecalcTrigger,Trigger1Y)),NA())</f>
        <v>4.4222454291276136E-3</v>
      </c>
    </row>
    <row r="3252" spans="2:17" x14ac:dyDescent="0.2">
      <c r="B3252" s="39" t="s">
        <v>42</v>
      </c>
      <c r="D3252" s="42">
        <f>_xll.qlCalendarAdvance(Calendar,$D3251,B3252,"f",FALSE)</f>
        <v>62562</v>
      </c>
      <c r="E3252" s="139">
        <f>_xll.qlInterestRateIndexValueDate(IndexON,D3252)</f>
        <v>62562</v>
      </c>
      <c r="F3252" s="155">
        <f>IFERROR(_xll.qlIndexFixing(IndexON,D3252,TRUE,_xll.ohTrigger(RecalcTrigger,TriggerON)),NA())</f>
        <v>3.9846041835644996E-3</v>
      </c>
      <c r="H3252" s="42">
        <f>_xll.qlCalendarAdvance(Calendar,$H3251,B3252,"f",FALSE)</f>
        <v>62562</v>
      </c>
      <c r="I3252" s="139">
        <f>_xll.qlInterestRateIndexValueDate(Index1M,$H3252)</f>
        <v>62564</v>
      </c>
      <c r="J3252" s="144">
        <f>IFERROR(_xll.qlIndexFixing(Index1M,$H3252,TRUE,_xll.ohTrigger(RecalcTrigger,Trigger1M)),NA())</f>
        <v>3.9322749911227528E-3</v>
      </c>
      <c r="K3252" s="44">
        <f>IFERROR(_xll.qlIndexFixing(Index3M,H3252,TRUE,_xll.ohTrigger(RecalcTrigger,Trigger3M)),NA())</f>
        <v>4.1846155933347642E-3</v>
      </c>
      <c r="L3252" s="44">
        <f>IFERROR(_xll.qlIndexFixing(Index6M,$H3252,TRUE,_xll.ohTrigger(RecalcTrigger,Trigger6M)),NA())</f>
        <v>4.4238570746786172E-3</v>
      </c>
      <c r="M3252" s="145">
        <f>IFERROR(_xll.qlIndexFixing(Index1Y,$H3252,TRUE,_xll.ohTrigger(RecalcTrigger,Trigger1Y)),NA())</f>
        <v>4.4609907646666813E-3</v>
      </c>
      <c r="N3252" s="144">
        <f>IFERROR(_xll.qlIndexFixing(ONIndex1M,I3252,TRUE,_xll.ohTrigger(RecalcTrigger,Trigger1M)),NA())</f>
        <v>3.9298624039751928E-3</v>
      </c>
      <c r="O3252" s="44">
        <f>IFERROR(_xll.qlIndexFixing(ONIndex3M,I3252,TRUE,_xll.ohTrigger(RecalcTrigger,Trigger3M)),NA())</f>
        <v>4.1750556495223634E-3</v>
      </c>
      <c r="P3252" s="44">
        <f>IFERROR(_xll.qlIndexFixing(ONIndex6M,I3252,TRUE,_xll.ohTrigger(RecalcTrigger,Trigger6M)),NA())</f>
        <v>4.457304011005192E-3</v>
      </c>
      <c r="Q3252" s="145">
        <f>IFERROR(_xll.qlIndexFixing(ONIndex1Y,I3252,TRUE,_xll.ohTrigger(RecalcTrigger,Trigger1Y)),NA())</f>
        <v>4.4237801049540337E-3</v>
      </c>
    </row>
    <row r="3253" spans="2:17" x14ac:dyDescent="0.2">
      <c r="B3253" s="39" t="s">
        <v>42</v>
      </c>
      <c r="D3253" s="42">
        <f>_xll.qlCalendarAdvance(Calendar,$D3252,B3253,"f",FALSE)</f>
        <v>62569</v>
      </c>
      <c r="E3253" s="139">
        <f>_xll.qlInterestRateIndexValueDate(IndexON,D3253)</f>
        <v>62569</v>
      </c>
      <c r="F3253" s="155">
        <f>IFERROR(_xll.qlIndexFixing(IndexON,D3253,TRUE,_xll.ohTrigger(RecalcTrigger,TriggerON)),NA())</f>
        <v>3.985876635628216E-3</v>
      </c>
      <c r="H3253" s="42">
        <f>_xll.qlCalendarAdvance(Calendar,$H3252,B3253,"f",FALSE)</f>
        <v>62569</v>
      </c>
      <c r="I3253" s="139">
        <f>_xll.qlInterestRateIndexValueDate(Index1M,$H3253)</f>
        <v>62571</v>
      </c>
      <c r="J3253" s="144">
        <f>IFERROR(_xll.qlIndexFixing(Index1M,$H3253,TRUE,_xll.ohTrigger(RecalcTrigger,Trigger1M)),NA())</f>
        <v>3.9335595471293172E-3</v>
      </c>
      <c r="K3253" s="44">
        <f>IFERROR(_xll.qlIndexFixing(Index3M,H3253,TRUE,_xll.ohTrigger(RecalcTrigger,Trigger3M)),NA())</f>
        <v>4.1859271613476417E-3</v>
      </c>
      <c r="L3253" s="44">
        <f>IFERROR(_xll.qlIndexFixing(Index6M,$H3253,TRUE,_xll.ohTrigger(RecalcTrigger,Trigger6M)),NA())</f>
        <v>4.420424087969721E-3</v>
      </c>
      <c r="M3253" s="145">
        <f>IFERROR(_xll.qlIndexFixing(Index1Y,$H3253,TRUE,_xll.ohTrigger(RecalcTrigger,Trigger1Y)),NA())</f>
        <v>4.4620019026413342E-3</v>
      </c>
      <c r="N3253" s="144">
        <f>IFERROR(_xll.qlIndexFixing(ONIndex1M,I3253,TRUE,_xll.ohTrigger(RecalcTrigger,Trigger1M)),NA())</f>
        <v>3.930785854810992E-3</v>
      </c>
      <c r="O3253" s="44">
        <f>IFERROR(_xll.qlIndexFixing(ONIndex3M,I3253,TRUE,_xll.ohTrigger(RecalcTrigger,Trigger3M)),NA())</f>
        <v>4.1760178180272334E-3</v>
      </c>
      <c r="P3253" s="44">
        <f>IFERROR(_xll.qlIndexFixing(ONIndex6M,I3253,TRUE,_xll.ohTrigger(RecalcTrigger,Trigger6M)),NA())</f>
        <v>4.4554165050936234E-3</v>
      </c>
      <c r="Q3253" s="145">
        <f>IFERROR(_xll.qlIndexFixing(ONIndex1Y,I3253,TRUE,_xll.ohTrigger(RecalcTrigger,Trigger1Y)),NA())</f>
        <v>4.4246278277260132E-3</v>
      </c>
    </row>
    <row r="3254" spans="2:17" x14ac:dyDescent="0.2">
      <c r="B3254" s="39" t="s">
        <v>42</v>
      </c>
      <c r="D3254" s="42">
        <f>_xll.qlCalendarAdvance(Calendar,$D3253,B3254,"f",FALSE)</f>
        <v>62576</v>
      </c>
      <c r="E3254" s="139">
        <f>_xll.qlInterestRateIndexValueDate(IndexON,D3254)</f>
        <v>62576</v>
      </c>
      <c r="F3254" s="155">
        <f>IFERROR(_xll.qlIndexFixing(IndexON,D3254,TRUE,_xll.ohTrigger(RecalcTrigger,TriggerON)),NA())</f>
        <v>3.9871434441263176E-3</v>
      </c>
      <c r="H3254" s="42">
        <f>_xll.qlCalendarAdvance(Calendar,$H3253,B3254,"f",FALSE)</f>
        <v>62576</v>
      </c>
      <c r="I3254" s="139">
        <f>_xll.qlInterestRateIndexValueDate(Index1M,$H3254)</f>
        <v>62578</v>
      </c>
      <c r="J3254" s="144">
        <f>IFERROR(_xll.qlIndexFixing(Index1M,$H3254,TRUE,_xll.ohTrigger(RecalcTrigger,Trigger1M)),NA())</f>
        <v>3.9345011728586891E-3</v>
      </c>
      <c r="K3254" s="44">
        <f>IFERROR(_xll.qlIndexFixing(Index3M,H3254,TRUE,_xll.ohTrigger(RecalcTrigger,Trigger3M)),NA())</f>
        <v>4.1873485545241215E-3</v>
      </c>
      <c r="L3254" s="44">
        <f>IFERROR(_xll.qlIndexFixing(Index6M,$H3254,TRUE,_xll.ohTrigger(RecalcTrigger,Trigger6M)),NA())</f>
        <v>4.4169352661039994E-3</v>
      </c>
      <c r="M3254" s="145">
        <f>IFERROR(_xll.qlIndexFixing(Index1Y,$H3254,TRUE,_xll.ohTrigger(RecalcTrigger,Trigger1Y)),NA())</f>
        <v>4.4627219675370472E-3</v>
      </c>
      <c r="N3254" s="144">
        <f>IFERROR(_xll.qlIndexFixing(ONIndex1M,I3254,TRUE,_xll.ohTrigger(RecalcTrigger,Trigger1M)),NA())</f>
        <v>3.9322572243971621E-3</v>
      </c>
      <c r="O3254" s="44">
        <f>IFERROR(_xll.qlIndexFixing(ONIndex3M,I3254,TRUE,_xll.ohTrigger(RecalcTrigger,Trigger3M)),NA())</f>
        <v>4.1775504948926567E-3</v>
      </c>
      <c r="P3254" s="44">
        <f>IFERROR(_xll.qlIndexFixing(ONIndex6M,I3254,TRUE,_xll.ohTrigger(RecalcTrigger,Trigger6M)),NA())</f>
        <v>4.4523286617526026E-3</v>
      </c>
      <c r="Q3254" s="145">
        <f>IFERROR(_xll.qlIndexFixing(ONIndex1Y,I3254,TRUE,_xll.ohTrigger(RecalcTrigger,Trigger1Y)),NA())</f>
        <v>4.425976926158981E-3</v>
      </c>
    </row>
    <row r="3255" spans="2:17" x14ac:dyDescent="0.2">
      <c r="B3255" s="39" t="s">
        <v>42</v>
      </c>
      <c r="D3255" s="42">
        <f>_xll.qlCalendarAdvance(Calendar,$D3254,B3255,"f",FALSE)</f>
        <v>62583</v>
      </c>
      <c r="E3255" s="139">
        <f>_xll.qlInterestRateIndexValueDate(IndexON,D3255)</f>
        <v>62583</v>
      </c>
      <c r="F3255" s="155">
        <f>IFERROR(_xll.qlIndexFixing(IndexON,D3255,TRUE,_xll.ohTrigger(RecalcTrigger,TriggerON)),NA())</f>
        <v>3.9884045976279481E-3</v>
      </c>
      <c r="H3255" s="42">
        <f>_xll.qlCalendarAdvance(Calendar,$H3254,B3255,"f",FALSE)</f>
        <v>62583</v>
      </c>
      <c r="I3255" s="139">
        <f>_xll.qlInterestRateIndexValueDate(Index1M,$H3255)</f>
        <v>62585</v>
      </c>
      <c r="J3255" s="144">
        <f>IFERROR(_xll.qlIndexFixing(Index1M,$H3255,TRUE,_xll.ohTrigger(RecalcTrigger,Trigger1M)),NA())</f>
        <v>3.9361111989916209E-3</v>
      </c>
      <c r="K3255" s="44">
        <f>IFERROR(_xll.qlIndexFixing(Index3M,H3255,TRUE,_xll.ohTrigger(RecalcTrigger,Trigger3M)),NA())</f>
        <v>4.1886466979108201E-3</v>
      </c>
      <c r="L3255" s="44">
        <f>IFERROR(_xll.qlIndexFixing(Index6M,$H3255,TRUE,_xll.ohTrigger(RecalcTrigger,Trigger6M)),NA())</f>
        <v>4.4126554250485889E-3</v>
      </c>
      <c r="M3255" s="145">
        <f>IFERROR(_xll.qlIndexFixing(Index1Y,$H3255,TRUE,_xll.ohTrigger(RecalcTrigger,Trigger1Y)),NA())</f>
        <v>4.4640025050498534E-3</v>
      </c>
      <c r="N3255" s="144">
        <f>IFERROR(_xll.qlIndexFixing(ONIndex1M,I3255,TRUE,_xll.ohTrigger(RecalcTrigger,Trigger1M)),NA())</f>
        <v>3.933355773728664E-3</v>
      </c>
      <c r="O3255" s="44">
        <f>IFERROR(_xll.qlIndexFixing(ONIndex3M,I3255,TRUE,_xll.ohTrigger(RecalcTrigger,Trigger3M)),NA())</f>
        <v>4.1786945063382319E-3</v>
      </c>
      <c r="P3255" s="44">
        <f>IFERROR(_xll.qlIndexFixing(ONIndex6M,I3255,TRUE,_xll.ohTrigger(RecalcTrigger,Trigger6M)),NA())</f>
        <v>4.4499579223078456E-3</v>
      </c>
      <c r="Q3255" s="145">
        <f>IFERROR(_xll.qlIndexFixing(ONIndex1Y,I3255,TRUE,_xll.ohTrigger(RecalcTrigger,Trigger1Y)),NA())</f>
        <v>4.4269828773213504E-3</v>
      </c>
    </row>
    <row r="3256" spans="2:17" x14ac:dyDescent="0.2">
      <c r="B3256" s="39" t="s">
        <v>42</v>
      </c>
      <c r="D3256" s="42">
        <f>_xll.qlCalendarAdvance(Calendar,$D3255,B3256,"f",FALSE)</f>
        <v>62590</v>
      </c>
      <c r="E3256" s="139">
        <f>_xll.qlInterestRateIndexValueDate(IndexON,D3256)</f>
        <v>62590</v>
      </c>
      <c r="F3256" s="155">
        <f>IFERROR(_xll.qlIndexFixing(IndexON,D3256,TRUE,_xll.ohTrigger(RecalcTrigger,TriggerON)),NA())</f>
        <v>3.9896600848621233E-3</v>
      </c>
      <c r="H3256" s="42">
        <f>_xll.qlCalendarAdvance(Calendar,$H3255,B3256,"f",FALSE)</f>
        <v>62590</v>
      </c>
      <c r="I3256" s="139">
        <f>_xll.qlInterestRateIndexValueDate(Index1M,$H3256)</f>
        <v>62592</v>
      </c>
      <c r="J3256" s="144">
        <f>IFERROR(_xll.qlIndexFixing(Index1M,$H3256,TRUE,_xll.ohTrigger(RecalcTrigger,Trigger1M)),NA())</f>
        <v>3.9373782716284333E-3</v>
      </c>
      <c r="K3256" s="44">
        <f>IFERROR(_xll.qlIndexFixing(Index3M,H3256,TRUE,_xll.ohTrigger(RecalcTrigger,Trigger3M)),NA())</f>
        <v>4.1899383343425439E-3</v>
      </c>
      <c r="L3256" s="44">
        <f>IFERROR(_xll.qlIndexFixing(Index6M,$H3256,TRUE,_xll.ohTrigger(RecalcTrigger,Trigger6M)),NA())</f>
        <v>4.4090553796208029E-3</v>
      </c>
      <c r="M3256" s="145">
        <f>IFERROR(_xll.qlIndexFixing(Index1Y,$H3256,TRUE,_xll.ohTrigger(RecalcTrigger,Trigger1Y)),NA())</f>
        <v>4.4649919419361894E-3</v>
      </c>
      <c r="N3256" s="144">
        <f>IFERROR(_xll.qlIndexFixing(ONIndex1M,I3256,TRUE,_xll.ohTrigger(RecalcTrigger,Trigger1M)),NA())</f>
        <v>3.9346320112443323E-3</v>
      </c>
      <c r="O3256" s="44">
        <f>IFERROR(_xll.qlIndexFixing(ONIndex3M,I3256,TRUE,_xll.ohTrigger(RecalcTrigger,Trigger3M)),NA())</f>
        <v>4.180023220197171E-3</v>
      </c>
      <c r="P3256" s="44">
        <f>IFERROR(_xll.qlIndexFixing(ONIndex6M,I3256,TRUE,_xll.ohTrigger(RecalcTrigger,Trigger6M)),NA())</f>
        <v>4.4471325498918191E-3</v>
      </c>
      <c r="Q3256" s="145">
        <f>IFERROR(_xll.qlIndexFixing(ONIndex1Y,I3256,TRUE,_xll.ohTrigger(RecalcTrigger,Trigger1Y)),NA())</f>
        <v>4.428150112030238E-3</v>
      </c>
    </row>
    <row r="3257" spans="2:17" x14ac:dyDescent="0.2">
      <c r="B3257" s="39" t="s">
        <v>42</v>
      </c>
      <c r="D3257" s="42">
        <f>_xll.qlCalendarAdvance(Calendar,$D3256,B3257,"f",FALSE)</f>
        <v>62597</v>
      </c>
      <c r="E3257" s="139">
        <f>_xll.qlInterestRateIndexValueDate(IndexON,D3257)</f>
        <v>62597</v>
      </c>
      <c r="F3257" s="155">
        <f>IFERROR(_xll.qlIndexFixing(IndexON,D3257,TRUE,_xll.ohTrigger(RecalcTrigger,TriggerON)),NA())</f>
        <v>3.9909098944779231E-3</v>
      </c>
      <c r="H3257" s="42">
        <f>_xll.qlCalendarAdvance(Calendar,$H3256,B3257,"f",FALSE)</f>
        <v>62597</v>
      </c>
      <c r="I3257" s="139">
        <f>_xll.qlInterestRateIndexValueDate(Index1M,$H3257)</f>
        <v>62599</v>
      </c>
      <c r="J3257" s="144">
        <f>IFERROR(_xll.qlIndexFixing(Index1M,$H3257,TRUE,_xll.ohTrigger(RecalcTrigger,Trigger1M)),NA())</f>
        <v>3.9386394932555691E-3</v>
      </c>
      <c r="K3257" s="44">
        <f>IFERROR(_xll.qlIndexFixing(Index3M,H3257,TRUE,_xll.ohTrigger(RecalcTrigger,Trigger3M)),NA())</f>
        <v>4.1912234509904238E-3</v>
      </c>
      <c r="L3257" s="44">
        <f>IFERROR(_xll.qlIndexFixing(Index6M,$H3257,TRUE,_xll.ohTrigger(RecalcTrigger,Trigger6M)),NA())</f>
        <v>4.4054086598254195E-3</v>
      </c>
      <c r="M3257" s="145">
        <f>IFERROR(_xll.qlIndexFixing(Index1Y,$H3257,TRUE,_xll.ohTrigger(RecalcTrigger,Trigger1Y)),NA())</f>
        <v>4.4659741175798306E-3</v>
      </c>
      <c r="N3257" s="144">
        <f>IFERROR(_xll.qlIndexFixing(ONIndex1M,I3257,TRUE,_xll.ohTrigger(RecalcTrigger,Trigger1M)),NA())</f>
        <v>3.9359024186236269E-3</v>
      </c>
      <c r="O3257" s="44">
        <f>IFERROR(_xll.qlIndexFixing(ONIndex3M,I3257,TRUE,_xll.ohTrigger(RecalcTrigger,Trigger3M)),NA())</f>
        <v>4.1813454964856334E-3</v>
      </c>
      <c r="P3257" s="44">
        <f>IFERROR(_xll.qlIndexFixing(ONIndex6M,I3257,TRUE,_xll.ohTrigger(RecalcTrigger,Trigger6M)),NA())</f>
        <v>4.4442430063273974E-3</v>
      </c>
      <c r="Q3257" s="145">
        <f>IFERROR(_xll.qlIndexFixing(ONIndex1Y,I3257,TRUE,_xll.ohTrigger(RecalcTrigger,Trigger1Y)),NA())</f>
        <v>4.4293104684811624E-3</v>
      </c>
    </row>
    <row r="3258" spans="2:17" x14ac:dyDescent="0.2">
      <c r="B3258" s="39" t="s">
        <v>42</v>
      </c>
      <c r="D3258" s="42">
        <f>_xll.qlCalendarAdvance(Calendar,$D3257,B3258,"f",FALSE)</f>
        <v>62604</v>
      </c>
      <c r="E3258" s="139">
        <f>_xll.qlInterestRateIndexValueDate(IndexON,D3258)</f>
        <v>62604</v>
      </c>
      <c r="F3258" s="155">
        <f>IFERROR(_xll.qlIndexFixing(IndexON,D3258,TRUE,_xll.ohTrigger(RecalcTrigger,TriggerON)),NA())</f>
        <v>3.9921540152043633E-3</v>
      </c>
      <c r="H3258" s="42">
        <f>_xll.qlCalendarAdvance(Calendar,$H3257,B3258,"f",FALSE)</f>
        <v>62604</v>
      </c>
      <c r="I3258" s="139">
        <f>_xll.qlInterestRateIndexValueDate(Index1M,$H3258)</f>
        <v>62606</v>
      </c>
      <c r="J3258" s="144">
        <f>IFERROR(_xll.qlIndexFixing(Index1M,$H3258,TRUE,_xll.ohTrigger(RecalcTrigger,Trigger1M)),NA())</f>
        <v>3.9398948522673116E-3</v>
      </c>
      <c r="K3258" s="44">
        <f>IFERROR(_xll.qlIndexFixing(Index3M,H3258,TRUE,_xll.ohTrigger(RecalcTrigger,Trigger3M)),NA())</f>
        <v>4.1925020350203797E-3</v>
      </c>
      <c r="L3258" s="44">
        <f>IFERROR(_xll.qlIndexFixing(Index6M,$H3258,TRUE,_xll.ohTrigger(RecalcTrigger,Trigger6M)),NA())</f>
        <v>4.4017179849551872E-3</v>
      </c>
      <c r="M3258" s="145">
        <f>IFERROR(_xll.qlIndexFixing(Index1Y,$H3258,TRUE,_xll.ohTrigger(RecalcTrigger,Trigger1Y)),NA())</f>
        <v>4.4669490182072313E-3</v>
      </c>
      <c r="N3258" s="144">
        <f>IFERROR(_xll.qlIndexFixing(ONIndex1M,I3258,TRUE,_xll.ohTrigger(RecalcTrigger,Trigger1M)),NA())</f>
        <v>3.9371669843557555E-3</v>
      </c>
      <c r="O3258" s="44">
        <f>IFERROR(_xll.qlIndexFixing(ONIndex3M,I3258,TRUE,_xll.ohTrigger(RecalcTrigger,Trigger3M)),NA())</f>
        <v>4.1826613228135301E-3</v>
      </c>
      <c r="P3258" s="44">
        <f>IFERROR(_xll.qlIndexFixing(ONIndex6M,I3258,TRUE,_xll.ohTrigger(RecalcTrigger,Trigger6M)),NA())</f>
        <v>4.4412892042444696E-3</v>
      </c>
      <c r="Q3258" s="145">
        <f>IFERROR(_xll.qlIndexFixing(ONIndex1Y,I3258,TRUE,_xll.ohTrigger(RecalcTrigger,Trigger1Y)),NA())</f>
        <v>4.4304639330050577E-3</v>
      </c>
    </row>
    <row r="3259" spans="2:17" x14ac:dyDescent="0.2">
      <c r="B3259" s="39" t="s">
        <v>42</v>
      </c>
      <c r="D3259" s="42">
        <f>_xll.qlCalendarAdvance(Calendar,$D3258,B3259,"f",FALSE)</f>
        <v>62611</v>
      </c>
      <c r="E3259" s="139">
        <f>_xll.qlInterestRateIndexValueDate(IndexON,D3259)</f>
        <v>62611</v>
      </c>
      <c r="F3259" s="155">
        <f>IFERROR(_xll.qlIndexFixing(IndexON,D3259,TRUE,_xll.ohTrigger(RecalcTrigger,TriggerON)),NA())</f>
        <v>3.9933924356905237E-3</v>
      </c>
      <c r="H3259" s="42">
        <f>_xll.qlCalendarAdvance(Calendar,$H3258,B3259,"f",FALSE)</f>
        <v>62611</v>
      </c>
      <c r="I3259" s="139">
        <f>_xll.qlInterestRateIndexValueDate(Index1M,$H3259)</f>
        <v>62613</v>
      </c>
      <c r="J3259" s="144">
        <f>IFERROR(_xll.qlIndexFixing(Index1M,$H3259,TRUE,_xll.ohTrigger(RecalcTrigger,Trigger1M)),NA())</f>
        <v>3.9411443370554466E-3</v>
      </c>
      <c r="K3259" s="44">
        <f>IFERROR(_xll.qlIndexFixing(Index3M,H3259,TRUE,_xll.ohTrigger(RecalcTrigger,Trigger3M)),NA())</f>
        <v>4.1937740736026734E-3</v>
      </c>
      <c r="L3259" s="44">
        <f>IFERROR(_xll.qlIndexFixing(Index6M,$H3259,TRUE,_xll.ohTrigger(RecalcTrigger,Trigger6M)),NA())</f>
        <v>4.3987500782740937E-3</v>
      </c>
      <c r="M3259" s="145">
        <f>IFERROR(_xll.qlIndexFixing(Index1Y,$H3259,TRUE,_xll.ohTrigger(RecalcTrigger,Trigger1Y)),NA())</f>
        <v>4.4679166300457106E-3</v>
      </c>
      <c r="N3259" s="144">
        <f>IFERROR(_xll.qlIndexFixing(ONIndex1M,I3259,TRUE,_xll.ohTrigger(RecalcTrigger,Trigger1M)),NA())</f>
        <v>3.9384256966901177E-3</v>
      </c>
      <c r="O3259" s="44">
        <f>IFERROR(_xll.qlIndexFixing(ONIndex3M,I3259,TRUE,_xll.ohTrigger(RecalcTrigger,Trigger3M)),NA())</f>
        <v>4.1839706861512838E-3</v>
      </c>
      <c r="P3259" s="44">
        <f>IFERROR(_xll.qlIndexFixing(ONIndex6M,I3259,TRUE,_xll.ohTrigger(RecalcTrigger,Trigger6M)),NA())</f>
        <v>4.4382710556334359E-3</v>
      </c>
      <c r="Q3259" s="145">
        <f>IFERROR(_xll.qlIndexFixing(ONIndex1Y,I3259,TRUE,_xll.ohTrigger(RecalcTrigger,Trigger1Y)),NA())</f>
        <v>4.4316104917729859E-3</v>
      </c>
    </row>
    <row r="3260" spans="2:17" x14ac:dyDescent="0.2">
      <c r="B3260" s="39" t="s">
        <v>42</v>
      </c>
      <c r="D3260" s="42">
        <f>_xll.qlCalendarAdvance(Calendar,$D3259,B3260,"f",FALSE)</f>
        <v>62618</v>
      </c>
      <c r="E3260" s="139">
        <f>_xll.qlInterestRateIndexValueDate(IndexON,D3260)</f>
        <v>62618</v>
      </c>
      <c r="F3260" s="155">
        <f>IFERROR(_xll.qlIndexFixing(IndexON,D3260,TRUE,_xll.ohTrigger(RecalcTrigger,TriggerON)),NA())</f>
        <v>3.9946251445854841E-3</v>
      </c>
      <c r="H3260" s="42">
        <f>_xll.qlCalendarAdvance(Calendar,$H3259,B3260,"f",FALSE)</f>
        <v>62618</v>
      </c>
      <c r="I3260" s="139">
        <f>_xll.qlInterestRateIndexValueDate(Index1M,$H3260)</f>
        <v>62620</v>
      </c>
      <c r="J3260" s="144">
        <f>IFERROR(_xll.qlIndexFixing(Index1M,$H3260,TRUE,_xll.ohTrigger(RecalcTrigger,Trigger1M)),NA())</f>
        <v>3.9423879360067637E-3</v>
      </c>
      <c r="K3260" s="44">
        <f>IFERROR(_xll.qlIndexFixing(Index3M,H3260,TRUE,_xll.ohTrigger(RecalcTrigger,Trigger3M)),NA())</f>
        <v>4.195039553903223E-3</v>
      </c>
      <c r="L3260" s="44">
        <f>IFERROR(_xll.qlIndexFixing(Index6M,$H3260,TRUE,_xll.ohTrigger(RecalcTrigger,Trigger6M)),NA())</f>
        <v>4.394984169664877E-3</v>
      </c>
      <c r="M3260" s="145">
        <f>IFERROR(_xll.qlIndexFixing(Index1Y,$H3260,TRUE,_xll.ohTrigger(RecalcTrigger,Trigger1Y)),NA())</f>
        <v>4.4688769393215061E-3</v>
      </c>
      <c r="N3260" s="144">
        <f>IFERROR(_xll.qlIndexFixing(ONIndex1M,I3260,TRUE,_xll.ohTrigger(RecalcTrigger,Trigger1M)),NA())</f>
        <v>3.939678544115921E-3</v>
      </c>
      <c r="O3260" s="44">
        <f>IFERROR(_xll.qlIndexFixing(ONIndex3M,I3260,TRUE,_xll.ohTrigger(RecalcTrigger,Trigger3M)),NA())</f>
        <v>4.185273573549253E-3</v>
      </c>
      <c r="P3260" s="44">
        <f>IFERROR(_xll.qlIndexFixing(ONIndex6M,I3260,TRUE,_xll.ohTrigger(RecalcTrigger,Trigger6M)),NA())</f>
        <v>4.4351884728044411E-3</v>
      </c>
      <c r="Q3260" s="145">
        <f>IFERROR(_xll.qlIndexFixing(ONIndex1Y,I3260,TRUE,_xll.ohTrigger(RecalcTrigger,Trigger1Y)),NA())</f>
        <v>4.4327501311958173E-3</v>
      </c>
    </row>
    <row r="3261" spans="2:17" x14ac:dyDescent="0.2">
      <c r="B3261" s="39" t="s">
        <v>42</v>
      </c>
      <c r="D3261" s="42">
        <f>_xll.qlCalendarAdvance(Calendar,$D3260,B3261,"f",FALSE)</f>
        <v>62625</v>
      </c>
      <c r="E3261" s="139">
        <f>_xll.qlInterestRateIndexValueDate(IndexON,D3261)</f>
        <v>62625</v>
      </c>
      <c r="F3261" s="155">
        <f>IFERROR(_xll.qlIndexFixing(IndexON,D3261,TRUE,_xll.ohTrigger(RecalcTrigger,TriggerON)),NA())</f>
        <v>3.9958521306981964E-3</v>
      </c>
      <c r="H3261" s="42">
        <f>_xll.qlCalendarAdvance(Calendar,$H3260,B3261,"f",FALSE)</f>
        <v>62625</v>
      </c>
      <c r="I3261" s="139">
        <f>_xll.qlInterestRateIndexValueDate(Index1M,$H3261)</f>
        <v>62627</v>
      </c>
      <c r="J3261" s="144">
        <f>IFERROR(_xll.qlIndexFixing(Index1M,$H3261,TRUE,_xll.ohTrigger(RecalcTrigger,Trigger1M)),NA())</f>
        <v>3.9436256375180445E-3</v>
      </c>
      <c r="K3261" s="44">
        <f>IFERROR(_xll.qlIndexFixing(Index3M,H3261,TRUE,_xll.ohTrigger(RecalcTrigger,Trigger3M)),NA())</f>
        <v>4.1962984630940286E-3</v>
      </c>
      <c r="L3261" s="44">
        <f>IFERROR(_xll.qlIndexFixing(Index6M,$H3261,TRUE,_xll.ohTrigger(RecalcTrigger,Trigger6M)),NA())</f>
        <v>4.3911817705488687E-3</v>
      </c>
      <c r="M3261" s="145">
        <f>IFERROR(_xll.qlIndexFixing(Index1Y,$H3261,TRUE,_xll.ohTrigger(RecalcTrigger,Trigger1Y)),NA())</f>
        <v>4.4698299322621544E-3</v>
      </c>
      <c r="N3261" s="144">
        <f>IFERROR(_xll.qlIndexFixing(ONIndex1M,I3261,TRUE,_xll.ohTrigger(RecalcTrigger,Trigger1M)),NA())</f>
        <v>3.9409255151223732E-3</v>
      </c>
      <c r="O3261" s="44">
        <f>IFERROR(_xll.qlIndexFixing(ONIndex3M,I3261,TRUE,_xll.ohTrigger(RecalcTrigger,Trigger3M)),NA())</f>
        <v>4.1865699723775407E-3</v>
      </c>
      <c r="P3261" s="44">
        <f>IFERROR(_xll.qlIndexFixing(ONIndex6M,I3261,TRUE,_xll.ohTrigger(RecalcTrigger,Trigger6M)),NA())</f>
        <v>4.4320413682275017E-3</v>
      </c>
      <c r="Q3261" s="145">
        <f>IFERROR(_xll.qlIndexFixing(ONIndex1Y,I3261,TRUE,_xll.ohTrigger(RecalcTrigger,Trigger1Y)),NA())</f>
        <v>4.4338828375245498E-3</v>
      </c>
    </row>
    <row r="3262" spans="2:17" x14ac:dyDescent="0.2">
      <c r="B3262" s="39" t="s">
        <v>42</v>
      </c>
      <c r="D3262" s="42">
        <f>_xll.qlCalendarAdvance(Calendar,$D3261,B3262,"f",FALSE)</f>
        <v>62632</v>
      </c>
      <c r="E3262" s="139">
        <f>_xll.qlInterestRateIndexValueDate(IndexON,D3262)</f>
        <v>62632</v>
      </c>
      <c r="F3262" s="155">
        <f>IFERROR(_xll.qlIndexFixing(IndexON,D3262,TRUE,_xll.ohTrigger(RecalcTrigger,TriggerON)),NA())</f>
        <v>3.9970733825978044E-3</v>
      </c>
      <c r="H3262" s="42">
        <f>_xll.qlCalendarAdvance(Calendar,$H3261,B3262,"f",FALSE)</f>
        <v>62632</v>
      </c>
      <c r="I3262" s="139">
        <f>_xll.qlInterestRateIndexValueDate(Index1M,$H3262)</f>
        <v>62634</v>
      </c>
      <c r="J3262" s="144">
        <f>IFERROR(_xll.qlIndexFixing(Index1M,$H3262,TRUE,_xll.ohTrigger(RecalcTrigger,Trigger1M)),NA())</f>
        <v>3.9448574299760786E-3</v>
      </c>
      <c r="K3262" s="44">
        <f>IFERROR(_xll.qlIndexFixing(Index3M,H3262,TRUE,_xll.ohTrigger(RecalcTrigger,Trigger3M)),NA())</f>
        <v>4.1975507883410101E-3</v>
      </c>
      <c r="L3262" s="44">
        <f>IFERROR(_xll.qlIndexFixing(Index6M,$H3262,TRUE,_xll.ohTrigger(RecalcTrigger,Trigger6M)),NA())</f>
        <v>4.3865702555845676E-3</v>
      </c>
      <c r="M3262" s="145">
        <f>IFERROR(_xll.qlIndexFixing(Index1Y,$H3262,TRUE,_xll.ohTrigger(RecalcTrigger,Trigger1Y)),NA())</f>
        <v>4.4707755950947605E-3</v>
      </c>
      <c r="N3262" s="144">
        <f>IFERROR(_xll.qlIndexFixing(ONIndex1M,I3262,TRUE,_xll.ohTrigger(RecalcTrigger,Trigger1M)),NA())</f>
        <v>3.9421665980388099E-3</v>
      </c>
      <c r="O3262" s="44">
        <f>IFERROR(_xll.qlIndexFixing(ONIndex3M,I3262,TRUE,_xll.ohTrigger(RecalcTrigger,Trigger3M)),NA())</f>
        <v>4.1878598699263136E-3</v>
      </c>
      <c r="P3262" s="44">
        <f>IFERROR(_xll.qlIndexFixing(ONIndex6M,I3262,TRUE,_xll.ohTrigger(RecalcTrigger,Trigger6M)),NA())</f>
        <v>4.4288296542127625E-3</v>
      </c>
      <c r="Q3262" s="145">
        <f>IFERROR(_xll.qlIndexFixing(ONIndex1Y,I3262,TRUE,_xll.ohTrigger(RecalcTrigger,Trigger1Y)),NA())</f>
        <v>4.4350085971700537E-3</v>
      </c>
    </row>
    <row r="3263" spans="2:17" x14ac:dyDescent="0.2">
      <c r="B3263" s="39" t="s">
        <v>42</v>
      </c>
      <c r="D3263" s="42">
        <f>_xll.qlCalendarAdvance(Calendar,$D3262,B3263,"f",FALSE)</f>
        <v>62639</v>
      </c>
      <c r="E3263" s="139">
        <f>_xll.qlInterestRateIndexValueDate(IndexON,D3263)</f>
        <v>62639</v>
      </c>
      <c r="F3263" s="155">
        <f>IFERROR(_xll.qlIndexFixing(IndexON,D3263,TRUE,_xll.ohTrigger(RecalcTrigger,TriggerON)),NA())</f>
        <v>3.9982888890133239E-3</v>
      </c>
      <c r="H3263" s="42">
        <f>_xll.qlCalendarAdvance(Calendar,$H3262,B3263,"f",FALSE)</f>
        <v>62639</v>
      </c>
      <c r="I3263" s="139">
        <f>_xll.qlInterestRateIndexValueDate(Index1M,$H3263)</f>
        <v>62641</v>
      </c>
      <c r="J3263" s="144">
        <f>IFERROR(_xll.qlIndexFixing(Index1M,$H3263,TRUE,_xll.ohTrigger(RecalcTrigger,Trigger1M)),NA())</f>
        <v>3.9460833017726515E-3</v>
      </c>
      <c r="K3263" s="44">
        <f>IFERROR(_xll.qlIndexFixing(Index3M,H3263,TRUE,_xll.ohTrigger(RecalcTrigger,Trigger3M)),NA())</f>
        <v>4.198796516813561E-3</v>
      </c>
      <c r="L3263" s="44">
        <f>IFERROR(_xll.qlIndexFixing(Index6M,$H3263,TRUE,_xll.ohTrigger(RecalcTrigger,Trigger6M)),NA())</f>
        <v>4.3827007297063533E-3</v>
      </c>
      <c r="M3263" s="145">
        <f>IFERROR(_xll.qlIndexFixing(Index1Y,$H3263,TRUE,_xll.ohTrigger(RecalcTrigger,Trigger1Y)),NA())</f>
        <v>4.4717139140470806E-3</v>
      </c>
      <c r="N3263" s="144">
        <f>IFERROR(_xll.qlIndexFixing(ONIndex1M,I3263,TRUE,_xll.ohTrigger(RecalcTrigger,Trigger1M)),NA())</f>
        <v>3.9434017811146305E-3</v>
      </c>
      <c r="O3263" s="44">
        <f>IFERROR(_xll.qlIndexFixing(ONIndex3M,I3263,TRUE,_xll.ohTrigger(RecalcTrigger,Trigger3M)),NA())</f>
        <v>4.1891432531659945E-3</v>
      </c>
      <c r="P3263" s="44">
        <f>IFERROR(_xll.qlIndexFixing(ONIndex6M,I3263,TRUE,_xll.ohTrigger(RecalcTrigger,Trigger6M)),NA())</f>
        <v>4.425553242910496E-3</v>
      </c>
      <c r="Q3263" s="145">
        <f>IFERROR(_xll.qlIndexFixing(ONIndex1Y,I3263,TRUE,_xll.ohTrigger(RecalcTrigger,Trigger1Y)),NA())</f>
        <v>4.436127396463263E-3</v>
      </c>
    </row>
    <row r="3264" spans="2:17" x14ac:dyDescent="0.2">
      <c r="B3264" s="39" t="s">
        <v>42</v>
      </c>
      <c r="D3264" s="42">
        <f>_xll.qlCalendarAdvance(Calendar,$D3263,B3264,"f",FALSE)</f>
        <v>62646</v>
      </c>
      <c r="E3264" s="139">
        <f>_xll.qlInterestRateIndexValueDate(IndexON,D3264)</f>
        <v>62646</v>
      </c>
      <c r="F3264" s="155">
        <f>IFERROR(_xll.qlIndexFixing(IndexON,D3264,TRUE,_xll.ohTrigger(RecalcTrigger,TriggerON)),NA())</f>
        <v>3.9994986385938347E-3</v>
      </c>
      <c r="H3264" s="42">
        <f>_xll.qlCalendarAdvance(Calendar,$H3263,B3264,"f",FALSE)</f>
        <v>62646</v>
      </c>
      <c r="I3264" s="139">
        <f>_xll.qlInterestRateIndexValueDate(Index1M,$H3264)</f>
        <v>62648</v>
      </c>
      <c r="J3264" s="144">
        <f>IFERROR(_xll.qlIndexFixing(Index1M,$H3264,TRUE,_xll.ohTrigger(RecalcTrigger,Trigger1M)),NA())</f>
        <v>3.947303241297051E-3</v>
      </c>
      <c r="K3264" s="44">
        <f>IFERROR(_xll.qlIndexFixing(Index3M,H3264,TRUE,_xll.ohTrigger(RecalcTrigger,Trigger3M)),NA())</f>
        <v>4.200035635679336E-3</v>
      </c>
      <c r="L3264" s="44">
        <f>IFERROR(_xll.qlIndexFixing(Index6M,$H3264,TRUE,_xll.ohTrigger(RecalcTrigger,Trigger6M)),NA())</f>
        <v>4.3788036454772685E-3</v>
      </c>
      <c r="M3264" s="145">
        <f>IFERROR(_xll.qlIndexFixing(Index1Y,$H3264,TRUE,_xll.ohTrigger(RecalcTrigger,Trigger1Y)),NA())</f>
        <v>4.4726448753455656E-3</v>
      </c>
      <c r="N3264" s="144">
        <f>IFERROR(_xll.qlIndexFixing(ONIndex1M,I3264,TRUE,_xll.ohTrigger(RecalcTrigger,Trigger1M)),NA())</f>
        <v>3.9446310529189788E-3</v>
      </c>
      <c r="O3264" s="44">
        <f>IFERROR(_xll.qlIndexFixing(ONIndex3M,I3264,TRUE,_xll.ohTrigger(RecalcTrigger,Trigger3M)),NA())</f>
        <v>4.1904201093867499E-3</v>
      </c>
      <c r="P3264" s="44">
        <f>IFERROR(_xll.qlIndexFixing(ONIndex6M,I3264,TRUE,_xll.ohTrigger(RecalcTrigger,Trigger6M)),NA())</f>
        <v>4.4222120466308468E-3</v>
      </c>
      <c r="Q3264" s="145">
        <f>IFERROR(_xll.qlIndexFixing(ONIndex1Y,I3264,TRUE,_xll.ohTrigger(RecalcTrigger,Trigger1Y)),NA())</f>
        <v>4.4372392214953038E-3</v>
      </c>
    </row>
    <row r="3265" spans="2:17" x14ac:dyDescent="0.2">
      <c r="B3265" s="39" t="s">
        <v>42</v>
      </c>
      <c r="D3265" s="42">
        <f>_xll.qlCalendarAdvance(Calendar,$D3264,B3265,"f",FALSE)</f>
        <v>62653</v>
      </c>
      <c r="E3265" s="139">
        <f>_xll.qlInterestRateIndexValueDate(IndexON,D3265)</f>
        <v>62653</v>
      </c>
      <c r="F3265" s="155">
        <f>IFERROR(_xll.qlIndexFixing(IndexON,D3265,TRUE,_xll.ohTrigger(RecalcTrigger,TriggerON)),NA())</f>
        <v>4.0007026199884166E-3</v>
      </c>
      <c r="H3265" s="42">
        <f>_xll.qlCalendarAdvance(Calendar,$H3264,B3265,"f",FALSE)</f>
        <v>62653</v>
      </c>
      <c r="I3265" s="139">
        <f>_xll.qlInterestRateIndexValueDate(Index1M,$H3265)</f>
        <v>62655</v>
      </c>
      <c r="J3265" s="144">
        <f>IFERROR(_xll.qlIndexFixing(Index1M,$H3265,TRUE,_xll.ohTrigger(RecalcTrigger,Trigger1M)),NA())</f>
        <v>3.9485172369435606E-3</v>
      </c>
      <c r="K3265" s="44">
        <f>IFERROR(_xll.qlIndexFixing(Index3M,H3265,TRUE,_xll.ohTrigger(RecalcTrigger,Trigger3M)),NA())</f>
        <v>4.2012681321085994E-3</v>
      </c>
      <c r="L3265" s="44">
        <f>IFERROR(_xll.qlIndexFixing(Index6M,$H3265,TRUE,_xll.ohTrigger(RecalcTrigger,Trigger6M)),NA())</f>
        <v>4.3748817491710609E-3</v>
      </c>
      <c r="M3265" s="145">
        <f>IFERROR(_xll.qlIndexFixing(Index1Y,$H3265,TRUE,_xll.ohTrigger(RecalcTrigger,Trigger1Y)),NA())</f>
        <v>4.4735684652186247E-3</v>
      </c>
      <c r="N3265" s="144">
        <f>IFERROR(_xll.qlIndexFixing(ONIndex1M,I3265,TRUE,_xll.ohTrigger(RecalcTrigger,Trigger1M)),NA())</f>
        <v>3.9458544017811903E-3</v>
      </c>
      <c r="O3265" s="44">
        <f>IFERROR(_xll.qlIndexFixing(ONIndex3M,I3265,TRUE,_xll.ohTrigger(RecalcTrigger,Trigger3M)),NA())</f>
        <v>4.1916904257988108E-3</v>
      </c>
      <c r="P3265" s="44">
        <f>IFERROR(_xll.qlIndexFixing(ONIndex6M,I3265,TRUE,_xll.ohTrigger(RecalcTrigger,Trigger6M)),NA())</f>
        <v>4.4188059777638955E-3</v>
      </c>
      <c r="Q3265" s="145">
        <f>IFERROR(_xll.qlIndexFixing(ONIndex1Y,I3265,TRUE,_xll.ohTrigger(RecalcTrigger,Trigger1Y)),NA())</f>
        <v>4.4383440588369183E-3</v>
      </c>
    </row>
    <row r="3266" spans="2:17" x14ac:dyDescent="0.2">
      <c r="B3266" s="39" t="s">
        <v>42</v>
      </c>
      <c r="D3266" s="42">
        <f>_xll.qlCalendarAdvance(Calendar,$D3265,B3266,"f",FALSE)</f>
        <v>62660</v>
      </c>
      <c r="E3266" s="139">
        <f>_xll.qlInterestRateIndexValueDate(IndexON,D3266)</f>
        <v>62660</v>
      </c>
      <c r="F3266" s="155">
        <f>IFERROR(_xll.qlIndexFixing(IndexON,D3266,TRUE,_xll.ohTrigger(RecalcTrigger,TriggerON)),NA())</f>
        <v>4.0019008220859575E-3</v>
      </c>
      <c r="H3266" s="42">
        <f>_xll.qlCalendarAdvance(Calendar,$H3265,B3266,"f",FALSE)</f>
        <v>62660</v>
      </c>
      <c r="I3266" s="139">
        <f>_xll.qlInterestRateIndexValueDate(Index1M,$H3266)</f>
        <v>62662</v>
      </c>
      <c r="J3266" s="144">
        <f>IFERROR(_xll.qlIndexFixing(Index1M,$H3266,TRUE,_xll.ohTrigger(RecalcTrigger,Trigger1M)),NA())</f>
        <v>3.9497252771039659E-3</v>
      </c>
      <c r="K3266" s="44">
        <f>IFERROR(_xll.qlIndexFixing(Index3M,H3266,TRUE,_xll.ohTrigger(RecalcTrigger,Trigger3M)),NA())</f>
        <v>4.2024939932690068E-3</v>
      </c>
      <c r="L3266" s="44">
        <f>IFERROR(_xll.qlIndexFixing(Index6M,$H3266,TRUE,_xll.ohTrigger(RecalcTrigger,Trigger6M)),NA())</f>
        <v>4.3709377909151659E-3</v>
      </c>
      <c r="M3266" s="145">
        <f>IFERROR(_xll.qlIndexFixing(Index1Y,$H3266,TRUE,_xll.ohTrigger(RecalcTrigger,Trigger1Y)),NA())</f>
        <v>4.4744846698933621E-3</v>
      </c>
      <c r="N3266" s="144">
        <f>IFERROR(_xll.qlIndexFixing(ONIndex1M,I3266,TRUE,_xll.ohTrigger(RecalcTrigger,Trigger1M)),NA())</f>
        <v>3.9470718161904728E-3</v>
      </c>
      <c r="O3266" s="44">
        <f>IFERROR(_xll.qlIndexFixing(ONIndex3M,I3266,TRUE,_xll.ohTrigger(RecalcTrigger,Trigger3M)),NA())</f>
        <v>4.1929541895324718E-3</v>
      </c>
      <c r="P3266" s="44">
        <f>IFERROR(_xll.qlIndexFixing(ONIndex6M,I3266,TRUE,_xll.ohTrigger(RecalcTrigger,Trigger6M)),NA())</f>
        <v>4.4153349485398508E-3</v>
      </c>
      <c r="Q3266" s="145">
        <f>IFERROR(_xll.qlIndexFixing(ONIndex1Y,I3266,TRUE,_xll.ohTrigger(RecalcTrigger,Trigger1Y)),NA())</f>
        <v>4.4394418946591685E-3</v>
      </c>
    </row>
    <row r="3267" spans="2:17" x14ac:dyDescent="0.2">
      <c r="B3267" s="39" t="s">
        <v>42</v>
      </c>
      <c r="D3267" s="42">
        <f>_xll.qlCalendarAdvance(Calendar,$D3266,B3267,"f",FALSE)</f>
        <v>62667</v>
      </c>
      <c r="E3267" s="139">
        <f>_xll.qlInterestRateIndexValueDate(IndexON,D3267)</f>
        <v>62667</v>
      </c>
      <c r="F3267" s="155">
        <f>IFERROR(_xll.qlIndexFixing(IndexON,D3267,TRUE,_xll.ohTrigger(RecalcTrigger,TriggerON)),NA())</f>
        <v>4.0030932332957292E-3</v>
      </c>
      <c r="H3267" s="42">
        <f>_xll.qlCalendarAdvance(Calendar,$H3266,B3267,"f",FALSE)</f>
        <v>62667</v>
      </c>
      <c r="I3267" s="139">
        <f>_xll.qlInterestRateIndexValueDate(Index1M,$H3267)</f>
        <v>62669</v>
      </c>
      <c r="J3267" s="144">
        <f>IFERROR(_xll.qlIndexFixing(Index1M,$H3267,TRUE,_xll.ohTrigger(RecalcTrigger,Trigger1M)),NA())</f>
        <v>3.9509273501650566E-3</v>
      </c>
      <c r="K3267" s="44">
        <f>IFERROR(_xll.qlIndexFixing(Index3M,H3267,TRUE,_xll.ohTrigger(RecalcTrigger,Trigger3M)),NA())</f>
        <v>4.2037132063290827E-3</v>
      </c>
      <c r="L3267" s="44">
        <f>IFERROR(_xll.qlIndexFixing(Index6M,$H3267,TRUE,_xll.ohTrigger(RecalcTrigger,Trigger6M)),NA())</f>
        <v>4.3677569844096393E-3</v>
      </c>
      <c r="M3267" s="145">
        <f>IFERROR(_xll.qlIndexFixing(Index1Y,$H3267,TRUE,_xll.ohTrigger(RecalcTrigger,Trigger1Y)),NA())</f>
        <v>4.475129892136059E-3</v>
      </c>
      <c r="N3267" s="144">
        <f>IFERROR(_xll.qlIndexFixing(ONIndex1M,I3267,TRUE,_xll.ohTrigger(RecalcTrigger,Trigger1M)),NA())</f>
        <v>3.9482832843962257E-3</v>
      </c>
      <c r="O3267" s="44">
        <f>IFERROR(_xll.qlIndexFixing(ONIndex3M,I3267,TRUE,_xll.ohTrigger(RecalcTrigger,Trigger3M)),NA())</f>
        <v>4.1942113878778997E-3</v>
      </c>
      <c r="P3267" s="44">
        <f>IFERROR(_xll.qlIndexFixing(ONIndex6M,I3267,TRUE,_xll.ohTrigger(RecalcTrigger,Trigger6M)),NA())</f>
        <v>4.4117988712688572E-3</v>
      </c>
      <c r="Q3267" s="145">
        <f>IFERROR(_xll.qlIndexFixing(ONIndex1Y,I3267,TRUE,_xll.ohTrigger(RecalcTrigger,Trigger1Y)),NA())</f>
        <v>4.4405327152130525E-3</v>
      </c>
    </row>
    <row r="3268" spans="2:17" x14ac:dyDescent="0.2">
      <c r="B3268" s="39" t="s">
        <v>42</v>
      </c>
      <c r="D3268" s="42">
        <f>_xll.qlCalendarAdvance(Calendar,$D3267,B3268,"f",FALSE)</f>
        <v>62674</v>
      </c>
      <c r="E3268" s="139">
        <f>_xll.qlInterestRateIndexValueDate(IndexON,D3268)</f>
        <v>62674</v>
      </c>
      <c r="F3268" s="155">
        <f>IFERROR(_xll.qlIndexFixing(IndexON,D3268,TRUE,_xll.ohTrigger(RecalcTrigger,TriggerON)),NA())</f>
        <v>4.0042798424266834E-3</v>
      </c>
      <c r="H3268" s="42">
        <f>_xll.qlCalendarAdvance(Calendar,$H3267,B3268,"f",FALSE)</f>
        <v>62674</v>
      </c>
      <c r="I3268" s="139">
        <f>_xll.qlInterestRateIndexValueDate(Index1M,$H3268)</f>
        <v>62676</v>
      </c>
      <c r="J3268" s="144">
        <f>IFERROR(_xll.qlIndexFixing(Index1M,$H3268,TRUE,_xll.ohTrigger(RecalcTrigger,Trigger1M)),NA())</f>
        <v>3.9521234445236142E-3</v>
      </c>
      <c r="K3268" s="44">
        <f>IFERROR(_xll.qlIndexFixing(Index3M,H3268,TRUE,_xll.ohTrigger(RecalcTrigger,Trigger3M)),NA())</f>
        <v>4.2049257584564834E-3</v>
      </c>
      <c r="L3268" s="44">
        <f>IFERROR(_xll.qlIndexFixing(Index6M,$H3268,TRUE,_xll.ohTrigger(RecalcTrigger,Trigger6M)),NA())</f>
        <v>4.362994708320491E-3</v>
      </c>
      <c r="M3268" s="145">
        <f>IFERROR(_xll.qlIndexFixing(Index1Y,$H3268,TRUE,_xll.ohTrigger(RecalcTrigger,Trigger1Y)),NA())</f>
        <v>4.4762948685601938E-3</v>
      </c>
      <c r="N3268" s="144">
        <f>IFERROR(_xll.qlIndexFixing(ONIndex1M,I3268,TRUE,_xll.ohTrigger(RecalcTrigger,Trigger1M)),NA())</f>
        <v>3.9494887948876567E-3</v>
      </c>
      <c r="O3268" s="44">
        <f>IFERROR(_xll.qlIndexFixing(ONIndex3M,I3268,TRUE,_xll.ohTrigger(RecalcTrigger,Trigger3M)),NA())</f>
        <v>4.1954620077255811E-3</v>
      </c>
      <c r="P3268" s="44">
        <f>IFERROR(_xll.qlIndexFixing(ONIndex6M,I3268,TRUE,_xll.ohTrigger(RecalcTrigger,Trigger6M)),NA())</f>
        <v>4.4081976581811233E-3</v>
      </c>
      <c r="Q3268" s="145">
        <f>IFERROR(_xll.qlIndexFixing(ONIndex1Y,I3268,TRUE,_xll.ohTrigger(RecalcTrigger,Trigger1Y)),NA())</f>
        <v>4.4416165069893765E-3</v>
      </c>
    </row>
    <row r="3269" spans="2:17" x14ac:dyDescent="0.2">
      <c r="B3269" s="39" t="s">
        <v>42</v>
      </c>
      <c r="D3269" s="42">
        <f>_xll.qlCalendarAdvance(Calendar,$D3268,B3269,"f",FALSE)</f>
        <v>62681</v>
      </c>
      <c r="E3269" s="139">
        <f>_xll.qlInterestRateIndexValueDate(IndexON,D3269)</f>
        <v>62681</v>
      </c>
      <c r="F3269" s="155">
        <f>IFERROR(_xll.qlIndexFixing(IndexON,D3269,TRUE,_xll.ohTrigger(RecalcTrigger,TriggerON)),NA())</f>
        <v>4.0054606381279001E-3</v>
      </c>
      <c r="H3269" s="42">
        <f>_xll.qlCalendarAdvance(Calendar,$H3268,B3269,"f",FALSE)</f>
        <v>62681</v>
      </c>
      <c r="I3269" s="139">
        <f>_xll.qlInterestRateIndexValueDate(Index1M,$H3269)</f>
        <v>62683</v>
      </c>
      <c r="J3269" s="144">
        <f>IFERROR(_xll.qlIndexFixing(Index1M,$H3269,TRUE,_xll.ohTrigger(RecalcTrigger,Trigger1M)),NA())</f>
        <v>3.9533135485664284E-3</v>
      </c>
      <c r="K3269" s="44">
        <f>IFERROR(_xll.qlIndexFixing(Index3M,H3269,TRUE,_xll.ohTrigger(RecalcTrigger,Trigger3M)),NA())</f>
        <v>4.2061316368214724E-3</v>
      </c>
      <c r="L3269" s="44">
        <f>IFERROR(_xll.qlIndexFixing(Index6M,$H3269,TRUE,_xll.ohTrigger(RecalcTrigger,Trigger6M)),NA())</f>
        <v>4.3590011034930114E-3</v>
      </c>
      <c r="M3269" s="145">
        <f>IFERROR(_xll.qlIndexFixing(Index1Y,$H3269,TRUE,_xll.ohTrigger(RecalcTrigger,Trigger1Y)),NA())</f>
        <v>4.4771888350075839E-3</v>
      </c>
      <c r="N3269" s="144">
        <f>IFERROR(_xll.qlIndexFixing(ONIndex1M,I3269,TRUE,_xll.ohTrigger(RecalcTrigger,Trigger1M)),NA())</f>
        <v>3.9506883360740375E-3</v>
      </c>
      <c r="O3269" s="44">
        <f>IFERROR(_xll.qlIndexFixing(ONIndex3M,I3269,TRUE,_xll.ohTrigger(RecalcTrigger,Trigger3M)),NA())</f>
        <v>4.196706036685427E-3</v>
      </c>
      <c r="P3269" s="44">
        <f>IFERROR(_xll.qlIndexFixing(ONIndex6M,I3269,TRUE,_xll.ohTrigger(RecalcTrigger,Trigger6M)),NA())</f>
        <v>4.4045312218266019E-3</v>
      </c>
      <c r="Q3269" s="145">
        <f>IFERROR(_xll.qlIndexFixing(ONIndex1Y,I3269,TRUE,_xll.ohTrigger(RecalcTrigger,Trigger1Y)),NA())</f>
        <v>4.4426932561592025E-3</v>
      </c>
    </row>
    <row r="3270" spans="2:17" x14ac:dyDescent="0.2">
      <c r="B3270" s="39" t="s">
        <v>42</v>
      </c>
      <c r="D3270" s="42">
        <f>_xll.qlCalendarAdvance(Calendar,$D3269,B3270,"f",FALSE)</f>
        <v>62688</v>
      </c>
      <c r="E3270" s="139">
        <f>_xll.qlInterestRateIndexValueDate(IndexON,D3270)</f>
        <v>62688</v>
      </c>
      <c r="F3270" s="155">
        <f>IFERROR(_xll.qlIndexFixing(IndexON,D3270,TRUE,_xll.ohTrigger(RecalcTrigger,TriggerON)),NA())</f>
        <v>4.0066356092882671E-3</v>
      </c>
      <c r="H3270" s="42">
        <f>_xll.qlCalendarAdvance(Calendar,$H3269,B3270,"f",FALSE)</f>
        <v>62688</v>
      </c>
      <c r="I3270" s="139">
        <f>_xll.qlInterestRateIndexValueDate(Index1M,$H3270)</f>
        <v>62690</v>
      </c>
      <c r="J3270" s="144">
        <f>IFERROR(_xll.qlIndexFixing(Index1M,$H3270,TRUE,_xll.ohTrigger(RecalcTrigger,Trigger1M)),NA())</f>
        <v>3.9544976506827867E-3</v>
      </c>
      <c r="K3270" s="44">
        <f>IFERROR(_xll.qlIndexFixing(Index3M,H3270,TRUE,_xll.ohTrigger(RecalcTrigger,Trigger3M)),NA())</f>
        <v>4.2073308285917044E-3</v>
      </c>
      <c r="L3270" s="44">
        <f>IFERROR(_xll.qlIndexFixing(Index6M,$H3270,TRUE,_xll.ohTrigger(RecalcTrigger,Trigger6M)),NA())</f>
        <v>4.3549964757384442E-3</v>
      </c>
      <c r="M3270" s="145">
        <f>IFERROR(_xll.qlIndexFixing(Index1Y,$H3270,TRUE,_xll.ohTrigger(RecalcTrigger,Trigger1Y)),NA())</f>
        <v>4.4780753611687613E-3</v>
      </c>
      <c r="N3270" s="144">
        <f>IFERROR(_xll.qlIndexFixing(ONIndex1M,I3270,TRUE,_xll.ohTrigger(RecalcTrigger,Trigger1M)),NA())</f>
        <v>3.9518818962847035E-3</v>
      </c>
      <c r="O3270" s="44">
        <f>IFERROR(_xll.qlIndexFixing(ONIndex3M,I3270,TRUE,_xll.ohTrigger(RecalcTrigger,Trigger3M)),NA())</f>
        <v>4.1979434617278599E-3</v>
      </c>
      <c r="P3270" s="44">
        <f>IFERROR(_xll.qlIndexFixing(ONIndex6M,I3270,TRUE,_xll.ohTrigger(RecalcTrigger,Trigger6M)),NA())</f>
        <v>4.4007994741956935E-3</v>
      </c>
      <c r="Q3270" s="145">
        <f>IFERROR(_xll.qlIndexFixing(ONIndex1Y,I3270,TRUE,_xll.ohTrigger(RecalcTrigger,Trigger1Y)),NA())</f>
        <v>4.4437629490534647E-3</v>
      </c>
    </row>
    <row r="3271" spans="2:17" x14ac:dyDescent="0.2">
      <c r="B3271" s="39" t="s">
        <v>42</v>
      </c>
      <c r="D3271" s="42">
        <f>_xll.qlCalendarAdvance(Calendar,$D3270,B3271,"f",FALSE)</f>
        <v>62695</v>
      </c>
      <c r="E3271" s="139">
        <f>_xll.qlInterestRateIndexValueDate(IndexON,D3271)</f>
        <v>62695</v>
      </c>
      <c r="F3271" s="155">
        <f>IFERROR(_xll.qlIndexFixing(IndexON,D3271,TRUE,_xll.ohTrigger(RecalcTrigger,TriggerON)),NA())</f>
        <v>4.007804744157184E-3</v>
      </c>
      <c r="H3271" s="42">
        <f>_xll.qlCalendarAdvance(Calendar,$H3270,B3271,"f",FALSE)</f>
        <v>62695</v>
      </c>
      <c r="I3271" s="139">
        <f>_xll.qlInterestRateIndexValueDate(Index1M,$H3271)</f>
        <v>62697</v>
      </c>
      <c r="J3271" s="144">
        <f>IFERROR(_xll.qlIndexFixing(Index1M,$H3271,TRUE,_xll.ohTrigger(RecalcTrigger,Trigger1M)),NA())</f>
        <v>3.9556757392719688E-3</v>
      </c>
      <c r="K3271" s="44">
        <f>IFERROR(_xll.qlIndexFixing(Index3M,H3271,TRUE,_xll.ohTrigger(RecalcTrigger,Trigger3M)),NA())</f>
        <v>4.2085233209374438E-3</v>
      </c>
      <c r="L3271" s="44">
        <f>IFERROR(_xll.qlIndexFixing(Index6M,$H3271,TRUE,_xll.ohTrigger(RecalcTrigger,Trigger6M)),NA())</f>
        <v>4.3509835944406522E-3</v>
      </c>
      <c r="M3271" s="145">
        <f>IFERROR(_xll.qlIndexFixing(Index1Y,$H3271,TRUE,_xll.ohTrigger(RecalcTrigger,Trigger1Y)),NA())</f>
        <v>4.4789544332719151E-3</v>
      </c>
      <c r="N3271" s="144">
        <f>IFERROR(_xll.qlIndexFixing(ONIndex1M,I3271,TRUE,_xll.ohTrigger(RecalcTrigger,Trigger1M)),NA())</f>
        <v>3.9530694638489905E-3</v>
      </c>
      <c r="O3271" s="44">
        <f>IFERROR(_xll.qlIndexFixing(ONIndex3M,I3271,TRUE,_xll.ohTrigger(RecalcTrigger,Trigger3M)),NA())</f>
        <v>4.1991742699831747E-3</v>
      </c>
      <c r="P3271" s="44">
        <f>IFERROR(_xll.qlIndexFixing(ONIndex6M,I3271,TRUE,_xll.ohTrigger(RecalcTrigger,Trigger6M)),NA())</f>
        <v>4.3970023276784787E-3</v>
      </c>
      <c r="Q3271" s="145">
        <f>IFERROR(_xll.qlIndexFixing(ONIndex1Y,I3271,TRUE,_xll.ohTrigger(RecalcTrigger,Trigger1Y)),NA())</f>
        <v>4.4448255720830332E-3</v>
      </c>
    </row>
    <row r="3272" spans="2:17" x14ac:dyDescent="0.2">
      <c r="B3272" s="39" t="s">
        <v>42</v>
      </c>
      <c r="D3272" s="42">
        <f>_xll.qlCalendarAdvance(Calendar,$D3271,B3272,"f",FALSE)</f>
        <v>62702</v>
      </c>
      <c r="E3272" s="139">
        <f>_xll.qlInterestRateIndexValueDate(IndexON,D3272)</f>
        <v>62702</v>
      </c>
      <c r="F3272" s="155">
        <f>IFERROR(_xll.qlIndexFixing(IndexON,D3272,TRUE,_xll.ohTrigger(RecalcTrigger,TriggerON)),NA())</f>
        <v>4.0089680318633469E-3</v>
      </c>
      <c r="H3272" s="42">
        <f>_xll.qlCalendarAdvance(Calendar,$H3271,B3272,"f",FALSE)</f>
        <v>62702</v>
      </c>
      <c r="I3272" s="139">
        <f>_xll.qlInterestRateIndexValueDate(Index1M,$H3272)</f>
        <v>62704</v>
      </c>
      <c r="J3272" s="144">
        <f>IFERROR(_xll.qlIndexFixing(Index1M,$H3272,TRUE,_xll.ohTrigger(RecalcTrigger,Trigger1M)),NA())</f>
        <v>3.9568478027182663E-3</v>
      </c>
      <c r="K3272" s="44">
        <f>IFERROR(_xll.qlIndexFixing(Index3M,H3272,TRUE,_xll.ohTrigger(RecalcTrigger,Trigger3M)),NA())</f>
        <v>4.2096010682290842E-3</v>
      </c>
      <c r="L3272" s="44">
        <f>IFERROR(_xll.qlIndexFixing(Index6M,$H3272,TRUE,_xll.ohTrigger(RecalcTrigger,Trigger6M)),NA())</f>
        <v>4.3480045587905381E-3</v>
      </c>
      <c r="M3272" s="145">
        <f>IFERROR(_xll.qlIndexFixing(Index1Y,$H3272,TRUE,_xll.ohTrigger(RecalcTrigger,Trigger1Y)),NA())</f>
        <v>4.4798260375452361E-3</v>
      </c>
      <c r="N3272" s="144">
        <f>IFERROR(_xll.qlIndexFixing(ONIndex1M,I3272,TRUE,_xll.ohTrigger(RecalcTrigger,Trigger1M)),NA())</f>
        <v>3.9542510274159781E-3</v>
      </c>
      <c r="O3272" s="44">
        <f>IFERROR(_xll.qlIndexFixing(ONIndex3M,I3272,TRUE,_xll.ohTrigger(RecalcTrigger,Trigger3M)),NA())</f>
        <v>4.2003984486616019E-3</v>
      </c>
      <c r="P3272" s="44">
        <f>IFERROR(_xll.qlIndexFixing(ONIndex6M,I3272,TRUE,_xll.ohTrigger(RecalcTrigger,Trigger6M)),NA())</f>
        <v>4.393139694585102E-3</v>
      </c>
      <c r="Q3272" s="145">
        <f>IFERROR(_xll.qlIndexFixing(ONIndex1Y,I3272,TRUE,_xll.ohTrigger(RecalcTrigger,Trigger1Y)),NA())</f>
        <v>4.44588111141897E-3</v>
      </c>
    </row>
    <row r="3273" spans="2:17" x14ac:dyDescent="0.2">
      <c r="B3273" s="39" t="s">
        <v>42</v>
      </c>
      <c r="D3273" s="42">
        <f>_xll.qlCalendarAdvance(Calendar,$D3272,B3273,"f",FALSE)</f>
        <v>62709</v>
      </c>
      <c r="E3273" s="139">
        <f>_xll.qlInterestRateIndexValueDate(IndexON,D3273)</f>
        <v>62709</v>
      </c>
      <c r="F3273" s="155">
        <f>IFERROR(_xll.qlIndexFixing(IndexON,D3273,TRUE,_xll.ohTrigger(RecalcTrigger,TriggerON)),NA())</f>
        <v>4.0101254608160275E-3</v>
      </c>
      <c r="H3273" s="42">
        <f>_xll.qlCalendarAdvance(Calendar,$H3272,B3273,"f",FALSE)</f>
        <v>62709</v>
      </c>
      <c r="I3273" s="139">
        <f>_xll.qlInterestRateIndexValueDate(Index1M,$H3273)</f>
        <v>62711</v>
      </c>
      <c r="J3273" s="144">
        <f>IFERROR(_xll.qlIndexFixing(Index1M,$H3273,TRUE,_xll.ohTrigger(RecalcTrigger,Trigger1M)),NA())</f>
        <v>3.9580138294134648E-3</v>
      </c>
      <c r="K3273" s="44">
        <f>IFERROR(_xll.qlIndexFixing(Index3M,H3273,TRUE,_xll.ohTrigger(RecalcTrigger,Trigger3M)),NA())</f>
        <v>4.2107805922258013E-3</v>
      </c>
      <c r="L3273" s="44">
        <f>IFERROR(_xll.qlIndexFixing(Index6M,$H3273,TRUE,_xll.ohTrigger(RecalcTrigger,Trigger6M)),NA())</f>
        <v>4.3439817320484863E-3</v>
      </c>
      <c r="M3273" s="145">
        <f>IFERROR(_xll.qlIndexFixing(Index1Y,$H3273,TRUE,_xll.ohTrigger(RecalcTrigger,Trigger1Y)),NA())</f>
        <v>4.4806901602173488E-3</v>
      </c>
      <c r="N3273" s="144">
        <f>IFERROR(_xll.qlIndexFixing(ONIndex1M,I3273,TRUE,_xll.ohTrigger(RecalcTrigger,Trigger1M)),NA())</f>
        <v>3.9554265752350659E-3</v>
      </c>
      <c r="O3273" s="44">
        <f>IFERROR(_xll.qlIndexFixing(ONIndex3M,I3273,TRUE,_xll.ohTrigger(RecalcTrigger,Trigger3M)),NA())</f>
        <v>4.2016159850533086E-3</v>
      </c>
      <c r="P3273" s="44">
        <f>IFERROR(_xll.qlIndexFixing(ONIndex6M,I3273,TRUE,_xll.ohTrigger(RecalcTrigger,Trigger6M)),NA())</f>
        <v>4.3892114872257082E-3</v>
      </c>
      <c r="Q3273" s="145">
        <f>IFERROR(_xll.qlIndexFixing(ONIndex1Y,I3273,TRUE,_xll.ohTrigger(RecalcTrigger,Trigger1Y)),NA())</f>
        <v>4.4469295534721454E-3</v>
      </c>
    </row>
    <row r="3274" spans="2:17" x14ac:dyDescent="0.2">
      <c r="B3274" s="39" t="s">
        <v>42</v>
      </c>
      <c r="D3274" s="42">
        <f>_xll.qlCalendarAdvance(Calendar,$D3273,B3274,"f",FALSE)</f>
        <v>62716</v>
      </c>
      <c r="E3274" s="139">
        <f>_xll.qlInterestRateIndexValueDate(IndexON,D3274)</f>
        <v>62716</v>
      </c>
      <c r="F3274" s="155">
        <f>IFERROR(_xll.qlIndexFixing(IndexON,D3274,TRUE,_xll.ohTrigger(RecalcTrigger,TriggerON)),NA())</f>
        <v>4.0112770198241776E-3</v>
      </c>
      <c r="H3274" s="42">
        <f>_xll.qlCalendarAdvance(Calendar,$H3273,B3274,"f",FALSE)</f>
        <v>62716</v>
      </c>
      <c r="I3274" s="139">
        <f>_xll.qlInterestRateIndexValueDate(Index1M,$H3274)</f>
        <v>62718</v>
      </c>
      <c r="J3274" s="144">
        <f>IFERROR(_xll.qlIndexFixing(Index1M,$H3274,TRUE,_xll.ohTrigger(RecalcTrigger,Trigger1M)),NA())</f>
        <v>3.9591738077493499E-3</v>
      </c>
      <c r="K3274" s="44">
        <f>IFERROR(_xll.qlIndexFixing(Index3M,H3274,TRUE,_xll.ohTrigger(RecalcTrigger,Trigger3M)),NA())</f>
        <v>4.2119533792950182E-3</v>
      </c>
      <c r="L3274" s="44">
        <f>IFERROR(_xll.qlIndexFixing(Index6M,$H3274,TRUE,_xll.ohTrigger(RecalcTrigger,Trigger6M)),NA())</f>
        <v>4.3399588044148304E-3</v>
      </c>
      <c r="M3274" s="145">
        <f>IFERROR(_xll.qlIndexFixing(Index1Y,$H3274,TRUE,_xll.ohTrigger(RecalcTrigger,Trigger1Y)),NA())</f>
        <v>4.4815467875164439E-3</v>
      </c>
      <c r="N3274" s="144">
        <f>IFERROR(_xll.qlIndexFixing(ONIndex1M,I3274,TRUE,_xll.ohTrigger(RecalcTrigger,Trigger1M)),NA())</f>
        <v>3.9565960956355894E-3</v>
      </c>
      <c r="O3274" s="44">
        <f>IFERROR(_xll.qlIndexFixing(ONIndex3M,I3274,TRUE,_xll.ohTrigger(RecalcTrigger,Trigger3M)),NA())</f>
        <v>4.2028268662885893E-3</v>
      </c>
      <c r="P3274" s="44">
        <f>IFERROR(_xll.qlIndexFixing(ONIndex6M,I3274,TRUE,_xll.ohTrigger(RecalcTrigger,Trigger6M)),NA())</f>
        <v>4.3852176179104418E-3</v>
      </c>
      <c r="Q3274" s="145">
        <f>IFERROR(_xll.qlIndexFixing(ONIndex1Y,I3274,TRUE,_xll.ohTrigger(RecalcTrigger,Trigger1Y)),NA())</f>
        <v>4.4479708844935573E-3</v>
      </c>
    </row>
    <row r="3275" spans="2:17" x14ac:dyDescent="0.2">
      <c r="B3275" s="39" t="s">
        <v>42</v>
      </c>
      <c r="D3275" s="42">
        <f>_xll.qlCalendarAdvance(Calendar,$D3274,B3275,"f",FALSE)</f>
        <v>62723</v>
      </c>
      <c r="E3275" s="139">
        <f>_xll.qlInterestRateIndexValueDate(IndexON,D3275)</f>
        <v>62723</v>
      </c>
      <c r="F3275" s="155">
        <f>IFERROR(_xll.qlIndexFixing(IndexON,D3275,TRUE,_xll.ohTrigger(RecalcTrigger,TriggerON)),NA())</f>
        <v>4.012422697456941E-3</v>
      </c>
      <c r="H3275" s="42">
        <f>_xll.qlCalendarAdvance(Calendar,$H3274,B3275,"f",FALSE)</f>
        <v>62723</v>
      </c>
      <c r="I3275" s="139">
        <f>_xll.qlInterestRateIndexValueDate(Index1M,$H3275)</f>
        <v>62725</v>
      </c>
      <c r="J3275" s="144">
        <f>IFERROR(_xll.qlIndexFixing(Index1M,$H3275,TRUE,_xll.ohTrigger(RecalcTrigger,Trigger1M)),NA())</f>
        <v>3.9603277261202052E-3</v>
      </c>
      <c r="K3275" s="44">
        <f>IFERROR(_xll.qlIndexFixing(Index3M,H3275,TRUE,_xll.ohTrigger(RecalcTrigger,Trigger3M)),NA())</f>
        <v>4.2131194166048032E-3</v>
      </c>
      <c r="L3275" s="44">
        <f>IFERROR(_xll.qlIndexFixing(Index6M,$H3275,TRUE,_xll.ohTrigger(RecalcTrigger,Trigger6M)),NA())</f>
        <v>4.3359386214120712E-3</v>
      </c>
      <c r="M3275" s="145">
        <f>IFERROR(_xll.qlIndexFixing(Index1Y,$H3275,TRUE,_xll.ohTrigger(RecalcTrigger,Trigger1Y)),NA())</f>
        <v>4.4823959056717981E-3</v>
      </c>
      <c r="N3275" s="144">
        <f>IFERROR(_xll.qlIndexFixing(ONIndex1M,I3275,TRUE,_xll.ohTrigger(RecalcTrigger,Trigger1M)),NA())</f>
        <v>3.9577595770268204E-3</v>
      </c>
      <c r="O3275" s="44">
        <f>IFERROR(_xll.qlIndexFixing(ONIndex3M,I3275,TRUE,_xll.ohTrigger(RecalcTrigger,Trigger3M)),NA())</f>
        <v>4.2040310796576108E-3</v>
      </c>
      <c r="P3275" s="44">
        <f>IFERROR(_xll.qlIndexFixing(ONIndex6M,I3275,TRUE,_xll.ohTrigger(RecalcTrigger,Trigger6M)),NA())</f>
        <v>4.3811579990293836E-3</v>
      </c>
      <c r="Q3275" s="145">
        <f>IFERROR(_xll.qlIndexFixing(ONIndex1Y,I3275,TRUE,_xll.ohTrigger(RecalcTrigger,Trigger1Y)),NA())</f>
        <v>4.4490050908141399E-3</v>
      </c>
    </row>
    <row r="3276" spans="2:17" x14ac:dyDescent="0.2">
      <c r="B3276" s="39" t="s">
        <v>42</v>
      </c>
      <c r="D3276" s="42">
        <f>_xll.qlCalendarAdvance(Calendar,$D3275,B3276,"f",FALSE)</f>
        <v>62730</v>
      </c>
      <c r="E3276" s="139">
        <f>_xll.qlInterestRateIndexValueDate(IndexON,D3276)</f>
        <v>62730</v>
      </c>
      <c r="F3276" s="155">
        <f>IFERROR(_xll.qlIndexFixing(IndexON,D3276,TRUE,_xll.ohTrigger(RecalcTrigger,TriggerON)),NA())</f>
        <v>4.0135624825232696E-3</v>
      </c>
      <c r="H3276" s="42">
        <f>_xll.qlCalendarAdvance(Calendar,$H3275,B3276,"f",FALSE)</f>
        <v>62730</v>
      </c>
      <c r="I3276" s="139">
        <f>_xll.qlInterestRateIndexValueDate(Index1M,$H3276)</f>
        <v>62732</v>
      </c>
      <c r="J3276" s="144">
        <f>IFERROR(_xll.qlIndexFixing(Index1M,$H3276,TRUE,_xll.ohTrigger(RecalcTrigger,Trigger1M)),NA())</f>
        <v>3.9614755729128204E-3</v>
      </c>
      <c r="K3276" s="44">
        <f>IFERROR(_xll.qlIndexFixing(Index3M,H3276,TRUE,_xll.ohTrigger(RecalcTrigger,Trigger3M)),NA())</f>
        <v>4.2147030289810174E-3</v>
      </c>
      <c r="L3276" s="44">
        <f>IFERROR(_xll.qlIndexFixing(Index6M,$H3276,TRUE,_xll.ohTrigger(RecalcTrigger,Trigger6M)),NA())</f>
        <v>4.3316660955568589E-3</v>
      </c>
      <c r="M3276" s="145">
        <f>IFERROR(_xll.qlIndexFixing(Index1Y,$H3276,TRUE,_xll.ohTrigger(RecalcTrigger,Trigger1Y)),NA())</f>
        <v>4.4832375009118174E-3</v>
      </c>
      <c r="N3276" s="144">
        <f>IFERROR(_xll.qlIndexFixing(ONIndex1M,I3276,TRUE,_xll.ohTrigger(RecalcTrigger,Trigger1M)),NA())</f>
        <v>3.9589170080578384E-3</v>
      </c>
      <c r="O3276" s="44">
        <f>IFERROR(_xll.qlIndexFixing(ONIndex3M,I3276,TRUE,_xll.ohTrigger(RecalcTrigger,Trigger3M)),NA())</f>
        <v>4.2052286121307958E-3</v>
      </c>
      <c r="P3276" s="44">
        <f>IFERROR(_xll.qlIndexFixing(ONIndex6M,I3276,TRUE,_xll.ohTrigger(RecalcTrigger,Trigger6M)),NA())</f>
        <v>4.3770553552047176E-3</v>
      </c>
      <c r="Q3276" s="145">
        <f>IFERROR(_xll.qlIndexFixing(ONIndex1Y,I3276,TRUE,_xll.ohTrigger(RecalcTrigger,Trigger1Y)),NA())</f>
        <v>4.4500321587648273E-3</v>
      </c>
    </row>
    <row r="3277" spans="2:17" x14ac:dyDescent="0.2">
      <c r="B3277" s="39" t="s">
        <v>42</v>
      </c>
      <c r="D3277" s="42">
        <f>_xll.qlCalendarAdvance(Calendar,$D3276,B3277,"f",FALSE)</f>
        <v>62737</v>
      </c>
      <c r="E3277" s="139">
        <f>_xll.qlInterestRateIndexValueDate(IndexON,D3277)</f>
        <v>62737</v>
      </c>
      <c r="F3277" s="155">
        <f>IFERROR(_xll.qlIndexFixing(IndexON,D3277,TRUE,_xll.ohTrigger(RecalcTrigger,TriggerON)),NA())</f>
        <v>4.0146963636722433E-3</v>
      </c>
      <c r="H3277" s="42">
        <f>_xll.qlCalendarAdvance(Calendar,$H3276,B3277,"f",FALSE)</f>
        <v>62737</v>
      </c>
      <c r="I3277" s="139">
        <f>_xll.qlInterestRateIndexValueDate(Index1M,$H3277)</f>
        <v>62739</v>
      </c>
      <c r="J3277" s="144">
        <f>IFERROR(_xll.qlIndexFixing(Index1M,$H3277,TRUE,_xll.ohTrigger(RecalcTrigger,Trigger1M)),NA())</f>
        <v>3.962617336518981E-3</v>
      </c>
      <c r="K3277" s="44">
        <f>IFERROR(_xll.qlIndexFixing(Index3M,H3277,TRUE,_xll.ohTrigger(RecalcTrigger,Trigger3M)),NA())</f>
        <v>4.215536868511457E-3</v>
      </c>
      <c r="L3277" s="44">
        <f>IFERROR(_xll.qlIndexFixing(Index6M,$H3277,TRUE,_xll.ohTrigger(RecalcTrigger,Trigger6M)),NA())</f>
        <v>4.3266306527351538E-3</v>
      </c>
      <c r="M3277" s="145">
        <f>IFERROR(_xll.qlIndexFixing(Index1Y,$H3277,TRUE,_xll.ohTrigger(RecalcTrigger,Trigger1Y)),NA())</f>
        <v>4.4840715594657785E-3</v>
      </c>
      <c r="N3277" s="144">
        <f>IFERROR(_xll.qlIndexFixing(ONIndex1M,I3277,TRUE,_xll.ohTrigger(RecalcTrigger,Trigger1M)),NA())</f>
        <v>3.960068376738235E-3</v>
      </c>
      <c r="O3277" s="44">
        <f>IFERROR(_xll.qlIndexFixing(ONIndex3M,I3277,TRUE,_xll.ohTrigger(RecalcTrigger,Trigger3M)),NA())</f>
        <v>4.2064194511581832E-3</v>
      </c>
      <c r="P3277" s="44">
        <f>IFERROR(_xll.qlIndexFixing(ONIndex6M,I3277,TRUE,_xll.ohTrigger(RecalcTrigger,Trigger6M)),NA())</f>
        <v>4.3729587881191634E-3</v>
      </c>
      <c r="Q3277" s="145">
        <f>IFERROR(_xll.qlIndexFixing(ONIndex1Y,I3277,TRUE,_xll.ohTrigger(RecalcTrigger,Trigger1Y)),NA())</f>
        <v>4.4510520745966176E-3</v>
      </c>
    </row>
    <row r="3278" spans="2:17" x14ac:dyDescent="0.2">
      <c r="B3278" s="39" t="s">
        <v>42</v>
      </c>
      <c r="D3278" s="42">
        <f>_xll.qlCalendarAdvance(Calendar,$D3277,B3278,"f",FALSE)</f>
        <v>62744</v>
      </c>
      <c r="E3278" s="139">
        <f>_xll.qlInterestRateIndexValueDate(IndexON,D3278)</f>
        <v>62744</v>
      </c>
      <c r="F3278" s="155">
        <f>IFERROR(_xll.qlIndexFixing(IndexON,D3278,TRUE,_xll.ohTrigger(RecalcTrigger,TriggerON)),NA())</f>
        <v>4.0158243295529417E-3</v>
      </c>
      <c r="H3278" s="42">
        <f>_xll.qlCalendarAdvance(Calendar,$H3277,B3278,"f",FALSE)</f>
        <v>62744</v>
      </c>
      <c r="I3278" s="139">
        <f>_xll.qlInterestRateIndexValueDate(Index1M,$H3278)</f>
        <v>62746</v>
      </c>
      <c r="J3278" s="144">
        <f>IFERROR(_xll.qlIndexFixing(Index1M,$H3278,TRUE,_xll.ohTrigger(RecalcTrigger,Trigger1M)),NA())</f>
        <v>3.9637530053329706E-3</v>
      </c>
      <c r="K3278" s="44">
        <f>IFERROR(_xll.qlIndexFixing(Index3M,H3278,TRUE,_xll.ohTrigger(RecalcTrigger,Trigger3M)),NA())</f>
        <v>4.2166821056009657E-3</v>
      </c>
      <c r="L3278" s="44">
        <f>IFERROR(_xll.qlIndexFixing(Index6M,$H3278,TRUE,_xll.ohTrigger(RecalcTrigger,Trigger6M)),NA())</f>
        <v>4.3236615224851623E-3</v>
      </c>
      <c r="M3278" s="145">
        <f>IFERROR(_xll.qlIndexFixing(Index1Y,$H3278,TRUE,_xll.ohTrigger(RecalcTrigger,Trigger1Y)),NA())</f>
        <v>4.4848980675625243E-3</v>
      </c>
      <c r="N3278" s="144">
        <f>IFERROR(_xll.qlIndexFixing(ONIndex1M,I3278,TRUE,_xll.ohTrigger(RecalcTrigger,Trigger1M)),NA())</f>
        <v>3.9612136717170898E-3</v>
      </c>
      <c r="O3278" s="44">
        <f>IFERROR(_xll.qlIndexFixing(ONIndex3M,I3278,TRUE,_xll.ohTrigger(RecalcTrigger,Trigger3M)),NA())</f>
        <v>4.2076035835503234E-3</v>
      </c>
      <c r="P3278" s="44">
        <f>IFERROR(_xll.qlIndexFixing(ONIndex6M,I3278,TRUE,_xll.ohTrigger(RecalcTrigger,Trigger6M)),NA())</f>
        <v>4.3688700668376157E-3</v>
      </c>
      <c r="Q3278" s="145">
        <f>IFERROR(_xll.qlIndexFixing(ONIndex1Y,I3278,TRUE,_xll.ohTrigger(RecalcTrigger,Trigger1Y)),NA())</f>
        <v>4.4520648246404448E-3</v>
      </c>
    </row>
    <row r="3279" spans="2:17" x14ac:dyDescent="0.2">
      <c r="B3279" s="39" t="s">
        <v>42</v>
      </c>
      <c r="D3279" s="42">
        <f>_xll.qlCalendarAdvance(Calendar,$D3278,B3279,"f",FALSE)</f>
        <v>62751</v>
      </c>
      <c r="E3279" s="139">
        <f>_xll.qlInterestRateIndexValueDate(IndexON,D3279)</f>
        <v>62751</v>
      </c>
      <c r="F3279" s="155">
        <f>IFERROR(_xll.qlIndexFixing(IndexON,D3279,TRUE,_xll.ohTrigger(RecalcTrigger,TriggerON)),NA())</f>
        <v>4.0169463688144447E-3</v>
      </c>
      <c r="H3279" s="42">
        <f>_xll.qlCalendarAdvance(Calendar,$H3278,B3279,"f",FALSE)</f>
        <v>62751</v>
      </c>
      <c r="I3279" s="139">
        <f>_xll.qlInterestRateIndexValueDate(Index1M,$H3279)</f>
        <v>62753</v>
      </c>
      <c r="J3279" s="144">
        <f>IFERROR(_xll.qlIndexFixing(Index1M,$H3279,TRUE,_xll.ohTrigger(RecalcTrigger,Trigger1M)),NA())</f>
        <v>3.9648825677440769E-3</v>
      </c>
      <c r="K3279" s="44">
        <f>IFERROR(_xll.qlIndexFixing(Index3M,H3279,TRUE,_xll.ohTrigger(RecalcTrigger,Trigger3M)),NA())</f>
        <v>4.2178205406133134E-3</v>
      </c>
      <c r="L3279" s="44">
        <f>IFERROR(_xll.qlIndexFixing(Index6M,$H3279,TRUE,_xll.ohTrigger(RecalcTrigger,Trigger6M)),NA())</f>
        <v>4.3196713373402423E-3</v>
      </c>
      <c r="M3279" s="145">
        <f>IFERROR(_xll.qlIndexFixing(Index1Y,$H3279,TRUE,_xll.ohTrigger(RecalcTrigger,Trigger1Y)),NA())</f>
        <v>4.4857170114315469E-3</v>
      </c>
      <c r="N3279" s="144">
        <f>IFERROR(_xll.qlIndexFixing(ONIndex1M,I3279,TRUE,_xll.ohTrigger(RecalcTrigger,Trigger1M)),NA())</f>
        <v>3.9623528813237385E-3</v>
      </c>
      <c r="O3279" s="44">
        <f>IFERROR(_xll.qlIndexFixing(ONIndex3M,I3279,TRUE,_xll.ohTrigger(RecalcTrigger,Trigger3M)),NA())</f>
        <v>4.2087809969970635E-3</v>
      </c>
      <c r="P3279" s="44">
        <f>IFERROR(_xll.qlIndexFixing(ONIndex6M,I3279,TRUE,_xll.ohTrigger(RecalcTrigger,Trigger6M)),NA())</f>
        <v>4.3647892061482452E-3</v>
      </c>
      <c r="Q3279" s="145">
        <f>IFERROR(_xll.qlIndexFixing(ONIndex1Y,I3279,TRUE,_xll.ohTrigger(RecalcTrigger,Trigger1Y)),NA())</f>
        <v>4.4530703953071793E-3</v>
      </c>
    </row>
    <row r="3280" spans="2:17" x14ac:dyDescent="0.2">
      <c r="B3280" s="39" t="s">
        <v>42</v>
      </c>
      <c r="D3280" s="42">
        <f>_xll.qlCalendarAdvance(Calendar,$D3279,B3280,"f",FALSE)</f>
        <v>62758</v>
      </c>
      <c r="E3280" s="139">
        <f>_xll.qlInterestRateIndexValueDate(IndexON,D3280)</f>
        <v>62758</v>
      </c>
      <c r="F3280" s="155">
        <f>IFERROR(_xll.qlIndexFixing(IndexON,D3280,TRUE,_xll.ohTrigger(RecalcTrigger,TriggerON)),NA())</f>
        <v>4.0180624701857681E-3</v>
      </c>
      <c r="H3280" s="42">
        <f>_xll.qlCalendarAdvance(Calendar,$H3279,B3280,"f",FALSE)</f>
        <v>62758</v>
      </c>
      <c r="I3280" s="139">
        <f>_xll.qlInterestRateIndexValueDate(Index1M,$H3280)</f>
        <v>62760</v>
      </c>
      <c r="J3280" s="144">
        <f>IFERROR(_xll.qlIndexFixing(Index1M,$H3280,TRUE,_xll.ohTrigger(RecalcTrigger,Trigger1M)),NA())</f>
        <v>3.9660060121440854E-3</v>
      </c>
      <c r="K3280" s="44">
        <f>IFERROR(_xll.qlIndexFixing(Index3M,H3280,TRUE,_xll.ohTrigger(RecalcTrigger,Trigger3M)),NA())</f>
        <v>4.2189521607187601E-3</v>
      </c>
      <c r="L3280" s="44">
        <f>IFERROR(_xll.qlIndexFixing(Index6M,$H3280,TRUE,_xll.ohTrigger(RecalcTrigger,Trigger6M)),NA())</f>
        <v>4.315689239750428E-3</v>
      </c>
      <c r="M3280" s="145">
        <f>IFERROR(_xll.qlIndexFixing(Index1Y,$H3280,TRUE,_xll.ohTrigger(RecalcTrigger,Trigger1Y)),NA())</f>
        <v>4.4865283773021236E-3</v>
      </c>
      <c r="N3280" s="144">
        <f>IFERROR(_xll.qlIndexFixing(ONIndex1M,I3280,TRUE,_xll.ohTrigger(RecalcTrigger,Trigger1M)),NA())</f>
        <v>3.9634859939674527E-3</v>
      </c>
      <c r="O3280" s="44">
        <f>IFERROR(_xll.qlIndexFixing(ONIndex3M,I3280,TRUE,_xll.ohTrigger(RecalcTrigger,Trigger3M)),NA())</f>
        <v>4.2099516783089541E-3</v>
      </c>
      <c r="P3280" s="44">
        <f>IFERROR(_xll.qlIndexFixing(ONIndex6M,I3280,TRUE,_xll.ohTrigger(RecalcTrigger,Trigger6M)),NA())</f>
        <v>4.3607162210790307E-3</v>
      </c>
      <c r="Q3280" s="145">
        <f>IFERROR(_xll.qlIndexFixing(ONIndex1Y,I3280,TRUE,_xll.ohTrigger(RecalcTrigger,Trigger1Y)),NA())</f>
        <v>4.4540687727678829E-3</v>
      </c>
    </row>
    <row r="3281" spans="2:17" x14ac:dyDescent="0.2">
      <c r="B3281" s="39" t="s">
        <v>42</v>
      </c>
      <c r="D3281" s="42">
        <f>_xll.qlCalendarAdvance(Calendar,$D3280,B3281,"f",FALSE)</f>
        <v>62765</v>
      </c>
      <c r="E3281" s="139">
        <f>_xll.qlInterestRateIndexValueDate(IndexON,D3281)</f>
        <v>62765</v>
      </c>
      <c r="F3281" s="155">
        <f>IFERROR(_xll.qlIndexFixing(IndexON,D3281,TRUE,_xll.ohTrigger(RecalcTrigger,TriggerON)),NA())</f>
        <v>4.0191726223959279E-3</v>
      </c>
      <c r="H3281" s="42">
        <f>_xll.qlCalendarAdvance(Calendar,$H3280,B3281,"f",FALSE)</f>
        <v>62765</v>
      </c>
      <c r="I3281" s="139">
        <f>_xll.qlInterestRateIndexValueDate(Index1M,$H3281)</f>
        <v>62767</v>
      </c>
      <c r="J3281" s="144">
        <f>IFERROR(_xll.qlIndexFixing(Index1M,$H3281,TRUE,_xll.ohTrigger(RecalcTrigger,Trigger1M)),NA())</f>
        <v>3.9671233269222839E-3</v>
      </c>
      <c r="K3281" s="44">
        <f>IFERROR(_xll.qlIndexFixing(Index3M,H3281,TRUE,_xll.ohTrigger(RecalcTrigger,Trigger3M)),NA())</f>
        <v>4.2200769530875704E-3</v>
      </c>
      <c r="L3281" s="44">
        <f>IFERROR(_xll.qlIndexFixing(Index6M,$H3281,TRUE,_xll.ohTrigger(RecalcTrigger,Trigger6M)),NA())</f>
        <v>4.3119705107102025E-3</v>
      </c>
      <c r="M3281" s="145">
        <f>IFERROR(_xll.qlIndexFixing(Index1Y,$H3281,TRUE,_xll.ohTrigger(RecalcTrigger,Trigger1Y)),NA())</f>
        <v>4.4873321514035313E-3</v>
      </c>
      <c r="N3281" s="144">
        <f>IFERROR(_xll.qlIndexFixing(ONIndex1M,I3281,TRUE,_xll.ohTrigger(RecalcTrigger,Trigger1M)),NA())</f>
        <v>3.9646129981374401E-3</v>
      </c>
      <c r="O3281" s="44">
        <f>IFERROR(_xll.qlIndexFixing(ONIndex3M,I3281,TRUE,_xll.ohTrigger(RecalcTrigger,Trigger3M)),NA())</f>
        <v>4.2111156147761619E-3</v>
      </c>
      <c r="P3281" s="44">
        <f>IFERROR(_xll.qlIndexFixing(ONIndex6M,I3281,TRUE,_xll.ohTrigger(RecalcTrigger,Trigger6M)),NA())</f>
        <v>4.3566511266579511E-3</v>
      </c>
      <c r="Q3281" s="145">
        <f>IFERROR(_xll.qlIndexFixing(ONIndex1Y,I3281,TRUE,_xll.ohTrigger(RecalcTrigger,Trigger1Y)),NA())</f>
        <v>4.455059943513362E-3</v>
      </c>
    </row>
    <row r="3282" spans="2:17" x14ac:dyDescent="0.2">
      <c r="B3282" s="39" t="s">
        <v>42</v>
      </c>
      <c r="D3282" s="42">
        <f>_xll.qlCalendarAdvance(Calendar,$D3281,B3282,"f",FALSE)</f>
        <v>62772</v>
      </c>
      <c r="E3282" s="139">
        <f>_xll.qlInterestRateIndexValueDate(IndexON,D3282)</f>
        <v>62772</v>
      </c>
      <c r="F3282" s="155">
        <f>IFERROR(_xll.qlIndexFixing(IndexON,D3282,TRUE,_xll.ohTrigger(RecalcTrigger,TriggerON)),NA())</f>
        <v>4.0202768140940037E-3</v>
      </c>
      <c r="H3282" s="42">
        <f>_xll.qlCalendarAdvance(Calendar,$H3281,B3282,"f",FALSE)</f>
        <v>62772</v>
      </c>
      <c r="I3282" s="139">
        <f>_xll.qlInterestRateIndexValueDate(Index1M,$H3282)</f>
        <v>62774</v>
      </c>
      <c r="J3282" s="144">
        <f>IFERROR(_xll.qlIndexFixing(Index1M,$H3282,TRUE,_xll.ohTrigger(RecalcTrigger,Trigger1M)),NA())</f>
        <v>3.9682345004679598E-3</v>
      </c>
      <c r="K3282" s="44">
        <f>IFERROR(_xll.qlIndexFixing(Index3M,H3282,TRUE,_xll.ohTrigger(RecalcTrigger,Trigger3M)),NA())</f>
        <v>4.2211949048856622E-3</v>
      </c>
      <c r="L3282" s="44">
        <f>IFERROR(_xll.qlIndexFixing(Index6M,$H3282,TRUE,_xll.ohTrigger(RecalcTrigger,Trigger6M)),NA())</f>
        <v>4.3080040956070265E-3</v>
      </c>
      <c r="M3282" s="145">
        <f>IFERROR(_xll.qlIndexFixing(Index1Y,$H3282,TRUE,_xll.ohTrigger(RecalcTrigger,Trigger1Y)),NA())</f>
        <v>4.4881283199656964E-3</v>
      </c>
      <c r="N3282" s="144">
        <f>IFERROR(_xll.qlIndexFixing(ONIndex1M,I3282,TRUE,_xll.ohTrigger(RecalcTrigger,Trigger1M)),NA())</f>
        <v>3.965733881923228E-3</v>
      </c>
      <c r="O3282" s="44">
        <f>IFERROR(_xll.qlIndexFixing(ONIndex3M,I3282,TRUE,_xll.ohTrigger(RecalcTrigger,Trigger3M)),NA())</f>
        <v>4.2122727936089177E-3</v>
      </c>
      <c r="P3282" s="44">
        <f>IFERROR(_xll.qlIndexFixing(ONIndex6M,I3282,TRUE,_xll.ohTrigger(RecalcTrigger,Trigger6M)),NA())</f>
        <v>4.3525939379929213E-3</v>
      </c>
      <c r="Q3282" s="145">
        <f>IFERROR(_xll.qlIndexFixing(ONIndex1Y,I3282,TRUE,_xll.ohTrigger(RecalcTrigger,Trigger1Y)),NA())</f>
        <v>4.4560438936347424E-3</v>
      </c>
    </row>
    <row r="3283" spans="2:17" x14ac:dyDescent="0.2">
      <c r="B3283" s="39" t="s">
        <v>42</v>
      </c>
      <c r="D3283" s="42">
        <f>_xll.qlCalendarAdvance(Calendar,$D3282,B3283,"f",FALSE)</f>
        <v>62779</v>
      </c>
      <c r="E3283" s="139">
        <f>_xll.qlInterestRateIndexValueDate(IndexON,D3283)</f>
        <v>62779</v>
      </c>
      <c r="F3283" s="155">
        <f>IFERROR(_xll.qlIndexFixing(IndexON,D3283,TRUE,_xll.ohTrigger(RecalcTrigger,TriggerON)),NA())</f>
        <v>4.0213750339290755E-3</v>
      </c>
      <c r="H3283" s="42">
        <f>_xll.qlCalendarAdvance(Calendar,$H3282,B3283,"f",FALSE)</f>
        <v>62779</v>
      </c>
      <c r="I3283" s="139">
        <f>_xll.qlInterestRateIndexValueDate(Index1M,$H3283)</f>
        <v>62781</v>
      </c>
      <c r="J3283" s="144">
        <f>IFERROR(_xll.qlIndexFixing(Index1M,$H3283,TRUE,_xll.ohTrigger(RecalcTrigger,Trigger1M)),NA())</f>
        <v>3.9693395211803928E-3</v>
      </c>
      <c r="K3283" s="44">
        <f>IFERROR(_xll.qlIndexFixing(Index3M,H3283,TRUE,_xll.ohTrigger(RecalcTrigger,Trigger3M)),NA())</f>
        <v>4.2223060032832984E-3</v>
      </c>
      <c r="L3283" s="44">
        <f>IFERROR(_xll.qlIndexFixing(Index6M,$H3283,TRUE,_xll.ohTrigger(RecalcTrigger,Trigger6M)),NA())</f>
        <v>4.3040458117643505E-3</v>
      </c>
      <c r="M3283" s="145">
        <f>IFERROR(_xll.qlIndexFixing(Index1Y,$H3283,TRUE,_xll.ohTrigger(RecalcTrigger,Trigger1Y)),NA())</f>
        <v>4.4889168692181132E-3</v>
      </c>
      <c r="N3283" s="144">
        <f>IFERROR(_xll.qlIndexFixing(ONIndex1M,I3283,TRUE,_xll.ohTrigger(RecalcTrigger,Trigger1M)),NA())</f>
        <v>3.9668486341337683E-3</v>
      </c>
      <c r="O3283" s="44">
        <f>IFERROR(_xll.qlIndexFixing(ONIndex3M,I3283,TRUE,_xll.ohTrigger(RecalcTrigger,Trigger3M)),NA())</f>
        <v>4.2134232020174522E-3</v>
      </c>
      <c r="P3283" s="44">
        <f>IFERROR(_xll.qlIndexFixing(ONIndex6M,I3283,TRUE,_xll.ohTrigger(RecalcTrigger,Trigger6M)),NA())</f>
        <v>4.348544669872112E-3</v>
      </c>
      <c r="Q3283" s="145">
        <f>IFERROR(_xll.qlIndexFixing(ONIndex1Y,I3283,TRUE,_xll.ohTrigger(RecalcTrigger,Trigger1Y)),NA())</f>
        <v>4.4570206095428944E-3</v>
      </c>
    </row>
    <row r="3284" spans="2:17" x14ac:dyDescent="0.2">
      <c r="B3284" s="39" t="s">
        <v>42</v>
      </c>
      <c r="D3284" s="42">
        <f>_xll.qlCalendarAdvance(Calendar,$D3283,B3284,"f",FALSE)</f>
        <v>62786</v>
      </c>
      <c r="E3284" s="139">
        <f>_xll.qlInterestRateIndexValueDate(IndexON,D3284)</f>
        <v>62786</v>
      </c>
      <c r="F3284" s="155">
        <f>IFERROR(_xll.qlIndexFixing(IndexON,D3284,TRUE,_xll.ohTrigger(RecalcTrigger,TriggerON)),NA())</f>
        <v>4.0224672705502229E-3</v>
      </c>
      <c r="H3284" s="42">
        <f>_xll.qlCalendarAdvance(Calendar,$H3283,B3284,"f",FALSE)</f>
        <v>62786</v>
      </c>
      <c r="I3284" s="139">
        <f>_xll.qlInterestRateIndexValueDate(Index1M,$H3284)</f>
        <v>62788</v>
      </c>
      <c r="J3284" s="144">
        <f>IFERROR(_xll.qlIndexFixing(Index1M,$H3284,TRUE,_xll.ohTrigger(RecalcTrigger,Trigger1M)),NA())</f>
        <v>3.9704383774413765E-3</v>
      </c>
      <c r="K3284" s="44">
        <f>IFERROR(_xll.qlIndexFixing(Index3M,H3284,TRUE,_xll.ohTrigger(RecalcTrigger,Trigger3M)),NA())</f>
        <v>4.2234102354498726E-3</v>
      </c>
      <c r="L3284" s="44">
        <f>IFERROR(_xll.qlIndexFixing(Index6M,$H3284,TRUE,_xll.ohTrigger(RecalcTrigger,Trigger6M)),NA())</f>
        <v>4.3000956741526177E-3</v>
      </c>
      <c r="M3284" s="145">
        <f>IFERROR(_xll.qlIndexFixing(Index1Y,$H3284,TRUE,_xll.ohTrigger(RecalcTrigger,Trigger1Y)),NA())</f>
        <v>4.4896977853907099E-3</v>
      </c>
      <c r="N3284" s="144">
        <f>IFERROR(_xll.qlIndexFixing(ONIndex1M,I3284,TRUE,_xll.ohTrigger(RecalcTrigger,Trigger1M)),NA())</f>
        <v>3.9679572427786525E-3</v>
      </c>
      <c r="O3284" s="44">
        <f>IFERROR(_xll.qlIndexFixing(ONIndex3M,I3284,TRUE,_xll.ohTrigger(RecalcTrigger,Trigger3M)),NA())</f>
        <v>4.2145668271320602E-3</v>
      </c>
      <c r="P3284" s="44">
        <f>IFERROR(_xll.qlIndexFixing(ONIndex6M,I3284,TRUE,_xll.ohTrigger(RecalcTrigger,Trigger6M)),NA())</f>
        <v>4.344503337323502E-3</v>
      </c>
      <c r="Q3284" s="145">
        <f>IFERROR(_xll.qlIndexFixing(ONIndex1Y,I3284,TRUE,_xll.ohTrigger(RecalcTrigger,Trigger1Y)),NA())</f>
        <v>4.4579900774888159E-3</v>
      </c>
    </row>
    <row r="3285" spans="2:17" x14ac:dyDescent="0.2">
      <c r="B3285" s="39" t="s">
        <v>42</v>
      </c>
      <c r="D3285" s="42">
        <f>_xll.qlCalendarAdvance(Calendar,$D3284,B3285,"f",FALSE)</f>
        <v>62793</v>
      </c>
      <c r="E3285" s="139">
        <f>_xll.qlInterestRateIndexValueDate(IndexON,D3285)</f>
        <v>62793</v>
      </c>
      <c r="F3285" s="155">
        <f>IFERROR(_xll.qlIndexFixing(IndexON,D3285,TRUE,_xll.ohTrigger(RecalcTrigger,TriggerON)),NA())</f>
        <v>4.0235535127663979E-3</v>
      </c>
      <c r="H3285" s="42">
        <f>_xll.qlCalendarAdvance(Calendar,$H3284,B3285,"f",FALSE)</f>
        <v>62793</v>
      </c>
      <c r="I3285" s="139">
        <f>_xll.qlInterestRateIndexValueDate(Index1M,$H3285)</f>
        <v>62795</v>
      </c>
      <c r="J3285" s="144">
        <f>IFERROR(_xll.qlIndexFixing(Index1M,$H3285,TRUE,_xll.ohTrigger(RecalcTrigger,Trigger1M)),NA())</f>
        <v>3.9715310576501905E-3</v>
      </c>
      <c r="K3285" s="44">
        <f>IFERROR(_xll.qlIndexFixing(Index3M,H3285,TRUE,_xll.ohTrigger(RecalcTrigger,Trigger3M)),NA())</f>
        <v>4.2244057301228551E-3</v>
      </c>
      <c r="L3285" s="44">
        <f>IFERROR(_xll.qlIndexFixing(Index6M,$H3285,TRUE,_xll.ohTrigger(RecalcTrigger,Trigger6M)),NA())</f>
        <v>4.2959005891411378E-3</v>
      </c>
      <c r="M3285" s="145">
        <f>IFERROR(_xll.qlIndexFixing(Index1Y,$H3285,TRUE,_xll.ohTrigger(RecalcTrigger,Trigger1Y)),NA())</f>
        <v>4.490471054713196E-3</v>
      </c>
      <c r="N3285" s="144">
        <f>IFERROR(_xll.qlIndexFixing(ONIndex1M,I3285,TRUE,_xll.ohTrigger(RecalcTrigger,Trigger1M)),NA())</f>
        <v>3.9690596965868963E-3</v>
      </c>
      <c r="O3285" s="44">
        <f>IFERROR(_xll.qlIndexFixing(ONIndex3M,I3285,TRUE,_xll.ohTrigger(RecalcTrigger,Trigger3M)),NA())</f>
        <v>4.2157036561629724E-3</v>
      </c>
      <c r="P3285" s="44">
        <f>IFERROR(_xll.qlIndexFixing(ONIndex6M,I3285,TRUE,_xll.ohTrigger(RecalcTrigger,Trigger6M)),NA())</f>
        <v>4.3404699553750703E-3</v>
      </c>
      <c r="Q3285" s="145">
        <f>IFERROR(_xll.qlIndexFixing(ONIndex1Y,I3285,TRUE,_xll.ohTrigger(RecalcTrigger,Trigger1Y)),NA())</f>
        <v>4.4589522840432494E-3</v>
      </c>
    </row>
    <row r="3286" spans="2:17" x14ac:dyDescent="0.2">
      <c r="B3286" s="39" t="s">
        <v>42</v>
      </c>
      <c r="D3286" s="42">
        <f>_xll.qlCalendarAdvance(Calendar,$D3285,B3286,"f",FALSE)</f>
        <v>62800</v>
      </c>
      <c r="E3286" s="139">
        <f>_xll.qlInterestRateIndexValueDate(IndexON,D3286)</f>
        <v>62800</v>
      </c>
      <c r="F3286" s="155">
        <f>IFERROR(_xll.qlIndexFixing(IndexON,D3286,TRUE,_xll.ohTrigger(RecalcTrigger,TriggerON)),NA())</f>
        <v>4.0246337491467443E-3</v>
      </c>
      <c r="H3286" s="42">
        <f>_xll.qlCalendarAdvance(Calendar,$H3285,B3286,"f",FALSE)</f>
        <v>62800</v>
      </c>
      <c r="I3286" s="139">
        <f>_xll.qlInterestRateIndexValueDate(Index1M,$H3286)</f>
        <v>62802</v>
      </c>
      <c r="J3286" s="144">
        <f>IFERROR(_xll.qlIndexFixing(Index1M,$H3286,TRUE,_xll.ohTrigger(RecalcTrigger,Trigger1M)),NA())</f>
        <v>3.9726175501911265E-3</v>
      </c>
      <c r="K3286" s="44">
        <f>IFERROR(_xll.qlIndexFixing(Index3M,H3286,TRUE,_xll.ohTrigger(RecalcTrigger,Trigger3M)),NA())</f>
        <v>4.225496673236284E-3</v>
      </c>
      <c r="L3286" s="44">
        <f>IFERROR(_xll.qlIndexFixing(Index6M,$H3286,TRUE,_xll.ohTrigger(RecalcTrigger,Trigger6M)),NA())</f>
        <v>4.29196733128795E-3</v>
      </c>
      <c r="M3286" s="145">
        <f>IFERROR(_xll.qlIndexFixing(Index1Y,$H3286,TRUE,_xll.ohTrigger(RecalcTrigger,Trigger1Y)),NA())</f>
        <v>4.4912366634163705E-3</v>
      </c>
      <c r="N3286" s="144">
        <f>IFERROR(_xll.qlIndexFixing(ONIndex1M,I3286,TRUE,_xll.ohTrigger(RecalcTrigger,Trigger1M)),NA())</f>
        <v>3.9701559837279632E-3</v>
      </c>
      <c r="O3286" s="44">
        <f>IFERROR(_xll.qlIndexFixing(ONIndex3M,I3286,TRUE,_xll.ohTrigger(RecalcTrigger,Trigger3M)),NA())</f>
        <v>4.2168336763204195E-3</v>
      </c>
      <c r="P3286" s="44">
        <f>IFERROR(_xll.qlIndexFixing(ONIndex6M,I3286,TRUE,_xll.ohTrigger(RecalcTrigger,Trigger6M)),NA())</f>
        <v>4.3364445389748596E-3</v>
      </c>
      <c r="Q3286" s="145">
        <f>IFERROR(_xll.qlIndexFixing(ONIndex1Y,I3286,TRUE,_xll.ohTrigger(RecalcTrigger,Trigger1Y)),NA())</f>
        <v>4.4599072151374486E-3</v>
      </c>
    </row>
    <row r="3287" spans="2:17" x14ac:dyDescent="0.2">
      <c r="B3287" s="39" t="s">
        <v>42</v>
      </c>
      <c r="D3287" s="42">
        <f>_xll.qlCalendarAdvance(Calendar,$D3286,B3287,"f",FALSE)</f>
        <v>62807</v>
      </c>
      <c r="E3287" s="139">
        <f>_xll.qlInterestRateIndexValueDate(IndexON,D3287)</f>
        <v>62807</v>
      </c>
      <c r="F3287" s="155">
        <f>IFERROR(_xll.qlIndexFixing(IndexON,D3287,TRUE,_xll.ohTrigger(RecalcTrigger,TriggerON)),NA())</f>
        <v>4.0257079684202779E-3</v>
      </c>
      <c r="H3287" s="42">
        <f>_xll.qlCalendarAdvance(Calendar,$H3286,B3287,"f",FALSE)</f>
        <v>62807</v>
      </c>
      <c r="I3287" s="139">
        <f>_xll.qlInterestRateIndexValueDate(Index1M,$H3287)</f>
        <v>62809</v>
      </c>
      <c r="J3287" s="144">
        <f>IFERROR(_xll.qlIndexFixing(Index1M,$H3287,TRUE,_xll.ohTrigger(RecalcTrigger,Trigger1M)),NA())</f>
        <v>3.973697843460966E-3</v>
      </c>
      <c r="K3287" s="44">
        <f>IFERROR(_xll.qlIndexFixing(Index3M,H3287,TRUE,_xll.ohTrigger(RecalcTrigger,Trigger3M)),NA())</f>
        <v>4.2265807126202568E-3</v>
      </c>
      <c r="L3287" s="44">
        <f>IFERROR(_xll.qlIndexFixing(Index6M,$H3287,TRUE,_xll.ohTrigger(RecalcTrigger,Trigger6M)),NA())</f>
        <v>4.2880422657912828E-3</v>
      </c>
      <c r="M3287" s="145">
        <f>IFERROR(_xll.qlIndexFixing(Index1Y,$H3287,TRUE,_xll.ohTrigger(RecalcTrigger,Trigger1Y)),NA())</f>
        <v>4.491994597729942E-3</v>
      </c>
      <c r="N3287" s="144">
        <f>IFERROR(_xll.qlIndexFixing(ONIndex1M,I3287,TRUE,_xll.ohTrigger(RecalcTrigger,Trigger1M)),NA())</f>
        <v>3.9712460926910609E-3</v>
      </c>
      <c r="O3287" s="44">
        <f>IFERROR(_xll.qlIndexFixing(ONIndex3M,I3287,TRUE,_xll.ohTrigger(RecalcTrigger,Trigger3M)),NA())</f>
        <v>4.2179568748945684E-3</v>
      </c>
      <c r="P3287" s="44">
        <f>IFERROR(_xll.qlIndexFixing(ONIndex6M,I3287,TRUE,_xll.ohTrigger(RecalcTrigger,Trigger6M)),NA())</f>
        <v>4.3324271033107209E-3</v>
      </c>
      <c r="Q3287" s="145">
        <f>IFERROR(_xll.qlIndexFixing(ONIndex1Y,I3287,TRUE,_xll.ohTrigger(RecalcTrigger,Trigger1Y)),NA())</f>
        <v>4.4608548573421558E-3</v>
      </c>
    </row>
    <row r="3288" spans="2:17" x14ac:dyDescent="0.2">
      <c r="B3288" s="39" t="s">
        <v>42</v>
      </c>
      <c r="D3288" s="42">
        <f>_xll.qlCalendarAdvance(Calendar,$D3287,B3288,"f",FALSE)</f>
        <v>62814</v>
      </c>
      <c r="E3288" s="139">
        <f>_xll.qlInterestRateIndexValueDate(IndexON,D3288)</f>
        <v>62814</v>
      </c>
      <c r="F3288" s="155">
        <f>IFERROR(_xll.qlIndexFixing(IndexON,D3288,TRUE,_xll.ohTrigger(RecalcTrigger,TriggerON)),NA())</f>
        <v>4.0267761593160145E-3</v>
      </c>
      <c r="H3288" s="42">
        <f>_xll.qlCalendarAdvance(Calendar,$H3287,B3288,"f",FALSE)</f>
        <v>62814</v>
      </c>
      <c r="I3288" s="139">
        <f>_xll.qlInterestRateIndexValueDate(Index1M,$H3288)</f>
        <v>62816</v>
      </c>
      <c r="J3288" s="144">
        <f>IFERROR(_xll.qlIndexFixing(Index1M,$H3288,TRUE,_xll.ohTrigger(RecalcTrigger,Trigger1M)),NA())</f>
        <v>3.9747719258464986E-3</v>
      </c>
      <c r="K3288" s="44">
        <f>IFERROR(_xll.qlIndexFixing(Index3M,H3288,TRUE,_xll.ohTrigger(RecalcTrigger,Trigger3M)),NA())</f>
        <v>4.2276578354419614E-3</v>
      </c>
      <c r="L3288" s="44">
        <f>IFERROR(_xll.qlIndexFixing(Index6M,$H3288,TRUE,_xll.ohTrigger(RecalcTrigger,Trigger6M)),NA())</f>
        <v>4.2841254076232023E-3</v>
      </c>
      <c r="M3288" s="145">
        <f>IFERROR(_xll.qlIndexFixing(Index1Y,$H3288,TRUE,_xll.ohTrigger(RecalcTrigger,Trigger1Y)),NA())</f>
        <v>4.4928213028520752E-3</v>
      </c>
      <c r="N3288" s="144">
        <f>IFERROR(_xll.qlIndexFixing(ONIndex1M,I3288,TRUE,_xll.ohTrigger(RecalcTrigger,Trigger1M)),NA())</f>
        <v>3.9724843514665764E-3</v>
      </c>
      <c r="O3288" s="44">
        <f>IFERROR(_xll.qlIndexFixing(ONIndex3M,I3288,TRUE,_xll.ohTrigger(RecalcTrigger,Trigger3M)),NA())</f>
        <v>4.2192321606915328E-3</v>
      </c>
      <c r="P3288" s="44">
        <f>IFERROR(_xll.qlIndexFixing(ONIndex6M,I3288,TRUE,_xll.ohTrigger(RecalcTrigger,Trigger6M)),NA())</f>
        <v>4.3278455395423521E-3</v>
      </c>
      <c r="Q3288" s="145">
        <f>IFERROR(_xll.qlIndexFixing(ONIndex1Y,I3288,TRUE,_xll.ohTrigger(RecalcTrigger,Trigger1Y)),NA())</f>
        <v>4.4619289341696344E-3</v>
      </c>
    </row>
    <row r="3289" spans="2:17" x14ac:dyDescent="0.2">
      <c r="B3289" s="39" t="s">
        <v>42</v>
      </c>
      <c r="D3289" s="42">
        <f>_xll.qlCalendarAdvance(Calendar,$D3288,B3289,"f",FALSE)</f>
        <v>62821</v>
      </c>
      <c r="E3289" s="139">
        <f>_xll.qlInterestRateIndexValueDate(IndexON,D3289)</f>
        <v>62821</v>
      </c>
      <c r="F3289" s="155">
        <f>IFERROR(_xll.qlIndexFixing(IndexON,D3289,TRUE,_xll.ohTrigger(RecalcTrigger,TriggerON)),NA())</f>
        <v>4.0278383103231619E-3</v>
      </c>
      <c r="H3289" s="42">
        <f>_xll.qlCalendarAdvance(Calendar,$H3288,B3289,"f",FALSE)</f>
        <v>62821</v>
      </c>
      <c r="I3289" s="139">
        <f>_xll.qlInterestRateIndexValueDate(Index1M,$H3289)</f>
        <v>62823</v>
      </c>
      <c r="J3289" s="144">
        <f>IFERROR(_xll.qlIndexFixing(Index1M,$H3289,TRUE,_xll.ohTrigger(RecalcTrigger,Trigger1M)),NA())</f>
        <v>3.9755466050235121E-3</v>
      </c>
      <c r="K3289" s="44">
        <f>IFERROR(_xll.qlIndexFixing(Index3M,H3289,TRUE,_xll.ohTrigger(RecalcTrigger,Trigger3M)),NA())</f>
        <v>4.2287280288738566E-3</v>
      </c>
      <c r="L3289" s="44">
        <f>IFERROR(_xll.qlIndexFixing(Index6M,$H3289,TRUE,_xll.ohTrigger(RecalcTrigger,Trigger6M)),NA())</f>
        <v>4.2804677035824306E-3</v>
      </c>
      <c r="M3289" s="145">
        <f>IFERROR(_xll.qlIndexFixing(Index1Y,$H3289,TRUE,_xll.ohTrigger(RecalcTrigger,Trigger1Y)),NA())</f>
        <v>4.4932593476441776E-3</v>
      </c>
      <c r="N3289" s="144">
        <f>IFERROR(_xll.qlIndexFixing(ONIndex1M,I3289,TRUE,_xll.ohTrigger(RecalcTrigger,Trigger1M)),NA())</f>
        <v>3.9735611824109895E-3</v>
      </c>
      <c r="O3289" s="44">
        <f>IFERROR(_xll.qlIndexFixing(ONIndex3M,I3289,TRUE,_xll.ohTrigger(RecalcTrigger,Trigger3M)),NA())</f>
        <v>4.2203406981133895E-3</v>
      </c>
      <c r="P3289" s="44">
        <f>IFERROR(_xll.qlIndexFixing(ONIndex6M,I3289,TRUE,_xll.ohTrigger(RecalcTrigger,Trigger6M)),NA())</f>
        <v>4.3238452554383855E-3</v>
      </c>
      <c r="Q3289" s="145">
        <f>IFERROR(_xll.qlIndexFixing(ONIndex1Y,I3289,TRUE,_xll.ohTrigger(RecalcTrigger,Trigger1Y)),NA())</f>
        <v>4.4628609110652917E-3</v>
      </c>
    </row>
    <row r="3290" spans="2:17" x14ac:dyDescent="0.2">
      <c r="B3290" s="39" t="s">
        <v>42</v>
      </c>
      <c r="D3290" s="42">
        <f>_xll.qlCalendarAdvance(Calendar,$D3289,B3290,"f",FALSE)</f>
        <v>62828</v>
      </c>
      <c r="E3290" s="139">
        <f>_xll.qlInterestRateIndexValueDate(IndexON,D3290)</f>
        <v>62828</v>
      </c>
      <c r="F3290" s="155">
        <f>IFERROR(_xll.qlIndexFixing(IndexON,D3290,TRUE,_xll.ohTrigger(RecalcTrigger,TriggerON)),NA())</f>
        <v>4.028894410410544E-3</v>
      </c>
      <c r="H3290" s="42">
        <f>_xll.qlCalendarAdvance(Calendar,$H3289,B3290,"f",FALSE)</f>
        <v>62828</v>
      </c>
      <c r="I3290" s="139">
        <f>_xll.qlInterestRateIndexValueDate(Index1M,$H3290)</f>
        <v>62830</v>
      </c>
      <c r="J3290" s="144">
        <f>IFERROR(_xll.qlIndexFixing(Index1M,$H3290,TRUE,_xll.ohTrigger(RecalcTrigger,Trigger1M)),NA())</f>
        <v>3.9769014115392798E-3</v>
      </c>
      <c r="K3290" s="44">
        <f>IFERROR(_xll.qlIndexFixing(Index3M,H3290,TRUE,_xll.ohTrigger(RecalcTrigger,Trigger3M)),NA())</f>
        <v>4.2297912800804962E-3</v>
      </c>
      <c r="L3290" s="44">
        <f>IFERROR(_xll.qlIndexFixing(Index6M,$H3290,TRUE,_xll.ohTrigger(RecalcTrigger,Trigger6M)),NA())</f>
        <v>4.2765667577659497E-3</v>
      </c>
      <c r="M3290" s="145">
        <f>IFERROR(_xll.qlIndexFixing(Index1Y,$H3290,TRUE,_xll.ohTrigger(RecalcTrigger,Trigger1Y)),NA())</f>
        <v>4.4942222166397105E-3</v>
      </c>
      <c r="N3290" s="144">
        <f>IFERROR(_xll.qlIndexFixing(ONIndex1M,I3290,TRUE,_xll.ohTrigger(RecalcTrigger,Trigger1M)),NA())</f>
        <v>3.9744792343654467E-3</v>
      </c>
      <c r="O3290" s="44">
        <f>IFERROR(_xll.qlIndexFixing(ONIndex3M,I3290,TRUE,_xll.ohTrigger(RecalcTrigger,Trigger3M)),NA())</f>
        <v>4.2212854118606202E-3</v>
      </c>
      <c r="P3290" s="44">
        <f>IFERROR(_xll.qlIndexFixing(ONIndex6M,I3290,TRUE,_xll.ohTrigger(RecalcTrigger,Trigger6M)),NA())</f>
        <v>4.3204228292559321E-3</v>
      </c>
      <c r="Q3290" s="145">
        <f>IFERROR(_xll.qlIndexFixing(ONIndex1Y,I3290,TRUE,_xll.ohTrigger(RecalcTrigger,Trigger1Y)),NA())</f>
        <v>4.4636539132092423E-3</v>
      </c>
    </row>
    <row r="3291" spans="2:17" x14ac:dyDescent="0.2">
      <c r="B3291" s="39" t="s">
        <v>42</v>
      </c>
      <c r="D3291" s="42">
        <f>_xll.qlCalendarAdvance(Calendar,$D3290,B3291,"f",FALSE)</f>
        <v>62835</v>
      </c>
      <c r="E3291" s="139">
        <f>_xll.qlInterestRateIndexValueDate(IndexON,D3291)</f>
        <v>62835</v>
      </c>
      <c r="F3291" s="155">
        <f>IFERROR(_xll.qlIndexFixing(IndexON,D3291,TRUE,_xll.ohTrigger(RecalcTrigger,TriggerON)),NA())</f>
        <v>4.0299444479874325E-3</v>
      </c>
      <c r="H3291" s="42">
        <f>_xll.qlCalendarAdvance(Calendar,$H3290,B3291,"f",FALSE)</f>
        <v>62835</v>
      </c>
      <c r="I3291" s="139">
        <f>_xll.qlInterestRateIndexValueDate(Index1M,$H3291)</f>
        <v>62837</v>
      </c>
      <c r="J3291" s="144">
        <f>IFERROR(_xll.qlIndexFixing(Index1M,$H3291,TRUE,_xll.ohTrigger(RecalcTrigger,Trigger1M)),NA())</f>
        <v>3.9779567916276015E-3</v>
      </c>
      <c r="K3291" s="44">
        <f>IFERROR(_xll.qlIndexFixing(Index3M,H3291,TRUE,_xll.ohTrigger(RecalcTrigger,Trigger3M)),NA())</f>
        <v>4.2308475762360947E-3</v>
      </c>
      <c r="L3291" s="44">
        <f>IFERROR(_xll.qlIndexFixing(Index6M,$H3291,TRUE,_xll.ohTrigger(RecalcTrigger,Trigger6M)),NA())</f>
        <v>4.2726740629822927E-3</v>
      </c>
      <c r="M3291" s="145">
        <f>IFERROR(_xll.qlIndexFixing(Index1Y,$H3291,TRUE,_xll.ohTrigger(RecalcTrigger,Trigger1Y)),NA())</f>
        <v>4.4949493157015394E-3</v>
      </c>
      <c r="N3291" s="144">
        <f>IFERROR(_xll.qlIndexFixing(ONIndex1M,I3291,TRUE,_xll.ohTrigger(RecalcTrigger,Trigger1M)),NA())</f>
        <v>3.9755445145495116E-3</v>
      </c>
      <c r="O3291" s="44">
        <f>IFERROR(_xll.qlIndexFixing(ONIndex3M,I3291,TRUE,_xll.ohTrigger(RecalcTrigger,Trigger3M)),NA())</f>
        <v>4.2223811954045232E-3</v>
      </c>
      <c r="P3291" s="44">
        <f>IFERROR(_xll.qlIndexFixing(ONIndex6M,I3291,TRUE,_xll.ohTrigger(RecalcTrigger,Trigger6M)),NA())</f>
        <v>4.3164374656168292E-3</v>
      </c>
      <c r="Q3291" s="145">
        <f>IFERROR(_xll.qlIndexFixing(ONIndex1Y,I3291,TRUE,_xll.ohTrigger(RecalcTrigger,Trigger1Y)),NA())</f>
        <v>4.4645722626057704E-3</v>
      </c>
    </row>
    <row r="3292" spans="2:17" x14ac:dyDescent="0.2">
      <c r="B3292" s="39" t="s">
        <v>42</v>
      </c>
      <c r="D3292" s="42">
        <f>_xll.qlCalendarAdvance(Calendar,$D3291,B3292,"f",FALSE)</f>
        <v>62842</v>
      </c>
      <c r="E3292" s="139">
        <f>_xll.qlInterestRateIndexValueDate(IndexON,D3292)</f>
        <v>62842</v>
      </c>
      <c r="F3292" s="155">
        <f>IFERROR(_xll.qlIndexFixing(IndexON,D3292,TRUE,_xll.ohTrigger(RecalcTrigger,TriggerON)),NA())</f>
        <v>4.0309884120226513E-3</v>
      </c>
      <c r="H3292" s="42">
        <f>_xll.qlCalendarAdvance(Calendar,$H3291,B3292,"f",FALSE)</f>
        <v>62842</v>
      </c>
      <c r="I3292" s="139">
        <f>_xll.qlInterestRateIndexValueDate(Index1M,$H3292)</f>
        <v>62844</v>
      </c>
      <c r="J3292" s="144">
        <f>IFERROR(_xll.qlIndexFixing(Index1M,$H3292,TRUE,_xll.ohTrigger(RecalcTrigger,Trigger1M)),NA())</f>
        <v>3.9790059143962608E-3</v>
      </c>
      <c r="K3292" s="44">
        <f>IFERROR(_xll.qlIndexFixing(Index3M,H3292,TRUE,_xll.ohTrigger(RecalcTrigger,Trigger3M)),NA())</f>
        <v>4.2318969045060844E-3</v>
      </c>
      <c r="L3292" s="44">
        <f>IFERROR(_xll.qlIndexFixing(Index6M,$H3292,TRUE,_xll.ohTrigger(RecalcTrigger,Trigger6M)),NA())</f>
        <v>4.2687896342036595E-3</v>
      </c>
      <c r="M3292" s="145">
        <f>IFERROR(_xll.qlIndexFixing(Index1Y,$H3292,TRUE,_xll.ohTrigger(RecalcTrigger,Trigger1Y)),NA())</f>
        <v>4.4956686715275328E-3</v>
      </c>
      <c r="N3292" s="144">
        <f>IFERROR(_xll.qlIndexFixing(ONIndex1M,I3292,TRUE,_xll.ohTrigger(RecalcTrigger,Trigger1M)),NA())</f>
        <v>3.9766035585220294E-3</v>
      </c>
      <c r="O3292" s="44">
        <f>IFERROR(_xll.qlIndexFixing(ONIndex3M,I3292,TRUE,_xll.ohTrigger(RecalcTrigger,Trigger3M)),NA())</f>
        <v>4.2234700931764735E-3</v>
      </c>
      <c r="P3292" s="44">
        <f>IFERROR(_xll.qlIndexFixing(ONIndex6M,I3292,TRUE,_xll.ohTrigger(RecalcTrigger,Trigger6M)),NA())</f>
        <v>4.3124601576138843E-3</v>
      </c>
      <c r="Q3292" s="145">
        <f>IFERROR(_xll.qlIndexFixing(ONIndex1Y,I3292,TRUE,_xll.ohTrigger(RecalcTrigger,Trigger1Y)),NA())</f>
        <v>4.4654832546875411E-3</v>
      </c>
    </row>
    <row r="3293" spans="2:17" x14ac:dyDescent="0.2">
      <c r="B3293" s="39" t="s">
        <v>42</v>
      </c>
      <c r="D3293" s="42">
        <f>_xll.qlCalendarAdvance(Calendar,$D3292,B3293,"f",FALSE)</f>
        <v>62849</v>
      </c>
      <c r="E3293" s="139">
        <f>_xll.qlInterestRateIndexValueDate(IndexON,D3293)</f>
        <v>62849</v>
      </c>
      <c r="F3293" s="155">
        <f>IFERROR(_xll.qlIndexFixing(IndexON,D3293,TRUE,_xll.ohTrigger(RecalcTrigger,TriggerON)),NA())</f>
        <v>4.0320262909254723E-3</v>
      </c>
      <c r="H3293" s="42">
        <f>_xll.qlCalendarAdvance(Calendar,$H3292,B3293,"f",FALSE)</f>
        <v>62849</v>
      </c>
      <c r="I3293" s="139">
        <f>_xll.qlInterestRateIndexValueDate(Index1M,$H3293)</f>
        <v>62851</v>
      </c>
      <c r="J3293" s="144">
        <f>IFERROR(_xll.qlIndexFixing(Index1M,$H3293,TRUE,_xll.ohTrigger(RecalcTrigger,Trigger1M)),NA())</f>
        <v>3.9800487682395413E-3</v>
      </c>
      <c r="K3293" s="44">
        <f>IFERROR(_xll.qlIndexFixing(Index3M,H3293,TRUE,_xll.ohTrigger(RecalcTrigger,Trigger3M)),NA())</f>
        <v>4.2329392520620446E-3</v>
      </c>
      <c r="L3293" s="44">
        <f>IFERROR(_xll.qlIndexFixing(Index6M,$H3293,TRUE,_xll.ohTrigger(RecalcTrigger,Trigger6M)),NA())</f>
        <v>4.2649134864000534E-3</v>
      </c>
      <c r="M3293" s="145">
        <f>IFERROR(_xll.qlIndexFixing(Index1Y,$H3293,TRUE,_xll.ohTrigger(RecalcTrigger,Trigger1Y)),NA())</f>
        <v>4.4963802703484879E-3</v>
      </c>
      <c r="N3293" s="144">
        <f>IFERROR(_xll.qlIndexFixing(ONIndex1M,I3293,TRUE,_xll.ohTrigger(RecalcTrigger,Trigger1M)),NA())</f>
        <v>3.9776563546922716E-3</v>
      </c>
      <c r="O3293" s="44">
        <f>IFERROR(_xll.qlIndexFixing(ONIndex3M,I3293,TRUE,_xll.ohTrigger(RecalcTrigger,Trigger3M)),NA())</f>
        <v>4.2245520923867019E-3</v>
      </c>
      <c r="P3293" s="44">
        <f>IFERROR(_xll.qlIndexFixing(ONIndex6M,I3293,TRUE,_xll.ohTrigger(RecalcTrigger,Trigger6M)),NA())</f>
        <v>4.3084909199553323E-3</v>
      </c>
      <c r="Q3293" s="145">
        <f>IFERROR(_xll.qlIndexFixing(ONIndex1Y,I3293,TRUE,_xll.ohTrigger(RecalcTrigger,Trigger1Y)),NA())</f>
        <v>4.4663868756256164E-3</v>
      </c>
    </row>
    <row r="3294" spans="2:17" x14ac:dyDescent="0.2">
      <c r="B3294" s="39" t="s">
        <v>42</v>
      </c>
      <c r="D3294" s="42">
        <f>_xll.qlCalendarAdvance(Calendar,$D3293,B3294,"f",FALSE)</f>
        <v>62856</v>
      </c>
      <c r="E3294" s="139">
        <f>_xll.qlInterestRateIndexValueDate(IndexON,D3294)</f>
        <v>62856</v>
      </c>
      <c r="F3294" s="155">
        <f>IFERROR(_xll.qlIndexFixing(IndexON,D3294,TRUE,_xll.ohTrigger(RecalcTrigger,TriggerON)),NA())</f>
        <v>4.0330580735048471E-3</v>
      </c>
      <c r="H3294" s="42">
        <f>_xll.qlCalendarAdvance(Calendar,$H3293,B3294,"f",FALSE)</f>
        <v>62856</v>
      </c>
      <c r="I3294" s="139">
        <f>_xll.qlInterestRateIndexValueDate(Index1M,$H3294)</f>
        <v>62858</v>
      </c>
      <c r="J3294" s="144">
        <f>IFERROR(_xll.qlIndexFixing(Index1M,$H3294,TRUE,_xll.ohTrigger(RecalcTrigger,Trigger1M)),NA())</f>
        <v>3.9807987049260843E-3</v>
      </c>
      <c r="K3294" s="44">
        <f>IFERROR(_xll.qlIndexFixing(Index3M,H3294,TRUE,_xll.ohTrigger(RecalcTrigger,Trigger3M)),NA())</f>
        <v>4.233877074535819E-3</v>
      </c>
      <c r="L3294" s="44">
        <f>IFERROR(_xll.qlIndexFixing(Index6M,$H3294,TRUE,_xll.ohTrigger(RecalcTrigger,Trigger6M)),NA())</f>
        <v>4.2610456345445503E-3</v>
      </c>
      <c r="M3294" s="145">
        <f>IFERROR(_xll.qlIndexFixing(Index1Y,$H3294,TRUE,_xll.ohTrigger(RecalcTrigger,Trigger1Y)),NA())</f>
        <v>4.4970840983962878E-3</v>
      </c>
      <c r="N3294" s="144">
        <f>IFERROR(_xll.qlIndexFixing(ONIndex1M,I3294,TRUE,_xll.ohTrigger(RecalcTrigger,Trigger1M)),NA())</f>
        <v>3.9787028913895739E-3</v>
      </c>
      <c r="O3294" s="44">
        <f>IFERROR(_xll.qlIndexFixing(ONIndex3M,I3294,TRUE,_xll.ohTrigger(RecalcTrigger,Trigger3M)),NA())</f>
        <v>4.2256271802454393E-3</v>
      </c>
      <c r="P3294" s="44">
        <f>IFERROR(_xll.qlIndexFixing(ONIndex6M,I3294,TRUE,_xll.ohTrigger(RecalcTrigger,Trigger6M)),NA())</f>
        <v>4.30452976790896E-3</v>
      </c>
      <c r="Q3294" s="145">
        <f>IFERROR(_xll.qlIndexFixing(ONIndex1Y,I3294,TRUE,_xll.ohTrigger(RecalcTrigger,Trigger1Y)),NA())</f>
        <v>4.4672831116709943E-3</v>
      </c>
    </row>
    <row r="3295" spans="2:17" x14ac:dyDescent="0.2">
      <c r="B3295" s="39" t="s">
        <v>42</v>
      </c>
      <c r="D3295" s="42">
        <f>_xll.qlCalendarAdvance(Calendar,$D3294,B3295,"f",FALSE)</f>
        <v>62863</v>
      </c>
      <c r="E3295" s="139">
        <f>_xll.qlInterestRateIndexValueDate(IndexON,D3295)</f>
        <v>62863</v>
      </c>
      <c r="F3295" s="155">
        <f>IFERROR(_xll.qlIndexFixing(IndexON,D3295,TRUE,_xll.ohTrigger(RecalcTrigger,TriggerON)),NA())</f>
        <v>4.0340837484897918E-3</v>
      </c>
      <c r="H3295" s="42">
        <f>_xll.qlCalendarAdvance(Calendar,$H3294,B3295,"f",FALSE)</f>
        <v>62863</v>
      </c>
      <c r="I3295" s="139">
        <f>_xll.qlInterestRateIndexValueDate(Index1M,$H3295)</f>
        <v>62865</v>
      </c>
      <c r="J3295" s="144">
        <f>IFERROR(_xll.qlIndexFixing(Index1M,$H3295,TRUE,_xll.ohTrigger(RecalcTrigger,Trigger1M)),NA())</f>
        <v>3.9818303029744481E-3</v>
      </c>
      <c r="K3295" s="44">
        <f>IFERROR(_xll.qlIndexFixing(Index3M,H3295,TRUE,_xll.ohTrigger(RecalcTrigger,Trigger3M)),NA())</f>
        <v>4.2349059129298539E-3</v>
      </c>
      <c r="L3295" s="44">
        <f>IFERROR(_xll.qlIndexFixing(Index6M,$H3295,TRUE,_xll.ohTrigger(RecalcTrigger,Trigger6M)),NA())</f>
        <v>4.2571860936075952E-3</v>
      </c>
      <c r="M3295" s="145">
        <f>IFERROR(_xll.qlIndexFixing(Index1Y,$H3295,TRUE,_xll.ohTrigger(RecalcTrigger,Trigger1Y)),NA())</f>
        <v>4.4977801419015121E-3</v>
      </c>
      <c r="N3295" s="144">
        <f>IFERROR(_xll.qlIndexFixing(ONIndex1M,I3295,TRUE,_xll.ohTrigger(RecalcTrigger,Trigger1M)),NA())</f>
        <v>3.9797431571031439E-3</v>
      </c>
      <c r="O3295" s="44">
        <f>IFERROR(_xll.qlIndexFixing(ONIndex3M,I3295,TRUE,_xll.ohTrigger(RecalcTrigger,Trigger3M)),NA())</f>
        <v>4.2266953438829802E-3</v>
      </c>
      <c r="P3295" s="44">
        <f>IFERROR(_xll.qlIndexFixing(ONIndex6M,I3295,TRUE,_xll.ohTrigger(RecalcTrigger,Trigger6M)),NA())</f>
        <v>4.3005767161830022E-3</v>
      </c>
      <c r="Q3295" s="145">
        <f>IFERROR(_xll.qlIndexFixing(ONIndex1Y,I3295,TRUE,_xll.ohTrigger(RecalcTrigger,Trigger1Y)),NA())</f>
        <v>4.4681719493144811E-3</v>
      </c>
    </row>
    <row r="3296" spans="2:17" x14ac:dyDescent="0.2">
      <c r="B3296" s="39" t="s">
        <v>42</v>
      </c>
      <c r="D3296" s="42">
        <f>_xll.qlCalendarAdvance(Calendar,$D3295,B3296,"f",FALSE)</f>
        <v>62870</v>
      </c>
      <c r="E3296" s="139">
        <f>_xll.qlInterestRateIndexValueDate(IndexON,D3296)</f>
        <v>62870</v>
      </c>
      <c r="F3296" s="155">
        <f>IFERROR(_xll.qlIndexFixing(IndexON,D3296,TRUE,_xll.ohTrigger(RecalcTrigger,TriggerON)),NA())</f>
        <v>4.03510330444945E-3</v>
      </c>
      <c r="H3296" s="42">
        <f>_xll.qlCalendarAdvance(Calendar,$H3295,B3296,"f",FALSE)</f>
        <v>62870</v>
      </c>
      <c r="I3296" s="139">
        <f>_xll.qlInterestRateIndexValueDate(Index1M,$H3296)</f>
        <v>62872</v>
      </c>
      <c r="J3296" s="144">
        <f>IFERROR(_xll.qlIndexFixing(Index1M,$H3296,TRUE,_xll.ohTrigger(RecalcTrigger,Trigger1M)),NA())</f>
        <v>3.9828555999528014E-3</v>
      </c>
      <c r="K3296" s="44">
        <f>IFERROR(_xll.qlIndexFixing(Index3M,H3296,TRUE,_xll.ohTrigger(RecalcTrigger,Trigger3M)),NA())</f>
        <v>4.2359277331138756E-3</v>
      </c>
      <c r="L3296" s="44">
        <f>IFERROR(_xll.qlIndexFixing(Index6M,$H3296,TRUE,_xll.ohTrigger(RecalcTrigger,Trigger6M)),NA())</f>
        <v>4.2533348785605074E-3</v>
      </c>
      <c r="M3296" s="145">
        <f>IFERROR(_xll.qlIndexFixing(Index1Y,$H3296,TRUE,_xll.ohTrigger(RecalcTrigger,Trigger1Y)),NA())</f>
        <v>4.4984683870969121E-3</v>
      </c>
      <c r="N3296" s="144">
        <f>IFERROR(_xll.qlIndexFixing(ONIndex1M,I3296,TRUE,_xll.ohTrigger(RecalcTrigger,Trigger1M)),NA())</f>
        <v>3.9807771401623171E-3</v>
      </c>
      <c r="O3296" s="44">
        <f>IFERROR(_xll.qlIndexFixing(ONIndex3M,I3296,TRUE,_xll.ohTrigger(RecalcTrigger,Trigger3M)),NA())</f>
        <v>4.2277565704296194E-3</v>
      </c>
      <c r="P3296" s="44">
        <f>IFERROR(_xll.qlIndexFixing(ONIndex6M,I3296,TRUE,_xll.ohTrigger(RecalcTrigger,Trigger6M)),NA())</f>
        <v>4.2966317801251819E-3</v>
      </c>
      <c r="Q3296" s="145">
        <f>IFERROR(_xll.qlIndexFixing(ONIndex1Y,I3296,TRUE,_xll.ohTrigger(RecalcTrigger,Trigger1Y)),NA())</f>
        <v>4.4690533747271388E-3</v>
      </c>
    </row>
    <row r="3297" spans="2:17" x14ac:dyDescent="0.2">
      <c r="B3297" s="39" t="s">
        <v>42</v>
      </c>
      <c r="D3297" s="42">
        <f>_xll.qlCalendarAdvance(Calendar,$D3296,B3297,"f",FALSE)</f>
        <v>62877</v>
      </c>
      <c r="E3297" s="139">
        <f>_xll.qlInterestRateIndexValueDate(IndexON,D3297)</f>
        <v>62877</v>
      </c>
      <c r="F3297" s="155">
        <f>IFERROR(_xll.qlIndexFixing(IndexON,D3297,TRUE,_xll.ohTrigger(RecalcTrigger,TriggerON)),NA())</f>
        <v>4.0361167301927736E-3</v>
      </c>
      <c r="H3297" s="42">
        <f>_xll.qlCalendarAdvance(Calendar,$H3296,B3297,"f",FALSE)</f>
        <v>62877</v>
      </c>
      <c r="I3297" s="139">
        <f>_xll.qlInterestRateIndexValueDate(Index1M,$H3297)</f>
        <v>62879</v>
      </c>
      <c r="J3297" s="144">
        <f>IFERROR(_xll.qlIndexFixing(Index1M,$H3297,TRUE,_xll.ohTrigger(RecalcTrigger,Trigger1M)),NA())</f>
        <v>3.9838745842621466E-3</v>
      </c>
      <c r="K3297" s="44">
        <f>IFERROR(_xll.qlIndexFixing(Index3M,H3297,TRUE,_xll.ohTrigger(RecalcTrigger,Trigger3M)),NA())</f>
        <v>4.2369425222572588E-3</v>
      </c>
      <c r="L3297" s="44">
        <f>IFERROR(_xll.qlIndexFixing(Index6M,$H3297,TRUE,_xll.ohTrigger(RecalcTrigger,Trigger6M)),NA())</f>
        <v>4.2494920043750469E-3</v>
      </c>
      <c r="M3297" s="145">
        <f>IFERROR(_xll.qlIndexFixing(Index1Y,$H3297,TRUE,_xll.ohTrigger(RecalcTrigger,Trigger1Y)),NA())</f>
        <v>4.4991488202128505E-3</v>
      </c>
      <c r="N3297" s="144">
        <f>IFERROR(_xll.qlIndexFixing(ONIndex1M,I3297,TRUE,_xll.ohTrigger(RecalcTrigger,Trigger1M)),NA())</f>
        <v>3.9818048291362373E-3</v>
      </c>
      <c r="O3297" s="44">
        <f>IFERROR(_xll.qlIndexFixing(ONIndex3M,I3297,TRUE,_xll.ohTrigger(RecalcTrigger,Trigger3M)),NA())</f>
        <v>4.2288108473353958E-3</v>
      </c>
      <c r="P3297" s="44">
        <f>IFERROR(_xll.qlIndexFixing(ONIndex6M,I3297,TRUE,_xll.ohTrigger(RecalcTrigger,Trigger6M)),NA())</f>
        <v>4.2926949743637977E-3</v>
      </c>
      <c r="Q3297" s="145">
        <f>IFERROR(_xll.qlIndexFixing(ONIndex1Y,I3297,TRUE,_xll.ohTrigger(RecalcTrigger,Trigger1Y)),NA())</f>
        <v>4.4699273743198376E-3</v>
      </c>
    </row>
    <row r="3298" spans="2:17" x14ac:dyDescent="0.2">
      <c r="B3298" s="39" t="s">
        <v>42</v>
      </c>
      <c r="D3298" s="42">
        <f>_xll.qlCalendarAdvance(Calendar,$D3297,B3298,"f",FALSE)</f>
        <v>62884</v>
      </c>
      <c r="E3298" s="139">
        <f>_xll.qlInterestRateIndexValueDate(IndexON,D3298)</f>
        <v>62884</v>
      </c>
      <c r="F3298" s="155">
        <f>IFERROR(_xll.qlIndexFixing(IndexON,D3298,TRUE,_xll.ohTrigger(RecalcTrigger,TriggerON)),NA())</f>
        <v>4.0371240142889064E-3</v>
      </c>
      <c r="H3298" s="42">
        <f>_xll.qlCalendarAdvance(Calendar,$H3297,B3298,"f",FALSE)</f>
        <v>62884</v>
      </c>
      <c r="I3298" s="139">
        <f>_xll.qlInterestRateIndexValueDate(Index1M,$H3298)</f>
        <v>62886</v>
      </c>
      <c r="J3298" s="144">
        <f>IFERROR(_xll.qlIndexFixing(Index1M,$H3298,TRUE,_xll.ohTrigger(RecalcTrigger,Trigger1M)),NA())</f>
        <v>3.9851685972677742E-3</v>
      </c>
      <c r="K3298" s="44">
        <f>IFERROR(_xll.qlIndexFixing(Index3M,H3298,TRUE,_xll.ohTrigger(RecalcTrigger,Trigger3M)),NA())</f>
        <v>4.2381413461315947E-3</v>
      </c>
      <c r="L3298" s="44">
        <f>IFERROR(_xll.qlIndexFixing(Index6M,$H3298,TRUE,_xll.ohTrigger(RecalcTrigger,Trigger6M)),NA())</f>
        <v>4.2446739412422248E-3</v>
      </c>
      <c r="M3298" s="145">
        <f>IFERROR(_xll.qlIndexFixing(Index1Y,$H3298,TRUE,_xll.ohTrigger(RecalcTrigger,Trigger1Y)),NA())</f>
        <v>4.4996083780993084E-3</v>
      </c>
      <c r="N3298" s="144">
        <f>IFERROR(_xll.qlIndexFixing(ONIndex1M,I3298,TRUE,_xll.ohTrigger(RecalcTrigger,Trigger1M)),NA())</f>
        <v>3.982826212114432E-3</v>
      </c>
      <c r="O3298" s="44">
        <f>IFERROR(_xll.qlIndexFixing(ONIndex3M,I3298,TRUE,_xll.ohTrigger(RecalcTrigger,Trigger3M)),NA())</f>
        <v>4.229858161570732E-3</v>
      </c>
      <c r="P3298" s="44">
        <f>IFERROR(_xll.qlIndexFixing(ONIndex6M,I3298,TRUE,_xll.ohTrigger(RecalcTrigger,Trigger6M)),NA())</f>
        <v>4.2887663140867005E-3</v>
      </c>
      <c r="Q3298" s="145">
        <f>IFERROR(_xll.qlIndexFixing(ONIndex1Y,I3298,TRUE,_xll.ohTrigger(RecalcTrigger,Trigger1Y)),NA())</f>
        <v>4.4707939344235115E-3</v>
      </c>
    </row>
    <row r="3299" spans="2:17" x14ac:dyDescent="0.2">
      <c r="B3299" s="39" t="s">
        <v>42</v>
      </c>
      <c r="D3299" s="42">
        <f>_xll.qlCalendarAdvance(Calendar,$D3298,B3299,"f",FALSE)</f>
        <v>62891</v>
      </c>
      <c r="E3299" s="139">
        <f>_xll.qlInterestRateIndexValueDate(IndexON,D3299)</f>
        <v>62891</v>
      </c>
      <c r="F3299" s="155">
        <f>IFERROR(_xll.qlIndexFixing(IndexON,D3299,TRUE,_xll.ohTrigger(RecalcTrigger,TriggerON)),NA())</f>
        <v>4.0381251455468004E-3</v>
      </c>
      <c r="H3299" s="42">
        <f>_xll.qlCalendarAdvance(Calendar,$H3298,B3299,"f",FALSE)</f>
        <v>62891</v>
      </c>
      <c r="I3299" s="139">
        <f>_xll.qlInterestRateIndexValueDate(Index1M,$H3299)</f>
        <v>62893</v>
      </c>
      <c r="J3299" s="144">
        <f>IFERROR(_xll.qlIndexFixing(Index1M,$H3299,TRUE,_xll.ohTrigger(RecalcTrigger,Trigger1M)),NA())</f>
        <v>3.9862668524664521E-3</v>
      </c>
      <c r="K3299" s="44">
        <f>IFERROR(_xll.qlIndexFixing(Index3M,H3299,TRUE,_xll.ohTrigger(RecalcTrigger,Trigger3M)),NA())</f>
        <v>4.2391410451125822E-3</v>
      </c>
      <c r="L3299" s="44">
        <f>IFERROR(_xll.qlIndexFixing(Index6M,$H3299,TRUE,_xll.ohTrigger(RecalcTrigger,Trigger6M)),NA())</f>
        <v>4.2408500268179793E-3</v>
      </c>
      <c r="M3299" s="145">
        <f>IFERROR(_xll.qlIndexFixing(Index1Y,$H3299,TRUE,_xll.ohTrigger(RecalcTrigger,Trigger1Y)),NA())</f>
        <v>4.5002748276195357E-3</v>
      </c>
      <c r="N3299" s="144">
        <f>IFERROR(_xll.qlIndexFixing(ONIndex1M,I3299,TRUE,_xll.ohTrigger(RecalcTrigger,Trigger1M)),NA())</f>
        <v>3.9838412777459808E-3</v>
      </c>
      <c r="O3299" s="44">
        <f>IFERROR(_xll.qlIndexFixing(ONIndex3M,I3299,TRUE,_xll.ohTrigger(RecalcTrigger,Trigger3M)),NA())</f>
        <v>4.2308985002659227E-3</v>
      </c>
      <c r="P3299" s="44">
        <f>IFERROR(_xll.qlIndexFixing(ONIndex6M,I3299,TRUE,_xll.ohTrigger(RecalcTrigger,Trigger6M)),NA())</f>
        <v>4.2848458141619972E-3</v>
      </c>
      <c r="Q3299" s="145">
        <f>IFERROR(_xll.qlIndexFixing(ONIndex1Y,I3299,TRUE,_xll.ohTrigger(RecalcTrigger,Trigger1Y)),NA())</f>
        <v>4.4716530412092226E-3</v>
      </c>
    </row>
    <row r="3300" spans="2:17" x14ac:dyDescent="0.2">
      <c r="B3300" s="39" t="s">
        <v>42</v>
      </c>
      <c r="D3300" s="42">
        <f>_xll.qlCalendarAdvance(Calendar,$D3299,B3300,"f",FALSE)</f>
        <v>62898</v>
      </c>
      <c r="E3300" s="139">
        <f>_xll.qlInterestRateIndexValueDate(IndexON,D3300)</f>
        <v>62898</v>
      </c>
      <c r="F3300" s="155">
        <f>IFERROR(_xll.qlIndexFixing(IndexON,D3300,TRUE,_xll.ohTrigger(RecalcTrigger,TriggerON)),NA())</f>
        <v>4.039120112375727E-3</v>
      </c>
      <c r="H3300" s="42">
        <f>_xll.qlCalendarAdvance(Calendar,$H3299,B3300,"f",FALSE)</f>
        <v>62898</v>
      </c>
      <c r="I3300" s="139">
        <f>_xll.qlInterestRateIndexValueDate(Index1M,$H3300)</f>
        <v>62900</v>
      </c>
      <c r="J3300" s="144">
        <f>IFERROR(_xll.qlIndexFixing(Index1M,$H3300,TRUE,_xll.ohTrigger(RecalcTrigger,Trigger1M)),NA())</f>
        <v>3.9871722400894316E-3</v>
      </c>
      <c r="K3300" s="44">
        <f>IFERROR(_xll.qlIndexFixing(Index3M,H3300,TRUE,_xll.ohTrigger(RecalcTrigger,Trigger3M)),NA())</f>
        <v>4.2401336725675972E-3</v>
      </c>
      <c r="L3300" s="44">
        <f>IFERROR(_xll.qlIndexFixing(Index6M,$H3300,TRUE,_xll.ohTrigger(RecalcTrigger,Trigger6M)),NA())</f>
        <v>4.2370345030040913E-3</v>
      </c>
      <c r="M3300" s="145">
        <f>IFERROR(_xll.qlIndexFixing(Index1Y,$H3300,TRUE,_xll.ohTrigger(RecalcTrigger,Trigger1Y)),NA())</f>
        <v>4.5009334269970908E-3</v>
      </c>
      <c r="N3300" s="144">
        <f>IFERROR(_xll.qlIndexFixing(ONIndex1M,I3300,TRUE,_xll.ohTrigger(RecalcTrigger,Trigger1M)),NA())</f>
        <v>3.9848500143602195E-3</v>
      </c>
      <c r="O3300" s="44">
        <f>IFERROR(_xll.qlIndexFixing(ONIndex3M,I3300,TRUE,_xll.ohTrigger(RecalcTrigger,Trigger3M)),NA())</f>
        <v>4.2319318507111348E-3</v>
      </c>
      <c r="P3300" s="44">
        <f>IFERROR(_xll.qlIndexFixing(ONIndex6M,I3300,TRUE,_xll.ohTrigger(RecalcTrigger,Trigger6M)),NA())</f>
        <v>4.2809334897775386E-3</v>
      </c>
      <c r="Q3300" s="145">
        <f>IFERROR(_xll.qlIndexFixing(ONIndex1Y,I3300,TRUE,_xll.ohTrigger(RecalcTrigger,Trigger1Y)),NA())</f>
        <v>4.472504681087841E-3</v>
      </c>
    </row>
    <row r="3301" spans="2:17" x14ac:dyDescent="0.2">
      <c r="B3301" s="39" t="s">
        <v>42</v>
      </c>
      <c r="D3301" s="42">
        <f>_xll.qlCalendarAdvance(Calendar,$D3300,B3301,"f",FALSE)</f>
        <v>62905</v>
      </c>
      <c r="E3301" s="139">
        <f>_xll.qlInterestRateIndexValueDate(IndexON,D3301)</f>
        <v>62905</v>
      </c>
      <c r="F3301" s="155">
        <f>IFERROR(_xll.qlIndexFixing(IndexON,D3301,TRUE,_xll.ohTrigger(RecalcTrigger,TriggerON)),NA())</f>
        <v>4.0401089037445104E-3</v>
      </c>
      <c r="H3301" s="42">
        <f>_xll.qlCalendarAdvance(Calendar,$H3300,B3301,"f",FALSE)</f>
        <v>62905</v>
      </c>
      <c r="I3301" s="139">
        <f>_xll.qlInterestRateIndexValueDate(Index1M,$H3301)</f>
        <v>62907</v>
      </c>
      <c r="J3301" s="144">
        <f>IFERROR(_xll.qlIndexFixing(Index1M,$H3301,TRUE,_xll.ohTrigger(RecalcTrigger,Trigger1M)),NA())</f>
        <v>3.9881645246089836E-3</v>
      </c>
      <c r="K3301" s="44">
        <f>IFERROR(_xll.qlIndexFixing(Index3M,H3301,TRUE,_xll.ohTrigger(RecalcTrigger,Trigger3M)),NA())</f>
        <v>4.2411192156660326E-3</v>
      </c>
      <c r="L3301" s="44">
        <f>IFERROR(_xll.qlIndexFixing(Index6M,$H3301,TRUE,_xll.ohTrigger(RecalcTrigger,Trigger6M)),NA())</f>
        <v>4.2332273847713797E-3</v>
      </c>
      <c r="M3301" s="145">
        <f>IFERROR(_xll.qlIndexFixing(Index1Y,$H3301,TRUE,_xll.ohTrigger(RecalcTrigger,Trigger1Y)),NA())</f>
        <v>4.5018613807350939E-3</v>
      </c>
      <c r="N3301" s="144">
        <f>IFERROR(_xll.qlIndexFixing(ONIndex1M,I3301,TRUE,_xll.ohTrigger(RecalcTrigger,Trigger1M)),NA())</f>
        <v>3.9858524102065473E-3</v>
      </c>
      <c r="O3301" s="44">
        <f>IFERROR(_xll.qlIndexFixing(ONIndex3M,I3301,TRUE,_xll.ohTrigger(RecalcTrigger,Trigger3M)),NA())</f>
        <v>4.2329582001965349E-3</v>
      </c>
      <c r="P3301" s="44">
        <f>IFERROR(_xll.qlIndexFixing(ONIndex6M,I3301,TRUE,_xll.ohTrigger(RecalcTrigger,Trigger6M)),NA())</f>
        <v>4.2770293557214956E-3</v>
      </c>
      <c r="Q3301" s="145">
        <f>IFERROR(_xll.qlIndexFixing(ONIndex1Y,I3301,TRUE,_xll.ohTrigger(RecalcTrigger,Trigger1Y)),NA())</f>
        <v>4.4733488403103649E-3</v>
      </c>
    </row>
    <row r="3302" spans="2:17" x14ac:dyDescent="0.2">
      <c r="B3302" s="39" t="s">
        <v>42</v>
      </c>
      <c r="D3302" s="42">
        <f>_xll.qlCalendarAdvance(Calendar,$D3301,B3302,"f",FALSE)</f>
        <v>62912</v>
      </c>
      <c r="E3302" s="139">
        <f>_xll.qlInterestRateIndexValueDate(IndexON,D3302)</f>
        <v>62912</v>
      </c>
      <c r="F3302" s="155">
        <f>IFERROR(_xll.qlIndexFixing(IndexON,D3302,TRUE,_xll.ohTrigger(RecalcTrigger,TriggerON)),NA())</f>
        <v>4.0410915083022303E-3</v>
      </c>
      <c r="H3302" s="42">
        <f>_xll.qlCalendarAdvance(Calendar,$H3301,B3302,"f",FALSE)</f>
        <v>62912</v>
      </c>
      <c r="I3302" s="139">
        <f>_xll.qlInterestRateIndexValueDate(Index1M,$H3302)</f>
        <v>62914</v>
      </c>
      <c r="J3302" s="144">
        <f>IFERROR(_xll.qlIndexFixing(Index1M,$H3302,TRUE,_xll.ohTrigger(RecalcTrigger,Trigger1M)),NA())</f>
        <v>3.9888744094229329E-3</v>
      </c>
      <c r="K3302" s="44">
        <f>IFERROR(_xll.qlIndexFixing(Index3M,H3302,TRUE,_xll.ohTrigger(RecalcTrigger,Trigger3M)),NA())</f>
        <v>4.2420041308551364E-3</v>
      </c>
      <c r="L3302" s="44">
        <f>IFERROR(_xll.qlIndexFixing(Index6M,$H3302,TRUE,_xll.ohTrigger(RecalcTrigger,Trigger6M)),NA())</f>
        <v>4.2301595466816989E-3</v>
      </c>
      <c r="M3302" s="145">
        <f>IFERROR(_xll.qlIndexFixing(Index1Y,$H3302,TRUE,_xll.ohTrigger(RecalcTrigger,Trigger1Y)),NA())</f>
        <v>4.5022270202561224E-3</v>
      </c>
      <c r="N3302" s="144">
        <f>IFERROR(_xll.qlIndexFixing(ONIndex1M,I3302,TRUE,_xll.ohTrigger(RecalcTrigger,Trigger1M)),NA())</f>
        <v>3.9868484539340443E-3</v>
      </c>
      <c r="O3302" s="44">
        <f>IFERROR(_xll.qlIndexFixing(ONIndex3M,I3302,TRUE,_xll.ohTrigger(RecalcTrigger,Trigger3M)),NA())</f>
        <v>4.2339775356925458E-3</v>
      </c>
      <c r="P3302" s="44">
        <f>IFERROR(_xll.qlIndexFixing(ONIndex6M,I3302,TRUE,_xll.ohTrigger(RecalcTrigger,Trigger6M)),NA())</f>
        <v>4.2731334271017829E-3</v>
      </c>
      <c r="Q3302" s="145">
        <f>IFERROR(_xll.qlIndexFixing(ONIndex1Y,I3302,TRUE,_xll.ohTrigger(RecalcTrigger,Trigger1Y)),NA())</f>
        <v>4.4741855052876645E-3</v>
      </c>
    </row>
    <row r="3303" spans="2:17" x14ac:dyDescent="0.2">
      <c r="B3303" s="39" t="s">
        <v>42</v>
      </c>
      <c r="D3303" s="42">
        <f>_xll.qlCalendarAdvance(Calendar,$D3302,B3303,"f",FALSE)</f>
        <v>62919</v>
      </c>
      <c r="E3303" s="139">
        <f>_xll.qlInterestRateIndexValueDate(IndexON,D3303)</f>
        <v>62919</v>
      </c>
      <c r="F3303" s="155">
        <f>IFERROR(_xll.qlIndexFixing(IndexON,D3303,TRUE,_xll.ohTrigger(RecalcTrigger,TriggerON)),NA())</f>
        <v>4.0420679146979666E-3</v>
      </c>
      <c r="H3303" s="42">
        <f>_xll.qlCalendarAdvance(Calendar,$H3302,B3303,"f",FALSE)</f>
        <v>62919</v>
      </c>
      <c r="I3303" s="139">
        <f>_xll.qlInterestRateIndexValueDate(Index1M,$H3303)</f>
        <v>62921</v>
      </c>
      <c r="J3303" s="144">
        <f>IFERROR(_xll.qlIndexFixing(Index1M,$H3303,TRUE,_xll.ohTrigger(RecalcTrigger,Trigger1M)),NA())</f>
        <v>3.9901299618319563E-3</v>
      </c>
      <c r="K3303" s="44">
        <f>IFERROR(_xll.qlIndexFixing(Index3M,H3303,TRUE,_xll.ohTrigger(RecalcTrigger,Trigger3M)),NA())</f>
        <v>4.2429759655838719E-3</v>
      </c>
      <c r="L3303" s="44">
        <f>IFERROR(_xll.qlIndexFixing(Index6M,$H3303,TRUE,_xll.ohTrigger(RecalcTrigger,Trigger6M)),NA())</f>
        <v>4.2263675949983362E-3</v>
      </c>
      <c r="M3303" s="145">
        <f>IFERROR(_xll.qlIndexFixing(Index1Y,$H3303,TRUE,_xll.ohTrigger(RecalcTrigger,Trigger1Y)),NA())</f>
        <v>4.5028619866041165E-3</v>
      </c>
      <c r="N3303" s="144">
        <f>IFERROR(_xll.qlIndexFixing(ONIndex1M,I3303,TRUE,_xll.ohTrigger(RecalcTrigger,Trigger1M)),NA())</f>
        <v>3.9881197290192461E-3</v>
      </c>
      <c r="O3303" s="44">
        <f>IFERROR(_xll.qlIndexFixing(ONIndex3M,I3303,TRUE,_xll.ohTrigger(RecalcTrigger,Trigger3M)),NA())</f>
        <v>4.2352777832821431E-3</v>
      </c>
      <c r="P3303" s="44">
        <f>IFERROR(_xll.qlIndexFixing(ONIndex6M,I3303,TRUE,_xll.ohTrigger(RecalcTrigger,Trigger6M)),NA())</f>
        <v>4.2681364569840952E-3</v>
      </c>
      <c r="Q3303" s="145">
        <f>IFERROR(_xll.qlIndexFixing(ONIndex1Y,I3303,TRUE,_xll.ohTrigger(RecalcTrigger,Trigger1Y)),NA())</f>
        <v>4.4752501832334701E-3</v>
      </c>
    </row>
    <row r="3304" spans="2:17" x14ac:dyDescent="0.2">
      <c r="B3304" s="39" t="s">
        <v>42</v>
      </c>
      <c r="D3304" s="42">
        <f>_xll.qlCalendarAdvance(Calendar,$D3303,B3304,"f",FALSE)</f>
        <v>62926</v>
      </c>
      <c r="E3304" s="139">
        <f>_xll.qlInterestRateIndexValueDate(IndexON,D3304)</f>
        <v>62926</v>
      </c>
      <c r="F3304" s="155">
        <f>IFERROR(_xll.qlIndexFixing(IndexON,D3304,TRUE,_xll.ohTrigger(RecalcTrigger,TriggerON)),NA())</f>
        <v>4.043038111580799E-3</v>
      </c>
      <c r="H3304" s="42">
        <f>_xll.qlCalendarAdvance(Calendar,$H3303,B3304,"f",FALSE)</f>
        <v>62926</v>
      </c>
      <c r="I3304" s="139">
        <f>_xll.qlInterestRateIndexValueDate(Index1M,$H3304)</f>
        <v>62928</v>
      </c>
      <c r="J3304" s="144">
        <f>IFERROR(_xll.qlIndexFixing(Index1M,$H3304,TRUE,_xll.ohTrigger(RecalcTrigger,Trigger1M)),NA())</f>
        <v>3.9911030913114542E-3</v>
      </c>
      <c r="K3304" s="44">
        <f>IFERROR(_xll.qlIndexFixing(Index3M,H3304,TRUE,_xll.ohTrigger(RecalcTrigger,Trigger3M)),NA())</f>
        <v>4.2439406784604882E-3</v>
      </c>
      <c r="L3304" s="44">
        <f>IFERROR(_xll.qlIndexFixing(Index6M,$H3304,TRUE,_xll.ohTrigger(RecalcTrigger,Trigger6M)),NA())</f>
        <v>4.2225840901848445E-3</v>
      </c>
      <c r="M3304" s="145">
        <f>IFERROR(_xll.qlIndexFixing(Index1Y,$H3304,TRUE,_xll.ohTrigger(RecalcTrigger,Trigger1Y)),NA())</f>
        <v>4.5034890477420346E-3</v>
      </c>
      <c r="N3304" s="144">
        <f>IFERROR(_xll.qlIndexFixing(ONIndex1M,I3304,TRUE,_xll.ohTrigger(RecalcTrigger,Trigger1M)),NA())</f>
        <v>3.9888214382699516E-3</v>
      </c>
      <c r="O3304" s="44">
        <f>IFERROR(_xll.qlIndexFixing(ONIndex3M,I3304,TRUE,_xll.ohTrigger(RecalcTrigger,Trigger3M)),NA())</f>
        <v>4.2359951139570029E-3</v>
      </c>
      <c r="P3304" s="44">
        <f>IFERROR(_xll.qlIndexFixing(ONIndex6M,I3304,TRUE,_xll.ohTrigger(RecalcTrigger,Trigger6M)),NA())</f>
        <v>4.2653662458036479E-3</v>
      </c>
      <c r="Q3304" s="145">
        <f>IFERROR(_xll.qlIndexFixing(ONIndex1Y,I3304,TRUE,_xll.ohTrigger(RecalcTrigger,Trigger1Y)),NA())</f>
        <v>4.4758362975905186E-3</v>
      </c>
    </row>
    <row r="3305" spans="2:17" x14ac:dyDescent="0.2">
      <c r="B3305" s="39" t="s">
        <v>42</v>
      </c>
      <c r="D3305" s="42">
        <f>_xll.qlCalendarAdvance(Calendar,$D3304,B3305,"f",FALSE)</f>
        <v>62933</v>
      </c>
      <c r="E3305" s="139">
        <f>_xll.qlInterestRateIndexValueDate(IndexON,D3305)</f>
        <v>62933</v>
      </c>
      <c r="F3305" s="155">
        <f>IFERROR(_xll.qlIndexFixing(IndexON,D3305,TRUE,_xll.ohTrigger(RecalcTrigger,TriggerON)),NA())</f>
        <v>4.0440020875198712E-3</v>
      </c>
      <c r="H3305" s="42">
        <f>_xll.qlCalendarAdvance(Calendar,$H3304,B3305,"f",FALSE)</f>
        <v>62933</v>
      </c>
      <c r="I3305" s="139">
        <f>_xll.qlInterestRateIndexValueDate(Index1M,$H3305)</f>
        <v>62935</v>
      </c>
      <c r="J3305" s="144">
        <f>IFERROR(_xll.qlIndexFixing(Index1M,$H3305,TRUE,_xll.ohTrigger(RecalcTrigger,Trigger1M)),NA())</f>
        <v>3.9920698125645027E-3</v>
      </c>
      <c r="K3305" s="44">
        <f>IFERROR(_xll.qlIndexFixing(Index3M,H3305,TRUE,_xll.ohTrigger(RecalcTrigger,Trigger3M)),NA())</f>
        <v>4.2448982566565653E-3</v>
      </c>
      <c r="L3305" s="44">
        <f>IFERROR(_xll.qlIndexFixing(Index6M,$H3305,TRUE,_xll.ohTrigger(RecalcTrigger,Trigger6M)),NA())</f>
        <v>4.2188090472119796E-3</v>
      </c>
      <c r="M3305" s="145">
        <f>IFERROR(_xll.qlIndexFixing(Index1Y,$H3305,TRUE,_xll.ohTrigger(RecalcTrigger,Trigger1Y)),NA())</f>
        <v>4.5041081899031363E-3</v>
      </c>
      <c r="N3305" s="144">
        <f>IFERROR(_xll.qlIndexFixing(ONIndex1M,I3305,TRUE,_xll.ohTrigger(RecalcTrigger,Trigger1M)),NA())</f>
        <v>3.9897983556169692E-3</v>
      </c>
      <c r="O3305" s="44">
        <f>IFERROR(_xll.qlIndexFixing(ONIndex3M,I3305,TRUE,_xll.ohTrigger(RecalcTrigger,Trigger3M)),NA())</f>
        <v>4.2369933309061025E-3</v>
      </c>
      <c r="P3305" s="44">
        <f>IFERROR(_xll.qlIndexFixing(ONIndex6M,I3305,TRUE,_xll.ohTrigger(RecalcTrigger,Trigger6M)),NA())</f>
        <v>4.2614950232611193E-3</v>
      </c>
      <c r="Q3305" s="145">
        <f>IFERROR(_xll.qlIndexFixing(ONIndex1Y,I3305,TRUE,_xll.ohTrigger(RecalcTrigger,Trigger1Y)),NA())</f>
        <v>4.4766503974180694E-3</v>
      </c>
    </row>
    <row r="3306" spans="2:17" x14ac:dyDescent="0.2">
      <c r="B3306" s="39" t="s">
        <v>42</v>
      </c>
      <c r="D3306" s="42">
        <f>_xll.qlCalendarAdvance(Calendar,$D3305,B3306,"f",FALSE)</f>
        <v>62940</v>
      </c>
      <c r="E3306" s="139">
        <f>_xll.qlInterestRateIndexValueDate(IndexON,D3306)</f>
        <v>62940</v>
      </c>
      <c r="F3306" s="155">
        <f>IFERROR(_xll.qlIndexFixing(IndexON,D3306,TRUE,_xll.ohTrigger(RecalcTrigger,TriggerON)),NA())</f>
        <v>4.0449598313241353E-3</v>
      </c>
      <c r="H3306" s="42">
        <f>_xll.qlCalendarAdvance(Calendar,$H3305,B3306,"f",FALSE)</f>
        <v>62940</v>
      </c>
      <c r="I3306" s="139">
        <f>_xll.qlInterestRateIndexValueDate(Index1M,$H3306)</f>
        <v>62942</v>
      </c>
      <c r="J3306" s="144">
        <f>IFERROR(_xll.qlIndexFixing(Index1M,$H3306,TRUE,_xll.ohTrigger(RecalcTrigger,Trigger1M)),NA())</f>
        <v>3.9930301139778912E-3</v>
      </c>
      <c r="K3306" s="44">
        <f>IFERROR(_xll.qlIndexFixing(Index3M,H3306,TRUE,_xll.ohTrigger(RecalcTrigger,Trigger3M)),NA())</f>
        <v>4.2458486873419281E-3</v>
      </c>
      <c r="L3306" s="44">
        <f>IFERROR(_xll.qlIndexFixing(Index6M,$H3306,TRUE,_xll.ohTrigger(RecalcTrigger,Trigger6M)),NA())</f>
        <v>4.2150424810518091E-3</v>
      </c>
      <c r="M3306" s="145">
        <f>IFERROR(_xll.qlIndexFixing(Index1Y,$H3306,TRUE,_xll.ohTrigger(RecalcTrigger,Trigger1Y)),NA())</f>
        <v>4.5047193993215566E-3</v>
      </c>
      <c r="N3306" s="144">
        <f>IFERROR(_xll.qlIndexFixing(ONIndex1M,I3306,TRUE,_xll.ohTrigger(RecalcTrigger,Trigger1M)),NA())</f>
        <v>3.9907688743223702E-3</v>
      </c>
      <c r="O3306" s="44">
        <f>IFERROR(_xll.qlIndexFixing(ONIndex3M,I3306,TRUE,_xll.ohTrigger(RecalcTrigger,Trigger3M)),NA())</f>
        <v>4.2379844829465441E-3</v>
      </c>
      <c r="P3306" s="44">
        <f>IFERROR(_xll.qlIndexFixing(ONIndex6M,I3306,TRUE,_xll.ohTrigger(RecalcTrigger,Trigger6M)),NA())</f>
        <v>4.2576320660270284E-3</v>
      </c>
      <c r="Q3306" s="145">
        <f>IFERROR(_xll.qlIndexFixing(ONIndex1Y,I3306,TRUE,_xll.ohTrigger(RecalcTrigger,Trigger1Y)),NA())</f>
        <v>4.4774569482441962E-3</v>
      </c>
    </row>
    <row r="3307" spans="2:17" x14ac:dyDescent="0.2">
      <c r="B3307" s="39" t="s">
        <v>42</v>
      </c>
      <c r="D3307" s="42">
        <f>_xll.qlCalendarAdvance(Calendar,$D3306,B3307,"f",FALSE)</f>
        <v>62947</v>
      </c>
      <c r="E3307" s="139">
        <f>_xll.qlInterestRateIndexValueDate(IndexON,D3307)</f>
        <v>62947</v>
      </c>
      <c r="F3307" s="155">
        <f>IFERROR(_xll.qlIndexFixing(IndexON,D3307,TRUE,_xll.ohTrigger(RecalcTrigger,TriggerON)),NA())</f>
        <v>4.0459113318824791E-3</v>
      </c>
      <c r="H3307" s="42">
        <f>_xll.qlCalendarAdvance(Calendar,$H3306,B3307,"f",FALSE)</f>
        <v>62947</v>
      </c>
      <c r="I3307" s="139">
        <f>_xll.qlInterestRateIndexValueDate(Index1M,$H3307)</f>
        <v>62949</v>
      </c>
      <c r="J3307" s="144">
        <f>IFERROR(_xll.qlIndexFixing(Index1M,$H3307,TRUE,_xll.ohTrigger(RecalcTrigger,Trigger1M)),NA())</f>
        <v>3.9939839839409075E-3</v>
      </c>
      <c r="K3307" s="44">
        <f>IFERROR(_xll.qlIndexFixing(Index3M,H3307,TRUE,_xll.ohTrigger(RecalcTrigger,Trigger3M)),NA())</f>
        <v>4.2468829842614774E-3</v>
      </c>
      <c r="L3307" s="44">
        <f>IFERROR(_xll.qlIndexFixing(Index6M,$H3307,TRUE,_xll.ohTrigger(RecalcTrigger,Trigger6M)),NA())</f>
        <v>4.2105620309543677E-3</v>
      </c>
      <c r="M3307" s="145">
        <f>IFERROR(_xll.qlIndexFixing(Index1Y,$H3307,TRUE,_xll.ohTrigger(RecalcTrigger,Trigger1Y)),NA())</f>
        <v>4.5053226622309914E-3</v>
      </c>
      <c r="N3307" s="144">
        <f>IFERROR(_xll.qlIndexFixing(ONIndex1M,I3307,TRUE,_xll.ohTrigger(RecalcTrigger,Trigger1M)),NA())</f>
        <v>3.9917329827954262E-3</v>
      </c>
      <c r="O3307" s="44">
        <f>IFERROR(_xll.qlIndexFixing(ONIndex3M,I3307,TRUE,_xll.ohTrigger(RecalcTrigger,Trigger3M)),NA())</f>
        <v>4.238968556888878E-3</v>
      </c>
      <c r="P3307" s="44">
        <f>IFERROR(_xll.qlIndexFixing(ONIndex6M,I3307,TRUE,_xll.ohTrigger(RecalcTrigger,Trigger6M)),NA())</f>
        <v>4.25377738920929E-3</v>
      </c>
      <c r="Q3307" s="145">
        <f>IFERROR(_xll.qlIndexFixing(ONIndex1Y,I3307,TRUE,_xll.ohTrigger(RecalcTrigger,Trigger1Y)),NA())</f>
        <v>4.478255936319897E-3</v>
      </c>
    </row>
    <row r="3308" spans="2:17" x14ac:dyDescent="0.2">
      <c r="B3308" s="39" t="s">
        <v>42</v>
      </c>
      <c r="D3308" s="42">
        <f>_xll.qlCalendarAdvance(Calendar,$D3307,B3308,"f",FALSE)</f>
        <v>62954</v>
      </c>
      <c r="E3308" s="139">
        <f>_xll.qlInterestRateIndexValueDate(IndexON,D3308)</f>
        <v>62954</v>
      </c>
      <c r="F3308" s="155">
        <f>IFERROR(_xll.qlIndexFixing(IndexON,D3308,TRUE,_xll.ohTrigger(RecalcTrigger,TriggerON)),NA())</f>
        <v>4.0468565774443022E-3</v>
      </c>
      <c r="H3308" s="42">
        <f>_xll.qlCalendarAdvance(Calendar,$H3307,B3308,"f",FALSE)</f>
        <v>62954</v>
      </c>
      <c r="I3308" s="139">
        <f>_xll.qlInterestRateIndexValueDate(Index1M,$H3308)</f>
        <v>62956</v>
      </c>
      <c r="J3308" s="144">
        <f>IFERROR(_xll.qlIndexFixing(Index1M,$H3308,TRUE,_xll.ohTrigger(RecalcTrigger,Trigger1M)),NA())</f>
        <v>3.9949314108478351E-3</v>
      </c>
      <c r="K3308" s="44">
        <f>IFERROR(_xll.qlIndexFixing(Index3M,H3308,TRUE,_xll.ohTrigger(RecalcTrigger,Trigger3M)),NA())</f>
        <v>4.2478185776094893E-3</v>
      </c>
      <c r="L3308" s="44">
        <f>IFERROR(_xll.qlIndexFixing(Index6M,$H3308,TRUE,_xll.ohTrigger(RecalcTrigger,Trigger6M)),NA())</f>
        <v>4.2068141709780231E-3</v>
      </c>
      <c r="M3308" s="145">
        <f>IFERROR(_xll.qlIndexFixing(Index1Y,$H3308,TRUE,_xll.ohTrigger(RecalcTrigger,Trigger1Y)),NA())</f>
        <v>4.5059179648653568E-3</v>
      </c>
      <c r="N3308" s="144">
        <f>IFERROR(_xll.qlIndexFixing(ONIndex1M,I3308,TRUE,_xll.ohTrigger(RecalcTrigger,Trigger1M)),NA())</f>
        <v>3.992690669445409E-3</v>
      </c>
      <c r="O3308" s="44">
        <f>IFERROR(_xll.qlIndexFixing(ONIndex3M,I3308,TRUE,_xll.ohTrigger(RecalcTrigger,Trigger3M)),NA())</f>
        <v>4.2399455402630792E-3</v>
      </c>
      <c r="P3308" s="44">
        <f>IFERROR(_xll.qlIndexFixing(ONIndex6M,I3308,TRUE,_xll.ohTrigger(RecalcTrigger,Trigger6M)),NA())</f>
        <v>4.249931007596075E-3</v>
      </c>
      <c r="Q3308" s="145">
        <f>IFERROR(_xll.qlIndexFixing(ONIndex1Y,I3308,TRUE,_xll.ohTrigger(RecalcTrigger,Trigger1Y)),NA())</f>
        <v>4.4790473479761062E-3</v>
      </c>
    </row>
    <row r="3309" spans="2:17" x14ac:dyDescent="0.2">
      <c r="B3309" s="39" t="s">
        <v>42</v>
      </c>
      <c r="D3309" s="42">
        <f>_xll.qlCalendarAdvance(Calendar,$D3308,B3309,"f",FALSE)</f>
        <v>62961</v>
      </c>
      <c r="E3309" s="139">
        <f>_xll.qlInterestRateIndexValueDate(IndexON,D3309)</f>
        <v>62961</v>
      </c>
      <c r="F3309" s="155">
        <f>IFERROR(_xll.qlIndexFixing(IndexON,D3309,TRUE,_xll.ohTrigger(RecalcTrigger,TriggerON)),NA())</f>
        <v>4.0477955569784285E-3</v>
      </c>
      <c r="H3309" s="42">
        <f>_xll.qlCalendarAdvance(Calendar,$H3308,B3309,"f",FALSE)</f>
        <v>62961</v>
      </c>
      <c r="I3309" s="139">
        <f>_xll.qlInterestRateIndexValueDate(Index1M,$H3309)</f>
        <v>62963</v>
      </c>
      <c r="J3309" s="144">
        <f>IFERROR(_xll.qlIndexFixing(Index1M,$H3309,TRUE,_xll.ohTrigger(RecalcTrigger,Trigger1M)),NA())</f>
        <v>3.9958723830904597E-3</v>
      </c>
      <c r="K3309" s="44">
        <f>IFERROR(_xll.qlIndexFixing(Index3M,H3309,TRUE,_xll.ohTrigger(RecalcTrigger,Trigger3M)),NA())</f>
        <v>4.2487469839560732E-3</v>
      </c>
      <c r="L3309" s="44">
        <f>IFERROR(_xll.qlIndexFixing(Index6M,$H3309,TRUE,_xll.ohTrigger(RecalcTrigger,Trigger6M)),NA())</f>
        <v>4.2030748363498472E-3</v>
      </c>
      <c r="M3309" s="145">
        <f>IFERROR(_xll.qlIndexFixing(Index1Y,$H3309,TRUE,_xll.ohTrigger(RecalcTrigger,Trigger1Y)),NA())</f>
        <v>4.5065052934587877E-3</v>
      </c>
      <c r="N3309" s="144">
        <f>IFERROR(_xll.qlIndexFixing(ONIndex1M,I3309,TRUE,_xll.ohTrigger(RecalcTrigger,Trigger1M)),NA())</f>
        <v>3.993641922601654E-3</v>
      </c>
      <c r="O3309" s="44">
        <f>IFERROR(_xll.qlIndexFixing(ONIndex3M,I3309,TRUE,_xll.ohTrigger(RecalcTrigger,Trigger3M)),NA())</f>
        <v>4.2409154198796983E-3</v>
      </c>
      <c r="P3309" s="44">
        <f>IFERROR(_xll.qlIndexFixing(ONIndex6M,I3309,TRUE,_xll.ohTrigger(RecalcTrigger,Trigger6M)),NA())</f>
        <v>4.2460929362952982E-3</v>
      </c>
      <c r="Q3309" s="145">
        <f>IFERROR(_xll.qlIndexFixing(ONIndex1Y,I3309,TRUE,_xll.ohTrigger(RecalcTrigger,Trigger1Y)),NA())</f>
        <v>4.4798311695437576E-3</v>
      </c>
    </row>
    <row r="3310" spans="2:17" x14ac:dyDescent="0.2">
      <c r="B3310" s="39" t="s">
        <v>42</v>
      </c>
      <c r="D3310" s="42">
        <f>_xll.qlCalendarAdvance(Calendar,$D3309,B3310,"f",FALSE)</f>
        <v>62968</v>
      </c>
      <c r="E3310" s="139">
        <f>_xll.qlInterestRateIndexValueDate(IndexON,D3310)</f>
        <v>62968</v>
      </c>
      <c r="F3310" s="155">
        <f>IFERROR(_xll.qlIndexFixing(IndexON,D3310,TRUE,_xll.ohTrigger(RecalcTrigger,TriggerON)),NA())</f>
        <v>4.048728259133938E-3</v>
      </c>
      <c r="H3310" s="42">
        <f>_xll.qlCalendarAdvance(Calendar,$H3309,B3310,"f",FALSE)</f>
        <v>62968</v>
      </c>
      <c r="I3310" s="139">
        <f>_xll.qlInterestRateIndexValueDate(Index1M,$H3310)</f>
        <v>62970</v>
      </c>
      <c r="J3310" s="144">
        <f>IFERROR(_xll.qlIndexFixing(Index1M,$H3310,TRUE,_xll.ohTrigger(RecalcTrigger,Trigger1M)),NA())</f>
        <v>3.9968068890605668E-3</v>
      </c>
      <c r="K3310" s="44">
        <f>IFERROR(_xll.qlIndexFixing(Index3M,H3310,TRUE,_xll.ohTrigger(RecalcTrigger,Trigger3M)),NA())</f>
        <v>4.2496681904723591E-3</v>
      </c>
      <c r="L3310" s="44">
        <f>IFERROR(_xll.qlIndexFixing(Index6M,$H3310,TRUE,_xll.ohTrigger(RecalcTrigger,Trigger6M)),NA())</f>
        <v>4.1993440420419513E-3</v>
      </c>
      <c r="M3310" s="145">
        <f>IFERROR(_xll.qlIndexFixing(Index1Y,$H3310,TRUE,_xll.ohTrigger(RecalcTrigger,Trigger1Y)),NA())</f>
        <v>4.5070846342460764E-3</v>
      </c>
      <c r="N3310" s="144">
        <f>IFERROR(_xll.qlIndexFixing(ONIndex1M,I3310,TRUE,_xll.ohTrigger(RecalcTrigger,Trigger1M)),NA())</f>
        <v>3.9945867306734328E-3</v>
      </c>
      <c r="O3310" s="44">
        <f>IFERROR(_xll.qlIndexFixing(ONIndex3M,I3310,TRUE,_xll.ohTrigger(RecalcTrigger,Trigger3M)),NA())</f>
        <v>4.2418781832687102E-3</v>
      </c>
      <c r="P3310" s="44">
        <f>IFERROR(_xll.qlIndexFixing(ONIndex6M,I3310,TRUE,_xll.ohTrigger(RecalcTrigger,Trigger6M)),NA())</f>
        <v>4.2422631903349384E-3</v>
      </c>
      <c r="Q3310" s="145">
        <f>IFERROR(_xll.qlIndexFixing(ONIndex1Y,I3310,TRUE,_xll.ohTrigger(RecalcTrigger,Trigger1Y)),NA())</f>
        <v>4.4806073871939134E-3</v>
      </c>
    </row>
    <row r="3311" spans="2:17" x14ac:dyDescent="0.2">
      <c r="B3311" s="39" t="s">
        <v>42</v>
      </c>
      <c r="D3311" s="42">
        <f>_xll.qlCalendarAdvance(Calendar,$D3310,B3311,"f",FALSE)</f>
        <v>62975</v>
      </c>
      <c r="E3311" s="139">
        <f>_xll.qlInterestRateIndexValueDate(IndexON,D3311)</f>
        <v>62975</v>
      </c>
      <c r="F3311" s="155">
        <f>IFERROR(_xll.qlIndexFixing(IndexON,D3311,TRUE,_xll.ohTrigger(RecalcTrigger,TriggerON)),NA())</f>
        <v>4.0496546724799742E-3</v>
      </c>
      <c r="H3311" s="42">
        <f>_xll.qlCalendarAdvance(Calendar,$H3310,B3311,"f",FALSE)</f>
        <v>62975</v>
      </c>
      <c r="I3311" s="139">
        <f>_xll.qlInterestRateIndexValueDate(Index1M,$H3311)</f>
        <v>62977</v>
      </c>
      <c r="J3311" s="144">
        <f>IFERROR(_xll.qlIndexFixing(Index1M,$H3311,TRUE,_xll.ohTrigger(RecalcTrigger,Trigger1M)),NA())</f>
        <v>3.9977349171474441E-3</v>
      </c>
      <c r="K3311" s="44">
        <f>IFERROR(_xll.qlIndexFixing(Index3M,H3311,TRUE,_xll.ohTrigger(RecalcTrigger,Trigger3M)),NA())</f>
        <v>4.2505821843260043E-3</v>
      </c>
      <c r="L3311" s="44">
        <f>IFERROR(_xll.qlIndexFixing(Index6M,$H3311,TRUE,_xll.ohTrigger(RecalcTrigger,Trigger6M)),NA())</f>
        <v>4.1963373264244158E-3</v>
      </c>
      <c r="M3311" s="145">
        <f>IFERROR(_xll.qlIndexFixing(Index1Y,$H3311,TRUE,_xll.ohTrigger(RecalcTrigger,Trigger1Y)),NA())</f>
        <v>4.5076559734609197E-3</v>
      </c>
      <c r="N3311" s="144">
        <f>IFERROR(_xll.qlIndexFixing(ONIndex1M,I3311,TRUE,_xll.ohTrigger(RecalcTrigger,Trigger1M)),NA())</f>
        <v>3.9955250821499533E-3</v>
      </c>
      <c r="O3311" s="44">
        <f>IFERROR(_xll.qlIndexFixing(ONIndex3M,I3311,TRUE,_xll.ohTrigger(RecalcTrigger,Trigger3M)),NA())</f>
        <v>4.2428338174005376E-3</v>
      </c>
      <c r="P3311" s="44">
        <f>IFERROR(_xll.qlIndexFixing(ONIndex6M,I3311,TRUE,_xll.ohTrigger(RecalcTrigger,Trigger6M)),NA())</f>
        <v>4.2384417845831024E-3</v>
      </c>
      <c r="Q3311" s="145">
        <f>IFERROR(_xll.qlIndexFixing(ONIndex1Y,I3311,TRUE,_xll.ohTrigger(RecalcTrigger,Trigger1Y)),NA())</f>
        <v>4.4813759873374437E-3</v>
      </c>
    </row>
    <row r="3312" spans="2:17" x14ac:dyDescent="0.2">
      <c r="B3312" s="39" t="s">
        <v>42</v>
      </c>
      <c r="D3312" s="42">
        <f>_xll.qlCalendarAdvance(Calendar,$D3311,B3312,"f",FALSE)</f>
        <v>62982</v>
      </c>
      <c r="E3312" s="139">
        <f>_xll.qlInterestRateIndexValueDate(IndexON,D3312)</f>
        <v>62982</v>
      </c>
      <c r="F3312" s="155">
        <f>IFERROR(_xll.qlIndexFixing(IndexON,D3312,TRUE,_xll.ohTrigger(RecalcTrigger,TriggerON)),NA())</f>
        <v>4.0505747859054253E-3</v>
      </c>
      <c r="H3312" s="42">
        <f>_xll.qlCalendarAdvance(Calendar,$H3311,B3312,"f",FALSE)</f>
        <v>62982</v>
      </c>
      <c r="I3312" s="139">
        <f>_xll.qlInterestRateIndexValueDate(Index1M,$H3312)</f>
        <v>62984</v>
      </c>
      <c r="J3312" s="144">
        <f>IFERROR(_xll.qlIndexFixing(Index1M,$H3312,TRUE,_xll.ohTrigger(RecalcTrigger,Trigger1M)),NA())</f>
        <v>3.9986564557403792E-3</v>
      </c>
      <c r="K3312" s="44">
        <f>IFERROR(_xll.qlIndexFixing(Index3M,H3312,TRUE,_xll.ohTrigger(RecalcTrigger,Trigger3M)),NA())</f>
        <v>4.2514889526872714E-3</v>
      </c>
      <c r="L3312" s="44">
        <f>IFERROR(_xll.qlIndexFixing(Index6M,$H3312,TRUE,_xll.ohTrigger(RecalcTrigger,Trigger6M)),NA())</f>
        <v>4.1926219355328583E-3</v>
      </c>
      <c r="M3312" s="145">
        <f>IFERROR(_xll.qlIndexFixing(Index1Y,$H3312,TRUE,_xll.ohTrigger(RecalcTrigger,Trigger1Y)),NA())</f>
        <v>4.5082192973383275E-3</v>
      </c>
      <c r="N3312" s="144">
        <f>IFERROR(_xll.qlIndexFixing(ONIndex1M,I3312,TRUE,_xll.ohTrigger(RecalcTrigger,Trigger1M)),NA())</f>
        <v>3.9964569652806148E-3</v>
      </c>
      <c r="O3312" s="44">
        <f>IFERROR(_xll.qlIndexFixing(ONIndex3M,I3312,TRUE,_xll.ohTrigger(RecalcTrigger,Trigger3M)),NA())</f>
        <v>4.2437823095653471E-3</v>
      </c>
      <c r="P3312" s="44">
        <f>IFERROR(_xll.qlIndexFixing(ONIndex6M,I3312,TRUE,_xll.ohTrigger(RecalcTrigger,Trigger6M)),NA())</f>
        <v>4.2346287340677691E-3</v>
      </c>
      <c r="Q3312" s="145">
        <f>IFERROR(_xll.qlIndexFixing(ONIndex1Y,I3312,TRUE,_xll.ohTrigger(RecalcTrigger,Trigger1Y)),NA())</f>
        <v>4.4821369563852187E-3</v>
      </c>
    </row>
    <row r="3313" spans="2:17" x14ac:dyDescent="0.2">
      <c r="B3313" s="39" t="s">
        <v>42</v>
      </c>
      <c r="D3313" s="42">
        <f>_xll.qlCalendarAdvance(Calendar,$D3312,B3313,"f",FALSE)</f>
        <v>62989</v>
      </c>
      <c r="E3313" s="139">
        <f>_xll.qlInterestRateIndexValueDate(IndexON,D3313)</f>
        <v>62989</v>
      </c>
      <c r="F3313" s="155">
        <f>IFERROR(_xll.qlIndexFixing(IndexON,D3313,TRUE,_xll.ohTrigger(RecalcTrigger,TriggerON)),NA())</f>
        <v>4.0514885878195628E-3</v>
      </c>
      <c r="H3313" s="42">
        <f>_xll.qlCalendarAdvance(Calendar,$H3312,B3313,"f",FALSE)</f>
        <v>62989</v>
      </c>
      <c r="I3313" s="139">
        <f>_xll.qlInterestRateIndexValueDate(Index1M,$H3313)</f>
        <v>62991</v>
      </c>
      <c r="J3313" s="144">
        <f>IFERROR(_xll.qlIndexFixing(Index1M,$H3313,TRUE,_xll.ohTrigger(RecalcTrigger,Trigger1M)),NA())</f>
        <v>3.9995714932361537E-3</v>
      </c>
      <c r="K3313" s="44">
        <f>IFERROR(_xll.qlIndexFixing(Index3M,H3313,TRUE,_xll.ohTrigger(RecalcTrigger,Trigger3M)),NA())</f>
        <v>4.2523884827272915E-3</v>
      </c>
      <c r="L3313" s="44">
        <f>IFERROR(_xll.qlIndexFixing(Index6M,$H3313,TRUE,_xll.ohTrigger(RecalcTrigger,Trigger6M)),NA())</f>
        <v>4.1889151262523511E-3</v>
      </c>
      <c r="M3313" s="145">
        <f>IFERROR(_xll.qlIndexFixing(Index1Y,$H3313,TRUE,_xll.ohTrigger(RecalcTrigger,Trigger1Y)),NA())</f>
        <v>4.5087745921128736E-3</v>
      </c>
      <c r="N3313" s="144">
        <f>IFERROR(_xll.qlIndexFixing(ONIndex1M,I3313,TRUE,_xll.ohTrigger(RecalcTrigger,Trigger1M)),NA())</f>
        <v>3.9973823686345611E-3</v>
      </c>
      <c r="O3313" s="44">
        <f>IFERROR(_xll.qlIndexFixing(ONIndex3M,I3313,TRUE,_xll.ohTrigger(RecalcTrigger,Trigger3M)),NA())</f>
        <v>4.2447236468934335E-3</v>
      </c>
      <c r="P3313" s="44">
        <f>IFERROR(_xll.qlIndexFixing(ONIndex6M,I3313,TRUE,_xll.ohTrigger(RecalcTrigger,Trigger6M)),NA())</f>
        <v>4.2308240538968533E-3</v>
      </c>
      <c r="Q3313" s="145">
        <f>IFERROR(_xll.qlIndexFixing(ONIndex1Y,I3313,TRUE,_xll.ohTrigger(RecalcTrigger,Trigger1Y)),NA())</f>
        <v>4.4828902805083004E-3</v>
      </c>
    </row>
    <row r="3314" spans="2:17" x14ac:dyDescent="0.2">
      <c r="B3314" s="39" t="s">
        <v>42</v>
      </c>
      <c r="D3314" s="42">
        <f>_xll.qlCalendarAdvance(Calendar,$D3313,B3314,"f",FALSE)</f>
        <v>62996</v>
      </c>
      <c r="E3314" s="139">
        <f>_xll.qlInterestRateIndexValueDate(IndexON,D3314)</f>
        <v>62996</v>
      </c>
      <c r="F3314" s="155">
        <f>IFERROR(_xll.qlIndexFixing(IndexON,D3314,TRUE,_xll.ohTrigger(RecalcTrigger,TriggerON)),NA())</f>
        <v>4.0523960671912107E-3</v>
      </c>
      <c r="H3314" s="42">
        <f>_xll.qlCalendarAdvance(Calendar,$H3313,B3314,"f",FALSE)</f>
        <v>62996</v>
      </c>
      <c r="I3314" s="139">
        <f>_xll.qlInterestRateIndexValueDate(Index1M,$H3314)</f>
        <v>62998</v>
      </c>
      <c r="J3314" s="144">
        <f>IFERROR(_xll.qlIndexFixing(Index1M,$H3314,TRUE,_xll.ohTrigger(RecalcTrigger,Trigger1M)),NA())</f>
        <v>4.0004800180240552E-3</v>
      </c>
      <c r="K3314" s="44">
        <f>IFERROR(_xll.qlIndexFixing(Index3M,H3314,TRUE,_xll.ohTrigger(RecalcTrigger,Trigger3M)),NA())</f>
        <v>4.2532807616145899E-3</v>
      </c>
      <c r="L3314" s="44">
        <f>IFERROR(_xll.qlIndexFixing(Index6M,$H3314,TRUE,_xll.ohTrigger(RecalcTrigger,Trigger6M)),NA())</f>
        <v>4.1852169135540877E-3</v>
      </c>
      <c r="M3314" s="145">
        <f>IFERROR(_xll.qlIndexFixing(Index1Y,$H3314,TRUE,_xll.ohTrigger(RecalcTrigger,Trigger1Y)),NA())</f>
        <v>4.509321844020006E-3</v>
      </c>
      <c r="N3314" s="144">
        <f>IFERROR(_xll.qlIndexFixing(ONIndex1M,I3314,TRUE,_xll.ohTrigger(RecalcTrigger,Trigger1M)),NA())</f>
        <v>3.9983012803812557E-3</v>
      </c>
      <c r="O3314" s="44">
        <f>IFERROR(_xll.qlIndexFixing(ONIndex3M,I3314,TRUE,_xll.ohTrigger(RecalcTrigger,Trigger3M)),NA())</f>
        <v>4.2456578166749637E-3</v>
      </c>
      <c r="P3314" s="44">
        <f>IFERROR(_xll.qlIndexFixing(ONIndex6M,I3314,TRUE,_xll.ohTrigger(RecalcTrigger,Trigger6M)),NA())</f>
        <v>4.2270277589384619E-3</v>
      </c>
      <c r="Q3314" s="145">
        <f>IFERROR(_xll.qlIndexFixing(ONIndex1Y,I3314,TRUE,_xll.ohTrigger(RecalcTrigger,Trigger1Y)),NA())</f>
        <v>4.4836359460376229E-3</v>
      </c>
    </row>
    <row r="3315" spans="2:17" x14ac:dyDescent="0.2">
      <c r="B3315" s="39" t="s">
        <v>42</v>
      </c>
      <c r="D3315" s="42">
        <f>_xll.qlCalendarAdvance(Calendar,$D3314,B3315,"f",FALSE)</f>
        <v>63003</v>
      </c>
      <c r="E3315" s="139">
        <f>_xll.qlInterestRateIndexValueDate(IndexON,D3315)</f>
        <v>63003</v>
      </c>
      <c r="F3315" s="155">
        <f>IFERROR(_xll.qlIndexFixing(IndexON,D3315,TRUE,_xll.ohTrigger(RecalcTrigger,TriggerON)),NA())</f>
        <v>4.0532972125895128E-3</v>
      </c>
      <c r="H3315" s="42">
        <f>_xll.qlCalendarAdvance(Calendar,$H3314,B3315,"f",FALSE)</f>
        <v>63003</v>
      </c>
      <c r="I3315" s="139">
        <f>_xll.qlInterestRateIndexValueDate(Index1M,$H3315)</f>
        <v>63005</v>
      </c>
      <c r="J3315" s="144">
        <f>IFERROR(_xll.qlIndexFixing(Index1M,$H3315,TRUE,_xll.ohTrigger(RecalcTrigger,Trigger1M)),NA())</f>
        <v>4.0011236014973793E-3</v>
      </c>
      <c r="K3315" s="44">
        <f>IFERROR(_xll.qlIndexFixing(Index3M,H3315,TRUE,_xll.ohTrigger(RecalcTrigger,Trigger3M)),NA())</f>
        <v>4.2541657765185602E-3</v>
      </c>
      <c r="L3315" s="44">
        <f>IFERROR(_xll.qlIndexFixing(Index6M,$H3315,TRUE,_xll.ohTrigger(RecalcTrigger,Trigger6M)),NA())</f>
        <v>4.1815273124083882E-3</v>
      </c>
      <c r="M3315" s="145">
        <f>IFERROR(_xll.qlIndexFixing(Index1Y,$H3315,TRUE,_xll.ohTrigger(RecalcTrigger,Trigger1Y)),NA())</f>
        <v>4.5098610392942991E-3</v>
      </c>
      <c r="N3315" s="144">
        <f>IFERROR(_xll.qlIndexFixing(ONIndex1M,I3315,TRUE,_xll.ohTrigger(RecalcTrigger,Trigger1M)),NA())</f>
        <v>3.9992136890898422E-3</v>
      </c>
      <c r="O3315" s="44">
        <f>IFERROR(_xll.qlIndexFixing(ONIndex3M,I3315,TRUE,_xll.ohTrigger(RecalcTrigger,Trigger3M)),NA())</f>
        <v>4.2465848059602962E-3</v>
      </c>
      <c r="P3315" s="44">
        <f>IFERROR(_xll.qlIndexFixing(ONIndex6M,I3315,TRUE,_xll.ohTrigger(RecalcTrigger,Trigger6M)),NA())</f>
        <v>4.2232398642205737E-3</v>
      </c>
      <c r="Q3315" s="145">
        <f>IFERROR(_xll.qlIndexFixing(ONIndex1Y,I3315,TRUE,_xll.ohTrigger(RecalcTrigger,Trigger1Y)),NA())</f>
        <v>4.4843739393041204E-3</v>
      </c>
    </row>
    <row r="3316" spans="2:17" x14ac:dyDescent="0.2">
      <c r="B3316" s="39" t="s">
        <v>42</v>
      </c>
      <c r="D3316" s="42">
        <f>_xll.qlCalendarAdvance(Calendar,$D3315,B3316,"f",FALSE)</f>
        <v>63010</v>
      </c>
      <c r="E3316" s="139">
        <f>_xll.qlInterestRateIndexValueDate(IndexON,D3316)</f>
        <v>63010</v>
      </c>
      <c r="F3316" s="155">
        <f>IFERROR(_xll.qlIndexFixing(IndexON,D3316,TRUE,_xll.ohTrigger(RecalcTrigger,TriggerON)),NA())</f>
        <v>4.0541920125036768E-3</v>
      </c>
      <c r="H3316" s="42">
        <f>_xll.qlCalendarAdvance(Calendar,$H3315,B3316,"f",FALSE)</f>
        <v>63010</v>
      </c>
      <c r="I3316" s="139">
        <f>_xll.qlInterestRateIndexValueDate(Index1M,$H3316)</f>
        <v>63012</v>
      </c>
      <c r="J3316" s="144">
        <f>IFERROR(_xll.qlIndexFixing(Index1M,$H3316,TRUE,_xll.ohTrigger(RecalcTrigger,Trigger1M)),NA())</f>
        <v>4.0022774830383856E-3</v>
      </c>
      <c r="K3316" s="44">
        <f>IFERROR(_xll.qlIndexFixing(Index3M,H3316,TRUE,_xll.ohTrigger(RecalcTrigger,Trigger3M)),NA())</f>
        <v>4.2550435146085971E-3</v>
      </c>
      <c r="L3316" s="44">
        <f>IFERROR(_xll.qlIndexFixing(Index6M,$H3316,TRUE,_xll.ohTrigger(RecalcTrigger,Trigger6M)),NA())</f>
        <v>4.1771394612906626E-3</v>
      </c>
      <c r="M3316" s="145">
        <f>IFERROR(_xll.qlIndexFixing(Index1Y,$H3316,TRUE,_xll.ohTrigger(RecalcTrigger,Trigger1Y)),NA())</f>
        <v>4.5103921641711994E-3</v>
      </c>
      <c r="N3316" s="144">
        <f>IFERROR(_xll.qlIndexFixing(ONIndex1M,I3316,TRUE,_xll.ohTrigger(RecalcTrigger,Trigger1M)),NA())</f>
        <v>4.0001195831695924E-3</v>
      </c>
      <c r="O3316" s="44">
        <f>IFERROR(_xll.qlIndexFixing(ONIndex3M,I3316,TRUE,_xll.ohTrigger(RecalcTrigger,Trigger3M)),NA())</f>
        <v>4.247504602119534E-3</v>
      </c>
      <c r="P3316" s="44">
        <f>IFERROR(_xll.qlIndexFixing(ONIndex6M,I3316,TRUE,_xll.ohTrigger(RecalcTrigger,Trigger6M)),NA())</f>
        <v>4.2194603846912315E-3</v>
      </c>
      <c r="Q3316" s="145">
        <f>IFERROR(_xll.qlIndexFixing(ONIndex1Y,I3316,TRUE,_xll.ohTrigger(RecalcTrigger,Trigger1Y)),NA())</f>
        <v>4.485104246638727E-3</v>
      </c>
    </row>
    <row r="3317" spans="2:17" x14ac:dyDescent="0.2">
      <c r="B3317" s="39" t="s">
        <v>42</v>
      </c>
      <c r="D3317" s="42">
        <f>_xll.qlCalendarAdvance(Calendar,$D3316,B3317,"f",FALSE)</f>
        <v>63017</v>
      </c>
      <c r="E3317" s="139">
        <f>_xll.qlInterestRateIndexValueDate(IndexON,D3317)</f>
        <v>63017</v>
      </c>
      <c r="F3317" s="155">
        <f>IFERROR(_xll.qlIndexFixing(IndexON,D3317,TRUE,_xll.ohTrigger(RecalcTrigger,TriggerON)),NA())</f>
        <v>4.0550804559824627E-3</v>
      </c>
      <c r="H3317" s="42">
        <f>_xll.qlCalendarAdvance(Calendar,$H3316,B3317,"f",FALSE)</f>
        <v>63017</v>
      </c>
      <c r="I3317" s="139">
        <f>_xll.qlInterestRateIndexValueDate(Index1M,$H3317)</f>
        <v>63019</v>
      </c>
      <c r="J3317" s="144">
        <f>IFERROR(_xll.qlIndexFixing(Index1M,$H3317,TRUE,_xll.ohTrigger(RecalcTrigger,Trigger1M)),NA())</f>
        <v>4.0031664000508838E-3</v>
      </c>
      <c r="K3317" s="44">
        <f>IFERROR(_xll.qlIndexFixing(Index3M,H3317,TRUE,_xll.ohTrigger(RecalcTrigger,Trigger3M)),NA())</f>
        <v>4.2559139630549622E-3</v>
      </c>
      <c r="L3317" s="44">
        <f>IFERROR(_xll.qlIndexFixing(Index6M,$H3317,TRUE,_xll.ohTrigger(RecalcTrigger,Trigger6M)),NA())</f>
        <v>4.1734688684102652E-3</v>
      </c>
      <c r="M3317" s="145">
        <f>IFERROR(_xll.qlIndexFixing(Index1Y,$H3317,TRUE,_xll.ohTrigger(RecalcTrigger,Trigger1Y)),NA())</f>
        <v>4.5109152048865963E-3</v>
      </c>
      <c r="N3317" s="144">
        <f>IFERROR(_xll.qlIndexFixing(ONIndex1M,I3317,TRUE,_xll.ohTrigger(RecalcTrigger,Trigger1M)),NA())</f>
        <v>4.0010189509498417E-3</v>
      </c>
      <c r="O3317" s="44">
        <f>IFERROR(_xll.qlIndexFixing(ONIndex3M,I3317,TRUE,_xll.ohTrigger(RecalcTrigger,Trigger3M)),NA())</f>
        <v>4.2484171920431635E-3</v>
      </c>
      <c r="P3317" s="44">
        <f>IFERROR(_xll.qlIndexFixing(ONIndex6M,I3317,TRUE,_xll.ohTrigger(RecalcTrigger,Trigger6M)),NA())</f>
        <v>4.2156893352984781E-3</v>
      </c>
      <c r="Q3317" s="145">
        <f>IFERROR(_xll.qlIndexFixing(ONIndex1Y,I3317,TRUE,_xll.ohTrigger(RecalcTrigger,Trigger1Y)),NA())</f>
        <v>4.4858268542924407E-3</v>
      </c>
    </row>
    <row r="3318" spans="2:17" x14ac:dyDescent="0.2">
      <c r="B3318" s="39" t="s">
        <v>42</v>
      </c>
      <c r="D3318" s="42">
        <f>_xll.qlCalendarAdvance(Calendar,$D3317,B3318,"f",FALSE)</f>
        <v>63024</v>
      </c>
      <c r="E3318" s="139">
        <f>_xll.qlInterestRateIndexValueDate(IndexON,D3318)</f>
        <v>63024</v>
      </c>
      <c r="F3318" s="155">
        <f>IFERROR(_xll.qlIndexFixing(IndexON,D3318,TRUE,_xll.ohTrigger(RecalcTrigger,TriggerON)),NA())</f>
        <v>4.0559625313552061E-3</v>
      </c>
      <c r="H3318" s="42">
        <f>_xll.qlCalendarAdvance(Calendar,$H3317,B3318,"f",FALSE)</f>
        <v>63024</v>
      </c>
      <c r="I3318" s="139">
        <f>_xll.qlInterestRateIndexValueDate(Index1M,$H3318)</f>
        <v>63026</v>
      </c>
      <c r="J3318" s="144">
        <f>IFERROR(_xll.qlIndexFixing(Index1M,$H3318,TRUE,_xll.ohTrigger(RecalcTrigger,Trigger1M)),NA())</f>
        <v>4.0040487579201534E-3</v>
      </c>
      <c r="K3318" s="44">
        <f>IFERROR(_xll.qlIndexFixing(Index3M,H3318,TRUE,_xll.ohTrigger(RecalcTrigger,Trigger3M)),NA())</f>
        <v>4.2567771090279193E-3</v>
      </c>
      <c r="L3318" s="44">
        <f>IFERROR(_xll.qlIndexFixing(Index6M,$H3318,TRUE,_xll.ohTrigger(RecalcTrigger,Trigger6M)),NA())</f>
        <v>4.1698069356171392E-3</v>
      </c>
      <c r="M3318" s="145">
        <f>IFERROR(_xll.qlIndexFixing(Index1Y,$H3318,TRUE,_xll.ohTrigger(RecalcTrigger,Trigger1Y)),NA())</f>
        <v>4.5114301476754989E-3</v>
      </c>
      <c r="N3318" s="144">
        <f>IFERROR(_xll.qlIndexFixing(ONIndex1M,I3318,TRUE,_xll.ohTrigger(RecalcTrigger,Trigger1M)),NA())</f>
        <v>4.0019117807599258E-3</v>
      </c>
      <c r="O3318" s="44">
        <f>IFERROR(_xll.qlIndexFixing(ONIndex3M,I3318,TRUE,_xll.ohTrigger(RecalcTrigger,Trigger3M)),NA())</f>
        <v>4.2493225633410958E-3</v>
      </c>
      <c r="P3318" s="44">
        <f>IFERROR(_xll.qlIndexFixing(ONIndex6M,I3318,TRUE,_xll.ohTrigger(RecalcTrigger,Trigger6M)),NA())</f>
        <v>4.2119267311502284E-3</v>
      </c>
      <c r="Q3318" s="145">
        <f>IFERROR(_xll.qlIndexFixing(ONIndex1Y,I3318,TRUE,_xll.ohTrigger(RecalcTrigger,Trigger1Y)),NA())</f>
        <v>4.4865417485961956E-3</v>
      </c>
    </row>
    <row r="3319" spans="2:17" x14ac:dyDescent="0.2">
      <c r="B3319" s="39" t="s">
        <v>42</v>
      </c>
      <c r="D3319" s="42">
        <f>_xll.qlCalendarAdvance(Calendar,$D3318,B3319,"f",FALSE)</f>
        <v>63031</v>
      </c>
      <c r="E3319" s="139">
        <f>_xll.qlInterestRateIndexValueDate(IndexON,D3319)</f>
        <v>63031</v>
      </c>
      <c r="F3319" s="155">
        <f>IFERROR(_xll.qlIndexFixing(IndexON,D3319,TRUE,_xll.ohTrigger(RecalcTrigger,TriggerON)),NA())</f>
        <v>4.056838227510795E-3</v>
      </c>
      <c r="H3319" s="42">
        <f>_xll.qlCalendarAdvance(Calendar,$H3318,B3319,"f",FALSE)</f>
        <v>63031</v>
      </c>
      <c r="I3319" s="139">
        <f>_xll.qlInterestRateIndexValueDate(Index1M,$H3319)</f>
        <v>63033</v>
      </c>
      <c r="J3319" s="144">
        <f>IFERROR(_xll.qlIndexFixing(Index1M,$H3319,TRUE,_xll.ohTrigger(RecalcTrigger,Trigger1M)),NA())</f>
        <v>4.00492454503798E-3</v>
      </c>
      <c r="K3319" s="44">
        <f>IFERROR(_xll.qlIndexFixing(Index3M,H3319,TRUE,_xll.ohTrigger(RecalcTrigger,Trigger3M)),NA())</f>
        <v>4.257632939696861E-3</v>
      </c>
      <c r="L3319" s="44">
        <f>IFERROR(_xll.qlIndexFixing(Index6M,$H3319,TRUE,_xll.ohTrigger(RecalcTrigger,Trigger6M)),NA())</f>
        <v>4.1661536778842519E-3</v>
      </c>
      <c r="M3319" s="145">
        <f>IFERROR(_xll.qlIndexFixing(Index1Y,$H3319,TRUE,_xll.ohTrigger(RecalcTrigger,Trigger1Y)),NA())</f>
        <v>4.5119369787740135E-3</v>
      </c>
      <c r="N3319" s="144">
        <f>IFERROR(_xll.qlIndexFixing(ONIndex1M,I3319,TRUE,_xll.ohTrigger(RecalcTrigger,Trigger1M)),NA())</f>
        <v>4.0027980611689884E-3</v>
      </c>
      <c r="O3319" s="44">
        <f>IFERROR(_xll.qlIndexFixing(ONIndex3M,I3319,TRUE,_xll.ohTrigger(RecalcTrigger,Trigger3M)),NA())</f>
        <v>4.2502207027439454E-3</v>
      </c>
      <c r="P3319" s="44">
        <f>IFERROR(_xll.qlIndexFixing(ONIndex6M,I3319,TRUE,_xll.ohTrigger(RecalcTrigger,Trigger6M)),NA())</f>
        <v>4.2081725872744613E-3</v>
      </c>
      <c r="Q3319" s="145">
        <f>IFERROR(_xll.qlIndexFixing(ONIndex1Y,I3319,TRUE,_xll.ohTrigger(RecalcTrigger,Trigger1Y)),NA())</f>
        <v>4.4872489158809259E-3</v>
      </c>
    </row>
    <row r="3320" spans="2:17" x14ac:dyDescent="0.2">
      <c r="B3320" s="39" t="s">
        <v>42</v>
      </c>
      <c r="D3320" s="42">
        <f>_xll.qlCalendarAdvance(Calendar,$D3319,B3320,"f",FALSE)</f>
        <v>63038</v>
      </c>
      <c r="E3320" s="139">
        <f>_xll.qlInterestRateIndexValueDate(IndexON,D3320)</f>
        <v>63038</v>
      </c>
      <c r="F3320" s="155">
        <f>IFERROR(_xll.qlIndexFixing(IndexON,D3320,TRUE,_xll.ohTrigger(RecalcTrigger,TriggerON)),NA())</f>
        <v>4.0577075331782453E-3</v>
      </c>
      <c r="H3320" s="42">
        <f>_xll.qlCalendarAdvance(Calendar,$H3319,B3320,"f",FALSE)</f>
        <v>63038</v>
      </c>
      <c r="I3320" s="139">
        <f>_xll.qlInterestRateIndexValueDate(Index1M,$H3320)</f>
        <v>63040</v>
      </c>
      <c r="J3320" s="144">
        <f>IFERROR(_xll.qlIndexFixing(Index1M,$H3320,TRUE,_xll.ohTrigger(RecalcTrigger,Trigger1M)),NA())</f>
        <v>4.0057937497961493E-3</v>
      </c>
      <c r="K3320" s="44">
        <f>IFERROR(_xll.qlIndexFixing(Index3M,H3320,TRUE,_xll.ohTrigger(RecalcTrigger,Trigger3M)),NA())</f>
        <v>4.258481442231182E-3</v>
      </c>
      <c r="L3320" s="44">
        <f>IFERROR(_xll.qlIndexFixing(Index6M,$H3320,TRUE,_xll.ohTrigger(RecalcTrigger,Trigger6M)),NA())</f>
        <v>4.1625091101794177E-3</v>
      </c>
      <c r="M3320" s="145">
        <f>IFERROR(_xll.qlIndexFixing(Index1Y,$H3320,TRUE,_xll.ohTrigger(RecalcTrigger,Trigger1Y)),NA())</f>
        <v>4.512435684418027E-3</v>
      </c>
      <c r="N3320" s="144">
        <f>IFERROR(_xll.qlIndexFixing(ONIndex1M,I3320,TRUE,_xll.ohTrigger(RecalcTrigger,Trigger1M)),NA())</f>
        <v>4.003677780506365E-3</v>
      </c>
      <c r="O3320" s="44">
        <f>IFERROR(_xll.qlIndexFixing(ONIndex3M,I3320,TRUE,_xll.ohTrigger(RecalcTrigger,Trigger3M)),NA())</f>
        <v>4.2511115977017511E-3</v>
      </c>
      <c r="P3320" s="44">
        <f>IFERROR(_xll.qlIndexFixing(ONIndex6M,I3320,TRUE,_xll.ohTrigger(RecalcTrigger,Trigger6M)),NA())</f>
        <v>4.2044269184593475E-3</v>
      </c>
      <c r="Q3320" s="145">
        <f>IFERROR(_xll.qlIndexFixing(ONIndex1Y,I3320,TRUE,_xll.ohTrigger(RecalcTrigger,Trigger1Y)),NA())</f>
        <v>4.4879483423976296E-3</v>
      </c>
    </row>
    <row r="3321" spans="2:17" x14ac:dyDescent="0.2">
      <c r="B3321" s="39" t="s">
        <v>42</v>
      </c>
      <c r="D3321" s="42">
        <f>_xll.qlCalendarAdvance(Calendar,$D3320,B3321,"f",FALSE)</f>
        <v>63045</v>
      </c>
      <c r="E3321" s="139">
        <f>_xll.qlInterestRateIndexValueDate(IndexON,D3321)</f>
        <v>63045</v>
      </c>
      <c r="F3321" s="155">
        <f>IFERROR(_xll.qlIndexFixing(IndexON,D3321,TRUE,_xll.ohTrigger(RecalcTrigger,TriggerON)),NA())</f>
        <v>4.0585704369267006E-3</v>
      </c>
      <c r="H3321" s="42">
        <f>_xll.qlCalendarAdvance(Calendar,$H3320,B3321,"f",FALSE)</f>
        <v>63045</v>
      </c>
      <c r="I3321" s="139">
        <f>_xll.qlInterestRateIndexValueDate(Index1M,$H3321)</f>
        <v>63047</v>
      </c>
      <c r="J3321" s="144">
        <f>IFERROR(_xll.qlIndexFixing(Index1M,$H3321,TRUE,_xll.ohTrigger(RecalcTrigger,Trigger1M)),NA())</f>
        <v>4.0066563605839489E-3</v>
      </c>
      <c r="K3321" s="44">
        <f>IFERROR(_xll.qlIndexFixing(Index3M,H3321,TRUE,_xll.ohTrigger(RecalcTrigger,Trigger3M)),NA())</f>
        <v>4.2593226038020139E-3</v>
      </c>
      <c r="L3321" s="44">
        <f>IFERROR(_xll.qlIndexFixing(Index6M,$H3321,TRUE,_xll.ohTrigger(RecalcTrigger,Trigger6M)),NA())</f>
        <v>4.1588732474756047E-3</v>
      </c>
      <c r="M3321" s="145">
        <f>IFERROR(_xll.qlIndexFixing(Index1Y,$H3321,TRUE,_xll.ohTrigger(RecalcTrigger,Trigger1Y)),NA())</f>
        <v>4.5129262508440838E-3</v>
      </c>
      <c r="N3321" s="144">
        <f>IFERROR(_xll.qlIndexFixing(ONIndex1M,I3321,TRUE,_xll.ohTrigger(RecalcTrigger,Trigger1M)),NA())</f>
        <v>4.0045509270214552E-3</v>
      </c>
      <c r="O3321" s="44">
        <f>IFERROR(_xll.qlIndexFixing(ONIndex3M,I3321,TRUE,_xll.ohTrigger(RecalcTrigger,Trigger3M)),NA())</f>
        <v>4.2519952355046797E-3</v>
      </c>
      <c r="P3321" s="44">
        <f>IFERROR(_xll.qlIndexFixing(ONIndex6M,I3321,TRUE,_xll.ohTrigger(RecalcTrigger,Trigger6M)),NA())</f>
        <v>4.2006897398128018E-3</v>
      </c>
      <c r="Q3321" s="145">
        <f>IFERROR(_xll.qlIndexFixing(ONIndex1Y,I3321,TRUE,_xll.ohTrigger(RecalcTrigger,Trigger1Y)),NA())</f>
        <v>4.4886400147170491E-3</v>
      </c>
    </row>
    <row r="3322" spans="2:17" x14ac:dyDescent="0.2">
      <c r="B3322" s="39" t="s">
        <v>42</v>
      </c>
      <c r="D3322" s="42">
        <f>_xll.qlCalendarAdvance(Calendar,$D3321,B3322,"f",FALSE)</f>
        <v>63052</v>
      </c>
      <c r="E3322" s="139">
        <f>_xll.qlInterestRateIndexValueDate(IndexON,D3322)</f>
        <v>63052</v>
      </c>
      <c r="F3322" s="155">
        <f>IFERROR(_xll.qlIndexFixing(IndexON,D3322,TRUE,_xll.ohTrigger(RecalcTrigger,TriggerON)),NA())</f>
        <v>4.0594269273253047E-3</v>
      </c>
      <c r="H3322" s="42">
        <f>_xll.qlCalendarAdvance(Calendar,$H3321,B3322,"f",FALSE)</f>
        <v>63052</v>
      </c>
      <c r="I3322" s="139">
        <f>_xll.qlInterestRateIndexValueDate(Index1M,$H3322)</f>
        <v>63054</v>
      </c>
      <c r="J3322" s="144">
        <f>IFERROR(_xll.qlIndexFixing(Index1M,$H3322,TRUE,_xll.ohTrigger(RecalcTrigger,Trigger1M)),NA())</f>
        <v>4.0075123657956624E-3</v>
      </c>
      <c r="K3322" s="44">
        <f>IFERROR(_xll.qlIndexFixing(Index3M,H3322,TRUE,_xll.ohTrigger(RecalcTrigger,Trigger3M)),NA())</f>
        <v>4.2601564115778813E-3</v>
      </c>
      <c r="L3322" s="44">
        <f>IFERROR(_xll.qlIndexFixing(Index6M,$H3322,TRUE,_xll.ohTrigger(RecalcTrigger,Trigger6M)),NA())</f>
        <v>4.155246104744062E-3</v>
      </c>
      <c r="M3322" s="145">
        <f>IFERROR(_xll.qlIndexFixing(Index1Y,$H3322,TRUE,_xll.ohTrigger(RecalcTrigger,Trigger1Y)),NA())</f>
        <v>4.5134086642878513E-3</v>
      </c>
      <c r="N3322" s="144">
        <f>IFERROR(_xll.qlIndexFixing(ONIndex1M,I3322,TRUE,_xll.ohTrigger(RecalcTrigger,Trigger1M)),NA())</f>
        <v>4.0054174893633387E-3</v>
      </c>
      <c r="O3322" s="44">
        <f>IFERROR(_xll.qlIndexFixing(ONIndex3M,I3322,TRUE,_xll.ohTrigger(RecalcTrigger,Trigger3M)),NA())</f>
        <v>4.2528716031231539E-3</v>
      </c>
      <c r="P3322" s="44">
        <f>IFERROR(_xll.qlIndexFixing(ONIndex6M,I3322,TRUE,_xll.ohTrigger(RecalcTrigger,Trigger6M)),NA())</f>
        <v>4.1969610662828671E-3</v>
      </c>
      <c r="Q3322" s="145">
        <f>IFERROR(_xll.qlIndexFixing(ONIndex1Y,I3322,TRUE,_xll.ohTrigger(RecalcTrigger,Trigger1Y)),NA())</f>
        <v>4.4893239187704381E-3</v>
      </c>
    </row>
    <row r="3323" spans="2:17" x14ac:dyDescent="0.2">
      <c r="B3323" s="39" t="s">
        <v>42</v>
      </c>
      <c r="D3323" s="42">
        <f>_xll.qlCalendarAdvance(Calendar,$D3322,B3323,"f",FALSE)</f>
        <v>63059</v>
      </c>
      <c r="E3323" s="139">
        <f>_xll.qlInterestRateIndexValueDate(IndexON,D3323)</f>
        <v>63059</v>
      </c>
      <c r="F3323" s="155">
        <f>IFERROR(_xll.qlIndexFixing(IndexON,D3323,TRUE,_xll.ohTrigger(RecalcTrigger,TriggerON)),NA())</f>
        <v>4.0602769932629457E-3</v>
      </c>
      <c r="H3323" s="42">
        <f>_xll.qlCalendarAdvance(Calendar,$H3322,B3323,"f",FALSE)</f>
        <v>63059</v>
      </c>
      <c r="I3323" s="139">
        <f>_xll.qlInterestRateIndexValueDate(Index1M,$H3323)</f>
        <v>63061</v>
      </c>
      <c r="J3323" s="144">
        <f>IFERROR(_xll.qlIndexFixing(Index1M,$H3323,TRUE,_xll.ohTrigger(RecalcTrigger,Trigger1M)),NA())</f>
        <v>4.0083617538230754E-3</v>
      </c>
      <c r="K3323" s="44">
        <f>IFERROR(_xll.qlIndexFixing(Index3M,H3323,TRUE,_xll.ohTrigger(RecalcTrigger,Trigger3M)),NA())</f>
        <v>4.2609828527299162E-3</v>
      </c>
      <c r="L3323" s="44">
        <f>IFERROR(_xll.qlIndexFixing(Index6M,$H3323,TRUE,_xll.ohTrigger(RecalcTrigger,Trigger6M)),NA())</f>
        <v>4.1516276969551817E-3</v>
      </c>
      <c r="M3323" s="145">
        <f>IFERROR(_xll.qlIndexFixing(Index1Y,$H3323,TRUE,_xll.ohTrigger(RecalcTrigger,Trigger1Y)),NA())</f>
        <v>4.5138829109860924E-3</v>
      </c>
      <c r="N3323" s="144">
        <f>IFERROR(_xll.qlIndexFixing(ONIndex1M,I3323,TRUE,_xll.ohTrigger(RecalcTrigger,Trigger1M)),NA())</f>
        <v>4.0062774557014791E-3</v>
      </c>
      <c r="O3323" s="44">
        <f>IFERROR(_xll.qlIndexFixing(ONIndex3M,I3323,TRUE,_xll.ohTrigger(RecalcTrigger,Trigger3M)),NA())</f>
        <v>4.2537406878473405E-3</v>
      </c>
      <c r="P3323" s="44">
        <f>IFERROR(_xll.qlIndexFixing(ONIndex6M,I3323,TRUE,_xll.ohTrigger(RecalcTrigger,Trigger6M)),NA())</f>
        <v>4.1932409129774584E-3</v>
      </c>
      <c r="Q3323" s="145">
        <f>IFERROR(_xll.qlIndexFixing(ONIndex1Y,I3323,TRUE,_xll.ohTrigger(RecalcTrigger,Trigger1Y)),NA())</f>
        <v>4.490000041128539E-3</v>
      </c>
    </row>
    <row r="3324" spans="2:17" x14ac:dyDescent="0.2">
      <c r="B3324" s="39" t="s">
        <v>42</v>
      </c>
      <c r="D3324" s="42">
        <f>_xll.qlCalendarAdvance(Calendar,$D3323,B3324,"f",FALSE)</f>
        <v>63066</v>
      </c>
      <c r="E3324" s="139">
        <f>_xll.qlInterestRateIndexValueDate(IndexON,D3324)</f>
        <v>63066</v>
      </c>
      <c r="F3324" s="155">
        <f>IFERROR(_xll.qlIndexFixing(IndexON,D3324,TRUE,_xll.ohTrigger(RecalcTrigger,TriggerON)),NA())</f>
        <v>4.0611206234686392E-3</v>
      </c>
      <c r="H3324" s="42">
        <f>_xll.qlCalendarAdvance(Calendar,$H3323,B3324,"f",FALSE)</f>
        <v>63066</v>
      </c>
      <c r="I3324" s="139">
        <f>_xll.qlInterestRateIndexValueDate(Index1M,$H3324)</f>
        <v>63068</v>
      </c>
      <c r="J3324" s="144">
        <f>IFERROR(_xll.qlIndexFixing(Index1M,$H3324,TRUE,_xll.ohTrigger(RecalcTrigger,Trigger1M)),NA())</f>
        <v>4.0092045130554754E-3</v>
      </c>
      <c r="K3324" s="44">
        <f>IFERROR(_xll.qlIndexFixing(Index3M,H3324,TRUE,_xll.ohTrigger(RecalcTrigger,Trigger3M)),NA())</f>
        <v>4.2617195888360465E-3</v>
      </c>
      <c r="L3324" s="44">
        <f>IFERROR(_xll.qlIndexFixing(Index6M,$H3324,TRUE,_xll.ohTrigger(RecalcTrigger,Trigger6M)),NA())</f>
        <v>4.1491730672473673E-3</v>
      </c>
      <c r="M3324" s="145">
        <f>IFERROR(_xll.qlIndexFixing(Index1Y,$H3324,TRUE,_xll.ohTrigger(RecalcTrigger,Trigger1Y)),NA())</f>
        <v>4.5143489771753507E-3</v>
      </c>
      <c r="N3324" s="144">
        <f>IFERROR(_xll.qlIndexFixing(ONIndex1M,I3324,TRUE,_xll.ohTrigger(RecalcTrigger,Trigger1M)),NA())</f>
        <v>4.00713081460502E-3</v>
      </c>
      <c r="O3324" s="44">
        <f>IFERROR(_xll.qlIndexFixing(ONIndex3M,I3324,TRUE,_xll.ohTrigger(RecalcTrigger,Trigger3M)),NA())</f>
        <v>4.2546024767275981E-3</v>
      </c>
      <c r="P3324" s="44">
        <f>IFERROR(_xll.qlIndexFixing(ONIndex6M,I3324,TRUE,_xll.ohTrigger(RecalcTrigger,Trigger6M)),NA())</f>
        <v>4.1895292946847462E-3</v>
      </c>
      <c r="Q3324" s="145">
        <f>IFERROR(_xll.qlIndexFixing(ONIndex1Y,I3324,TRUE,_xll.ohTrigger(RecalcTrigger,Trigger1Y)),NA())</f>
        <v>4.4906683679624138E-3</v>
      </c>
    </row>
    <row r="3325" spans="2:17" x14ac:dyDescent="0.2">
      <c r="B3325" s="39" t="s">
        <v>42</v>
      </c>
      <c r="D3325" s="42">
        <f>_xll.qlCalendarAdvance(Calendar,$D3324,B3325,"f",FALSE)</f>
        <v>63073</v>
      </c>
      <c r="E3325" s="139">
        <f>_xll.qlInterestRateIndexValueDate(IndexON,D3325)</f>
        <v>63073</v>
      </c>
      <c r="F3325" s="155">
        <f>IFERROR(_xll.qlIndexFixing(IndexON,D3325,TRUE,_xll.ohTrigger(RecalcTrigger,TriggerON)),NA())</f>
        <v>4.061957806351657E-3</v>
      </c>
      <c r="H3325" s="42">
        <f>_xll.qlCalendarAdvance(Calendar,$H3324,B3325,"f",FALSE)</f>
        <v>63073</v>
      </c>
      <c r="I3325" s="139">
        <f>_xll.qlInterestRateIndexValueDate(Index1M,$H3325)</f>
        <v>63075</v>
      </c>
      <c r="J3325" s="144">
        <f>IFERROR(_xll.qlIndexFixing(Index1M,$H3325,TRUE,_xll.ohTrigger(RecalcTrigger,Trigger1M)),NA())</f>
        <v>4.0100406318871462E-3</v>
      </c>
      <c r="K3325" s="44">
        <f>IFERROR(_xll.qlIndexFixing(Index3M,H3325,TRUE,_xll.ohTrigger(RecalcTrigger,Trigger3M)),NA())</f>
        <v>4.2625317790790183E-3</v>
      </c>
      <c r="L3325" s="44">
        <f>IFERROR(_xll.qlIndexFixing(Index6M,$H3325,TRUE,_xll.ohTrigger(RecalcTrigger,Trigger6M)),NA())</f>
        <v>4.1455692261906305E-3</v>
      </c>
      <c r="M3325" s="145">
        <f>IFERROR(_xll.qlIndexFixing(Index1Y,$H3325,TRUE,_xll.ohTrigger(RecalcTrigger,Trigger1Y)),NA())</f>
        <v>4.5148068490926084E-3</v>
      </c>
      <c r="N3325" s="144">
        <f>IFERROR(_xll.qlIndexFixing(ONIndex1M,I3325,TRUE,_xll.ohTrigger(RecalcTrigger,Trigger1M)),NA())</f>
        <v>4.0079775544032969E-3</v>
      </c>
      <c r="O3325" s="44">
        <f>IFERROR(_xll.qlIndexFixing(ONIndex3M,I3325,TRUE,_xll.ohTrigger(RecalcTrigger,Trigger3M)),NA())</f>
        <v>4.2554569571340295E-3</v>
      </c>
      <c r="P3325" s="44">
        <f>IFERROR(_xll.qlIndexFixing(ONIndex6M,I3325,TRUE,_xll.ohTrigger(RecalcTrigger,Trigger6M)),NA())</f>
        <v>4.1858262265126456E-3</v>
      </c>
      <c r="Q3325" s="145">
        <f>IFERROR(_xll.qlIndexFixing(ONIndex1Y,I3325,TRUE,_xll.ohTrigger(RecalcTrigger,Trigger1Y)),NA())</f>
        <v>4.4913288856029965E-3</v>
      </c>
    </row>
    <row r="3326" spans="2:17" x14ac:dyDescent="0.2">
      <c r="B3326" s="39" t="s">
        <v>42</v>
      </c>
      <c r="D3326" s="42">
        <f>_xll.qlCalendarAdvance(Calendar,$D3325,B3326,"f",FALSE)</f>
        <v>63080</v>
      </c>
      <c r="E3326" s="139">
        <f>_xll.qlInterestRateIndexValueDate(IndexON,D3326)</f>
        <v>63080</v>
      </c>
      <c r="F3326" s="155">
        <f>IFERROR(_xll.qlIndexFixing(IndexON,D3326,TRUE,_xll.ohTrigger(RecalcTrigger,TriggerON)),NA())</f>
        <v>4.062788530720951E-3</v>
      </c>
      <c r="H3326" s="42">
        <f>_xll.qlCalendarAdvance(Calendar,$H3325,B3326,"f",FALSE)</f>
        <v>63080</v>
      </c>
      <c r="I3326" s="139">
        <f>_xll.qlInterestRateIndexValueDate(Index1M,$H3326)</f>
        <v>63082</v>
      </c>
      <c r="J3326" s="144">
        <f>IFERROR(_xll.qlIndexFixing(Index1M,$H3326,TRUE,_xll.ohTrigger(RecalcTrigger,Trigger1M)),NA())</f>
        <v>4.0108700987048773E-3</v>
      </c>
      <c r="K3326" s="44">
        <f>IFERROR(_xll.qlIndexFixing(Index3M,H3326,TRUE,_xll.ohTrigger(RecalcTrigger,Trigger3M)),NA())</f>
        <v>4.2633365652103815E-3</v>
      </c>
      <c r="L3326" s="44">
        <f>IFERROR(_xll.qlIndexFixing(Index6M,$H3326,TRUE,_xll.ohTrigger(RecalcTrigger,Trigger6M)),NA())</f>
        <v>4.1419741589584337E-3</v>
      </c>
      <c r="M3326" s="145">
        <f>IFERROR(_xll.qlIndexFixing(Index1Y,$H3326,TRUE,_xll.ohTrigger(RecalcTrigger,Trigger1Y)),NA())</f>
        <v>4.5152565129748471E-3</v>
      </c>
      <c r="N3326" s="144">
        <f>IFERROR(_xll.qlIndexFixing(ONIndex1M,I3326,TRUE,_xll.ohTrigger(RecalcTrigger,Trigger1M)),NA())</f>
        <v>4.0088176635055817E-3</v>
      </c>
      <c r="O3326" s="44">
        <f>IFERROR(_xll.qlIndexFixing(ONIndex3M,I3326,TRUE,_xll.ohTrigger(RecalcTrigger,Trigger3M)),NA())</f>
        <v>4.2563041162768656E-3</v>
      </c>
      <c r="P3326" s="44">
        <f>IFERROR(_xll.qlIndexFixing(ONIndex6M,I3326,TRUE,_xll.ohTrigger(RecalcTrigger,Trigger6M)),NA())</f>
        <v>4.1821317234091993E-3</v>
      </c>
      <c r="Q3326" s="145">
        <f>IFERROR(_xll.qlIndexFixing(ONIndex1Y,I3326,TRUE,_xll.ohTrigger(RecalcTrigger,Trigger1Y)),NA())</f>
        <v>4.4919815805410934E-3</v>
      </c>
    </row>
    <row r="3327" spans="2:17" x14ac:dyDescent="0.2">
      <c r="B3327" s="39" t="s">
        <v>42</v>
      </c>
      <c r="D3327" s="42">
        <f>_xll.qlCalendarAdvance(Calendar,$D3326,B3327,"f",FALSE)</f>
        <v>63087</v>
      </c>
      <c r="E3327" s="139">
        <f>_xll.qlInterestRateIndexValueDate(IndexON,D3327)</f>
        <v>63087</v>
      </c>
      <c r="F3327" s="155">
        <f>IFERROR(_xll.qlIndexFixing(IndexON,D3327,TRUE,_xll.ohTrigger(RecalcTrigger,TriggerON)),NA())</f>
        <v>4.0636127853854731E-3</v>
      </c>
      <c r="H3327" s="42">
        <f>_xll.qlCalendarAdvance(Calendar,$H3326,B3327,"f",FALSE)</f>
        <v>63087</v>
      </c>
      <c r="I3327" s="139">
        <f>_xll.qlInterestRateIndexValueDate(Index1M,$H3327)</f>
        <v>63089</v>
      </c>
      <c r="J3327" s="144">
        <f>IFERROR(_xll.qlIndexFixing(Index1M,$H3327,TRUE,_xll.ohTrigger(RecalcTrigger,Trigger1M)),NA())</f>
        <v>4.0116929019029524E-3</v>
      </c>
      <c r="K3327" s="44">
        <f>IFERROR(_xll.qlIndexFixing(Index3M,H3327,TRUE,_xll.ohTrigger(RecalcTrigger,Trigger3M)),NA())</f>
        <v>4.2641339343999583E-3</v>
      </c>
      <c r="L3327" s="44">
        <f>IFERROR(_xll.qlIndexFixing(Index6M,$H3327,TRUE,_xll.ohTrigger(RecalcTrigger,Trigger6M)),NA())</f>
        <v>4.1383878805217851E-3</v>
      </c>
      <c r="M3327" s="145">
        <f>IFERROR(_xll.qlIndexFixing(Index1Y,$H3327,TRUE,_xll.ohTrigger(RecalcTrigger,Trigger1Y)),NA())</f>
        <v>4.5156979550594872E-3</v>
      </c>
      <c r="N3327" s="144">
        <f>IFERROR(_xll.qlIndexFixing(ONIndex1M,I3327,TRUE,_xll.ohTrigger(RecalcTrigger,Trigger1M)),NA())</f>
        <v>4.0096511302412097E-3</v>
      </c>
      <c r="O3327" s="44">
        <f>IFERROR(_xll.qlIndexFixing(ONIndex3M,I3327,TRUE,_xll.ohTrigger(RecalcTrigger,Trigger3M)),NA())</f>
        <v>4.2571439410465928E-3</v>
      </c>
      <c r="P3327" s="44">
        <f>IFERROR(_xll.qlIndexFixing(ONIndex6M,I3327,TRUE,_xll.ohTrigger(RecalcTrigger,Trigger6M)),NA())</f>
        <v>4.1784458005622582E-3</v>
      </c>
      <c r="Q3327" s="145">
        <f>IFERROR(_xll.qlIndexFixing(ONIndex1Y,I3327,TRUE,_xll.ohTrigger(RecalcTrigger,Trigger1Y)),NA())</f>
        <v>4.4926264387878945E-3</v>
      </c>
    </row>
    <row r="3328" spans="2:17" x14ac:dyDescent="0.2">
      <c r="B3328" s="39" t="s">
        <v>42</v>
      </c>
      <c r="D3328" s="42">
        <f>_xll.qlCalendarAdvance(Calendar,$D3327,B3328,"f",FALSE)</f>
        <v>63094</v>
      </c>
      <c r="E3328" s="139">
        <f>_xll.qlInterestRateIndexValueDate(IndexON,D3328)</f>
        <v>63094</v>
      </c>
      <c r="F3328" s="155">
        <f>IFERROR(_xll.qlIndexFixing(IndexON,D3328,TRUE,_xll.ohTrigger(RecalcTrigger,TriggerON)),NA())</f>
        <v>4.064430558914367E-3</v>
      </c>
      <c r="H3328" s="42">
        <f>_xll.qlCalendarAdvance(Calendar,$H3327,B3328,"f",FALSE)</f>
        <v>63094</v>
      </c>
      <c r="I3328" s="139">
        <f>_xll.qlInterestRateIndexValueDate(Index1M,$H3328)</f>
        <v>63096</v>
      </c>
      <c r="J3328" s="144">
        <f>IFERROR(_xll.qlIndexFixing(Index1M,$H3328,TRUE,_xll.ohTrigger(RecalcTrigger,Trigger1M)),NA())</f>
        <v>4.0125090298781529E-3</v>
      </c>
      <c r="K3328" s="44">
        <f>IFERROR(_xll.qlIndexFixing(Index3M,H3328,TRUE,_xll.ohTrigger(RecalcTrigger,Trigger3M)),NA())</f>
        <v>4.2649238738166938E-3</v>
      </c>
      <c r="L3328" s="44">
        <f>IFERROR(_xll.qlIndexFixing(Index6M,$H3328,TRUE,_xll.ohTrigger(RecalcTrigger,Trigger6M)),NA())</f>
        <v>4.1348104058534577E-3</v>
      </c>
      <c r="M3328" s="145">
        <f>IFERROR(_xll.qlIndexFixing(Index1Y,$H3328,TRUE,_xll.ohTrigger(RecalcTrigger,Trigger1Y)),NA())</f>
        <v>4.5161311615835101E-3</v>
      </c>
      <c r="N3328" s="144">
        <f>IFERROR(_xll.qlIndexFixing(ONIndex1M,I3328,TRUE,_xll.ohTrigger(RecalcTrigger,Trigger1M)),NA())</f>
        <v>4.0104779430993887E-3</v>
      </c>
      <c r="O3328" s="44">
        <f>IFERROR(_xll.qlIndexFixing(ONIndex3M,I3328,TRUE,_xll.ohTrigger(RecalcTrigger,Trigger3M)),NA())</f>
        <v>4.2579764190531222E-3</v>
      </c>
      <c r="P3328" s="44">
        <f>IFERROR(_xll.qlIndexFixing(ONIndex6M,I3328,TRUE,_xll.ohTrigger(RecalcTrigger,Trigger6M)),NA())</f>
        <v>4.174768472520185E-3</v>
      </c>
      <c r="Q3328" s="145">
        <f>IFERROR(_xll.qlIndexFixing(ONIndex1Y,I3328,TRUE,_xll.ohTrigger(RecalcTrigger,Trigger1Y)),NA())</f>
        <v>4.493263446994078E-3</v>
      </c>
    </row>
    <row r="3329" spans="2:17" x14ac:dyDescent="0.2">
      <c r="B3329" s="39" t="s">
        <v>42</v>
      </c>
      <c r="D3329" s="42">
        <f>_xll.qlCalendarAdvance(Calendar,$D3328,B3329,"f",FALSE)</f>
        <v>63101</v>
      </c>
      <c r="E3329" s="139">
        <f>_xll.qlInterestRateIndexValueDate(IndexON,D3329)</f>
        <v>63101</v>
      </c>
      <c r="F3329" s="155">
        <f>IFERROR(_xll.qlIndexFixing(IndexON,D3329,TRUE,_xll.ohTrigger(RecalcTrigger,TriggerON)),NA())</f>
        <v>4.0652418400366486E-3</v>
      </c>
      <c r="H3329" s="42">
        <f>_xll.qlCalendarAdvance(Calendar,$H3328,B3329,"f",FALSE)</f>
        <v>63101</v>
      </c>
      <c r="I3329" s="139">
        <f>_xll.qlInterestRateIndexValueDate(Index1M,$H3329)</f>
        <v>63103</v>
      </c>
      <c r="J3329" s="144">
        <f>IFERROR(_xll.qlIndexFixing(Index1M,$H3329,TRUE,_xll.ohTrigger(RecalcTrigger,Trigger1M)),NA())</f>
        <v>4.0133184710147707E-3</v>
      </c>
      <c r="K3329" s="44">
        <f>IFERROR(_xll.qlIndexFixing(Index3M,H3329,TRUE,_xll.ohTrigger(RecalcTrigger,Trigger3M)),NA())</f>
        <v>4.2657860820450727E-3</v>
      </c>
      <c r="L3329" s="44">
        <f>IFERROR(_xll.qlIndexFixing(Index6M,$H3329,TRUE,_xll.ohTrigger(RecalcTrigger,Trigger6M)),NA())</f>
        <v>4.1310135940670093E-3</v>
      </c>
      <c r="M3329" s="145">
        <f>IFERROR(_xll.qlIndexFixing(Index1Y,$H3329,TRUE,_xll.ohTrigger(RecalcTrigger,Trigger1Y)),NA())</f>
        <v>4.5165561187845548E-3</v>
      </c>
      <c r="N3329" s="144">
        <f>IFERROR(_xll.qlIndexFixing(ONIndex1M,I3329,TRUE,_xll.ohTrigger(RecalcTrigger,Trigger1M)),NA())</f>
        <v>4.0112980903295181E-3</v>
      </c>
      <c r="O3329" s="44">
        <f>IFERROR(_xll.qlIndexFixing(ONIndex3M,I3329,TRUE,_xll.ohTrigger(RecalcTrigger,Trigger3M)),NA())</f>
        <v>4.2588015371869403E-3</v>
      </c>
      <c r="P3329" s="44">
        <f>IFERROR(_xll.qlIndexFixing(ONIndex6M,I3329,TRUE,_xll.ohTrigger(RecalcTrigger,Trigger6M)),NA())</f>
        <v>4.1710997547106388E-3</v>
      </c>
      <c r="Q3329" s="145">
        <f>IFERROR(_xll.qlIndexFixing(ONIndex1Y,I3329,TRUE,_xll.ohTrigger(RecalcTrigger,Trigger1Y)),NA())</f>
        <v>4.4938925910908978E-3</v>
      </c>
    </row>
    <row r="3330" spans="2:17" x14ac:dyDescent="0.2">
      <c r="B3330" s="39" t="s">
        <v>42</v>
      </c>
      <c r="D3330" s="42">
        <f>_xll.qlCalendarAdvance(Calendar,$D3329,B3330,"f",FALSE)</f>
        <v>63108</v>
      </c>
      <c r="E3330" s="139">
        <f>_xll.qlInterestRateIndexValueDate(IndexON,D3330)</f>
        <v>63108</v>
      </c>
      <c r="F3330" s="155">
        <f>IFERROR(_xll.qlIndexFixing(IndexON,D3330,TRUE,_xll.ohTrigger(RecalcTrigger,TriggerON)),NA())</f>
        <v>4.0660466173214616E-3</v>
      </c>
      <c r="H3330" s="42">
        <f>_xll.qlCalendarAdvance(Calendar,$H3329,B3330,"f",FALSE)</f>
        <v>63108</v>
      </c>
      <c r="I3330" s="139">
        <f>_xll.qlInterestRateIndexValueDate(Index1M,$H3330)</f>
        <v>63110</v>
      </c>
      <c r="J3330" s="144">
        <f>IFERROR(_xll.qlIndexFixing(Index1M,$H3330,TRUE,_xll.ohTrigger(RecalcTrigger,Trigger1M)),NA())</f>
        <v>4.0141212137045912E-3</v>
      </c>
      <c r="K3330" s="44">
        <f>IFERROR(_xll.qlIndexFixing(Index3M,H3330,TRUE,_xll.ohTrigger(RecalcTrigger,Trigger3M)),NA())</f>
        <v>4.2665605975863398E-3</v>
      </c>
      <c r="L3330" s="44">
        <f>IFERROR(_xll.qlIndexFixing(Index6M,$H3330,TRUE,_xll.ohTrigger(RecalcTrigger,Trigger6M)),NA())</f>
        <v>4.1274543672491209E-3</v>
      </c>
      <c r="M3330" s="145">
        <f>IFERROR(_xll.qlIndexFixing(Index1Y,$H3330,TRUE,_xll.ohTrigger(RecalcTrigger,Trigger1Y)),NA())</f>
        <v>4.5169728129004797E-3</v>
      </c>
      <c r="N3330" s="144">
        <f>IFERROR(_xll.qlIndexFixing(ONIndex1M,I3330,TRUE,_xll.ohTrigger(RecalcTrigger,Trigger1M)),NA())</f>
        <v>4.0121115605007418E-3</v>
      </c>
      <c r="O3330" s="44">
        <f>IFERROR(_xll.qlIndexFixing(ONIndex3M,I3330,TRUE,_xll.ohTrigger(RecalcTrigger,Trigger3M)),NA())</f>
        <v>4.2596192826582779E-3</v>
      </c>
      <c r="P3330" s="44">
        <f>IFERROR(_xll.qlIndexFixing(ONIndex6M,I3330,TRUE,_xll.ohTrigger(RecalcTrigger,Trigger6M)),NA())</f>
        <v>4.1674396619217902E-3</v>
      </c>
      <c r="Q3330" s="145">
        <f>IFERROR(_xll.qlIndexFixing(ONIndex1Y,I3330,TRUE,_xll.ohTrigger(RecalcTrigger,Trigger1Y)),NA())</f>
        <v>4.4945138577290322E-3</v>
      </c>
    </row>
    <row r="3331" spans="2:17" x14ac:dyDescent="0.2">
      <c r="B3331" s="39" t="s">
        <v>42</v>
      </c>
      <c r="D3331" s="42">
        <f>_xll.qlCalendarAdvance(Calendar,$D3330,B3331,"f",FALSE)</f>
        <v>63115</v>
      </c>
      <c r="E3331" s="139">
        <f>_xll.qlInterestRateIndexValueDate(IndexON,D3331)</f>
        <v>63115</v>
      </c>
      <c r="F3331" s="155">
        <f>IFERROR(_xll.qlIndexFixing(IndexON,D3331,TRUE,_xll.ohTrigger(RecalcTrigger,TriggerON)),NA())</f>
        <v>4.0668448796576939E-3</v>
      </c>
      <c r="H3331" s="42">
        <f>_xll.qlCalendarAdvance(Calendar,$H3330,B3331,"f",FALSE)</f>
        <v>63115</v>
      </c>
      <c r="I3331" s="139">
        <f>_xll.qlInterestRateIndexValueDate(Index1M,$H3331)</f>
        <v>63117</v>
      </c>
      <c r="J3331" s="144">
        <f>IFERROR(_xll.qlIndexFixing(Index1M,$H3331,TRUE,_xll.ohTrigger(RecalcTrigger,Trigger1M)),NA())</f>
        <v>4.0149172463418981E-3</v>
      </c>
      <c r="K3331" s="44">
        <f>IFERROR(_xll.qlIndexFixing(Index3M,H3331,TRUE,_xll.ohTrigger(RecalcTrigger,Trigger3M)),NA())</f>
        <v>4.2673276438641378E-3</v>
      </c>
      <c r="L3331" s="44">
        <f>IFERROR(_xll.qlIndexFixing(Index6M,$H3331,TRUE,_xll.ohTrigger(RecalcTrigger,Trigger6M)),NA())</f>
        <v>4.1239039903195277E-3</v>
      </c>
      <c r="M3331" s="145">
        <f>IFERROR(_xll.qlIndexFixing(Index1Y,$H3331,TRUE,_xll.ohTrigger(RecalcTrigger,Trigger1Y)),NA())</f>
        <v>4.517381230169361E-3</v>
      </c>
      <c r="N3331" s="144">
        <f>IFERROR(_xll.qlIndexFixing(ONIndex1M,I3331,TRUE,_xll.ohTrigger(RecalcTrigger,Trigger1M)),NA())</f>
        <v>4.0129183420223313E-3</v>
      </c>
      <c r="O3331" s="44">
        <f>IFERROR(_xll.qlIndexFixing(ONIndex3M,I3331,TRUE,_xll.ohTrigger(RecalcTrigger,Trigger3M)),NA())</f>
        <v>4.2604296427573018E-3</v>
      </c>
      <c r="P3331" s="44">
        <f>IFERROR(_xll.qlIndexFixing(ONIndex6M,I3331,TRUE,_xll.ohTrigger(RecalcTrigger,Trigger6M)),NA())</f>
        <v>4.163788209101682E-3</v>
      </c>
      <c r="Q3331" s="145">
        <f>IFERROR(_xll.qlIndexFixing(ONIndex1Y,I3331,TRUE,_xll.ohTrigger(RecalcTrigger,Trigger1Y)),NA())</f>
        <v>4.4951272329996073E-3</v>
      </c>
    </row>
    <row r="3332" spans="2:17" x14ac:dyDescent="0.2">
      <c r="B3332" s="39" t="s">
        <v>42</v>
      </c>
      <c r="D3332" s="42">
        <f>_xll.qlCalendarAdvance(Calendar,$D3331,B3332,"f",FALSE)</f>
        <v>63122</v>
      </c>
      <c r="E3332" s="139">
        <f>_xll.qlInterestRateIndexValueDate(IndexON,D3332)</f>
        <v>63122</v>
      </c>
      <c r="F3332" s="155">
        <f>IFERROR(_xll.qlIndexFixing(IndexON,D3332,TRUE,_xll.ohTrigger(RecalcTrigger,TriggerON)),NA())</f>
        <v>4.0676366155345534E-3</v>
      </c>
      <c r="H3332" s="42">
        <f>_xll.qlCalendarAdvance(Calendar,$H3331,B3332,"f",FALSE)</f>
        <v>63122</v>
      </c>
      <c r="I3332" s="139">
        <f>_xll.qlInterestRateIndexValueDate(Index1M,$H3332)</f>
        <v>63124</v>
      </c>
      <c r="J3332" s="144">
        <f>IFERROR(_xll.qlIndexFixing(Index1M,$H3332,TRUE,_xll.ohTrigger(RecalcTrigger,Trigger1M)),NA())</f>
        <v>4.0157065573159789E-3</v>
      </c>
      <c r="K3332" s="44">
        <f>IFERROR(_xll.qlIndexFixing(Index3M,H3332,TRUE,_xll.ohTrigger(RecalcTrigger,Trigger3M)),NA())</f>
        <v>4.2680872080478622E-3</v>
      </c>
      <c r="L3332" s="44">
        <f>IFERROR(_xll.qlIndexFixing(Index6M,$H3332,TRUE,_xll.ohTrigger(RecalcTrigger,Trigger6M)),NA())</f>
        <v>4.1203624782491103E-3</v>
      </c>
      <c r="M3332" s="145">
        <f>IFERROR(_xll.qlIndexFixing(Index1Y,$H3332,TRUE,_xll.ohTrigger(RecalcTrigger,Trigger1Y)),NA())</f>
        <v>4.517781356829057E-3</v>
      </c>
      <c r="N3332" s="144">
        <f>IFERROR(_xll.qlIndexFixing(ONIndex1M,I3332,TRUE,_xll.ohTrigger(RecalcTrigger,Trigger1M)),NA())</f>
        <v>4.0137184231436862E-3</v>
      </c>
      <c r="O3332" s="44">
        <f>IFERROR(_xll.qlIndexFixing(ONIndex3M,I3332,TRUE,_xll.ohTrigger(RecalcTrigger,Trigger3M)),NA())</f>
        <v>4.2612326046942428E-3</v>
      </c>
      <c r="P3332" s="44">
        <f>IFERROR(_xll.qlIndexFixing(ONIndex6M,I3332,TRUE,_xll.ohTrigger(RecalcTrigger,Trigger6M)),NA())</f>
        <v>4.1601454113582292E-3</v>
      </c>
      <c r="Q3332" s="145">
        <f>IFERROR(_xll.qlIndexFixing(ONIndex1Y,I3332,TRUE,_xll.ohTrigger(RecalcTrigger,Trigger1Y)),NA())</f>
        <v>4.495732703233557E-3</v>
      </c>
    </row>
    <row r="3333" spans="2:17" x14ac:dyDescent="0.2">
      <c r="B3333" s="39" t="s">
        <v>42</v>
      </c>
      <c r="D3333" s="42">
        <f>_xll.qlCalendarAdvance(Calendar,$D3332,B3333,"f",FALSE)</f>
        <v>63129</v>
      </c>
      <c r="E3333" s="139">
        <f>_xll.qlInterestRateIndexValueDate(IndexON,D3333)</f>
        <v>63129</v>
      </c>
      <c r="F3333" s="155">
        <f>IFERROR(_xll.qlIndexFixing(IndexON,D3333,TRUE,_xll.ohTrigger(RecalcTrigger,TriggerON)),NA())</f>
        <v>4.0684218136810557E-3</v>
      </c>
      <c r="H3333" s="42">
        <f>_xll.qlCalendarAdvance(Calendar,$H3332,B3333,"f",FALSE)</f>
        <v>63129</v>
      </c>
      <c r="I3333" s="139">
        <f>_xll.qlInterestRateIndexValueDate(Index1M,$H3333)</f>
        <v>63131</v>
      </c>
      <c r="J3333" s="144">
        <f>IFERROR(_xll.qlIndexFixing(Index1M,$H3333,TRUE,_xll.ohTrigger(RecalcTrigger,Trigger1M)),NA())</f>
        <v>4.0164891350236154E-3</v>
      </c>
      <c r="K3333" s="44">
        <f>IFERROR(_xll.qlIndexFixing(Index3M,H3333,TRUE,_xll.ohTrigger(RecalcTrigger,Trigger3M)),NA())</f>
        <v>4.2688392773077739E-3</v>
      </c>
      <c r="L3333" s="44">
        <f>IFERROR(_xll.qlIndexFixing(Index6M,$H3333,TRUE,_xll.ohTrigger(RecalcTrigger,Trigger6M)),NA())</f>
        <v>4.1170556130267879E-3</v>
      </c>
      <c r="M3333" s="145">
        <f>IFERROR(_xll.qlIndexFixing(Index1Y,$H3333,TRUE,_xll.ohTrigger(RecalcTrigger,Trigger1Y)),NA())</f>
        <v>4.5181731791176438E-3</v>
      </c>
      <c r="N3333" s="144">
        <f>IFERROR(_xll.qlIndexFixing(ONIndex1M,I3333,TRUE,_xll.ohTrigger(RecalcTrigger,Trigger1M)),NA())</f>
        <v>4.0145117922740781E-3</v>
      </c>
      <c r="O3333" s="44">
        <f>IFERROR(_xll.qlIndexFixing(ONIndex3M,I3333,TRUE,_xll.ohTrigger(RecalcTrigger,Trigger3M)),NA())</f>
        <v>4.2620281555194595E-3</v>
      </c>
      <c r="P3333" s="44">
        <f>IFERROR(_xll.qlIndexFixing(ONIndex6M,I3333,TRUE,_xll.ohTrigger(RecalcTrigger,Trigger6M)),NA())</f>
        <v>4.1565112835595386E-3</v>
      </c>
      <c r="Q3333" s="145">
        <f>IFERROR(_xll.qlIndexFixing(ONIndex1Y,I3333,TRUE,_xll.ohTrigger(RecalcTrigger,Trigger1Y)),NA())</f>
        <v>4.4963302548417516E-3</v>
      </c>
    </row>
    <row r="3334" spans="2:17" x14ac:dyDescent="0.2">
      <c r="B3334" s="39" t="s">
        <v>42</v>
      </c>
      <c r="D3334" s="42">
        <f>_xll.qlCalendarAdvance(Calendar,$D3333,B3334,"f",FALSE)</f>
        <v>63136</v>
      </c>
      <c r="E3334" s="139">
        <f>_xll.qlInterestRateIndexValueDate(IndexON,D3334)</f>
        <v>63136</v>
      </c>
      <c r="F3334" s="155">
        <f>IFERROR(_xll.qlIndexFixing(IndexON,D3334,TRUE,_xll.ohTrigger(RecalcTrigger,TriggerON)),NA())</f>
        <v>4.0692004628262168E-3</v>
      </c>
      <c r="H3334" s="42">
        <f>_xll.qlCalendarAdvance(Calendar,$H3333,B3334,"f",FALSE)</f>
        <v>63136</v>
      </c>
      <c r="I3334" s="139">
        <f>_xll.qlInterestRateIndexValueDate(Index1M,$H3334)</f>
        <v>63138</v>
      </c>
      <c r="J3334" s="144">
        <f>IFERROR(_xll.qlIndexFixing(Index1M,$H3334,TRUE,_xll.ohTrigger(RecalcTrigger,Trigger1M)),NA())</f>
        <v>4.017264967846601E-3</v>
      </c>
      <c r="K3334" s="44">
        <f>IFERROR(_xll.qlIndexFixing(Index3M,H3334,TRUE,_xll.ohTrigger(RecalcTrigger,Trigger3M)),NA())</f>
        <v>4.2695838388150048E-3</v>
      </c>
      <c r="L3334" s="44">
        <f>IFERROR(_xll.qlIndexFixing(Index6M,$H3334,TRUE,_xll.ohTrigger(RecalcTrigger,Trigger6M)),NA())</f>
        <v>4.1135312753644163E-3</v>
      </c>
      <c r="M3334" s="145">
        <f>IFERROR(_xll.qlIndexFixing(Index1Y,$H3334,TRUE,_xll.ohTrigger(RecalcTrigger,Trigger1Y)),NA())</f>
        <v>4.5185566832740753E-3</v>
      </c>
      <c r="N3334" s="144">
        <f>IFERROR(_xll.qlIndexFixing(ONIndex1M,I3334,TRUE,_xll.ohTrigger(RecalcTrigger,Trigger1M)),NA())</f>
        <v>4.0152984379826506E-3</v>
      </c>
      <c r="O3334" s="44">
        <f>IFERROR(_xll.qlIndexFixing(ONIndex3M,I3334,TRUE,_xll.ohTrigger(RecalcTrigger,Trigger3M)),NA())</f>
        <v>4.2628162826030547E-3</v>
      </c>
      <c r="P3334" s="44">
        <f>IFERROR(_xll.qlIndexFixing(ONIndex6M,I3334,TRUE,_xll.ohTrigger(RecalcTrigger,Trigger6M)),NA())</f>
        <v>4.1528858407335889E-3</v>
      </c>
      <c r="Q3334" s="145">
        <f>IFERROR(_xll.qlIndexFixing(ONIndex1Y,I3334,TRUE,_xll.ohTrigger(RecalcTrigger,Trigger1Y)),NA())</f>
        <v>4.4969198742350613E-3</v>
      </c>
    </row>
    <row r="3335" spans="2:17" x14ac:dyDescent="0.2">
      <c r="B3335" s="39" t="s">
        <v>42</v>
      </c>
      <c r="D3335" s="42">
        <f>_xll.qlCalendarAdvance(Calendar,$D3334,B3335,"f",FALSE)</f>
        <v>63143</v>
      </c>
      <c r="E3335" s="139">
        <f>_xll.qlInterestRateIndexValueDate(IndexON,D3335)</f>
        <v>63143</v>
      </c>
      <c r="F3335" s="155">
        <f>IFERROR(_xll.qlIndexFixing(IndexON,D3335,TRUE,_xll.ohTrigger(RecalcTrigger,TriggerON)),NA())</f>
        <v>4.0699725516191165E-3</v>
      </c>
      <c r="H3335" s="42">
        <f>_xll.qlCalendarAdvance(Calendar,$H3334,B3335,"f",FALSE)</f>
        <v>63143</v>
      </c>
      <c r="I3335" s="139">
        <f>_xll.qlInterestRateIndexValueDate(Index1M,$H3335)</f>
        <v>63145</v>
      </c>
      <c r="J3335" s="144">
        <f>IFERROR(_xll.qlIndexFixing(Index1M,$H3335,TRUE,_xll.ohTrigger(RecalcTrigger,Trigger1M)),NA())</f>
        <v>4.0180340441867135E-3</v>
      </c>
      <c r="K3335" s="44">
        <f>IFERROR(_xll.qlIndexFixing(Index3M,H3335,TRUE,_xll.ohTrigger(RecalcTrigger,Trigger3M)),NA())</f>
        <v>4.2703208797380812E-3</v>
      </c>
      <c r="L3335" s="44">
        <f>IFERROR(_xll.qlIndexFixing(Index6M,$H3335,TRUE,_xll.ohTrigger(RecalcTrigger,Trigger6M)),NA())</f>
        <v>4.1100158462709551E-3</v>
      </c>
      <c r="M3335" s="145">
        <f>IFERROR(_xll.qlIndexFixing(Index1Y,$H3335,TRUE,_xll.ohTrigger(RecalcTrigger,Trigger1Y)),NA())</f>
        <v>4.5189318555368665E-3</v>
      </c>
      <c r="N3335" s="144">
        <f>IFERROR(_xll.qlIndexFixing(ONIndex1M,I3335,TRUE,_xll.ohTrigger(RecalcTrigger,Trigger1M)),NA())</f>
        <v>4.0160783485188034E-3</v>
      </c>
      <c r="O3335" s="44">
        <f>IFERROR(_xll.qlIndexFixing(ONIndex3M,I3335,TRUE,_xll.ohTrigger(RecalcTrigger,Trigger3M)),NA())</f>
        <v>4.263596972915451E-3</v>
      </c>
      <c r="P3335" s="44">
        <f>IFERROR(_xll.qlIndexFixing(ONIndex6M,I3335,TRUE,_xll.ohTrigger(RecalcTrigger,Trigger6M)),NA())</f>
        <v>4.1492690979882951E-3</v>
      </c>
      <c r="Q3335" s="145">
        <f>IFERROR(_xll.qlIndexFixing(ONIndex1Y,I3335,TRUE,_xll.ohTrigger(RecalcTrigger,Trigger1Y)),NA())</f>
        <v>4.4975015473447399E-3</v>
      </c>
    </row>
    <row r="3336" spans="2:17" x14ac:dyDescent="0.2">
      <c r="B3336" s="39" t="s">
        <v>42</v>
      </c>
      <c r="D3336" s="42">
        <f>_xll.qlCalendarAdvance(Calendar,$D3335,B3336,"f",FALSE)</f>
        <v>63150</v>
      </c>
      <c r="E3336" s="139">
        <f>_xll.qlInterestRateIndexValueDate(IndexON,D3336)</f>
        <v>63150</v>
      </c>
      <c r="F3336" s="155">
        <f>IFERROR(_xll.qlIndexFixing(IndexON,D3336,TRUE,_xll.ohTrigger(RecalcTrigger,TriggerON)),NA())</f>
        <v>4.0707380687887706E-3</v>
      </c>
      <c r="H3336" s="42">
        <f>_xll.qlCalendarAdvance(Calendar,$H3335,B3336,"f",FALSE)</f>
        <v>63150</v>
      </c>
      <c r="I3336" s="139">
        <f>_xll.qlInterestRateIndexValueDate(Index1M,$H3336)</f>
        <v>63152</v>
      </c>
      <c r="J3336" s="144">
        <f>IFERROR(_xll.qlIndexFixing(Index1M,$H3336,TRUE,_xll.ohTrigger(RecalcTrigger,Trigger1M)),NA())</f>
        <v>4.0188725985283603E-3</v>
      </c>
      <c r="K3336" s="44">
        <f>IFERROR(_xll.qlIndexFixing(Index3M,H3336,TRUE,_xll.ohTrigger(RecalcTrigger,Trigger3M)),NA())</f>
        <v>4.2710503872507403E-3</v>
      </c>
      <c r="L3336" s="44">
        <f>IFERROR(_xll.qlIndexFixing(Index6M,$H3336,TRUE,_xll.ohTrigger(RecalcTrigger,Trigger6M)),NA())</f>
        <v>4.1065093407178536E-3</v>
      </c>
      <c r="M3336" s="145">
        <f>IFERROR(_xll.qlIndexFixing(Index1Y,$H3336,TRUE,_xll.ohTrigger(RecalcTrigger,Trigger1Y)),NA())</f>
        <v>4.5192986821447501E-3</v>
      </c>
      <c r="N3336" s="144">
        <f>IFERROR(_xll.qlIndexFixing(ONIndex1M,I3336,TRUE,_xll.ohTrigger(RecalcTrigger,Trigger1M)),NA())</f>
        <v>4.016851512291808E-3</v>
      </c>
      <c r="O3336" s="44">
        <f>IFERROR(_xll.qlIndexFixing(ONIndex3M,I3336,TRUE,_xll.ohTrigger(RecalcTrigger,Trigger3M)),NA())</f>
        <v>4.2643702137468154E-3</v>
      </c>
      <c r="P3336" s="44">
        <f>IFERROR(_xll.qlIndexFixing(ONIndex6M,I3336,TRUE,_xll.ohTrigger(RecalcTrigger,Trigger6M)),NA())</f>
        <v>4.145661070191764E-3</v>
      </c>
      <c r="Q3336" s="145">
        <f>IFERROR(_xll.qlIndexFixing(ONIndex1Y,I3336,TRUE,_xll.ohTrigger(RecalcTrigger,Trigger1Y)),NA())</f>
        <v>4.4980752608214658E-3</v>
      </c>
    </row>
    <row r="3337" spans="2:17" x14ac:dyDescent="0.2">
      <c r="B3337" s="39" t="s">
        <v>42</v>
      </c>
      <c r="D3337" s="42">
        <f>_xll.qlCalendarAdvance(Calendar,$D3336,B3337,"f",FALSE)</f>
        <v>63157</v>
      </c>
      <c r="E3337" s="139">
        <f>_xll.qlInterestRateIndexValueDate(IndexON,D3337)</f>
        <v>63157</v>
      </c>
      <c r="F3337" s="155">
        <f>IFERROR(_xll.qlIndexFixing(IndexON,D3337,TRUE,_xll.ohTrigger(RecalcTrigger,TriggerON)),NA())</f>
        <v>4.0714970029043229E-3</v>
      </c>
      <c r="H3337" s="42">
        <f>_xll.qlCalendarAdvance(Calendar,$H3336,B3337,"f",FALSE)</f>
        <v>63157</v>
      </c>
      <c r="I3337" s="139">
        <f>_xll.qlInterestRateIndexValueDate(Index1M,$H3337)</f>
        <v>63159</v>
      </c>
      <c r="J3337" s="144">
        <f>IFERROR(_xll.qlIndexFixing(Index1M,$H3337,TRUE,_xll.ohTrigger(RecalcTrigger,Trigger1M)),NA())</f>
        <v>4.0195518809704733E-3</v>
      </c>
      <c r="K3337" s="44">
        <f>IFERROR(_xll.qlIndexFixing(Index3M,H3337,TRUE,_xll.ohTrigger(RecalcTrigger,Trigger3M)),NA())</f>
        <v>4.2716213451026164E-3</v>
      </c>
      <c r="L3337" s="44">
        <f>IFERROR(_xll.qlIndexFixing(Index6M,$H3337,TRUE,_xll.ohTrigger(RecalcTrigger,Trigger6M)),NA())</f>
        <v>4.1027884147857322E-3</v>
      </c>
      <c r="M3337" s="145">
        <f>IFERROR(_xll.qlIndexFixing(Index1Y,$H3337,TRUE,_xll.ohTrigger(RecalcTrigger,Trigger1Y)),NA())</f>
        <v>4.51965714933668E-3</v>
      </c>
      <c r="N3337" s="144">
        <f>IFERROR(_xll.qlIndexFixing(ONIndex1M,I3337,TRUE,_xll.ohTrigger(RecalcTrigger,Trigger1M)),NA())</f>
        <v>4.0176179177109361E-3</v>
      </c>
      <c r="O3337" s="44">
        <f>IFERROR(_xll.qlIndexFixing(ONIndex3M,I3337,TRUE,_xll.ohTrigger(RecalcTrigger,Trigger3M)),NA())</f>
        <v>4.2651359923873144E-3</v>
      </c>
      <c r="P3337" s="44">
        <f>IFERROR(_xll.qlIndexFixing(ONIndex6M,I3337,TRUE,_xll.ohTrigger(RecalcTrigger,Trigger6M)),NA())</f>
        <v>4.1420617722121023E-3</v>
      </c>
      <c r="Q3337" s="145">
        <f>IFERROR(_xll.qlIndexFixing(ONIndex1Y,I3337,TRUE,_xll.ohTrigger(RecalcTrigger,Trigger1Y)),NA())</f>
        <v>4.498641000916237E-3</v>
      </c>
    </row>
    <row r="3338" spans="2:17" x14ac:dyDescent="0.2">
      <c r="B3338" s="39" t="s">
        <v>42</v>
      </c>
      <c r="D3338" s="42">
        <f>_xll.qlCalendarAdvance(Calendar,$D3337,B3338,"f",FALSE)</f>
        <v>63164</v>
      </c>
      <c r="E3338" s="139">
        <f>_xll.qlInterestRateIndexValueDate(IndexON,D3338)</f>
        <v>63164</v>
      </c>
      <c r="F3338" s="155">
        <f>IFERROR(_xll.qlIndexFixing(IndexON,D3338,TRUE,_xll.ohTrigger(RecalcTrigger,TriggerON)),NA())</f>
        <v>4.0722493427747253E-3</v>
      </c>
      <c r="H3338" s="42">
        <f>_xll.qlCalendarAdvance(Calendar,$H3337,B3338,"f",FALSE)</f>
        <v>63164</v>
      </c>
      <c r="I3338" s="139">
        <f>_xll.qlInterestRateIndexValueDate(Index1M,$H3338)</f>
        <v>63166</v>
      </c>
      <c r="J3338" s="144">
        <f>IFERROR(_xll.qlIndexFixing(Index1M,$H3338,TRUE,_xll.ohTrigger(RecalcTrigger,Trigger1M)),NA())</f>
        <v>4.0203006181976919E-3</v>
      </c>
      <c r="K3338" s="44">
        <f>IFERROR(_xll.qlIndexFixing(Index3M,H3338,TRUE,_xll.ohTrigger(RecalcTrigger,Trigger3M)),NA())</f>
        <v>4.2723368149513163E-3</v>
      </c>
      <c r="L3338" s="44">
        <f>IFERROR(_xll.qlIndexFixing(Index6M,$H3338,TRUE,_xll.ohTrigger(RecalcTrigger,Trigger6M)),NA())</f>
        <v>4.0993004062711861E-3</v>
      </c>
      <c r="M3338" s="145">
        <f>IFERROR(_xll.qlIndexFixing(Index1Y,$H3338,TRUE,_xll.ohTrigger(RecalcTrigger,Trigger1Y)),NA())</f>
        <v>4.5200072433522658E-3</v>
      </c>
      <c r="N3338" s="144">
        <f>IFERROR(_xll.qlIndexFixing(ONIndex1M,I3338,TRUE,_xll.ohTrigger(RecalcTrigger,Trigger1M)),NA())</f>
        <v>4.0183775531854593E-3</v>
      </c>
      <c r="O3338" s="44">
        <f>IFERROR(_xll.qlIndexFixing(ONIndex3M,I3338,TRUE,_xll.ohTrigger(RecalcTrigger,Trigger3M)),NA())</f>
        <v>4.265894295967243E-3</v>
      </c>
      <c r="P3338" s="44">
        <f>IFERROR(_xll.qlIndexFixing(ONIndex6M,I3338,TRUE,_xll.ohTrigger(RecalcTrigger,Trigger6M)),NA())</f>
        <v>4.1384712193170969E-3</v>
      </c>
      <c r="Q3338" s="145">
        <f>IFERROR(_xll.qlIndexFixing(ONIndex1Y,I3338,TRUE,_xll.ohTrigger(RecalcTrigger,Trigger1Y)),NA())</f>
        <v>4.4991987538800515E-3</v>
      </c>
    </row>
    <row r="3339" spans="2:17" x14ac:dyDescent="0.2">
      <c r="B3339" s="39" t="s">
        <v>42</v>
      </c>
      <c r="D3339" s="42">
        <f>_xll.qlCalendarAdvance(Calendar,$D3338,B3339,"f",FALSE)</f>
        <v>63171</v>
      </c>
      <c r="E3339" s="139">
        <f>_xll.qlInterestRateIndexValueDate(IndexON,D3339)</f>
        <v>63171</v>
      </c>
      <c r="F3339" s="155">
        <f>IFERROR(_xll.qlIndexFixing(IndexON,D3339,TRUE,_xll.ohTrigger(RecalcTrigger,TriggerON)),NA())</f>
        <v>4.0729950771289936E-3</v>
      </c>
      <c r="H3339" s="42">
        <f>_xll.qlCalendarAdvance(Calendar,$H3338,B3339,"f",FALSE)</f>
        <v>63171</v>
      </c>
      <c r="I3339" s="139">
        <f>_xll.qlInterestRateIndexValueDate(Index1M,$H3339)</f>
        <v>63173</v>
      </c>
      <c r="J3339" s="144">
        <f>IFERROR(_xll.qlIndexFixing(Index1M,$H3339,TRUE,_xll.ohTrigger(RecalcTrigger,Trigger1M)),NA())</f>
        <v>4.0210425525041837E-3</v>
      </c>
      <c r="K3339" s="44">
        <f>IFERROR(_xll.qlIndexFixing(Index3M,H3339,TRUE,_xll.ohTrigger(RecalcTrigger,Trigger3M)),NA())</f>
        <v>4.2730447149095241E-3</v>
      </c>
      <c r="L3339" s="44">
        <f>IFERROR(_xll.qlIndexFixing(Index6M,$H3339,TRUE,_xll.ohTrigger(RecalcTrigger,Trigger6M)),NA())</f>
        <v>4.0958213674159418E-3</v>
      </c>
      <c r="M3339" s="145">
        <f>IFERROR(_xll.qlIndexFixing(Index1Y,$H3339,TRUE,_xll.ohTrigger(RecalcTrigger,Trigger1Y)),NA())</f>
        <v>4.5203489504304604E-3</v>
      </c>
      <c r="N3339" s="144">
        <f>IFERROR(_xll.qlIndexFixing(ONIndex1M,I3339,TRUE,_xll.ohTrigger(RecalcTrigger,Trigger1M)),NA())</f>
        <v>4.0191304070447131E-3</v>
      </c>
      <c r="O3339" s="44">
        <f>IFERROR(_xll.qlIndexFixing(ONIndex3M,I3339,TRUE,_xll.ohTrigger(RecalcTrigger,Trigger3M)),NA())</f>
        <v>4.2666451114570236E-3</v>
      </c>
      <c r="P3339" s="44">
        <f>IFERROR(_xll.qlIndexFixing(ONIndex6M,I3339,TRUE,_xll.ohTrigger(RecalcTrigger,Trigger6M)),NA())</f>
        <v>4.1348894262949187E-3</v>
      </c>
      <c r="Q3339" s="145">
        <f>IFERROR(_xll.qlIndexFixing(ONIndex1Y,I3339,TRUE,_xll.ohTrigger(RecalcTrigger,Trigger1Y)),NA())</f>
        <v>4.4997485060438436E-3</v>
      </c>
    </row>
    <row r="3340" spans="2:17" x14ac:dyDescent="0.2">
      <c r="B3340" s="39" t="s">
        <v>42</v>
      </c>
      <c r="D3340" s="42">
        <f>_xll.qlCalendarAdvance(Calendar,$D3339,B3340,"f",FALSE)</f>
        <v>63178</v>
      </c>
      <c r="E3340" s="139">
        <f>_xll.qlInterestRateIndexValueDate(IndexON,D3340)</f>
        <v>63178</v>
      </c>
      <c r="F3340" s="155">
        <f>IFERROR(_xll.qlIndexFixing(IndexON,D3340,TRUE,_xll.ohTrigger(RecalcTrigger,TriggerON)),NA())</f>
        <v>4.0737341943763994E-3</v>
      </c>
      <c r="H3340" s="42">
        <f>_xll.qlCalendarAdvance(Calendar,$H3339,B3340,"f",FALSE)</f>
        <v>63178</v>
      </c>
      <c r="I3340" s="139">
        <f>_xll.qlInterestRateIndexValueDate(Index1M,$H3340)</f>
        <v>63180</v>
      </c>
      <c r="J3340" s="144">
        <f>IFERROR(_xll.qlIndexFixing(Index1M,$H3340,TRUE,_xll.ohTrigger(RecalcTrigger,Trigger1M)),NA())</f>
        <v>4.0217776722817344E-3</v>
      </c>
      <c r="K3340" s="44">
        <f>IFERROR(_xll.qlIndexFixing(Index3M,H3340,TRUE,_xll.ohTrigger(RecalcTrigger,Trigger3M)),NA())</f>
        <v>4.2737450321466142E-3</v>
      </c>
      <c r="L3340" s="44">
        <f>IFERROR(_xll.qlIndexFixing(Index6M,$H3340,TRUE,_xll.ohTrigger(RecalcTrigger,Trigger6M)),NA())</f>
        <v>4.0923513131921972E-3</v>
      </c>
      <c r="M3340" s="145">
        <f>IFERROR(_xll.qlIndexFixing(Index1Y,$H3340,TRUE,_xll.ohTrigger(RecalcTrigger,Trigger1Y)),NA())</f>
        <v>4.5206822568113116E-3</v>
      </c>
      <c r="N3340" s="144">
        <f>IFERROR(_xll.qlIndexFixing(ONIndex1M,I3340,TRUE,_xll.ohTrigger(RecalcTrigger,Trigger1M)),NA())</f>
        <v>4.0199824927267258E-3</v>
      </c>
      <c r="O3340" s="44">
        <f>IFERROR(_xll.qlIndexFixing(ONIndex3M,I3340,TRUE,_xll.ohTrigger(RecalcTrigger,Trigger3M)),NA())</f>
        <v>4.2674940012155105E-3</v>
      </c>
      <c r="P3340" s="44">
        <f>IFERROR(_xll.qlIndexFixing(ONIndex6M,I3340,TRUE,_xll.ohTrigger(RecalcTrigger,Trigger6M)),NA())</f>
        <v>4.1308066942224997E-3</v>
      </c>
      <c r="Q3340" s="145">
        <f>IFERROR(_xll.qlIndexFixing(ONIndex1Y,I3340,TRUE,_xll.ohTrigger(RecalcTrigger,Trigger1Y)),NA())</f>
        <v>4.5003669797161194E-3</v>
      </c>
    </row>
    <row r="3341" spans="2:17" x14ac:dyDescent="0.2">
      <c r="B3341" s="39" t="s">
        <v>42</v>
      </c>
      <c r="D3341" s="42">
        <f>_xll.qlCalendarAdvance(Calendar,$D3340,B3341,"f",FALSE)</f>
        <v>63185</v>
      </c>
      <c r="E3341" s="139">
        <f>_xll.qlInterestRateIndexValueDate(IndexON,D3341)</f>
        <v>63185</v>
      </c>
      <c r="F3341" s="155">
        <f>IFERROR(_xll.qlIndexFixing(IndexON,D3341,TRUE,_xll.ohTrigger(RecalcTrigger,TriggerON)),NA())</f>
        <v>4.0744666835657029E-3</v>
      </c>
      <c r="H3341" s="42">
        <f>_xll.qlCalendarAdvance(Calendar,$H3340,B3341,"f",FALSE)</f>
        <v>63185</v>
      </c>
      <c r="I3341" s="139">
        <f>_xll.qlInterestRateIndexValueDate(Index1M,$H3341)</f>
        <v>63187</v>
      </c>
      <c r="J3341" s="144">
        <f>IFERROR(_xll.qlIndexFixing(Index1M,$H3341,TRUE,_xll.ohTrigger(RecalcTrigger,Trigger1M)),NA())</f>
        <v>4.0225059659196316E-3</v>
      </c>
      <c r="K3341" s="44">
        <f>IFERROR(_xll.qlIndexFixing(Index3M,H3341,TRUE,_xll.ohTrigger(RecalcTrigger,Trigger3M)),NA())</f>
        <v>4.2744377538337375E-3</v>
      </c>
      <c r="L3341" s="44">
        <f>IFERROR(_xll.qlIndexFixing(Index6M,$H3341,TRUE,_xll.ohTrigger(RecalcTrigger,Trigger6M)),NA())</f>
        <v>4.0888902585708344E-3</v>
      </c>
      <c r="M3341" s="145">
        <f>IFERROR(_xll.qlIndexFixing(Index1Y,$H3341,TRUE,_xll.ohTrigger(RecalcTrigger,Trigger1Y)),NA())</f>
        <v>4.5210071487346492E-3</v>
      </c>
      <c r="N3341" s="144">
        <f>IFERROR(_xll.qlIndexFixing(ONIndex1M,I3341,TRUE,_xll.ohTrigger(RecalcTrigger,Trigger1M)),NA())</f>
        <v>4.0206157238742435E-3</v>
      </c>
      <c r="O3341" s="44">
        <f>IFERROR(_xll.qlIndexFixing(ONIndex3M,I3341,TRUE,_xll.ohTrigger(RecalcTrigger,Trigger3M)),NA())</f>
        <v>4.2681242277264886E-3</v>
      </c>
      <c r="P3341" s="44">
        <f>IFERROR(_xll.qlIndexFixing(ONIndex6M,I3341,TRUE,_xll.ohTrigger(RecalcTrigger,Trigger6M)),NA())</f>
        <v>4.1277521800608952E-3</v>
      </c>
      <c r="Q3341" s="145">
        <f>IFERROR(_xll.qlIndexFixing(ONIndex1Y,I3341,TRUE,_xll.ohTrigger(RecalcTrigger,Trigger1Y)),NA())</f>
        <v>4.5008239530552885E-3</v>
      </c>
    </row>
    <row r="3342" spans="2:17" x14ac:dyDescent="0.2">
      <c r="B3342" s="39" t="s">
        <v>42</v>
      </c>
      <c r="D3342" s="42">
        <f>_xll.qlCalendarAdvance(Calendar,$D3341,B3342,"f",FALSE)</f>
        <v>63192</v>
      </c>
      <c r="E3342" s="139">
        <f>_xll.qlInterestRateIndexValueDate(IndexON,D3342)</f>
        <v>63192</v>
      </c>
      <c r="F3342" s="155">
        <f>IFERROR(_xll.qlIndexFixing(IndexON,D3342,TRUE,_xll.ohTrigger(RecalcTrigger,TriggerON)),NA())</f>
        <v>4.0751925330262395E-3</v>
      </c>
      <c r="H3342" s="42">
        <f>_xll.qlCalendarAdvance(Calendar,$H3341,B3342,"f",FALSE)</f>
        <v>63192</v>
      </c>
      <c r="I3342" s="139">
        <f>_xll.qlInterestRateIndexValueDate(Index1M,$H3342)</f>
        <v>63194</v>
      </c>
      <c r="J3342" s="144">
        <f>IFERROR(_xll.qlIndexFixing(Index1M,$H3342,TRUE,_xll.ohTrigger(RecalcTrigger,Trigger1M)),NA())</f>
        <v>4.0232274218146569E-3</v>
      </c>
      <c r="K3342" s="44">
        <f>IFERROR(_xll.qlIndexFixing(Index3M,H3342,TRUE,_xll.ohTrigger(RecalcTrigger,Trigger3M)),NA())</f>
        <v>4.2751228671420449E-3</v>
      </c>
      <c r="L3342" s="44">
        <f>IFERROR(_xll.qlIndexFixing(Index6M,$H3342,TRUE,_xll.ohTrigger(RecalcTrigger,Trigger6M)),NA())</f>
        <v>4.0856585401378119E-3</v>
      </c>
      <c r="M3342" s="145">
        <f>IFERROR(_xll.qlIndexFixing(Index1Y,$H3342,TRUE,_xll.ohTrigger(RecalcTrigger,Trigger1Y)),NA())</f>
        <v>4.521323612440082E-3</v>
      </c>
      <c r="N3342" s="144">
        <f>IFERROR(_xll.qlIndexFixing(ONIndex1M,I3342,TRUE,_xll.ohTrigger(RecalcTrigger,Trigger1M)),NA())</f>
        <v>4.0213481635831272E-3</v>
      </c>
      <c r="O3342" s="44">
        <f>IFERROR(_xll.qlIndexFixing(ONIndex3M,I3342,TRUE,_xll.ohTrigger(RecalcTrigger,Trigger3M)),NA())</f>
        <v>4.2688525027667623E-3</v>
      </c>
      <c r="P3342" s="44">
        <f>IFERROR(_xll.qlIndexFixing(ONIndex6M,I3342,TRUE,_xll.ohTrigger(RecalcTrigger,Trigger6M)),NA())</f>
        <v>4.1241967567451354E-3</v>
      </c>
      <c r="Q3342" s="145">
        <f>IFERROR(_xll.qlIndexFixing(ONIndex1Y,I3342,TRUE,_xll.ohTrigger(RecalcTrigger,Trigger1Y)),NA())</f>
        <v>4.5013496207246817E-3</v>
      </c>
    </row>
    <row r="3343" spans="2:17" x14ac:dyDescent="0.2">
      <c r="B3343" s="39" t="s">
        <v>42</v>
      </c>
      <c r="D3343" s="42">
        <f>_xll.qlCalendarAdvance(Calendar,$D3342,B3343,"f",FALSE)</f>
        <v>63199</v>
      </c>
      <c r="E3343" s="139">
        <f>_xll.qlInterestRateIndexValueDate(IndexON,D3343)</f>
        <v>63199</v>
      </c>
      <c r="F3343" s="155">
        <f>IFERROR(_xll.qlIndexFixing(IndexON,D3343,TRUE,_xll.ohTrigger(RecalcTrigger,TriggerON)),NA())</f>
        <v>4.0759117317268334E-3</v>
      </c>
      <c r="H3343" s="42">
        <f>_xll.qlCalendarAdvance(Calendar,$H3342,B3343,"f",FALSE)</f>
        <v>63199</v>
      </c>
      <c r="I3343" s="139">
        <f>_xll.qlInterestRateIndexValueDate(Index1M,$H3343)</f>
        <v>63201</v>
      </c>
      <c r="J3343" s="144">
        <f>IFERROR(_xll.qlIndexFixing(Index1M,$H3343,TRUE,_xll.ohTrigger(RecalcTrigger,Trigger1M)),NA())</f>
        <v>4.0239420283535998E-3</v>
      </c>
      <c r="K3343" s="44">
        <f>IFERROR(_xll.qlIndexFixing(Index3M,H3343,TRUE,_xll.ohTrigger(RecalcTrigger,Trigger3M)),NA())</f>
        <v>4.2758003592426874E-3</v>
      </c>
      <c r="L3343" s="44">
        <f>IFERROR(_xll.qlIndexFixing(Index6M,$H3343,TRUE,_xll.ohTrigger(RecalcTrigger,Trigger6M)),NA())</f>
        <v>4.0822149185673721E-3</v>
      </c>
      <c r="M3343" s="145">
        <f>IFERROR(_xll.qlIndexFixing(Index1Y,$H3343,TRUE,_xll.ohTrigger(RecalcTrigger,Trigger1Y)),NA())</f>
        <v>4.5216316341680956E-3</v>
      </c>
      <c r="N3343" s="144">
        <f>IFERROR(_xll.qlIndexFixing(ONIndex1M,I3343,TRUE,_xll.ohTrigger(RecalcTrigger,Trigger1M)),NA())</f>
        <v>4.0220737751539559E-3</v>
      </c>
      <c r="O3343" s="44">
        <f>IFERROR(_xll.qlIndexFixing(ONIndex3M,I3343,TRUE,_xll.ohTrigger(RecalcTrigger,Trigger3M)),NA())</f>
        <v>4.2695732386377472E-3</v>
      </c>
      <c r="P3343" s="44">
        <f>IFERROR(_xll.qlIndexFixing(ONIndex6M,I3343,TRUE,_xll.ohTrigger(RecalcTrigger,Trigger6M)),NA())</f>
        <v>4.1206501534141182E-3</v>
      </c>
      <c r="Q3343" s="145">
        <f>IFERROR(_xll.qlIndexFixing(ONIndex1Y,I3343,TRUE,_xll.ohTrigger(RecalcTrigger,Trigger1Y)),NA())</f>
        <v>4.5018672326779807E-3</v>
      </c>
    </row>
    <row r="3344" spans="2:17" x14ac:dyDescent="0.2">
      <c r="B3344" s="39" t="s">
        <v>42</v>
      </c>
      <c r="D3344" s="42">
        <f>_xll.qlCalendarAdvance(Calendar,$D3343,B3344,"f",FALSE)</f>
        <v>63206</v>
      </c>
      <c r="E3344" s="139">
        <f>_xll.qlInterestRateIndexValueDate(IndexON,D3344)</f>
        <v>63206</v>
      </c>
      <c r="F3344" s="155">
        <f>IFERROR(_xll.qlIndexFixing(IndexON,D3344,TRUE,_xll.ohTrigger(RecalcTrigger,TriggerON)),NA())</f>
        <v>4.0766242682366283E-3</v>
      </c>
      <c r="H3344" s="42">
        <f>_xll.qlCalendarAdvance(Calendar,$H3343,B3344,"f",FALSE)</f>
        <v>63206</v>
      </c>
      <c r="I3344" s="139">
        <f>_xll.qlInterestRateIndexValueDate(Index1M,$H3344)</f>
        <v>63208</v>
      </c>
      <c r="J3344" s="144">
        <f>IFERROR(_xll.qlIndexFixing(Index1M,$H3344,TRUE,_xll.ohTrigger(RecalcTrigger,Trigger1M)),NA())</f>
        <v>4.0246497739307441E-3</v>
      </c>
      <c r="K3344" s="44">
        <f>IFERROR(_xll.qlIndexFixing(Index3M,H3344,TRUE,_xll.ohTrigger(RecalcTrigger,Trigger3M)),NA())</f>
        <v>4.2764702173059277E-3</v>
      </c>
      <c r="L3344" s="44">
        <f>IFERROR(_xll.qlIndexFixing(Index6M,$H3344,TRUE,_xll.ohTrigger(RecalcTrigger,Trigger6M)),NA())</f>
        <v>4.078780340308447E-3</v>
      </c>
      <c r="M3344" s="145">
        <f>IFERROR(_xll.qlIndexFixing(Index1Y,$H3344,TRUE,_xll.ohTrigger(RecalcTrigger,Trigger1Y)),NA())</f>
        <v>4.5219312001589587E-3</v>
      </c>
      <c r="N3344" s="144">
        <f>IFERROR(_xll.qlIndexFixing(ONIndex1M,I3344,TRUE,_xll.ohTrigger(RecalcTrigger,Trigger1M)),NA())</f>
        <v>4.0227925472358095E-3</v>
      </c>
      <c r="O3344" s="44">
        <f>IFERROR(_xll.qlIndexFixing(ONIndex3M,I3344,TRUE,_xll.ohTrigger(RecalcTrigger,Trigger3M)),NA())</f>
        <v>4.2702864224697379E-3</v>
      </c>
      <c r="P3344" s="44">
        <f>IFERROR(_xll.qlIndexFixing(ONIndex6M,I3344,TRUE,_xll.ohTrigger(RecalcTrigger,Trigger6M)),NA())</f>
        <v>4.1171123848560143E-3</v>
      </c>
      <c r="Q3344" s="145">
        <f>IFERROR(_xll.qlIndexFixing(ONIndex1Y,I3344,TRUE,_xll.ohTrigger(RecalcTrigger,Trigger1Y)),NA())</f>
        <v>4.5023767754059918E-3</v>
      </c>
    </row>
    <row r="3345" spans="2:17" x14ac:dyDescent="0.2">
      <c r="B3345" s="39" t="s">
        <v>42</v>
      </c>
      <c r="D3345" s="42">
        <f>_xll.qlCalendarAdvance(Calendar,$D3344,B3345,"f",FALSE)</f>
        <v>63213</v>
      </c>
      <c r="E3345" s="139">
        <f>_xll.qlInterestRateIndexValueDate(IndexON,D3345)</f>
        <v>63213</v>
      </c>
      <c r="F3345" s="155">
        <f>IFERROR(_xll.qlIndexFixing(IndexON,D3345,TRUE,_xll.ohTrigger(RecalcTrigger,TriggerON)),NA())</f>
        <v>4.0773301311247678E-3</v>
      </c>
      <c r="H3345" s="42">
        <f>_xll.qlCalendarAdvance(Calendar,$H3344,B3345,"f",FALSE)</f>
        <v>63213</v>
      </c>
      <c r="I3345" s="139">
        <f>_xll.qlInterestRateIndexValueDate(Index1M,$H3345)</f>
        <v>63215</v>
      </c>
      <c r="J3345" s="144">
        <f>IFERROR(_xll.qlIndexFixing(Index1M,$H3345,TRUE,_xll.ohTrigger(RecalcTrigger,Trigger1M)),NA())</f>
        <v>4.0253506469328793E-3</v>
      </c>
      <c r="K3345" s="44">
        <f>IFERROR(_xll.qlIndexFixing(Index3M,H3345,TRUE,_xll.ohTrigger(RecalcTrigger,Trigger3M)),NA())</f>
        <v>4.2771324285029166E-3</v>
      </c>
      <c r="L3345" s="44">
        <f>IFERROR(_xll.qlIndexFixing(Index6M,$H3345,TRUE,_xll.ohTrigger(RecalcTrigger,Trigger6M)),NA())</f>
        <v>4.0753548203351347E-3</v>
      </c>
      <c r="M3345" s="145">
        <f>IFERROR(_xll.qlIndexFixing(Index1Y,$H3345,TRUE,_xll.ohTrigger(RecalcTrigger,Trigger1Y)),NA())</f>
        <v>4.5222222966533748E-3</v>
      </c>
      <c r="N3345" s="144">
        <f>IFERROR(_xll.qlIndexFixing(ONIndex1M,I3345,TRUE,_xll.ohTrigger(RecalcTrigger,Trigger1M)),NA())</f>
        <v>4.0235044683178955E-3</v>
      </c>
      <c r="O3345" s="44">
        <f>IFERROR(_xll.qlIndexFixing(ONIndex3M,I3345,TRUE,_xll.ohTrigger(RecalcTrigger,Trigger3M)),NA())</f>
        <v>4.2709920416328373E-3</v>
      </c>
      <c r="P3345" s="44">
        <f>IFERROR(_xll.qlIndexFixing(ONIndex6M,I3345,TRUE,_xll.ohTrigger(RecalcTrigger,Trigger6M)),NA())</f>
        <v>4.1135834661787385E-3</v>
      </c>
      <c r="Q3345" s="145">
        <f>IFERROR(_xll.qlIndexFixing(ONIndex1Y,I3345,TRUE,_xll.ohTrigger(RecalcTrigger,Trigger1Y)),NA())</f>
        <v>4.5028782353195851E-3</v>
      </c>
    </row>
    <row r="3346" spans="2:17" x14ac:dyDescent="0.2">
      <c r="B3346" s="39" t="s">
        <v>42</v>
      </c>
      <c r="D3346" s="42">
        <f>_xll.qlCalendarAdvance(Calendar,$D3345,B3346,"f",FALSE)</f>
        <v>63220</v>
      </c>
      <c r="E3346" s="139">
        <f>_xll.qlInterestRateIndexValueDate(IndexON,D3346)</f>
        <v>63220</v>
      </c>
      <c r="F3346" s="155">
        <f>IFERROR(_xll.qlIndexFixing(IndexON,D3346,TRUE,_xll.ohTrigger(RecalcTrigger,TriggerON)),NA())</f>
        <v>4.0780293093600761E-3</v>
      </c>
      <c r="H3346" s="42">
        <f>_xll.qlCalendarAdvance(Calendar,$H3345,B3346,"f",FALSE)</f>
        <v>63220</v>
      </c>
      <c r="I3346" s="139">
        <f>_xll.qlInterestRateIndexValueDate(Index1M,$H3346)</f>
        <v>63222</v>
      </c>
      <c r="J3346" s="144">
        <f>IFERROR(_xll.qlIndexFixing(Index1M,$H3346,TRUE,_xll.ohTrigger(RecalcTrigger,Trigger1M)),NA())</f>
        <v>4.0257584336808195E-3</v>
      </c>
      <c r="K3346" s="44">
        <f>IFERROR(_xll.qlIndexFixing(Index3M,H3346,TRUE,_xll.ohTrigger(RecalcTrigger,Trigger3M)),NA())</f>
        <v>4.2777162421164493E-3</v>
      </c>
      <c r="L3346" s="44">
        <f>IFERROR(_xll.qlIndexFixing(Index6M,$H3346,TRUE,_xll.ohTrigger(RecalcTrigger,Trigger6M)),NA())</f>
        <v>4.0719383736175603E-3</v>
      </c>
      <c r="M3346" s="145">
        <f>IFERROR(_xll.qlIndexFixing(Index1Y,$H3346,TRUE,_xll.ohTrigger(RecalcTrigger,Trigger1Y)),NA())</f>
        <v>4.5225049098922675E-3</v>
      </c>
      <c r="N3346" s="144">
        <f>IFERROR(_xll.qlIndexFixing(ONIndex1M,I3346,TRUE,_xll.ohTrigger(RecalcTrigger,Trigger1M)),NA())</f>
        <v>4.0242095264897415E-3</v>
      </c>
      <c r="O3346" s="44">
        <f>IFERROR(_xll.qlIndexFixing(ONIndex3M,I3346,TRUE,_xll.ohTrigger(RecalcTrigger,Trigger3M)),NA())</f>
        <v>4.2716900832573401E-3</v>
      </c>
      <c r="P3346" s="44">
        <f>IFERROR(_xll.qlIndexFixing(ONIndex6M,I3346,TRUE,_xll.ohTrigger(RecalcTrigger,Trigger6M)),NA())</f>
        <v>4.1100634123303337E-3</v>
      </c>
      <c r="Q3346" s="145">
        <f>IFERROR(_xll.qlIndexFixing(ONIndex1Y,I3346,TRUE,_xll.ohTrigger(RecalcTrigger,Trigger1Y)),NA())</f>
        <v>4.5033715985098866E-3</v>
      </c>
    </row>
    <row r="3347" spans="2:17" x14ac:dyDescent="0.2">
      <c r="B3347" s="39" t="s">
        <v>42</v>
      </c>
      <c r="D3347" s="42">
        <f>_xll.qlCalendarAdvance(Calendar,$D3346,B3347,"f",FALSE)</f>
        <v>63227</v>
      </c>
      <c r="E3347" s="139">
        <f>_xll.qlInterestRateIndexValueDate(IndexON,D3347)</f>
        <v>63227</v>
      </c>
      <c r="F3347" s="155">
        <f>IFERROR(_xll.qlIndexFixing(IndexON,D3347,TRUE,_xll.ohTrigger(RecalcTrigger,TriggerON)),NA())</f>
        <v>4.0787217911919527E-3</v>
      </c>
      <c r="H3347" s="42">
        <f>_xll.qlCalendarAdvance(Calendar,$H3346,B3347,"f",FALSE)</f>
        <v>63227</v>
      </c>
      <c r="I3347" s="139">
        <f>_xll.qlInterestRateIndexValueDate(Index1M,$H3347)</f>
        <v>63229</v>
      </c>
      <c r="J3347" s="144">
        <f>IFERROR(_xll.qlIndexFixing(Index1M,$H3347,TRUE,_xll.ohTrigger(RecalcTrigger,Trigger1M)),NA())</f>
        <v>4.0264474696776499E-3</v>
      </c>
      <c r="K3347" s="44">
        <f>IFERROR(_xll.qlIndexFixing(Index3M,H3347,TRUE,_xll.ohTrigger(RecalcTrigger,Trigger3M)),NA())</f>
        <v>4.2783636638201129E-3</v>
      </c>
      <c r="L3347" s="44">
        <f>IFERROR(_xll.qlIndexFixing(Index6M,$H3347,TRUE,_xll.ohTrigger(RecalcTrigger,Trigger6M)),NA())</f>
        <v>4.068531015128057E-3</v>
      </c>
      <c r="M3347" s="145">
        <f>IFERROR(_xll.qlIndexFixing(Index1Y,$H3347,TRUE,_xll.ohTrigger(RecalcTrigger,Trigger1Y)),NA())</f>
        <v>4.5227790261163437E-3</v>
      </c>
      <c r="N3347" s="144">
        <f>IFERROR(_xll.qlIndexFixing(ONIndex1M,I3347,TRUE,_xll.ohTrigger(RecalcTrigger,Trigger1M)),NA())</f>
        <v>4.024907710240555E-3</v>
      </c>
      <c r="O3347" s="44">
        <f>IFERROR(_xll.qlIndexFixing(ONIndex3M,I3347,TRUE,_xll.ohTrigger(RecalcTrigger,Trigger3M)),NA())</f>
        <v>4.2723805343136689E-3</v>
      </c>
      <c r="P3347" s="44">
        <f>IFERROR(_xll.qlIndexFixing(ONIndex6M,I3347,TRUE,_xll.ohTrigger(RecalcTrigger,Trigger6M)),NA())</f>
        <v>4.1065522382588426E-3</v>
      </c>
      <c r="Q3347" s="145">
        <f>IFERROR(_xll.qlIndexFixing(ONIndex1Y,I3347,TRUE,_xll.ohTrigger(RecalcTrigger,Trigger1Y)),NA())</f>
        <v>4.5038568514677024E-3</v>
      </c>
    </row>
    <row r="3348" spans="2:17" x14ac:dyDescent="0.2">
      <c r="B3348" s="39" t="s">
        <v>42</v>
      </c>
      <c r="D3348" s="42">
        <f>_xll.qlCalendarAdvance(Calendar,$D3347,B3348,"f",FALSE)</f>
        <v>63234</v>
      </c>
      <c r="E3348" s="139">
        <f>_xll.qlInterestRateIndexValueDate(IndexON,D3348)</f>
        <v>63234</v>
      </c>
      <c r="F3348" s="155">
        <f>IFERROR(_xll.qlIndexFixing(IndexON,D3348,TRUE,_xll.ohTrigger(RecalcTrigger,TriggerON)),NA())</f>
        <v>4.0794075657490936E-3</v>
      </c>
      <c r="H3348" s="42">
        <f>_xll.qlCalendarAdvance(Calendar,$H3347,B3348,"f",FALSE)</f>
        <v>63234</v>
      </c>
      <c r="I3348" s="139">
        <f>_xll.qlInterestRateIndexValueDate(Index1M,$H3348)</f>
        <v>63236</v>
      </c>
      <c r="J3348" s="144">
        <f>IFERROR(_xll.qlIndexFixing(Index1M,$H3348,TRUE,_xll.ohTrigger(RecalcTrigger,Trigger1M)),NA())</f>
        <v>4.0271296018969316E-3</v>
      </c>
      <c r="K3348" s="44">
        <f>IFERROR(_xll.qlIndexFixing(Index3M,H3348,TRUE,_xll.ohTrigger(RecalcTrigger,Trigger3M)),NA())</f>
        <v>4.2790034011798289E-3</v>
      </c>
      <c r="L3348" s="44">
        <f>IFERROR(_xll.qlIndexFixing(Index6M,$H3348,TRUE,_xll.ohTrigger(RecalcTrigger,Trigger6M)),NA())</f>
        <v>4.065132759838515E-3</v>
      </c>
      <c r="M3348" s="145">
        <f>IFERROR(_xll.qlIndexFixing(Index1Y,$H3348,TRUE,_xll.ohTrigger(RecalcTrigger,Trigger1Y)),NA())</f>
        <v>4.5230446315669632E-3</v>
      </c>
      <c r="N3348" s="144">
        <f>IFERROR(_xll.qlIndexFixing(ONIndex1M,I3348,TRUE,_xll.ohTrigger(RecalcTrigger,Trigger1M)),NA())</f>
        <v>4.0255990079796078E-3</v>
      </c>
      <c r="O3348" s="44">
        <f>IFERROR(_xll.qlIndexFixing(ONIndex3M,I3348,TRUE,_xll.ohTrigger(RecalcTrigger,Trigger3M)),NA())</f>
        <v>4.2730633822518627E-3</v>
      </c>
      <c r="P3348" s="44">
        <f>IFERROR(_xll.qlIndexFixing(ONIndex6M,I3348,TRUE,_xll.ohTrigger(RecalcTrigger,Trigger6M)),NA())</f>
        <v>4.1030499591521163E-3</v>
      </c>
      <c r="Q3348" s="145">
        <f>IFERROR(_xll.qlIndexFixing(ONIndex1Y,I3348,TRUE,_xll.ohTrigger(RecalcTrigger,Trigger1Y)),NA())</f>
        <v>4.5043339802042226E-3</v>
      </c>
    </row>
    <row r="3349" spans="2:17" x14ac:dyDescent="0.2">
      <c r="B3349" s="39" t="s">
        <v>42</v>
      </c>
      <c r="D3349" s="42">
        <f>_xll.qlCalendarAdvance(Calendar,$D3348,B3349,"f",FALSE)</f>
        <v>63241</v>
      </c>
      <c r="E3349" s="139">
        <f>_xll.qlInterestRateIndexValueDate(IndexON,D3349)</f>
        <v>63241</v>
      </c>
      <c r="F3349" s="155">
        <f>IFERROR(_xll.qlIndexFixing(IndexON,D3349,TRUE,_xll.ohTrigger(RecalcTrigger,TriggerON)),NA())</f>
        <v>4.0800866214407705E-3</v>
      </c>
      <c r="H3349" s="42">
        <f>_xll.qlCalendarAdvance(Calendar,$H3348,B3349,"f",FALSE)</f>
        <v>63241</v>
      </c>
      <c r="I3349" s="139">
        <f>_xll.qlInterestRateIndexValueDate(Index1M,$H3349)</f>
        <v>63243</v>
      </c>
      <c r="J3349" s="144">
        <f>IFERROR(_xll.qlIndexFixing(Index1M,$H3349,TRUE,_xll.ohTrigger(RecalcTrigger,Trigger1M)),NA())</f>
        <v>4.0278048187365146E-3</v>
      </c>
      <c r="K3349" s="44">
        <f>IFERROR(_xll.qlIndexFixing(Index3M,H3349,TRUE,_xll.ohTrigger(RecalcTrigger,Trigger3M)),NA())</f>
        <v>4.2796354413627159E-3</v>
      </c>
      <c r="L3349" s="44">
        <f>IFERROR(_xll.qlIndexFixing(Index6M,$H3349,TRUE,_xll.ohTrigger(RecalcTrigger,Trigger6M)),NA())</f>
        <v>4.0617436227199429E-3</v>
      </c>
      <c r="M3349" s="145">
        <f>IFERROR(_xll.qlIndexFixing(Index1Y,$H3349,TRUE,_xll.ohTrigger(RecalcTrigger,Trigger1Y)),NA())</f>
        <v>4.5233017124859266E-3</v>
      </c>
      <c r="N3349" s="144">
        <f>IFERROR(_xll.qlIndexFixing(ONIndex1M,I3349,TRUE,_xll.ohTrigger(RecalcTrigger,Trigger1M)),NA())</f>
        <v>4.0262834082760435E-3</v>
      </c>
      <c r="O3349" s="44">
        <f>IFERROR(_xll.qlIndexFixing(ONIndex3M,I3349,TRUE,_xll.ohTrigger(RecalcTrigger,Trigger3M)),NA())</f>
        <v>4.273738614202216E-3</v>
      </c>
      <c r="P3349" s="44">
        <f>IFERROR(_xll.qlIndexFixing(ONIndex6M,I3349,TRUE,_xll.ohTrigger(RecalcTrigger,Trigger6M)),NA())</f>
        <v>4.0995565897983255E-3</v>
      </c>
      <c r="Q3349" s="145">
        <f>IFERROR(_xll.qlIndexFixing(ONIndex1Y,I3349,TRUE,_xll.ohTrigger(RecalcTrigger,Trigger1Y)),NA())</f>
        <v>4.5048029714500615E-3</v>
      </c>
    </row>
    <row r="3350" spans="2:17" x14ac:dyDescent="0.2">
      <c r="B3350" s="39" t="s">
        <v>42</v>
      </c>
      <c r="D3350" s="42">
        <f>_xll.qlCalendarAdvance(Calendar,$D3349,B3350,"f",FALSE)</f>
        <v>63248</v>
      </c>
      <c r="E3350" s="139">
        <f>_xll.qlInterestRateIndexValueDate(IndexON,D3350)</f>
        <v>63248</v>
      </c>
      <c r="F3350" s="155">
        <f>IFERROR(_xll.qlIndexFixing(IndexON,D3350,TRUE,_xll.ohTrigger(RecalcTrigger,TriggerON)),NA())</f>
        <v>4.0807589470759353E-3</v>
      </c>
      <c r="H3350" s="42">
        <f>_xll.qlCalendarAdvance(Calendar,$H3349,B3350,"f",FALSE)</f>
        <v>63248</v>
      </c>
      <c r="I3350" s="139">
        <f>_xll.qlInterestRateIndexValueDate(Index1M,$H3350)</f>
        <v>63250</v>
      </c>
      <c r="J3350" s="144">
        <f>IFERROR(_xll.qlIndexFixing(Index1M,$H3350,TRUE,_xll.ohTrigger(RecalcTrigger,Trigger1M)),NA())</f>
        <v>4.0287515171058552E-3</v>
      </c>
      <c r="K3350" s="44">
        <f>IFERROR(_xll.qlIndexFixing(Index3M,H3350,TRUE,_xll.ohTrigger(RecalcTrigger,Trigger3M)),NA())</f>
        <v>4.2804652995857059E-3</v>
      </c>
      <c r="L3350" s="44">
        <f>IFERROR(_xll.qlIndexFixing(Index6M,$H3350,TRUE,_xll.ohTrigger(RecalcTrigger,Trigger6M)),NA())</f>
        <v>4.0572871992157694E-3</v>
      </c>
      <c r="M3350" s="145">
        <f>IFERROR(_xll.qlIndexFixing(Index1Y,$H3350,TRUE,_xll.ohTrigger(RecalcTrigger,Trigger1Y)),NA())</f>
        <v>4.5235502551145964E-3</v>
      </c>
      <c r="N3350" s="144">
        <f>IFERROR(_xll.qlIndexFixing(ONIndex1M,I3350,TRUE,_xll.ohTrigger(RecalcTrigger,Trigger1M)),NA())</f>
        <v>4.0269608992993255E-3</v>
      </c>
      <c r="O3350" s="44">
        <f>IFERROR(_xll.qlIndexFixing(ONIndex3M,I3350,TRUE,_xll.ohTrigger(RecalcTrigger,Trigger3M)),NA())</f>
        <v>4.2744062172150876E-3</v>
      </c>
      <c r="P3350" s="44">
        <f>IFERROR(_xll.qlIndexFixing(ONIndex6M,I3350,TRUE,_xll.ohTrigger(RecalcTrigger,Trigger6M)),NA())</f>
        <v>4.0960721452254489E-3</v>
      </c>
      <c r="Q3350" s="145">
        <f>IFERROR(_xll.qlIndexFixing(ONIndex1Y,I3350,TRUE,_xll.ohTrigger(RecalcTrigger,Trigger1Y)),NA())</f>
        <v>4.505263811216409E-3</v>
      </c>
    </row>
    <row r="3351" spans="2:17" x14ac:dyDescent="0.2">
      <c r="B3351" s="39" t="s">
        <v>42</v>
      </c>
      <c r="D3351" s="42">
        <f>_xll.qlCalendarAdvance(Calendar,$D3350,B3351,"f",FALSE)</f>
        <v>63255</v>
      </c>
      <c r="E3351" s="139">
        <f>_xll.qlInterestRateIndexValueDate(IndexON,D3351)</f>
        <v>63255</v>
      </c>
      <c r="F3351" s="155">
        <f>IFERROR(_xll.qlIndexFixing(IndexON,D3351,TRUE,_xll.ohTrigger(RecalcTrigger,TriggerON)),NA())</f>
        <v>4.0814245313836039E-3</v>
      </c>
      <c r="H3351" s="42">
        <f>_xll.qlCalendarAdvance(Calendar,$H3350,B3351,"f",FALSE)</f>
        <v>63255</v>
      </c>
      <c r="I3351" s="139">
        <f>_xll.qlInterestRateIndexValueDate(Index1M,$H3351)</f>
        <v>63257</v>
      </c>
      <c r="J3351" s="144">
        <f>IFERROR(_xll.qlIndexFixing(Index1M,$H3351,TRUE,_xll.ohTrigger(RecalcTrigger,Trigger1M)),NA())</f>
        <v>4.0294109109104137E-3</v>
      </c>
      <c r="K3351" s="44">
        <f>IFERROR(_xll.qlIndexFixing(Index3M,H3351,TRUE,_xll.ohTrigger(RecalcTrigger,Trigger3M)),NA())</f>
        <v>4.2810802663771092E-3</v>
      </c>
      <c r="L3351" s="44">
        <f>IFERROR(_xll.qlIndexFixing(Index6M,$H3351,TRUE,_xll.ohTrigger(RecalcTrigger,Trigger6M)),NA())</f>
        <v>4.0539194480840399E-3</v>
      </c>
      <c r="M3351" s="145">
        <f>IFERROR(_xll.qlIndexFixing(Index1Y,$H3351,TRUE,_xll.ohTrigger(RecalcTrigger,Trigger1Y)),NA())</f>
        <v>4.5237902456943344E-3</v>
      </c>
      <c r="N3351" s="144">
        <f>IFERROR(_xll.qlIndexFixing(ONIndex1M,I3351,TRUE,_xll.ohTrigger(RecalcTrigger,Trigger1M)),NA())</f>
        <v>4.0276314696185977E-3</v>
      </c>
      <c r="O3351" s="44">
        <f>IFERROR(_xll.qlIndexFixing(ONIndex3M,I3351,TRUE,_xll.ohTrigger(RecalcTrigger,Trigger3M)),NA())</f>
        <v>4.2750661786605804E-3</v>
      </c>
      <c r="P3351" s="44">
        <f>IFERROR(_xll.qlIndexFixing(ONIndex6M,I3351,TRUE,_xll.ohTrigger(RecalcTrigger,Trigger6M)),NA())</f>
        <v>4.0925966403815295E-3</v>
      </c>
      <c r="Q3351" s="145">
        <f>IFERROR(_xll.qlIndexFixing(ONIndex1Y,I3351,TRUE,_xll.ohTrigger(RecalcTrigger,Trigger1Y)),NA())</f>
        <v>4.5057164858341991E-3</v>
      </c>
    </row>
    <row r="3352" spans="2:17" x14ac:dyDescent="0.2">
      <c r="B3352" s="39" t="s">
        <v>42</v>
      </c>
      <c r="D3352" s="42">
        <f>_xll.qlCalendarAdvance(Calendar,$D3351,B3352,"f",FALSE)</f>
        <v>63262</v>
      </c>
      <c r="E3352" s="139">
        <f>_xll.qlInterestRateIndexValueDate(IndexON,D3352)</f>
        <v>63262</v>
      </c>
      <c r="F3352" s="155">
        <f>IFERROR(_xll.qlIndexFixing(IndexON,D3352,TRUE,_xll.ohTrigger(RecalcTrigger,TriggerON)),NA())</f>
        <v>4.082083362773048E-3</v>
      </c>
      <c r="H3352" s="42">
        <f>_xll.qlCalendarAdvance(Calendar,$H3351,B3352,"f",FALSE)</f>
        <v>63262</v>
      </c>
      <c r="I3352" s="139">
        <f>_xll.qlInterestRateIndexValueDate(Index1M,$H3352)</f>
        <v>63264</v>
      </c>
      <c r="J3352" s="144">
        <f>IFERROR(_xll.qlIndexFixing(Index1M,$H3352,TRUE,_xll.ohTrigger(RecalcTrigger,Trigger1M)),NA())</f>
        <v>4.0300633508849604E-3</v>
      </c>
      <c r="K3352" s="44">
        <f>IFERROR(_xll.qlIndexFixing(Index3M,H3352,TRUE,_xll.ohTrigger(RecalcTrigger,Trigger3M)),NA())</f>
        <v>4.2816874944849054E-3</v>
      </c>
      <c r="L3352" s="44">
        <f>IFERROR(_xll.qlIndexFixing(Index6M,$H3352,TRUE,_xll.ohTrigger(RecalcTrigger,Trigger6M)),NA())</f>
        <v>4.050560866058644E-3</v>
      </c>
      <c r="M3352" s="145">
        <f>IFERROR(_xll.qlIndexFixing(Index1Y,$H3352,TRUE,_xll.ohTrigger(RecalcTrigger,Trigger1Y)),NA())</f>
        <v>4.5240216704675968E-3</v>
      </c>
      <c r="N3352" s="144">
        <f>IFERROR(_xll.qlIndexFixing(ONIndex1M,I3352,TRUE,_xll.ohTrigger(RecalcTrigger,Trigger1M)),NA())</f>
        <v>4.0282951074033235E-3</v>
      </c>
      <c r="O3352" s="44">
        <f>IFERROR(_xll.qlIndexFixing(ONIndex3M,I3352,TRUE,_xll.ohTrigger(RecalcTrigger,Trigger3M)),NA())</f>
        <v>4.2757184855890529E-3</v>
      </c>
      <c r="P3352" s="44">
        <f>IFERROR(_xll.qlIndexFixing(ONIndex6M,I3352,TRUE,_xll.ohTrigger(RecalcTrigger,Trigger6M)),NA())</f>
        <v>4.0891300903744821E-3</v>
      </c>
      <c r="Q3352" s="145">
        <f>IFERROR(_xll.qlIndexFixing(ONIndex1Y,I3352,TRUE,_xll.ohTrigger(RecalcTrigger,Trigger1Y)),NA())</f>
        <v>4.5061609818741744E-3</v>
      </c>
    </row>
    <row r="3353" spans="2:17" x14ac:dyDescent="0.2">
      <c r="B3353" s="39" t="s">
        <v>42</v>
      </c>
      <c r="D3353" s="42">
        <f>_xll.qlCalendarAdvance(Calendar,$D3352,B3353,"f",FALSE)</f>
        <v>63269</v>
      </c>
      <c r="E3353" s="139">
        <f>_xll.qlInterestRateIndexValueDate(IndexON,D3353)</f>
        <v>63269</v>
      </c>
      <c r="F3353" s="155">
        <f>IFERROR(_xll.qlIndexFixing(IndexON,D3353,TRUE,_xll.ohTrigger(RecalcTrigger,TriggerON)),NA())</f>
        <v>4.0827354302930274E-3</v>
      </c>
      <c r="H3353" s="42">
        <f>_xll.qlCalendarAdvance(Calendar,$H3352,B3353,"f",FALSE)</f>
        <v>63269</v>
      </c>
      <c r="I3353" s="139">
        <f>_xll.qlInterestRateIndexValueDate(Index1M,$H3353)</f>
        <v>63271</v>
      </c>
      <c r="J3353" s="144">
        <f>IFERROR(_xll.qlIndexFixing(Index1M,$H3353,TRUE,_xll.ohTrigger(RecalcTrigger,Trigger1M)),NA())</f>
        <v>4.0307088254237788E-3</v>
      </c>
      <c r="K3353" s="44">
        <f>IFERROR(_xll.qlIndexFixing(Index3M,H3353,TRUE,_xll.ohTrigger(RecalcTrigger,Trigger3M)),NA())</f>
        <v>4.2822869710819637E-3</v>
      </c>
      <c r="L3353" s="44">
        <f>IFERROR(_xll.qlIndexFixing(Index6M,$H3353,TRUE,_xll.ohTrigger(RecalcTrigger,Trigger6M)),NA())</f>
        <v>4.0472114681116928E-3</v>
      </c>
      <c r="M3353" s="145">
        <f>IFERROR(_xll.qlIndexFixing(Index1Y,$H3353,TRUE,_xll.ohTrigger(RecalcTrigger,Trigger1Y)),NA())</f>
        <v>4.5242445156768417E-3</v>
      </c>
      <c r="N3353" s="144">
        <f>IFERROR(_xll.qlIndexFixing(ONIndex1M,I3353,TRUE,_xll.ohTrigger(RecalcTrigger,Trigger1M)),NA())</f>
        <v>4.0291381511181612E-3</v>
      </c>
      <c r="O3353" s="44">
        <f>IFERROR(_xll.qlIndexFixing(ONIndex3M,I3353,TRUE,_xll.ohTrigger(RecalcTrigger,Trigger3M)),NA())</f>
        <v>4.2765458980476012E-3</v>
      </c>
      <c r="P3353" s="44">
        <f>IFERROR(_xll.qlIndexFixing(ONIndex6M,I3353,TRUE,_xll.ohTrigger(RecalcTrigger,Trigger6M)),NA())</f>
        <v>4.0846862796151129E-3</v>
      </c>
      <c r="Q3353" s="145">
        <f>IFERROR(_xll.qlIndexFixing(ONIndex1Y,I3353,TRUE,_xll.ohTrigger(RecalcTrigger,Trigger1Y)),NA())</f>
        <v>4.506720436836531E-3</v>
      </c>
    </row>
    <row r="3354" spans="2:17" x14ac:dyDescent="0.2">
      <c r="B3354" s="39" t="s">
        <v>42</v>
      </c>
      <c r="D3354" s="42">
        <f>_xll.qlCalendarAdvance(Calendar,$D3353,B3354,"f",FALSE)</f>
        <v>63276</v>
      </c>
      <c r="E3354" s="139">
        <f>_xll.qlInterestRateIndexValueDate(IndexON,D3354)</f>
        <v>63276</v>
      </c>
      <c r="F3354" s="155">
        <f>IFERROR(_xll.qlIndexFixing(IndexON,D3354,TRUE,_xll.ohTrigger(RecalcTrigger,TriggerON)),NA())</f>
        <v>4.083380722272878E-3</v>
      </c>
      <c r="H3354" s="42">
        <f>_xll.qlCalendarAdvance(Calendar,$H3353,B3354,"f",FALSE)</f>
        <v>63276</v>
      </c>
      <c r="I3354" s="139">
        <f>_xll.qlInterestRateIndexValueDate(Index1M,$H3354)</f>
        <v>63278</v>
      </c>
      <c r="J3354" s="144">
        <f>IFERROR(_xll.qlIndexFixing(Index1M,$H3354,TRUE,_xll.ohTrigger(RecalcTrigger,Trigger1M)),NA())</f>
        <v>4.0311444748129281E-3</v>
      </c>
      <c r="K3354" s="44">
        <f>IFERROR(_xll.qlIndexFixing(Index3M,H3354,TRUE,_xll.ohTrigger(RecalcTrigger,Trigger3M)),NA())</f>
        <v>4.2828786833394167E-3</v>
      </c>
      <c r="L3354" s="44">
        <f>IFERROR(_xll.qlIndexFixing(Index6M,$H3354,TRUE,_xll.ohTrigger(RecalcTrigger,Trigger6M)),NA())</f>
        <v>4.0445094733118324E-3</v>
      </c>
      <c r="M3354" s="145">
        <f>IFERROR(_xll.qlIndexFixing(Index1Y,$H3354,TRUE,_xll.ohTrigger(RecalcTrigger,Trigger1Y)),NA())</f>
        <v>4.5244587675640872E-3</v>
      </c>
      <c r="N3354" s="144">
        <f>IFERROR(_xll.qlIndexFixing(ONIndex1M,I3354,TRUE,_xll.ohTrigger(RecalcTrigger,Trigger1M)),NA())</f>
        <v>4.0296015395657747E-3</v>
      </c>
      <c r="O3354" s="44">
        <f>IFERROR(_xll.qlIndexFixing(ONIndex3M,I3354,TRUE,_xll.ohTrigger(RecalcTrigger,Trigger3M)),NA())</f>
        <v>4.2770000849756684E-3</v>
      </c>
      <c r="P3354" s="44">
        <f>IFERROR(_xll.qlIndexFixing(ONIndex6M,I3354,TRUE,_xll.ohTrigger(RecalcTrigger,Trigger6M)),NA())</f>
        <v>4.0822239145033024E-3</v>
      </c>
      <c r="Q3354" s="145">
        <f>IFERROR(_xll.qlIndexFixing(ONIndex1Y,I3354,TRUE,_xll.ohTrigger(RecalcTrigger,Trigger1Y)),NA())</f>
        <v>4.5070253827450557E-3</v>
      </c>
    </row>
    <row r="3355" spans="2:17" x14ac:dyDescent="0.2">
      <c r="B3355" s="39" t="s">
        <v>42</v>
      </c>
      <c r="D3355" s="42">
        <f>_xll.qlCalendarAdvance(Calendar,$D3354,B3355,"f",FALSE)</f>
        <v>63283</v>
      </c>
      <c r="E3355" s="139">
        <f>_xll.qlInterestRateIndexValueDate(IndexON,D3355)</f>
        <v>63283</v>
      </c>
      <c r="F3355" s="155">
        <f>IFERROR(_xll.qlIndexFixing(IndexON,D3355,TRUE,_xll.ohTrigger(RecalcTrigger,TriggerON)),NA())</f>
        <v>4.0840192276814236E-3</v>
      </c>
      <c r="H3355" s="42">
        <f>_xll.qlCalendarAdvance(Calendar,$H3354,B3355,"f",FALSE)</f>
        <v>63283</v>
      </c>
      <c r="I3355" s="139">
        <f>_xll.qlInterestRateIndexValueDate(Index1M,$H3355)</f>
        <v>63285</v>
      </c>
      <c r="J3355" s="144">
        <f>IFERROR(_xll.qlIndexFixing(Index1M,$H3355,TRUE,_xll.ohTrigger(RecalcTrigger,Trigger1M)),NA())</f>
        <v>4.0319788317563776E-3</v>
      </c>
      <c r="K3355" s="44">
        <f>IFERROR(_xll.qlIndexFixing(Index3M,H3355,TRUE,_xll.ohTrigger(RecalcTrigger,Trigger3M)),NA())</f>
        <v>4.2833969055258506E-3</v>
      </c>
      <c r="L3355" s="44">
        <f>IFERROR(_xll.qlIndexFixing(Index6M,$H3355,TRUE,_xll.ohTrigger(RecalcTrigger,Trigger6M)),NA())</f>
        <v>4.041176610791221E-3</v>
      </c>
      <c r="M3355" s="145">
        <f>IFERROR(_xll.qlIndexFixing(Index1Y,$H3355,TRUE,_xll.ohTrigger(RecalcTrigger,Trigger1Y)),NA())</f>
        <v>4.5246644123724472E-3</v>
      </c>
      <c r="N3355" s="144">
        <f>IFERROR(_xll.qlIndexFixing(ONIndex1M,I3355,TRUE,_xll.ohTrigger(RecalcTrigger,Trigger1M)),NA())</f>
        <v>4.0302443106821073E-3</v>
      </c>
      <c r="O3355" s="44">
        <f>IFERROR(_xll.qlIndexFixing(ONIndex3M,I3355,TRUE,_xll.ohTrigger(RecalcTrigger,Trigger3M)),NA())</f>
        <v>4.2776293516944008E-3</v>
      </c>
      <c r="P3355" s="44">
        <f>IFERROR(_xll.qlIndexFixing(ONIndex6M,I3355,TRUE,_xll.ohTrigger(RecalcTrigger,Trigger6M)),NA())</f>
        <v>4.0787843186951278E-3</v>
      </c>
      <c r="Q3355" s="145">
        <f>IFERROR(_xll.qlIndexFixing(ONIndex1Y,I3355,TRUE,_xll.ohTrigger(RecalcTrigger,Trigger1Y)),NA())</f>
        <v>4.5074452602378301E-3</v>
      </c>
    </row>
    <row r="3356" spans="2:17" x14ac:dyDescent="0.2">
      <c r="B3356" s="39" t="s">
        <v>42</v>
      </c>
      <c r="D3356" s="42">
        <f>_xll.qlCalendarAdvance(Calendar,$D3355,B3356,"f",FALSE)</f>
        <v>63290</v>
      </c>
      <c r="E3356" s="139">
        <f>_xll.qlInterestRateIndexValueDate(IndexON,D3356)</f>
        <v>63290</v>
      </c>
      <c r="F3356" s="155">
        <f>IFERROR(_xll.qlIndexFixing(IndexON,D3356,TRUE,_xll.ohTrigger(RecalcTrigger,TriggerON)),NA())</f>
        <v>4.0846509350078719E-3</v>
      </c>
      <c r="H3356" s="42">
        <f>_xll.qlCalendarAdvance(Calendar,$H3355,B3356,"f",FALSE)</f>
        <v>63290</v>
      </c>
      <c r="I3356" s="139">
        <f>_xll.qlInterestRateIndexValueDate(Index1M,$H3356)</f>
        <v>63292</v>
      </c>
      <c r="J3356" s="144">
        <f>IFERROR(_xll.qlIndexFixing(Index1M,$H3356,TRUE,_xll.ohTrigger(RecalcTrigger,Trigger1M)),NA())</f>
        <v>4.0326033403312311E-3</v>
      </c>
      <c r="K3356" s="44">
        <f>IFERROR(_xll.qlIndexFixing(Index3M,H3356,TRUE,_xll.ohTrigger(RecalcTrigger,Trigger3M)),NA())</f>
        <v>4.2839736026062695E-3</v>
      </c>
      <c r="L3356" s="44">
        <f>IFERROR(_xll.qlIndexFixing(Index6M,$H3356,TRUE,_xll.ohTrigger(RecalcTrigger,Trigger6M)),NA())</f>
        <v>4.0378529736525984E-3</v>
      </c>
      <c r="M3356" s="145">
        <f>IFERROR(_xll.qlIndexFixing(Index1Y,$H3356,TRUE,_xll.ohTrigger(RecalcTrigger,Trigger1Y)),NA())</f>
        <v>4.5250081530667785E-3</v>
      </c>
      <c r="N3356" s="144">
        <f>IFERROR(_xll.qlIndexFixing(ONIndex1M,I3356,TRUE,_xll.ohTrigger(RecalcTrigger,Trigger1M)),NA())</f>
        <v>4.030880102980916E-3</v>
      </c>
      <c r="O3356" s="44">
        <f>IFERROR(_xll.qlIndexFixing(ONIndex3M,I3356,TRUE,_xll.ohTrigger(RecalcTrigger,Trigger3M)),NA())</f>
        <v>4.2782509127370361E-3</v>
      </c>
      <c r="P3356" s="44">
        <f>IFERROR(_xll.qlIndexFixing(ONIndex6M,I3356,TRUE,_xll.ohTrigger(RecalcTrigger,Trigger6M)),NA())</f>
        <v>4.0753537376758686E-3</v>
      </c>
      <c r="Q3356" s="145">
        <f>IFERROR(_xll.qlIndexFixing(ONIndex1Y,I3356,TRUE,_xll.ohTrigger(RecalcTrigger,Trigger1Y)),NA())</f>
        <v>4.5078569042367178E-3</v>
      </c>
    </row>
    <row r="3357" spans="2:17" x14ac:dyDescent="0.2">
      <c r="B3357" s="39" t="s">
        <v>42</v>
      </c>
      <c r="D3357" s="42">
        <f>_xll.qlCalendarAdvance(Calendar,$D3356,B3357,"f",FALSE)</f>
        <v>63297</v>
      </c>
      <c r="E3357" s="139">
        <f>_xll.qlInterestRateIndexValueDate(IndexON,D3357)</f>
        <v>63297</v>
      </c>
      <c r="F3357" s="155">
        <f>IFERROR(_xll.qlIndexFixing(IndexON,D3357,TRUE,_xll.ohTrigger(RecalcTrigger,TriggerON)),NA())</f>
        <v>4.085275833141111E-3</v>
      </c>
      <c r="H3357" s="42">
        <f>_xll.qlCalendarAdvance(Calendar,$H3356,B3357,"f",FALSE)</f>
        <v>63297</v>
      </c>
      <c r="I3357" s="139">
        <f>_xll.qlInterestRateIndexValueDate(Index1M,$H3357)</f>
        <v>63299</v>
      </c>
      <c r="J3357" s="144">
        <f>IFERROR(_xll.qlIndexFixing(Index1M,$H3357,TRUE,_xll.ohTrigger(RecalcTrigger,Trigger1M)),NA())</f>
        <v>4.0332208370374989E-3</v>
      </c>
      <c r="K3357" s="44">
        <f>IFERROR(_xll.qlIndexFixing(Index3M,H3357,TRUE,_xll.ohTrigger(RecalcTrigger,Trigger3M)),NA())</f>
        <v>4.2845424978694754E-3</v>
      </c>
      <c r="L3357" s="44">
        <f>IFERROR(_xll.qlIndexFixing(Index6M,$H3357,TRUE,_xll.ohTrigger(RecalcTrigger,Trigger6M)),NA())</f>
        <v>4.0345385768667209E-3</v>
      </c>
      <c r="M3357" s="145">
        <f>IFERROR(_xll.qlIndexFixing(Index1Y,$H3357,TRUE,_xll.ohTrigger(RecalcTrigger,Trigger1Y)),NA())</f>
        <v>4.5250498257232152E-3</v>
      </c>
      <c r="N3357" s="144">
        <f>IFERROR(_xll.qlIndexFixing(ONIndex1M,I3357,TRUE,_xll.ohTrigger(RecalcTrigger,Trigger1M)),NA())</f>
        <v>4.0315089047915365E-3</v>
      </c>
      <c r="O3357" s="44">
        <f>IFERROR(_xll.qlIndexFixing(ONIndex3M,I3357,TRUE,_xll.ohTrigger(RecalcTrigger,Trigger3M)),NA())</f>
        <v>4.2788647553138048E-3</v>
      </c>
      <c r="P3357" s="44">
        <f>IFERROR(_xll.qlIndexFixing(ONIndex6M,I3357,TRUE,_xll.ohTrigger(RecalcTrigger,Trigger6M)),NA())</f>
        <v>4.0719321863136315E-3</v>
      </c>
      <c r="Q3357" s="145">
        <f>IFERROR(_xll.qlIndexFixing(ONIndex1Y,I3357,TRUE,_xll.ohTrigger(RecalcTrigger,Trigger1Y)),NA())</f>
        <v>4.5082603009927169E-3</v>
      </c>
    </row>
    <row r="3358" spans="2:17" x14ac:dyDescent="0.2">
      <c r="B3358" s="39" t="s">
        <v>42</v>
      </c>
      <c r="D3358" s="42">
        <f>_xll.qlCalendarAdvance(Calendar,$D3357,B3358,"f",FALSE)</f>
        <v>63304</v>
      </c>
      <c r="E3358" s="139">
        <f>_xll.qlInterestRateIndexValueDate(IndexON,D3358)</f>
        <v>63304</v>
      </c>
      <c r="F3358" s="155">
        <f>IFERROR(_xll.qlIndexFixing(IndexON,D3358,TRUE,_xll.ohTrigger(RecalcTrigger,TriggerON)),NA())</f>
        <v>4.0858939104904124E-3</v>
      </c>
      <c r="H3358" s="42">
        <f>_xll.qlCalendarAdvance(Calendar,$H3357,B3358,"f",FALSE)</f>
        <v>63304</v>
      </c>
      <c r="I3358" s="139">
        <f>_xll.qlInterestRateIndexValueDate(Index1M,$H3358)</f>
        <v>63306</v>
      </c>
      <c r="J3358" s="144">
        <f>IFERROR(_xll.qlIndexFixing(Index1M,$H3358,TRUE,_xll.ohTrigger(RecalcTrigger,Trigger1M)),NA())</f>
        <v>4.0338313102644685E-3</v>
      </c>
      <c r="K3358" s="44">
        <f>IFERROR(_xll.qlIndexFixing(Index3M,H3358,TRUE,_xll.ohTrigger(RecalcTrigger,Trigger3M)),NA())</f>
        <v>4.2851035784844116E-3</v>
      </c>
      <c r="L3358" s="44">
        <f>IFERROR(_xll.qlIndexFixing(Index6M,$H3358,TRUE,_xll.ohTrigger(RecalcTrigger,Trigger6M)),NA())</f>
        <v>4.0312334354069661E-3</v>
      </c>
      <c r="M3358" s="145">
        <f>IFERROR(_xll.qlIndexFixing(Index1Y,$H3358,TRUE,_xll.ohTrigger(RecalcTrigger,Trigger1Y)),NA())</f>
        <v>4.525229566752071E-3</v>
      </c>
      <c r="N3358" s="144">
        <f>IFERROR(_xll.qlIndexFixing(ONIndex1M,I3358,TRUE,_xll.ohTrigger(RecalcTrigger,Trigger1M)),NA())</f>
        <v>4.0322189609653947E-3</v>
      </c>
      <c r="O3358" s="44">
        <f>IFERROR(_xll.qlIndexFixing(ONIndex3M,I3358,TRUE,_xll.ohTrigger(RecalcTrigger,Trigger3M)),NA())</f>
        <v>4.2795568217979252E-3</v>
      </c>
      <c r="P3358" s="44">
        <f>IFERROR(_xll.qlIndexFixing(ONIndex6M,I3358,TRUE,_xll.ohTrigger(RecalcTrigger,Trigger6M)),NA())</f>
        <v>4.0680329179654251E-3</v>
      </c>
      <c r="Q3358" s="145">
        <f>IFERROR(_xll.qlIndexFixing(ONIndex1Y,I3358,TRUE,_xll.ohTrigger(RecalcTrigger,Trigger1Y)),NA())</f>
        <v>4.5087112096631188E-3</v>
      </c>
    </row>
    <row r="3359" spans="2:17" x14ac:dyDescent="0.2">
      <c r="B3359" s="39" t="s">
        <v>42</v>
      </c>
      <c r="D3359" s="42">
        <f>_xll.qlCalendarAdvance(Calendar,$D3358,B3359,"f",FALSE)</f>
        <v>63311</v>
      </c>
      <c r="E3359" s="139">
        <f>_xll.qlInterestRateIndexValueDate(IndexON,D3359)</f>
        <v>63311</v>
      </c>
      <c r="F3359" s="155">
        <f>IFERROR(_xll.qlIndexFixing(IndexON,D3359,TRUE,_xll.ohTrigger(RecalcTrigger,TriggerON)),NA())</f>
        <v>4.0865051560246002E-3</v>
      </c>
      <c r="H3359" s="42">
        <f>_xll.qlCalendarAdvance(Calendar,$H3358,B3359,"f",FALSE)</f>
        <v>63311</v>
      </c>
      <c r="I3359" s="139">
        <f>_xll.qlInterestRateIndexValueDate(Index1M,$H3359)</f>
        <v>63313</v>
      </c>
      <c r="J3359" s="144">
        <f>IFERROR(_xll.qlIndexFixing(Index1M,$H3359,TRUE,_xll.ohTrigger(RecalcTrigger,Trigger1M)),NA())</f>
        <v>4.0344347484064236E-3</v>
      </c>
      <c r="K3359" s="44">
        <f>IFERROR(_xll.qlIndexFixing(Index3M,H3359,TRUE,_xll.ohTrigger(RecalcTrigger,Trigger3M)),NA())</f>
        <v>4.2857203305108997E-3</v>
      </c>
      <c r="L3359" s="44">
        <f>IFERROR(_xll.qlIndexFixing(Index6M,$H3359,TRUE,_xll.ohTrigger(RecalcTrigger,Trigger6M)),NA())</f>
        <v>4.0273087844733269E-3</v>
      </c>
      <c r="M3359" s="145">
        <f>IFERROR(_xll.qlIndexFixing(Index1Y,$H3359,TRUE,_xll.ohTrigger(RecalcTrigger,Trigger1Y)),NA())</f>
        <v>4.5254006456747157E-3</v>
      </c>
      <c r="N3359" s="144">
        <f>IFERROR(_xll.qlIndexFixing(ONIndex1M,I3359,TRUE,_xll.ohTrigger(RecalcTrigger,Trigger1M)),NA())</f>
        <v>4.0327454909050431E-3</v>
      </c>
      <c r="O3359" s="44">
        <f>IFERROR(_xll.qlIndexFixing(ONIndex3M,I3359,TRUE,_xll.ohTrigger(RecalcTrigger,Trigger3M)),NA())</f>
        <v>4.2800692335909218E-3</v>
      </c>
      <c r="P3359" s="44">
        <f>IFERROR(_xll.qlIndexFixing(ONIndex6M,I3359,TRUE,_xll.ohTrigger(RecalcTrigger,Trigger6M)),NA())</f>
        <v>4.0651162326721391E-3</v>
      </c>
      <c r="Q3359" s="145">
        <f>IFERROR(_xll.qlIndexFixing(ONIndex1Y,I3359,TRUE,_xll.ohTrigger(RecalcTrigger,Trigger1Y)),NA())</f>
        <v>4.5090422981797218E-3</v>
      </c>
    </row>
    <row r="3360" spans="2:17" x14ac:dyDescent="0.2">
      <c r="B3360" s="39" t="s">
        <v>42</v>
      </c>
      <c r="D3360" s="42">
        <f>_xll.qlCalendarAdvance(Calendar,$D3359,B3360,"f",FALSE)</f>
        <v>63318</v>
      </c>
      <c r="E3360" s="139">
        <f>_xll.qlInterestRateIndexValueDate(IndexON,D3360)</f>
        <v>63318</v>
      </c>
      <c r="F3360" s="155">
        <f>IFERROR(_xll.qlIndexFixing(IndexON,D3360,TRUE,_xll.ohTrigger(RecalcTrigger,TriggerON)),NA())</f>
        <v>4.087109558152946E-3</v>
      </c>
      <c r="H3360" s="42">
        <f>_xll.qlCalendarAdvance(Calendar,$H3359,B3360,"f",FALSE)</f>
        <v>63318</v>
      </c>
      <c r="I3360" s="139">
        <f>_xll.qlInterestRateIndexValueDate(Index1M,$H3360)</f>
        <v>63320</v>
      </c>
      <c r="J3360" s="144">
        <f>IFERROR(_xll.qlIndexFixing(Index1M,$H3360,TRUE,_xll.ohTrigger(RecalcTrigger,Trigger1M)),NA())</f>
        <v>4.0350311398501537E-3</v>
      </c>
      <c r="K3360" s="44">
        <f>IFERROR(_xll.qlIndexFixing(Index3M,H3360,TRUE,_xll.ohTrigger(RecalcTrigger,Trigger3M)),NA())</f>
        <v>4.2862651873210034E-3</v>
      </c>
      <c r="L3360" s="44">
        <f>IFERROR(_xll.qlIndexFixing(Index6M,$H3360,TRUE,_xll.ohTrigger(RecalcTrigger,Trigger6M)),NA())</f>
        <v>4.0240240942756413E-3</v>
      </c>
      <c r="M3360" s="145">
        <f>IFERROR(_xll.qlIndexFixing(Index1Y,$H3360,TRUE,_xll.ohTrigger(RecalcTrigger,Trigger1Y)),NA())</f>
        <v>4.5255630487351399E-3</v>
      </c>
      <c r="N3360" s="144">
        <f>IFERROR(_xll.qlIndexFixing(ONIndex1M,I3360,TRUE,_xll.ohTrigger(RecalcTrigger,Trigger1M)),NA())</f>
        <v>4.0333532519465365E-3</v>
      </c>
      <c r="O3360" s="44">
        <f>IFERROR(_xll.qlIndexFixing(ONIndex3M,I3360,TRUE,_xll.ohTrigger(RecalcTrigger,Trigger3M)),NA())</f>
        <v>4.2806598435518595E-3</v>
      </c>
      <c r="P3360" s="44">
        <f>IFERROR(_xll.qlIndexFixing(ONIndex6M,I3360,TRUE,_xll.ohTrigger(RecalcTrigger,Trigger6M)),NA())</f>
        <v>4.0617218603689054E-3</v>
      </c>
      <c r="Q3360" s="145">
        <f>IFERROR(_xll.qlIndexFixing(ONIndex1Y,I3360,TRUE,_xll.ohTrigger(RecalcTrigger,Trigger1Y)),NA())</f>
        <v>4.5094208712725958E-3</v>
      </c>
    </row>
    <row r="3361" spans="2:17" x14ac:dyDescent="0.2">
      <c r="B3361" s="39" t="s">
        <v>42</v>
      </c>
      <c r="D3361" s="42">
        <f>_xll.qlCalendarAdvance(Calendar,$D3360,B3361,"f",FALSE)</f>
        <v>63325</v>
      </c>
      <c r="E3361" s="139">
        <f>_xll.qlInterestRateIndexValueDate(IndexON,D3361)</f>
        <v>63325</v>
      </c>
      <c r="F3361" s="155">
        <f>IFERROR(_xll.qlIndexFixing(IndexON,D3361,TRUE,_xll.ohTrigger(RecalcTrigger,TriggerON)),NA())</f>
        <v>4.0877071057643377E-3</v>
      </c>
      <c r="H3361" s="42">
        <f>_xll.qlCalendarAdvance(Calendar,$H3360,B3361,"f",FALSE)</f>
        <v>63325</v>
      </c>
      <c r="I3361" s="139">
        <f>_xll.qlInterestRateIndexValueDate(Index1M,$H3361)</f>
        <v>63327</v>
      </c>
      <c r="J3361" s="144">
        <f>IFERROR(_xll.qlIndexFixing(Index1M,$H3361,TRUE,_xll.ohTrigger(RecalcTrigger,Trigger1M)),NA())</f>
        <v>4.0356204729949385E-3</v>
      </c>
      <c r="K3361" s="44">
        <f>IFERROR(_xll.qlIndexFixing(Index3M,H3361,TRUE,_xll.ohTrigger(RecalcTrigger,Trigger3M)),NA())</f>
        <v>4.2868021899876855E-3</v>
      </c>
      <c r="L3361" s="44">
        <f>IFERROR(_xll.qlIndexFixing(Index6M,$H3361,TRUE,_xll.ohTrigger(RecalcTrigger,Trigger6M)),NA())</f>
        <v>4.0207487079281191E-3</v>
      </c>
      <c r="M3361" s="145">
        <f>IFERROR(_xll.qlIndexFixing(Index1Y,$H3361,TRUE,_xll.ohTrigger(RecalcTrigger,Trigger1Y)),NA())</f>
        <v>4.5257167621764573E-3</v>
      </c>
      <c r="N3361" s="144">
        <f>IFERROR(_xll.qlIndexFixing(ONIndex1M,I3361,TRUE,_xll.ohTrigger(RecalcTrigger,Trigger1M)),NA())</f>
        <v>4.0339539761369281E-3</v>
      </c>
      <c r="O3361" s="44">
        <f>IFERROR(_xll.qlIndexFixing(ONIndex3M,I3361,TRUE,_xll.ohTrigger(RecalcTrigger,Trigger3M)),NA())</f>
        <v>4.2812426838878537E-3</v>
      </c>
      <c r="P3361" s="44">
        <f>IFERROR(_xll.qlIndexFixing(ONIndex6M,I3361,TRUE,_xll.ohTrigger(RecalcTrigger,Trigger6M)),NA())</f>
        <v>4.0583365776747371E-3</v>
      </c>
      <c r="Q3361" s="145">
        <f>IFERROR(_xll.qlIndexFixing(ONIndex1Y,I3361,TRUE,_xll.ohTrigger(RecalcTrigger,Trigger1Y)),NA())</f>
        <v>4.5097911422864456E-3</v>
      </c>
    </row>
    <row r="3362" spans="2:17" x14ac:dyDescent="0.2">
      <c r="B3362" s="39" t="s">
        <v>42</v>
      </c>
      <c r="D3362" s="42">
        <f>_xll.qlCalendarAdvance(Calendar,$D3361,B3362,"f",FALSE)</f>
        <v>63332</v>
      </c>
      <c r="E3362" s="139">
        <f>_xll.qlInterestRateIndexValueDate(IndexON,D3362)</f>
        <v>63332</v>
      </c>
      <c r="F3362" s="155">
        <f>IFERROR(_xll.qlIndexFixing(IndexON,D3362,TRUE,_xll.ohTrigger(RecalcTrigger,TriggerON)),NA())</f>
        <v>4.0882977874279192E-3</v>
      </c>
      <c r="H3362" s="42">
        <f>_xll.qlCalendarAdvance(Calendar,$H3361,B3362,"f",FALSE)</f>
        <v>63332</v>
      </c>
      <c r="I3362" s="139">
        <f>_xll.qlInterestRateIndexValueDate(Index1M,$H3362)</f>
        <v>63334</v>
      </c>
      <c r="J3362" s="144">
        <f>IFERROR(_xll.qlIndexFixing(Index1M,$H3362,TRUE,_xll.ohTrigger(RecalcTrigger,Trigger1M)),NA())</f>
        <v>4.0362027362275676E-3</v>
      </c>
      <c r="K3362" s="44">
        <f>IFERROR(_xll.qlIndexFixing(Index3M,H3362,TRUE,_xll.ohTrigger(RecalcTrigger,Trigger3M)),NA())</f>
        <v>4.2873313256846833E-3</v>
      </c>
      <c r="L3362" s="44">
        <f>IFERROR(_xll.qlIndexFixing(Index6M,$H3362,TRUE,_xll.ohTrigger(RecalcTrigger,Trigger6M)),NA())</f>
        <v>4.0174826404037302E-3</v>
      </c>
      <c r="M3362" s="145">
        <f>IFERROR(_xll.qlIndexFixing(Index1Y,$H3362,TRUE,_xll.ohTrigger(RecalcTrigger,Trigger1Y)),NA())</f>
        <v>4.5258617722435347E-3</v>
      </c>
      <c r="N3362" s="144">
        <f>IFERROR(_xll.qlIndexFixing(ONIndex1M,I3362,TRUE,_xll.ohTrigger(RecalcTrigger,Trigger1M)),NA())</f>
        <v>4.0345476518854895E-3</v>
      </c>
      <c r="O3362" s="44">
        <f>IFERROR(_xll.qlIndexFixing(ONIndex3M,I3362,TRUE,_xll.ohTrigger(RecalcTrigger,Trigger3M)),NA())</f>
        <v>4.2818177417291992E-3</v>
      </c>
      <c r="P3362" s="44">
        <f>IFERROR(_xll.qlIndexFixing(ONIndex6M,I3362,TRUE,_xll.ohTrigger(RecalcTrigger,Trigger6M)),NA())</f>
        <v>4.0549603996975492E-3</v>
      </c>
      <c r="Q3362" s="145">
        <f>IFERROR(_xll.qlIndexFixing(ONIndex1Y,I3362,TRUE,_xll.ohTrigger(RecalcTrigger,Trigger1Y)),NA())</f>
        <v>4.5101530976321413E-3</v>
      </c>
    </row>
    <row r="3363" spans="2:17" x14ac:dyDescent="0.2">
      <c r="B3363" s="39" t="s">
        <v>42</v>
      </c>
      <c r="D3363" s="42">
        <f>_xll.qlCalendarAdvance(Calendar,$D3362,B3363,"f",FALSE)</f>
        <v>63339</v>
      </c>
      <c r="E3363" s="139">
        <f>_xll.qlInterestRateIndexValueDate(IndexON,D3363)</f>
        <v>63339</v>
      </c>
      <c r="F3363" s="155">
        <f>IFERROR(_xll.qlIndexFixing(IndexON,D3363,TRUE,_xll.ohTrigger(RecalcTrigger,TriggerON)),NA())</f>
        <v>4.0888815919526422E-3</v>
      </c>
      <c r="H3363" s="42">
        <f>_xll.qlCalendarAdvance(Calendar,$H3362,B3363,"f",FALSE)</f>
        <v>63339</v>
      </c>
      <c r="I3363" s="139">
        <f>_xll.qlInterestRateIndexValueDate(Index1M,$H3363)</f>
        <v>63341</v>
      </c>
      <c r="J3363" s="144">
        <f>IFERROR(_xll.qlIndexFixing(Index1M,$H3363,TRUE,_xll.ohTrigger(RecalcTrigger,Trigger1M)),NA())</f>
        <v>4.0367779179398267E-3</v>
      </c>
      <c r="K3363" s="44">
        <f>IFERROR(_xll.qlIndexFixing(Index3M,H3363,TRUE,_xll.ohTrigger(RecalcTrigger,Trigger3M)),NA())</f>
        <v>4.287852581583128E-3</v>
      </c>
      <c r="L3363" s="44">
        <f>IFERROR(_xll.qlIndexFixing(Index6M,$H3363,TRUE,_xll.ohTrigger(RecalcTrigger,Trigger6M)),NA())</f>
        <v>4.0148470820097265E-3</v>
      </c>
      <c r="M3363" s="145">
        <f>IFERROR(_xll.qlIndexFixing(Index1Y,$H3363,TRUE,_xll.ohTrigger(RecalcTrigger,Trigger1Y)),NA())</f>
        <v>4.5259980651807998E-3</v>
      </c>
      <c r="N3363" s="144">
        <f>IFERROR(_xll.qlIndexFixing(ONIndex1M,I3363,TRUE,_xll.ohTrigger(RecalcTrigger,Trigger1M)),NA())</f>
        <v>4.0351342676814284E-3</v>
      </c>
      <c r="O3363" s="44">
        <f>IFERROR(_xll.qlIndexFixing(ONIndex3M,I3363,TRUE,_xll.ohTrigger(RecalcTrigger,Trigger3M)),NA())</f>
        <v>4.2823850041262546E-3</v>
      </c>
      <c r="P3363" s="44">
        <f>IFERROR(_xll.qlIndexFixing(ONIndex6M,I3363,TRUE,_xll.ohTrigger(RecalcTrigger,Trigger6M)),NA())</f>
        <v>4.0515933413054483E-3</v>
      </c>
      <c r="Q3363" s="145">
        <f>IFERROR(_xll.qlIndexFixing(ONIndex1Y,I3363,TRUE,_xll.ohTrigger(RecalcTrigger,Trigger1Y)),NA())</f>
        <v>4.5105067237205532E-3</v>
      </c>
    </row>
    <row r="3364" spans="2:17" x14ac:dyDescent="0.2">
      <c r="B3364" s="39" t="s">
        <v>42</v>
      </c>
      <c r="D3364" s="42">
        <f>_xll.qlCalendarAdvance(Calendar,$D3363,B3364,"f",FALSE)</f>
        <v>63346</v>
      </c>
      <c r="E3364" s="139">
        <f>_xll.qlInterestRateIndexValueDate(IndexON,D3364)</f>
        <v>63346</v>
      </c>
      <c r="F3364" s="155">
        <f>IFERROR(_xll.qlIndexFixing(IndexON,D3364,TRUE,_xll.ohTrigger(RecalcTrigger,TriggerON)),NA())</f>
        <v>4.0894585079076506E-3</v>
      </c>
      <c r="H3364" s="42">
        <f>_xll.qlCalendarAdvance(Calendar,$H3363,B3364,"f",FALSE)</f>
        <v>63346</v>
      </c>
      <c r="I3364" s="139">
        <f>_xll.qlInterestRateIndexValueDate(Index1M,$H3364)</f>
        <v>63348</v>
      </c>
      <c r="J3364" s="144">
        <f>IFERROR(_xll.qlIndexFixing(Index1M,$H3364,TRUE,_xll.ohTrigger(RecalcTrigger,Trigger1M)),NA())</f>
        <v>4.0373460065235012E-3</v>
      </c>
      <c r="K3364" s="44">
        <f>IFERROR(_xll.qlIndexFixing(Index3M,H3364,TRUE,_xll.ohTrigger(RecalcTrigger,Trigger3M)),NA())</f>
        <v>4.288365944852413E-3</v>
      </c>
      <c r="L3364" s="44">
        <f>IFERROR(_xll.qlIndexFixing(Index6M,$H3364,TRUE,_xll.ohTrigger(RecalcTrigger,Trigger6M)),NA())</f>
        <v>4.0115977869144446E-3</v>
      </c>
      <c r="M3364" s="145">
        <f>IFERROR(_xll.qlIndexFixing(Index1Y,$H3364,TRUE,_xll.ohTrigger(RecalcTrigger,Trigger1Y)),NA())</f>
        <v>4.526125627232461E-3</v>
      </c>
      <c r="N3364" s="144">
        <f>IFERROR(_xll.qlIndexFixing(ONIndex1M,I3364,TRUE,_xll.ohTrigger(RecalcTrigger,Trigger1M)),NA())</f>
        <v>4.0357138118540803E-3</v>
      </c>
      <c r="O3364" s="44">
        <f>IFERROR(_xll.qlIndexFixing(ONIndex3M,I3364,TRUE,_xll.ohTrigger(RecalcTrigger,Trigger3M)),NA())</f>
        <v>4.2829444582093146E-3</v>
      </c>
      <c r="P3364" s="44">
        <f>IFERROR(_xll.qlIndexFixing(ONIndex6M,I3364,TRUE,_xll.ohTrigger(RecalcTrigger,Trigger6M)),NA())</f>
        <v>4.0482354175264135E-3</v>
      </c>
      <c r="Q3364" s="145">
        <f>IFERROR(_xll.qlIndexFixing(ONIndex1Y,I3364,TRUE,_xll.ohTrigger(RecalcTrigger,Trigger1Y)),NA())</f>
        <v>4.5108520066428071E-3</v>
      </c>
    </row>
    <row r="3365" spans="2:17" x14ac:dyDescent="0.2">
      <c r="B3365" s="39" t="s">
        <v>42</v>
      </c>
      <c r="D3365" s="42">
        <f>_xll.qlCalendarAdvance(Calendar,$D3364,B3365,"f",FALSE)</f>
        <v>63353</v>
      </c>
      <c r="E3365" s="139">
        <f>_xll.qlInterestRateIndexValueDate(IndexON,D3365)</f>
        <v>63353</v>
      </c>
      <c r="F3365" s="155">
        <f>IFERROR(_xll.qlIndexFixing(IndexON,D3365,TRUE,_xll.ohTrigger(RecalcTrigger,TriggerON)),NA())</f>
        <v>4.0900285240219603E-3</v>
      </c>
      <c r="H3365" s="42">
        <f>_xll.qlCalendarAdvance(Calendar,$H3364,B3365,"f",FALSE)</f>
        <v>63353</v>
      </c>
      <c r="I3365" s="139">
        <f>_xll.qlInterestRateIndexValueDate(Index1M,$H3365)</f>
        <v>63355</v>
      </c>
      <c r="J3365" s="144">
        <f>IFERROR(_xll.qlIndexFixing(Index1M,$H3365,TRUE,_xll.ohTrigger(RecalcTrigger,Trigger1M)),NA())</f>
        <v>4.0379069903703768E-3</v>
      </c>
      <c r="K3365" s="44">
        <f>IFERROR(_xll.qlIndexFixing(Index3M,H3365,TRUE,_xll.ohTrigger(RecalcTrigger,Trigger3M)),NA())</f>
        <v>4.2888714026654094E-3</v>
      </c>
      <c r="L3365" s="44">
        <f>IFERROR(_xll.qlIndexFixing(Index6M,$H3365,TRUE,_xll.ohTrigger(RecalcTrigger,Trigger6M)),NA())</f>
        <v>4.0083578519480093E-3</v>
      </c>
      <c r="M3365" s="145">
        <f>IFERROR(_xll.qlIndexFixing(Index1Y,$H3365,TRUE,_xll.ohTrigger(RecalcTrigger,Trigger1Y)),NA())</f>
        <v>4.5262444446436045E-3</v>
      </c>
      <c r="N3365" s="144">
        <f>IFERROR(_xll.qlIndexFixing(ONIndex1M,I3365,TRUE,_xll.ohTrigger(RecalcTrigger,Trigger1M)),NA())</f>
        <v>4.0362862727327808E-3</v>
      </c>
      <c r="O3365" s="44">
        <f>IFERROR(_xll.qlIndexFixing(ONIndex3M,I3365,TRUE,_xll.ohTrigger(RecalcTrigger,Trigger3M)),NA())</f>
        <v>4.2834960915083542E-3</v>
      </c>
      <c r="P3365" s="44">
        <f>IFERROR(_xll.qlIndexFixing(ONIndex6M,I3365,TRUE,_xll.ohTrigger(RecalcTrigger,Trigger6M)),NA())</f>
        <v>4.0448866433084874E-3</v>
      </c>
      <c r="Q3365" s="145">
        <f>IFERROR(_xll.qlIndexFixing(ONIndex1Y,I3365,TRUE,_xll.ohTrigger(RecalcTrigger,Trigger1Y)),NA())</f>
        <v>4.5111889329696453E-3</v>
      </c>
    </row>
    <row r="3366" spans="2:17" x14ac:dyDescent="0.2">
      <c r="B3366" s="39" t="s">
        <v>42</v>
      </c>
      <c r="D3366" s="42">
        <f>_xll.qlCalendarAdvance(Calendar,$D3365,B3366,"f",FALSE)</f>
        <v>63360</v>
      </c>
      <c r="E3366" s="139">
        <f>_xll.qlInterestRateIndexValueDate(IndexON,D3366)</f>
        <v>63360</v>
      </c>
      <c r="F3366" s="155">
        <f>IFERROR(_xll.qlIndexFixing(IndexON,D3366,TRUE,_xll.ohTrigger(RecalcTrigger,TriggerON)),NA())</f>
        <v>4.0905916288647148E-3</v>
      </c>
      <c r="H3366" s="42">
        <f>_xll.qlCalendarAdvance(Calendar,$H3365,B3366,"f",FALSE)</f>
        <v>63360</v>
      </c>
      <c r="I3366" s="139">
        <f>_xll.qlInterestRateIndexValueDate(Index1M,$H3366)</f>
        <v>63362</v>
      </c>
      <c r="J3366" s="144">
        <f>IFERROR(_xll.qlIndexFixing(Index1M,$H3366,TRUE,_xll.ohTrigger(RecalcTrigger,Trigger1M)),NA())</f>
        <v>4.0384608578772352E-3</v>
      </c>
      <c r="K3366" s="44">
        <f>IFERROR(_xll.qlIndexFixing(Index3M,H3366,TRUE,_xll.ohTrigger(RecalcTrigger,Trigger3M)),NA())</f>
        <v>4.2893689421932479E-3</v>
      </c>
      <c r="L3366" s="44">
        <f>IFERROR(_xll.qlIndexFixing(Index6M,$H3366,TRUE,_xll.ohTrigger(RecalcTrigger,Trigger6M)),NA())</f>
        <v>4.0051272920837988E-3</v>
      </c>
      <c r="M3366" s="145">
        <f>IFERROR(_xll.qlIndexFixing(Index1Y,$H3366,TRUE,_xll.ohTrigger(RecalcTrigger,Trigger1Y)),NA())</f>
        <v>4.5263545036593137E-3</v>
      </c>
      <c r="N3366" s="144">
        <f>IFERROR(_xll.qlIndexFixing(ONIndex1M,I3366,TRUE,_xll.ohTrigger(RecalcTrigger,Trigger1M)),NA())</f>
        <v>4.0368516387268016E-3</v>
      </c>
      <c r="O3366" s="44">
        <f>IFERROR(_xll.qlIndexFixing(ONIndex3M,I3366,TRUE,_xll.ohTrigger(RecalcTrigger,Trigger3M)),NA())</f>
        <v>4.2840398908339239E-3</v>
      </c>
      <c r="P3366" s="44">
        <f>IFERROR(_xll.qlIndexFixing(ONIndex6M,I3366,TRUE,_xll.ohTrigger(RecalcTrigger,Trigger6M)),NA())</f>
        <v>4.0415470337595849E-3</v>
      </c>
      <c r="Q3366" s="145">
        <f>IFERROR(_xll.qlIndexFixing(ONIndex1Y,I3366,TRUE,_xll.ohTrigger(RecalcTrigger,Trigger1Y)),NA())</f>
        <v>4.5115174888721299E-3</v>
      </c>
    </row>
    <row r="3367" spans="2:17" x14ac:dyDescent="0.2">
      <c r="B3367" s="39" t="s">
        <v>42</v>
      </c>
      <c r="D3367" s="42">
        <f>_xll.qlCalendarAdvance(Calendar,$D3366,B3367,"f",FALSE)</f>
        <v>63367</v>
      </c>
      <c r="E3367" s="139">
        <f>_xll.qlInterestRateIndexValueDate(IndexON,D3367)</f>
        <v>63367</v>
      </c>
      <c r="F3367" s="155">
        <f>IFERROR(_xll.qlIndexFixing(IndexON,D3367,TRUE,_xll.ohTrigger(RecalcTrigger,TriggerON)),NA())</f>
        <v>4.0911478113248023E-3</v>
      </c>
      <c r="H3367" s="42">
        <f>_xll.qlCalendarAdvance(Calendar,$H3366,B3367,"f",FALSE)</f>
        <v>63367</v>
      </c>
      <c r="I3367" s="139">
        <f>_xll.qlInterestRateIndexValueDate(Index1M,$H3367)</f>
        <v>63369</v>
      </c>
      <c r="J3367" s="144">
        <f>IFERROR(_xll.qlIndexFixing(Index1M,$H3367,TRUE,_xll.ohTrigger(RecalcTrigger,Trigger1M)),NA())</f>
        <v>4.0390075974283679E-3</v>
      </c>
      <c r="K3367" s="44">
        <f>IFERROR(_xll.qlIndexFixing(Index3M,H3367,TRUE,_xll.ohTrigger(RecalcTrigger,Trigger3M)),NA())</f>
        <v>4.2898585506070596E-3</v>
      </c>
      <c r="L3367" s="44">
        <f>IFERROR(_xll.qlIndexFixing(Index6M,$H3367,TRUE,_xll.ohTrigger(RecalcTrigger,Trigger6M)),NA())</f>
        <v>4.0019061222925706E-3</v>
      </c>
      <c r="M3367" s="145">
        <f>IFERROR(_xll.qlIndexFixing(Index1Y,$H3367,TRUE,_xll.ohTrigger(RecalcTrigger,Trigger1Y)),NA())</f>
        <v>4.5264557905251119E-3</v>
      </c>
      <c r="N3367" s="144">
        <f>IFERROR(_xll.qlIndexFixing(ONIndex1M,I3367,TRUE,_xll.ohTrigger(RecalcTrigger,Trigger1M)),NA())</f>
        <v>4.0374098983253504E-3</v>
      </c>
      <c r="O3367" s="44">
        <f>IFERROR(_xll.qlIndexFixing(ONIndex3M,I3367,TRUE,_xll.ohTrigger(RecalcTrigger,Trigger3M)),NA())</f>
        <v>4.2845758435561265E-3</v>
      </c>
      <c r="P3367" s="44">
        <f>IFERROR(_xll.qlIndexFixing(ONIndex6M,I3367,TRUE,_xll.ohTrigger(RecalcTrigger,Trigger6M)),NA())</f>
        <v>4.0382166038277489E-3</v>
      </c>
      <c r="Q3367" s="145">
        <f>IFERROR(_xll.qlIndexFixing(ONIndex1Y,I3367,TRUE,_xll.ohTrigger(RecalcTrigger,Trigger1Y)),NA())</f>
        <v>4.5118376606012589E-3</v>
      </c>
    </row>
    <row r="3368" spans="2:17" x14ac:dyDescent="0.2">
      <c r="B3368" s="39" t="s">
        <v>42</v>
      </c>
      <c r="D3368" s="42">
        <f>_xll.qlCalendarAdvance(Calendar,$D3367,B3368,"f",FALSE)</f>
        <v>63374</v>
      </c>
      <c r="E3368" s="139">
        <f>_xll.qlInterestRateIndexValueDate(IndexON,D3368)</f>
        <v>63374</v>
      </c>
      <c r="F3368" s="155">
        <f>IFERROR(_xll.qlIndexFixing(IndexON,D3368,TRUE,_xll.ohTrigger(RecalcTrigger,TriggerON)),NA())</f>
        <v>4.0916970598914304E-3</v>
      </c>
      <c r="H3368" s="42">
        <f>_xll.qlCalendarAdvance(Calendar,$H3367,B3368,"f",FALSE)</f>
        <v>63374</v>
      </c>
      <c r="I3368" s="139">
        <f>_xll.qlInterestRateIndexValueDate(Index1M,$H3368)</f>
        <v>63376</v>
      </c>
      <c r="J3368" s="144">
        <f>IFERROR(_xll.qlIndexFixing(Index1M,$H3368,TRUE,_xll.ohTrigger(RecalcTrigger,Trigger1M)),NA())</f>
        <v>4.0395471974230546E-3</v>
      </c>
      <c r="K3368" s="44">
        <f>IFERROR(_xll.qlIndexFixing(Index3M,H3368,TRUE,_xll.ohTrigger(RecalcTrigger,Trigger3M)),NA())</f>
        <v>4.2903402150788455E-3</v>
      </c>
      <c r="L3368" s="44">
        <f>IFERROR(_xll.qlIndexFixing(Index6M,$H3368,TRUE,_xll.ohTrigger(RecalcTrigger,Trigger6M)),NA())</f>
        <v>3.9980827689495109E-3</v>
      </c>
      <c r="M3368" s="145">
        <f>IFERROR(_xll.qlIndexFixing(Index1Y,$H3368,TRUE,_xll.ohTrigger(RecalcTrigger,Trigger1Y)),NA())</f>
        <v>4.5265482914858659E-3</v>
      </c>
      <c r="N3368" s="144">
        <f>IFERROR(_xll.qlIndexFixing(ONIndex1M,I3368,TRUE,_xll.ohTrigger(RecalcTrigger,Trigger1M)),NA())</f>
        <v>4.0379610398577626E-3</v>
      </c>
      <c r="O3368" s="44">
        <f>IFERROR(_xll.qlIndexFixing(ONIndex3M,I3368,TRUE,_xll.ohTrigger(RecalcTrigger,Trigger3M)),NA())</f>
        <v>4.2851039368851929E-3</v>
      </c>
      <c r="P3368" s="44">
        <f>IFERROR(_xll.qlIndexFixing(ONIndex6M,I3368,TRUE,_xll.ohTrigger(RecalcTrigger,Trigger6M)),NA())</f>
        <v>4.0348953684610223E-3</v>
      </c>
      <c r="Q3368" s="145">
        <f>IFERROR(_xll.qlIndexFixing(ONIndex1Y,I3368,TRUE,_xll.ohTrigger(RecalcTrigger,Trigger1Y)),NA())</f>
        <v>4.5121494345679025E-3</v>
      </c>
    </row>
    <row r="3369" spans="2:17" x14ac:dyDescent="0.2">
      <c r="B3369" s="39" t="s">
        <v>42</v>
      </c>
      <c r="D3369" s="42">
        <f>_xll.qlCalendarAdvance(Calendar,$D3368,B3369,"f",FALSE)</f>
        <v>63381</v>
      </c>
      <c r="E3369" s="139">
        <f>_xll.qlInterestRateIndexValueDate(IndexON,D3369)</f>
        <v>63381</v>
      </c>
      <c r="F3369" s="155">
        <f>IFERROR(_xll.qlIndexFixing(IndexON,D3369,TRUE,_xll.ohTrigger(RecalcTrigger,TriggerON)),NA())</f>
        <v>4.092239363373551E-3</v>
      </c>
      <c r="H3369" s="42">
        <f>_xll.qlCalendarAdvance(Calendar,$H3368,B3369,"f",FALSE)</f>
        <v>63381</v>
      </c>
      <c r="I3369" s="139">
        <f>_xll.qlInterestRateIndexValueDate(Index1M,$H3369)</f>
        <v>63383</v>
      </c>
      <c r="J3369" s="144">
        <f>IFERROR(_xll.qlIndexFixing(Index1M,$H3369,TRUE,_xll.ohTrigger(RecalcTrigger,Trigger1M)),NA())</f>
        <v>4.0400796462480848E-3</v>
      </c>
      <c r="K3369" s="44">
        <f>IFERROR(_xll.qlIndexFixing(Index3M,H3369,TRUE,_xll.ohTrigger(RecalcTrigger,Trigger3M)),NA())</f>
        <v>4.2908139227806055E-3</v>
      </c>
      <c r="L3369" s="44">
        <f>IFERROR(_xll.qlIndexFixing(Index6M,$H3369,TRUE,_xll.ohTrigger(RecalcTrigger,Trigger6M)),NA())</f>
        <v>3.9948823523936541E-3</v>
      </c>
      <c r="M3369" s="145">
        <f>IFERROR(_xll.qlIndexFixing(Index1Y,$H3369,TRUE,_xll.ohTrigger(RecalcTrigger,Trigger1Y)),NA())</f>
        <v>4.5266319927881934E-3</v>
      </c>
      <c r="N3369" s="144">
        <f>IFERROR(_xll.qlIndexFixing(ONIndex1M,I3369,TRUE,_xll.ohTrigger(RecalcTrigger,Trigger1M)),NA())</f>
        <v>4.038505051893182E-3</v>
      </c>
      <c r="O3369" s="44">
        <f>IFERROR(_xll.qlIndexFixing(ONIndex3M,I3369,TRUE,_xll.ohTrigger(RecalcTrigger,Trigger3M)),NA())</f>
        <v>4.2856241579514176E-3</v>
      </c>
      <c r="P3369" s="44">
        <f>IFERROR(_xll.qlIndexFixing(ONIndex6M,I3369,TRUE,_xll.ohTrigger(RecalcTrigger,Trigger6M)),NA())</f>
        <v>4.0315833426873837E-3</v>
      </c>
      <c r="Q3369" s="145">
        <f>IFERROR(_xll.qlIndexFixing(ONIndex1Y,I3369,TRUE,_xll.ohTrigger(RecalcTrigger,Trigger1Y)),NA())</f>
        <v>4.5124527971029949E-3</v>
      </c>
    </row>
    <row r="3370" spans="2:17" x14ac:dyDescent="0.2">
      <c r="B3370" s="39" t="s">
        <v>42</v>
      </c>
      <c r="D3370" s="42">
        <f>_xll.qlCalendarAdvance(Calendar,$D3369,B3370,"f",FALSE)</f>
        <v>63388</v>
      </c>
      <c r="E3370" s="139">
        <f>_xll.qlInterestRateIndexValueDate(IndexON,D3370)</f>
        <v>63388</v>
      </c>
      <c r="F3370" s="155">
        <f>IFERROR(_xll.qlIndexFixing(IndexON,D3370,TRUE,_xll.ohTrigger(RecalcTrigger,TriggerON)),NA())</f>
        <v>4.0927747105001799E-3</v>
      </c>
      <c r="H3370" s="42">
        <f>_xll.qlCalendarAdvance(Calendar,$H3369,B3370,"f",FALSE)</f>
        <v>63388</v>
      </c>
      <c r="I3370" s="139">
        <f>_xll.qlInterestRateIndexValueDate(Index1M,$H3370)</f>
        <v>63390</v>
      </c>
      <c r="J3370" s="144">
        <f>IFERROR(_xll.qlIndexFixing(Index1M,$H3370,TRUE,_xll.ohTrigger(RecalcTrigger,Trigger1M)),NA())</f>
        <v>4.0406049322952442E-3</v>
      </c>
      <c r="K3370" s="44">
        <f>IFERROR(_xll.qlIndexFixing(Index3M,H3370,TRUE,_xll.ohTrigger(RecalcTrigger,Trigger3M)),NA())</f>
        <v>4.2912796608843406E-3</v>
      </c>
      <c r="L3370" s="44">
        <f>IFERROR(_xll.qlIndexFixing(Index6M,$H3370,TRUE,_xll.ohTrigger(RecalcTrigger,Trigger6M)),NA())</f>
        <v>3.9916913744343684E-3</v>
      </c>
      <c r="M3370" s="145">
        <f>IFERROR(_xll.qlIndexFixing(Index1Y,$H3370,TRUE,_xll.ohTrigger(RecalcTrigger,Trigger1Y)),NA())</f>
        <v>4.5267068806771798E-3</v>
      </c>
      <c r="N3370" s="144">
        <f>IFERROR(_xll.qlIndexFixing(ONIndex1M,I3370,TRUE,_xll.ohTrigger(RecalcTrigger,Trigger1M)),NA())</f>
        <v>4.0390419226010721E-3</v>
      </c>
      <c r="O3370" s="44">
        <f>IFERROR(_xll.qlIndexFixing(ONIndex3M,I3370,TRUE,_xll.ohTrigger(RecalcTrigger,Trigger3M)),NA())</f>
        <v>4.2861364939650315E-3</v>
      </c>
      <c r="P3370" s="44">
        <f>IFERROR(_xll.qlIndexFixing(ONIndex6M,I3370,TRUE,_xll.ohTrigger(RecalcTrigger,Trigger6M)),NA())</f>
        <v>4.0282805413749401E-3</v>
      </c>
      <c r="Q3370" s="145">
        <f>IFERROR(_xll.qlIndexFixing(ONIndex1Y,I3370,TRUE,_xll.ohTrigger(RecalcTrigger,Trigger1Y)),NA())</f>
        <v>4.51274773453747E-3</v>
      </c>
    </row>
    <row r="3371" spans="2:17" x14ac:dyDescent="0.2">
      <c r="B3371" s="39" t="s">
        <v>42</v>
      </c>
      <c r="D3371" s="42">
        <f>_xll.qlCalendarAdvance(Calendar,$D3370,B3371,"f",FALSE)</f>
        <v>63395</v>
      </c>
      <c r="E3371" s="139">
        <f>_xll.qlInterestRateIndexValueDate(IndexON,D3371)</f>
        <v>63395</v>
      </c>
      <c r="F3371" s="155">
        <f>IFERROR(_xll.qlIndexFixing(IndexON,D3371,TRUE,_xll.ohTrigger(RecalcTrigger,TriggerON)),NA())</f>
        <v>4.0933030896805889E-3</v>
      </c>
      <c r="H3371" s="42">
        <f>_xll.qlCalendarAdvance(Calendar,$H3370,B3371,"f",FALSE)</f>
        <v>63395</v>
      </c>
      <c r="I3371" s="139">
        <f>_xll.qlInterestRateIndexValueDate(Index1M,$H3371)</f>
        <v>63397</v>
      </c>
      <c r="J3371" s="144">
        <f>IFERROR(_xll.qlIndexFixing(Index1M,$H3371,TRUE,_xll.ohTrigger(RecalcTrigger,Trigger1M)),NA())</f>
        <v>4.0411230439588164E-3</v>
      </c>
      <c r="K3371" s="44">
        <f>IFERROR(_xll.qlIndexFixing(Index3M,H3371,TRUE,_xll.ohTrigger(RecalcTrigger,Trigger3M)),NA())</f>
        <v>4.2917374165603143E-3</v>
      </c>
      <c r="L3371" s="44">
        <f>IFERROR(_xll.qlIndexFixing(Index6M,$H3371,TRUE,_xll.ohTrigger(RecalcTrigger,Trigger6M)),NA())</f>
        <v>3.9885098500454822E-3</v>
      </c>
      <c r="M3371" s="145">
        <f>IFERROR(_xll.qlIndexFixing(Index1Y,$H3371,TRUE,_xll.ohTrigger(RecalcTrigger,Trigger1Y)),NA())</f>
        <v>4.52677294139988E-3</v>
      </c>
      <c r="N3371" s="144">
        <f>IFERROR(_xll.qlIndexFixing(ONIndex1M,I3371,TRUE,_xll.ohTrigger(RecalcTrigger,Trigger1M)),NA())</f>
        <v>4.0395716403907045E-3</v>
      </c>
      <c r="O3371" s="44">
        <f>IFERROR(_xll.qlIndexFixing(ONIndex3M,I3371,TRUE,_xll.ohTrigger(RecalcTrigger,Trigger3M)),NA())</f>
        <v>4.2866409320563292E-3</v>
      </c>
      <c r="P3371" s="44">
        <f>IFERROR(_xll.qlIndexFixing(ONIndex6M,I3371,TRUE,_xll.ohTrigger(RecalcTrigger,Trigger6M)),NA())</f>
        <v>4.0249869796316062E-3</v>
      </c>
      <c r="Q3371" s="145">
        <f>IFERROR(_xll.qlIndexFixing(ONIndex1Y,I3371,TRUE,_xll.ohTrigger(RecalcTrigger,Trigger1Y)),NA())</f>
        <v>4.513034232962454E-3</v>
      </c>
    </row>
    <row r="3372" spans="2:17" x14ac:dyDescent="0.2">
      <c r="B3372" s="39" t="s">
        <v>42</v>
      </c>
      <c r="D3372" s="42">
        <f>_xll.qlCalendarAdvance(Calendar,$D3371,B3372,"f",FALSE)</f>
        <v>63402</v>
      </c>
      <c r="E3372" s="139">
        <f>_xll.qlInterestRateIndexValueDate(IndexON,D3372)</f>
        <v>63402</v>
      </c>
      <c r="F3372" s="155">
        <f>IFERROR(_xll.qlIndexFixing(IndexON,D3372,TRUE,_xll.ohTrigger(RecalcTrigger,TriggerON)),NA())</f>
        <v>4.0938244898836018E-3</v>
      </c>
      <c r="H3372" s="42">
        <f>_xll.qlCalendarAdvance(Calendar,$H3371,B3372,"f",FALSE)</f>
        <v>63402</v>
      </c>
      <c r="I3372" s="139">
        <f>_xll.qlInterestRateIndexValueDate(Index1M,$H3372)</f>
        <v>63404</v>
      </c>
      <c r="J3372" s="144">
        <f>IFERROR(_xll.qlIndexFixing(Index1M,$H3372,TRUE,_xll.ohTrigger(RecalcTrigger,Trigger1M)),NA())</f>
        <v>4.041633969633085E-3</v>
      </c>
      <c r="K3372" s="44">
        <f>IFERROR(_xll.qlIndexFixing(Index3M,H3372,TRUE,_xll.ohTrigger(RecalcTrigger,Trigger3M)),NA())</f>
        <v>4.2921871769805251E-3</v>
      </c>
      <c r="L3372" s="44">
        <f>IFERROR(_xll.qlIndexFixing(Index6M,$H3372,TRUE,_xll.ohTrigger(RecalcTrigger,Trigger6M)),NA())</f>
        <v>3.9853377941982456E-3</v>
      </c>
      <c r="M3372" s="145">
        <f>IFERROR(_xll.qlIndexFixing(Index1Y,$H3372,TRUE,_xll.ohTrigger(RecalcTrigger,Trigger1Y)),NA())</f>
        <v>4.5268301612022555E-3</v>
      </c>
      <c r="N3372" s="144">
        <f>IFERROR(_xll.qlIndexFixing(ONIndex1M,I3372,TRUE,_xll.ohTrigger(RecalcTrigger,Trigger1M)),NA())</f>
        <v>4.0400941937512869E-3</v>
      </c>
      <c r="O3372" s="44">
        <f>IFERROR(_xll.qlIndexFixing(ONIndex3M,I3372,TRUE,_xll.ohTrigger(RecalcTrigger,Trigger3M)),NA())</f>
        <v>4.2871374593556055E-3</v>
      </c>
      <c r="P3372" s="44">
        <f>IFERROR(_xll.qlIndexFixing(ONIndex6M,I3372,TRUE,_xll.ohTrigger(RecalcTrigger,Trigger6M)),NA())</f>
        <v>4.0217026723254889E-3</v>
      </c>
      <c r="Q3372" s="145">
        <f>IFERROR(_xll.qlIndexFixing(ONIndex1Y,I3372,TRUE,_xll.ohTrigger(RecalcTrigger,Trigger1Y)),NA())</f>
        <v>4.513312278948689E-3</v>
      </c>
    </row>
    <row r="3373" spans="2:17" x14ac:dyDescent="0.2">
      <c r="B3373" s="39" t="s">
        <v>42</v>
      </c>
      <c r="D3373" s="42">
        <f>_xll.qlCalendarAdvance(Calendar,$D3372,B3373,"f",FALSE)</f>
        <v>63409</v>
      </c>
      <c r="E3373" s="139">
        <f>_xll.qlInterestRateIndexValueDate(IndexON,D3373)</f>
        <v>63409</v>
      </c>
      <c r="F3373" s="155">
        <f>IFERROR(_xll.qlIndexFixing(IndexON,D3373,TRUE,_xll.ohTrigger(RecalcTrigger,TriggerON)),NA())</f>
        <v>4.0943388996783625E-3</v>
      </c>
      <c r="H3373" s="42">
        <f>_xll.qlCalendarAdvance(Calendar,$H3372,B3373,"f",FALSE)</f>
        <v>63409</v>
      </c>
      <c r="I3373" s="139">
        <f>_xll.qlInterestRateIndexValueDate(Index1M,$H3373)</f>
        <v>63411</v>
      </c>
      <c r="J3373" s="144">
        <f>IFERROR(_xll.qlIndexFixing(Index1M,$H3373,TRUE,_xll.ohTrigger(RecalcTrigger,Trigger1M)),NA())</f>
        <v>4.0421376977023415E-3</v>
      </c>
      <c r="K3373" s="44">
        <f>IFERROR(_xll.qlIndexFixing(Index3M,H3373,TRUE,_xll.ohTrigger(RecalcTrigger,Trigger3M)),NA())</f>
        <v>4.2926289293178438E-3</v>
      </c>
      <c r="L3373" s="44">
        <f>IFERROR(_xll.qlIndexFixing(Index6M,$H3373,TRUE,_xll.ohTrigger(RecalcTrigger,Trigger6M)),NA())</f>
        <v>3.9821752218643387E-3</v>
      </c>
      <c r="M3373" s="145">
        <f>IFERROR(_xll.qlIndexFixing(Index1Y,$H3373,TRUE,_xll.ohTrigger(RecalcTrigger,Trigger1Y)),NA())</f>
        <v>4.5268785263309248E-3</v>
      </c>
      <c r="N3373" s="144">
        <f>IFERROR(_xll.qlIndexFixing(ONIndex1M,I3373,TRUE,_xll.ohTrigger(RecalcTrigger,Trigger1M)),NA())</f>
        <v>4.0406095710920908E-3</v>
      </c>
      <c r="O3373" s="44">
        <f>IFERROR(_xll.qlIndexFixing(ONIndex3M,I3373,TRUE,_xll.ohTrigger(RecalcTrigger,Trigger3M)),NA())</f>
        <v>4.2876260632329632E-3</v>
      </c>
      <c r="P3373" s="44">
        <f>IFERROR(_xll.qlIndexFixing(ONIndex6M,I3373,TRUE,_xll.ohTrigger(RecalcTrigger,Trigger6M)),NA())</f>
        <v>4.0184276345645031E-3</v>
      </c>
      <c r="Q3373" s="145">
        <f>IFERROR(_xll.qlIndexFixing(ONIndex1Y,I3373,TRUE,_xll.ohTrigger(RecalcTrigger,Trigger1Y)),NA())</f>
        <v>4.5135818585873011E-3</v>
      </c>
    </row>
    <row r="3374" spans="2:17" x14ac:dyDescent="0.2">
      <c r="B3374" s="39" t="s">
        <v>42</v>
      </c>
      <c r="D3374" s="42">
        <f>_xll.qlCalendarAdvance(Calendar,$D3373,B3374,"f",FALSE)</f>
        <v>63416</v>
      </c>
      <c r="E3374" s="139">
        <f>_xll.qlInterestRateIndexValueDate(IndexON,D3374)</f>
        <v>63416</v>
      </c>
      <c r="F3374" s="155">
        <f>IFERROR(_xll.qlIndexFixing(IndexON,D3374,TRUE,_xll.ohTrigger(RecalcTrigger,TriggerON)),NA())</f>
        <v>4.0948463077139508E-3</v>
      </c>
      <c r="H3374" s="42">
        <f>_xll.qlCalendarAdvance(Calendar,$H3373,B3374,"f",FALSE)</f>
        <v>63416</v>
      </c>
      <c r="I3374" s="139">
        <f>_xll.qlInterestRateIndexValueDate(Index1M,$H3374)</f>
        <v>63418</v>
      </c>
      <c r="J3374" s="144">
        <f>IFERROR(_xll.qlIndexFixing(Index1M,$H3374,TRUE,_xll.ohTrigger(RecalcTrigger,Trigger1M)),NA())</f>
        <v>4.0426342165658657E-3</v>
      </c>
      <c r="K3374" s="44">
        <f>IFERROR(_xll.qlIndexFixing(Index3M,H3374,TRUE,_xll.ohTrigger(RecalcTrigger,Trigger3M)),NA())</f>
        <v>4.293062660742533E-3</v>
      </c>
      <c r="L3374" s="44">
        <f>IFERROR(_xll.qlIndexFixing(Index6M,$H3374,TRUE,_xll.ohTrigger(RecalcTrigger,Trigger6M)),NA())</f>
        <v>3.9790221480167295E-3</v>
      </c>
      <c r="M3374" s="145">
        <f>IFERROR(_xll.qlIndexFixing(Index1Y,$H3374,TRUE,_xll.ohTrigger(RecalcTrigger,Trigger1Y)),NA())</f>
        <v>4.5269180230329432E-3</v>
      </c>
      <c r="N3374" s="144">
        <f>IFERROR(_xll.qlIndexFixing(ONIndex1M,I3374,TRUE,_xll.ohTrigger(RecalcTrigger,Trigger1M)),NA())</f>
        <v>4.041117760822388E-3</v>
      </c>
      <c r="O3374" s="44">
        <f>IFERROR(_xll.qlIndexFixing(ONIndex3M,I3374,TRUE,_xll.ohTrigger(RecalcTrigger,Trigger3M)),NA())</f>
        <v>4.2881067308986331E-3</v>
      </c>
      <c r="P3374" s="44">
        <f>IFERROR(_xll.qlIndexFixing(ONIndex6M,I3374,TRUE,_xll.ohTrigger(RecalcTrigger,Trigger6M)),NA())</f>
        <v>4.0151618813766277E-3</v>
      </c>
      <c r="Q3374" s="145">
        <f>IFERROR(_xll.qlIndexFixing(ONIndex1Y,I3374,TRUE,_xll.ohTrigger(RecalcTrigger,Trigger1Y)),NA())</f>
        <v>4.5138429583690964E-3</v>
      </c>
    </row>
    <row r="3375" spans="2:17" x14ac:dyDescent="0.2">
      <c r="B3375" s="39" t="s">
        <v>42</v>
      </c>
      <c r="D3375" s="42">
        <f>_xll.qlCalendarAdvance(Calendar,$D3374,B3375,"f",FALSE)</f>
        <v>63423</v>
      </c>
      <c r="E3375" s="139">
        <f>_xll.qlInterestRateIndexValueDate(IndexON,D3375)</f>
        <v>63423</v>
      </c>
      <c r="F3375" s="155">
        <f>IFERROR(_xll.qlIndexFixing(IndexON,D3375,TRUE,_xll.ohTrigger(RecalcTrigger,TriggerON)),NA())</f>
        <v>4.0953467027993185E-3</v>
      </c>
      <c r="H3375" s="42">
        <f>_xll.qlCalendarAdvance(Calendar,$H3374,B3375,"f",FALSE)</f>
        <v>63423</v>
      </c>
      <c r="I3375" s="139">
        <f>_xll.qlInterestRateIndexValueDate(Index1M,$H3375)</f>
        <v>63425</v>
      </c>
      <c r="J3375" s="144">
        <f>IFERROR(_xll.qlIndexFixing(Index1M,$H3375,TRUE,_xll.ohTrigger(RecalcTrigger,Trigger1M)),NA())</f>
        <v>4.0431235146129452E-3</v>
      </c>
      <c r="K3375" s="44">
        <f>IFERROR(_xll.qlIndexFixing(Index3M,H3375,TRUE,_xll.ohTrigger(RecalcTrigger,Trigger3M)),NA())</f>
        <v>4.2934883584283311E-3</v>
      </c>
      <c r="L3375" s="44">
        <f>IFERROR(_xll.qlIndexFixing(Index6M,$H3375,TRUE,_xll.ohTrigger(RecalcTrigger,Trigger6M)),NA())</f>
        <v>3.9758785876266699E-3</v>
      </c>
      <c r="M3375" s="145">
        <f>IFERROR(_xll.qlIndexFixing(Index1Y,$H3375,TRUE,_xll.ohTrigger(RecalcTrigger,Trigger1Y)),NA())</f>
        <v>4.5269486375560247E-3</v>
      </c>
      <c r="N3375" s="144">
        <f>IFERROR(_xll.qlIndexFixing(ONIndex1M,I3375,TRUE,_xll.ohTrigger(RecalcTrigger,Trigger1M)),NA())</f>
        <v>4.041618751191578E-3</v>
      </c>
      <c r="O3375" s="44">
        <f>IFERROR(_xll.qlIndexFixing(ONIndex3M,I3375,TRUE,_xll.ohTrigger(RecalcTrigger,Trigger3M)),NA())</f>
        <v>4.2885794494829099E-3</v>
      </c>
      <c r="P3375" s="44">
        <f>IFERROR(_xll.qlIndexFixing(ONIndex6M,I3375,TRUE,_xll.ohTrigger(RecalcTrigger,Trigger6M)),NA())</f>
        <v>4.0119054276299693E-3</v>
      </c>
      <c r="Q3375" s="145">
        <f>IFERROR(_xll.qlIndexFixing(ONIndex1Y,I3375,TRUE,_xll.ohTrigger(RecalcTrigger,Trigger1Y)),NA())</f>
        <v>4.514095564465137E-3</v>
      </c>
    </row>
    <row r="3376" spans="2:17" x14ac:dyDescent="0.2">
      <c r="B3376" s="39" t="s">
        <v>42</v>
      </c>
      <c r="D3376" s="42">
        <f>_xll.qlCalendarAdvance(Calendar,$D3375,B3376,"f",FALSE)</f>
        <v>63430</v>
      </c>
      <c r="E3376" s="139">
        <f>_xll.qlInterestRateIndexValueDate(IndexON,D3376)</f>
        <v>63430</v>
      </c>
      <c r="F3376" s="155">
        <f>IFERROR(_xll.qlIndexFixing(IndexON,D3376,TRUE,_xll.ohTrigger(RecalcTrigger,TriggerON)),NA())</f>
        <v>4.0958400735036093E-3</v>
      </c>
      <c r="H3376" s="42">
        <f>_xll.qlCalendarAdvance(Calendar,$H3375,B3376,"f",FALSE)</f>
        <v>63430</v>
      </c>
      <c r="I3376" s="139">
        <f>_xll.qlInterestRateIndexValueDate(Index1M,$H3376)</f>
        <v>63432</v>
      </c>
      <c r="J3376" s="144">
        <f>IFERROR(_xll.qlIndexFixing(Index1M,$H3376,TRUE,_xll.ohTrigger(RecalcTrigger,Trigger1M)),NA())</f>
        <v>4.0434359010097813E-3</v>
      </c>
      <c r="K3376" s="44">
        <f>IFERROR(_xll.qlIndexFixing(Index3M,H3376,TRUE,_xll.ohTrigger(RecalcTrigger,Trigger3M)),NA())</f>
        <v>4.2938521004352416E-3</v>
      </c>
      <c r="L3376" s="44">
        <f>IFERROR(_xll.qlIndexFixing(Index6M,$H3376,TRUE,_xll.ohTrigger(RecalcTrigger,Trigger6M)),NA())</f>
        <v>3.9737382970141946E-3</v>
      </c>
      <c r="M3376" s="145">
        <f>IFERROR(_xll.qlIndexFixing(Index1Y,$H3376,TRUE,_xll.ohTrigger(RecalcTrigger,Trigger1Y)),NA())</f>
        <v>4.5269703561465671E-3</v>
      </c>
      <c r="N3376" s="144">
        <f>IFERROR(_xll.qlIndexFixing(ONIndex1M,I3376,TRUE,_xll.ohTrigger(RecalcTrigger,Trigger1M)),NA())</f>
        <v>4.0421125307688044E-3</v>
      </c>
      <c r="O3376" s="44">
        <f>IFERROR(_xll.qlIndexFixing(ONIndex3M,I3376,TRUE,_xll.ohTrigger(RecalcTrigger,Trigger3M)),NA())</f>
        <v>4.2890442059562162E-3</v>
      </c>
      <c r="P3376" s="44">
        <f>IFERROR(_xll.qlIndexFixing(ONIndex6M,I3376,TRUE,_xll.ohTrigger(RecalcTrigger,Trigger6M)),NA())</f>
        <v>4.0086582883525068E-3</v>
      </c>
      <c r="Q3376" s="145">
        <f>IFERROR(_xll.qlIndexFixing(ONIndex1Y,I3376,TRUE,_xll.ohTrigger(RecalcTrigger,Trigger1Y)),NA())</f>
        <v>4.5143396632862931E-3</v>
      </c>
    </row>
    <row r="3377" spans="2:17" x14ac:dyDescent="0.2">
      <c r="B3377" s="39" t="s">
        <v>42</v>
      </c>
      <c r="D3377" s="42">
        <f>_xll.qlCalendarAdvance(Calendar,$D3376,B3377,"f",FALSE)</f>
        <v>63437</v>
      </c>
      <c r="E3377" s="139">
        <f>_xll.qlInterestRateIndexValueDate(IndexON,D3377)</f>
        <v>63437</v>
      </c>
      <c r="F3377" s="155">
        <f>IFERROR(_xll.qlIndexFixing(IndexON,D3377,TRUE,_xll.ohTrigger(RecalcTrigger,TriggerON)),NA())</f>
        <v>4.0963264085558393E-3</v>
      </c>
      <c r="H3377" s="42">
        <f>_xll.qlCalendarAdvance(Calendar,$H3376,B3377,"f",FALSE)</f>
        <v>63437</v>
      </c>
      <c r="I3377" s="139">
        <f>_xll.qlInterestRateIndexValueDate(Index1M,$H3377)</f>
        <v>63439</v>
      </c>
      <c r="J3377" s="144">
        <f>IFERROR(_xll.qlIndexFixing(Index1M,$H3377,TRUE,_xll.ohTrigger(RecalcTrigger,Trigger1M)),NA())</f>
        <v>4.0440804018249121E-3</v>
      </c>
      <c r="K3377" s="44">
        <f>IFERROR(_xll.qlIndexFixing(Index3M,H3377,TRUE,_xll.ohTrigger(RecalcTrigger,Trigger3M)),NA())</f>
        <v>4.294262265359684E-3</v>
      </c>
      <c r="L3377" s="44">
        <f>IFERROR(_xll.qlIndexFixing(Index6M,$H3377,TRUE,_xll.ohTrigger(RecalcTrigger,Trigger6M)),NA())</f>
        <v>3.9706105473584566E-3</v>
      </c>
      <c r="M3377" s="145">
        <f>IFERROR(_xll.qlIndexFixing(Index1Y,$H3377,TRUE,_xll.ohTrigger(RecalcTrigger,Trigger1Y)),NA())</f>
        <v>4.526983165052941E-3</v>
      </c>
      <c r="N3377" s="144">
        <f>IFERROR(_xll.qlIndexFixing(ONIndex1M,I3377,TRUE,_xll.ohTrigger(RecalcTrigger,Trigger1M)),NA())</f>
        <v>4.0425990878034668E-3</v>
      </c>
      <c r="O3377" s="44">
        <f>IFERROR(_xll.qlIndexFixing(ONIndex3M,I3377,TRUE,_xll.ohTrigger(RecalcTrigger,Trigger3M)),NA())</f>
        <v>4.2895009876886547E-3</v>
      </c>
      <c r="P3377" s="44">
        <f>IFERROR(_xll.qlIndexFixing(ONIndex6M,I3377,TRUE,_xll.ohTrigger(RecalcTrigger,Trigger6M)),NA())</f>
        <v>4.0054204785722192E-3</v>
      </c>
      <c r="Q3377" s="145">
        <f>IFERROR(_xll.qlIndexFixing(ONIndex1Y,I3377,TRUE,_xll.ohTrigger(RecalcTrigger,Trigger1Y)),NA())</f>
        <v>4.5145752411634987E-3</v>
      </c>
    </row>
    <row r="3378" spans="2:17" x14ac:dyDescent="0.2">
      <c r="B3378" s="39" t="s">
        <v>42</v>
      </c>
      <c r="D3378" s="42">
        <f>_xll.qlCalendarAdvance(Calendar,$D3377,B3378,"f",FALSE)</f>
        <v>63444</v>
      </c>
      <c r="E3378" s="139">
        <f>_xll.qlInterestRateIndexValueDate(IndexON,D3378)</f>
        <v>63444</v>
      </c>
      <c r="F3378" s="155">
        <f>IFERROR(_xll.qlIndexFixing(IndexON,D3378,TRUE,_xll.ohTrigger(RecalcTrigger,TriggerON)),NA())</f>
        <v>4.0968056966050881E-3</v>
      </c>
      <c r="H3378" s="42">
        <f>_xll.qlCalendarAdvance(Calendar,$H3377,B3378,"f",FALSE)</f>
        <v>63444</v>
      </c>
      <c r="I3378" s="139">
        <f>_xll.qlInterestRateIndexValueDate(Index1M,$H3378)</f>
        <v>63446</v>
      </c>
      <c r="J3378" s="144">
        <f>IFERROR(_xll.qlIndexFixing(Index1M,$H3378,TRUE,_xll.ohTrigger(RecalcTrigger,Trigger1M)),NA())</f>
        <v>4.0445479677733709E-3</v>
      </c>
      <c r="K3378" s="44">
        <f>IFERROR(_xll.qlIndexFixing(Index3M,H3378,TRUE,_xll.ohTrigger(RecalcTrigger,Trigger3M)),NA())</f>
        <v>4.2946643590709779E-3</v>
      </c>
      <c r="L3378" s="44">
        <f>IFERROR(_xll.qlIndexFixing(Index6M,$H3378,TRUE,_xll.ohTrigger(RecalcTrigger,Trigger6M)),NA())</f>
        <v>3.9674923500678059E-3</v>
      </c>
      <c r="M3378" s="145">
        <f>IFERROR(_xll.qlIndexFixing(Index1Y,$H3378,TRUE,_xll.ohTrigger(RecalcTrigger,Trigger1Y)),NA())</f>
        <v>4.526987050522421E-3</v>
      </c>
      <c r="N3378" s="144">
        <f>IFERROR(_xll.qlIndexFixing(ONIndex1M,I3378,TRUE,_xll.ohTrigger(RecalcTrigger,Trigger1M)),NA())</f>
        <v>4.0430784107847728E-3</v>
      </c>
      <c r="O3378" s="44">
        <f>IFERROR(_xll.qlIndexFixing(ONIndex3M,I3378,TRUE,_xll.ohTrigger(RecalcTrigger,Trigger3M)),NA())</f>
        <v>4.2899497818904564E-3</v>
      </c>
      <c r="P3378" s="44">
        <f>IFERROR(_xll.qlIndexFixing(ONIndex6M,I3378,TRUE,_xll.ohTrigger(RecalcTrigger,Trigger6M)),NA())</f>
        <v>4.0021920133170852E-3</v>
      </c>
      <c r="Q3378" s="145">
        <f>IFERROR(_xll.qlIndexFixing(ONIndex1Y,I3378,TRUE,_xll.ohTrigger(RecalcTrigger,Trigger1Y)),NA())</f>
        <v>4.514802284347752E-3</v>
      </c>
    </row>
    <row r="3379" spans="2:17" x14ac:dyDescent="0.2">
      <c r="B3379" s="39" t="s">
        <v>42</v>
      </c>
      <c r="D3379" s="42">
        <f>_xll.qlCalendarAdvance(Calendar,$D3378,B3379,"f",FALSE)</f>
        <v>63451</v>
      </c>
      <c r="E3379" s="139">
        <f>_xll.qlInterestRateIndexValueDate(IndexON,D3379)</f>
        <v>63451</v>
      </c>
      <c r="F3379" s="155">
        <f>IFERROR(_xll.qlIndexFixing(IndexON,D3379,TRUE,_xll.ohTrigger(RecalcTrigger,TriggerON)),NA())</f>
        <v>4.0972779263803716E-3</v>
      </c>
      <c r="H3379" s="42">
        <f>_xll.qlCalendarAdvance(Calendar,$H3378,B3379,"f",FALSE)</f>
        <v>63451</v>
      </c>
      <c r="I3379" s="139">
        <f>_xll.qlInterestRateIndexValueDate(Index1M,$H3379)</f>
        <v>63453</v>
      </c>
      <c r="J3379" s="144">
        <f>IFERROR(_xll.qlIndexFixing(Index1M,$H3379,TRUE,_xll.ohTrigger(RecalcTrigger,Trigger1M)),NA())</f>
        <v>4.0450082664750253E-3</v>
      </c>
      <c r="K3379" s="44">
        <f>IFERROR(_xll.qlIndexFixing(Index3M,H3379,TRUE,_xll.ohTrigger(RecalcTrigger,Trigger3M)),NA())</f>
        <v>4.2950583687433397E-3</v>
      </c>
      <c r="L3379" s="44">
        <f>IFERROR(_xll.qlIndexFixing(Index6M,$H3379,TRUE,_xll.ohTrigger(RecalcTrigger,Trigger6M)),NA())</f>
        <v>3.9643837201176662E-3</v>
      </c>
      <c r="M3379" s="145">
        <f>IFERROR(_xll.qlIndexFixing(Index1Y,$H3379,TRUE,_xll.ohTrigger(RecalcTrigger,Trigger1Y)),NA())</f>
        <v>4.5269819988035974E-3</v>
      </c>
      <c r="N3379" s="144">
        <f>IFERROR(_xll.qlIndexFixing(ONIndex1M,I3379,TRUE,_xll.ohTrigger(RecalcTrigger,Trigger1M)),NA())</f>
        <v>4.0435504881219941E-3</v>
      </c>
      <c r="O3379" s="44">
        <f>IFERROR(_xll.qlIndexFixing(ONIndex3M,I3379,TRUE,_xll.ohTrigger(RecalcTrigger,Trigger3M)),NA())</f>
        <v>4.2903905757718519E-3</v>
      </c>
      <c r="P3379" s="44">
        <f>IFERROR(_xll.qlIndexFixing(ONIndex6M,I3379,TRUE,_xll.ohTrigger(RecalcTrigger,Trigger6M)),NA())</f>
        <v>3.9989729072953395E-3</v>
      </c>
      <c r="Q3379" s="145">
        <f>IFERROR(_xll.qlIndexFixing(ONIndex1Y,I3379,TRUE,_xll.ohTrigger(RecalcTrigger,Trigger1Y)),NA())</f>
        <v>4.515020779169987E-3</v>
      </c>
    </row>
    <row r="3380" spans="2:17" x14ac:dyDescent="0.2">
      <c r="B3380" s="39" t="s">
        <v>42</v>
      </c>
      <c r="D3380" s="42">
        <f>_xll.qlCalendarAdvance(Calendar,$D3379,B3380,"f",FALSE)</f>
        <v>63458</v>
      </c>
      <c r="E3380" s="139">
        <f>_xll.qlInterestRateIndexValueDate(IndexON,D3380)</f>
        <v>63458</v>
      </c>
      <c r="F3380" s="155">
        <f>IFERROR(_xll.qlIndexFixing(IndexON,D3380,TRUE,_xll.ohTrigger(RecalcTrigger,TriggerON)),NA())</f>
        <v>4.0977430864508335E-3</v>
      </c>
      <c r="H3380" s="42">
        <f>_xll.qlCalendarAdvance(Calendar,$H3379,B3380,"f",FALSE)</f>
        <v>63458</v>
      </c>
      <c r="I3380" s="139">
        <f>_xll.qlInterestRateIndexValueDate(Index1M,$H3380)</f>
        <v>63460</v>
      </c>
      <c r="J3380" s="144">
        <f>IFERROR(_xll.qlIndexFixing(Index1M,$H3380,TRUE,_xll.ohTrigger(RecalcTrigger,Trigger1M)),NA())</f>
        <v>4.045461286319163E-3</v>
      </c>
      <c r="K3380" s="44">
        <f>IFERROR(_xll.qlIndexFixing(Index3M,H3380,TRUE,_xll.ohTrigger(RecalcTrigger,Trigger3M)),NA())</f>
        <v>4.2954442815483478E-3</v>
      </c>
      <c r="L3380" s="44">
        <f>IFERROR(_xll.qlIndexFixing(Index6M,$H3380,TRUE,_xll.ohTrigger(RecalcTrigger,Trigger6M)),NA())</f>
        <v>3.961284672478603E-3</v>
      </c>
      <c r="M3380" s="145">
        <f>IFERROR(_xll.qlIndexFixing(Index1Y,$H3380,TRUE,_xll.ohTrigger(RecalcTrigger,Trigger1Y)),NA())</f>
        <v>4.5269679961446197E-3</v>
      </c>
      <c r="N3380" s="144">
        <f>IFERROR(_xll.qlIndexFixing(ONIndex1M,I3380,TRUE,_xll.ohTrigger(RecalcTrigger,Trigger1M)),NA())</f>
        <v>4.0440153081444663E-3</v>
      </c>
      <c r="O3380" s="44">
        <f>IFERROR(_xll.qlIndexFixing(ONIndex3M,I3380,TRUE,_xll.ohTrigger(RecalcTrigger,Trigger3M)),NA())</f>
        <v>4.2908233563831999E-3</v>
      </c>
      <c r="P3380" s="44">
        <f>IFERROR(_xll.qlIndexFixing(ONIndex6M,I3380,TRUE,_xll.ohTrigger(RecalcTrigger,Trigger6M)),NA())</f>
        <v>3.9957631757747691E-3</v>
      </c>
      <c r="Q3380" s="145">
        <f>IFERROR(_xll.qlIndexFixing(ONIndex1Y,I3380,TRUE,_xll.ohTrigger(RecalcTrigger,Trigger1Y)),NA())</f>
        <v>4.5152307118812018E-3</v>
      </c>
    </row>
    <row r="3381" spans="2:17" x14ac:dyDescent="0.2">
      <c r="B3381" s="39" t="s">
        <v>42</v>
      </c>
      <c r="D3381" s="42">
        <f>_xll.qlCalendarAdvance(Calendar,$D3380,B3381,"f",FALSE)</f>
        <v>63465</v>
      </c>
      <c r="E3381" s="139">
        <f>_xll.qlInterestRateIndexValueDate(IndexON,D3381)</f>
        <v>63465</v>
      </c>
      <c r="F3381" s="155">
        <f>IFERROR(_xll.qlIndexFixing(IndexON,D3381,TRUE,_xll.ohTrigger(RecalcTrigger,TriggerON)),NA())</f>
        <v>4.0982011657053619E-3</v>
      </c>
      <c r="H3381" s="42">
        <f>_xll.qlCalendarAdvance(Calendar,$H3380,B3381,"f",FALSE)</f>
        <v>63465</v>
      </c>
      <c r="I3381" s="139">
        <f>_xll.qlInterestRateIndexValueDate(Index1M,$H3381)</f>
        <v>63467</v>
      </c>
      <c r="J3381" s="144">
        <f>IFERROR(_xll.qlIndexFixing(Index1M,$H3381,TRUE,_xll.ohTrigger(RecalcTrigger,Trigger1M)),NA())</f>
        <v>4.0459070157000676E-3</v>
      </c>
      <c r="K3381" s="44">
        <f>IFERROR(_xll.qlIndexFixing(Index3M,H3381,TRUE,_xll.ohTrigger(RecalcTrigger,Trigger3M)),NA())</f>
        <v>4.2958731176323539E-3</v>
      </c>
      <c r="L3381" s="44">
        <f>IFERROR(_xll.qlIndexFixing(Index6M,$H3381,TRUE,_xll.ohTrigger(RecalcTrigger,Trigger6M)),NA())</f>
        <v>3.9579996240675271E-3</v>
      </c>
      <c r="M3381" s="145">
        <f>IFERROR(_xll.qlIndexFixing(Index1Y,$H3381,TRUE,_xll.ohTrigger(RecalcTrigger,Trigger1Y)),NA())</f>
        <v>4.5269450287940775E-3</v>
      </c>
      <c r="N3381" s="144">
        <f>IFERROR(_xll.qlIndexFixing(ONIndex1M,I3381,TRUE,_xll.ohTrigger(RecalcTrigger,Trigger1M)),NA())</f>
        <v>4.044472859341397E-3</v>
      </c>
      <c r="O3381" s="44">
        <f>IFERROR(_xll.qlIndexFixing(ONIndex3M,I3381,TRUE,_xll.ohTrigger(RecalcTrigger,Trigger3M)),NA())</f>
        <v>4.2912481111745393E-3</v>
      </c>
      <c r="P3381" s="44">
        <f>IFERROR(_xll.qlIndexFixing(ONIndex6M,I3381,TRUE,_xll.ohTrigger(RecalcTrigger,Trigger6M)),NA())</f>
        <v>3.9925628337034169E-3</v>
      </c>
      <c r="Q3381" s="145">
        <f>IFERROR(_xll.qlIndexFixing(ONIndex1Y,I3381,TRUE,_xll.ohTrigger(RecalcTrigger,Trigger1Y)),NA())</f>
        <v>4.5154320688922667E-3</v>
      </c>
    </row>
    <row r="3382" spans="2:17" x14ac:dyDescent="0.2">
      <c r="B3382" s="39" t="s">
        <v>42</v>
      </c>
      <c r="D3382" s="42">
        <f>_xll.qlCalendarAdvance(Calendar,$D3381,B3382,"f",FALSE)</f>
        <v>63472</v>
      </c>
      <c r="E3382" s="139">
        <f>_xll.qlInterestRateIndexValueDate(IndexON,D3382)</f>
        <v>63472</v>
      </c>
      <c r="F3382" s="155">
        <f>IFERROR(_xll.qlIndexFixing(IndexON,D3382,TRUE,_xll.ohTrigger(RecalcTrigger,TriggerON)),NA())</f>
        <v>4.0986521526331643E-3</v>
      </c>
      <c r="H3382" s="42">
        <f>_xll.qlCalendarAdvance(Calendar,$H3381,B3382,"f",FALSE)</f>
        <v>63472</v>
      </c>
      <c r="I3382" s="139">
        <f>_xll.qlInterestRateIndexValueDate(Index1M,$H3382)</f>
        <v>63474</v>
      </c>
      <c r="J3382" s="144">
        <f>IFERROR(_xll.qlIndexFixing(Index1M,$H3382,TRUE,_xll.ohTrigger(RecalcTrigger,Trigger1M)),NA())</f>
        <v>4.0463454430070267E-3</v>
      </c>
      <c r="K3382" s="44">
        <f>IFERROR(_xll.qlIndexFixing(Index3M,H3382,TRUE,_xll.ohTrigger(RecalcTrigger,Trigger3M)),NA())</f>
        <v>4.2962422199549731E-3</v>
      </c>
      <c r="L3382" s="44">
        <f>IFERROR(_xll.qlIndexFixing(Index6M,$H3382,TRUE,_xll.ohTrigger(RecalcTrigger,Trigger6M)),NA())</f>
        <v>3.9549204439583959E-3</v>
      </c>
      <c r="M3382" s="145">
        <f>IFERROR(_xll.qlIndexFixing(Index1Y,$H3382,TRUE,_xll.ohTrigger(RecalcTrigger,Trigger1Y)),NA())</f>
        <v>4.526913083000998E-3</v>
      </c>
      <c r="N3382" s="144">
        <f>IFERROR(_xll.qlIndexFixing(ONIndex1M,I3382,TRUE,_xll.ohTrigger(RecalcTrigger,Trigger1M)),NA())</f>
        <v>4.0449231300421218E-3</v>
      </c>
      <c r="O3382" s="44">
        <f>IFERROR(_xll.qlIndexFixing(ONIndex3M,I3382,TRUE,_xll.ohTrigger(RecalcTrigger,Trigger3M)),NA())</f>
        <v>4.2916648270363567E-3</v>
      </c>
      <c r="P3382" s="44">
        <f>IFERROR(_xll.qlIndexFixing(ONIndex6M,I3382,TRUE,_xll.ohTrigger(RecalcTrigger,Trigger6M)),NA())</f>
        <v>3.9893718960293256E-3</v>
      </c>
      <c r="Q3382" s="145">
        <f>IFERROR(_xll.qlIndexFixing(ONIndex1Y,I3382,TRUE,_xll.ohTrigger(RecalcTrigger,Trigger1Y)),NA())</f>
        <v>4.5156248364541796E-3</v>
      </c>
    </row>
    <row r="3383" spans="2:17" x14ac:dyDescent="0.2">
      <c r="B3383" s="39" t="s">
        <v>42</v>
      </c>
      <c r="D3383" s="42">
        <f>_xll.qlCalendarAdvance(Calendar,$D3382,B3383,"f",FALSE)</f>
        <v>63479</v>
      </c>
      <c r="E3383" s="139">
        <f>_xll.qlInterestRateIndexValueDate(IndexON,D3383)</f>
        <v>63479</v>
      </c>
      <c r="F3383" s="155">
        <f>IFERROR(_xll.qlIndexFixing(IndexON,D3383,TRUE,_xll.ohTrigger(RecalcTrigger,TriggerON)),NA())</f>
        <v>4.0990960361231288E-3</v>
      </c>
      <c r="H3383" s="42">
        <f>_xll.qlCalendarAdvance(Calendar,$H3382,B3383,"f",FALSE)</f>
        <v>63479</v>
      </c>
      <c r="I3383" s="139">
        <f>_xll.qlInterestRateIndexValueDate(Index1M,$H3383)</f>
        <v>63481</v>
      </c>
      <c r="J3383" s="144">
        <f>IFERROR(_xll.qlIndexFixing(Index1M,$H3383,TRUE,_xll.ohTrigger(RecalcTrigger,Trigger1M)),NA())</f>
        <v>4.0467765566343239E-3</v>
      </c>
      <c r="K3383" s="44">
        <f>IFERROR(_xll.qlIndexFixing(Index3M,H3383,TRUE,_xll.ohTrigger(RecalcTrigger,Trigger3M)),NA())</f>
        <v>4.2966031859129668E-3</v>
      </c>
      <c r="L3383" s="44">
        <f>IFERROR(_xll.qlIndexFixing(Index6M,$H3383,TRUE,_xll.ohTrigger(RecalcTrigger,Trigger6M)),NA())</f>
        <v>3.9518508922805045E-3</v>
      </c>
      <c r="M3383" s="145">
        <f>IFERROR(_xll.qlIndexFixing(Index1Y,$H3383,TRUE,_xll.ohTrigger(RecalcTrigger,Trigger1Y)),NA())</f>
        <v>4.5268721450141894E-3</v>
      </c>
      <c r="N3383" s="144">
        <f>IFERROR(_xll.qlIndexFixing(ONIndex1M,I3383,TRUE,_xll.ohTrigger(RecalcTrigger,Trigger1M)),NA())</f>
        <v>4.0453661085759762E-3</v>
      </c>
      <c r="O3383" s="44">
        <f>IFERROR(_xll.qlIndexFixing(ONIndex3M,I3383,TRUE,_xll.ohTrigger(RecalcTrigger,Trigger3M)),NA())</f>
        <v>4.2920734913387548E-3</v>
      </c>
      <c r="P3383" s="44">
        <f>IFERROR(_xll.qlIndexFixing(ONIndex6M,I3383,TRUE,_xll.ohTrigger(RecalcTrigger,Trigger6M)),NA())</f>
        <v>3.9861903777804741E-3</v>
      </c>
      <c r="Q3383" s="145">
        <f>IFERROR(_xll.qlIndexFixing(ONIndex1Y,I3383,TRUE,_xll.ohTrigger(RecalcTrigger,Trigger1Y)),NA())</f>
        <v>4.5158090008179386E-3</v>
      </c>
    </row>
    <row r="3384" spans="2:17" x14ac:dyDescent="0.2">
      <c r="B3384" s="39" t="s">
        <v>42</v>
      </c>
      <c r="D3384" s="42">
        <f>_xll.qlCalendarAdvance(Calendar,$D3383,B3384,"f",FALSE)</f>
        <v>63486</v>
      </c>
      <c r="E3384" s="139">
        <f>_xll.qlInterestRateIndexValueDate(IndexON,D3384)</f>
        <v>63486</v>
      </c>
      <c r="F3384" s="155">
        <f>IFERROR(_xll.qlIndexFixing(IndexON,D3384,TRUE,_xll.ohTrigger(RecalcTrigger,TriggerON)),NA())</f>
        <v>4.099532804664463E-3</v>
      </c>
      <c r="H3384" s="42">
        <f>_xll.qlCalendarAdvance(Calendar,$H3383,B3384,"f",FALSE)</f>
        <v>63486</v>
      </c>
      <c r="I3384" s="139">
        <f>_xll.qlInterestRateIndexValueDate(Index1M,$H3384)</f>
        <v>63488</v>
      </c>
      <c r="J3384" s="144">
        <f>IFERROR(_xll.qlIndexFixing(Index1M,$H3384,TRUE,_xll.ohTrigger(RecalcTrigger,Trigger1M)),NA())</f>
        <v>4.0472003449762428E-3</v>
      </c>
      <c r="K3384" s="44">
        <f>IFERROR(_xll.qlIndexFixing(Index3M,H3384,TRUE,_xll.ohTrigger(RecalcTrigger,Trigger3M)),NA())</f>
        <v>4.2969560026792043E-3</v>
      </c>
      <c r="L3384" s="44">
        <f>IFERROR(_xll.qlIndexFixing(Index6M,$H3384,TRUE,_xll.ohTrigger(RecalcTrigger,Trigger6M)),NA())</f>
        <v>3.948790984008247E-3</v>
      </c>
      <c r="M3384" s="145">
        <f>IFERROR(_xll.qlIndexFixing(Index1Y,$H3384,TRUE,_xll.ohTrigger(RecalcTrigger,Trigger1Y)),NA())</f>
        <v>4.5268222010828975E-3</v>
      </c>
      <c r="N3384" s="144">
        <f>IFERROR(_xll.qlIndexFixing(ONIndex1M,I3384,TRUE,_xll.ohTrigger(RecalcTrigger,Trigger1M)),NA())</f>
        <v>4.0458017835121041E-3</v>
      </c>
      <c r="O3384" s="44">
        <f>IFERROR(_xll.qlIndexFixing(ONIndex3M,I3384,TRUE,_xll.ohTrigger(RecalcTrigger,Trigger3M)),NA())</f>
        <v>4.2924740912120285E-3</v>
      </c>
      <c r="P3384" s="44">
        <f>IFERROR(_xll.qlIndexFixing(ONIndex6M,I3384,TRUE,_xll.ohTrigger(RecalcTrigger,Trigger6M)),NA())</f>
        <v>3.9830182938249692E-3</v>
      </c>
      <c r="Q3384" s="145">
        <f>IFERROR(_xll.qlIndexFixing(ONIndex1Y,I3384,TRUE,_xll.ohTrigger(RecalcTrigger,Trigger1Y)),NA())</f>
        <v>4.5159845484743499E-3</v>
      </c>
    </row>
    <row r="3385" spans="2:17" x14ac:dyDescent="0.2">
      <c r="B3385" s="39" t="s">
        <v>42</v>
      </c>
      <c r="D3385" s="42">
        <f>_xll.qlCalendarAdvance(Calendar,$D3384,B3385,"f",FALSE)</f>
        <v>63493</v>
      </c>
      <c r="E3385" s="139">
        <f>_xll.qlInterestRateIndexValueDate(IndexON,D3385)</f>
        <v>63493</v>
      </c>
      <c r="F3385" s="155">
        <f>IFERROR(_xll.qlIndexFixing(IndexON,D3385,TRUE,_xll.ohTrigger(RecalcTrigger,TriggerON)),NA())</f>
        <v>4.0999624469062468E-3</v>
      </c>
      <c r="H3385" s="42">
        <f>_xll.qlCalendarAdvance(Calendar,$H3384,B3385,"f",FALSE)</f>
        <v>63493</v>
      </c>
      <c r="I3385" s="139">
        <f>_xll.qlInterestRateIndexValueDate(Index1M,$H3385)</f>
        <v>63495</v>
      </c>
      <c r="J3385" s="144">
        <f>IFERROR(_xll.qlIndexFixing(Index1M,$H3385,TRUE,_xll.ohTrigger(RecalcTrigger,Trigger1M)),NA())</f>
        <v>4.0476167964170751E-3</v>
      </c>
      <c r="K3385" s="44">
        <f>IFERROR(_xll.qlIndexFixing(Index3M,H3385,TRUE,_xll.ohTrigger(RecalcTrigger,Trigger3M)),NA())</f>
        <v>4.2973006574274237E-3</v>
      </c>
      <c r="L3385" s="44">
        <f>IFERROR(_xll.qlIndexFixing(Index6M,$H3385,TRUE,_xll.ohTrigger(RecalcTrigger,Trigger6M)),NA())</f>
        <v>3.9459336930151006E-3</v>
      </c>
      <c r="M3385" s="145">
        <f>IFERROR(_xll.qlIndexFixing(Index1Y,$H3385,TRUE,_xll.ohTrigger(RecalcTrigger,Trigger1Y)),NA())</f>
        <v>4.5267632374572445E-3</v>
      </c>
      <c r="N3385" s="144">
        <f>IFERROR(_xll.qlIndexFixing(ONIndex1M,I3385,TRUE,_xll.ohTrigger(RecalcTrigger,Trigger1M)),NA())</f>
        <v>4.0462301430999048E-3</v>
      </c>
      <c r="O3385" s="44">
        <f>IFERROR(_xll.qlIndexFixing(ONIndex3M,I3385,TRUE,_xll.ohTrigger(RecalcTrigger,Trigger3M)),NA())</f>
        <v>4.2928666138664084E-3</v>
      </c>
      <c r="P3385" s="44">
        <f>IFERROR(_xll.qlIndexFixing(ONIndex6M,I3385,TRUE,_xll.ohTrigger(RecalcTrigger,Trigger6M)),NA())</f>
        <v>3.9798556592707257E-3</v>
      </c>
      <c r="Q3385" s="145">
        <f>IFERROR(_xll.qlIndexFixing(ONIndex1Y,I3385,TRUE,_xll.ohTrigger(RecalcTrigger,Trigger1Y)),NA())</f>
        <v>4.5161514655145396E-3</v>
      </c>
    </row>
    <row r="3386" spans="2:17" x14ac:dyDescent="0.2">
      <c r="B3386" s="39" t="s">
        <v>42</v>
      </c>
      <c r="D3386" s="42">
        <f>_xll.qlCalendarAdvance(Calendar,$D3385,B3386,"f",FALSE)</f>
        <v>63500</v>
      </c>
      <c r="E3386" s="139">
        <f>_xll.qlInterestRateIndexValueDate(IndexON,D3386)</f>
        <v>63500</v>
      </c>
      <c r="F3386" s="155">
        <f>IFERROR(_xll.qlIndexFixing(IndexON,D3386,TRUE,_xll.ohTrigger(RecalcTrigger,TriggerON)),NA())</f>
        <v>4.1003849517373681E-3</v>
      </c>
      <c r="H3386" s="42">
        <f>_xll.qlCalendarAdvance(Calendar,$H3385,B3386,"f",FALSE)</f>
        <v>63500</v>
      </c>
      <c r="I3386" s="139">
        <f>_xll.qlInterestRateIndexValueDate(Index1M,$H3386)</f>
        <v>63502</v>
      </c>
      <c r="J3386" s="144">
        <f>IFERROR(_xll.qlIndexFixing(Index1M,$H3386,TRUE,_xll.ohTrigger(RecalcTrigger,Trigger1M)),NA())</f>
        <v>4.0480258993561002E-3</v>
      </c>
      <c r="K3386" s="44">
        <f>IFERROR(_xll.qlIndexFixing(Index3M,H3386,TRUE,_xll.ohTrigger(RecalcTrigger,Trigger3M)),NA())</f>
        <v>4.2976371373296251E-3</v>
      </c>
      <c r="L3386" s="44">
        <f>IFERROR(_xll.qlIndexFixing(Index6M,$H3386,TRUE,_xll.ohTrigger(RecalcTrigger,Trigger6M)),NA())</f>
        <v>3.9428924536795964E-3</v>
      </c>
      <c r="M3386" s="145">
        <f>IFERROR(_xll.qlIndexFixing(Index1Y,$H3386,TRUE,_xll.ohTrigger(RecalcTrigger,Trigger1Y)),NA())</f>
        <v>4.5266952403864753E-3</v>
      </c>
      <c r="N3386" s="144">
        <f>IFERROR(_xll.qlIndexFixing(ONIndex1M,I3386,TRUE,_xll.ohTrigger(RecalcTrigger,Trigger1M)),NA())</f>
        <v>4.0466511759085222E-3</v>
      </c>
      <c r="O3386" s="44">
        <f>IFERROR(_xll.qlIndexFixing(ONIndex3M,I3386,TRUE,_xll.ohTrigger(RecalcTrigger,Trigger3M)),NA())</f>
        <v>4.2932510462723172E-3</v>
      </c>
      <c r="P3386" s="44">
        <f>IFERROR(_xll.qlIndexFixing(ONIndex6M,I3386,TRUE,_xll.ohTrigger(RecalcTrigger,Trigger6M)),NA())</f>
        <v>3.9767024890657865E-3</v>
      </c>
      <c r="Q3386" s="145">
        <f>IFERROR(_xll.qlIndexFixing(ONIndex1Y,I3386,TRUE,_xll.ohTrigger(RecalcTrigger,Trigger1Y)),NA())</f>
        <v>4.5163097384293138E-3</v>
      </c>
    </row>
    <row r="3387" spans="2:17" x14ac:dyDescent="0.2">
      <c r="B3387" s="39" t="s">
        <v>42</v>
      </c>
      <c r="D3387" s="42">
        <f>_xll.qlCalendarAdvance(Calendar,$D3386,B3387,"f",FALSE)</f>
        <v>63507</v>
      </c>
      <c r="E3387" s="139">
        <f>_xll.qlInterestRateIndexValueDate(IndexON,D3387)</f>
        <v>63507</v>
      </c>
      <c r="F3387" s="155">
        <f>IFERROR(_xll.qlIndexFixing(IndexON,D3387,TRUE,_xll.ohTrigger(RecalcTrigger,TriggerON)),NA())</f>
        <v>4.1008003076470345E-3</v>
      </c>
      <c r="H3387" s="42">
        <f>_xll.qlCalendarAdvance(Calendar,$H3386,B3387,"f",FALSE)</f>
        <v>63507</v>
      </c>
      <c r="I3387" s="139">
        <f>_xll.qlInterestRateIndexValueDate(Index1M,$H3387)</f>
        <v>63509</v>
      </c>
      <c r="J3387" s="144">
        <f>IFERROR(_xll.qlIndexFixing(Index1M,$H3387,TRUE,_xll.ohTrigger(RecalcTrigger,Trigger1M)),NA())</f>
        <v>4.048427642185104E-3</v>
      </c>
      <c r="K3387" s="44">
        <f>IFERROR(_xll.qlIndexFixing(Index3M,H3387,TRUE,_xll.ohTrigger(RecalcTrigger,Trigger3M)),NA())</f>
        <v>4.2979654295578103E-3</v>
      </c>
      <c r="L3387" s="44">
        <f>IFERROR(_xll.qlIndexFixing(Index6M,$H3387,TRUE,_xll.ohTrigger(RecalcTrigger,Trigger6M)),NA())</f>
        <v>3.9398609014663563E-3</v>
      </c>
      <c r="M3387" s="145">
        <f>IFERROR(_xll.qlIndexFixing(Index1Y,$H3387,TRUE,_xll.ohTrigger(RecalcTrigger,Trigger1Y)),NA())</f>
        <v>4.5266181961211519E-3</v>
      </c>
      <c r="N3387" s="144">
        <f>IFERROR(_xll.qlIndexFixing(ONIndex1M,I3387,TRUE,_xll.ohTrigger(RecalcTrigger,Trigger1M)),NA())</f>
        <v>4.0470648700274836E-3</v>
      </c>
      <c r="O3387" s="44">
        <f>IFERROR(_xll.qlIndexFixing(ONIndex3M,I3387,TRUE,_xll.ohTrigger(RecalcTrigger,Trigger3M)),NA())</f>
        <v>4.2936273760396659E-3</v>
      </c>
      <c r="P3387" s="44">
        <f>IFERROR(_xll.qlIndexFixing(ONIndex6M,I3387,TRUE,_xll.ohTrigger(RecalcTrigger,Trigger6M)),NA())</f>
        <v>3.9735587981581943E-3</v>
      </c>
      <c r="Q3387" s="145">
        <f>IFERROR(_xll.qlIndexFixing(ONIndex1Y,I3387,TRUE,_xll.ohTrigger(RecalcTrigger,Trigger1Y)),NA())</f>
        <v>4.5164593534696706E-3</v>
      </c>
    </row>
    <row r="3388" spans="2:17" x14ac:dyDescent="0.2">
      <c r="B3388" s="39" t="s">
        <v>42</v>
      </c>
      <c r="D3388" s="42">
        <f>_xll.qlCalendarAdvance(Calendar,$D3387,B3388,"f",FALSE)</f>
        <v>63514</v>
      </c>
      <c r="E3388" s="139">
        <f>_xll.qlInterestRateIndexValueDate(IndexON,D3388)</f>
        <v>63514</v>
      </c>
      <c r="F3388" s="155">
        <f>IFERROR(_xll.qlIndexFixing(IndexON,D3388,TRUE,_xll.ohTrigger(RecalcTrigger,TriggerON)),NA())</f>
        <v>4.101208503364262E-3</v>
      </c>
      <c r="H3388" s="42">
        <f>_xll.qlCalendarAdvance(Calendar,$H3387,B3388,"f",FALSE)</f>
        <v>63514</v>
      </c>
      <c r="I3388" s="139">
        <f>_xll.qlInterestRateIndexValueDate(Index1M,$H3388)</f>
        <v>63516</v>
      </c>
      <c r="J3388" s="144">
        <f>IFERROR(_xll.qlIndexFixing(Index1M,$H3388,TRUE,_xll.ohTrigger(RecalcTrigger,Trigger1M)),NA())</f>
        <v>4.0489224527598235E-3</v>
      </c>
      <c r="K3388" s="44">
        <f>IFERROR(_xll.qlIndexFixing(Index3M,H3388,TRUE,_xll.ohTrigger(RecalcTrigger,Trigger3M)),NA())</f>
        <v>4.2982855212831093E-3</v>
      </c>
      <c r="L3388" s="44">
        <f>IFERROR(_xll.qlIndexFixing(Index6M,$H3388,TRUE,_xll.ohTrigger(RecalcTrigger,Trigger6M)),NA())</f>
        <v>3.9368390513503642E-3</v>
      </c>
      <c r="M3388" s="145">
        <f>IFERROR(_xll.qlIndexFixing(Index1Y,$H3388,TRUE,_xll.ohTrigger(RecalcTrigger,Trigger1Y)),NA())</f>
        <v>4.5265320909111759E-3</v>
      </c>
      <c r="N3388" s="144">
        <f>IFERROR(_xll.qlIndexFixing(ONIndex1M,I3388,TRUE,_xll.ohTrigger(RecalcTrigger,Trigger1M)),NA())</f>
        <v>4.0474712141858049E-3</v>
      </c>
      <c r="O3388" s="44">
        <f>IFERROR(_xll.qlIndexFixing(ONIndex3M,I3388,TRUE,_xll.ohTrigger(RecalcTrigger,Trigger3M)),NA())</f>
        <v>4.293995590058941E-3</v>
      </c>
      <c r="P3388" s="44">
        <f>IFERROR(_xll.qlIndexFixing(ONIndex6M,I3388,TRUE,_xll.ohTrigger(RecalcTrigger,Trigger6M)),NA())</f>
        <v>3.9704246016558642E-3</v>
      </c>
      <c r="Q3388" s="145">
        <f>IFERROR(_xll.qlIndexFixing(ONIndex1Y,I3388,TRUE,_xll.ohTrigger(RecalcTrigger,Trigger1Y)),NA())</f>
        <v>4.5166002968866081E-3</v>
      </c>
    </row>
    <row r="3389" spans="2:17" x14ac:dyDescent="0.2">
      <c r="B3389" s="39" t="s">
        <v>42</v>
      </c>
      <c r="D3389" s="42">
        <f>_xll.qlCalendarAdvance(Calendar,$D3388,B3389,"f",FALSE)</f>
        <v>63521</v>
      </c>
      <c r="E3389" s="139">
        <f>_xll.qlInterestRateIndexValueDate(IndexON,D3389)</f>
        <v>63521</v>
      </c>
      <c r="F3389" s="155">
        <f>IFERROR(_xll.qlIndexFixing(IndexON,D3389,TRUE,_xll.ohTrigger(RecalcTrigger,TriggerON)),NA())</f>
        <v>4.1016095277779385E-3</v>
      </c>
      <c r="H3389" s="42">
        <f>_xll.qlCalendarAdvance(Calendar,$H3388,B3389,"f",FALSE)</f>
        <v>63521</v>
      </c>
      <c r="I3389" s="139">
        <f>_xll.qlInterestRateIndexValueDate(Index1M,$H3389)</f>
        <v>63523</v>
      </c>
      <c r="J3389" s="144">
        <f>IFERROR(_xll.qlIndexFixing(Index1M,$H3389,TRUE,_xll.ohTrigger(RecalcTrigger,Trigger1M)),NA())</f>
        <v>4.0490595422617648E-3</v>
      </c>
      <c r="K3389" s="44">
        <f>IFERROR(_xll.qlIndexFixing(Index3M,H3389,TRUE,_xll.ohTrigger(RecalcTrigger,Trigger3M)),NA())</f>
        <v>4.2985045871715144E-3</v>
      </c>
      <c r="L3389" s="44">
        <f>IFERROR(_xll.qlIndexFixing(Index6M,$H3389,TRUE,_xll.ohTrigger(RecalcTrigger,Trigger6M)),NA())</f>
        <v>3.9336366177764618E-3</v>
      </c>
      <c r="M3389" s="145">
        <f>IFERROR(_xll.qlIndexFixing(Index1Y,$H3389,TRUE,_xll.ohTrigger(RecalcTrigger,Trigger1Y)),NA())</f>
        <v>4.5264369110073277E-3</v>
      </c>
      <c r="N3389" s="144">
        <f>IFERROR(_xll.qlIndexFixing(ONIndex1M,I3389,TRUE,_xll.ohTrigger(RecalcTrigger,Trigger1M)),NA())</f>
        <v>4.0478701966328856E-3</v>
      </c>
      <c r="O3389" s="44">
        <f>IFERROR(_xll.qlIndexFixing(ONIndex3M,I3389,TRUE,_xll.ohTrigger(RecalcTrigger,Trigger3M)),NA())</f>
        <v>4.2943556756203094E-3</v>
      </c>
      <c r="P3389" s="44">
        <f>IFERROR(_xll.qlIndexFixing(ONIndex6M,I3389,TRUE,_xll.ohTrigger(RecalcTrigger,Trigger6M)),NA())</f>
        <v>3.9672999144269028E-3</v>
      </c>
      <c r="Q3389" s="145">
        <f>IFERROR(_xll.qlIndexFixing(ONIndex1Y,I3389,TRUE,_xll.ohTrigger(RecalcTrigger,Trigger1Y)),NA())</f>
        <v>4.5167325550909965E-3</v>
      </c>
    </row>
    <row r="3390" spans="2:17" x14ac:dyDescent="0.2">
      <c r="B3390" s="39" t="s">
        <v>42</v>
      </c>
      <c r="D3390" s="42">
        <f>_xll.qlCalendarAdvance(Calendar,$D3389,B3390,"f",FALSE)</f>
        <v>63528</v>
      </c>
      <c r="E3390" s="139">
        <f>_xll.qlInterestRateIndexValueDate(IndexON,D3390)</f>
        <v>63528</v>
      </c>
      <c r="F3390" s="155">
        <f>IFERROR(_xll.qlIndexFixing(IndexON,D3390,TRUE,_xll.ohTrigger(RecalcTrigger,TriggerON)),NA())</f>
        <v>4.1020033692973357E-3</v>
      </c>
      <c r="H3390" s="42">
        <f>_xll.qlCalendarAdvance(Calendar,$H3389,B3390,"f",FALSE)</f>
        <v>63528</v>
      </c>
      <c r="I3390" s="139">
        <f>_xll.qlInterestRateIndexValueDate(Index1M,$H3390)</f>
        <v>63530</v>
      </c>
      <c r="J3390" s="144">
        <f>IFERROR(_xll.qlIndexFixing(Index1M,$H3390,TRUE,_xll.ohTrigger(RecalcTrigger,Trigger1M)),NA())</f>
        <v>4.0495885939198506E-3</v>
      </c>
      <c r="K3390" s="44">
        <f>IFERROR(_xll.qlIndexFixing(Index3M,H3390,TRUE,_xll.ohTrigger(RecalcTrigger,Trigger3M)),NA())</f>
        <v>4.2988094120568476E-3</v>
      </c>
      <c r="L3390" s="44">
        <f>IFERROR(_xll.qlIndexFixing(Index6M,$H3390,TRUE,_xll.ohTrigger(RecalcTrigger,Trigger6M)),NA())</f>
        <v>3.9306348843682519E-3</v>
      </c>
      <c r="M3390" s="145">
        <f>IFERROR(_xll.qlIndexFixing(Index1Y,$H3390,TRUE,_xll.ohTrigger(RecalcTrigger,Trigger1Y)),NA())</f>
        <v>4.5263326426603842E-3</v>
      </c>
      <c r="N3390" s="144">
        <f>IFERROR(_xll.qlIndexFixing(ONIndex1M,I3390,TRUE,_xll.ohTrigger(RecalcTrigger,Trigger1M)),NA())</f>
        <v>4.0482618056980613E-3</v>
      </c>
      <c r="O3390" s="44">
        <f>IFERROR(_xll.qlIndexFixing(ONIndex3M,I3390,TRUE,_xll.ohTrigger(RecalcTrigger,Trigger3M)),NA())</f>
        <v>4.2947076197741296E-3</v>
      </c>
      <c r="P3390" s="44">
        <f>IFERROR(_xll.qlIndexFixing(ONIndex6M,I3390,TRUE,_xll.ohTrigger(RecalcTrigger,Trigger6M)),NA())</f>
        <v>3.9641847514193529E-3</v>
      </c>
      <c r="Q3390" s="145">
        <f>IFERROR(_xll.qlIndexFixing(ONIndex1Y,I3390,TRUE,_xll.ohTrigger(RecalcTrigger,Trigger1Y)),NA())</f>
        <v>4.5168561143338337E-3</v>
      </c>
    </row>
    <row r="3391" spans="2:17" x14ac:dyDescent="0.2">
      <c r="B3391" s="39" t="s">
        <v>42</v>
      </c>
      <c r="D3391" s="42">
        <f>_xll.qlCalendarAdvance(Calendar,$D3390,B3391,"f",FALSE)</f>
        <v>63535</v>
      </c>
      <c r="E3391" s="139">
        <f>_xll.qlInterestRateIndexValueDate(IndexON,D3391)</f>
        <v>63535</v>
      </c>
      <c r="F3391" s="155">
        <f>IFERROR(_xll.qlIndexFixing(IndexON,D3391,TRUE,_xll.ohTrigger(RecalcTrigger,TriggerON)),NA())</f>
        <v>4.1023900167314054E-3</v>
      </c>
      <c r="H3391" s="42">
        <f>_xll.qlCalendarAdvance(Calendar,$H3390,B3391,"f",FALSE)</f>
        <v>63535</v>
      </c>
      <c r="I3391" s="139">
        <f>_xll.qlInterestRateIndexValueDate(Index1M,$H3391)</f>
        <v>63537</v>
      </c>
      <c r="J3391" s="144">
        <f>IFERROR(_xll.qlIndexFixing(Index1M,$H3391,TRUE,_xll.ohTrigger(RecalcTrigger,Trigger1M)),NA())</f>
        <v>4.0499607802216286E-3</v>
      </c>
      <c r="K3391" s="44">
        <f>IFERROR(_xll.qlIndexFixing(Index3M,H3391,TRUE,_xll.ohTrigger(RecalcTrigger,Trigger3M)),NA())</f>
        <v>4.2991059999861747E-3</v>
      </c>
      <c r="L3391" s="44">
        <f>IFERROR(_xll.qlIndexFixing(Index6M,$H3391,TRUE,_xll.ohTrigger(RecalcTrigger,Trigger6M)),NA())</f>
        <v>3.9276428991767802E-3</v>
      </c>
      <c r="M3391" s="145">
        <f>IFERROR(_xll.qlIndexFixing(Index1Y,$H3391,TRUE,_xll.ohTrigger(RecalcTrigger,Trigger1Y)),NA())</f>
        <v>4.5262192721215646E-3</v>
      </c>
      <c r="N3391" s="144">
        <f>IFERROR(_xll.qlIndexFixing(ONIndex1M,I3391,TRUE,_xll.ohTrigger(RecalcTrigger,Trigger1M)),NA())</f>
        <v>4.0486460298705396E-3</v>
      </c>
      <c r="O3391" s="44">
        <f>IFERROR(_xll.qlIndexFixing(ONIndex3M,I3391,TRUE,_xll.ohTrigger(RecalcTrigger,Trigger3M)),NA())</f>
        <v>4.2950514099704407E-3</v>
      </c>
      <c r="P3391" s="44">
        <f>IFERROR(_xll.qlIndexFixing(ONIndex6M,I3391,TRUE,_xll.ohTrigger(RecalcTrigger,Trigger6M)),NA())</f>
        <v>3.9610791278210655E-3</v>
      </c>
      <c r="Q3391" s="145">
        <f>IFERROR(_xll.qlIndexFixing(ONIndex1Y,I3391,TRUE,_xll.ohTrigger(RecalcTrigger,Trigger1Y)),NA())</f>
        <v>4.5169709608661179E-3</v>
      </c>
    </row>
    <row r="3392" spans="2:17" x14ac:dyDescent="0.2">
      <c r="B3392" s="39" t="s">
        <v>42</v>
      </c>
      <c r="D3392" s="42">
        <f>_xll.qlCalendarAdvance(Calendar,$D3391,B3392,"f",FALSE)</f>
        <v>63542</v>
      </c>
      <c r="E3392" s="139">
        <f>_xll.qlInterestRateIndexValueDate(IndexON,D3392)</f>
        <v>63542</v>
      </c>
      <c r="F3392" s="155">
        <f>IFERROR(_xll.qlIndexFixing(IndexON,D3392,TRUE,_xll.ohTrigger(RecalcTrigger,TriggerON)),NA())</f>
        <v>4.1027694587292274E-3</v>
      </c>
      <c r="H3392" s="42">
        <f>_xll.qlCalendarAdvance(Calendar,$H3391,B3392,"f",FALSE)</f>
        <v>63542</v>
      </c>
      <c r="I3392" s="139">
        <f>_xll.qlInterestRateIndexValueDate(Index1M,$H3392)</f>
        <v>63544</v>
      </c>
      <c r="J3392" s="144">
        <f>IFERROR(_xll.qlIndexFixing(Index1M,$H3392,TRUE,_xll.ohTrigger(RecalcTrigger,Trigger1M)),NA())</f>
        <v>4.0503255483748113E-3</v>
      </c>
      <c r="K3392" s="44">
        <f>IFERROR(_xll.qlIndexFixing(Index3M,H3392,TRUE,_xll.ohTrigger(RecalcTrigger,Trigger3M)),NA())</f>
        <v>4.2993943381324229E-3</v>
      </c>
      <c r="L3392" s="44">
        <f>IFERROR(_xll.qlIndexFixing(Index6M,$H3392,TRUE,_xll.ohTrigger(RecalcTrigger,Trigger6M)),NA())</f>
        <v>3.9246606771751267E-3</v>
      </c>
      <c r="M3392" s="145">
        <f>IFERROR(_xll.qlIndexFixing(Index1Y,$H3392,TRUE,_xll.ohTrigger(RecalcTrigger,Trigger1Y)),NA())</f>
        <v>4.5260967856423041E-3</v>
      </c>
      <c r="N3392" s="144">
        <f>IFERROR(_xll.qlIndexFixing(ONIndex1M,I3392,TRUE,_xll.ohTrigger(RecalcTrigger,Trigger1M)),NA())</f>
        <v>4.049129162444487E-3</v>
      </c>
      <c r="O3392" s="44">
        <f>IFERROR(_xll.qlIndexFixing(ONIndex3M,I3392,TRUE,_xll.ohTrigger(RecalcTrigger,Trigger3M)),NA())</f>
        <v>4.2954814236750849E-3</v>
      </c>
      <c r="P3392" s="44">
        <f>IFERROR(_xll.qlIndexFixing(ONIndex6M,I3392,TRUE,_xll.ohTrigger(RecalcTrigger,Trigger6M)),NA())</f>
        <v>3.9571002241345354E-3</v>
      </c>
      <c r="Q3392" s="145">
        <f>IFERROR(_xll.qlIndexFixing(ONIndex1Y,I3392,TRUE,_xll.ohTrigger(RecalcTrigger,Trigger1Y)),NA())</f>
        <v>4.5171057965287531E-3</v>
      </c>
    </row>
    <row r="3393" spans="2:17" x14ac:dyDescent="0.2">
      <c r="B3393" s="39" t="s">
        <v>42</v>
      </c>
      <c r="D3393" s="42">
        <f>_xll.qlCalendarAdvance(Calendar,$D3392,B3393,"f",FALSE)</f>
        <v>63550</v>
      </c>
      <c r="E3393" s="139">
        <f>_xll.qlInterestRateIndexValueDate(IndexON,D3393)</f>
        <v>63550</v>
      </c>
      <c r="F3393" s="155">
        <f>IFERROR(_xll.qlIndexFixing(IndexON,D3393,TRUE,_xll.ohTrigger(RecalcTrigger,TriggerON)),NA())</f>
        <v>4.1031942692359991E-3</v>
      </c>
      <c r="H3393" s="42">
        <f>_xll.qlCalendarAdvance(Calendar,$H3392,B3393,"f",FALSE)</f>
        <v>63550</v>
      </c>
      <c r="I3393" s="139">
        <f>_xll.qlInterestRateIndexValueDate(Index1M,$H3393)</f>
        <v>63552</v>
      </c>
      <c r="J3393" s="144">
        <f>IFERROR(_xll.qlIndexFixing(Index1M,$H3393,TRUE,_xll.ohTrigger(RecalcTrigger,Trigger1M)),NA())</f>
        <v>4.0507808672295524E-3</v>
      </c>
      <c r="K3393" s="44">
        <f>IFERROR(_xll.qlIndexFixing(Index3M,H3393,TRUE,_xll.ohTrigger(RecalcTrigger,Trigger3M)),NA())</f>
        <v>4.2997577477936338E-3</v>
      </c>
      <c r="L3393" s="44">
        <f>IFERROR(_xll.qlIndexFixing(Index6M,$H3393,TRUE,_xll.ohTrigger(RecalcTrigger,Trigger6M)),NA())</f>
        <v>3.921264397593602E-3</v>
      </c>
      <c r="M3393" s="145">
        <f>IFERROR(_xll.qlIndexFixing(Index1Y,$H3393,TRUE,_xll.ohTrigger(RecalcTrigger,Trigger1Y)),NA())</f>
        <v>4.5259713118572615E-3</v>
      </c>
      <c r="N3393" s="144">
        <f>IFERROR(_xll.qlIndexFixing(ONIndex1M,I3393,TRUE,_xll.ohTrigger(RecalcTrigger,Trigger1M)),NA())</f>
        <v>4.0494964632742381E-3</v>
      </c>
      <c r="O3393" s="44">
        <f>IFERROR(_xll.qlIndexFixing(ONIndex3M,I3393,TRUE,_xll.ohTrigger(RecalcTrigger,Trigger3M)),NA())</f>
        <v>4.2958065276188506E-3</v>
      </c>
      <c r="P3393" s="44">
        <f>IFERROR(_xll.qlIndexFixing(ONIndex6M,I3393,TRUE,_xll.ohTrigger(RecalcTrigger,Trigger6M)),NA())</f>
        <v>3.9540164608098394E-3</v>
      </c>
      <c r="Q3393" s="145">
        <f>IFERROR(_xll.qlIndexFixing(ONIndex1Y,I3393,TRUE,_xll.ohTrigger(RecalcTrigger,Trigger1Y)),NA())</f>
        <v>4.5172006770322071E-3</v>
      </c>
    </row>
    <row r="3394" spans="2:17" x14ac:dyDescent="0.2">
      <c r="B3394" s="39" t="s">
        <v>42</v>
      </c>
      <c r="D3394" s="42">
        <f>_xll.qlCalendarAdvance(Calendar,$D3393,B3394,"f",FALSE)</f>
        <v>63557</v>
      </c>
      <c r="E3394" s="139">
        <f>_xll.qlInterestRateIndexValueDate(IndexON,D3394)</f>
        <v>63557</v>
      </c>
      <c r="F3394" s="155">
        <f>IFERROR(_xll.qlIndexFixing(IndexON,D3394,TRUE,_xll.ohTrigger(RecalcTrigger,TriggerON)),NA())</f>
        <v>4.1035582329751463E-3</v>
      </c>
      <c r="H3394" s="42">
        <f>_xll.qlCalendarAdvance(Calendar,$H3393,B3394,"f",FALSE)</f>
        <v>63557</v>
      </c>
      <c r="I3394" s="139">
        <f>_xll.qlInterestRateIndexValueDate(Index1M,$H3394)</f>
        <v>63559</v>
      </c>
      <c r="J3394" s="144">
        <f>IFERROR(_xll.qlIndexFixing(Index1M,$H3394,TRUE,_xll.ohTrigger(RecalcTrigger,Trigger1M)),NA())</f>
        <v>4.0510351003655229E-3</v>
      </c>
      <c r="K3394" s="44">
        <f>IFERROR(_xll.qlIndexFixing(Index3M,H3394,TRUE,_xll.ohTrigger(RecalcTrigger,Trigger3M)),NA())</f>
        <v>4.2999843660638248E-3</v>
      </c>
      <c r="L3394" s="44">
        <f>IFERROR(_xll.qlIndexFixing(Index6M,$H3394,TRUE,_xll.ohTrigger(RecalcTrigger,Trigger6M)),NA())</f>
        <v>3.9184900015211922E-3</v>
      </c>
      <c r="M3394" s="145">
        <f>IFERROR(_xll.qlIndexFixing(Index1Y,$H3394,TRUE,_xll.ohTrigger(RecalcTrigger,Trigger1Y)),NA())</f>
        <v>4.5258279166008305E-3</v>
      </c>
      <c r="N3394" s="144">
        <f>IFERROR(_xll.qlIndexFixing(ONIndex1M,I3394,TRUE,_xll.ohTrigger(RecalcTrigger,Trigger1M)),NA())</f>
        <v>4.0498053848025961E-3</v>
      </c>
      <c r="O3394" s="44">
        <f>IFERROR(_xll.qlIndexFixing(ONIndex3M,I3394,TRUE,_xll.ohTrigger(RecalcTrigger,Trigger3M)),NA())</f>
        <v>4.2960786652912475E-3</v>
      </c>
      <c r="P3394" s="44">
        <f>IFERROR(_xll.qlIndexFixing(ONIndex6M,I3394,TRUE,_xll.ohTrigger(RecalcTrigger,Trigger6M)),NA())</f>
        <v>3.951380866347165E-3</v>
      </c>
      <c r="Q3394" s="145">
        <f>IFERROR(_xll.qlIndexFixing(ONIndex1Y,I3394,TRUE,_xll.ohTrigger(RecalcTrigger,Trigger1Y)),NA())</f>
        <v>4.5172750333932754E-3</v>
      </c>
    </row>
    <row r="3395" spans="2:17" x14ac:dyDescent="0.2">
      <c r="B3395" s="39" t="s">
        <v>42</v>
      </c>
      <c r="D3395" s="42">
        <f>_xll.qlCalendarAdvance(Calendar,$D3394,B3395,"f",FALSE)</f>
        <v>63564</v>
      </c>
      <c r="E3395" s="139">
        <f>_xll.qlInterestRateIndexValueDate(IndexON,D3395)</f>
        <v>63564</v>
      </c>
      <c r="F3395" s="155">
        <f>IFERROR(_xll.qlIndexFixing(IndexON,D3395,TRUE,_xll.ohTrigger(RecalcTrigger,TriggerON)),NA())</f>
        <v>4.1039149556265642E-3</v>
      </c>
      <c r="H3395" s="42">
        <f>_xll.qlCalendarAdvance(Calendar,$H3394,B3395,"f",FALSE)</f>
        <v>63564</v>
      </c>
      <c r="I3395" s="139">
        <f>_xll.qlInterestRateIndexValueDate(Index1M,$H3395)</f>
        <v>63566</v>
      </c>
      <c r="J3395" s="144">
        <f>IFERROR(_xll.qlIndexFixing(Index1M,$H3395,TRUE,_xll.ohTrigger(RecalcTrigger,Trigger1M)),NA())</f>
        <v>4.0513770083951527E-3</v>
      </c>
      <c r="K3395" s="44">
        <f>IFERROR(_xll.qlIndexFixing(Index3M,H3395,TRUE,_xll.ohTrigger(RecalcTrigger,Trigger3M)),NA())</f>
        <v>4.3002466928170335E-3</v>
      </c>
      <c r="L3395" s="44">
        <f>IFERROR(_xll.qlIndexFixing(Index6M,$H3395,TRUE,_xll.ohTrigger(RecalcTrigger,Trigger6M)),NA())</f>
        <v>3.9155378875416237E-3</v>
      </c>
      <c r="M3395" s="145">
        <f>IFERROR(_xll.qlIndexFixing(Index1Y,$H3395,TRUE,_xll.ohTrigger(RecalcTrigger,Trigger1Y)),NA())</f>
        <v>4.5256753600019777E-3</v>
      </c>
      <c r="N3395" s="144">
        <f>IFERROR(_xll.qlIndexFixing(ONIndex1M,I3395,TRUE,_xll.ohTrigger(RecalcTrigger,Trigger1M)),NA())</f>
        <v>4.0501588908270492E-3</v>
      </c>
      <c r="O3395" s="44">
        <f>IFERROR(_xll.qlIndexFixing(ONIndex3M,I3395,TRUE,_xll.ohTrigger(RecalcTrigger,Trigger3M)),NA())</f>
        <v>4.2963885376590127E-3</v>
      </c>
      <c r="P3395" s="44">
        <f>IFERROR(_xll.qlIndexFixing(ONIndex6M,I3395,TRUE,_xll.ohTrigger(RecalcTrigger,Trigger6M)),NA())</f>
        <v>3.9483149222085956E-3</v>
      </c>
      <c r="Q3395" s="145">
        <f>IFERROR(_xll.qlIndexFixing(ONIndex1Y,I3395,TRUE,_xll.ohTrigger(RecalcTrigger,Trigger1Y)),NA())</f>
        <v>4.5173536389153668E-3</v>
      </c>
    </row>
    <row r="3396" spans="2:17" x14ac:dyDescent="0.2">
      <c r="B3396" s="39" t="s">
        <v>42</v>
      </c>
      <c r="D3396" s="42">
        <f>_xll.qlCalendarAdvance(Calendar,$D3395,B3396,"f",FALSE)</f>
        <v>63571</v>
      </c>
      <c r="E3396" s="139">
        <f>_xll.qlInterestRateIndexValueDate(IndexON,D3396)</f>
        <v>63571</v>
      </c>
      <c r="F3396" s="155">
        <f>IFERROR(_xll.qlIndexFixing(IndexON,D3396,TRUE,_xll.ohTrigger(RecalcTrigger,TriggerON)),NA())</f>
        <v>4.1042644260791405E-3</v>
      </c>
      <c r="H3396" s="42">
        <f>_xll.qlCalendarAdvance(Calendar,$H3395,B3396,"f",FALSE)</f>
        <v>63571</v>
      </c>
      <c r="I3396" s="139">
        <f>_xll.qlInterestRateIndexValueDate(Index1M,$H3396)</f>
        <v>63573</v>
      </c>
      <c r="J3396" s="144">
        <f>IFERROR(_xll.qlIndexFixing(Index1M,$H3396,TRUE,_xll.ohTrigger(RecalcTrigger,Trigger1M)),NA())</f>
        <v>4.0517114510932048E-3</v>
      </c>
      <c r="K3396" s="44">
        <f>IFERROR(_xll.qlIndexFixing(Index3M,H3396,TRUE,_xll.ohTrigger(RecalcTrigger,Trigger3M)),NA())</f>
        <v>4.3005007166465603E-3</v>
      </c>
      <c r="L3396" s="44">
        <f>IFERROR(_xll.qlIndexFixing(Index6M,$H3396,TRUE,_xll.ohTrigger(RecalcTrigger,Trigger6M)),NA())</f>
        <v>3.9125955975847547E-3</v>
      </c>
      <c r="M3396" s="145">
        <f>IFERROR(_xll.qlIndexFixing(Index1Y,$H3396,TRUE,_xll.ohTrigger(RecalcTrigger,Trigger1Y)),NA())</f>
        <v>4.5255136283125748E-3</v>
      </c>
      <c r="N3396" s="144">
        <f>IFERROR(_xll.qlIndexFixing(ONIndex1M,I3396,TRUE,_xll.ohTrigger(RecalcTrigger,Trigger1M)),NA())</f>
        <v>4.0505049521666336E-3</v>
      </c>
      <c r="O3396" s="44">
        <f>IFERROR(_xll.qlIndexFixing(ONIndex3M,I3396,TRUE,_xll.ohTrigger(RecalcTrigger,Trigger3M)),NA())</f>
        <v>4.296690189962149E-3</v>
      </c>
      <c r="P3396" s="44">
        <f>IFERROR(_xll.qlIndexFixing(ONIndex6M,I3396,TRUE,_xll.ohTrigger(RecalcTrigger,Trigger6M)),NA())</f>
        <v>3.9452585944577123E-3</v>
      </c>
      <c r="Q3396" s="145">
        <f>IFERROR(_xll.qlIndexFixing(ONIndex1Y,I3396,TRUE,_xll.ohTrigger(RecalcTrigger,Trigger1Y)),NA())</f>
        <v>4.5174234613831743E-3</v>
      </c>
    </row>
    <row r="3397" spans="2:17" x14ac:dyDescent="0.2">
      <c r="B3397" s="39" t="s">
        <v>42</v>
      </c>
      <c r="D3397" s="42">
        <f>_xll.qlCalendarAdvance(Calendar,$D3396,B3397,"f",FALSE)</f>
        <v>63578</v>
      </c>
      <c r="E3397" s="139">
        <f>_xll.qlInterestRateIndexValueDate(IndexON,D3397)</f>
        <v>63578</v>
      </c>
      <c r="F3397" s="155">
        <f>IFERROR(_xll.qlIndexFixing(IndexON,D3397,TRUE,_xll.ohTrigger(RecalcTrigger,TriggerON)),NA())</f>
        <v>4.1046066328220832E-3</v>
      </c>
      <c r="H3397" s="42">
        <f>_xll.qlCalendarAdvance(Calendar,$H3396,B3397,"f",FALSE)</f>
        <v>63578</v>
      </c>
      <c r="I3397" s="139">
        <f>_xll.qlInterestRateIndexValueDate(Index1M,$H3397)</f>
        <v>63580</v>
      </c>
      <c r="J3397" s="144">
        <f>IFERROR(_xll.qlIndexFixing(Index1M,$H3397,TRUE,_xll.ohTrigger(RecalcTrigger,Trigger1M)),NA())</f>
        <v>4.0520384168586353E-3</v>
      </c>
      <c r="K3397" s="44">
        <f>IFERROR(_xll.qlIndexFixing(Index3M,H3397,TRUE,_xll.ohTrigger(RecalcTrigger,Trigger3M)),NA())</f>
        <v>4.3007464247288851E-3</v>
      </c>
      <c r="L3397" s="44">
        <f>IFERROR(_xll.qlIndexFixing(Index6M,$H3397,TRUE,_xll.ohTrigger(RecalcTrigger,Trigger6M)),NA())</f>
        <v>3.9096631466242438E-3</v>
      </c>
      <c r="M3397" s="145">
        <f>IFERROR(_xll.qlIndexFixing(Index1Y,$H3397,TRUE,_xll.ohTrigger(RecalcTrigger,Trigger1Y)),NA())</f>
        <v>4.5253427077853606E-3</v>
      </c>
      <c r="N3397" s="144">
        <f>IFERROR(_xll.qlIndexFixing(ONIndex1M,I3397,TRUE,_xll.ohTrigger(RecalcTrigger,Trigger1M)),NA())</f>
        <v>4.0508435573904933E-3</v>
      </c>
      <c r="O3397" s="44">
        <f>IFERROR(_xll.qlIndexFixing(ONIndex3M,I3397,TRUE,_xll.ohTrigger(RecalcTrigger,Trigger3M)),NA())</f>
        <v>4.2969836094108871E-3</v>
      </c>
      <c r="P3397" s="44">
        <f>IFERROR(_xll.qlIndexFixing(ONIndex6M,I3397,TRUE,_xll.ohTrigger(RecalcTrigger,Trigger6M)),NA())</f>
        <v>3.9422118982024301E-3</v>
      </c>
      <c r="Q3397" s="145">
        <f>IFERROR(_xll.qlIndexFixing(ONIndex1Y,I3397,TRUE,_xll.ohTrigger(RecalcTrigger,Trigger1Y)),NA())</f>
        <v>4.5174844871276321E-3</v>
      </c>
    </row>
    <row r="3398" spans="2:17" x14ac:dyDescent="0.2">
      <c r="B3398" s="39" t="s">
        <v>42</v>
      </c>
      <c r="D3398" s="42">
        <f>_xll.qlCalendarAdvance(Calendar,$D3397,B3398,"f",FALSE)</f>
        <v>63585</v>
      </c>
      <c r="E3398" s="139">
        <f>_xll.qlInterestRateIndexValueDate(IndexON,D3398)</f>
        <v>63585</v>
      </c>
      <c r="F3398" s="155">
        <f>IFERROR(_xll.qlIndexFixing(IndexON,D3398,TRUE,_xll.ohTrigger(RecalcTrigger,TriggerON)),NA())</f>
        <v>4.10494156474428E-3</v>
      </c>
      <c r="H3398" s="42">
        <f>_xll.qlCalendarAdvance(Calendar,$H3397,B3398,"f",FALSE)</f>
        <v>63585</v>
      </c>
      <c r="I3398" s="139">
        <f>_xll.qlInterestRateIndexValueDate(Index1M,$H3398)</f>
        <v>63587</v>
      </c>
      <c r="J3398" s="144">
        <f>IFERROR(_xll.qlIndexFixing(Index1M,$H3398,TRUE,_xll.ohTrigger(RecalcTrigger,Trigger1M)),NA())</f>
        <v>4.052222781776622E-3</v>
      </c>
      <c r="K3398" s="44">
        <f>IFERROR(_xll.qlIndexFixing(Index3M,H3398,TRUE,_xll.ohTrigger(RecalcTrigger,Trigger3M)),NA())</f>
        <v>4.3009427117278844E-3</v>
      </c>
      <c r="L3398" s="44">
        <f>IFERROR(_xll.qlIndexFixing(Index6M,$H3398,TRUE,_xll.ohTrigger(RecalcTrigger,Trigger6M)),NA())</f>
        <v>3.9067405496346318E-3</v>
      </c>
      <c r="M3398" s="145">
        <f>IFERROR(_xll.qlIndexFixing(Index1Y,$H3398,TRUE,_xll.ohTrigger(RecalcTrigger,Trigger1Y)),NA())</f>
        <v>4.5251625846730766E-3</v>
      </c>
      <c r="N3398" s="144">
        <f>IFERROR(_xll.qlIndexFixing(ONIndex1M,I3398,TRUE,_xll.ohTrigger(RecalcTrigger,Trigger1M)),NA())</f>
        <v>4.0511746947480276E-3</v>
      </c>
      <c r="O3398" s="44">
        <f>IFERROR(_xll.qlIndexFixing(ONIndex3M,I3398,TRUE,_xll.ohTrigger(RecalcTrigger,Trigger3M)),NA())</f>
        <v>4.2972687833753298E-3</v>
      </c>
      <c r="P3398" s="44">
        <f>IFERROR(_xll.qlIndexFixing(ONIndex6M,I3398,TRUE,_xll.ohTrigger(RecalcTrigger,Trigger6M)),NA())</f>
        <v>3.9391748481509836E-3</v>
      </c>
      <c r="Q3398" s="145">
        <f>IFERROR(_xll.qlIndexFixing(ONIndex1Y,I3398,TRUE,_xll.ohTrigger(RecalcTrigger,Trigger1Y)),NA())</f>
        <v>4.5175367025596103E-3</v>
      </c>
    </row>
    <row r="3399" spans="2:17" x14ac:dyDescent="0.2">
      <c r="B3399" s="39" t="s">
        <v>42</v>
      </c>
      <c r="D3399" s="42">
        <f>_xll.qlCalendarAdvance(Calendar,$D3398,B3399,"f",FALSE)</f>
        <v>63592</v>
      </c>
      <c r="E3399" s="139">
        <f>_xll.qlInterestRateIndexValueDate(IndexON,D3399)</f>
        <v>63592</v>
      </c>
      <c r="F3399" s="155">
        <f>IFERROR(_xll.qlIndexFixing(IndexON,D3399,TRUE,_xll.ohTrigger(RecalcTrigger,TriggerON)),NA())</f>
        <v>4.1052692102550026E-3</v>
      </c>
      <c r="H3399" s="42">
        <f>_xll.qlCalendarAdvance(Calendar,$H3398,B3399,"f",FALSE)</f>
        <v>63592</v>
      </c>
      <c r="I3399" s="139">
        <f>_xll.qlInterestRateIndexValueDate(Index1M,$H3399)</f>
        <v>63594</v>
      </c>
      <c r="J3399" s="144">
        <f>IFERROR(_xll.qlIndexFixing(Index1M,$H3399,TRUE,_xll.ohTrigger(RecalcTrigger,Trigger1M)),NA())</f>
        <v>4.0525363581557705E-3</v>
      </c>
      <c r="K3399" s="44">
        <f>IFERROR(_xll.qlIndexFixing(Index3M,H3399,TRUE,_xll.ohTrigger(RecalcTrigger,Trigger3M)),NA())</f>
        <v>4.3011723452805063E-3</v>
      </c>
      <c r="L3399" s="44">
        <f>IFERROR(_xll.qlIndexFixing(Index6M,$H3399,TRUE,_xll.ohTrigger(RecalcTrigger,Trigger6M)),NA())</f>
        <v>3.9038278215882518E-3</v>
      </c>
      <c r="M3399" s="145">
        <f>IFERROR(_xll.qlIndexFixing(Index1Y,$H3399,TRUE,_xll.ohTrigger(RecalcTrigger,Trigger1Y)),NA())</f>
        <v>4.5249732452280278E-3</v>
      </c>
      <c r="N3399" s="144">
        <f>IFERROR(_xll.qlIndexFixing(ONIndex1M,I3399,TRUE,_xll.ohTrigger(RecalcTrigger,Trigger1M)),NA())</f>
        <v>4.0514983527284443E-3</v>
      </c>
      <c r="O3399" s="44">
        <f>IFERROR(_xll.qlIndexFixing(ONIndex3M,I3399,TRUE,_xll.ohTrigger(RecalcTrigger,Trigger3M)),NA())</f>
        <v>4.2975456988258998E-3</v>
      </c>
      <c r="P3399" s="44">
        <f>IFERROR(_xll.qlIndexFixing(ONIndex6M,I3399,TRUE,_xll.ohTrigger(RecalcTrigger,Trigger6M)),NA())</f>
        <v>3.9361474594912238E-3</v>
      </c>
      <c r="Q3399" s="145">
        <f>IFERROR(_xll.qlIndexFixing(ONIndex1Y,I3399,TRUE,_xll.ohTrigger(RecalcTrigger,Trigger1Y)),NA())</f>
        <v>4.5175800936902988E-3</v>
      </c>
    </row>
    <row r="3400" spans="2:17" x14ac:dyDescent="0.2">
      <c r="B3400" s="39" t="s">
        <v>42</v>
      </c>
      <c r="D3400" s="42">
        <f>_xll.qlCalendarAdvance(Calendar,$D3399,B3400,"f",FALSE)</f>
        <v>63599</v>
      </c>
      <c r="E3400" s="139">
        <f>_xll.qlInterestRateIndexValueDate(IndexON,D3400)</f>
        <v>63599</v>
      </c>
      <c r="F3400" s="155">
        <f>IFERROR(_xll.qlIndexFixing(IndexON,D3400,TRUE,_xll.ohTrigger(RecalcTrigger,TriggerON)),NA())</f>
        <v>4.105589558243139E-3</v>
      </c>
      <c r="H3400" s="42">
        <f>_xll.qlCalendarAdvance(Calendar,$H3399,B3400,"f",FALSE)</f>
        <v>63599</v>
      </c>
      <c r="I3400" s="139">
        <f>_xll.qlInterestRateIndexValueDate(Index1M,$H3400)</f>
        <v>63601</v>
      </c>
      <c r="J3400" s="144">
        <f>IFERROR(_xll.qlIndexFixing(Index1M,$H3400,TRUE,_xll.ohTrigger(RecalcTrigger,Trigger1M)),NA())</f>
        <v>4.0528424255243624E-3</v>
      </c>
      <c r="K3400" s="44">
        <f>IFERROR(_xll.qlIndexFixing(Index3M,H3400,TRUE,_xll.ohTrigger(RecalcTrigger,Trigger3M)),NA())</f>
        <v>4.3013936256192783E-3</v>
      </c>
      <c r="L3400" s="44">
        <f>IFERROR(_xll.qlIndexFixing(Index6M,$H3400,TRUE,_xll.ohTrigger(RecalcTrigger,Trigger6M)),NA())</f>
        <v>3.900924977460086E-3</v>
      </c>
      <c r="M3400" s="145">
        <f>IFERROR(_xll.qlIndexFixing(Index1Y,$H3400,TRUE,_xll.ohTrigger(RecalcTrigger,Trigger1Y)),NA())</f>
        <v>4.5247746757042613E-3</v>
      </c>
      <c r="N3400" s="144">
        <f>IFERROR(_xll.qlIndexFixing(ONIndex1M,I3400,TRUE,_xll.ohTrigger(RecalcTrigger,Trigger1M)),NA())</f>
        <v>4.051814519820951E-3</v>
      </c>
      <c r="O3400" s="44">
        <f>IFERROR(_xll.qlIndexFixing(ONIndex3M,I3400,TRUE,_xll.ohTrigger(RecalcTrigger,Trigger3M)),NA())</f>
        <v>4.2978143430527638E-3</v>
      </c>
      <c r="P3400" s="44">
        <f>IFERROR(_xll.qlIndexFixing(ONIndex6M,I3400,TRUE,_xll.ohTrigger(RecalcTrigger,Trigger6M)),NA())</f>
        <v>3.9331297470912574E-3</v>
      </c>
      <c r="Q3400" s="145">
        <f>IFERROR(_xll.qlIndexFixing(ONIndex1Y,I3400,TRUE,_xll.ohTrigger(RecalcTrigger,Trigger1Y)),NA())</f>
        <v>4.5176146470904399E-3</v>
      </c>
    </row>
    <row r="3401" spans="2:17" x14ac:dyDescent="0.2">
      <c r="B3401" s="39" t="s">
        <v>42</v>
      </c>
      <c r="D3401" s="42">
        <f>_xll.qlCalendarAdvance(Calendar,$D3400,B3401,"f",FALSE)</f>
        <v>63606</v>
      </c>
      <c r="E3401" s="139">
        <f>_xll.qlInterestRateIndexValueDate(IndexON,D3401)</f>
        <v>63606</v>
      </c>
      <c r="F3401" s="155">
        <f>IFERROR(_xll.qlIndexFixing(IndexON,D3401,TRUE,_xll.ohTrigger(RecalcTrigger,TriggerON)),NA())</f>
        <v>4.105902597357769E-3</v>
      </c>
      <c r="H3401" s="42">
        <f>_xll.qlCalendarAdvance(Calendar,$H3400,B3401,"f",FALSE)</f>
        <v>63606</v>
      </c>
      <c r="I3401" s="139">
        <f>_xll.qlInterestRateIndexValueDate(Index1M,$H3401)</f>
        <v>63608</v>
      </c>
      <c r="J3401" s="144">
        <f>IFERROR(_xll.qlIndexFixing(Index1M,$H3401,TRUE,_xll.ohTrigger(RecalcTrigger,Trigger1M)),NA())</f>
        <v>4.0531409722659763E-3</v>
      </c>
      <c r="K3401" s="44">
        <f>IFERROR(_xll.qlIndexFixing(Index3M,H3401,TRUE,_xll.ohTrigger(RecalcTrigger,Trigger3M)),NA())</f>
        <v>4.3016065399185035E-3</v>
      </c>
      <c r="L3401" s="44">
        <f>IFERROR(_xll.qlIndexFixing(Index6M,$H3401,TRUE,_xll.ohTrigger(RecalcTrigger,Trigger6M)),NA())</f>
        <v>3.8980320322237918E-3</v>
      </c>
      <c r="M3401" s="145">
        <f>IFERROR(_xll.qlIndexFixing(Index1Y,$H3401,TRUE,_xll.ohTrigger(RecalcTrigger,Trigger1Y)),NA())</f>
        <v>4.5245668623545175E-3</v>
      </c>
      <c r="N3401" s="144">
        <f>IFERROR(_xll.qlIndexFixing(ONIndex1M,I3401,TRUE,_xll.ohTrigger(RecalcTrigger,Trigger1M)),NA())</f>
        <v>4.0521231841950112E-3</v>
      </c>
      <c r="O3401" s="44">
        <f>IFERROR(_xll.qlIndexFixing(ONIndex3M,I3401,TRUE,_xll.ohTrigger(RecalcTrigger,Trigger3M)),NA())</f>
        <v>4.2980747032661526E-3</v>
      </c>
      <c r="P3401" s="44">
        <f>IFERROR(_xll.qlIndexFixing(ONIndex6M,I3401,TRUE,_xll.ohTrigger(RecalcTrigger,Trigger6M)),NA())</f>
        <v>3.9301217261389354E-3</v>
      </c>
      <c r="Q3401" s="145">
        <f>IFERROR(_xll.qlIndexFixing(ONIndex1Y,I3401,TRUE,_xll.ohTrigger(RecalcTrigger,Trigger1Y)),NA())</f>
        <v>4.5176403490110317E-3</v>
      </c>
    </row>
    <row r="3402" spans="2:17" x14ac:dyDescent="0.2">
      <c r="B3402" s="39" t="s">
        <v>42</v>
      </c>
      <c r="D3402" s="42">
        <f>_xll.qlCalendarAdvance(Calendar,$D3401,B3402,"f",FALSE)</f>
        <v>63613</v>
      </c>
      <c r="E3402" s="139">
        <f>_xll.qlInterestRateIndexValueDate(IndexON,D3402)</f>
        <v>63613</v>
      </c>
      <c r="F3402" s="155">
        <f>IFERROR(_xll.qlIndexFixing(IndexON,D3402,TRUE,_xll.ohTrigger(RecalcTrigger,TriggerON)),NA())</f>
        <v>4.1062083163279084E-3</v>
      </c>
      <c r="H3402" s="42">
        <f>_xll.qlCalendarAdvance(Calendar,$H3401,B3402,"f",FALSE)</f>
        <v>63613</v>
      </c>
      <c r="I3402" s="139">
        <f>_xll.qlInterestRateIndexValueDate(Index1M,$H3402)</f>
        <v>63615</v>
      </c>
      <c r="J3402" s="144">
        <f>IFERROR(_xll.qlIndexFixing(Index1M,$H3402,TRUE,_xll.ohTrigger(RecalcTrigger,Trigger1M)),NA())</f>
        <v>4.0535606853943761E-3</v>
      </c>
      <c r="K3402" s="44">
        <f>IFERROR(_xll.qlIndexFixing(Index3M,H3402,TRUE,_xll.ohTrigger(RecalcTrigger,Trigger3M)),NA())</f>
        <v>4.3020040296997408E-3</v>
      </c>
      <c r="L3402" s="44">
        <f>IFERROR(_xll.qlIndexFixing(Index6M,$H3402,TRUE,_xll.ohTrigger(RecalcTrigger,Trigger6M)),NA())</f>
        <v>3.8944236623336221E-3</v>
      </c>
      <c r="M3402" s="145">
        <f>IFERROR(_xll.qlIndexFixing(Index1Y,$H3402,TRUE,_xll.ohTrigger(RecalcTrigger,Trigger1Y)),NA())</f>
        <v>4.5243497914328442E-3</v>
      </c>
      <c r="N3402" s="144">
        <f>IFERROR(_xll.qlIndexFixing(ONIndex1M,I3402,TRUE,_xll.ohTrigger(RecalcTrigger,Trigger1M)),NA())</f>
        <v>4.0524243344197686E-3</v>
      </c>
      <c r="O3402" s="44">
        <f>IFERROR(_xll.qlIndexFixing(ONIndex3M,I3402,TRUE,_xll.ohTrigger(RecalcTrigger,Trigger3M)),NA())</f>
        <v>4.2983267665164249E-3</v>
      </c>
      <c r="P3402" s="44">
        <f>IFERROR(_xll.qlIndexFixing(ONIndex6M,I3402,TRUE,_xll.ohTrigger(RecalcTrigger,Trigger6M)),NA())</f>
        <v>3.9271234112625564E-3</v>
      </c>
      <c r="Q3402" s="145">
        <f>IFERROR(_xll.qlIndexFixing(ONIndex1Y,I3402,TRUE,_xll.ohTrigger(RecalcTrigger,Trigger1Y)),NA())</f>
        <v>4.5176571857830083E-3</v>
      </c>
    </row>
    <row r="3403" spans="2:17" x14ac:dyDescent="0.2">
      <c r="B3403" s="39" t="s">
        <v>42</v>
      </c>
      <c r="D3403" s="42">
        <f>_xll.qlCalendarAdvance(Calendar,$D3402,B3403,"f",FALSE)</f>
        <v>63620</v>
      </c>
      <c r="E3403" s="139">
        <f>_xll.qlInterestRateIndexValueDate(IndexON,D3403)</f>
        <v>63620</v>
      </c>
      <c r="F3403" s="155">
        <f>IFERROR(_xll.qlIndexFixing(IndexON,D3403,TRUE,_xll.ohTrigger(RecalcTrigger,TriggerON)),NA())</f>
        <v>4.1065067036427649E-3</v>
      </c>
      <c r="H3403" s="42">
        <f>_xll.qlCalendarAdvance(Calendar,$H3402,B3403,"f",FALSE)</f>
        <v>63620</v>
      </c>
      <c r="I3403" s="139">
        <f>_xll.qlInterestRateIndexValueDate(Index1M,$H3403)</f>
        <v>63622</v>
      </c>
      <c r="J3403" s="144">
        <f>IFERROR(_xll.qlIndexFixing(Index1M,$H3403,TRUE,_xll.ohTrigger(RecalcTrigger,Trigger1M)),NA())</f>
        <v>4.053842545792624E-3</v>
      </c>
      <c r="K3403" s="44">
        <f>IFERROR(_xll.qlIndexFixing(Index3M,H3403,TRUE,_xll.ohTrigger(RecalcTrigger,Trigger3M)),NA())</f>
        <v>4.3021971748549298E-3</v>
      </c>
      <c r="L3403" s="44">
        <f>IFERROR(_xll.qlIndexFixing(Index6M,$H3403,TRUE,_xll.ohTrigger(RecalcTrigger,Trigger6M)),NA())</f>
        <v>3.891553294009191E-3</v>
      </c>
      <c r="M3403" s="145">
        <f>IFERROR(_xll.qlIndexFixing(Index1Y,$H3403,TRUE,_xll.ohTrigger(RecalcTrigger,Trigger1Y)),NA())</f>
        <v>4.5241234491935059E-3</v>
      </c>
      <c r="N3403" s="144">
        <f>IFERROR(_xll.qlIndexFixing(ONIndex1M,I3403,TRUE,_xll.ohTrigger(RecalcTrigger,Trigger1M)),NA())</f>
        <v>4.0527179588245588E-3</v>
      </c>
      <c r="O3403" s="44">
        <f>IFERROR(_xll.qlIndexFixing(ONIndex3M,I3403,TRUE,_xll.ohTrigger(RecalcTrigger,Trigger3M)),NA())</f>
        <v>4.2985705202536195E-3</v>
      </c>
      <c r="P3403" s="44">
        <f>IFERROR(_xll.qlIndexFixing(ONIndex6M,I3403,TRUE,_xll.ohTrigger(RecalcTrigger,Trigger6M)),NA())</f>
        <v>3.9241348178098434E-3</v>
      </c>
      <c r="Q3403" s="145">
        <f>IFERROR(_xll.qlIndexFixing(ONIndex1Y,I3403,TRUE,_xll.ohTrigger(RecalcTrigger,Trigger1Y)),NA())</f>
        <v>4.5176651436573678E-3</v>
      </c>
    </row>
    <row r="3404" spans="2:17" x14ac:dyDescent="0.2">
      <c r="B3404" s="39" t="s">
        <v>42</v>
      </c>
      <c r="D3404" s="42">
        <f>_xll.qlCalendarAdvance(Calendar,$D3403,B3404,"f",FALSE)</f>
        <v>63627</v>
      </c>
      <c r="E3404" s="139">
        <f>_xll.qlInterestRateIndexValueDate(IndexON,D3404)</f>
        <v>63627</v>
      </c>
      <c r="F3404" s="155">
        <f>IFERROR(_xll.qlIndexFixing(IndexON,D3404,TRUE,_xll.ohTrigger(RecalcTrigger,TriggerON)),NA())</f>
        <v>4.1067977481112905E-3</v>
      </c>
      <c r="H3404" s="42">
        <f>_xll.qlCalendarAdvance(Calendar,$H3403,B3404,"f",FALSE)</f>
        <v>63627</v>
      </c>
      <c r="I3404" s="139">
        <f>_xll.qlInterestRateIndexValueDate(Index1M,$H3404)</f>
        <v>63629</v>
      </c>
      <c r="J3404" s="144">
        <f>IFERROR(_xll.qlIndexFixing(Index1M,$H3404,TRUE,_xll.ohTrigger(RecalcTrigger,Trigger1M)),NA())</f>
        <v>4.0541585711514894E-3</v>
      </c>
      <c r="K3404" s="44">
        <f>IFERROR(_xll.qlIndexFixing(Index3M,H3404,TRUE,_xll.ohTrigger(RecalcTrigger,Trigger3M)),NA())</f>
        <v>4.3023819104068923E-3</v>
      </c>
      <c r="L3404" s="44">
        <f>IFERROR(_xll.qlIndexFixing(Index6M,$H3404,TRUE,_xll.ohTrigger(RecalcTrigger,Trigger6M)),NA())</f>
        <v>3.8886928742983681E-3</v>
      </c>
      <c r="M3404" s="145">
        <f>IFERROR(_xll.qlIndexFixing(Index1Y,$H3404,TRUE,_xll.ohTrigger(RecalcTrigger,Trigger1Y)),NA())</f>
        <v>4.523887821890768E-3</v>
      </c>
      <c r="N3404" s="144">
        <f>IFERROR(_xll.qlIndexFixing(ONIndex1M,I3404,TRUE,_xll.ohTrigger(RecalcTrigger,Trigger1M)),NA())</f>
        <v>4.0530040458186534E-3</v>
      </c>
      <c r="O3404" s="44">
        <f>IFERROR(_xll.qlIndexFixing(ONIndex3M,I3404,TRUE,_xll.ohTrigger(RecalcTrigger,Trigger3M)),NA())</f>
        <v>4.298805951288287E-3</v>
      </c>
      <c r="P3404" s="44">
        <f>IFERROR(_xll.qlIndexFixing(ONIndex6M,I3404,TRUE,_xll.ohTrigger(RecalcTrigger,Trigger6M)),NA())</f>
        <v>3.9211559606489033E-3</v>
      </c>
      <c r="Q3404" s="145">
        <f>IFERROR(_xll.qlIndexFixing(ONIndex1Y,I3404,TRUE,_xll.ohTrigger(RecalcTrigger,Trigger1Y)),NA())</f>
        <v>4.5176642090449803E-3</v>
      </c>
    </row>
    <row r="3405" spans="2:17" x14ac:dyDescent="0.2">
      <c r="B3405" s="39" t="s">
        <v>42</v>
      </c>
      <c r="D3405" s="42">
        <f>_xll.qlCalendarAdvance(Calendar,$D3404,B3405,"f",FALSE)</f>
        <v>63634</v>
      </c>
      <c r="E3405" s="139">
        <f>_xll.qlInterestRateIndexValueDate(IndexON,D3405)</f>
        <v>63634</v>
      </c>
      <c r="F3405" s="155">
        <f>IFERROR(_xll.qlIndexFixing(IndexON,D3405,TRUE,_xll.ohTrigger(RecalcTrigger,TriggerON)),NA())</f>
        <v>4.107081438542437E-3</v>
      </c>
      <c r="H3405" s="42">
        <f>_xll.qlCalendarAdvance(Calendar,$H3404,B3405,"f",FALSE)</f>
        <v>63634</v>
      </c>
      <c r="I3405" s="139">
        <f>_xll.qlInterestRateIndexValueDate(Index1M,$H3405)</f>
        <v>63636</v>
      </c>
      <c r="J3405" s="144">
        <f>IFERROR(_xll.qlIndexFixing(Index1M,$H3405,TRUE,_xll.ohTrigger(RecalcTrigger,Trigger1M)),NA())</f>
        <v>4.0543835804135991E-3</v>
      </c>
      <c r="K3405" s="44">
        <f>IFERROR(_xll.qlIndexFixing(Index3M,H3405,TRUE,_xll.ohTrigger(RecalcTrigger,Trigger3M)),NA())</f>
        <v>4.3025582235309929E-3</v>
      </c>
      <c r="L3405" s="44">
        <f>IFERROR(_xll.qlIndexFixing(Index6M,$H3405,TRUE,_xll.ohTrigger(RecalcTrigger,Trigger6M)),NA())</f>
        <v>3.8858424181738259E-3</v>
      </c>
      <c r="M3405" s="145">
        <f>IFERROR(_xll.qlIndexFixing(Index1Y,$H3405,TRUE,_xll.ohTrigger(RecalcTrigger,Trigger1Y)),NA())</f>
        <v>4.5236428957788968E-3</v>
      </c>
      <c r="N3405" s="144">
        <f>IFERROR(_xll.qlIndexFixing(ONIndex1M,I3405,TRUE,_xll.ohTrigger(RecalcTrigger,Trigger1M)),NA())</f>
        <v>4.0532825837313879E-3</v>
      </c>
      <c r="O3405" s="44">
        <f>IFERROR(_xll.qlIndexFixing(ONIndex3M,I3405,TRUE,_xll.ohTrigger(RecalcTrigger,Trigger3M)),NA())</f>
        <v>4.2990330471504024E-3</v>
      </c>
      <c r="P3405" s="44">
        <f>IFERROR(_xll.qlIndexFixing(ONIndex6M,I3405,TRUE,_xll.ohTrigger(RecalcTrigger,Trigger6M)),NA())</f>
        <v>3.9181868546478427E-3</v>
      </c>
      <c r="Q3405" s="145">
        <f>IFERROR(_xll.qlIndexFixing(ONIndex1Y,I3405,TRUE,_xll.ohTrigger(RecalcTrigger,Trigger1Y)),NA())</f>
        <v>4.5176543681169079E-3</v>
      </c>
    </row>
    <row r="3406" spans="2:17" x14ac:dyDescent="0.2">
      <c r="B3406" s="39" t="s">
        <v>42</v>
      </c>
      <c r="D3406" s="42">
        <f>_xll.qlCalendarAdvance(Calendar,$D3405,B3406,"f",FALSE)</f>
        <v>63641</v>
      </c>
      <c r="E3406" s="139">
        <f>_xll.qlInterestRateIndexValueDate(IndexON,D3406)</f>
        <v>63641</v>
      </c>
      <c r="F3406" s="155">
        <f>IFERROR(_xll.qlIndexFixing(IndexON,D3406,TRUE,_xll.ohTrigger(RecalcTrigger,TriggerON)),NA())</f>
        <v>4.1073577633454761E-3</v>
      </c>
      <c r="H3406" s="42">
        <f>_xll.qlCalendarAdvance(Calendar,$H3405,B3406,"f",FALSE)</f>
        <v>63641</v>
      </c>
      <c r="I3406" s="139">
        <f>_xll.qlInterestRateIndexValueDate(Index1M,$H3406)</f>
        <v>63643</v>
      </c>
      <c r="J3406" s="144">
        <f>IFERROR(_xll.qlIndexFixing(Index1M,$H3406,TRUE,_xll.ohTrigger(RecalcTrigger,Trigger1M)),NA())</f>
        <v>4.0546427314239273E-3</v>
      </c>
      <c r="K3406" s="44">
        <f>IFERROR(_xll.qlIndexFixing(Index3M,H3406,TRUE,_xll.ohTrigger(RecalcTrigger,Trigger3M)),NA())</f>
        <v>4.30261771553846E-3</v>
      </c>
      <c r="L3406" s="44">
        <f>IFERROR(_xll.qlIndexFixing(Index6M,$H3406,TRUE,_xll.ohTrigger(RecalcTrigger,Trigger6M)),NA())</f>
        <v>3.8835376235771425E-3</v>
      </c>
      <c r="M3406" s="145">
        <f>IFERROR(_xll.qlIndexFixing(Index1Y,$H3406,TRUE,_xll.ohTrigger(RecalcTrigger,Trigger1Y)),NA())</f>
        <v>4.5233761824833947E-3</v>
      </c>
      <c r="N3406" s="144">
        <f>IFERROR(_xll.qlIndexFixing(ONIndex1M,I3406,TRUE,_xll.ohTrigger(RecalcTrigger,Trigger1M)),NA())</f>
        <v>4.0535535611319062E-3</v>
      </c>
      <c r="O3406" s="44">
        <f>IFERROR(_xll.qlIndexFixing(ONIndex3M,I3406,TRUE,_xll.ohTrigger(RecalcTrigger,Trigger3M)),NA())</f>
        <v>4.2992517948903242E-3</v>
      </c>
      <c r="P3406" s="44">
        <f>IFERROR(_xll.qlIndexFixing(ONIndex6M,I3406,TRUE,_xll.ohTrigger(RecalcTrigger,Trigger6M)),NA())</f>
        <v>3.9152275149945126E-3</v>
      </c>
      <c r="Q3406" s="145">
        <f>IFERROR(_xll.qlIndexFixing(ONIndex1Y,I3406,TRUE,_xll.ohTrigger(RecalcTrigger,Trigger1Y)),NA())</f>
        <v>4.5176356072040846E-3</v>
      </c>
    </row>
    <row r="3407" spans="2:17" x14ac:dyDescent="0.2">
      <c r="B3407" s="39" t="s">
        <v>42</v>
      </c>
      <c r="D3407" s="42">
        <f>_xll.qlCalendarAdvance(Calendar,$D3406,B3407,"f",FALSE)</f>
        <v>63648</v>
      </c>
      <c r="E3407" s="139">
        <f>_xll.qlInterestRateIndexValueDate(IndexON,D3407)</f>
        <v>63648</v>
      </c>
      <c r="F3407" s="155">
        <f>IFERROR(_xll.qlIndexFixing(IndexON,D3407,TRUE,_xll.ohTrigger(RecalcTrigger,TriggerON)),NA())</f>
        <v>4.1076267114892318E-3</v>
      </c>
      <c r="H3407" s="42">
        <f>_xll.qlCalendarAdvance(Calendar,$H3406,B3407,"f",FALSE)</f>
        <v>63648</v>
      </c>
      <c r="I3407" s="139">
        <f>_xll.qlInterestRateIndexValueDate(Index1M,$H3407)</f>
        <v>63650</v>
      </c>
      <c r="J3407" s="144">
        <f>IFERROR(_xll.qlIndexFixing(Index1M,$H3407,TRUE,_xll.ohTrigger(RecalcTrigger,Trigger1M)),NA())</f>
        <v>4.0548942894241642E-3</v>
      </c>
      <c r="K3407" s="44">
        <f>IFERROR(_xll.qlIndexFixing(Index3M,H3407,TRUE,_xll.ohTrigger(RecalcTrigger,Trigger3M)),NA())</f>
        <v>4.3027789569823928E-3</v>
      </c>
      <c r="L3407" s="44">
        <f>IFERROR(_xll.qlIndexFixing(Index6M,$H3407,TRUE,_xll.ohTrigger(RecalcTrigger,Trigger6M)),NA())</f>
        <v>3.8801714565820473E-3</v>
      </c>
      <c r="M3407" s="145">
        <f>IFERROR(_xll.qlIndexFixing(Index1Y,$H3407,TRUE,_xll.ohTrigger(RecalcTrigger,Trigger1Y)),NA())</f>
        <v>4.5231284416926412E-3</v>
      </c>
      <c r="N3407" s="144">
        <f>IFERROR(_xll.qlIndexFixing(ONIndex1M,I3407,TRUE,_xll.ohTrigger(RecalcTrigger,Trigger1M)),NA())</f>
        <v>4.0538169662696077E-3</v>
      </c>
      <c r="O3407" s="44">
        <f>IFERROR(_xll.qlIndexFixing(ONIndex3M,I3407,TRUE,_xll.ohTrigger(RecalcTrigger,Trigger3M)),NA())</f>
        <v>4.2994621816383471E-3</v>
      </c>
      <c r="P3407" s="44">
        <f>IFERROR(_xll.qlIndexFixing(ONIndex6M,I3407,TRUE,_xll.ohTrigger(RecalcTrigger,Trigger6M)),NA())</f>
        <v>3.9122779564770838E-3</v>
      </c>
      <c r="Q3407" s="145">
        <f>IFERROR(_xll.qlIndexFixing(ONIndex1Y,I3407,TRUE,_xll.ohTrigger(RecalcTrigger,Trigger1Y)),NA())</f>
        <v>4.5176079127973168E-3</v>
      </c>
    </row>
    <row r="3408" spans="2:17" x14ac:dyDescent="0.2">
      <c r="B3408" s="39" t="s">
        <v>42</v>
      </c>
      <c r="D3408" s="42">
        <f>_xll.qlCalendarAdvance(Calendar,$D3407,B3408,"f",FALSE)</f>
        <v>63655</v>
      </c>
      <c r="E3408" s="139">
        <f>_xll.qlInterestRateIndexValueDate(IndexON,D3408)</f>
        <v>63655</v>
      </c>
      <c r="F3408" s="155">
        <f>IFERROR(_xll.qlIndexFixing(IndexON,D3408,TRUE,_xll.ohTrigger(RecalcTrigger,TriggerON)),NA())</f>
        <v>4.1078882714629117E-3</v>
      </c>
      <c r="H3408" s="42">
        <f>_xll.qlCalendarAdvance(Calendar,$H3407,B3408,"f",FALSE)</f>
        <v>63655</v>
      </c>
      <c r="I3408" s="139">
        <f>_xll.qlInterestRateIndexValueDate(Index1M,$H3408)</f>
        <v>63661</v>
      </c>
      <c r="J3408" s="144">
        <f>IFERROR(_xll.qlIndexFixing(Index1M,$H3408,TRUE,_xll.ohTrigger(RecalcTrigger,Trigger1M)),NA())</f>
        <v>4.0552349218039296E-3</v>
      </c>
      <c r="K3408" s="44">
        <f>IFERROR(_xll.qlIndexFixing(Index3M,H3408,TRUE,_xll.ohTrigger(RecalcTrigger,Trigger3M)),NA())</f>
        <v>4.3030152431352345E-3</v>
      </c>
      <c r="L3408" s="44">
        <f>IFERROR(_xll.qlIndexFixing(Index6M,$H3408,TRUE,_xll.ohTrigger(RecalcTrigger,Trigger6M)),NA())</f>
        <v>3.876097292089101E-3</v>
      </c>
      <c r="M3408" s="145">
        <f>IFERROR(_xll.qlIndexFixing(Index1Y,$H3408,TRUE,_xll.ohTrigger(RecalcTrigger,Trigger1Y)),NA())</f>
        <v>4.5226872847537814E-3</v>
      </c>
      <c r="N3408" s="144">
        <f>IFERROR(_xll.qlIndexFixing(ONIndex1M,I3408,TRUE,_xll.ohTrigger(RecalcTrigger,Trigger1M)),NA())</f>
        <v>4.0541444847619346E-3</v>
      </c>
      <c r="O3408" s="44">
        <f>IFERROR(_xll.qlIndexFixing(ONIndex3M,I3408,TRUE,_xll.ohTrigger(RecalcTrigger,Trigger3M)),NA())</f>
        <v>4.2997203729466804E-3</v>
      </c>
      <c r="P3408" s="44">
        <f>IFERROR(_xll.qlIndexFixing(ONIndex6M,I3408,TRUE,_xll.ohTrigger(RecalcTrigger,Trigger6M)),NA())</f>
        <v>3.9085000635186162E-3</v>
      </c>
      <c r="Q3408" s="145">
        <f>IFERROR(_xll.qlIndexFixing(ONIndex1Y,I3408,TRUE,_xll.ohTrigger(RecalcTrigger,Trigger1Y)),NA())</f>
        <v>4.5175591565982387E-3</v>
      </c>
    </row>
    <row r="3409" spans="2:17" x14ac:dyDescent="0.2">
      <c r="B3409" s="39" t="s">
        <v>42</v>
      </c>
      <c r="D3409" s="42">
        <f>_xll.qlCalendarAdvance(Calendar,$D3408,B3409,"f",FALSE)</f>
        <v>63662</v>
      </c>
      <c r="E3409" s="139">
        <f>_xll.qlInterestRateIndexValueDate(IndexON,D3409)</f>
        <v>63662</v>
      </c>
      <c r="F3409" s="155">
        <f>IFERROR(_xll.qlIndexFixing(IndexON,D3409,TRUE,_xll.ohTrigger(RecalcTrigger,TriggerON)),NA())</f>
        <v>4.1081424319955318E-3</v>
      </c>
      <c r="H3409" s="42">
        <f>_xll.qlCalendarAdvance(Calendar,$H3408,B3409,"f",FALSE)</f>
        <v>63662</v>
      </c>
      <c r="I3409" s="139">
        <f>_xll.qlInterestRateIndexValueDate(Index1M,$H3409)</f>
        <v>63664</v>
      </c>
      <c r="J3409" s="144">
        <f>IFERROR(_xll.qlIndexFixing(Index1M,$H3409,TRUE,_xll.ohTrigger(RecalcTrigger,Trigger1M)),NA())</f>
        <v>4.0553745799644068E-3</v>
      </c>
      <c r="K3409" s="44">
        <f>IFERROR(_xll.qlIndexFixing(Index3M,H3409,TRUE,_xll.ohTrigger(RecalcTrigger,Trigger3M)),NA())</f>
        <v>4.30307605347222E-3</v>
      </c>
      <c r="L3409" s="44">
        <f>IFERROR(_xll.qlIndexFixing(Index6M,$H3409,TRUE,_xll.ohTrigger(RecalcTrigger,Trigger6M)),NA())</f>
        <v>3.8745405290264625E-3</v>
      </c>
      <c r="M3409" s="145">
        <f>IFERROR(_xll.qlIndexFixing(Index1Y,$H3409,TRUE,_xll.ohTrigger(RecalcTrigger,Trigger1Y)),NA())</f>
        <v>4.5225699283423628E-3</v>
      </c>
      <c r="N3409" s="144">
        <f>IFERROR(_xll.qlIndexFixing(ONIndex1M,I3409,TRUE,_xll.ohTrigger(RecalcTrigger,Trigger1M)),NA())</f>
        <v>4.054321013473583E-3</v>
      </c>
      <c r="O3409" s="44">
        <f>IFERROR(_xll.qlIndexFixing(ONIndex3M,I3409,TRUE,_xll.ohTrigger(RecalcTrigger,Trigger3M)),NA())</f>
        <v>4.2998578212394278E-3</v>
      </c>
      <c r="P3409" s="44">
        <f>IFERROR(_xll.qlIndexFixing(ONIndex6M,I3409,TRUE,_xll.ohTrigger(RecalcTrigger,Trigger6M)),NA())</f>
        <v>3.9064082431217173E-3</v>
      </c>
      <c r="Q3409" s="145">
        <f>IFERROR(_xll.qlIndexFixing(ONIndex1Y,I3409,TRUE,_xll.ohTrigger(RecalcTrigger,Trigger1Y)),NA())</f>
        <v>4.5175256681861953E-3</v>
      </c>
    </row>
    <row r="3410" spans="2:17" x14ac:dyDescent="0.2">
      <c r="B3410" s="39" t="s">
        <v>42</v>
      </c>
      <c r="D3410" s="42">
        <f>_xll.qlCalendarAdvance(Calendar,$D3409,B3410,"f",FALSE)</f>
        <v>63669</v>
      </c>
      <c r="E3410" s="139">
        <f>_xll.qlInterestRateIndexValueDate(IndexON,D3410)</f>
        <v>63669</v>
      </c>
      <c r="F3410" s="155">
        <f>IFERROR(_xll.qlIndexFixing(IndexON,D3410,TRUE,_xll.ohTrigger(RecalcTrigger,TriggerON)),NA())</f>
        <v>4.1083891818161078E-3</v>
      </c>
      <c r="H3410" s="42">
        <f>_xll.qlCalendarAdvance(Calendar,$H3409,B3410,"f",FALSE)</f>
        <v>63669</v>
      </c>
      <c r="I3410" s="139">
        <f>_xll.qlInterestRateIndexValueDate(Index1M,$H3410)</f>
        <v>63671</v>
      </c>
      <c r="J3410" s="144">
        <f>IFERROR(_xll.qlIndexFixing(Index1M,$H3410,TRUE,_xll.ohTrigger(RecalcTrigger,Trigger1M)),NA())</f>
        <v>4.0556032892894341E-3</v>
      </c>
      <c r="K3410" s="44">
        <f>IFERROR(_xll.qlIndexFixing(Index3M,H3410,TRUE,_xll.ohTrigger(RecalcTrigger,Trigger3M)),NA())</f>
        <v>4.3032118828639108E-3</v>
      </c>
      <c r="L3410" s="44">
        <f>IFERROR(_xll.qlIndexFixing(Index6M,$H3410,TRUE,_xll.ohTrigger(RecalcTrigger,Trigger6M)),NA())</f>
        <v>3.8717401154480273E-3</v>
      </c>
      <c r="M3410" s="145">
        <f>IFERROR(_xll.qlIndexFixing(Index1Y,$H3410,TRUE,_xll.ohTrigger(RecalcTrigger,Trigger1Y)),NA())</f>
        <v>4.5222783020138274E-3</v>
      </c>
      <c r="N3410" s="144">
        <f>IFERROR(_xll.qlIndexFixing(ONIndex1M,I3410,TRUE,_xll.ohTrigger(RecalcTrigger,Trigger1M)),NA())</f>
        <v>4.0545953847992422E-3</v>
      </c>
      <c r="O3410" s="44">
        <f>IFERROR(_xll.qlIndexFixing(ONIndex3M,I3410,TRUE,_xll.ohTrigger(RecalcTrigger,Trigger3M)),NA())</f>
        <v>4.3000688230154793E-3</v>
      </c>
      <c r="P3410" s="44">
        <f>IFERROR(_xll.qlIndexFixing(ONIndex6M,I3410,TRUE,_xll.ohTrigger(RecalcTrigger,Trigger6M)),NA())</f>
        <v>3.9030717605914589E-3</v>
      </c>
      <c r="Q3410" s="145">
        <f>IFERROR(_xll.qlIndexFixing(ONIndex1Y,I3410,TRUE,_xll.ohTrigger(RecalcTrigger,Trigger1Y)),NA())</f>
        <v>4.5174625604271768E-3</v>
      </c>
    </row>
    <row r="3411" spans="2:17" x14ac:dyDescent="0.2">
      <c r="B3411" s="39" t="s">
        <v>42</v>
      </c>
      <c r="D3411" s="42">
        <f>_xll.qlCalendarAdvance(Calendar,$D3410,B3411,"f",FALSE)</f>
        <v>63676</v>
      </c>
      <c r="E3411" s="139">
        <f>_xll.qlInterestRateIndexValueDate(IndexON,D3411)</f>
        <v>63676</v>
      </c>
      <c r="F3411" s="155">
        <f>IFERROR(_xll.qlIndexFixing(IndexON,D3411,TRUE,_xll.ohTrigger(RecalcTrigger,TriggerON)),NA())</f>
        <v>4.1086285094937836E-3</v>
      </c>
      <c r="H3411" s="42">
        <f>_xll.qlCalendarAdvance(Calendar,$H3410,B3411,"f",FALSE)</f>
        <v>63676</v>
      </c>
      <c r="I3411" s="139">
        <f>_xll.qlInterestRateIndexValueDate(Index1M,$H3411)</f>
        <v>63678</v>
      </c>
      <c r="J3411" s="144">
        <f>IFERROR(_xll.qlIndexFixing(Index1M,$H3411,TRUE,_xll.ohTrigger(RecalcTrigger,Trigger1M)),NA())</f>
        <v>4.0558243591744128E-3</v>
      </c>
      <c r="K3411" s="44">
        <f>IFERROR(_xll.qlIndexFixing(Index3M,H3411,TRUE,_xll.ohTrigger(RecalcTrigger,Trigger3M)),NA())</f>
        <v>4.3034385129706327E-3</v>
      </c>
      <c r="L3411" s="44">
        <f>IFERROR(_xll.qlIndexFixing(Index6M,$H3411,TRUE,_xll.ohTrigger(RecalcTrigger,Trigger6M)),NA())</f>
        <v>3.8689497553009767E-3</v>
      </c>
      <c r="M3411" s="145">
        <f>IFERROR(_xll.qlIndexFixing(Index1Y,$H3411,TRUE,_xll.ohTrigger(RecalcTrigger,Trigger1Y)),NA())</f>
        <v>4.5219772944095904E-3</v>
      </c>
      <c r="N3411" s="144">
        <f>IFERROR(_xll.qlIndexFixing(ONIndex1M,I3411,TRUE,_xll.ohTrigger(RecalcTrigger,Trigger1M)),NA())</f>
        <v>4.0547946326174866E-3</v>
      </c>
      <c r="O3411" s="44">
        <f>IFERROR(_xll.qlIndexFixing(ONIndex3M,I3411,TRUE,_xll.ohTrigger(RecalcTrigger,Trigger3M)),NA())</f>
        <v>4.3002198633956823E-3</v>
      </c>
      <c r="P3411" s="44">
        <f>IFERROR(_xll.qlIndexFixing(ONIndex6M,I3411,TRUE,_xll.ohTrigger(RecalcTrigger,Trigger6M)),NA())</f>
        <v>3.900577834565766E-3</v>
      </c>
      <c r="Q3411" s="145">
        <f>IFERROR(_xll.qlIndexFixing(ONIndex1Y,I3411,TRUE,_xll.ohTrigger(RecalcTrigger,Trigger1Y)),NA())</f>
        <v>4.5174075248510803E-3</v>
      </c>
    </row>
    <row r="3412" spans="2:17" x14ac:dyDescent="0.2">
      <c r="B3412" s="39" t="s">
        <v>42</v>
      </c>
      <c r="D3412" s="42">
        <f>_xll.qlCalendarAdvance(Calendar,$D3411,B3412,"f",FALSE)</f>
        <v>63683</v>
      </c>
      <c r="E3412" s="139">
        <f>_xll.qlInterestRateIndexValueDate(IndexON,D3412)</f>
        <v>63683</v>
      </c>
      <c r="F3412" s="155">
        <f>IFERROR(_xll.qlIndexFixing(IndexON,D3412,TRUE,_xll.ohTrigger(RecalcTrigger,TriggerON)),NA())</f>
        <v>4.1088604037575749E-3</v>
      </c>
      <c r="H3412" s="42">
        <f>_xll.qlCalendarAdvance(Calendar,$H3411,B3412,"f",FALSE)</f>
        <v>63683</v>
      </c>
      <c r="I3412" s="139">
        <f>_xll.qlInterestRateIndexValueDate(Index1M,$H3412)</f>
        <v>63685</v>
      </c>
      <c r="J3412" s="144">
        <f>IFERROR(_xll.qlIndexFixing(Index1M,$H3412,TRUE,_xll.ohTrigger(RecalcTrigger,Trigger1M)),NA())</f>
        <v>4.0560377780131428E-3</v>
      </c>
      <c r="K3412" s="44">
        <f>IFERROR(_xll.qlIndexFixing(Index3M,H3412,TRUE,_xll.ohTrigger(RecalcTrigger,Trigger3M)),NA())</f>
        <v>4.3035555099435931E-3</v>
      </c>
      <c r="L3412" s="44">
        <f>IFERROR(_xll.qlIndexFixing(Index6M,$H3412,TRUE,_xll.ohTrigger(RecalcTrigger,Trigger6M)),NA())</f>
        <v>3.866169463560143E-3</v>
      </c>
      <c r="M3412" s="145">
        <f>IFERROR(_xll.qlIndexFixing(Index1Y,$H3412,TRUE,_xll.ohTrigger(RecalcTrigger,Trigger1Y)),NA())</f>
        <v>4.5216668917860943E-3</v>
      </c>
      <c r="N3412" s="144">
        <f>IFERROR(_xll.qlIndexFixing(ONIndex1M,I3412,TRUE,_xll.ohTrigger(RecalcTrigger,Trigger1M)),NA())</f>
        <v>4.0550200025801786E-3</v>
      </c>
      <c r="O3412" s="44">
        <f>IFERROR(_xll.qlIndexFixing(ONIndex3M,I3412,TRUE,_xll.ohTrigger(RecalcTrigger,Trigger3M)),NA())</f>
        <v>4.3003882534176086E-3</v>
      </c>
      <c r="P3412" s="44">
        <f>IFERROR(_xll.qlIndexFixing(ONIndex6M,I3412,TRUE,_xll.ohTrigger(RecalcTrigger,Trigger6M)),NA())</f>
        <v>3.8976774070675901E-3</v>
      </c>
      <c r="Q3412" s="145">
        <f>IFERROR(_xll.qlIndexFixing(ONIndex1Y,I3412,TRUE,_xll.ohTrigger(RecalcTrigger,Trigger1Y)),NA())</f>
        <v>4.5173349568994325E-3</v>
      </c>
    </row>
    <row r="3413" spans="2:17" x14ac:dyDescent="0.2">
      <c r="B3413" s="39" t="s">
        <v>42</v>
      </c>
      <c r="D3413" s="42">
        <f>_xll.qlCalendarAdvance(Calendar,$D3412,B3413,"f",FALSE)</f>
        <v>63690</v>
      </c>
      <c r="E3413" s="139">
        <f>_xll.qlInterestRateIndexValueDate(IndexON,D3413)</f>
        <v>63690</v>
      </c>
      <c r="F3413" s="155">
        <f>IFERROR(_xll.qlIndexFixing(IndexON,D3413,TRUE,_xll.ohTrigger(RecalcTrigger,TriggerON)),NA())</f>
        <v>4.1090848534164337E-3</v>
      </c>
      <c r="H3413" s="42">
        <f>_xll.qlCalendarAdvance(Calendar,$H3412,B3413,"f",FALSE)</f>
        <v>63690</v>
      </c>
      <c r="I3413" s="139">
        <f>_xll.qlInterestRateIndexValueDate(Index1M,$H3413)</f>
        <v>63692</v>
      </c>
      <c r="J3413" s="144">
        <f>IFERROR(_xll.qlIndexFixing(Index1M,$H3413,TRUE,_xll.ohTrigger(RecalcTrigger,Trigger1M)),NA())</f>
        <v>4.056243534194268E-3</v>
      </c>
      <c r="K3413" s="44">
        <f>IFERROR(_xll.qlIndexFixing(Index3M,H3413,TRUE,_xll.ohTrigger(RecalcTrigger,Trigger3M)),NA())</f>
        <v>4.3036639818737552E-3</v>
      </c>
      <c r="L3413" s="44">
        <f>IFERROR(_xll.qlIndexFixing(Index6M,$H3413,TRUE,_xll.ohTrigger(RecalcTrigger,Trigger6M)),NA())</f>
        <v>3.8633992551994943E-3</v>
      </c>
      <c r="M3413" s="145">
        <f>IFERROR(_xll.qlIndexFixing(Index1Y,$H3413,TRUE,_xll.ohTrigger(RecalcTrigger,Trigger1Y)),NA())</f>
        <v>4.5213470804006551E-3</v>
      </c>
      <c r="N3413" s="144">
        <f>IFERROR(_xll.qlIndexFixing(ONIndex1M,I3413,TRUE,_xll.ohTrigger(RecalcTrigger,Trigger1M)),NA())</f>
        <v>4.0552377307356835E-3</v>
      </c>
      <c r="O3413" s="44">
        <f>IFERROR(_xll.qlIndexFixing(ONIndex3M,I3413,TRUE,_xll.ohTrigger(RecalcTrigger,Trigger3M)),NA())</f>
        <v>4.3005482056290845E-3</v>
      </c>
      <c r="P3413" s="44">
        <f>IFERROR(_xll.qlIndexFixing(ONIndex6M,I3413,TRUE,_xll.ohTrigger(RecalcTrigger,Trigger6M)),NA())</f>
        <v>3.8947868506333805E-3</v>
      </c>
      <c r="Q3413" s="145">
        <f>IFERROR(_xll.qlIndexFixing(ONIndex1Y,I3413,TRUE,_xll.ohTrigger(RecalcTrigger,Trigger1Y)),NA())</f>
        <v>4.5172533731996367E-3</v>
      </c>
    </row>
    <row r="3414" spans="2:17" x14ac:dyDescent="0.2">
      <c r="B3414" s="39" t="s">
        <v>42</v>
      </c>
      <c r="D3414" s="42">
        <f>_xll.qlCalendarAdvance(Calendar,$D3413,B3414,"f",FALSE)</f>
        <v>63697</v>
      </c>
      <c r="E3414" s="139">
        <f>_xll.qlInterestRateIndexValueDate(IndexON,D3414)</f>
        <v>63697</v>
      </c>
      <c r="F3414" s="155">
        <f>IFERROR(_xll.qlIndexFixing(IndexON,D3414,TRUE,_xll.ohTrigger(RecalcTrigger,TriggerON)),NA())</f>
        <v>4.1093018470395037E-3</v>
      </c>
      <c r="H3414" s="42">
        <f>_xll.qlCalendarAdvance(Calendar,$H3413,B3414,"f",FALSE)</f>
        <v>63697</v>
      </c>
      <c r="I3414" s="139">
        <f>_xll.qlInterestRateIndexValueDate(Index1M,$H3414)</f>
        <v>63699</v>
      </c>
      <c r="J3414" s="144">
        <f>IFERROR(_xll.qlIndexFixing(Index1M,$H3414,TRUE,_xll.ohTrigger(RecalcTrigger,Trigger1M)),NA())</f>
        <v>4.0564416161167453E-3</v>
      </c>
      <c r="K3414" s="44">
        <f>IFERROR(_xll.qlIndexFixing(Index3M,H3414,TRUE,_xll.ohTrigger(RecalcTrigger,Trigger3M)),NA())</f>
        <v>4.3037639159347815E-3</v>
      </c>
      <c r="L3414" s="44">
        <f>IFERROR(_xll.qlIndexFixing(Index6M,$H3414,TRUE,_xll.ohTrigger(RecalcTrigger,Trigger6M)),NA())</f>
        <v>3.8606391451934301E-3</v>
      </c>
      <c r="M3414" s="145">
        <f>IFERROR(_xll.qlIndexFixing(Index1Y,$H3414,TRUE,_xll.ohTrigger(RecalcTrigger,Trigger1Y)),NA())</f>
        <v>4.5210178465097143E-3</v>
      </c>
      <c r="N3414" s="144">
        <f>IFERROR(_xll.qlIndexFixing(ONIndex1M,I3414,TRUE,_xll.ohTrigger(RecalcTrigger,Trigger1M)),NA())</f>
        <v>4.055447805493273E-3</v>
      </c>
      <c r="O3414" s="44">
        <f>IFERROR(_xll.qlIndexFixing(ONIndex3M,I3414,TRUE,_xll.ohTrigger(RecalcTrigger,Trigger3M)),NA())</f>
        <v>4.3006997071604047E-3</v>
      </c>
      <c r="P3414" s="44">
        <f>IFERROR(_xll.qlIndexFixing(ONIndex6M,I3414,TRUE,_xll.ohTrigger(RecalcTrigger,Trigger6M)),NA())</f>
        <v>3.8919061805309241E-3</v>
      </c>
      <c r="Q3414" s="145">
        <f>IFERROR(_xll.qlIndexFixing(ONIndex1Y,I3414,TRUE,_xll.ohTrigger(RecalcTrigger,Trigger1Y)),NA())</f>
        <v>4.5171627600026909E-3</v>
      </c>
    </row>
    <row r="3415" spans="2:17" x14ac:dyDescent="0.2">
      <c r="B3415" s="39" t="s">
        <v>42</v>
      </c>
      <c r="D3415" s="42">
        <f>_xll.qlCalendarAdvance(Calendar,$D3414,B3415,"f",FALSE)</f>
        <v>63704</v>
      </c>
      <c r="E3415" s="139">
        <f>_xll.qlInterestRateIndexValueDate(IndexON,D3415)</f>
        <v>63704</v>
      </c>
      <c r="F3415" s="155">
        <f>IFERROR(_xll.qlIndexFixing(IndexON,D3415,TRUE,_xll.ohTrigger(RecalcTrigger,TriggerON)),NA())</f>
        <v>4.1095113732758648E-3</v>
      </c>
      <c r="H3415" s="42">
        <f>_xll.qlCalendarAdvance(Calendar,$H3414,B3415,"f",FALSE)</f>
        <v>63704</v>
      </c>
      <c r="I3415" s="139">
        <f>_xll.qlInterestRateIndexValueDate(Index1M,$H3415)</f>
        <v>63706</v>
      </c>
      <c r="J3415" s="144">
        <f>IFERROR(_xll.qlIndexFixing(Index1M,$H3415,TRUE,_xll.ohTrigger(RecalcTrigger,Trigger1M)),NA())</f>
        <v>4.056632012169218E-3</v>
      </c>
      <c r="K3415" s="44">
        <f>IFERROR(_xll.qlIndexFixing(Index3M,H3415,TRUE,_xll.ohTrigger(RecalcTrigger,Trigger3M)),NA())</f>
        <v>4.3038552992994859E-3</v>
      </c>
      <c r="L3415" s="44">
        <f>IFERROR(_xll.qlIndexFixing(Index6M,$H3415,TRUE,_xll.ohTrigger(RecalcTrigger,Trigger6M)),NA())</f>
        <v>3.8578891485176476E-3</v>
      </c>
      <c r="M3415" s="145">
        <f>IFERROR(_xll.qlIndexFixing(Index1Y,$H3415,TRUE,_xll.ohTrigger(RecalcTrigger,Trigger1Y)),NA())</f>
        <v>4.5206791763708065E-3</v>
      </c>
      <c r="N3415" s="144">
        <f>IFERROR(_xll.qlIndexFixing(ONIndex1M,I3415,TRUE,_xll.ohTrigger(RecalcTrigger,Trigger1M)),NA())</f>
        <v>4.0556502151822826E-3</v>
      </c>
      <c r="O3415" s="44">
        <f>IFERROR(_xll.qlIndexFixing(ONIndex3M,I3415,TRUE,_xll.ohTrigger(RecalcTrigger,Trigger3M)),NA())</f>
        <v>4.3008427454616083E-3</v>
      </c>
      <c r="P3415" s="44">
        <f>IFERROR(_xll.qlIndexFixing(ONIndex6M,I3415,TRUE,_xll.ohTrigger(RecalcTrigger,Trigger6M)),NA())</f>
        <v>3.8890354113885195E-3</v>
      </c>
      <c r="Q3415" s="145">
        <f>IFERROR(_xll.qlIndexFixing(ONIndex1Y,I3415,TRUE,_xll.ohTrigger(RecalcTrigger,Trigger1Y)),NA())</f>
        <v>4.5170631037994013E-3</v>
      </c>
    </row>
    <row r="3416" spans="2:17" x14ac:dyDescent="0.2">
      <c r="B3416" s="39" t="s">
        <v>42</v>
      </c>
      <c r="D3416" s="42">
        <f>_xll.qlCalendarAdvance(Calendar,$D3415,B3416,"f",FALSE)</f>
        <v>63711</v>
      </c>
      <c r="E3416" s="139">
        <f>_xll.qlInterestRateIndexValueDate(IndexON,D3416)</f>
        <v>63711</v>
      </c>
      <c r="F3416" s="155">
        <f>IFERROR(_xll.qlIndexFixing(IndexON,D3416,TRUE,_xll.ohTrigger(RecalcTrigger,TriggerON)),NA())</f>
        <v>4.1097134209344688E-3</v>
      </c>
      <c r="H3416" s="42">
        <f>_xll.qlCalendarAdvance(Calendar,$H3415,B3416,"f",FALSE)</f>
        <v>63711</v>
      </c>
      <c r="I3416" s="139">
        <f>_xll.qlInterestRateIndexValueDate(Index1M,$H3416)</f>
        <v>63713</v>
      </c>
      <c r="J3416" s="144">
        <f>IFERROR(_xll.qlIndexFixing(Index1M,$H3416,TRUE,_xll.ohTrigger(RecalcTrigger,Trigger1M)),NA())</f>
        <v>4.0568147107454856E-3</v>
      </c>
      <c r="K3416" s="44">
        <f>IFERROR(_xll.qlIndexFixing(Index3M,H3416,TRUE,_xll.ohTrigger(RecalcTrigger,Trigger3M)),NA())</f>
        <v>4.3039381191432354E-3</v>
      </c>
      <c r="L3416" s="44">
        <f>IFERROR(_xll.qlIndexFixing(Index6M,$H3416,TRUE,_xll.ohTrigger(RecalcTrigger,Trigger6M)),NA())</f>
        <v>3.8551492801465466E-3</v>
      </c>
      <c r="M3416" s="145">
        <f>IFERROR(_xll.qlIndexFixing(Index1Y,$H3416,TRUE,_xll.ohTrigger(RecalcTrigger,Trigger1Y)),NA())</f>
        <v>4.520331056242115E-3</v>
      </c>
      <c r="N3416" s="144">
        <f>IFERROR(_xll.qlIndexFixing(ONIndex1M,I3416,TRUE,_xll.ohTrigger(RecalcTrigger,Trigger1M)),NA())</f>
        <v>4.055844948211984E-3</v>
      </c>
      <c r="O3416" s="44">
        <f>IFERROR(_xll.qlIndexFixing(ONIndex3M,I3416,TRUE,_xll.ohTrigger(RecalcTrigger,Trigger3M)),NA())</f>
        <v>4.3009773073432456E-3</v>
      </c>
      <c r="P3416" s="44">
        <f>IFERROR(_xll.qlIndexFixing(ONIndex6M,I3416,TRUE,_xll.ohTrigger(RecalcTrigger,Trigger6M)),NA())</f>
        <v>3.8861745584739538E-3</v>
      </c>
      <c r="Q3416" s="145">
        <f>IFERROR(_xll.qlIndexFixing(ONIndex1Y,I3416,TRUE,_xll.ohTrigger(RecalcTrigger,Trigger1Y)),NA())</f>
        <v>4.516954390680894E-3</v>
      </c>
    </row>
    <row r="3417" spans="2:17" x14ac:dyDescent="0.2">
      <c r="B3417" s="39" t="s">
        <v>42</v>
      </c>
      <c r="D3417" s="42">
        <f>_xll.qlCalendarAdvance(Calendar,$D3416,B3417,"f",FALSE)</f>
        <v>63718</v>
      </c>
      <c r="E3417" s="139">
        <f>_xll.qlInterestRateIndexValueDate(IndexON,D3417)</f>
        <v>63718</v>
      </c>
      <c r="F3417" s="155">
        <f>IFERROR(_xll.qlIndexFixing(IndexON,D3417,TRUE,_xll.ohTrigger(RecalcTrigger,TriggerON)),NA())</f>
        <v>4.1099079785045234E-3</v>
      </c>
      <c r="H3417" s="42">
        <f>_xll.qlCalendarAdvance(Calendar,$H3416,B3417,"f",FALSE)</f>
        <v>63718</v>
      </c>
      <c r="I3417" s="139">
        <f>_xll.qlInterestRateIndexValueDate(Index1M,$H3417)</f>
        <v>63720</v>
      </c>
      <c r="J3417" s="144">
        <f>IFERROR(_xll.qlIndexFixing(Index1M,$H3417,TRUE,_xll.ohTrigger(RecalcTrigger,Trigger1M)),NA())</f>
        <v>4.05698970023677E-3</v>
      </c>
      <c r="K3417" s="44">
        <f>IFERROR(_xll.qlIndexFixing(Index3M,H3417,TRUE,_xll.ohTrigger(RecalcTrigger,Trigger3M)),NA())</f>
        <v>4.3040123626371411E-3</v>
      </c>
      <c r="L3417" s="44">
        <f>IFERROR(_xll.qlIndexFixing(Index6M,$H3417,TRUE,_xll.ohTrigger(RecalcTrigger,Trigger6M)),NA())</f>
        <v>3.852419555053231E-3</v>
      </c>
      <c r="M3417" s="145">
        <f>IFERROR(_xll.qlIndexFixing(Index1Y,$H3417,TRUE,_xll.ohTrigger(RecalcTrigger,Trigger1Y)),NA())</f>
        <v>4.5199734723811742E-3</v>
      </c>
      <c r="N3417" s="144">
        <f>IFERROR(_xll.qlIndexFixing(ONIndex1M,I3417,TRUE,_xll.ohTrigger(RecalcTrigger,Trigger1M)),NA())</f>
        <v>4.0560319930715849E-3</v>
      </c>
      <c r="O3417" s="44">
        <f>IFERROR(_xll.qlIndexFixing(ONIndex3M,I3417,TRUE,_xll.ohTrigger(RecalcTrigger,Trigger3M)),NA())</f>
        <v>4.3011033803352916E-3</v>
      </c>
      <c r="P3417" s="44">
        <f>IFERROR(_xll.qlIndexFixing(ONIndex6M,I3417,TRUE,_xll.ohTrigger(RecalcTrigger,Trigger6M)),NA())</f>
        <v>3.8833236365753976E-3</v>
      </c>
      <c r="Q3417" s="145">
        <f>IFERROR(_xll.qlIndexFixing(ONIndex1Y,I3417,TRUE,_xll.ohTrigger(RecalcTrigger,Trigger1Y)),NA())</f>
        <v>4.5168366071379751E-3</v>
      </c>
    </row>
    <row r="3418" spans="2:17" x14ac:dyDescent="0.2">
      <c r="B3418" s="39" t="s">
        <v>42</v>
      </c>
      <c r="D3418" s="42">
        <f>_xll.qlCalendarAdvance(Calendar,$D3417,B3418,"f",FALSE)</f>
        <v>63725</v>
      </c>
      <c r="E3418" s="139">
        <f>_xll.qlInterestRateIndexValueDate(IndexON,D3418)</f>
        <v>63725</v>
      </c>
      <c r="F3418" s="155">
        <f>IFERROR(_xll.qlIndexFixing(IndexON,D3418,TRUE,_xll.ohTrigger(RecalcTrigger,TriggerON)),NA())</f>
        <v>4.1100950348749166E-3</v>
      </c>
      <c r="H3418" s="42">
        <f>_xll.qlCalendarAdvance(Calendar,$H3417,B3418,"f",FALSE)</f>
        <v>63725</v>
      </c>
      <c r="I3418" s="139">
        <f>_xll.qlInterestRateIndexValueDate(Index1M,$H3418)</f>
        <v>63727</v>
      </c>
      <c r="J3418" s="144">
        <f>IFERROR(_xll.qlIndexFixing(Index1M,$H3418,TRUE,_xll.ohTrigger(RecalcTrigger,Trigger1M)),NA())</f>
        <v>4.0571569690368717E-3</v>
      </c>
      <c r="K3418" s="44">
        <f>IFERROR(_xll.qlIndexFixing(Index3M,H3418,TRUE,_xll.ohTrigger(RecalcTrigger,Trigger3M)),NA())</f>
        <v>4.3040780169565692E-3</v>
      </c>
      <c r="L3418" s="44">
        <f>IFERROR(_xll.qlIndexFixing(Index6M,$H3418,TRUE,_xll.ohTrigger(RecalcTrigger,Trigger6M)),NA())</f>
        <v>3.8496999882142607E-3</v>
      </c>
      <c r="M3418" s="145">
        <f>IFERROR(_xll.qlIndexFixing(Index1Y,$H3418,TRUE,_xll.ohTrigger(RecalcTrigger,Trigger1Y)),NA())</f>
        <v>4.5196064110466045E-3</v>
      </c>
      <c r="N3418" s="144">
        <f>IFERROR(_xll.qlIndexFixing(ONIndex1M,I3418,TRUE,_xll.ohTrigger(RecalcTrigger,Trigger1M)),NA())</f>
        <v>4.0562113380104847E-3</v>
      </c>
      <c r="O3418" s="44">
        <f>IFERROR(_xll.qlIndexFixing(ONIndex3M,I3418,TRUE,_xll.ohTrigger(RecalcTrigger,Trigger3M)),NA())</f>
        <v>4.301220951408169E-3</v>
      </c>
      <c r="P3418" s="44">
        <f>IFERROR(_xll.qlIndexFixing(ONIndex6M,I3418,TRUE,_xll.ohTrigger(RecalcTrigger,Trigger6M)),NA())</f>
        <v>3.8804826608007659E-3</v>
      </c>
      <c r="Q3418" s="145">
        <f>IFERROR(_xll.qlIndexFixing(ONIndex1Y,I3418,TRUE,_xll.ohTrigger(RecalcTrigger,Trigger1Y)),NA())</f>
        <v>4.5167097393417066E-3</v>
      </c>
    </row>
    <row r="3419" spans="2:17" x14ac:dyDescent="0.2">
      <c r="B3419" s="39" t="s">
        <v>42</v>
      </c>
      <c r="D3419" s="42">
        <f>_xll.qlCalendarAdvance(Calendar,$D3418,B3419,"f",FALSE)</f>
        <v>63732</v>
      </c>
      <c r="E3419" s="139">
        <f>_xll.qlInterestRateIndexValueDate(IndexON,D3419)</f>
        <v>63732</v>
      </c>
      <c r="F3419" s="155">
        <f>IFERROR(_xll.qlIndexFixing(IndexON,D3419,TRUE,_xll.ohTrigger(RecalcTrigger,TriggerON)),NA())</f>
        <v>4.1102745786947281E-3</v>
      </c>
      <c r="H3419" s="42">
        <f>_xll.qlCalendarAdvance(Calendar,$H3418,B3419,"f",FALSE)</f>
        <v>63732</v>
      </c>
      <c r="I3419" s="139">
        <f>_xll.qlInterestRateIndexValueDate(Index1M,$H3419)</f>
        <v>63734</v>
      </c>
      <c r="J3419" s="144">
        <f>IFERROR(_xll.qlIndexFixing(Index1M,$H3419,TRUE,_xll.ohTrigger(RecalcTrigger,Trigger1M)),NA())</f>
        <v>4.0573500510993066E-3</v>
      </c>
      <c r="K3419" s="44">
        <f>IFERROR(_xll.qlIndexFixing(Index3M,H3419,TRUE,_xll.ohTrigger(RecalcTrigger,Trigger3M)),NA())</f>
        <v>4.3040504731204866E-3</v>
      </c>
      <c r="L3419" s="44">
        <f>IFERROR(_xll.qlIndexFixing(Index6M,$H3419,TRUE,_xll.ohTrigger(RecalcTrigger,Trigger6M)),NA())</f>
        <v>3.8469905946036044E-3</v>
      </c>
      <c r="M3419" s="145">
        <f>IFERROR(_xll.qlIndexFixing(Index1Y,$H3419,TRUE,_xll.ohTrigger(RecalcTrigger,Trigger1Y)),NA())</f>
        <v>4.5192440976686427E-3</v>
      </c>
      <c r="N3419" s="144">
        <f>IFERROR(_xll.qlIndexFixing(ONIndex1M,I3419,TRUE,_xll.ohTrigger(RecalcTrigger,Trigger1M)),NA())</f>
        <v>4.0563829714379551E-3</v>
      </c>
      <c r="O3419" s="44">
        <f>IFERROR(_xll.qlIndexFixing(ONIndex3M,I3419,TRUE,_xll.ohTrigger(RecalcTrigger,Trigger3M)),NA())</f>
        <v>4.3013300077721084E-3</v>
      </c>
      <c r="P3419" s="44">
        <f>IFERROR(_xll.qlIndexFixing(ONIndex6M,I3419,TRUE,_xll.ohTrigger(RecalcTrigger,Trigger6M)),NA())</f>
        <v>3.8776516461780375E-3</v>
      </c>
      <c r="Q3419" s="145">
        <f>IFERROR(_xll.qlIndexFixing(ONIndex1Y,I3419,TRUE,_xll.ohTrigger(RecalcTrigger,Trigger1Y)),NA())</f>
        <v>4.5165737735430866E-3</v>
      </c>
    </row>
    <row r="3420" spans="2:17" x14ac:dyDescent="0.2">
      <c r="B3420" s="39" t="s">
        <v>42</v>
      </c>
      <c r="D3420" s="42">
        <f>_xll.qlCalendarAdvance(Calendar,$D3419,B3420,"f",FALSE)</f>
        <v>63739</v>
      </c>
      <c r="E3420" s="139">
        <f>_xll.qlInterestRateIndexValueDate(IndexON,D3420)</f>
        <v>63739</v>
      </c>
      <c r="F3420" s="155">
        <f>IFERROR(_xll.qlIndexFixing(IndexON,D3420,TRUE,_xll.ohTrigger(RecalcTrigger,TriggerON)),NA())</f>
        <v>4.1104465984531657E-3</v>
      </c>
      <c r="H3420" s="42">
        <f>_xll.qlCalendarAdvance(Calendar,$H3419,B3420,"f",FALSE)</f>
        <v>63739</v>
      </c>
      <c r="I3420" s="139">
        <f>_xll.qlInterestRateIndexValueDate(Index1M,$H3420)</f>
        <v>63741</v>
      </c>
      <c r="J3420" s="144">
        <f>IFERROR(_xll.qlIndexFixing(Index1M,$H3420,TRUE,_xll.ohTrigger(RecalcTrigger,Trigger1M)),NA())</f>
        <v>4.057468298133568E-3</v>
      </c>
      <c r="K3420" s="44">
        <f>IFERROR(_xll.qlIndexFixing(Index3M,H3420,TRUE,_xll.ohTrigger(RecalcTrigger,Trigger3M)),NA())</f>
        <v>4.3041835067666474E-3</v>
      </c>
      <c r="L3420" s="44">
        <f>IFERROR(_xll.qlIndexFixing(Index6M,$H3420,TRUE,_xll.ohTrigger(RecalcTrigger,Trigger6M)),NA())</f>
        <v>3.8442913891965262E-3</v>
      </c>
      <c r="M3420" s="145">
        <f>IFERROR(_xll.qlIndexFixing(Index1Y,$H3420,TRUE,_xll.ohTrigger(RecalcTrigger,Trigger1Y)),NA())</f>
        <v>4.518843800989757E-3</v>
      </c>
      <c r="N3420" s="144">
        <f>IFERROR(_xll.qlIndexFixing(ONIndex1M,I3420,TRUE,_xll.ohTrigger(RecalcTrigger,Trigger1M)),NA())</f>
        <v>4.0565468819231398E-3</v>
      </c>
      <c r="O3420" s="44">
        <f>IFERROR(_xll.qlIndexFixing(ONIndex3M,I3420,TRUE,_xll.ohTrigger(RecalcTrigger,Trigger3M)),NA())</f>
        <v>4.3014305366373407E-3</v>
      </c>
      <c r="P3420" s="44">
        <f>IFERROR(_xll.qlIndexFixing(ONIndex6M,I3420,TRUE,_xll.ohTrigger(RecalcTrigger,Trigger6M)),NA())</f>
        <v>3.8748306075753192E-3</v>
      </c>
      <c r="Q3420" s="145">
        <f>IFERROR(_xll.qlIndexFixing(ONIndex1Y,I3420,TRUE,_xll.ohTrigger(RecalcTrigger,Trigger1Y)),NA())</f>
        <v>4.5164286963128575E-3</v>
      </c>
    </row>
    <row r="3421" spans="2:17" x14ac:dyDescent="0.2">
      <c r="B3421" s="39" t="s">
        <v>42</v>
      </c>
      <c r="D3421" s="42">
        <f>_xll.qlCalendarAdvance(Calendar,$D3420,B3421,"f",FALSE)</f>
        <v>63746</v>
      </c>
      <c r="E3421" s="139">
        <f>_xll.qlInterestRateIndexValueDate(IndexON,D3421)</f>
        <v>63746</v>
      </c>
      <c r="F3421" s="155">
        <f>IFERROR(_xll.qlIndexFixing(IndexON,D3421,TRUE,_xll.ohTrigger(RecalcTrigger,TriggerON)),NA())</f>
        <v>4.1106110831190534E-3</v>
      </c>
      <c r="H3421" s="42">
        <f>_xll.qlCalendarAdvance(Calendar,$H3420,B3421,"f",FALSE)</f>
        <v>63746</v>
      </c>
      <c r="I3421" s="139">
        <f>_xll.qlInterestRateIndexValueDate(Index1M,$H3421)</f>
        <v>63748</v>
      </c>
      <c r="J3421" s="144">
        <f>IFERROR(_xll.qlIndexFixing(Index1M,$H3421,TRUE,_xll.ohTrigger(RecalcTrigger,Trigger1M)),NA())</f>
        <v>4.0576123352177628E-3</v>
      </c>
      <c r="K3421" s="44">
        <f>IFERROR(_xll.qlIndexFixing(Index3M,H3421,TRUE,_xll.ohTrigger(RecalcTrigger,Trigger3M)),NA())</f>
        <v>4.3042233166046273E-3</v>
      </c>
      <c r="L3421" s="44">
        <f>IFERROR(_xll.qlIndexFixing(Index6M,$H3421,TRUE,_xll.ohTrigger(RecalcTrigger,Trigger6M)),NA())</f>
        <v>3.8416023869678587E-3</v>
      </c>
      <c r="M3421" s="145">
        <f>IFERROR(_xll.qlIndexFixing(Index1Y,$H3421,TRUE,_xll.ohTrigger(RecalcTrigger,Trigger1Y)),NA())</f>
        <v>4.5184482247858111E-3</v>
      </c>
      <c r="N3421" s="144">
        <f>IFERROR(_xll.qlIndexFixing(ONIndex1M,I3421,TRUE,_xll.ohTrigger(RecalcTrigger,Trigger1M)),NA())</f>
        <v>4.0567030576355023E-3</v>
      </c>
      <c r="O3421" s="44">
        <f>IFERROR(_xll.qlIndexFixing(ONIndex3M,I3421,TRUE,_xll.ohTrigger(RecalcTrigger,Trigger3M)),NA())</f>
        <v>4.3015225252140965E-3</v>
      </c>
      <c r="P3421" s="44">
        <f>IFERROR(_xll.qlIndexFixing(ONIndex6M,I3421,TRUE,_xll.ohTrigger(RecalcTrigger,Trigger6M)),NA())</f>
        <v>3.8720195600205898E-3</v>
      </c>
      <c r="Q3421" s="145">
        <f>IFERROR(_xll.qlIndexFixing(ONIndex1Y,I3421,TRUE,_xll.ohTrigger(RecalcTrigger,Trigger1Y)),NA())</f>
        <v>4.5162744937421451E-3</v>
      </c>
    </row>
    <row r="3422" spans="2:17" x14ac:dyDescent="0.2">
      <c r="B3422" s="39" t="s">
        <v>42</v>
      </c>
      <c r="D3422" s="42">
        <f>_xll.qlCalendarAdvance(Calendar,$D3421,B3422,"f",FALSE)</f>
        <v>63753</v>
      </c>
      <c r="E3422" s="139">
        <f>_xll.qlInterestRateIndexValueDate(IndexON,D3422)</f>
        <v>63753</v>
      </c>
      <c r="F3422" s="155">
        <f>IFERROR(_xll.qlIndexFixing(IndexON,D3422,TRUE,_xll.ohTrigger(RecalcTrigger,TriggerON)),NA())</f>
        <v>4.1107680211016628E-3</v>
      </c>
      <c r="H3422" s="42">
        <f>_xll.qlCalendarAdvance(Calendar,$H3421,B3422,"f",FALSE)</f>
        <v>63753</v>
      </c>
      <c r="I3422" s="139">
        <f>_xll.qlInterestRateIndexValueDate(Index1M,$H3422)</f>
        <v>63755</v>
      </c>
      <c r="J3422" s="144">
        <f>IFERROR(_xll.qlIndexFixing(Index1M,$H3422,TRUE,_xll.ohTrigger(RecalcTrigger,Trigger1M)),NA())</f>
        <v>4.0577486051782399E-3</v>
      </c>
      <c r="K3422" s="44">
        <f>IFERROR(_xll.qlIndexFixing(Index3M,H3422,TRUE,_xll.ohTrigger(RecalcTrigger,Trigger3M)),NA())</f>
        <v>4.3042544859619352E-3</v>
      </c>
      <c r="L3422" s="44">
        <f>IFERROR(_xll.qlIndexFixing(Index6M,$H3422,TRUE,_xll.ohTrigger(RecalcTrigger,Trigger6M)),NA())</f>
        <v>3.8389236028932975E-3</v>
      </c>
      <c r="M3422" s="145">
        <f>IFERROR(_xll.qlIndexFixing(Index1Y,$H3422,TRUE,_xll.ohTrigger(RecalcTrigger,Trigger1Y)),NA())</f>
        <v>4.5180431161442464E-3</v>
      </c>
      <c r="N3422" s="144">
        <f>IFERROR(_xll.qlIndexFixing(ONIndex1M,I3422,TRUE,_xll.ohTrigger(RecalcTrigger,Trigger1M)),NA())</f>
        <v>4.0568514872241224E-3</v>
      </c>
      <c r="O3422" s="44">
        <f>IFERROR(_xll.qlIndexFixing(ONIndex3M,I3422,TRUE,_xll.ohTrigger(RecalcTrigger,Trigger3M)),NA())</f>
        <v>4.3016059608724788E-3</v>
      </c>
      <c r="P3422" s="44">
        <f>IFERROR(_xll.qlIndexFixing(ONIndex6M,I3422,TRUE,_xll.ohTrigger(RecalcTrigger,Trigger6M)),NA())</f>
        <v>3.8692185185418282E-3</v>
      </c>
      <c r="Q3422" s="145">
        <f>IFERROR(_xll.qlIndexFixing(ONIndex1Y,I3422,TRUE,_xll.ohTrigger(RecalcTrigger,Trigger1Y)),NA())</f>
        <v>4.5161111521618835E-3</v>
      </c>
    </row>
    <row r="3423" spans="2:17" x14ac:dyDescent="0.2">
      <c r="B3423" s="39" t="s">
        <v>42</v>
      </c>
      <c r="D3423" s="42">
        <f>_xll.qlCalendarAdvance(Calendar,$D3422,B3423,"f",FALSE)</f>
        <v>63760</v>
      </c>
      <c r="E3423" s="139">
        <f>_xll.qlInterestRateIndexValueDate(IndexON,D3423)</f>
        <v>63760</v>
      </c>
      <c r="F3423" s="155">
        <f>IFERROR(_xll.qlIndexFixing(IndexON,D3423,TRUE,_xll.ohTrigger(RecalcTrigger,TriggerON)),NA())</f>
        <v>4.1109174012898819E-3</v>
      </c>
      <c r="H3423" s="42">
        <f>_xll.qlCalendarAdvance(Calendar,$H3422,B3423,"f",FALSE)</f>
        <v>63760</v>
      </c>
      <c r="I3423" s="139">
        <f>_xll.qlInterestRateIndexValueDate(Index1M,$H3423)</f>
        <v>63762</v>
      </c>
      <c r="J3423" s="144">
        <f>IFERROR(_xll.qlIndexFixing(Index1M,$H3423,TRUE,_xll.ohTrigger(RecalcTrigger,Trigger1M)),NA())</f>
        <v>4.0578770964165341E-3</v>
      </c>
      <c r="K3423" s="44">
        <f>IFERROR(_xll.qlIndexFixing(Index3M,H3423,TRUE,_xll.ohTrigger(RecalcTrigger,Trigger3M)),NA())</f>
        <v>4.3042770020147872E-3</v>
      </c>
      <c r="L3423" s="44">
        <f>IFERROR(_xll.qlIndexFixing(Index6M,$H3423,TRUE,_xll.ohTrigger(RecalcTrigger,Trigger6M)),NA())</f>
        <v>3.8362550519468108E-3</v>
      </c>
      <c r="M3423" s="145">
        <f>IFERROR(_xll.qlIndexFixing(Index1Y,$H3423,TRUE,_xll.ohTrigger(RecalcTrigger,Trigger1Y)),NA())</f>
        <v>4.5176284613243391E-3</v>
      </c>
      <c r="N3423" s="144">
        <f>IFERROR(_xll.qlIndexFixing(ONIndex1M,I3423,TRUE,_xll.ohTrigger(RecalcTrigger,Trigger1M)),NA())</f>
        <v>4.0569921588584634E-3</v>
      </c>
      <c r="O3423" s="44">
        <f>IFERROR(_xll.qlIndexFixing(ONIndex3M,I3423,TRUE,_xll.ohTrigger(RecalcTrigger,Trigger3M)),NA())</f>
        <v>4.3016808305029741E-3</v>
      </c>
      <c r="P3423" s="44">
        <f>IFERROR(_xll.qlIndexFixing(ONIndex6M,I3423,TRUE,_xll.ohTrigger(RecalcTrigger,Trigger6M)),NA())</f>
        <v>3.8664274980870772E-3</v>
      </c>
      <c r="Q3423" s="145">
        <f>IFERROR(_xll.qlIndexFixing(ONIndex1Y,I3423,TRUE,_xll.ohTrigger(RecalcTrigger,Trigger1Y)),NA())</f>
        <v>4.515938657982943E-3</v>
      </c>
    </row>
    <row r="3424" spans="2:17" x14ac:dyDescent="0.2">
      <c r="B3424" s="39" t="s">
        <v>42</v>
      </c>
      <c r="D3424" s="42">
        <f>_xll.qlCalendarAdvance(Calendar,$D3423,B3424,"f",FALSE)</f>
        <v>63767</v>
      </c>
      <c r="E3424" s="139">
        <f>_xll.qlInterestRateIndexValueDate(IndexON,D3424)</f>
        <v>63767</v>
      </c>
      <c r="F3424" s="155">
        <f>IFERROR(_xll.qlIndexFixing(IndexON,D3424,TRUE,_xll.ohTrigger(RecalcTrigger,TriggerON)),NA())</f>
        <v>4.1110592122528544E-3</v>
      </c>
      <c r="H3424" s="42">
        <f>_xll.qlCalendarAdvance(Calendar,$H3423,B3424,"f",FALSE)</f>
        <v>63767</v>
      </c>
      <c r="I3424" s="139">
        <f>_xll.qlInterestRateIndexValueDate(Index1M,$H3424)</f>
        <v>63769</v>
      </c>
      <c r="J3424" s="144">
        <f>IFERROR(_xll.qlIndexFixing(Index1M,$H3424,TRUE,_xll.ohTrigger(RecalcTrigger,Trigger1M)),NA())</f>
        <v>4.0579977973161322E-3</v>
      </c>
      <c r="K3424" s="44">
        <f>IFERROR(_xll.qlIndexFixing(Index3M,H3424,TRUE,_xll.ohTrigger(RecalcTrigger,Trigger3M)),NA())</f>
        <v>4.3042908519359971E-3</v>
      </c>
      <c r="L3424" s="44">
        <f>IFERROR(_xll.qlIndexFixing(Index6M,$H3424,TRUE,_xll.ohTrigger(RecalcTrigger,Trigger6M)),NA())</f>
        <v>3.8335967491053913E-3</v>
      </c>
      <c r="M3424" s="145">
        <f>IFERROR(_xll.qlIndexFixing(Index1Y,$H3424,TRUE,_xll.ohTrigger(RecalcTrigger,Trigger1Y)),NA())</f>
        <v>4.5172042465868867E-3</v>
      </c>
      <c r="N3424" s="144">
        <f>IFERROR(_xll.qlIndexFixing(ONIndex1M,I3424,TRUE,_xll.ohTrigger(RecalcTrigger,Trigger1M)),NA())</f>
        <v>4.0571250610277332E-3</v>
      </c>
      <c r="O3424" s="44">
        <f>IFERROR(_xll.qlIndexFixing(ONIndex3M,I3424,TRUE,_xll.ohTrigger(RecalcTrigger,Trigger3M)),NA())</f>
        <v>4.3017471213158132E-3</v>
      </c>
      <c r="P3424" s="44">
        <f>IFERROR(_xll.qlIndexFixing(ONIndex6M,I3424,TRUE,_xll.ohTrigger(RecalcTrigger,Trigger6M)),NA())</f>
        <v>3.8636465136843157E-3</v>
      </c>
      <c r="Q3424" s="145">
        <f>IFERROR(_xll.qlIndexFixing(ONIndex1Y,I3424,TRUE,_xll.ohTrigger(RecalcTrigger,Trigger1Y)),NA())</f>
        <v>4.5157569975362577E-3</v>
      </c>
    </row>
    <row r="3425" spans="2:17" x14ac:dyDescent="0.2">
      <c r="B3425" s="39" t="s">
        <v>42</v>
      </c>
      <c r="D3425" s="42">
        <f>_xll.qlCalendarAdvance(Calendar,$D3424,B3425,"f",FALSE)</f>
        <v>63774</v>
      </c>
      <c r="E3425" s="139">
        <f>_xll.qlInterestRateIndexValueDate(IndexON,D3425)</f>
        <v>63774</v>
      </c>
      <c r="F3425" s="155">
        <f>IFERROR(_xll.qlIndexFixing(IndexON,D3425,TRUE,_xll.ohTrigger(RecalcTrigger,TriggerON)),NA())</f>
        <v>4.1111934427195962E-3</v>
      </c>
      <c r="H3425" s="42">
        <f>_xll.qlCalendarAdvance(Calendar,$H3424,B3425,"f",FALSE)</f>
        <v>63774</v>
      </c>
      <c r="I3425" s="139">
        <f>_xll.qlInterestRateIndexValueDate(Index1M,$H3425)</f>
        <v>63776</v>
      </c>
      <c r="J3425" s="144">
        <f>IFERROR(_xll.qlIndexFixing(Index1M,$H3425,TRUE,_xll.ohTrigger(RecalcTrigger,Trigger1M)),NA())</f>
        <v>4.0581106962734115E-3</v>
      </c>
      <c r="K3425" s="44">
        <f>IFERROR(_xll.qlIndexFixing(Index3M,H3425,TRUE,_xll.ohTrigger(RecalcTrigger,Trigger3M)),NA())</f>
        <v>4.3042960228992294E-3</v>
      </c>
      <c r="L3425" s="44">
        <f>IFERROR(_xll.qlIndexFixing(Index6M,$H3425,TRUE,_xll.ohTrigger(RecalcTrigger,Trigger6M)),NA())</f>
        <v>3.830948709342143E-3</v>
      </c>
      <c r="M3425" s="145">
        <f>IFERROR(_xll.qlIndexFixing(Index1Y,$H3425,TRUE,_xll.ohTrigger(RecalcTrigger,Trigger1Y)),NA())</f>
        <v>4.5167704581913822E-3</v>
      </c>
      <c r="N3425" s="144">
        <f>IFERROR(_xll.qlIndexFixing(ONIndex1M,I3425,TRUE,_xll.ohTrigger(RecalcTrigger,Trigger1M)),NA())</f>
        <v>4.0572501821412033E-3</v>
      </c>
      <c r="O3425" s="44">
        <f>IFERROR(_xll.qlIndexFixing(ONIndex3M,I3425,TRUE,_xll.ohTrigger(RecalcTrigger,Trigger3M)),NA())</f>
        <v>4.3018048207610349E-3</v>
      </c>
      <c r="P3425" s="44">
        <f>IFERROR(_xll.qlIndexFixing(ONIndex6M,I3425,TRUE,_xll.ohTrigger(RecalcTrigger,Trigger6M)),NA())</f>
        <v>3.8608755801217143E-3</v>
      </c>
      <c r="Q3425" s="145">
        <f>IFERROR(_xll.qlIndexFixing(ONIndex1Y,I3425,TRUE,_xll.ohTrigger(RecalcTrigger,Trigger1Y)),NA())</f>
        <v>4.5155661569129535E-3</v>
      </c>
    </row>
    <row r="3426" spans="2:17" x14ac:dyDescent="0.2">
      <c r="B3426" s="39" t="s">
        <v>42</v>
      </c>
      <c r="D3426" s="42">
        <f>_xll.qlCalendarAdvance(Calendar,$D3425,B3426,"f",FALSE)</f>
        <v>63781</v>
      </c>
      <c r="E3426" s="139">
        <f>_xll.qlInterestRateIndexValueDate(IndexON,D3426)</f>
        <v>63781</v>
      </c>
      <c r="F3426" s="155">
        <f>IFERROR(_xll.qlIndexFixing(IndexON,D3426,TRUE,_xll.ohTrigger(RecalcTrigger,TriggerON)),NA())</f>
        <v>4.1113200814191231E-3</v>
      </c>
      <c r="H3426" s="42">
        <f>_xll.qlCalendarAdvance(Calendar,$H3425,B3426,"f",FALSE)</f>
        <v>63781</v>
      </c>
      <c r="I3426" s="139">
        <f>_xll.qlInterestRateIndexValueDate(Index1M,$H3426)</f>
        <v>63783</v>
      </c>
      <c r="J3426" s="144">
        <f>IFERROR(_xll.qlIndexFixing(Index1M,$H3426,TRUE,_xll.ohTrigger(RecalcTrigger,Trigger1M)),NA())</f>
        <v>4.0582157816821734E-3</v>
      </c>
      <c r="K3426" s="44">
        <f>IFERROR(_xll.qlIndexFixing(Index3M,H3426,TRUE,_xll.ohTrigger(RecalcTrigger,Trigger3M)),NA())</f>
        <v>4.3042925020789977E-3</v>
      </c>
      <c r="L3426" s="44">
        <f>IFERROR(_xll.qlIndexFixing(Index6M,$H3426,TRUE,_xll.ohTrigger(RecalcTrigger,Trigger6M)),NA())</f>
        <v>3.8283109476344905E-3</v>
      </c>
      <c r="M3426" s="145">
        <f>IFERROR(_xll.qlIndexFixing(Index1Y,$H3426,TRUE,_xll.ohTrigger(RecalcTrigger,Trigger1Y)),NA())</f>
        <v>4.5163270823990621E-3</v>
      </c>
      <c r="N3426" s="144">
        <f>IFERROR(_xll.qlIndexFixing(ONIndex1M,I3426,TRUE,_xll.ohTrigger(RecalcTrigger,Trigger1M)),NA())</f>
        <v>4.0573675105282092E-3</v>
      </c>
      <c r="O3426" s="44">
        <f>IFERROR(_xll.qlIndexFixing(ONIndex3M,I3426,TRUE,_xll.ohTrigger(RecalcTrigger,Trigger3M)),NA())</f>
        <v>4.3018539158090618E-3</v>
      </c>
      <c r="P3426" s="44">
        <f>IFERROR(_xll.qlIndexFixing(ONIndex6M,I3426,TRUE,_xll.ohTrigger(RecalcTrigger,Trigger6M)),NA())</f>
        <v>3.8581147127469961E-3</v>
      </c>
      <c r="Q3426" s="145">
        <f>IFERROR(_xll.qlIndexFixing(ONIndex1Y,I3426,TRUE,_xll.ohTrigger(RecalcTrigger,Trigger1Y)),NA())</f>
        <v>4.5153661227637087E-3</v>
      </c>
    </row>
    <row r="3427" spans="2:17" x14ac:dyDescent="0.2">
      <c r="B3427" s="39" t="s">
        <v>42</v>
      </c>
      <c r="D3427" s="42">
        <f>_xll.qlCalendarAdvance(Calendar,$D3426,B3427,"f",FALSE)</f>
        <v>63788</v>
      </c>
      <c r="E3427" s="139">
        <f>_xll.qlInterestRateIndexValueDate(IndexON,D3427)</f>
        <v>63788</v>
      </c>
      <c r="F3427" s="155">
        <f>IFERROR(_xll.qlIndexFixing(IndexON,D3427,TRUE,_xll.ohTrigger(RecalcTrigger,TriggerON)),NA())</f>
        <v>4.1114391168406428E-3</v>
      </c>
      <c r="H3427" s="42">
        <f>_xll.qlCalendarAdvance(Calendar,$H3426,B3427,"f",FALSE)</f>
        <v>63788</v>
      </c>
      <c r="I3427" s="139">
        <f>_xll.qlInterestRateIndexValueDate(Index1M,$H3427)</f>
        <v>63790</v>
      </c>
      <c r="J3427" s="144">
        <f>IFERROR(_xll.qlIndexFixing(Index1M,$H3427,TRUE,_xll.ohTrigger(RecalcTrigger,Trigger1M)),NA())</f>
        <v>4.0583130419362175E-3</v>
      </c>
      <c r="K3427" s="44">
        <f>IFERROR(_xll.qlIndexFixing(Index3M,H3427,TRUE,_xll.ohTrigger(RecalcTrigger,Trigger3M)),NA())</f>
        <v>4.3042802766506683E-3</v>
      </c>
      <c r="L3427" s="44">
        <f>IFERROR(_xll.qlIndexFixing(Index6M,$H3427,TRUE,_xll.ohTrigger(RecalcTrigger,Trigger6M)),NA())</f>
        <v>3.8256834789568341E-3</v>
      </c>
      <c r="M3427" s="145">
        <f>IFERROR(_xll.qlIndexFixing(Index1Y,$H3427,TRUE,_xll.ohTrigger(RecalcTrigger,Trigger1Y)),NA())</f>
        <v>4.5158741054707246E-3</v>
      </c>
      <c r="N3427" s="144">
        <f>IFERROR(_xll.qlIndexFixing(ONIndex1M,I3427,TRUE,_xll.ohTrigger(RecalcTrigger,Trigger1M)),NA())</f>
        <v>4.0574770347578948E-3</v>
      </c>
      <c r="O3427" s="44">
        <f>IFERROR(_xll.qlIndexFixing(ONIndex3M,I3427,TRUE,_xll.ohTrigger(RecalcTrigger,Trigger3M)),NA())</f>
        <v>4.3018943935901888E-3</v>
      </c>
      <c r="P3427" s="44">
        <f>IFERROR(_xll.qlIndexFixing(ONIndex6M,I3427,TRUE,_xll.ohTrigger(RecalcTrigger,Trigger6M)),NA())</f>
        <v>3.8553639262683959E-3</v>
      </c>
      <c r="Q3427" s="145">
        <f>IFERROR(_xll.qlIndexFixing(ONIndex1Y,I3427,TRUE,_xll.ohTrigger(RecalcTrigger,Trigger1Y)),NA())</f>
        <v>4.5151568810997134E-3</v>
      </c>
    </row>
    <row r="3428" spans="2:17" x14ac:dyDescent="0.2">
      <c r="B3428" s="39" t="s">
        <v>42</v>
      </c>
      <c r="D3428" s="42">
        <f>_xll.qlCalendarAdvance(Calendar,$D3427,B3428,"f",FALSE)</f>
        <v>63795</v>
      </c>
      <c r="E3428" s="139">
        <f>_xll.qlInterestRateIndexValueDate(IndexON,D3428)</f>
        <v>63795</v>
      </c>
      <c r="F3428" s="155">
        <f>IFERROR(_xll.qlIndexFixing(IndexON,D3428,TRUE,_xll.ohTrigger(RecalcTrigger,TriggerON)),NA())</f>
        <v>4.1115505378730433E-3</v>
      </c>
      <c r="H3428" s="42">
        <f>_xll.qlCalendarAdvance(Calendar,$H3427,B3428,"f",FALSE)</f>
        <v>63795</v>
      </c>
      <c r="I3428" s="139">
        <f>_xll.qlInterestRateIndexValueDate(Index1M,$H3428)</f>
        <v>63797</v>
      </c>
      <c r="J3428" s="144">
        <f>IFERROR(_xll.qlIndexFixing(Index1M,$H3428,TRUE,_xll.ohTrigger(RecalcTrigger,Trigger1M)),NA())</f>
        <v>4.0583165261685672E-3</v>
      </c>
      <c r="K3428" s="44">
        <f>IFERROR(_xll.qlIndexFixing(Index3M,H3428,TRUE,_xll.ohTrigger(RecalcTrigger,Trigger3M)),NA())</f>
        <v>4.3041915100257185E-3</v>
      </c>
      <c r="L3428" s="44">
        <f>IFERROR(_xll.qlIndexFixing(Index6M,$H3428,TRUE,_xll.ohTrigger(RecalcTrigger,Trigger6M)),NA())</f>
        <v>3.8237190084375026E-3</v>
      </c>
      <c r="M3428" s="145">
        <f>IFERROR(_xll.qlIndexFixing(Index1Y,$H3428,TRUE,_xll.ohTrigger(RecalcTrigger,Trigger1Y)),NA())</f>
        <v>4.5154445736743116E-3</v>
      </c>
      <c r="N3428" s="144">
        <f>IFERROR(_xll.qlIndexFixing(ONIndex1M,I3428,TRUE,_xll.ohTrigger(RecalcTrigger,Trigger1M)),NA())</f>
        <v>4.0575787429997234E-3</v>
      </c>
      <c r="O3428" s="44">
        <f>IFERROR(_xll.qlIndexFixing(ONIndex3M,I3428,TRUE,_xll.ohTrigger(RecalcTrigger,Trigger3M)),NA())</f>
        <v>4.3019262415544546E-3</v>
      </c>
      <c r="P3428" s="44">
        <f>IFERROR(_xll.qlIndexFixing(ONIndex6M,I3428,TRUE,_xll.ohTrigger(RecalcTrigger,Trigger6M)),NA())</f>
        <v>3.8526232358737644E-3</v>
      </c>
      <c r="Q3428" s="145">
        <f>IFERROR(_xll.qlIndexFixing(ONIndex1Y,I3428,TRUE,_xll.ohTrigger(RecalcTrigger,Trigger1Y)),NA())</f>
        <v>4.5149384183318375E-3</v>
      </c>
    </row>
    <row r="3429" spans="2:17" x14ac:dyDescent="0.2">
      <c r="B3429" s="39" t="s">
        <v>42</v>
      </c>
      <c r="D3429" s="42">
        <f>_xll.qlCalendarAdvance(Calendar,$D3428,B3429,"f",FALSE)</f>
        <v>63802</v>
      </c>
      <c r="E3429" s="139">
        <f>_xll.qlInterestRateIndexValueDate(IndexON,D3429)</f>
        <v>63802</v>
      </c>
      <c r="F3429" s="155">
        <f>IFERROR(_xll.qlIndexFixing(IndexON,D3429,TRUE,_xll.ohTrigger(RecalcTrigger,TriggerON)),NA())</f>
        <v>4.1116543331654043E-3</v>
      </c>
      <c r="H3429" s="42">
        <f>_xll.qlCalendarAdvance(Calendar,$H3428,B3429,"f",FALSE)</f>
        <v>63802</v>
      </c>
      <c r="I3429" s="139">
        <f>_xll.qlInterestRateIndexValueDate(Index1M,$H3429)</f>
        <v>63804</v>
      </c>
      <c r="J3429" s="144">
        <f>IFERROR(_xll.qlIndexFixing(Index1M,$H3429,TRUE,_xll.ohTrigger(RecalcTrigger,Trigger1M)),NA())</f>
        <v>4.0584840405450389E-3</v>
      </c>
      <c r="K3429" s="44">
        <f>IFERROR(_xll.qlIndexFixing(Index3M,H3429,TRUE,_xll.ohTrigger(RecalcTrigger,Trigger3M)),NA())</f>
        <v>4.3041637157998965E-3</v>
      </c>
      <c r="L3429" s="44">
        <f>IFERROR(_xll.qlIndexFixing(Index6M,$H3429,TRUE,_xll.ohTrigger(RecalcTrigger,Trigger6M)),NA())</f>
        <v>3.8211093118509371E-3</v>
      </c>
      <c r="M3429" s="145">
        <f>IFERROR(_xll.qlIndexFixing(Index1Y,$H3429,TRUE,_xll.ohTrigger(RecalcTrigger,Trigger1Y)),NA())</f>
        <v>4.5149392932511577E-3</v>
      </c>
      <c r="N3429" s="144">
        <f>IFERROR(_xll.qlIndexFixing(ONIndex1M,I3429,TRUE,_xll.ohTrigger(RecalcTrigger,Trigger1M)),NA())</f>
        <v>4.0576726237429028E-3</v>
      </c>
      <c r="O3429" s="44">
        <f>IFERROR(_xll.qlIndexFixing(ONIndex3M,I3429,TRUE,_xll.ohTrigger(RecalcTrigger,Trigger3M)),NA())</f>
        <v>4.3019494467522179E-3</v>
      </c>
      <c r="P3429" s="44">
        <f>IFERROR(_xll.qlIndexFixing(ONIndex6M,I3429,TRUE,_xll.ohTrigger(RecalcTrigger,Trigger6M)),NA())</f>
        <v>3.8498926563512725E-3</v>
      </c>
      <c r="Q3429" s="145">
        <f>IFERROR(_xll.qlIndexFixing(ONIndex1Y,I3429,TRUE,_xll.ohTrigger(RecalcTrigger,Trigger1Y)),NA())</f>
        <v>4.5147107207910153E-3</v>
      </c>
    </row>
    <row r="3430" spans="2:17" x14ac:dyDescent="0.2">
      <c r="B3430" s="39" t="s">
        <v>42</v>
      </c>
      <c r="D3430" s="42">
        <f>_xll.qlCalendarAdvance(Calendar,$D3429,B3430,"f",FALSE)</f>
        <v>63809</v>
      </c>
      <c r="E3430" s="139">
        <f>_xll.qlInterestRateIndexValueDate(IndexON,D3430)</f>
        <v>63809</v>
      </c>
      <c r="F3430" s="155">
        <f>IFERROR(_xll.qlIndexFixing(IndexON,D3430,TRUE,_xll.ohTrigger(RecalcTrigger,TriggerON)),NA())</f>
        <v>4.1117504912868696E-3</v>
      </c>
      <c r="H3430" s="42">
        <f>_xll.qlCalendarAdvance(Calendar,$H3429,B3430,"f",FALSE)</f>
        <v>63809</v>
      </c>
      <c r="I3430" s="139">
        <f>_xll.qlInterestRateIndexValueDate(Index1M,$H3430)</f>
        <v>63811</v>
      </c>
      <c r="J3430" s="144">
        <f>IFERROR(_xll.qlIndexFixing(Index1M,$H3430,TRUE,_xll.ohTrigger(RecalcTrigger,Trigger1M)),NA())</f>
        <v>4.0585577556848376E-3</v>
      </c>
      <c r="K3430" s="44">
        <f>IFERROR(_xll.qlIndexFixing(Index3M,H3430,TRUE,_xll.ohTrigger(RecalcTrigger,Trigger3M)),NA())</f>
        <v>4.3041271815508634E-3</v>
      </c>
      <c r="L3430" s="44">
        <f>IFERROR(_xll.qlIndexFixing(Index6M,$H3430,TRUE,_xll.ohTrigger(RecalcTrigger,Trigger6M)),NA())</f>
        <v>3.8185099484298549E-3</v>
      </c>
      <c r="M3430" s="145">
        <f>IFERROR(_xll.qlIndexFixing(Index1Y,$H3430,TRUE,_xll.ohTrigger(RecalcTrigger,Trigger1Y)),NA())</f>
        <v>4.5144574304837046E-3</v>
      </c>
      <c r="N3430" s="144">
        <f>IFERROR(_xll.qlIndexFixing(ONIndex1M,I3430,TRUE,_xll.ohTrigger(RecalcTrigger,Trigger1M)),NA())</f>
        <v>4.0577586654766407E-3</v>
      </c>
      <c r="O3430" s="44">
        <f>IFERROR(_xll.qlIndexFixing(ONIndex3M,I3430,TRUE,_xll.ohTrigger(RecalcTrigger,Trigger3M)),NA())</f>
        <v>4.3019639962338374E-3</v>
      </c>
      <c r="P3430" s="44">
        <f>IFERROR(_xll.qlIndexFixing(ONIndex6M,I3430,TRUE,_xll.ohTrigger(RecalcTrigger,Trigger6M)),NA())</f>
        <v>3.8471722028088351E-3</v>
      </c>
      <c r="Q3430" s="145">
        <f>IFERROR(_xll.qlIndexFixing(ONIndex1Y,I3430,TRUE,_xll.ohTrigger(RecalcTrigger,Trigger1Y)),NA())</f>
        <v>4.514473774888117E-3</v>
      </c>
    </row>
    <row r="3431" spans="2:17" x14ac:dyDescent="0.2">
      <c r="B3431" s="39" t="s">
        <v>42</v>
      </c>
      <c r="D3431" s="42">
        <f>_xll.qlCalendarAdvance(Calendar,$D3430,B3431,"f",FALSE)</f>
        <v>63816</v>
      </c>
      <c r="E3431" s="139">
        <f>_xll.qlInterestRateIndexValueDate(IndexON,D3431)</f>
        <v>63816</v>
      </c>
      <c r="F3431" s="155">
        <f>IFERROR(_xll.qlIndexFixing(IndexON,D3431,TRUE,_xll.ohTrigger(RecalcTrigger,TriggerON)),NA())</f>
        <v>4.1118390011263273E-3</v>
      </c>
      <c r="H3431" s="42">
        <f>_xll.qlCalendarAdvance(Calendar,$H3430,B3431,"f",FALSE)</f>
        <v>63816</v>
      </c>
      <c r="I3431" s="139">
        <f>_xll.qlInterestRateIndexValueDate(Index1M,$H3431)</f>
        <v>63818</v>
      </c>
      <c r="J3431" s="144">
        <f>IFERROR(_xll.qlIndexFixing(Index1M,$H3431,TRUE,_xll.ohTrigger(RecalcTrigger,Trigger1M)),NA())</f>
        <v>4.0586235992425401E-3</v>
      </c>
      <c r="K3431" s="44">
        <f>IFERROR(_xll.qlIndexFixing(Index3M,H3431,TRUE,_xll.ohTrigger(RecalcTrigger,Trigger3M)),NA())</f>
        <v>4.3040818944519573E-3</v>
      </c>
      <c r="L3431" s="44">
        <f>IFERROR(_xll.qlIndexFixing(Index6M,$H3431,TRUE,_xll.ohTrigger(RecalcTrigger,Trigger6M)),NA())</f>
        <v>3.8159209331496808E-3</v>
      </c>
      <c r="M3431" s="145">
        <f>IFERROR(_xll.qlIndexFixing(Index1Y,$H3431,TRUE,_xll.ohTrigger(RecalcTrigger,Trigger1Y)),NA())</f>
        <v>4.5139659116266995E-3</v>
      </c>
      <c r="N3431" s="144">
        <f>IFERROR(_xll.qlIndexFixing(ONIndex1M,I3431,TRUE,_xll.ohTrigger(RecalcTrigger,Trigger1M)),NA())</f>
        <v>4.0578368565302725E-3</v>
      </c>
      <c r="O3431" s="44">
        <f>IFERROR(_xll.qlIndexFixing(ONIndex3M,I3431,TRUE,_xll.ohTrigger(RecalcTrigger,Trigger3M)),NA())</f>
        <v>4.3019698773694159E-3</v>
      </c>
      <c r="P3431" s="44">
        <f>IFERROR(_xll.qlIndexFixing(ONIndex6M,I3431,TRUE,_xll.ohTrigger(RecalcTrigger,Trigger6M)),NA())</f>
        <v>3.8444618901944949E-3</v>
      </c>
      <c r="Q3431" s="145">
        <f>IFERROR(_xll.qlIndexFixing(ONIndex1Y,I3431,TRUE,_xll.ohTrigger(RecalcTrigger,Trigger1Y)),NA())</f>
        <v>4.5142275666343323E-3</v>
      </c>
    </row>
    <row r="3432" spans="2:17" x14ac:dyDescent="0.2">
      <c r="B3432" s="39" t="s">
        <v>42</v>
      </c>
      <c r="D3432" s="42">
        <f>_xll.qlCalendarAdvance(Calendar,$D3431,B3432,"f",FALSE)</f>
        <v>63823</v>
      </c>
      <c r="E3432" s="139">
        <f>_xll.qlInterestRateIndexValueDate(IndexON,D3432)</f>
        <v>63823</v>
      </c>
      <c r="F3432" s="155">
        <f>IFERROR(_xll.qlIndexFixing(IndexON,D3432,TRUE,_xll.ohTrigger(RecalcTrigger,TriggerON)),NA())</f>
        <v>4.1119198510930488E-3</v>
      </c>
      <c r="H3432" s="42">
        <f>_xll.qlCalendarAdvance(Calendar,$H3431,B3432,"f",FALSE)</f>
        <v>63823</v>
      </c>
      <c r="I3432" s="139">
        <f>_xll.qlInterestRateIndexValueDate(Index1M,$H3432)</f>
        <v>63825</v>
      </c>
      <c r="J3432" s="144">
        <f>IFERROR(_xll.qlIndexFixing(Index1M,$H3432,TRUE,_xll.ohTrigger(RecalcTrigger,Trigger1M)),NA())</f>
        <v>4.0587340891917734E-3</v>
      </c>
      <c r="K3432" s="44">
        <f>IFERROR(_xll.qlIndexFixing(Index3M,H3432,TRUE,_xll.ohTrigger(RecalcTrigger,Trigger3M)),NA())</f>
        <v>4.3040881314717521E-3</v>
      </c>
      <c r="L3432" s="44">
        <f>IFERROR(_xll.qlIndexFixing(Index6M,$H3432,TRUE,_xll.ohTrigger(RecalcTrigger,Trigger6M)),NA())</f>
        <v>3.8131818731401458E-3</v>
      </c>
      <c r="M3432" s="145">
        <f>IFERROR(_xll.qlIndexFixing(Index1Y,$H3432,TRUE,_xll.ohTrigger(RecalcTrigger,Trigger1Y)),NA())</f>
        <v>4.5134647229435557E-3</v>
      </c>
      <c r="N3432" s="144">
        <f>IFERROR(_xll.qlIndexFixing(ONIndex1M,I3432,TRUE,_xll.ohTrigger(RecalcTrigger,Trigger1M)),NA())</f>
        <v>4.0579071852331339E-3</v>
      </c>
      <c r="O3432" s="44">
        <f>IFERROR(_xll.qlIndexFixing(ONIndex3M,I3432,TRUE,_xll.ohTrigger(RecalcTrigger,Trigger3M)),NA())</f>
        <v>4.3019670772892482E-3</v>
      </c>
      <c r="P3432" s="44">
        <f>IFERROR(_xll.qlIndexFixing(ONIndex6M,I3432,TRUE,_xll.ohTrigger(RecalcTrigger,Trigger6M)),NA())</f>
        <v>3.8417617334562948E-3</v>
      </c>
      <c r="Q3432" s="145">
        <f>IFERROR(_xll.qlIndexFixing(ONIndex1Y,I3432,TRUE,_xll.ohTrigger(RecalcTrigger,Trigger1Y)),NA())</f>
        <v>4.5139720825204677E-3</v>
      </c>
    </row>
    <row r="3433" spans="2:17" x14ac:dyDescent="0.2">
      <c r="B3433" s="39" t="s">
        <v>42</v>
      </c>
      <c r="D3433" s="42">
        <f>_xll.qlCalendarAdvance(Calendar,$D3432,B3433,"f",FALSE)</f>
        <v>63830</v>
      </c>
      <c r="E3433" s="139">
        <f>_xll.qlInterestRateIndexValueDate(IndexON,D3433)</f>
        <v>63830</v>
      </c>
      <c r="F3433" s="155">
        <f>IFERROR(_xll.qlIndexFixing(IndexON,D3433,TRUE,_xll.ohTrigger(RecalcTrigger,TriggerON)),NA())</f>
        <v>4.1119930299959861E-3</v>
      </c>
      <c r="H3433" s="42">
        <f>_xll.qlCalendarAdvance(Calendar,$H3432,B3433,"f",FALSE)</f>
        <v>63830</v>
      </c>
      <c r="I3433" s="139">
        <f>_xll.qlInterestRateIndexValueDate(Index1M,$H3433)</f>
        <v>63832</v>
      </c>
      <c r="J3433" s="144">
        <f>IFERROR(_xll.qlIndexFixing(Index1M,$H3433,TRUE,_xll.ohTrigger(RecalcTrigger,Trigger1M)),NA())</f>
        <v>4.0587316251739667E-3</v>
      </c>
      <c r="K3433" s="44">
        <f>IFERROR(_xll.qlIndexFixing(Index3M,H3433,TRUE,_xll.ohTrigger(RecalcTrigger,Trigger3M)),NA())</f>
        <v>4.3040234090494364E-3</v>
      </c>
      <c r="L3433" s="44">
        <f>IFERROR(_xll.qlIndexFixing(Index6M,$H3433,TRUE,_xll.ohTrigger(RecalcTrigger,Trigger6M)),NA())</f>
        <v>3.8099762415609892E-3</v>
      </c>
      <c r="M3433" s="145">
        <f>IFERROR(_xll.qlIndexFixing(Index1Y,$H3433,TRUE,_xll.ohTrigger(RecalcTrigger,Trigger1Y)),NA())</f>
        <v>4.5129538506963798E-3</v>
      </c>
      <c r="N3433" s="144">
        <f>IFERROR(_xll.qlIndexFixing(ONIndex1M,I3433,TRUE,_xll.ohTrigger(RecalcTrigger,Trigger1M)),NA())</f>
        <v>4.0579696400744325E-3</v>
      </c>
      <c r="O3433" s="44">
        <f>IFERROR(_xll.qlIndexFixing(ONIndex3M,I3433,TRUE,_xll.ohTrigger(RecalcTrigger,Trigger3M)),NA())</f>
        <v>4.3019555831236289E-3</v>
      </c>
      <c r="P3433" s="44">
        <f>IFERROR(_xll.qlIndexFixing(ONIndex6M,I3433,TRUE,_xll.ohTrigger(RecalcTrigger,Trigger6M)),NA())</f>
        <v>3.8390717477021497E-3</v>
      </c>
      <c r="Q3433" s="145">
        <f>IFERROR(_xll.qlIndexFixing(ONIndex1Y,I3433,TRUE,_xll.ohTrigger(RecalcTrigger,Trigger1Y)),NA())</f>
        <v>4.5137073090373292E-3</v>
      </c>
    </row>
    <row r="3434" spans="2:17" x14ac:dyDescent="0.2">
      <c r="B3434" s="39" t="s">
        <v>42</v>
      </c>
      <c r="D3434" s="42">
        <f>_xll.qlCalendarAdvance(Calendar,$D3433,B3434,"f",FALSE)</f>
        <v>63837</v>
      </c>
      <c r="E3434" s="139">
        <f>_xll.qlInterestRateIndexValueDate(IndexON,D3434)</f>
        <v>63837</v>
      </c>
      <c r="F3434" s="155">
        <f>IFERROR(_xll.qlIndexFixing(IndexON,D3434,TRUE,_xll.ohTrigger(RecalcTrigger,TriggerON)),NA())</f>
        <v>4.1120585267240273E-3</v>
      </c>
      <c r="H3434" s="42">
        <f>_xll.qlCalendarAdvance(Calendar,$H3433,B3434,"f",FALSE)</f>
        <v>63837</v>
      </c>
      <c r="I3434" s="139">
        <f>_xll.qlInterestRateIndexValueDate(Index1M,$H3434)</f>
        <v>63839</v>
      </c>
      <c r="J3434" s="144">
        <f>IFERROR(_xll.qlIndexFixing(Index1M,$H3434,TRUE,_xll.ohTrigger(RecalcTrigger,Trigger1M)),NA())</f>
        <v>4.0587737843327115E-3</v>
      </c>
      <c r="K3434" s="44">
        <f>IFERROR(_xll.qlIndexFixing(Index3M,H3434,TRUE,_xll.ohTrigger(RecalcTrigger,Trigger3M)),NA())</f>
        <v>4.3039498922397756E-3</v>
      </c>
      <c r="L3434" s="44">
        <f>IFERROR(_xll.qlIndexFixing(Index6M,$H3434,TRUE,_xll.ohTrigger(RecalcTrigger,Trigger6M)),NA())</f>
        <v>3.8080571579398141E-3</v>
      </c>
      <c r="M3434" s="145">
        <f>IFERROR(_xll.qlIndexFixing(Index1Y,$H3434,TRUE,_xll.ohTrigger(RecalcTrigger,Trigger1Y)),NA())</f>
        <v>4.5124332811485842E-3</v>
      </c>
      <c r="N3434" s="144">
        <f>IFERROR(_xll.qlIndexFixing(ONIndex1M,I3434,TRUE,_xll.ohTrigger(RecalcTrigger,Trigger1M)),NA())</f>
        <v>4.0580242093035679E-3</v>
      </c>
      <c r="O3434" s="44">
        <f>IFERROR(_xll.qlIndexFixing(ONIndex3M,I3434,TRUE,_xll.ohTrigger(RecalcTrigger,Trigger3M)),NA())</f>
        <v>4.3019353821627249E-3</v>
      </c>
      <c r="P3434" s="44">
        <f>IFERROR(_xll.qlIndexFixing(ONIndex6M,I3434,TRUE,_xll.ohTrigger(RecalcTrigger,Trigger6M)),NA())</f>
        <v>3.8363919478001662E-3</v>
      </c>
      <c r="Q3434" s="145">
        <f>IFERROR(_xll.qlIndexFixing(ONIndex1Y,I3434,TRUE,_xll.ohTrigger(RecalcTrigger,Trigger1Y)),NA())</f>
        <v>4.5134332321961068E-3</v>
      </c>
    </row>
    <row r="3435" spans="2:17" x14ac:dyDescent="0.2">
      <c r="B3435" s="39" t="s">
        <v>42</v>
      </c>
      <c r="D3435" s="42">
        <f>_xll.qlCalendarAdvance(Calendar,$D3434,B3435,"f",FALSE)</f>
        <v>63844</v>
      </c>
      <c r="E3435" s="139">
        <f>_xll.qlInterestRateIndexValueDate(IndexON,D3435)</f>
        <v>63844</v>
      </c>
      <c r="F3435" s="155">
        <f>IFERROR(_xll.qlIndexFixing(IndexON,D3435,TRUE,_xll.ohTrigger(RecalcTrigger,TriggerON)),NA())</f>
        <v>4.1121163296864438E-3</v>
      </c>
      <c r="H3435" s="42">
        <f>_xll.qlCalendarAdvance(Calendar,$H3434,B3435,"f",FALSE)</f>
        <v>63844</v>
      </c>
      <c r="I3435" s="139">
        <f>_xll.qlInterestRateIndexValueDate(Index1M,$H3435)</f>
        <v>63846</v>
      </c>
      <c r="J3435" s="144">
        <f>IFERROR(_xll.qlIndexFixing(Index1M,$H3435,TRUE,_xll.ohTrigger(RecalcTrigger,Trigger1M)),NA())</f>
        <v>4.0588080254819817E-3</v>
      </c>
      <c r="K3435" s="44">
        <f>IFERROR(_xll.qlIndexFixing(Index3M,H3435,TRUE,_xll.ohTrigger(RecalcTrigger,Trigger3M)),NA())</f>
        <v>4.3038675682155825E-3</v>
      </c>
      <c r="L3435" s="44">
        <f>IFERROR(_xll.qlIndexFixing(Index6M,$H3435,TRUE,_xll.ohTrigger(RecalcTrigger,Trigger6M)),NA())</f>
        <v>3.8055104067175965E-3</v>
      </c>
      <c r="M3435" s="145">
        <f>IFERROR(_xll.qlIndexFixing(Index1Y,$H3435,TRUE,_xll.ohTrigger(RecalcTrigger,Trigger1Y)),NA())</f>
        <v>4.5119030005635824E-3</v>
      </c>
      <c r="N3435" s="144">
        <f>IFERROR(_xll.qlIndexFixing(ONIndex1M,I3435,TRUE,_xll.ohTrigger(RecalcTrigger,Trigger1M)),NA())</f>
        <v>4.0580708815696198E-3</v>
      </c>
      <c r="O3435" s="44">
        <f>IFERROR(_xll.qlIndexFixing(ONIndex3M,I3435,TRUE,_xll.ohTrigger(RecalcTrigger,Trigger3M)),NA())</f>
        <v>4.3019064616167668E-3</v>
      </c>
      <c r="P3435" s="44">
        <f>IFERROR(_xll.qlIndexFixing(ONIndex6M,I3435,TRUE,_xll.ohTrigger(RecalcTrigger,Trigger6M)),NA())</f>
        <v>3.8337223486983873E-3</v>
      </c>
      <c r="Q3435" s="145">
        <f>IFERROR(_xll.qlIndexFixing(ONIndex1Y,I3435,TRUE,_xll.ohTrigger(RecalcTrigger,Trigger1Y)),NA())</f>
        <v>4.5131498384876068E-3</v>
      </c>
    </row>
    <row r="3436" spans="2:17" x14ac:dyDescent="0.2">
      <c r="B3436" s="39" t="s">
        <v>42</v>
      </c>
      <c r="D3436" s="42">
        <f>_xll.qlCalendarAdvance(Calendar,$D3435,B3436,"f",FALSE)</f>
        <v>63851</v>
      </c>
      <c r="E3436" s="139">
        <f>_xll.qlInterestRateIndexValueDate(IndexON,D3436)</f>
        <v>63851</v>
      </c>
      <c r="F3436" s="155">
        <f>IFERROR(_xll.qlIndexFixing(IndexON,D3436,TRUE,_xll.ohTrigger(RecalcTrigger,TriggerON)),NA())</f>
        <v>4.1121664276122516E-3</v>
      </c>
      <c r="H3436" s="42">
        <f>_xll.qlCalendarAdvance(Calendar,$H3435,B3436,"f",FALSE)</f>
        <v>63851</v>
      </c>
      <c r="I3436" s="139">
        <f>_xll.qlInterestRateIndexValueDate(Index1M,$H3436)</f>
        <v>63853</v>
      </c>
      <c r="J3436" s="144">
        <f>IFERROR(_xll.qlIndexFixing(Index1M,$H3436,TRUE,_xll.ohTrigger(RecalcTrigger,Trigger1M)),NA())</f>
        <v>4.0588343370104221E-3</v>
      </c>
      <c r="K3436" s="44">
        <f>IFERROR(_xll.qlIndexFixing(Index3M,H3436,TRUE,_xll.ohTrigger(RecalcTrigger,Trigger3M)),NA())</f>
        <v>4.3037764241539225E-3</v>
      </c>
      <c r="L3436" s="44">
        <f>IFERROR(_xll.qlIndexFixing(Index6M,$H3436,TRUE,_xll.ohTrigger(RecalcTrigger,Trigger6M)),NA())</f>
        <v>3.8029740797155473E-3</v>
      </c>
      <c r="M3436" s="145">
        <f>IFERROR(_xll.qlIndexFixing(Index1Y,$H3436,TRUE,_xll.ohTrigger(RecalcTrigger,Trigger1Y)),NA())</f>
        <v>4.511362995205442E-3</v>
      </c>
      <c r="N3436" s="144">
        <f>IFERROR(_xll.qlIndexFixing(ONIndex1M,I3436,TRUE,_xll.ohTrigger(RecalcTrigger,Trigger1M)),NA())</f>
        <v>4.0581096450420517E-3</v>
      </c>
      <c r="O3436" s="44">
        <f>IFERROR(_xll.qlIndexFixing(ONIndex3M,I3436,TRUE,_xll.ohTrigger(RecalcTrigger,Trigger3M)),NA())</f>
        <v>4.3018688085361134E-3</v>
      </c>
      <c r="P3436" s="44">
        <f>IFERROR(_xll.qlIndexFixing(ONIndex6M,I3436,TRUE,_xll.ohTrigger(RecalcTrigger,Trigger6M)),NA())</f>
        <v>3.831062965584664E-3</v>
      </c>
      <c r="Q3436" s="145">
        <f>IFERROR(_xll.qlIndexFixing(ONIndex1Y,I3436,TRUE,_xll.ohTrigger(RecalcTrigger,Trigger1Y)),NA())</f>
        <v>4.5128571141628271E-3</v>
      </c>
    </row>
    <row r="3437" spans="2:17" x14ac:dyDescent="0.2">
      <c r="B3437" s="39" t="s">
        <v>42</v>
      </c>
      <c r="D3437" s="42">
        <f>_xll.qlCalendarAdvance(Calendar,$D3436,B3437,"f",FALSE)</f>
        <v>63858</v>
      </c>
      <c r="E3437" s="139">
        <f>_xll.qlInterestRateIndexValueDate(IndexON,D3437)</f>
        <v>63858</v>
      </c>
      <c r="F3437" s="155">
        <f>IFERROR(_xll.qlIndexFixing(IndexON,D3437,TRUE,_xll.ohTrigger(RecalcTrigger,TriggerON)),NA())</f>
        <v>4.1122088092304665E-3</v>
      </c>
      <c r="H3437" s="42">
        <f>_xll.qlCalendarAdvance(Calendar,$H3436,B3437,"f",FALSE)</f>
        <v>63858</v>
      </c>
      <c r="I3437" s="139">
        <f>_xll.qlInterestRateIndexValueDate(Index1M,$H3437)</f>
        <v>63860</v>
      </c>
      <c r="J3437" s="144">
        <f>IFERROR(_xll.qlIndexFixing(Index1M,$H3437,TRUE,_xll.ohTrigger(RecalcTrigger,Trigger1M)),NA())</f>
        <v>4.0588527073066741E-3</v>
      </c>
      <c r="K3437" s="44">
        <f>IFERROR(_xll.qlIndexFixing(Index3M,H3437,TRUE,_xll.ohTrigger(RecalcTrigger,Trigger3M)),NA())</f>
        <v>4.3036764472284611E-3</v>
      </c>
      <c r="L3437" s="44">
        <f>IFERROR(_xll.qlIndexFixing(Index6M,$H3437,TRUE,_xll.ohTrigger(RecalcTrigger,Trigger6M)),NA())</f>
        <v>3.8006049910991489E-3</v>
      </c>
      <c r="M3437" s="145">
        <f>IFERROR(_xll.qlIndexFixing(Index1Y,$H3437,TRUE,_xll.ohTrigger(RecalcTrigger,Trigger1Y)),NA())</f>
        <v>4.5108132513375756E-3</v>
      </c>
      <c r="N3437" s="144">
        <f>IFERROR(_xll.qlIndexFixing(ONIndex1M,I3437,TRUE,_xll.ohTrigger(RecalcTrigger,Trigger1M)),NA())</f>
        <v>4.0581404882900074E-3</v>
      </c>
      <c r="O3437" s="44">
        <f>IFERROR(_xll.qlIndexFixing(ONIndex3M,I3437,TRUE,_xll.ohTrigger(RecalcTrigger,Trigger3M)),NA())</f>
        <v>4.3018224102109315E-3</v>
      </c>
      <c r="P3437" s="44">
        <f>IFERROR(_xll.qlIndexFixing(ONIndex6M,I3437,TRUE,_xll.ohTrigger(RecalcTrigger,Trigger6M)),NA())</f>
        <v>3.8284138132471668E-3</v>
      </c>
      <c r="Q3437" s="145">
        <f>IFERROR(_xll.qlIndexFixing(ONIndex1Y,I3437,TRUE,_xll.ohTrigger(RecalcTrigger,Trigger1Y)),NA())</f>
        <v>4.5125550455527019E-3</v>
      </c>
    </row>
    <row r="3438" spans="2:17" x14ac:dyDescent="0.2">
      <c r="B3438" s="39" t="s">
        <v>42</v>
      </c>
      <c r="D3438" s="42">
        <f>_xll.qlCalendarAdvance(Calendar,$D3437,B3438,"f",FALSE)</f>
        <v>63865</v>
      </c>
      <c r="E3438" s="139">
        <f>_xll.qlInterestRateIndexValueDate(IndexON,D3438)</f>
        <v>63865</v>
      </c>
      <c r="F3438" s="155">
        <f>IFERROR(_xll.qlIndexFixing(IndexON,D3438,TRUE,_xll.ohTrigger(RecalcTrigger,TriggerON)),NA())</f>
        <v>4.1122434631901683E-3</v>
      </c>
      <c r="H3438" s="42">
        <f>_xll.qlCalendarAdvance(Calendar,$H3437,B3438,"f",FALSE)</f>
        <v>63865</v>
      </c>
      <c r="I3438" s="139">
        <f>_xll.qlInterestRateIndexValueDate(Index1M,$H3438)</f>
        <v>63867</v>
      </c>
      <c r="J3438" s="144">
        <f>IFERROR(_xll.qlIndexFixing(Index1M,$H3438,TRUE,_xll.ohTrigger(RecalcTrigger,Trigger1M)),NA())</f>
        <v>4.0588631247748521E-3</v>
      </c>
      <c r="K3438" s="44">
        <f>IFERROR(_xll.qlIndexFixing(Index3M,H3438,TRUE,_xll.ohTrigger(RecalcTrigger,Trigger3M)),NA())</f>
        <v>4.3035676246137118E-3</v>
      </c>
      <c r="L3438" s="44">
        <f>IFERROR(_xll.qlIndexFixing(Index6M,$H3438,TRUE,_xll.ohTrigger(RecalcTrigger,Trigger6M)),NA())</f>
        <v>3.79808883214238E-3</v>
      </c>
      <c r="M3438" s="145">
        <f>IFERROR(_xll.qlIndexFixing(Index1Y,$H3438,TRUE,_xll.ohTrigger(RecalcTrigger,Trigger1Y)),NA())</f>
        <v>4.5102537552249205E-3</v>
      </c>
      <c r="N3438" s="144">
        <f>IFERROR(_xll.qlIndexFixing(ONIndex1M,I3438,TRUE,_xll.ohTrigger(RecalcTrigger,Trigger1M)),NA())</f>
        <v>4.0581633995628863E-3</v>
      </c>
      <c r="O3438" s="44">
        <f>IFERROR(_xll.qlIndexFixing(ONIndex3M,I3438,TRUE,_xll.ohTrigger(RecalcTrigger,Trigger3M)),NA())</f>
        <v>4.3017672538514518E-3</v>
      </c>
      <c r="P3438" s="44">
        <f>IFERROR(_xll.qlIndexFixing(ONIndex6M,I3438,TRUE,_xll.ohTrigger(RecalcTrigger,Trigger6M)),NA())</f>
        <v>3.8257749068737468E-3</v>
      </c>
      <c r="Q3438" s="145">
        <f>IFERROR(_xll.qlIndexFixing(ONIndex1Y,I3438,TRUE,_xll.ohTrigger(RecalcTrigger,Trigger1Y)),NA())</f>
        <v>4.5122436189881654E-3</v>
      </c>
    </row>
    <row r="3439" spans="2:17" x14ac:dyDescent="0.2">
      <c r="B3439" s="39" t="s">
        <v>42</v>
      </c>
      <c r="D3439" s="42">
        <f>_xll.qlCalendarAdvance(Calendar,$D3438,B3439,"f",FALSE)</f>
        <v>63872</v>
      </c>
      <c r="E3439" s="139">
        <f>_xll.qlInterestRateIndexValueDate(IndexON,D3439)</f>
        <v>63872</v>
      </c>
      <c r="F3439" s="155">
        <f>IFERROR(_xll.qlIndexFixing(IndexON,D3439,TRUE,_xll.ohTrigger(RecalcTrigger,TriggerON)),NA())</f>
        <v>4.1122703782203729E-3</v>
      </c>
      <c r="H3439" s="42">
        <f>_xll.qlCalendarAdvance(Calendar,$H3438,B3439,"f",FALSE)</f>
        <v>63872</v>
      </c>
      <c r="I3439" s="139">
        <f>_xll.qlInterestRateIndexValueDate(Index1M,$H3439)</f>
        <v>63874</v>
      </c>
      <c r="J3439" s="144">
        <f>IFERROR(_xll.qlIndexFixing(Index1M,$H3439,TRUE,_xll.ohTrigger(RecalcTrigger,Trigger1M)),NA())</f>
        <v>4.0588655778010215E-3</v>
      </c>
      <c r="K3439" s="44">
        <f>IFERROR(_xll.qlIndexFixing(Index3M,H3439,TRUE,_xll.ohTrigger(RecalcTrigger,Trigger3M)),NA())</f>
        <v>4.3034499434850401E-3</v>
      </c>
      <c r="L3439" s="44">
        <f>IFERROR(_xll.qlIndexFixing(Index6M,$H3439,TRUE,_xll.ohTrigger(RecalcTrigger,Trigger6M)),NA())</f>
        <v>3.7955831411378618E-3</v>
      </c>
      <c r="M3439" s="145">
        <f>IFERROR(_xll.qlIndexFixing(Index1Y,$H3439,TRUE,_xll.ohTrigger(RecalcTrigger,Trigger1Y)),NA())</f>
        <v>4.5096844931319787E-3</v>
      </c>
      <c r="N3439" s="144">
        <f>IFERROR(_xll.qlIndexFixing(ONIndex1M,I3439,TRUE,_xll.ohTrigger(RecalcTrigger,Trigger1M)),NA())</f>
        <v>4.0581783673498961E-3</v>
      </c>
      <c r="O3439" s="44">
        <f>IFERROR(_xll.qlIndexFixing(ONIndex3M,I3439,TRUE,_xll.ohTrigger(RecalcTrigger,Trigger3M)),NA())</f>
        <v>4.3017033265080329E-3</v>
      </c>
      <c r="P3439" s="44">
        <f>IFERROR(_xll.qlIndexFixing(ONIndex6M,I3439,TRUE,_xll.ohTrigger(RecalcTrigger,Trigger6M)),NA())</f>
        <v>3.8231462612525746E-3</v>
      </c>
      <c r="Q3439" s="145">
        <f>IFERROR(_xll.qlIndexFixing(ONIndex1Y,I3439,TRUE,_xll.ohTrigger(RecalcTrigger,Trigger1Y)),NA())</f>
        <v>4.5119228207202156E-3</v>
      </c>
    </row>
    <row r="3440" spans="2:17" x14ac:dyDescent="0.2">
      <c r="B3440" s="39" t="s">
        <v>42</v>
      </c>
      <c r="D3440" s="42">
        <f>_xll.qlCalendarAdvance(Calendar,$D3439,B3440,"f",FALSE)</f>
        <v>63879</v>
      </c>
      <c r="E3440" s="139">
        <f>_xll.qlInterestRateIndexValueDate(IndexON,D3440)</f>
        <v>63879</v>
      </c>
      <c r="F3440" s="155">
        <f>IFERROR(_xll.qlIndexFixing(IndexON,D3440,TRUE,_xll.ohTrigger(RecalcTrigger,TriggerON)),NA())</f>
        <v>4.1122895430500961E-3</v>
      </c>
      <c r="H3440" s="42">
        <f>_xll.qlCalendarAdvance(Calendar,$H3439,B3440,"f",FALSE)</f>
        <v>63879</v>
      </c>
      <c r="I3440" s="139">
        <f>_xll.qlInterestRateIndexValueDate(Index1M,$H3440)</f>
        <v>63881</v>
      </c>
      <c r="J3440" s="144">
        <f>IFERROR(_xll.qlIndexFixing(Index1M,$H3440,TRUE,_xll.ohTrigger(RecalcTrigger,Trigger1M)),NA())</f>
        <v>4.0588600547764031E-3</v>
      </c>
      <c r="K3440" s="44">
        <f>IFERROR(_xll.qlIndexFixing(Index3M,H3440,TRUE,_xll.ohTrigger(RecalcTrigger,Trigger3M)),NA())</f>
        <v>4.3033233910178105E-3</v>
      </c>
      <c r="L3440" s="44">
        <f>IFERROR(_xll.qlIndexFixing(Index6M,$H3440,TRUE,_xll.ohTrigger(RecalcTrigger,Trigger6M)),NA())</f>
        <v>3.7930879330636681E-3</v>
      </c>
      <c r="M3440" s="145">
        <f>IFERROR(_xll.qlIndexFixing(Index1Y,$H3440,TRUE,_xll.ohTrigger(RecalcTrigger,Trigger1Y)),NA())</f>
        <v>4.5091054513239073E-3</v>
      </c>
      <c r="N3440" s="144">
        <f>IFERROR(_xll.qlIndexFixing(ONIndex1M,I3440,TRUE,_xll.ohTrigger(RecalcTrigger,Trigger1M)),NA())</f>
        <v>4.0581853799803724E-3</v>
      </c>
      <c r="O3440" s="44">
        <f>IFERROR(_xll.qlIndexFixing(ONIndex3M,I3440,TRUE,_xll.ohTrigger(RecalcTrigger,Trigger3M)),NA())</f>
        <v>4.3016306155507777E-3</v>
      </c>
      <c r="P3440" s="44">
        <f>IFERROR(_xll.qlIndexFixing(ONIndex6M,I3440,TRUE,_xll.ohTrigger(RecalcTrigger,Trigger6M)),NA())</f>
        <v>3.8205278914915652E-3</v>
      </c>
      <c r="Q3440" s="145">
        <f>IFERROR(_xll.qlIndexFixing(ONIndex1Y,I3440,TRUE,_xll.ohTrigger(RecalcTrigger,Trigger1Y)),NA())</f>
        <v>4.5115926370797865E-3</v>
      </c>
    </row>
    <row r="3441" spans="2:17" x14ac:dyDescent="0.2">
      <c r="B3441" s="39" t="s">
        <v>42</v>
      </c>
      <c r="D3441" s="42">
        <f>_xll.qlCalendarAdvance(Calendar,$D3440,B3441,"f",FALSE)</f>
        <v>63886</v>
      </c>
      <c r="E3441" s="139">
        <f>_xll.qlInterestRateIndexValueDate(IndexON,D3441)</f>
        <v>63886</v>
      </c>
      <c r="F3441" s="155">
        <f>IFERROR(_xll.qlIndexFixing(IndexON,D3441,TRUE,_xll.ohTrigger(RecalcTrigger,TriggerON)),NA())</f>
        <v>4.1123009461685456E-3</v>
      </c>
      <c r="H3441" s="42">
        <f>_xll.qlCalendarAdvance(Calendar,$H3440,B3441,"f",FALSE)</f>
        <v>63886</v>
      </c>
      <c r="I3441" s="139">
        <f>_xll.qlInterestRateIndexValueDate(Index1M,$H3441)</f>
        <v>63888</v>
      </c>
      <c r="J3441" s="144">
        <f>IFERROR(_xll.qlIndexFixing(Index1M,$H3441,TRUE,_xll.ohTrigger(RecalcTrigger,Trigger1M)),NA())</f>
        <v>4.0588465440973762E-3</v>
      </c>
      <c r="K3441" s="44">
        <f>IFERROR(_xll.qlIndexFixing(Index3M,H3441,TRUE,_xll.ohTrigger(RecalcTrigger,Trigger3M)),NA())</f>
        <v>4.3031302871519017E-3</v>
      </c>
      <c r="L3441" s="44">
        <f>IFERROR(_xll.qlIndexFixing(Index6M,$H3441,TRUE,_xll.ohTrigger(RecalcTrigger,Trigger6M)),NA())</f>
        <v>3.7904493321907215E-3</v>
      </c>
      <c r="M3441" s="145">
        <f>IFERROR(_xll.qlIndexFixing(Index1Y,$H3441,TRUE,_xll.ohTrigger(RecalcTrigger,Trigger1Y)),NA())</f>
        <v>4.5085773341535396E-3</v>
      </c>
      <c r="N3441" s="144">
        <f>IFERROR(_xll.qlIndexFixing(ONIndex1M,I3441,TRUE,_xll.ohTrigger(RecalcTrigger,Trigger1M)),NA())</f>
        <v>4.0581844259435229E-3</v>
      </c>
      <c r="O3441" s="44">
        <f>IFERROR(_xll.qlIndexFixing(ONIndex3M,I3441,TRUE,_xll.ohTrigger(RecalcTrigger,Trigger3M)),NA())</f>
        <v>4.301549108030045E-3</v>
      </c>
      <c r="P3441" s="44">
        <f>IFERROR(_xll.qlIndexFixing(ONIndex6M,I3441,TRUE,_xll.ohTrigger(RecalcTrigger,Trigger6M)),NA())</f>
        <v>3.8179198124588254E-3</v>
      </c>
      <c r="Q3441" s="145">
        <f>IFERROR(_xll.qlIndexFixing(ONIndex1Y,I3441,TRUE,_xll.ohTrigger(RecalcTrigger,Trigger1Y)),NA())</f>
        <v>4.5112530543978124E-3</v>
      </c>
    </row>
    <row r="3442" spans="2:17" x14ac:dyDescent="0.2">
      <c r="B3442" s="39" t="s">
        <v>42</v>
      </c>
      <c r="D3442" s="42">
        <f>_xll.qlCalendarAdvance(Calendar,$D3441,B3442,"f",FALSE)</f>
        <v>63893</v>
      </c>
      <c r="E3442" s="139">
        <f>_xll.qlInterestRateIndexValueDate(IndexON,D3442)</f>
        <v>63893</v>
      </c>
      <c r="F3442" s="155">
        <f>IFERROR(_xll.qlIndexFixing(IndexON,D3442,TRUE,_xll.ohTrigger(RecalcTrigger,TriggerON)),NA())</f>
        <v>4.1123045765445454E-3</v>
      </c>
      <c r="H3442" s="42">
        <f>_xll.qlCalendarAdvance(Calendar,$H3441,B3442,"f",FALSE)</f>
        <v>63893</v>
      </c>
      <c r="I3442" s="139">
        <f>_xll.qlInterestRateIndexValueDate(Index1M,$H3442)</f>
        <v>63895</v>
      </c>
      <c r="J3442" s="144">
        <f>IFERROR(_xll.qlIndexFixing(Index1M,$H3442,TRUE,_xll.ohTrigger(RecalcTrigger,Trigger1M)),NA())</f>
        <v>4.0588250341577403E-3</v>
      </c>
      <c r="K3442" s="44">
        <f>IFERROR(_xll.qlIndexFixing(Index3M,H3442,TRUE,_xll.ohTrigger(RecalcTrigger,Trigger3M)),NA())</f>
        <v>4.3029885116396827E-3</v>
      </c>
      <c r="L3442" s="44">
        <f>IFERROR(_xll.qlIndexFixing(Index6M,$H3442,TRUE,_xll.ohTrigger(RecalcTrigger,Trigger6M)),NA())</f>
        <v>3.787975865019859E-3</v>
      </c>
      <c r="M3442" s="145">
        <f>IFERROR(_xll.qlIndexFixing(Index1Y,$H3442,TRUE,_xll.ohTrigger(RecalcTrigger,Trigger1Y)),NA())</f>
        <v>4.5079179736238675E-3</v>
      </c>
      <c r="N3442" s="144">
        <f>IFERROR(_xll.qlIndexFixing(ONIndex1M,I3442,TRUE,_xll.ohTrigger(RecalcTrigger,Trigger1M)),NA())</f>
        <v>4.0581754935686831E-3</v>
      </c>
      <c r="O3442" s="44">
        <f>IFERROR(_xll.qlIndexFixing(ONIndex3M,I3442,TRUE,_xll.ohTrigger(RecalcTrigger,Trigger3M)),NA())</f>
        <v>4.3014587911560653E-3</v>
      </c>
      <c r="P3442" s="44">
        <f>IFERROR(_xll.qlIndexFixing(ONIndex6M,I3442,TRUE,_xll.ohTrigger(RecalcTrigger,Trigger6M)),NA())</f>
        <v>3.8153220394221421E-3</v>
      </c>
      <c r="Q3442" s="145">
        <f>IFERROR(_xll.qlIndexFixing(ONIndex1Y,I3442,TRUE,_xll.ohTrigger(RecalcTrigger,Trigger1Y)),NA())</f>
        <v>4.5109040590052274E-3</v>
      </c>
    </row>
    <row r="3443" spans="2:17" x14ac:dyDescent="0.2">
      <c r="B3443" s="39" t="s">
        <v>42</v>
      </c>
      <c r="D3443" s="42">
        <f>_xll.qlCalendarAdvance(Calendar,$D3442,B3443,"f",FALSE)</f>
        <v>63900</v>
      </c>
      <c r="E3443" s="139">
        <f>_xll.qlInterestRateIndexValueDate(IndexON,D3443)</f>
        <v>63900</v>
      </c>
      <c r="F3443" s="155">
        <f>IFERROR(_xll.qlIndexFixing(IndexON,D3443,TRUE,_xll.ohTrigger(RecalcTrigger,TriggerON)),NA())</f>
        <v>4.1123004225873672E-3</v>
      </c>
      <c r="H3443" s="42">
        <f>_xll.qlCalendarAdvance(Calendar,$H3442,B3443,"f",FALSE)</f>
        <v>63900</v>
      </c>
      <c r="I3443" s="139">
        <f>_xll.qlInterestRateIndexValueDate(Index1M,$H3443)</f>
        <v>63902</v>
      </c>
      <c r="J3443" s="144">
        <f>IFERROR(_xll.qlIndexFixing(Index1M,$H3443,TRUE,_xll.ohTrigger(RecalcTrigger,Trigger1M)),NA())</f>
        <v>4.058795513351296E-3</v>
      </c>
      <c r="K3443" s="44">
        <f>IFERROR(_xll.qlIndexFixing(Index3M,H3443,TRUE,_xll.ohTrigger(RecalcTrigger,Trigger3M)),NA())</f>
        <v>4.3028378304033055E-3</v>
      </c>
      <c r="L3443" s="44">
        <f>IFERROR(_xll.qlIndexFixing(Index6M,$H3443,TRUE,_xll.ohTrigger(RecalcTrigger,Trigger6M)),NA())</f>
        <v>3.7855129269075004E-3</v>
      </c>
      <c r="M3443" s="145">
        <f>IFERROR(_xll.qlIndexFixing(Index1Y,$H3443,TRUE,_xll.ohTrigger(RecalcTrigger,Trigger1Y)),NA())</f>
        <v>4.5073095102637351E-3</v>
      </c>
      <c r="N3443" s="144">
        <f>IFERROR(_xll.qlIndexFixing(ONIndex1M,I3443,TRUE,_xll.ohTrigger(RecalcTrigger,Trigger1M)),NA())</f>
        <v>4.0581585711851886E-3</v>
      </c>
      <c r="O3443" s="44">
        <f>IFERROR(_xll.qlIndexFixing(ONIndex3M,I3443,TRUE,_xll.ohTrigger(RecalcTrigger,Trigger3M)),NA())</f>
        <v>4.3013596521390696E-3</v>
      </c>
      <c r="P3443" s="44">
        <f>IFERROR(_xll.qlIndexFixing(ONIndex6M,I3443,TRUE,_xll.ohTrigger(RecalcTrigger,Trigger6M)),NA())</f>
        <v>3.8127345870098139E-3</v>
      </c>
      <c r="Q3443" s="145">
        <f>IFERROR(_xll.qlIndexFixing(ONIndex1Y,I3443,TRUE,_xll.ohTrigger(RecalcTrigger,Trigger1Y)),NA())</f>
        <v>4.5105456370730934E-3</v>
      </c>
    </row>
    <row r="3444" spans="2:17" x14ac:dyDescent="0.2">
      <c r="B3444" s="39" t="s">
        <v>42</v>
      </c>
      <c r="D3444" s="42">
        <f>_xll.qlCalendarAdvance(Calendar,$D3443,B3444,"f",FALSE)</f>
        <v>63907</v>
      </c>
      <c r="E3444" s="139">
        <f>_xll.qlInterestRateIndexValueDate(IndexON,D3444)</f>
        <v>63907</v>
      </c>
      <c r="F3444" s="155">
        <f>IFERROR(_xll.qlIndexFixing(IndexON,D3444,TRUE,_xll.ohTrigger(RecalcTrigger,TriggerON)),NA())</f>
        <v>4.1122884731059628E-3</v>
      </c>
      <c r="H3444" s="42">
        <f>_xll.qlCalendarAdvance(Calendar,$H3443,B3444,"f",FALSE)</f>
        <v>63907</v>
      </c>
      <c r="I3444" s="139">
        <f>_xll.qlInterestRateIndexValueDate(Index1M,$H3444)</f>
        <v>63909</v>
      </c>
      <c r="J3444" s="144">
        <f>IFERROR(_xll.qlIndexFixing(Index1M,$H3444,TRUE,_xll.ohTrigger(RecalcTrigger,Trigger1M)),NA())</f>
        <v>4.0587579700666855E-3</v>
      </c>
      <c r="K3444" s="44">
        <f>IFERROR(_xll.qlIndexFixing(Index3M,H3444,TRUE,_xll.ohTrigger(RecalcTrigger,Trigger3M)),NA())</f>
        <v>4.3026782306174738E-3</v>
      </c>
      <c r="L3444" s="44">
        <f>IFERROR(_xll.qlIndexFixing(Index6M,$H3444,TRUE,_xll.ohTrigger(RecalcTrigger,Trigger6M)),NA())</f>
        <v>3.7830605328297981E-3</v>
      </c>
      <c r="M3444" s="145">
        <f>IFERROR(_xll.qlIndexFixing(Index1Y,$H3444,TRUE,_xll.ohTrigger(RecalcTrigger,Trigger1Y)),NA())</f>
        <v>4.5066912122517086E-3</v>
      </c>
      <c r="N3444" s="144">
        <f>IFERROR(_xll.qlIndexFixing(ONIndex1M,I3444,TRUE,_xll.ohTrigger(RecalcTrigger,Trigger1M)),NA())</f>
        <v>4.0581250549553971E-3</v>
      </c>
      <c r="O3444" s="44">
        <f>IFERROR(_xll.qlIndexFixing(ONIndex3M,I3444,TRUE,_xll.ohTrigger(RecalcTrigger,Trigger3M)),NA())</f>
        <v>4.30121920392601E-3</v>
      </c>
      <c r="P3444" s="44">
        <f>IFERROR(_xll.qlIndexFixing(ONIndex6M,I3444,TRUE,_xll.ohTrigger(RecalcTrigger,Trigger6M)),NA())</f>
        <v>3.8094230519636341E-3</v>
      </c>
      <c r="Q3444" s="145">
        <f>IFERROR(_xll.qlIndexFixing(ONIndex1Y,I3444,TRUE,_xll.ohTrigger(RecalcTrigger,Trigger1Y)),NA())</f>
        <v>4.5100709358347757E-3</v>
      </c>
    </row>
    <row r="3445" spans="2:17" x14ac:dyDescent="0.2">
      <c r="B3445" s="39" t="s">
        <v>42</v>
      </c>
      <c r="D3445" s="42">
        <f>_xll.qlCalendarAdvance(Calendar,$D3444,B3445,"f",FALSE)</f>
        <v>63915</v>
      </c>
      <c r="E3445" s="139">
        <f>_xll.qlInterestRateIndexValueDate(IndexON,D3445)</f>
        <v>63915</v>
      </c>
      <c r="F3445" s="155">
        <f>IFERROR(_xll.qlIndexFixing(IndexON,D3445,TRUE,_xll.ohTrigger(RecalcTrigger,TriggerON)),NA())</f>
        <v>4.1122652565572793E-3</v>
      </c>
      <c r="H3445" s="42">
        <f>_xll.qlCalendarAdvance(Calendar,$H3444,B3445,"f",FALSE)</f>
        <v>63915</v>
      </c>
      <c r="I3445" s="139">
        <f>_xll.qlInterestRateIndexValueDate(Index1M,$H3445)</f>
        <v>63919</v>
      </c>
      <c r="J3445" s="144">
        <f>IFERROR(_xll.qlIndexFixing(Index1M,$H3445,TRUE,_xll.ohTrigger(RecalcTrigger,Trigger1M)),NA())</f>
        <v>4.0586903972522443E-3</v>
      </c>
      <c r="K3445" s="44">
        <f>IFERROR(_xll.qlIndexFixing(Index3M,H3445,TRUE,_xll.ohTrigger(RecalcTrigger,Trigger3M)),NA())</f>
        <v>4.302411213037427E-3</v>
      </c>
      <c r="L3445" s="44">
        <f>IFERROR(_xll.qlIndexFixing(Index6M,$H3445,TRUE,_xll.ohTrigger(RecalcTrigger,Trigger6M)),NA())</f>
        <v>3.7800275853686945E-3</v>
      </c>
      <c r="M3445" s="145">
        <f>IFERROR(_xll.qlIndexFixing(Index1Y,$H3445,TRUE,_xll.ohTrigger(RecalcTrigger,Trigger1Y)),NA())</f>
        <v>4.5058377565499698E-3</v>
      </c>
      <c r="N3445" s="144">
        <f>IFERROR(_xll.qlIndexFixing(ONIndex1M,I3445,TRUE,_xll.ohTrigger(RecalcTrigger,Trigger1M)),NA())</f>
        <v>4.058089826415312E-3</v>
      </c>
      <c r="O3445" s="44">
        <f>IFERROR(_xll.qlIndexFixing(ONIndex3M,I3445,TRUE,_xll.ohTrigger(RecalcTrigger,Trigger3M)),NA())</f>
        <v>4.3010998519577015E-3</v>
      </c>
      <c r="P3445" s="44">
        <f>IFERROR(_xll.qlIndexFixing(ONIndex6M,I3445,TRUE,_xll.ohTrigger(RecalcTrigger,Trigger6M)),NA())</f>
        <v>3.8068592462359163E-3</v>
      </c>
      <c r="Q3445" s="145">
        <f>IFERROR(_xll.qlIndexFixing(ONIndex1Y,I3445,TRUE,_xll.ohTrigger(RecalcTrigger,Trigger1Y)),NA())</f>
        <v>4.5096909164588084E-3</v>
      </c>
    </row>
    <row r="3446" spans="2:17" x14ac:dyDescent="0.2">
      <c r="B3446" s="39" t="s">
        <v>42</v>
      </c>
      <c r="D3446" s="42">
        <f>_xll.qlCalendarAdvance(Calendar,$D3445,B3446,"f",FALSE)</f>
        <v>63922</v>
      </c>
      <c r="E3446" s="139">
        <f>_xll.qlInterestRateIndexValueDate(IndexON,D3446)</f>
        <v>63922</v>
      </c>
      <c r="F3446" s="155">
        <f>IFERROR(_xll.qlIndexFixing(IndexON,D3446,TRUE,_xll.ohTrigger(RecalcTrigger,TriggerON)),NA())</f>
        <v>4.1122365642287662E-3</v>
      </c>
      <c r="H3446" s="42">
        <f>_xll.qlCalendarAdvance(Calendar,$H3445,B3446,"f",FALSE)</f>
        <v>63922</v>
      </c>
      <c r="I3446" s="139">
        <f>_xll.qlInterestRateIndexValueDate(Index1M,$H3446)</f>
        <v>63926</v>
      </c>
      <c r="J3446" s="144">
        <f>IFERROR(_xll.qlIndexFixing(Index1M,$H3446,TRUE,_xll.ohTrigger(RecalcTrigger,Trigger1M)),NA())</f>
        <v>4.058633322491843E-3</v>
      </c>
      <c r="K3446" s="44">
        <f>IFERROR(_xll.qlIndexFixing(Index3M,H3446,TRUE,_xll.ohTrigger(RecalcTrigger,Trigger3M)),NA())</f>
        <v>4.30227541048127E-3</v>
      </c>
      <c r="L3446" s="44">
        <f>IFERROR(_xll.qlIndexFixing(Index6M,$H3446,TRUE,_xll.ohTrigger(RecalcTrigger,Trigger6M)),NA())</f>
        <v>3.7771487083027391E-3</v>
      </c>
      <c r="M3446" s="145">
        <f>IFERROR(_xll.qlIndexFixing(Index1Y,$H3446,TRUE,_xll.ohTrigger(RecalcTrigger,Trigger1Y)),NA())</f>
        <v>4.5051969608791978E-3</v>
      </c>
      <c r="N3446" s="144">
        <f>IFERROR(_xll.qlIndexFixing(ONIndex1M,I3446,TRUE,_xll.ohTrigger(RecalcTrigger,Trigger1M)),NA())</f>
        <v>4.0580532412803905E-3</v>
      </c>
      <c r="O3446" s="44">
        <f>IFERROR(_xll.qlIndexFixing(ONIndex3M,I3446,TRUE,_xll.ohTrigger(RecalcTrigger,Trigger3M)),NA())</f>
        <v>4.3009904954338651E-3</v>
      </c>
      <c r="P3446" s="44">
        <f>IFERROR(_xll.qlIndexFixing(ONIndex6M,I3446,TRUE,_xll.ohTrigger(RecalcTrigger,Trigger6M)),NA())</f>
        <v>3.8046699516502969E-3</v>
      </c>
      <c r="Q3446" s="145">
        <f>IFERROR(_xll.qlIndexFixing(ONIndex1Y,I3446,TRUE,_xll.ohTrigger(RecalcTrigger,Trigger1Y)),NA())</f>
        <v>4.5093576476062935E-3</v>
      </c>
    </row>
    <row r="3447" spans="2:17" x14ac:dyDescent="0.2">
      <c r="B3447" s="39" t="s">
        <v>42</v>
      </c>
      <c r="D3447" s="42">
        <f>_xll.qlCalendarAdvance(Calendar,$D3446,B3447,"f",FALSE)</f>
        <v>63929</v>
      </c>
      <c r="E3447" s="139">
        <f>_xll.qlInterestRateIndexValueDate(IndexON,D3447)</f>
        <v>63929</v>
      </c>
      <c r="F3447" s="155">
        <f>IFERROR(_xll.qlIndexFixing(IndexON,D3447,TRUE,_xll.ohTrigger(RecalcTrigger,TriggerON)),NA())</f>
        <v>4.1122000409643533E-3</v>
      </c>
      <c r="H3447" s="42">
        <f>_xll.qlCalendarAdvance(Calendar,$H3446,B3447,"f",FALSE)</f>
        <v>63929</v>
      </c>
      <c r="I3447" s="139">
        <f>_xll.qlInterestRateIndexValueDate(Index1M,$H3447)</f>
        <v>63933</v>
      </c>
      <c r="J3447" s="144">
        <f>IFERROR(_xll.qlIndexFixing(Index1M,$H3447,TRUE,_xll.ohTrigger(RecalcTrigger,Trigger1M)),NA())</f>
        <v>4.058568185458012E-3</v>
      </c>
      <c r="K3447" s="44">
        <f>IFERROR(_xll.qlIndexFixing(Index3M,H3447,TRUE,_xll.ohTrigger(RecalcTrigger,Trigger3M)),NA())</f>
        <v>4.3020735270174011E-3</v>
      </c>
      <c r="L3447" s="44">
        <f>IFERROR(_xll.qlIndexFixing(Index6M,$H3447,TRUE,_xll.ohTrigger(RecalcTrigger,Trigger6M)),NA())</f>
        <v>3.7747325789077219E-3</v>
      </c>
      <c r="M3447" s="145">
        <f>IFERROR(_xll.qlIndexFixing(Index1Y,$H3447,TRUE,_xll.ohTrigger(RecalcTrigger,Trigger1Y)),NA())</f>
        <v>4.5045462856784652E-3</v>
      </c>
      <c r="N3447" s="144">
        <f>IFERROR(_xll.qlIndexFixing(ONIndex1M,I3447,TRUE,_xll.ohTrigger(RecalcTrigger,Trigger1M)),NA())</f>
        <v>4.0580030941939071E-3</v>
      </c>
      <c r="O3447" s="44">
        <f>IFERROR(_xll.qlIndexFixing(ONIndex3M,I3447,TRUE,_xll.ohTrigger(RecalcTrigger,Trigger3M)),NA())</f>
        <v>4.3008546711220674E-3</v>
      </c>
      <c r="P3447" s="44">
        <f>IFERROR(_xll.qlIndexFixing(ONIndex6M,I3447,TRUE,_xll.ohTrigger(RecalcTrigger,Trigger6M)),NA())</f>
        <v>3.8021254164277707E-3</v>
      </c>
      <c r="Q3447" s="145">
        <f>IFERROR(_xll.qlIndexFixing(ONIndex1Y,I3447,TRUE,_xll.ohTrigger(RecalcTrigger,Trigger1Y)),NA())</f>
        <v>4.5089600275094455E-3</v>
      </c>
    </row>
    <row r="3448" spans="2:17" x14ac:dyDescent="0.2">
      <c r="B3448" s="39" t="s">
        <v>42</v>
      </c>
      <c r="D3448" s="42">
        <f>_xll.qlCalendarAdvance(Calendar,$D3447,B3448,"f",FALSE)</f>
        <v>63936</v>
      </c>
      <c r="E3448" s="139">
        <f>_xll.qlInterestRateIndexValueDate(IndexON,D3448)</f>
        <v>63936</v>
      </c>
      <c r="F3448" s="155">
        <f>IFERROR(_xll.qlIndexFixing(IndexON,D3448,TRUE,_xll.ohTrigger(RecalcTrigger,TriggerON)),NA())</f>
        <v>4.1121556750933763E-3</v>
      </c>
      <c r="H3448" s="42">
        <f>_xll.qlCalendarAdvance(Calendar,$H3447,B3448,"f",FALSE)</f>
        <v>63936</v>
      </c>
      <c r="I3448" s="139">
        <f>_xll.qlInterestRateIndexValueDate(Index1M,$H3448)</f>
        <v>63940</v>
      </c>
      <c r="J3448" s="144">
        <f>IFERROR(_xll.qlIndexFixing(Index1M,$H3448,TRUE,_xll.ohTrigger(RecalcTrigger,Trigger1M)),NA())</f>
        <v>4.0584949745497085E-3</v>
      </c>
      <c r="K3448" s="44">
        <f>IFERROR(_xll.qlIndexFixing(Index3M,H3448,TRUE,_xll.ohTrigger(RecalcTrigger,Trigger3M)),NA())</f>
        <v>4.301873630706908E-3</v>
      </c>
      <c r="L3448" s="44">
        <f>IFERROR(_xll.qlIndexFixing(Index6M,$H3448,TRUE,_xll.ohTrigger(RecalcTrigger,Trigger6M)),NA())</f>
        <v>3.7723270598749642E-3</v>
      </c>
      <c r="M3448" s="145">
        <f>IFERROR(_xll.qlIndexFixing(Index1Y,$H3448,TRUE,_xll.ohTrigger(RecalcTrigger,Trigger1Y)),NA())</f>
        <v>4.503885717215851E-3</v>
      </c>
      <c r="N3448" s="144">
        <f>IFERROR(_xll.qlIndexFixing(ONIndex1M,I3448,TRUE,_xll.ohTrigger(RecalcTrigger,Trigger1M)),NA())</f>
        <v>4.0579448976263421E-3</v>
      </c>
      <c r="O3448" s="44">
        <f>IFERROR(_xll.qlIndexFixing(ONIndex3M,I3448,TRUE,_xll.ohTrigger(RecalcTrigger,Trigger3M)),NA())</f>
        <v>4.3007099587200059E-3</v>
      </c>
      <c r="P3448" s="44">
        <f>IFERROR(_xll.qlIndexFixing(ONIndex6M,I3448,TRUE,_xll.ohTrigger(RecalcTrigger,Trigger6M)),NA())</f>
        <v>3.7995912791277675E-3</v>
      </c>
      <c r="Q3448" s="145">
        <f>IFERROR(_xll.qlIndexFixing(ONIndex1Y,I3448,TRUE,_xll.ohTrigger(RecalcTrigger,Trigger1Y)),NA())</f>
        <v>4.5085529106092537E-3</v>
      </c>
    </row>
    <row r="3449" spans="2:17" x14ac:dyDescent="0.2">
      <c r="B3449" s="39" t="s">
        <v>42</v>
      </c>
      <c r="D3449" s="42">
        <f>_xll.qlCalendarAdvance(Calendar,$D3448,B3449,"f",FALSE)</f>
        <v>63943</v>
      </c>
      <c r="E3449" s="139">
        <f>_xll.qlInterestRateIndexValueDate(IndexON,D3449)</f>
        <v>63943</v>
      </c>
      <c r="F3449" s="155">
        <f>IFERROR(_xll.qlIndexFixing(IndexON,D3449,TRUE,_xll.ohTrigger(RecalcTrigger,TriggerON)),NA())</f>
        <v>4.1121034555047231E-3</v>
      </c>
      <c r="H3449" s="42">
        <f>_xll.qlCalendarAdvance(Calendar,$H3448,B3449,"f",FALSE)</f>
        <v>63943</v>
      </c>
      <c r="I3449" s="139">
        <f>_xll.qlInterestRateIndexValueDate(Index1M,$H3449)</f>
        <v>63947</v>
      </c>
      <c r="J3449" s="144">
        <f>IFERROR(_xll.qlIndexFixing(Index1M,$H3449,TRUE,_xll.ohTrigger(RecalcTrigger,Trigger1M)),NA())</f>
        <v>4.0584136781581541E-3</v>
      </c>
      <c r="K3449" s="44">
        <f>IFERROR(_xll.qlIndexFixing(Index3M,H3449,TRUE,_xll.ohTrigger(RecalcTrigger,Trigger3M)),NA())</f>
        <v>4.301664745208998E-3</v>
      </c>
      <c r="L3449" s="44">
        <f>IFERROR(_xll.qlIndexFixing(Index6M,$H3449,TRUE,_xll.ohTrigger(RecalcTrigger,Trigger6M)),NA())</f>
        <v>3.7699321661841317E-3</v>
      </c>
      <c r="M3449" s="145">
        <f>IFERROR(_xll.qlIndexFixing(Index1Y,$H3449,TRUE,_xll.ohTrigger(RecalcTrigger,Trigger1Y)),NA())</f>
        <v>4.5032152417592165E-3</v>
      </c>
      <c r="N3449" s="144">
        <f>IFERROR(_xll.qlIndexFixing(ONIndex1M,I3449,TRUE,_xll.ohTrigger(RecalcTrigger,Trigger1M)),NA())</f>
        <v>4.0578786397471589E-3</v>
      </c>
      <c r="O3449" s="44">
        <f>IFERROR(_xll.qlIndexFixing(ONIndex3M,I3449,TRUE,_xll.ohTrigger(RecalcTrigger,Trigger3M)),NA())</f>
        <v>4.3005563455977835E-3</v>
      </c>
      <c r="P3449" s="44">
        <f>IFERROR(_xll.qlIndexFixing(ONIndex6M,I3449,TRUE,_xll.ohTrigger(RecalcTrigger,Trigger6M)),NA())</f>
        <v>3.7970675546983301E-3</v>
      </c>
      <c r="Q3449" s="145">
        <f>IFERROR(_xll.qlIndexFixing(ONIndex1Y,I3449,TRUE,_xll.ohTrigger(RecalcTrigger,Trigger1Y)),NA())</f>
        <v>4.5081362832366523E-3</v>
      </c>
    </row>
    <row r="3450" spans="2:17" x14ac:dyDescent="0.2">
      <c r="B3450" s="39" t="s">
        <v>42</v>
      </c>
      <c r="D3450" s="42">
        <f>_xll.qlCalendarAdvance(Calendar,$D3449,B3450,"f",FALSE)</f>
        <v>63950</v>
      </c>
      <c r="E3450" s="139">
        <f>_xll.qlInterestRateIndexValueDate(IndexON,D3450)</f>
        <v>63950</v>
      </c>
      <c r="F3450" s="155">
        <f>IFERROR(_xll.qlIndexFixing(IndexON,D3450,TRUE,_xll.ohTrigger(RecalcTrigger,TriggerON)),NA())</f>
        <v>4.1120433709274096E-3</v>
      </c>
      <c r="H3450" s="42">
        <f>_xll.qlCalendarAdvance(Calendar,$H3449,B3450,"f",FALSE)</f>
        <v>63950</v>
      </c>
      <c r="I3450" s="139">
        <f>_xll.qlInterestRateIndexValueDate(Index1M,$H3450)</f>
        <v>63954</v>
      </c>
      <c r="J3450" s="144">
        <f>IFERROR(_xll.qlIndexFixing(Index1M,$H3450,TRUE,_xll.ohTrigger(RecalcTrigger,Trigger1M)),NA())</f>
        <v>4.058276725779868E-3</v>
      </c>
      <c r="K3450" s="44">
        <f>IFERROR(_xll.qlIndexFixing(Index3M,H3450,TRUE,_xll.ohTrigger(RecalcTrigger,Trigger3M)),NA())</f>
        <v>4.3014468576987666E-3</v>
      </c>
      <c r="L3450" s="44">
        <f>IFERROR(_xll.qlIndexFixing(Index6M,$H3450,TRUE,_xll.ohTrigger(RecalcTrigger,Trigger6M)),NA())</f>
        <v>3.7675479128118153E-3</v>
      </c>
      <c r="M3450" s="145">
        <f>IFERROR(_xll.qlIndexFixing(Index1Y,$H3450,TRUE,_xll.ohTrigger(RecalcTrigger,Trigger1Y)),NA())</f>
        <v>4.5025348455775193E-3</v>
      </c>
      <c r="N3450" s="144">
        <f>IFERROR(_xll.qlIndexFixing(ONIndex1M,I3450,TRUE,_xll.ohTrigger(RecalcTrigger,Trigger1M)),NA())</f>
        <v>4.0578043090455651E-3</v>
      </c>
      <c r="O3450" s="44">
        <f>IFERROR(_xll.qlIndexFixing(ONIndex3M,I3450,TRUE,_xll.ohTrigger(RecalcTrigger,Trigger3M)),NA())</f>
        <v>4.3003938185659507E-3</v>
      </c>
      <c r="P3450" s="44">
        <f>IFERROR(_xll.qlIndexFixing(ONIndex6M,I3450,TRUE,_xll.ohTrigger(RecalcTrigger,Trigger6M)),NA())</f>
        <v>3.7945542580875014E-3</v>
      </c>
      <c r="Q3450" s="145">
        <f>IFERROR(_xll.qlIndexFixing(ONIndex1Y,I3450,TRUE,_xll.ohTrigger(RecalcTrigger,Trigger1Y)),NA())</f>
        <v>4.5077101316426393E-3</v>
      </c>
    </row>
    <row r="3451" spans="2:17" x14ac:dyDescent="0.2">
      <c r="B3451" s="39" t="s">
        <v>42</v>
      </c>
      <c r="D3451" s="42">
        <f>_xll.qlCalendarAdvance(Calendar,$D3450,B3451,"f",FALSE)</f>
        <v>63957</v>
      </c>
      <c r="E3451" s="139">
        <f>_xll.qlInterestRateIndexValueDate(IndexON,D3451)</f>
        <v>63957</v>
      </c>
      <c r="F3451" s="155">
        <f>IFERROR(_xll.qlIndexFixing(IndexON,D3451,TRUE,_xll.ohTrigger(RecalcTrigger,TriggerON)),NA())</f>
        <v>4.1119754100105155E-3</v>
      </c>
      <c r="H3451" s="42">
        <f>_xll.qlCalendarAdvance(Calendar,$H3450,B3451,"f",FALSE)</f>
        <v>63957</v>
      </c>
      <c r="I3451" s="139">
        <f>_xll.qlInterestRateIndexValueDate(Index1M,$H3451)</f>
        <v>63961</v>
      </c>
      <c r="J3451" s="144">
        <f>IFERROR(_xll.qlIndexFixing(Index1M,$H3451,TRUE,_xll.ohTrigger(RecalcTrigger,Trigger1M)),NA())</f>
        <v>4.0581809671417068E-3</v>
      </c>
      <c r="K3451" s="44">
        <f>IFERROR(_xll.qlIndexFixing(Index3M,H3451,TRUE,_xll.ohTrigger(RecalcTrigger,Trigger3M)),NA())</f>
        <v>4.3012199553539411E-3</v>
      </c>
      <c r="L3451" s="44">
        <f>IFERROR(_xll.qlIndexFixing(Index6M,$H3451,TRUE,_xll.ohTrigger(RecalcTrigger,Trigger6M)),NA())</f>
        <v>3.7651743147368026E-3</v>
      </c>
      <c r="M3451" s="145">
        <f>IFERROR(_xll.qlIndexFixing(Index1Y,$H3451,TRUE,_xll.ohTrigger(RecalcTrigger,Trigger1Y)),NA())</f>
        <v>4.5018445149399341E-3</v>
      </c>
      <c r="N3451" s="144">
        <f>IFERROR(_xll.qlIndexFixing(ONIndex1M,I3451,TRUE,_xll.ohTrigger(RecalcTrigger,Trigger1M)),NA())</f>
        <v>4.0577218940107684E-3</v>
      </c>
      <c r="O3451" s="44">
        <f>IFERROR(_xll.qlIndexFixing(ONIndex3M,I3451,TRUE,_xll.ohTrigger(RecalcTrigger,Trigger3M)),NA())</f>
        <v>4.3002223652344185E-3</v>
      </c>
      <c r="P3451" s="44">
        <f>IFERROR(_xll.qlIndexFixing(ONIndex6M,I3451,TRUE,_xll.ohTrigger(RecalcTrigger,Trigger6M)),NA())</f>
        <v>3.792051404243324E-3</v>
      </c>
      <c r="Q3451" s="145">
        <f>IFERROR(_xll.qlIndexFixing(ONIndex1Y,I3451,TRUE,_xll.ohTrigger(RecalcTrigger,Trigger1Y)),NA())</f>
        <v>4.5072744419982769E-3</v>
      </c>
    </row>
    <row r="3452" spans="2:17" x14ac:dyDescent="0.2">
      <c r="B3452" s="39" t="s">
        <v>42</v>
      </c>
      <c r="D3452" s="42">
        <f>_xll.qlCalendarAdvance(Calendar,$D3451,B3452,"f",FALSE)</f>
        <v>63964</v>
      </c>
      <c r="E3452" s="139">
        <f>_xll.qlInterestRateIndexValueDate(IndexON,D3452)</f>
        <v>63964</v>
      </c>
      <c r="F3452" s="155">
        <f>IFERROR(_xll.qlIndexFixing(IndexON,D3452,TRUE,_xll.ohTrigger(RecalcTrigger,TriggerON)),NA())</f>
        <v>4.1118995612432485E-3</v>
      </c>
      <c r="H3452" s="42">
        <f>_xll.qlCalendarAdvance(Calendar,$H3451,B3452,"f",FALSE)</f>
        <v>63964</v>
      </c>
      <c r="I3452" s="139">
        <f>_xll.qlInterestRateIndexValueDate(Index1M,$H3452)</f>
        <v>63968</v>
      </c>
      <c r="J3452" s="144">
        <f>IFERROR(_xll.qlIndexFixing(Index1M,$H3452,TRUE,_xll.ohTrigger(RecalcTrigger,Trigger1M)),NA())</f>
        <v>4.0580770909540553E-3</v>
      </c>
      <c r="K3452" s="44">
        <f>IFERROR(_xll.qlIndexFixing(Index3M,H3452,TRUE,_xll.ohTrigger(RecalcTrigger,Trigger3M)),NA())</f>
        <v>4.3009840253496164E-3</v>
      </c>
      <c r="L3452" s="44">
        <f>IFERROR(_xll.qlIndexFixing(Index6M,$H3452,TRUE,_xll.ohTrigger(RecalcTrigger,Trigger6M)),NA())</f>
        <v>3.7628113869361247E-3</v>
      </c>
      <c r="M3452" s="145">
        <f>IFERROR(_xll.qlIndexFixing(Index1Y,$H3452,TRUE,_xll.ohTrigger(RecalcTrigger,Trigger1Y)),NA())</f>
        <v>4.501144236115636E-3</v>
      </c>
      <c r="N3452" s="144">
        <f>IFERROR(_xll.qlIndexFixing(ONIndex1M,I3452,TRUE,_xll.ohTrigger(RecalcTrigger,Trigger1M)),NA())</f>
        <v>4.0576313828921684E-3</v>
      </c>
      <c r="O3452" s="44">
        <f>IFERROR(_xll.qlIndexFixing(ONIndex3M,I3452,TRUE,_xll.ohTrigger(RecalcTrigger,Trigger3M)),NA())</f>
        <v>4.3000419727334815E-3</v>
      </c>
      <c r="P3452" s="44">
        <f>IFERROR(_xll.qlIndexFixing(ONIndex6M,I3452,TRUE,_xll.ohTrigger(RecalcTrigger,Trigger6M)),NA())</f>
        <v>3.7895590084335851E-3</v>
      </c>
      <c r="Q3452" s="145">
        <f>IFERROR(_xll.qlIndexFixing(ONIndex1Y,I3452,TRUE,_xll.ohTrigger(RecalcTrigger,Trigger1Y)),NA())</f>
        <v>4.5068292008743072E-3</v>
      </c>
    </row>
    <row r="3453" spans="2:17" x14ac:dyDescent="0.2">
      <c r="B3453" s="39" t="s">
        <v>42</v>
      </c>
      <c r="D3453" s="42">
        <f>_xll.qlCalendarAdvance(Calendar,$D3452,B3453,"f",FALSE)</f>
        <v>63971</v>
      </c>
      <c r="E3453" s="139">
        <f>_xll.qlInterestRateIndexValueDate(IndexON,D3453)</f>
        <v>63971</v>
      </c>
      <c r="F3453" s="155">
        <f>IFERROR(_xll.qlIndexFixing(IndexON,D3453,TRUE,_xll.ohTrigger(RecalcTrigger,TriggerON)),NA())</f>
        <v>4.1118158135944327E-3</v>
      </c>
      <c r="H3453" s="42">
        <f>_xll.qlCalendarAdvance(Calendar,$H3452,B3453,"f",FALSE)</f>
        <v>63971</v>
      </c>
      <c r="I3453" s="139">
        <f>_xll.qlInterestRateIndexValueDate(Index1M,$H3453)</f>
        <v>63975</v>
      </c>
      <c r="J3453" s="144">
        <f>IFERROR(_xll.qlIndexFixing(Index1M,$H3453,TRUE,_xll.ohTrigger(RecalcTrigger,Trigger1M)),NA())</f>
        <v>4.0579650856204753E-3</v>
      </c>
      <c r="K3453" s="44">
        <f>IFERROR(_xll.qlIndexFixing(Index3M,H3453,TRUE,_xll.ohTrigger(RecalcTrigger,Trigger3M)),NA())</f>
        <v>4.3007390548635231E-3</v>
      </c>
      <c r="L3453" s="44">
        <f>IFERROR(_xll.qlIndexFixing(Index6M,$H3453,TRUE,_xll.ohTrigger(RecalcTrigger,Trigger6M)),NA())</f>
        <v>3.7604591443881289E-3</v>
      </c>
      <c r="M3453" s="145">
        <f>IFERROR(_xll.qlIndexFixing(Index1Y,$H3453,TRUE,_xll.ohTrigger(RecalcTrigger,Trigger1Y)),NA())</f>
        <v>4.5004339953740192E-3</v>
      </c>
      <c r="N3453" s="144">
        <f>IFERROR(_xll.qlIndexFixing(ONIndex1M,I3453,TRUE,_xll.ohTrigger(RecalcTrigger,Trigger1M)),NA())</f>
        <v>4.0575327642589087E-3</v>
      </c>
      <c r="O3453" s="44">
        <f>IFERROR(_xll.qlIndexFixing(ONIndex3M,I3453,TRUE,_xll.ohTrigger(RecalcTrigger,Trigger3M)),NA())</f>
        <v>4.2998526279536264E-3</v>
      </c>
      <c r="P3453" s="44">
        <f>IFERROR(_xll.qlIndexFixing(ONIndex6M,I3453,TRUE,_xll.ohTrigger(RecalcTrigger,Trigger6M)),NA())</f>
        <v>3.7870770852066471E-3</v>
      </c>
      <c r="Q3453" s="145">
        <f>IFERROR(_xll.qlIndexFixing(ONIndex1Y,I3453,TRUE,_xll.ohTrigger(RecalcTrigger,Trigger1Y)),NA())</f>
        <v>4.5063743945217283E-3</v>
      </c>
    </row>
    <row r="3454" spans="2:17" x14ac:dyDescent="0.2">
      <c r="B3454" s="39" t="s">
        <v>42</v>
      </c>
      <c r="D3454" s="42">
        <f>_xll.qlCalendarAdvance(Calendar,$D3453,B3454,"f",FALSE)</f>
        <v>63978</v>
      </c>
      <c r="E3454" s="139">
        <f>_xll.qlInterestRateIndexValueDate(IndexON,D3454)</f>
        <v>63978</v>
      </c>
      <c r="F3454" s="155">
        <f>IFERROR(_xll.qlIndexFixing(IndexON,D3454,TRUE,_xll.ohTrigger(RecalcTrigger,TriggerON)),NA())</f>
        <v>4.1117241556332118E-3</v>
      </c>
      <c r="H3454" s="42">
        <f>_xll.qlCalendarAdvance(Calendar,$H3453,B3454,"f",FALSE)</f>
        <v>63978</v>
      </c>
      <c r="I3454" s="139">
        <f>_xll.qlInterestRateIndexValueDate(Index1M,$H3454)</f>
        <v>63982</v>
      </c>
      <c r="J3454" s="144">
        <f>IFERROR(_xll.qlIndexFixing(Index1M,$H3454,TRUE,_xll.ohTrigger(RecalcTrigger,Trigger1M)),NA())</f>
        <v>4.057885507690792E-3</v>
      </c>
      <c r="K3454" s="44">
        <f>IFERROR(_xll.qlIndexFixing(Index3M,H3454,TRUE,_xll.ohTrigger(RecalcTrigger,Trigger3M)),NA())</f>
        <v>4.3004908057120914E-3</v>
      </c>
      <c r="L3454" s="44">
        <f>IFERROR(_xll.qlIndexFixing(Index6M,$H3454,TRUE,_xll.ohTrigger(RecalcTrigger,Trigger6M)),NA())</f>
        <v>3.7578298401091228E-3</v>
      </c>
      <c r="M3454" s="145">
        <f>IFERROR(_xll.qlIndexFixing(Index1Y,$H3454,TRUE,_xll.ohTrigger(RecalcTrigger,Trigger1Y)),NA())</f>
        <v>4.4996838206982394E-3</v>
      </c>
      <c r="N3454" s="144">
        <f>IFERROR(_xll.qlIndexFixing(ONIndex1M,I3454,TRUE,_xll.ohTrigger(RecalcTrigger,Trigger1M)),NA())</f>
        <v>4.057426026360389E-3</v>
      </c>
      <c r="O3454" s="44">
        <f>IFERROR(_xll.qlIndexFixing(ONIndex3M,I3454,TRUE,_xll.ohTrigger(RecalcTrigger,Trigger3M)),NA())</f>
        <v>4.2996543183448921E-3</v>
      </c>
      <c r="P3454" s="44">
        <f>IFERROR(_xll.qlIndexFixing(ONIndex6M,I3454,TRUE,_xll.ohTrigger(RecalcTrigger,Trigger6M)),NA())</f>
        <v>3.7846056498302971E-3</v>
      </c>
      <c r="Q3454" s="145">
        <f>IFERROR(_xll.qlIndexFixing(ONIndex1Y,I3454,TRUE,_xll.ohTrigger(RecalcTrigger,Trigger1Y)),NA())</f>
        <v>4.5059100092714743E-3</v>
      </c>
    </row>
    <row r="3455" spans="2:17" x14ac:dyDescent="0.2">
      <c r="B3455" s="39" t="s">
        <v>42</v>
      </c>
      <c r="D3455" s="42">
        <f>_xll.qlCalendarAdvance(Calendar,$D3454,B3455,"f",FALSE)</f>
        <v>63985</v>
      </c>
      <c r="E3455" s="139">
        <f>_xll.qlInterestRateIndexValueDate(IndexON,D3455)</f>
        <v>63985</v>
      </c>
      <c r="F3455" s="155">
        <f>IFERROR(_xll.qlIndexFixing(IndexON,D3455,TRUE,_xll.ohTrigger(RecalcTrigger,TriggerON)),NA())</f>
        <v>4.1116245759287295E-3</v>
      </c>
      <c r="H3455" s="42">
        <f>_xll.qlCalendarAdvance(Calendar,$H3454,B3455,"f",FALSE)</f>
        <v>63985</v>
      </c>
      <c r="I3455" s="139">
        <f>_xll.qlInterestRateIndexValueDate(Index1M,$H3455)</f>
        <v>63989</v>
      </c>
      <c r="J3455" s="144">
        <f>IFERROR(_xll.qlIndexFixing(Index1M,$H3455,TRUE,_xll.ohTrigger(RecalcTrigger,Trigger1M)),NA())</f>
        <v>4.0577554546489076E-3</v>
      </c>
      <c r="K3455" s="44">
        <f>IFERROR(_xll.qlIndexFixing(Index3M,H3455,TRUE,_xll.ohTrigger(RecalcTrigger,Trigger3M)),NA())</f>
        <v>4.3002270625725897E-3</v>
      </c>
      <c r="L3455" s="44">
        <f>IFERROR(_xll.qlIndexFixing(Index6M,$H3455,TRUE,_xll.ohTrigger(RecalcTrigger,Trigger6M)),NA())</f>
        <v>3.7555005057398208E-3</v>
      </c>
      <c r="M3455" s="145">
        <f>IFERROR(_xll.qlIndexFixing(Index1Y,$H3455,TRUE,_xll.ohTrigger(RecalcTrigger,Trigger1Y)),NA())</f>
        <v>4.4989528832228842E-3</v>
      </c>
      <c r="N3455" s="144">
        <f>IFERROR(_xll.qlIndexFixing(ONIndex1M,I3455,TRUE,_xll.ohTrigger(RecalcTrigger,Trigger1M)),NA())</f>
        <v>4.0573111576058807E-3</v>
      </c>
      <c r="O3455" s="44">
        <f>IFERROR(_xll.qlIndexFixing(ONIndex3M,I3455,TRUE,_xll.ohTrigger(RecalcTrigger,Trigger3M)),NA())</f>
        <v>4.2994470310375732E-3</v>
      </c>
      <c r="P3455" s="44">
        <f>IFERROR(_xll.qlIndexFixing(ONIndex6M,I3455,TRUE,_xll.ohTrigger(RecalcTrigger,Trigger6M)),NA())</f>
        <v>3.7821447172525779E-3</v>
      </c>
      <c r="Q3455" s="145">
        <f>IFERROR(_xll.qlIndexFixing(ONIndex1Y,I3455,TRUE,_xll.ohTrigger(RecalcTrigger,Trigger1Y)),NA())</f>
        <v>4.5054360311347352E-3</v>
      </c>
    </row>
    <row r="3456" spans="2:17" x14ac:dyDescent="0.2">
      <c r="B3456" s="39" t="s">
        <v>42</v>
      </c>
      <c r="D3456" s="42">
        <f>_xll.qlCalendarAdvance(Calendar,$D3455,B3456,"f",FALSE)</f>
        <v>63992</v>
      </c>
      <c r="E3456" s="139">
        <f>_xll.qlInterestRateIndexValueDate(IndexON,D3456)</f>
        <v>63992</v>
      </c>
      <c r="F3456" s="155">
        <f>IFERROR(_xll.qlIndexFixing(IndexON,D3456,TRUE,_xll.ohTrigger(RecalcTrigger,TriggerON)),NA())</f>
        <v>4.1115170633698739E-3</v>
      </c>
      <c r="H3456" s="42">
        <f>_xll.qlCalendarAdvance(Calendar,$H3455,B3456,"f",FALSE)</f>
        <v>63992</v>
      </c>
      <c r="I3456" s="139">
        <f>_xll.qlInterestRateIndexValueDate(Index1M,$H3456)</f>
        <v>63996</v>
      </c>
      <c r="J3456" s="144">
        <f>IFERROR(_xll.qlIndexFixing(Index1M,$H3456,TRUE,_xll.ohTrigger(RecalcTrigger,Trigger1M)),NA())</f>
        <v>4.0576172348803742E-3</v>
      </c>
      <c r="K3456" s="44">
        <f>IFERROR(_xll.qlIndexFixing(Index3M,H3456,TRUE,_xll.ohTrigger(RecalcTrigger,Trigger3M)),NA())</f>
        <v>4.2999542394563167E-3</v>
      </c>
      <c r="L3456" s="44">
        <f>IFERROR(_xll.qlIndexFixing(Index6M,$H3456,TRUE,_xll.ohTrigger(RecalcTrigger,Trigger6M)),NA())</f>
        <v>3.7531819039518643E-3</v>
      </c>
      <c r="M3456" s="145">
        <f>IFERROR(_xll.qlIndexFixing(Index1Y,$H3456,TRUE,_xll.ohTrigger(RecalcTrigger,Trigger1Y)),NA())</f>
        <v>4.4982119415380465E-3</v>
      </c>
      <c r="N3456" s="144">
        <f>IFERROR(_xll.qlIndexFixing(ONIndex1M,I3456,TRUE,_xll.ohTrigger(RecalcTrigger,Trigger1M)),NA())</f>
        <v>4.0571881464845916E-3</v>
      </c>
      <c r="O3456" s="44">
        <f>IFERROR(_xll.qlIndexFixing(ONIndex3M,I3456,TRUE,_xll.ohTrigger(RecalcTrigger,Trigger3M)),NA())</f>
        <v>4.2992307531619645E-3</v>
      </c>
      <c r="P3456" s="44">
        <f>IFERROR(_xll.qlIndexFixing(ONIndex6M,I3456,TRUE,_xll.ohTrigger(RecalcTrigger,Trigger6M)),NA())</f>
        <v>3.7796943025014684E-3</v>
      </c>
      <c r="Q3456" s="145">
        <f>IFERROR(_xll.qlIndexFixing(ONIndex1Y,I3456,TRUE,_xll.ohTrigger(RecalcTrigger,Trigger1Y)),NA())</f>
        <v>4.5049524468421254E-3</v>
      </c>
    </row>
    <row r="3457" spans="2:17" x14ac:dyDescent="0.2">
      <c r="B3457" s="39" t="s">
        <v>42</v>
      </c>
      <c r="D3457" s="42">
        <f>_xll.qlCalendarAdvance(Calendar,$D3456,B3457,"f",FALSE)</f>
        <v>63999</v>
      </c>
      <c r="E3457" s="139">
        <f>_xll.qlInterestRateIndexValueDate(IndexON,D3457)</f>
        <v>63999</v>
      </c>
      <c r="F3457" s="155">
        <f>IFERROR(_xll.qlIndexFixing(IndexON,D3457,TRUE,_xll.ohTrigger(RecalcTrigger,TriggerON)),NA())</f>
        <v>4.1114016064458525E-3</v>
      </c>
      <c r="H3457" s="42">
        <f>_xll.qlCalendarAdvance(Calendar,$H3456,B3457,"f",FALSE)</f>
        <v>63999</v>
      </c>
      <c r="I3457" s="139">
        <f>_xll.qlInterestRateIndexValueDate(Index1M,$H3457)</f>
        <v>64003</v>
      </c>
      <c r="J3457" s="144">
        <f>IFERROR(_xll.qlIndexFixing(Index1M,$H3457,TRUE,_xll.ohTrigger(RecalcTrigger,Trigger1M)),NA())</f>
        <v>4.0574708367712544E-3</v>
      </c>
      <c r="K3457" s="44">
        <f>IFERROR(_xll.qlIndexFixing(Index3M,H3457,TRUE,_xll.ohTrigger(RecalcTrigger,Trigger3M)),NA())</f>
        <v>4.2996723235378814E-3</v>
      </c>
      <c r="L3457" s="44">
        <f>IFERROR(_xll.qlIndexFixing(Index6M,$H3457,TRUE,_xll.ohTrigger(RecalcTrigger,Trigger6M)),NA())</f>
        <v>3.7508740497237069E-3</v>
      </c>
      <c r="M3457" s="145">
        <f>IFERROR(_xll.qlIndexFixing(Index1Y,$H3457,TRUE,_xll.ohTrigger(RecalcTrigger,Trigger1Y)),NA())</f>
        <v>4.4974609819141628E-3</v>
      </c>
      <c r="N3457" s="144">
        <f>IFERROR(_xll.qlIndexFixing(ONIndex1M,I3457,TRUE,_xll.ohTrigger(RecalcTrigger,Trigger1M)),NA())</f>
        <v>4.0570569812459212E-3</v>
      </c>
      <c r="O3457" s="44">
        <f>IFERROR(_xll.qlIndexFixing(ONIndex3M,I3457,TRUE,_xll.ohTrigger(RecalcTrigger,Trigger3M)),NA())</f>
        <v>4.2990054720082327E-3</v>
      </c>
      <c r="P3457" s="44">
        <f>IFERROR(_xll.qlIndexFixing(ONIndex6M,I3457,TRUE,_xll.ohTrigger(RecalcTrigger,Trigger6M)),NA())</f>
        <v>3.7772544204450753E-3</v>
      </c>
      <c r="Q3457" s="145">
        <f>IFERROR(_xll.qlIndexFixing(ONIndex1Y,I3457,TRUE,_xll.ohTrigger(RecalcTrigger,Trigger1Y)),NA())</f>
        <v>4.5044592424847707E-3</v>
      </c>
    </row>
    <row r="3458" spans="2:17" x14ac:dyDescent="0.2">
      <c r="B3458" s="39" t="s">
        <v>42</v>
      </c>
      <c r="D3458" s="42">
        <f>_xll.qlCalendarAdvance(Calendar,$D3457,B3458,"f",FALSE)</f>
        <v>64006</v>
      </c>
      <c r="E3458" s="139">
        <f>_xll.qlInterestRateIndexValueDate(IndexON,D3458)</f>
        <v>64006</v>
      </c>
      <c r="F3458" s="155">
        <f>IFERROR(_xll.qlIndexFixing(IndexON,D3458,TRUE,_xll.ohTrigger(RecalcTrigger,TriggerON)),NA())</f>
        <v>4.1112781939656173E-3</v>
      </c>
      <c r="H3458" s="42">
        <f>_xll.qlCalendarAdvance(Calendar,$H3457,B3458,"f",FALSE)</f>
        <v>64006</v>
      </c>
      <c r="I3458" s="139">
        <f>_xll.qlInterestRateIndexValueDate(Index1M,$H3458)</f>
        <v>64010</v>
      </c>
      <c r="J3458" s="144">
        <f>IFERROR(_xll.qlIndexFixing(Index1M,$H3458,TRUE,_xll.ohTrigger(RecalcTrigger,Trigger1M)),NA())</f>
        <v>4.0573162487153504E-3</v>
      </c>
      <c r="K3458" s="44">
        <f>IFERROR(_xll.qlIndexFixing(Index3M,H3458,TRUE,_xll.ohTrigger(RecalcTrigger,Trigger3M)),NA())</f>
        <v>4.2993781463602707E-3</v>
      </c>
      <c r="L3458" s="44">
        <f>IFERROR(_xll.qlIndexFixing(Index6M,$H3458,TRUE,_xll.ohTrigger(RecalcTrigger,Trigger6M)),NA())</f>
        <v>3.7487178109713846E-3</v>
      </c>
      <c r="M3458" s="145">
        <f>IFERROR(_xll.qlIndexFixing(Index1Y,$H3458,TRUE,_xll.ohTrigger(RecalcTrigger,Trigger1Y)),NA())</f>
        <v>4.4966999906229784E-3</v>
      </c>
      <c r="N3458" s="144">
        <f>IFERROR(_xll.qlIndexFixing(ONIndex1M,I3458,TRUE,_xll.ohTrigger(RecalcTrigger,Trigger1M)),NA())</f>
        <v>4.0569176504590132E-3</v>
      </c>
      <c r="O3458" s="44">
        <f>IFERROR(_xll.qlIndexFixing(ONIndex3M,I3458,TRUE,_xll.ohTrigger(RecalcTrigger,Trigger3M)),NA())</f>
        <v>4.2987711747866086E-3</v>
      </c>
      <c r="P3458" s="44">
        <f>IFERROR(_xll.qlIndexFixing(ONIndex6M,I3458,TRUE,_xll.ohTrigger(RecalcTrigger,Trigger6M)),NA())</f>
        <v>3.7748250860314414E-3</v>
      </c>
      <c r="Q3458" s="145">
        <f>IFERROR(_xll.qlIndexFixing(ONIndex1Y,I3458,TRUE,_xll.ohTrigger(RecalcTrigger,Trigger1Y)),NA())</f>
        <v>4.5039564043136693E-3</v>
      </c>
    </row>
    <row r="3459" spans="2:17" x14ac:dyDescent="0.2">
      <c r="B3459" s="39" t="s">
        <v>42</v>
      </c>
      <c r="D3459" s="42">
        <f>_xll.qlCalendarAdvance(Calendar,$D3458,B3459,"f",FALSE)</f>
        <v>64013</v>
      </c>
      <c r="E3459" s="139">
        <f>_xll.qlInterestRateIndexValueDate(IndexON,D3459)</f>
        <v>64013</v>
      </c>
      <c r="F3459" s="155">
        <f>IFERROR(_xll.qlIndexFixing(IndexON,D3459,TRUE,_xll.ohTrigger(RecalcTrigger,TriggerON)),NA())</f>
        <v>4.1112015466051588E-3</v>
      </c>
      <c r="H3459" s="42">
        <f>_xll.qlCalendarAdvance(Calendar,$H3458,B3459,"f",FALSE)</f>
        <v>64013</v>
      </c>
      <c r="I3459" s="139">
        <f>_xll.qlInterestRateIndexValueDate(Index1M,$H3459)</f>
        <v>64019</v>
      </c>
      <c r="J3459" s="144">
        <f>IFERROR(_xll.qlIndexFixing(Index1M,$H3459,TRUE,_xll.ohTrigger(RecalcTrigger,Trigger1M)),NA())</f>
        <v>4.0570950749740931E-3</v>
      </c>
      <c r="K3459" s="44">
        <f>IFERROR(_xll.qlIndexFixing(Index3M,H3459,TRUE,_xll.ohTrigger(RecalcTrigger,Trigger3M)),NA())</f>
        <v>4.2989914207803596E-3</v>
      </c>
      <c r="L3459" s="44">
        <f>IFERROR(_xll.qlIndexFixing(Index6M,$H3459,TRUE,_xll.ohTrigger(RecalcTrigger,Trigger6M)),NA())</f>
        <v>3.7457792797475696E-3</v>
      </c>
      <c r="M3459" s="145">
        <f>IFERROR(_xll.qlIndexFixing(Index1Y,$H3459,TRUE,_xll.ohTrigger(RecalcTrigger,Trigger1Y)),NA())</f>
        <v>4.4957068107454035E-3</v>
      </c>
      <c r="N3459" s="144">
        <f>IFERROR(_xll.qlIndexFixing(ONIndex1M,I3459,TRUE,_xll.ohTrigger(RecalcTrigger,Trigger1M)),NA())</f>
        <v>4.0567500765043008E-3</v>
      </c>
      <c r="O3459" s="44">
        <f>IFERROR(_xll.qlIndexFixing(ONIndex3M,I3459,TRUE,_xll.ohTrigger(RecalcTrigger,Trigger3M)),NA())</f>
        <v>4.2984720606398241E-3</v>
      </c>
      <c r="P3459" s="44">
        <f>IFERROR(_xll.qlIndexFixing(ONIndex6M,I3459,TRUE,_xll.ohTrigger(RecalcTrigger,Trigger6M)),NA())</f>
        <v>3.7714125165244639E-3</v>
      </c>
      <c r="Q3459" s="145">
        <f>IFERROR(_xll.qlIndexFixing(ONIndex1Y,I3459,TRUE,_xll.ohTrigger(RecalcTrigger,Trigger1Y)),NA())</f>
        <v>4.5032775905085032E-3</v>
      </c>
    </row>
    <row r="3460" spans="2:17" x14ac:dyDescent="0.2">
      <c r="B3460" s="39" t="s">
        <v>42</v>
      </c>
      <c r="D3460" s="42">
        <f>_xll.qlCalendarAdvance(Calendar,$D3459,B3460,"f",FALSE)</f>
        <v>64020</v>
      </c>
      <c r="E3460" s="139">
        <f>_xll.qlInterestRateIndexValueDate(IndexON,D3460)</f>
        <v>64020</v>
      </c>
      <c r="F3460" s="155">
        <f>IFERROR(_xll.qlIndexFixing(IndexON,D3460,TRUE,_xll.ohTrigger(RecalcTrigger,TriggerON)),NA())</f>
        <v>4.1110074570926969E-3</v>
      </c>
      <c r="H3460" s="42">
        <f>_xll.qlCalendarAdvance(Calendar,$H3459,B3460,"f",FALSE)</f>
        <v>64020</v>
      </c>
      <c r="I3460" s="139">
        <f>_xll.qlInterestRateIndexValueDate(Index1M,$H3460)</f>
        <v>64024</v>
      </c>
      <c r="J3460" s="144">
        <f>IFERROR(_xll.qlIndexFixing(Index1M,$H3460,TRUE,_xll.ohTrigger(RecalcTrigger,Trigger1M)),NA())</f>
        <v>4.0569725127683753E-3</v>
      </c>
      <c r="K3460" s="44">
        <f>IFERROR(_xll.qlIndexFixing(Index3M,H3460,TRUE,_xll.ohTrigger(RecalcTrigger,Trigger3M)),NA())</f>
        <v>4.2987700507573874E-3</v>
      </c>
      <c r="L3460" s="44">
        <f>IFERROR(_xll.qlIndexFixing(Index6M,$H3460,TRUE,_xll.ohTrigger(RecalcTrigger,Trigger6M)),NA())</f>
        <v>3.7441544714897951E-3</v>
      </c>
      <c r="M3460" s="145">
        <f>IFERROR(_xll.qlIndexFixing(Index1Y,$H3460,TRUE,_xll.ohTrigger(RecalcTrigger,Trigger1Y)),NA())</f>
        <v>4.4951478581246032E-3</v>
      </c>
      <c r="N3460" s="144">
        <f>IFERROR(_xll.qlIndexFixing(ONIndex1M,I3460,TRUE,_xll.ohTrigger(RecalcTrigger,Trigger1M)),NA())</f>
        <v>4.0566144455578268E-3</v>
      </c>
      <c r="O3460" s="44">
        <f>IFERROR(_xll.qlIndexFixing(ONIndex3M,I3460,TRUE,_xll.ohTrigger(RecalcTrigger,Trigger3M)),NA())</f>
        <v>4.2982754804210543E-3</v>
      </c>
      <c r="P3460" s="44">
        <f>IFERROR(_xll.qlIndexFixing(ONIndex6M,I3460,TRUE,_xll.ohTrigger(RecalcTrigger,Trigger6M)),NA())</f>
        <v>3.769998120723983E-3</v>
      </c>
      <c r="Q3460" s="145">
        <f>IFERROR(_xll.qlIndexFixing(ONIndex1Y,I3460,TRUE,_xll.ohTrigger(RecalcTrigger,Trigger1Y)),NA())</f>
        <v>4.5029217721737069E-3</v>
      </c>
    </row>
    <row r="3461" spans="2:17" x14ac:dyDescent="0.2">
      <c r="B3461" s="39" t="s">
        <v>42</v>
      </c>
      <c r="D3461" s="42">
        <f>_xll.qlCalendarAdvance(Calendar,$D3460,B3461,"f",FALSE)</f>
        <v>64027</v>
      </c>
      <c r="E3461" s="139">
        <f>_xll.qlInterestRateIndexValueDate(IndexON,D3461)</f>
        <v>64027</v>
      </c>
      <c r="F3461" s="155">
        <f>IFERROR(_xll.qlIndexFixing(IndexON,D3461,TRUE,_xll.ohTrigger(RecalcTrigger,TriggerON)),NA())</f>
        <v>4.1108601099981712E-3</v>
      </c>
      <c r="H3461" s="42">
        <f>_xll.qlCalendarAdvance(Calendar,$H3460,B3461,"f",FALSE)</f>
        <v>64027</v>
      </c>
      <c r="I3461" s="139">
        <f>_xll.qlInterestRateIndexValueDate(Index1M,$H3461)</f>
        <v>64031</v>
      </c>
      <c r="J3461" s="144">
        <f>IFERROR(_xll.qlIndexFixing(Index1M,$H3461,TRUE,_xll.ohTrigger(RecalcTrigger,Trigger1M)),NA())</f>
        <v>4.0567938757245514E-3</v>
      </c>
      <c r="K3461" s="44">
        <f>IFERROR(_xll.qlIndexFixing(Index3M,H3461,TRUE,_xll.ohTrigger(RecalcTrigger,Trigger3M)),NA())</f>
        <v>4.2984522947618056E-3</v>
      </c>
      <c r="L3461" s="44">
        <f>IFERROR(_xll.qlIndexFixing(Index6M,$H3461,TRUE,_xll.ohTrigger(RecalcTrigger,Trigger6M)),NA())</f>
        <v>3.7418890036760135E-3</v>
      </c>
      <c r="M3461" s="145">
        <f>IFERROR(_xll.qlIndexFixing(Index1Y,$H3461,TRUE,_xll.ohTrigger(RecalcTrigger,Trigger1Y)),NA())</f>
        <v>4.4943566894619976E-3</v>
      </c>
      <c r="N3461" s="144">
        <f>IFERROR(_xll.qlIndexFixing(ONIndex1M,I3461,TRUE,_xll.ohTrigger(RecalcTrigger,Trigger1M)),NA())</f>
        <v>4.0564505482620916E-3</v>
      </c>
      <c r="O3461" s="44">
        <f>IFERROR(_xll.qlIndexFixing(ONIndex3M,I3461,TRUE,_xll.ohTrigger(RecalcTrigger,Trigger3M)),NA())</f>
        <v>4.2980140576975856E-3</v>
      </c>
      <c r="P3461" s="44">
        <f>IFERROR(_xll.qlIndexFixing(ONIndex6M,I3461,TRUE,_xll.ohTrigger(RecalcTrigger,Trigger6M)),NA())</f>
        <v>3.767600519566372E-3</v>
      </c>
      <c r="Q3461" s="145">
        <f>IFERROR(_xll.qlIndexFixing(ONIndex1Y,I3461,TRUE,_xll.ohTrigger(RecalcTrigger,Trigger1Y)),NA())</f>
        <v>4.5023899507068421E-3</v>
      </c>
    </row>
    <row r="3462" spans="2:17" x14ac:dyDescent="0.2">
      <c r="B3462" s="39" t="s">
        <v>42</v>
      </c>
      <c r="D3462" s="42">
        <f>_xll.qlCalendarAdvance(Calendar,$D3461,B3462,"f",FALSE)</f>
        <v>64034</v>
      </c>
      <c r="E3462" s="139">
        <f>_xll.qlInterestRateIndexValueDate(IndexON,D3462)</f>
        <v>64034</v>
      </c>
      <c r="F3462" s="155">
        <f>IFERROR(_xll.qlIndexFixing(IndexON,D3462,TRUE,_xll.ohTrigger(RecalcTrigger,TriggerON)),NA())</f>
        <v>4.1107047619437509E-3</v>
      </c>
      <c r="H3462" s="42">
        <f>_xll.qlCalendarAdvance(Calendar,$H3461,B3462,"f",FALSE)</f>
        <v>64034</v>
      </c>
      <c r="I3462" s="139">
        <f>_xll.qlInterestRateIndexValueDate(Index1M,$H3462)</f>
        <v>64038</v>
      </c>
      <c r="J3462" s="144">
        <f>IFERROR(_xll.qlIndexFixing(Index1M,$H3462,TRUE,_xll.ohTrigger(RecalcTrigger,Trigger1M)),NA())</f>
        <v>4.0566070032310719E-3</v>
      </c>
      <c r="K3462" s="44">
        <f>IFERROR(_xll.qlIndexFixing(Index3M,H3462,TRUE,_xll.ohTrigger(RecalcTrigger,Trigger3M)),NA())</f>
        <v>4.2981253828725981E-3</v>
      </c>
      <c r="L3462" s="44">
        <f>IFERROR(_xll.qlIndexFixing(Index6M,$H3462,TRUE,_xll.ohTrigger(RecalcTrigger,Trigger6M)),NA())</f>
        <v>3.7396343571195643E-3</v>
      </c>
      <c r="M3462" s="145">
        <f>IFERROR(_xll.qlIndexFixing(Index1Y,$H3462,TRUE,_xll.ohTrigger(RecalcTrigger,Trigger1Y)),NA())</f>
        <v>4.4935554342203886E-3</v>
      </c>
      <c r="N3462" s="144">
        <f>IFERROR(_xll.qlIndexFixing(ONIndex1M,I3462,TRUE,_xll.ohTrigger(RecalcTrigger,Trigger1M)),NA())</f>
        <v>4.0562531807797342E-3</v>
      </c>
      <c r="O3462" s="44">
        <f>IFERROR(_xll.qlIndexFixing(ONIndex3M,I3462,TRUE,_xll.ohTrigger(RecalcTrigger,Trigger3M)),NA())</f>
        <v>4.2977041854097564E-3</v>
      </c>
      <c r="P3462" s="44">
        <f>IFERROR(_xll.qlIndexFixing(ONIndex6M,I3462,TRUE,_xll.ohTrigger(RecalcTrigger,Trigger6M)),NA())</f>
        <v>3.7648733937611922E-3</v>
      </c>
      <c r="Q3462" s="145">
        <f>IFERROR(_xll.qlIndexFixing(ONIndex1Y,I3462,TRUE,_xll.ohTrigger(RecalcTrigger,Trigger1Y)),NA())</f>
        <v>4.5017702906235968E-3</v>
      </c>
    </row>
    <row r="3463" spans="2:17" x14ac:dyDescent="0.2">
      <c r="B3463" s="39" t="s">
        <v>42</v>
      </c>
      <c r="D3463" s="42">
        <f>_xll.qlCalendarAdvance(Calendar,$D3462,B3463,"f",FALSE)</f>
        <v>64041</v>
      </c>
      <c r="E3463" s="139">
        <f>_xll.qlInterestRateIndexValueDate(IndexON,D3463)</f>
        <v>64041</v>
      </c>
      <c r="F3463" s="155">
        <f>IFERROR(_xll.qlIndexFixing(IndexON,D3463,TRUE,_xll.ohTrigger(RecalcTrigger,TriggerON)),NA())</f>
        <v>4.1105414018183239E-3</v>
      </c>
      <c r="H3463" s="42">
        <f>_xll.qlCalendarAdvance(Calendar,$H3462,B3463,"f",FALSE)</f>
        <v>64041</v>
      </c>
      <c r="I3463" s="139">
        <f>_xll.qlInterestRateIndexValueDate(Index1M,$H3463)</f>
        <v>64045</v>
      </c>
      <c r="J3463" s="144">
        <f>IFERROR(_xll.qlIndexFixing(Index1M,$H3463,TRUE,_xll.ohTrigger(RecalcTrigger,Trigger1M)),NA())</f>
        <v>4.0564200530479955E-3</v>
      </c>
      <c r="K3463" s="44">
        <f>IFERROR(_xll.qlIndexFixing(Index3M,H3463,TRUE,_xll.ohTrigger(RecalcTrigger,Trigger3M)),NA())</f>
        <v>4.2977891610866863E-3</v>
      </c>
      <c r="L3463" s="44">
        <f>IFERROR(_xll.qlIndexFixing(Index6M,$H3463,TRUE,_xll.ohTrigger(RecalcTrigger,Trigger6M)),NA())</f>
        <v>3.7372534619034802E-3</v>
      </c>
      <c r="M3463" s="145">
        <f>IFERROR(_xll.qlIndexFixing(Index1Y,$H3463,TRUE,_xll.ohTrigger(RecalcTrigger,Trigger1Y)),NA())</f>
        <v>4.4927440786732692E-3</v>
      </c>
      <c r="N3463" s="144">
        <f>IFERROR(_xll.qlIndexFixing(ONIndex1M,I3463,TRUE,_xll.ohTrigger(RecalcTrigger,Trigger1M)),NA())</f>
        <v>4.0560981058668233E-3</v>
      </c>
      <c r="O3463" s="44">
        <f>IFERROR(_xll.qlIndexFixing(ONIndex3M,I3463,TRUE,_xll.ohTrigger(RecalcTrigger,Trigger3M)),NA())</f>
        <v>4.2974639975401629E-3</v>
      </c>
      <c r="P3463" s="44">
        <f>IFERROR(_xll.qlIndexFixing(ONIndex6M,I3463,TRUE,_xll.ohTrigger(RecalcTrigger,Trigger6M)),NA())</f>
        <v>3.7628371553033446E-3</v>
      </c>
      <c r="Q3463" s="145">
        <f>IFERROR(_xll.qlIndexFixing(ONIndex1Y,I3463,TRUE,_xll.ohTrigger(RecalcTrigger,Trigger1Y)),NA())</f>
        <v>4.5012972287938879E-3</v>
      </c>
    </row>
    <row r="3464" spans="2:17" x14ac:dyDescent="0.2">
      <c r="B3464" s="39" t="s">
        <v>42</v>
      </c>
      <c r="D3464" s="42">
        <f>_xll.qlCalendarAdvance(Calendar,$D3463,B3464,"f",FALSE)</f>
        <v>64048</v>
      </c>
      <c r="E3464" s="139">
        <f>_xll.qlInterestRateIndexValueDate(IndexON,D3464)</f>
        <v>64048</v>
      </c>
      <c r="F3464" s="155">
        <f>IFERROR(_xll.qlIndexFixing(IndexON,D3464,TRUE,_xll.ohTrigger(RecalcTrigger,TriggerON)),NA())</f>
        <v>4.110370018031162E-3</v>
      </c>
      <c r="H3464" s="42">
        <f>_xll.qlCalendarAdvance(Calendar,$H3463,B3464,"f",FALSE)</f>
        <v>64048</v>
      </c>
      <c r="I3464" s="139">
        <f>_xll.qlInterestRateIndexValueDate(Index1M,$H3464)</f>
        <v>64052</v>
      </c>
      <c r="J3464" s="144">
        <f>IFERROR(_xll.qlIndexFixing(Index1M,$H3464,TRUE,_xll.ohTrigger(RecalcTrigger,Trigger1M)),NA())</f>
        <v>4.0562160815889184E-3</v>
      </c>
      <c r="K3464" s="44">
        <f>IFERROR(_xll.qlIndexFixing(Index3M,H3464,TRUE,_xll.ohTrigger(RecalcTrigger,Trigger3M)),NA())</f>
        <v>4.2974432365029264E-3</v>
      </c>
      <c r="L3464" s="44">
        <f>IFERROR(_xll.qlIndexFixing(Index6M,$H3464,TRUE,_xll.ohTrigger(RecalcTrigger,Trigger6M)),NA())</f>
        <v>3.7350212599949486E-3</v>
      </c>
      <c r="M3464" s="145">
        <f>IFERROR(_xll.qlIndexFixing(Index1Y,$H3464,TRUE,_xll.ohTrigger(RecalcTrigger,Trigger1Y)),NA())</f>
        <v>4.4919226090936962E-3</v>
      </c>
      <c r="N3464" s="144">
        <f>IFERROR(_xll.qlIndexFixing(ONIndex1M,I3464,TRUE,_xll.ohTrigger(RecalcTrigger,Trigger1M)),NA())</f>
        <v>4.0559095376657694E-3</v>
      </c>
      <c r="O3464" s="44">
        <f>IFERROR(_xll.qlIndexFixing(ONIndex3M,I3464,TRUE,_xll.ohTrigger(RecalcTrigger,Trigger3M)),NA())</f>
        <v>4.2971753343667984E-3</v>
      </c>
      <c r="P3464" s="44">
        <f>IFERROR(_xll.qlIndexFixing(ONIndex6M,I3464,TRUE,_xll.ohTrigger(RecalcTrigger,Trigger6M)),NA())</f>
        <v>3.7604714221739499E-3</v>
      </c>
      <c r="Q3464" s="145">
        <f>IFERROR(_xll.qlIndexFixing(ONIndex1Y,I3464,TRUE,_xll.ohTrigger(RecalcTrigger,Trigger1Y)),NA())</f>
        <v>4.5007363008497947E-3</v>
      </c>
    </row>
    <row r="3465" spans="2:17" x14ac:dyDescent="0.2">
      <c r="B3465" s="39" t="s">
        <v>42</v>
      </c>
      <c r="D3465" s="42">
        <f>_xll.qlCalendarAdvance(Calendar,$D3464,B3465,"f",FALSE)</f>
        <v>64055</v>
      </c>
      <c r="E3465" s="139">
        <f>_xll.qlInterestRateIndexValueDate(IndexON,D3465)</f>
        <v>64055</v>
      </c>
      <c r="F3465" s="155">
        <f>IFERROR(_xll.qlIndexFixing(IndexON,D3465,TRUE,_xll.ohTrigger(RecalcTrigger,TriggerON)),NA())</f>
        <v>4.110190599551089E-3</v>
      </c>
      <c r="H3465" s="42">
        <f>_xll.qlCalendarAdvance(Calendar,$H3464,B3465,"f",FALSE)</f>
        <v>64055</v>
      </c>
      <c r="I3465" s="139">
        <f>_xll.qlInterestRateIndexValueDate(Index1M,$H3465)</f>
        <v>64059</v>
      </c>
      <c r="J3465" s="144">
        <f>IFERROR(_xll.qlIndexFixing(Index1M,$H3465,TRUE,_xll.ohTrigger(RecalcTrigger,Trigger1M)),NA())</f>
        <v>4.0560038389396563E-3</v>
      </c>
      <c r="K3465" s="44">
        <f>IFERROR(_xll.qlIndexFixing(Index3M,H3465,TRUE,_xll.ohTrigger(RecalcTrigger,Trigger3M)),NA())</f>
        <v>4.2970881165329744E-3</v>
      </c>
      <c r="L3465" s="44">
        <f>IFERROR(_xll.qlIndexFixing(Index6M,$H3465,TRUE,_xll.ohTrigger(RecalcTrigger,Trigger6M)),NA())</f>
        <v>3.7327999254768828E-3</v>
      </c>
      <c r="M3465" s="145">
        <f>IFERROR(_xll.qlIndexFixing(Index1Y,$H3465,TRUE,_xll.ohTrigger(RecalcTrigger,Trigger1Y)),NA())</f>
        <v>4.4910910117553831E-3</v>
      </c>
      <c r="N3465" s="144">
        <f>IFERROR(_xll.qlIndexFixing(ONIndex1M,I3465,TRUE,_xll.ohTrigger(RecalcTrigger,Trigger1M)),NA())</f>
        <v>4.0557127225415712E-3</v>
      </c>
      <c r="O3465" s="44">
        <f>IFERROR(_xll.qlIndexFixing(ONIndex3M,I3465,TRUE,_xll.ohTrigger(RecalcTrigger,Trigger3M)),NA())</f>
        <v>4.2968775651974767E-3</v>
      </c>
      <c r="P3465" s="44">
        <f>IFERROR(_xll.qlIndexFixing(ONIndex6M,I3465,TRUE,_xll.ohTrigger(RecalcTrigger,Trigger6M)),NA())</f>
        <v>3.7581163417232943E-3</v>
      </c>
      <c r="Q3465" s="145">
        <f>IFERROR(_xll.qlIndexFixing(ONIndex1Y,I3465,TRUE,_xll.ohTrigger(RecalcTrigger,Trigger1Y)),NA())</f>
        <v>4.5001656433285575E-3</v>
      </c>
    </row>
    <row r="3466" spans="2:17" x14ac:dyDescent="0.2">
      <c r="B3466" s="39" t="s">
        <v>42</v>
      </c>
      <c r="D3466" s="42">
        <f>_xll.qlCalendarAdvance(Calendar,$D3465,B3466,"f",FALSE)</f>
        <v>64062</v>
      </c>
      <c r="E3466" s="139">
        <f>_xll.qlInterestRateIndexValueDate(IndexON,D3466)</f>
        <v>64062</v>
      </c>
      <c r="F3466" s="155">
        <f>IFERROR(_xll.qlIndexFixing(IndexON,D3466,TRUE,_xll.ohTrigger(RecalcTrigger,TriggerON)),NA())</f>
        <v>4.1100031350271848E-3</v>
      </c>
      <c r="H3466" s="42">
        <f>_xll.qlCalendarAdvance(Calendar,$H3465,B3466,"f",FALSE)</f>
        <v>64062</v>
      </c>
      <c r="I3466" s="139">
        <f>_xll.qlInterestRateIndexValueDate(Index1M,$H3466)</f>
        <v>64066</v>
      </c>
      <c r="J3466" s="144">
        <f>IFERROR(_xll.qlIndexFixing(Index1M,$H3466,TRUE,_xll.ohTrigger(RecalcTrigger,Trigger1M)),NA())</f>
        <v>4.055783313491431E-3</v>
      </c>
      <c r="K3466" s="44">
        <f>IFERROR(_xll.qlIndexFixing(Index3M,H3466,TRUE,_xll.ohTrigger(RecalcTrigger,Trigger3M)),NA())</f>
        <v>4.2967237883514376E-3</v>
      </c>
      <c r="L3466" s="44">
        <f>IFERROR(_xll.qlIndexFixing(Index6M,$H3466,TRUE,_xll.ohTrigger(RecalcTrigger,Trigger6M)),NA())</f>
        <v>3.7305894733273017E-3</v>
      </c>
      <c r="M3466" s="145">
        <f>IFERROR(_xll.qlIndexFixing(Index1Y,$H3466,TRUE,_xll.ohTrigger(RecalcTrigger,Trigger1Y)),NA())</f>
        <v>4.4902492729326955E-3</v>
      </c>
      <c r="N3466" s="144">
        <f>IFERROR(_xll.qlIndexFixing(ONIndex1M,I3466,TRUE,_xll.ohTrigger(RecalcTrigger,Trigger1M)),NA())</f>
        <v>4.0555076489834363E-3</v>
      </c>
      <c r="O3466" s="44">
        <f>IFERROR(_xll.qlIndexFixing(ONIndex3M,I3466,TRUE,_xll.ohTrigger(RecalcTrigger,Trigger3M)),NA())</f>
        <v>4.2965706775621726E-3</v>
      </c>
      <c r="P3466" s="44">
        <f>IFERROR(_xll.qlIndexFixing(ONIndex6M,I3466,TRUE,_xll.ohTrigger(RecalcTrigger,Trigger6M)),NA())</f>
        <v>3.7557719288994207E-3</v>
      </c>
      <c r="Q3466" s="145">
        <f>IFERROR(_xll.qlIndexFixing(ONIndex1Y,I3466,TRUE,_xll.ohTrigger(RecalcTrigger,Trigger1Y)),NA())</f>
        <v>4.4995852426410465E-3</v>
      </c>
    </row>
    <row r="3467" spans="2:17" x14ac:dyDescent="0.2">
      <c r="B3467" s="39" t="s">
        <v>42</v>
      </c>
      <c r="D3467" s="42">
        <f>_xll.qlCalendarAdvance(Calendar,$D3466,B3467,"f",FALSE)</f>
        <v>64069</v>
      </c>
      <c r="E3467" s="139">
        <f>_xll.qlInterestRateIndexValueDate(IndexON,D3467)</f>
        <v>64069</v>
      </c>
      <c r="F3467" s="155">
        <f>IFERROR(_xll.qlIndexFixing(IndexON,D3467,TRUE,_xll.ohTrigger(RecalcTrigger,TriggerON)),NA())</f>
        <v>4.1098076129486572E-3</v>
      </c>
      <c r="H3467" s="42">
        <f>_xll.qlCalendarAdvance(Calendar,$H3466,B3467,"f",FALSE)</f>
        <v>64069</v>
      </c>
      <c r="I3467" s="139">
        <f>_xll.qlInterestRateIndexValueDate(Index1M,$H3467)</f>
        <v>64073</v>
      </c>
      <c r="J3467" s="144">
        <f>IFERROR(_xll.qlIndexFixing(Index1M,$H3467,TRUE,_xll.ohTrigger(RecalcTrigger,Trigger1M)),NA())</f>
        <v>4.0555487027997827E-3</v>
      </c>
      <c r="K3467" s="44">
        <f>IFERROR(_xll.qlIndexFixing(Index3M,H3467,TRUE,_xll.ohTrigger(RecalcTrigger,Trigger3M)),NA())</f>
        <v>4.2963502391372681E-3</v>
      </c>
      <c r="L3467" s="44">
        <f>IFERROR(_xll.qlIndexFixing(Index6M,$H3467,TRUE,_xll.ohTrigger(RecalcTrigger,Trigger6M)),NA())</f>
        <v>3.7285239674503031E-3</v>
      </c>
      <c r="M3467" s="145">
        <f>IFERROR(_xll.qlIndexFixing(Index1Y,$H3467,TRUE,_xll.ohTrigger(RecalcTrigger,Trigger1Y)),NA())</f>
        <v>4.4893973789002211E-3</v>
      </c>
      <c r="N3467" s="144">
        <f>IFERROR(_xll.qlIndexFixing(ONIndex1M,I3467,TRUE,_xll.ohTrigger(RecalcTrigger,Trigger1M)),NA())</f>
        <v>4.0552943053207002E-3</v>
      </c>
      <c r="O3467" s="44">
        <f>IFERROR(_xll.qlIndexFixing(ONIndex3M,I3467,TRUE,_xll.ohTrigger(RecalcTrigger,Trigger3M)),NA())</f>
        <v>4.2962546585112449E-3</v>
      </c>
      <c r="P3467" s="44">
        <f>IFERROR(_xll.qlIndexFixing(ONIndex6M,I3467,TRUE,_xll.ohTrigger(RecalcTrigger,Trigger6M)),NA())</f>
        <v>3.7534381988102439E-3</v>
      </c>
      <c r="Q3467" s="145">
        <f>IFERROR(_xll.qlIndexFixing(ONIndex1Y,I3467,TRUE,_xll.ohTrigger(RecalcTrigger,Trigger1Y)),NA())</f>
        <v>4.4989950850382598E-3</v>
      </c>
    </row>
    <row r="3468" spans="2:17" x14ac:dyDescent="0.2">
      <c r="B3468" s="39" t="s">
        <v>42</v>
      </c>
      <c r="D3468" s="42">
        <f>_xll.qlCalendarAdvance(Calendar,$D3467,B3468,"f",FALSE)</f>
        <v>64076</v>
      </c>
      <c r="E3468" s="139">
        <f>_xll.qlInterestRateIndexValueDate(IndexON,D3468)</f>
        <v>64076</v>
      </c>
      <c r="F3468" s="155">
        <f>IFERROR(_xll.qlIndexFixing(IndexON,D3468,TRUE,_xll.ohTrigger(RecalcTrigger,TriggerON)),NA())</f>
        <v>4.1096040220445218E-3</v>
      </c>
      <c r="H3468" s="42">
        <f>_xll.qlCalendarAdvance(Calendar,$H3467,B3468,"f",FALSE)</f>
        <v>64076</v>
      </c>
      <c r="I3468" s="139">
        <f>_xll.qlInterestRateIndexValueDate(Index1M,$H3468)</f>
        <v>64080</v>
      </c>
      <c r="J3468" s="144">
        <f>IFERROR(_xll.qlIndexFixing(Index1M,$H3468,TRUE,_xll.ohTrigger(RecalcTrigger,Trigger1M)),NA())</f>
        <v>4.0553121738780007E-3</v>
      </c>
      <c r="K3468" s="44">
        <f>IFERROR(_xll.qlIndexFixing(Index3M,H3468,TRUE,_xll.ohTrigger(RecalcTrigger,Trigger3M)),NA())</f>
        <v>4.2959674560659406E-3</v>
      </c>
      <c r="L3468" s="44">
        <f>IFERROR(_xll.qlIndexFixing(Index6M,$H3468,TRUE,_xll.ohTrigger(RecalcTrigger,Trigger6M)),NA())</f>
        <v>3.726334562996285E-3</v>
      </c>
      <c r="M3468" s="145">
        <f>IFERROR(_xll.qlIndexFixing(Index1Y,$H3468,TRUE,_xll.ohTrigger(RecalcTrigger,Trigger1Y)),NA())</f>
        <v>4.488535315932107E-3</v>
      </c>
      <c r="N3468" s="144">
        <f>IFERROR(_xll.qlIndexFixing(ONIndex1M,I3468,TRUE,_xll.ohTrigger(RecalcTrigger,Trigger1M)),NA())</f>
        <v>4.0550726801225068E-3</v>
      </c>
      <c r="O3468" s="44">
        <f>IFERROR(_xll.qlIndexFixing(ONIndex3M,I3468,TRUE,_xll.ohTrigger(RecalcTrigger,Trigger3M)),NA())</f>
        <v>4.2959294950151161E-3</v>
      </c>
      <c r="P3468" s="44">
        <f>IFERROR(_xll.qlIndexFixing(ONIndex6M,I3468,TRUE,_xll.ohTrigger(RecalcTrigger,Trigger6M)),NA())</f>
        <v>3.7511151662439346E-3</v>
      </c>
      <c r="Q3468" s="145">
        <f>IFERROR(_xll.qlIndexFixing(ONIndex1Y,I3468,TRUE,_xll.ohTrigger(RecalcTrigger,Trigger1Y)),NA())</f>
        <v>4.4983951567711955E-3</v>
      </c>
    </row>
    <row r="3469" spans="2:17" x14ac:dyDescent="0.2">
      <c r="B3469" s="39" t="s">
        <v>42</v>
      </c>
      <c r="D3469" s="42">
        <f>_xll.qlCalendarAdvance(Calendar,$D3468,B3469,"f",FALSE)</f>
        <v>64083</v>
      </c>
      <c r="E3469" s="139">
        <f>_xll.qlInterestRateIndexValueDate(IndexON,D3469)</f>
        <v>64083</v>
      </c>
      <c r="F3469" s="155">
        <f>IFERROR(_xll.qlIndexFixing(IndexON,D3469,TRUE,_xll.ohTrigger(RecalcTrigger,TriggerON)),NA())</f>
        <v>4.1093923511237307E-3</v>
      </c>
      <c r="H3469" s="42">
        <f>_xll.qlCalendarAdvance(Calendar,$H3468,B3469,"f",FALSE)</f>
        <v>64083</v>
      </c>
      <c r="I3469" s="139">
        <f>_xll.qlInterestRateIndexValueDate(Index1M,$H3469)</f>
        <v>64087</v>
      </c>
      <c r="J3469" s="144">
        <f>IFERROR(_xll.qlIndexFixing(Index1M,$H3469,TRUE,_xll.ohTrigger(RecalcTrigger,Trigger1M)),NA())</f>
        <v>4.0550673282622185E-3</v>
      </c>
      <c r="K3469" s="44">
        <f>IFERROR(_xll.qlIndexFixing(Index3M,H3469,TRUE,_xll.ohTrigger(RecalcTrigger,Trigger3M)),NA())</f>
        <v>4.2955754263146705E-3</v>
      </c>
      <c r="L3469" s="44">
        <f>IFERROR(_xll.qlIndexFixing(Index6M,$H3469,TRUE,_xll.ohTrigger(RecalcTrigger,Trigger6M)),NA())</f>
        <v>3.7241560846543041E-3</v>
      </c>
      <c r="M3469" s="145">
        <f>IFERROR(_xll.qlIndexFixing(Index1Y,$H3469,TRUE,_xll.ohTrigger(RecalcTrigger,Trigger1Y)),NA())</f>
        <v>4.4876630703042505E-3</v>
      </c>
      <c r="N3469" s="144">
        <f>IFERROR(_xll.qlIndexFixing(ONIndex1M,I3469,TRUE,_xll.ohTrigger(RecalcTrigger,Trigger1M)),NA())</f>
        <v>4.0548427615583194E-3</v>
      </c>
      <c r="O3469" s="44">
        <f>IFERROR(_xll.qlIndexFixing(ONIndex3M,I3469,TRUE,_xll.ohTrigger(RecalcTrigger,Trigger3M)),NA())</f>
        <v>4.2955951745238252E-3</v>
      </c>
      <c r="P3469" s="44">
        <f>IFERROR(_xll.qlIndexFixing(ONIndex6M,I3469,TRUE,_xll.ohTrigger(RecalcTrigger,Trigger6M)),NA())</f>
        <v>3.7488028462284717E-3</v>
      </c>
      <c r="Q3469" s="145">
        <f>IFERROR(_xll.qlIndexFixing(ONIndex1Y,I3469,TRUE,_xll.ohTrigger(RecalcTrigger,Trigger1Y)),NA())</f>
        <v>4.4977854442507237E-3</v>
      </c>
    </row>
    <row r="3470" spans="2:17" x14ac:dyDescent="0.2">
      <c r="B3470" s="39" t="s">
        <v>42</v>
      </c>
      <c r="D3470" s="42">
        <f>_xll.qlCalendarAdvance(Calendar,$D3469,B3470,"f",FALSE)</f>
        <v>64090</v>
      </c>
      <c r="E3470" s="139">
        <f>_xll.qlInterestRateIndexValueDate(IndexON,D3470)</f>
        <v>64090</v>
      </c>
      <c r="F3470" s="155">
        <f>IFERROR(_xll.qlIndexFixing(IndexON,D3470,TRUE,_xll.ohTrigger(RecalcTrigger,TriggerON)),NA())</f>
        <v>4.1091725888353636E-3</v>
      </c>
      <c r="H3470" s="42">
        <f>_xll.qlCalendarAdvance(Calendar,$H3469,B3470,"f",FALSE)</f>
        <v>64090</v>
      </c>
      <c r="I3470" s="139">
        <f>_xll.qlInterestRateIndexValueDate(Index1M,$H3470)</f>
        <v>64094</v>
      </c>
      <c r="J3470" s="144">
        <f>IFERROR(_xll.qlIndexFixing(Index1M,$H3470,TRUE,_xll.ohTrigger(RecalcTrigger,Trigger1M)),NA())</f>
        <v>4.0548141543457206E-3</v>
      </c>
      <c r="K3470" s="44">
        <f>IFERROR(_xll.qlIndexFixing(Index3M,H3470,TRUE,_xll.ohTrigger(RecalcTrigger,Trigger3M)),NA())</f>
        <v>4.2951741370615398E-3</v>
      </c>
      <c r="L3470" s="44">
        <f>IFERROR(_xll.qlIndexFixing(Index6M,$H3470,TRUE,_xll.ohTrigger(RecalcTrigger,Trigger6M)),NA())</f>
        <v>3.7219885474047269E-3</v>
      </c>
      <c r="M3470" s="145">
        <f>IFERROR(_xll.qlIndexFixing(Index1Y,$H3470,TRUE,_xll.ohTrigger(RecalcTrigger,Trigger1Y)),NA())</f>
        <v>4.4867806282921103E-3</v>
      </c>
      <c r="N3470" s="144">
        <f>IFERROR(_xll.qlIndexFixing(ONIndex1M,I3470,TRUE,_xll.ohTrigger(RecalcTrigger,Trigger1M)),NA())</f>
        <v>4.0546045381972817E-3</v>
      </c>
      <c r="O3470" s="44">
        <f>IFERROR(_xll.qlIndexFixing(ONIndex3M,I3470,TRUE,_xll.ohTrigger(RecalcTrigger,Trigger3M)),NA())</f>
        <v>4.2952516841676669E-3</v>
      </c>
      <c r="P3470" s="44">
        <f>IFERROR(_xll.qlIndexFixing(ONIndex6M,I3470,TRUE,_xll.ohTrigger(RecalcTrigger,Trigger6M)),NA())</f>
        <v>3.7465012538717701E-3</v>
      </c>
      <c r="Q3470" s="145">
        <f>IFERROR(_xll.qlIndexFixing(ONIndex1Y,I3470,TRUE,_xll.ohTrigger(RecalcTrigger,Trigger1Y)),NA())</f>
        <v>4.4971659336479064E-3</v>
      </c>
    </row>
    <row r="3471" spans="2:17" x14ac:dyDescent="0.2">
      <c r="B3471" s="39" t="s">
        <v>42</v>
      </c>
      <c r="D3471" s="42">
        <f>_xll.qlCalendarAdvance(Calendar,$D3470,B3471,"f",FALSE)</f>
        <v>64097</v>
      </c>
      <c r="E3471" s="139">
        <f>_xll.qlInterestRateIndexValueDate(IndexON,D3471)</f>
        <v>64097</v>
      </c>
      <c r="F3471" s="155">
        <f>IFERROR(_xll.qlIndexFixing(IndexON,D3471,TRUE,_xll.ohTrigger(RecalcTrigger,TriggerON)),NA())</f>
        <v>4.1089447238285004E-3</v>
      </c>
      <c r="H3471" s="42">
        <f>_xll.qlCalendarAdvance(Calendar,$H3470,B3471,"f",FALSE)</f>
        <v>64097</v>
      </c>
      <c r="I3471" s="139">
        <f>_xll.qlInterestRateIndexValueDate(Index1M,$H3471)</f>
        <v>64101</v>
      </c>
      <c r="J3471" s="144">
        <f>IFERROR(_xll.qlIndexFixing(Index1M,$H3471,TRUE,_xll.ohTrigger(RecalcTrigger,Trigger1M)),NA())</f>
        <v>4.0545560380746536E-3</v>
      </c>
      <c r="K3471" s="44">
        <f>IFERROR(_xll.qlIndexFixing(Index3M,H3471,TRUE,_xll.ohTrigger(RecalcTrigger,Trigger3M)),NA())</f>
        <v>4.2947635754854987E-3</v>
      </c>
      <c r="L3471" s="44">
        <f>IFERROR(_xll.qlIndexFixing(Index6M,$H3471,TRUE,_xll.ohTrigger(RecalcTrigger,Trigger6M)),NA())</f>
        <v>3.7195700509452209E-3</v>
      </c>
      <c r="M3471" s="145">
        <f>IFERROR(_xll.qlIndexFixing(Index1Y,$H3471,TRUE,_xll.ohTrigger(RecalcTrigger,Trigger1Y)),NA())</f>
        <v>4.4858879761715837E-3</v>
      </c>
      <c r="N3471" s="144">
        <f>IFERROR(_xll.qlIndexFixing(ONIndex1M,I3471,TRUE,_xll.ohTrigger(RecalcTrigger,Trigger1M)),NA())</f>
        <v>4.0543579983687295E-3</v>
      </c>
      <c r="O3471" s="44">
        <f>IFERROR(_xll.qlIndexFixing(ONIndex3M,I3471,TRUE,_xll.ohTrigger(RecalcTrigger,Trigger3M)),NA())</f>
        <v>4.2948990111568719E-3</v>
      </c>
      <c r="P3471" s="44">
        <f>IFERROR(_xll.qlIndexFixing(ONIndex6M,I3471,TRUE,_xll.ohTrigger(RecalcTrigger,Trigger6M)),NA())</f>
        <v>3.7442104041218727E-3</v>
      </c>
      <c r="Q3471" s="145">
        <f>IFERROR(_xll.qlIndexFixing(ONIndex1Y,I3471,TRUE,_xll.ohTrigger(RecalcTrigger,Trigger1Y)),NA())</f>
        <v>4.4965366114535499E-3</v>
      </c>
    </row>
    <row r="3472" spans="2:17" x14ac:dyDescent="0.2">
      <c r="B3472" s="39" t="s">
        <v>42</v>
      </c>
      <c r="D3472" s="42">
        <f>_xll.qlCalendarAdvance(Calendar,$D3471,B3472,"f",FALSE)</f>
        <v>64104</v>
      </c>
      <c r="E3472" s="139">
        <f>_xll.qlInterestRateIndexValueDate(IndexON,D3472)</f>
        <v>64104</v>
      </c>
      <c r="F3472" s="155">
        <f>IFERROR(_xll.qlIndexFixing(IndexON,D3472,TRUE,_xll.ohTrigger(RecalcTrigger,TriggerON)),NA())</f>
        <v>4.1087087447522208E-3</v>
      </c>
      <c r="H3472" s="42">
        <f>_xll.qlCalendarAdvance(Calendar,$H3471,B3472,"f",FALSE)</f>
        <v>64104</v>
      </c>
      <c r="I3472" s="139">
        <f>_xll.qlInterestRateIndexValueDate(Index1M,$H3472)</f>
        <v>64108</v>
      </c>
      <c r="J3472" s="144">
        <f>IFERROR(_xll.qlIndexFixing(Index1M,$H3472,TRUE,_xll.ohTrigger(RecalcTrigger,Trigger1M)),NA())</f>
        <v>4.054285572112769E-3</v>
      </c>
      <c r="K3472" s="44">
        <f>IFERROR(_xll.qlIndexFixing(Index3M,H3472,TRUE,_xll.ohTrigger(RecalcTrigger,Trigger3M)),NA())</f>
        <v>4.2943437287602864E-3</v>
      </c>
      <c r="L3472" s="44">
        <f>IFERROR(_xll.qlIndexFixing(Index6M,$H3472,TRUE,_xll.ohTrigger(RecalcTrigger,Trigger6M)),NA())</f>
        <v>3.7175561290595568E-3</v>
      </c>
      <c r="M3472" s="145">
        <f>IFERROR(_xll.qlIndexFixing(Index1Y,$H3472,TRUE,_xll.ohTrigger(RecalcTrigger,Trigger1Y)),NA())</f>
        <v>4.4849851002185656E-3</v>
      </c>
      <c r="N3472" s="144">
        <f>IFERROR(_xll.qlIndexFixing(ONIndex1M,I3472,TRUE,_xll.ohTrigger(RecalcTrigger,Trigger1M)),NA())</f>
        <v>4.0541031304019981E-3</v>
      </c>
      <c r="O3472" s="44">
        <f>IFERROR(_xll.qlIndexFixing(ONIndex3M,I3472,TRUE,_xll.ohTrigger(RecalcTrigger,Trigger3M)),NA())</f>
        <v>4.2945371425417989E-3</v>
      </c>
      <c r="P3472" s="44">
        <f>IFERROR(_xll.qlIndexFixing(ONIndex6M,I3472,TRUE,_xll.ohTrigger(RecalcTrigger,Trigger6M)),NA())</f>
        <v>3.7419303120866942E-3</v>
      </c>
      <c r="Q3472" s="145">
        <f>IFERROR(_xll.qlIndexFixing(ONIndex1Y,I3472,TRUE,_xll.ohTrigger(RecalcTrigger,Trigger1Y)),NA())</f>
        <v>4.4958974638387161E-3</v>
      </c>
    </row>
    <row r="3473" spans="2:17" x14ac:dyDescent="0.2">
      <c r="B3473" s="39" t="s">
        <v>42</v>
      </c>
      <c r="D3473" s="42">
        <f>_xll.qlCalendarAdvance(Calendar,$D3472,B3473,"f",FALSE)</f>
        <v>64111</v>
      </c>
      <c r="E3473" s="139">
        <f>_xll.qlInterestRateIndexValueDate(IndexON,D3473)</f>
        <v>64111</v>
      </c>
      <c r="F3473" s="155">
        <f>IFERROR(_xll.qlIndexFixing(IndexON,D3473,TRUE,_xll.ohTrigger(RecalcTrigger,TriggerON)),NA())</f>
        <v>4.1084646403355407E-3</v>
      </c>
      <c r="H3473" s="42">
        <f>_xll.qlCalendarAdvance(Calendar,$H3472,B3473,"f",FALSE)</f>
        <v>64111</v>
      </c>
      <c r="I3473" s="139">
        <f>_xll.qlInterestRateIndexValueDate(Index1M,$H3473)</f>
        <v>64115</v>
      </c>
      <c r="J3473" s="144">
        <f>IFERROR(_xll.qlIndexFixing(Index1M,$H3473,TRUE,_xll.ohTrigger(RecalcTrigger,Trigger1M)),NA())</f>
        <v>4.0540067421059433E-3</v>
      </c>
      <c r="K3473" s="44">
        <f>IFERROR(_xll.qlIndexFixing(Index3M,H3473,TRUE,_xll.ohTrigger(RecalcTrigger,Trigger3M)),NA())</f>
        <v>4.2939145840674613E-3</v>
      </c>
      <c r="L3473" s="44">
        <f>IFERROR(_xll.qlIndexFixing(Index6M,$H3473,TRUE,_xll.ohTrigger(RecalcTrigger,Trigger6M)),NA())</f>
        <v>3.7154222729308059E-3</v>
      </c>
      <c r="M3473" s="145">
        <f>IFERROR(_xll.qlIndexFixing(Index1Y,$H3473,TRUE,_xll.ohTrigger(RecalcTrigger,Trigger1Y)),NA())</f>
        <v>4.4840719867104816E-3</v>
      </c>
      <c r="N3473" s="144">
        <f>IFERROR(_xll.qlIndexFixing(ONIndex1M,I3473,TRUE,_xll.ohTrigger(RecalcTrigger,Trigger1M)),NA())</f>
        <v>4.0538399227862953E-3</v>
      </c>
      <c r="O3473" s="44">
        <f>IFERROR(_xll.qlIndexFixing(ONIndex3M,I3473,TRUE,_xll.ohTrigger(RecalcTrigger,Trigger3M)),NA())</f>
        <v>4.2941660656126146E-3</v>
      </c>
      <c r="P3473" s="44">
        <f>IFERROR(_xll.qlIndexFixing(ONIndex6M,I3473,TRUE,_xll.ohTrigger(RecalcTrigger,Trigger6M)),NA())</f>
        <v>3.7396609923945334E-3</v>
      </c>
      <c r="Q3473" s="145">
        <f>IFERROR(_xll.qlIndexFixing(ONIndex1Y,I3473,TRUE,_xll.ohTrigger(RecalcTrigger,Trigger1Y)),NA())</f>
        <v>4.4952484772142753E-3</v>
      </c>
    </row>
    <row r="3474" spans="2:17" x14ac:dyDescent="0.2">
      <c r="B3474" s="39" t="s">
        <v>42</v>
      </c>
      <c r="D3474" s="42">
        <f>_xll.qlCalendarAdvance(Calendar,$D3473,B3474,"f",FALSE)</f>
        <v>64118</v>
      </c>
      <c r="E3474" s="139">
        <f>_xll.qlInterestRateIndexValueDate(IndexON,D3474)</f>
        <v>64118</v>
      </c>
      <c r="F3474" s="155">
        <f>IFERROR(_xll.qlIndexFixing(IndexON,D3474,TRUE,_xll.ohTrigger(RecalcTrigger,TriggerON)),NA())</f>
        <v>4.1082123992275399E-3</v>
      </c>
      <c r="H3474" s="42">
        <f>_xll.qlCalendarAdvance(Calendar,$H3473,B3474,"f",FALSE)</f>
        <v>64118</v>
      </c>
      <c r="I3474" s="139">
        <f>_xll.qlInterestRateIndexValueDate(Index1M,$H3474)</f>
        <v>64122</v>
      </c>
      <c r="J3474" s="144">
        <f>IFERROR(_xll.qlIndexFixing(Index1M,$H3474,TRUE,_xll.ohTrigger(RecalcTrigger,Trigger1M)),NA())</f>
        <v>4.0537195364505566E-3</v>
      </c>
      <c r="K3474" s="44">
        <f>IFERROR(_xll.qlIndexFixing(Index3M,H3474,TRUE,_xll.ohTrigger(RecalcTrigger,Trigger3M)),NA())</f>
        <v>4.2934761285807616E-3</v>
      </c>
      <c r="L3474" s="44">
        <f>IFERROR(_xll.qlIndexFixing(Index6M,$H3474,TRUE,_xll.ohTrigger(RecalcTrigger,Trigger6M)),NA())</f>
        <v>3.7132994190116333E-3</v>
      </c>
      <c r="M3474" s="145">
        <f>IFERROR(_xll.qlIndexFixing(Index1Y,$H3474,TRUE,_xll.ohTrigger(RecalcTrigger,Trigger1Y)),NA())</f>
        <v>4.4831486219236646E-3</v>
      </c>
      <c r="N3474" s="144">
        <f>IFERROR(_xll.qlIndexFixing(ONIndex1M,I3474,TRUE,_xll.ohTrigger(RecalcTrigger,Trigger1M)),NA())</f>
        <v>4.0535683639308928E-3</v>
      </c>
      <c r="O3474" s="44">
        <f>IFERROR(_xll.qlIndexFixing(ONIndex3M,I3474,TRUE,_xll.ohTrigger(RecalcTrigger,Trigger3M)),NA())</f>
        <v>4.2937857675795499E-3</v>
      </c>
      <c r="P3474" s="44">
        <f>IFERROR(_xll.qlIndexFixing(ONIndex6M,I3474,TRUE,_xll.ohTrigger(RecalcTrigger,Trigger6M)),NA())</f>
        <v>3.7374024602332412E-3</v>
      </c>
      <c r="Q3474" s="145">
        <f>IFERROR(_xll.qlIndexFixing(ONIndex1Y,I3474,TRUE,_xll.ohTrigger(RecalcTrigger,Trigger1Y)),NA())</f>
        <v>4.4945896378312256E-3</v>
      </c>
    </row>
    <row r="3475" spans="2:17" x14ac:dyDescent="0.2">
      <c r="B3475" s="39" t="s">
        <v>42</v>
      </c>
      <c r="D3475" s="42">
        <f>_xll.qlCalendarAdvance(Calendar,$D3474,B3475,"f",FALSE)</f>
        <v>64125</v>
      </c>
      <c r="E3475" s="139">
        <f>_xll.qlInterestRateIndexValueDate(IndexON,D3475)</f>
        <v>64125</v>
      </c>
      <c r="F3475" s="155">
        <f>IFERROR(_xll.qlIndexFixing(IndexON,D3475,TRUE,_xll.ohTrigger(RecalcTrigger,TriggerON)),NA())</f>
        <v>4.1079520102371703E-3</v>
      </c>
      <c r="H3475" s="42">
        <f>_xll.qlCalendarAdvance(Calendar,$H3474,B3475,"f",FALSE)</f>
        <v>64125</v>
      </c>
      <c r="I3475" s="139">
        <f>_xll.qlInterestRateIndexValueDate(Index1M,$H3475)</f>
        <v>64129</v>
      </c>
      <c r="J3475" s="144">
        <f>IFERROR(_xll.qlIndexFixing(Index1M,$H3475,TRUE,_xll.ohTrigger(RecalcTrigger,Trigger1M)),NA())</f>
        <v>4.0534239435429864E-3</v>
      </c>
      <c r="K3475" s="44">
        <f>IFERROR(_xll.qlIndexFixing(Index3M,H3475,TRUE,_xll.ohTrigger(RecalcTrigger,Trigger3M)),NA())</f>
        <v>4.2930283494800065E-3</v>
      </c>
      <c r="L3475" s="44">
        <f>IFERROR(_xll.qlIndexFixing(Index6M,$H3475,TRUE,_xll.ohTrigger(RecalcTrigger,Trigger6M)),NA())</f>
        <v>3.7111875822817952E-3</v>
      </c>
      <c r="M3475" s="145">
        <f>IFERROR(_xll.qlIndexFixing(Index1Y,$H3475,TRUE,_xll.ohTrigger(RecalcTrigger,Trigger1Y)),NA())</f>
        <v>4.4822149921359767E-3</v>
      </c>
      <c r="N3475" s="144">
        <f>IFERROR(_xll.qlIndexFixing(ONIndex1M,I3475,TRUE,_xll.ohTrigger(RecalcTrigger,Trigger1M)),NA())</f>
        <v>4.05328844208519E-3</v>
      </c>
      <c r="O3475" s="44">
        <f>IFERROR(_xll.qlIndexFixing(ONIndex3M,I3475,TRUE,_xll.ohTrigger(RecalcTrigger,Trigger3M)),NA())</f>
        <v>4.2933962357327715E-3</v>
      </c>
      <c r="P3475" s="44">
        <f>IFERROR(_xll.qlIndexFixing(ONIndex6M,I3475,TRUE,_xll.ohTrigger(RecalcTrigger,Trigger6M)),NA())</f>
        <v>3.7351547307906685E-3</v>
      </c>
      <c r="Q3475" s="145">
        <f>IFERROR(_xll.qlIndexFixing(ONIndex1Y,I3475,TRUE,_xll.ohTrigger(RecalcTrigger,Trigger1Y)),NA())</f>
        <v>4.4939209319405649E-3</v>
      </c>
    </row>
    <row r="3476" spans="2:17" x14ac:dyDescent="0.2">
      <c r="B3476" s="39" t="s">
        <v>42</v>
      </c>
      <c r="D3476" s="42">
        <f>_xll.qlCalendarAdvance(Calendar,$D3475,B3476,"f",FALSE)</f>
        <v>64132</v>
      </c>
      <c r="E3476" s="139">
        <f>_xll.qlInterestRateIndexValueDate(IndexON,D3476)</f>
        <v>64132</v>
      </c>
      <c r="F3476" s="155">
        <f>IFERROR(_xll.qlIndexFixing(IndexON,D3476,TRUE,_xll.ohTrigger(RecalcTrigger,TriggerON)),NA())</f>
        <v>4.1076834618536395E-3</v>
      </c>
      <c r="H3476" s="42">
        <f>_xll.qlCalendarAdvance(Calendar,$H3475,B3476,"f",FALSE)</f>
        <v>64132</v>
      </c>
      <c r="I3476" s="139">
        <f>_xll.qlInterestRateIndexValueDate(Index1M,$H3476)</f>
        <v>64136</v>
      </c>
      <c r="J3476" s="144">
        <f>IFERROR(_xll.qlIndexFixing(Index1M,$H3476,TRUE,_xll.ohTrigger(RecalcTrigger,Trigger1M)),NA())</f>
        <v>4.0531199517718757E-3</v>
      </c>
      <c r="K3476" s="44">
        <f>IFERROR(_xll.qlIndexFixing(Index3M,H3476,TRUE,_xll.ohTrigger(RecalcTrigger,Trigger3M)),NA())</f>
        <v>4.292571233943279E-3</v>
      </c>
      <c r="L3476" s="44">
        <f>IFERROR(_xll.qlIndexFixing(Index6M,$H3476,TRUE,_xll.ohTrigger(RecalcTrigger,Trigger6M)),NA())</f>
        <v>3.7090867777210489E-3</v>
      </c>
      <c r="M3476" s="145">
        <f>IFERROR(_xll.qlIndexFixing(Index1Y,$H3476,TRUE,_xll.ohTrigger(RecalcTrigger,Trigger1Y)),NA())</f>
        <v>4.4812710836248416E-3</v>
      </c>
      <c r="N3476" s="144">
        <f>IFERROR(_xll.qlIndexFixing(ONIndex1M,I3476,TRUE,_xll.ohTrigger(RecalcTrigger,Trigger1M)),NA())</f>
        <v>4.0530001458982667E-3</v>
      </c>
      <c r="O3476" s="44">
        <f>IFERROR(_xll.qlIndexFixing(ONIndex3M,I3476,TRUE,_xll.ohTrigger(RecalcTrigger,Trigger3M)),NA())</f>
        <v>4.2929974570427021E-3</v>
      </c>
      <c r="P3476" s="44">
        <f>IFERROR(_xll.qlIndexFixing(ONIndex6M,I3476,TRUE,_xll.ohTrigger(RecalcTrigger,Trigger6M)),NA())</f>
        <v>3.732917818695114E-3</v>
      </c>
      <c r="Q3476" s="145">
        <f>IFERROR(_xll.qlIndexFixing(ONIndex1Y,I3476,TRUE,_xll.ohTrigger(RecalcTrigger,Trigger1Y)),NA())</f>
        <v>4.4932423459531634E-3</v>
      </c>
    </row>
    <row r="3477" spans="2:17" x14ac:dyDescent="0.2">
      <c r="B3477" s="39" t="s">
        <v>42</v>
      </c>
      <c r="D3477" s="42">
        <f>_xll.qlCalendarAdvance(Calendar,$D3476,B3477,"f",FALSE)</f>
        <v>64139</v>
      </c>
      <c r="E3477" s="139">
        <f>_xll.qlInterestRateIndexValueDate(IndexON,D3477)</f>
        <v>64139</v>
      </c>
      <c r="F3477" s="155">
        <f>IFERROR(_xll.qlIndexFixing(IndexON,D3477,TRUE,_xll.ohTrigger(RecalcTrigger,TriggerON)),NA())</f>
        <v>4.1074067428858996E-3</v>
      </c>
      <c r="H3477" s="42">
        <f>_xll.qlCalendarAdvance(Calendar,$H3476,B3477,"f",FALSE)</f>
        <v>64139</v>
      </c>
      <c r="I3477" s="139">
        <f>_xll.qlInterestRateIndexValueDate(Index1M,$H3477)</f>
        <v>64143</v>
      </c>
      <c r="J3477" s="144">
        <f>IFERROR(_xll.qlIndexFixing(Index1M,$H3477,TRUE,_xll.ohTrigger(RecalcTrigger,Trigger1M)),NA())</f>
        <v>4.0528075495336038E-3</v>
      </c>
      <c r="K3477" s="44">
        <f>IFERROR(_xll.qlIndexFixing(Index3M,H3477,TRUE,_xll.ohTrigger(RecalcTrigger,Trigger3M)),NA())</f>
        <v>4.2921047691469247E-3</v>
      </c>
      <c r="L3477" s="44">
        <f>IFERROR(_xll.qlIndexFixing(Index6M,$H3477,TRUE,_xll.ohTrigger(RecalcTrigger,Trigger6M)),NA())</f>
        <v>3.7069970203117567E-3</v>
      </c>
      <c r="M3477" s="145">
        <f>IFERROR(_xll.qlIndexFixing(Index1Y,$H3477,TRUE,_xll.ohTrigger(RecalcTrigger,Trigger1Y)),NA())</f>
        <v>4.480316882668779E-3</v>
      </c>
      <c r="N3477" s="144">
        <f>IFERROR(_xll.qlIndexFixing(ONIndex1M,I3477,TRUE,_xll.ohTrigger(RecalcTrigger,Trigger1M)),NA())</f>
        <v>4.0527034634596504E-3</v>
      </c>
      <c r="O3477" s="44">
        <f>IFERROR(_xll.qlIndexFixing(ONIndex3M,I3477,TRUE,_xll.ohTrigger(RecalcTrigger,Trigger3M)),NA())</f>
        <v>4.2925894187195723E-3</v>
      </c>
      <c r="P3477" s="44">
        <f>IFERROR(_xll.qlIndexFixing(ONIndex6M,I3477,TRUE,_xll.ohTrigger(RecalcTrigger,Trigger6M)),NA())</f>
        <v>3.7306917391344285E-3</v>
      </c>
      <c r="Q3477" s="145">
        <f>IFERROR(_xll.qlIndexFixing(ONIndex1Y,I3477,TRUE,_xll.ohTrigger(RecalcTrigger,Trigger1Y)),NA())</f>
        <v>4.4925538662798914E-3</v>
      </c>
    </row>
    <row r="3478" spans="2:17" x14ac:dyDescent="0.2">
      <c r="B3478" s="39" t="s">
        <v>42</v>
      </c>
      <c r="D3478" s="42">
        <f>_xll.qlCalendarAdvance(Calendar,$D3477,B3478,"f",FALSE)</f>
        <v>64146</v>
      </c>
      <c r="E3478" s="139">
        <f>_xll.qlInterestRateIndexValueDate(IndexON,D3478)</f>
        <v>64146</v>
      </c>
      <c r="F3478" s="155">
        <f>IFERROR(_xll.qlIndexFixing(IndexON,D3478,TRUE,_xll.ohTrigger(RecalcTrigger,TriggerON)),NA())</f>
        <v>4.1071218419030942E-3</v>
      </c>
      <c r="H3478" s="42">
        <f>_xll.qlCalendarAdvance(Calendar,$H3477,B3478,"f",FALSE)</f>
        <v>64146</v>
      </c>
      <c r="I3478" s="139">
        <f>_xll.qlInterestRateIndexValueDate(Index1M,$H3478)</f>
        <v>64150</v>
      </c>
      <c r="J3478" s="144">
        <f>IFERROR(_xll.qlIndexFixing(Index1M,$H3478,TRUE,_xll.ohTrigger(RecalcTrigger,Trigger1M)),NA())</f>
        <v>4.0524867252245489E-3</v>
      </c>
      <c r="K3478" s="44">
        <f>IFERROR(_xll.qlIndexFixing(Index3M,H3478,TRUE,_xll.ohTrigger(RecalcTrigger,Trigger3M)),NA())</f>
        <v>4.2916289422690254E-3</v>
      </c>
      <c r="L3478" s="44">
        <f>IFERROR(_xll.qlIndexFixing(Index6M,$H3478,TRUE,_xll.ohTrigger(RecalcTrigger,Trigger6M)),NA())</f>
        <v>3.7049183250323723E-3</v>
      </c>
      <c r="M3478" s="145">
        <f>IFERROR(_xll.qlIndexFixing(Index1Y,$H3478,TRUE,_xll.ohTrigger(RecalcTrigger,Trigger1Y)),NA())</f>
        <v>4.4793523755458659E-3</v>
      </c>
      <c r="N3478" s="144">
        <f>IFERROR(_xll.qlIndexFixing(ONIndex1M,I3478,TRUE,_xll.ohTrigger(RecalcTrigger,Trigger1M)),NA())</f>
        <v>4.0523983834983568E-3</v>
      </c>
      <c r="O3478" s="44">
        <f>IFERROR(_xll.qlIndexFixing(ONIndex3M,I3478,TRUE,_xll.ohTrigger(RecalcTrigger,Trigger3M)),NA())</f>
        <v>4.2921721080535491E-3</v>
      </c>
      <c r="P3478" s="44">
        <f>IFERROR(_xll.qlIndexFixing(ONIndex6M,I3478,TRUE,_xll.ohTrigger(RecalcTrigger,Trigger6M)),NA())</f>
        <v>3.7284765071365911E-3</v>
      </c>
      <c r="Q3478" s="145">
        <f>IFERROR(_xll.qlIndexFixing(ONIndex1Y,I3478,TRUE,_xll.ohTrigger(RecalcTrigger,Trigger1Y)),NA())</f>
        <v>4.4918554789319387E-3</v>
      </c>
    </row>
    <row r="3479" spans="2:17" x14ac:dyDescent="0.2">
      <c r="B3479" s="39" t="s">
        <v>42</v>
      </c>
      <c r="D3479" s="42">
        <f>_xll.qlCalendarAdvance(Calendar,$D3478,B3479,"f",FALSE)</f>
        <v>64153</v>
      </c>
      <c r="E3479" s="139">
        <f>_xll.qlInterestRateIndexValueDate(IndexON,D3479)</f>
        <v>64153</v>
      </c>
      <c r="F3479" s="155">
        <f>IFERROR(_xll.qlIndexFixing(IndexON,D3479,TRUE,_xll.ohTrigger(RecalcTrigger,TriggerON)),NA())</f>
        <v>4.1068287477141752E-3</v>
      </c>
      <c r="H3479" s="42">
        <f>_xll.qlCalendarAdvance(Calendar,$H3478,B3479,"f",FALSE)</f>
        <v>64153</v>
      </c>
      <c r="I3479" s="139">
        <f>_xll.qlInterestRateIndexValueDate(Index1M,$H3479)</f>
        <v>64157</v>
      </c>
      <c r="J3479" s="144">
        <f>IFERROR(_xll.qlIndexFixing(Index1M,$H3479,TRUE,_xll.ohTrigger(RecalcTrigger,Trigger1M)),NA())</f>
        <v>4.0521574672333551E-3</v>
      </c>
      <c r="K3479" s="44">
        <f>IFERROR(_xll.qlIndexFixing(Index3M,H3479,TRUE,_xll.ohTrigger(RecalcTrigger,Trigger3M)),NA())</f>
        <v>4.2911437404894014E-3</v>
      </c>
      <c r="L3479" s="44">
        <f>IFERROR(_xll.qlIndexFixing(Index6M,$H3479,TRUE,_xll.ohTrigger(RecalcTrigger,Trigger6M)),NA())</f>
        <v>3.7028507068665624E-3</v>
      </c>
      <c r="M3479" s="145">
        <f>IFERROR(_xll.qlIndexFixing(Index1Y,$H3479,TRUE,_xll.ohTrigger(RecalcTrigger,Trigger1Y)),NA())</f>
        <v>4.4783775485354961E-3</v>
      </c>
      <c r="N3479" s="144">
        <f>IFERROR(_xll.qlIndexFixing(ONIndex1M,I3479,TRUE,_xll.ohTrigger(RecalcTrigger,Trigger1M)),NA())</f>
        <v>4.0520848941838494E-3</v>
      </c>
      <c r="O3479" s="44">
        <f>IFERROR(_xll.qlIndexFixing(ONIndex3M,I3479,TRUE,_xll.ohTrigger(RecalcTrigger,Trigger3M)),NA())</f>
        <v>4.2917455122548631E-3</v>
      </c>
      <c r="P3479" s="44">
        <f>IFERROR(_xll.qlIndexFixing(ONIndex6M,I3479,TRUE,_xll.ohTrigger(RecalcTrigger,Trigger6M)),NA())</f>
        <v>3.7262721376496444E-3</v>
      </c>
      <c r="Q3479" s="145">
        <f>IFERROR(_xll.qlIndexFixing(ONIndex1Y,I3479,TRUE,_xll.ohTrigger(RecalcTrigger,Trigger1Y)),NA())</f>
        <v>4.4911471704001116E-3</v>
      </c>
    </row>
    <row r="3480" spans="2:17" x14ac:dyDescent="0.2">
      <c r="B3480" s="39" t="s">
        <v>42</v>
      </c>
      <c r="D3480" s="42">
        <f>_xll.qlCalendarAdvance(Calendar,$D3479,B3480,"f",FALSE)</f>
        <v>64160</v>
      </c>
      <c r="E3480" s="139">
        <f>_xll.qlInterestRateIndexValueDate(IndexON,D3480)</f>
        <v>64160</v>
      </c>
      <c r="F3480" s="155">
        <f>IFERROR(_xll.qlIndexFixing(IndexON,D3480,TRUE,_xll.ohTrigger(RecalcTrigger,TriggerON)),NA())</f>
        <v>4.1065274489682224E-3</v>
      </c>
      <c r="H3480" s="42">
        <f>_xll.qlCalendarAdvance(Calendar,$H3479,B3480,"f",FALSE)</f>
        <v>64160</v>
      </c>
      <c r="I3480" s="139">
        <f>_xll.qlInterestRateIndexValueDate(Index1M,$H3480)</f>
        <v>64164</v>
      </c>
      <c r="J3480" s="144">
        <f>IFERROR(_xll.qlIndexFixing(Index1M,$H3480,TRUE,_xll.ohTrigger(RecalcTrigger,Trigger1M)),NA())</f>
        <v>4.0518218052945087E-3</v>
      </c>
      <c r="K3480" s="44">
        <f>IFERROR(_xll.qlIndexFixing(Index3M,H3480,TRUE,_xll.ohTrigger(RecalcTrigger,Trigger3M)),NA())</f>
        <v>4.2906606931280272E-3</v>
      </c>
      <c r="L3480" s="44">
        <f>IFERROR(_xll.qlIndexFixing(Index6M,$H3480,TRUE,_xll.ohTrigger(RecalcTrigger,Trigger6M)),NA())</f>
        <v>3.7010423538815333E-3</v>
      </c>
      <c r="M3480" s="145">
        <f>IFERROR(_xll.qlIndexFixing(Index1Y,$H3480,TRUE,_xll.ohTrigger(RecalcTrigger,Trigger1Y)),NA())</f>
        <v>4.4773923879164023E-3</v>
      </c>
      <c r="N3480" s="144">
        <f>IFERROR(_xll.qlIndexFixing(ONIndex1M,I3480,TRUE,_xll.ohTrigger(RecalcTrigger,Trigger1M)),NA())</f>
        <v>4.0517629839253999E-3</v>
      </c>
      <c r="O3480" s="44">
        <f>IFERROR(_xll.qlIndexFixing(ONIndex3M,I3480,TRUE,_xll.ohTrigger(RecalcTrigger,Trigger3M)),NA())</f>
        <v>4.2913096184538091E-3</v>
      </c>
      <c r="P3480" s="44">
        <f>IFERROR(_xll.qlIndexFixing(ONIndex6M,I3480,TRUE,_xll.ohTrigger(RecalcTrigger,Trigger6M)),NA())</f>
        <v>3.7240786455416952E-3</v>
      </c>
      <c r="Q3480" s="145">
        <f>IFERROR(_xll.qlIndexFixing(ONIndex1Y,I3480,TRUE,_xll.ohTrigger(RecalcTrigger,Trigger1Y)),NA())</f>
        <v>4.4904289270153441E-3</v>
      </c>
    </row>
    <row r="3481" spans="2:17" x14ac:dyDescent="0.2">
      <c r="B3481" s="39" t="s">
        <v>42</v>
      </c>
      <c r="D3481" s="42">
        <f>_xll.qlCalendarAdvance(Calendar,$D3480,B3481,"f",FALSE)</f>
        <v>64167</v>
      </c>
      <c r="E3481" s="139">
        <f>_xll.qlInterestRateIndexValueDate(IndexON,D3481)</f>
        <v>64167</v>
      </c>
      <c r="F3481" s="155">
        <f>IFERROR(_xll.qlIndexFixing(IndexON,D3481,TRUE,_xll.ohTrigger(RecalcTrigger,TriggerON)),NA())</f>
        <v>4.1062179343942518E-3</v>
      </c>
      <c r="H3481" s="42">
        <f>_xll.qlCalendarAdvance(Calendar,$H3480,B3481,"f",FALSE)</f>
        <v>64167</v>
      </c>
      <c r="I3481" s="139">
        <f>_xll.qlInterestRateIndexValueDate(Index1M,$H3481)</f>
        <v>64171</v>
      </c>
      <c r="J3481" s="144">
        <f>IFERROR(_xll.qlIndexFixing(Index1M,$H3481,TRUE,_xll.ohTrigger(RecalcTrigger,Trigger1M)),NA())</f>
        <v>4.0514762540668769E-3</v>
      </c>
      <c r="K3481" s="44">
        <f>IFERROR(_xll.qlIndexFixing(Index3M,H3481,TRUE,_xll.ohTrigger(RecalcTrigger,Trigger3M)),NA())</f>
        <v>4.2901573829599781E-3</v>
      </c>
      <c r="L3481" s="44">
        <f>IFERROR(_xll.qlIndexFixing(Index6M,$H3481,TRUE,_xll.ohTrigger(RecalcTrigger,Trigger6M)),NA())</f>
        <v>3.6989953799390967E-3</v>
      </c>
      <c r="M3481" s="145">
        <f>IFERROR(_xll.qlIndexFixing(Index1Y,$H3481,TRUE,_xll.ohTrigger(RecalcTrigger,Trigger1Y)),NA())</f>
        <v>4.4763968799688501E-3</v>
      </c>
      <c r="N3481" s="144">
        <f>IFERROR(_xll.qlIndexFixing(ONIndex1M,I3481,TRUE,_xll.ohTrigger(RecalcTrigger,Trigger1M)),NA())</f>
        <v>4.0514326412122159E-3</v>
      </c>
      <c r="O3481" s="44">
        <f>IFERROR(_xll.qlIndexFixing(ONIndex3M,I3481,TRUE,_xll.ohTrigger(RecalcTrigger,Trigger3M)),NA())</f>
        <v>4.2908644137806817E-3</v>
      </c>
      <c r="P3481" s="44">
        <f>IFERROR(_xll.qlIndexFixing(ONIndex6M,I3481,TRUE,_xll.ohTrigger(RecalcTrigger,Trigger6M)),NA())</f>
        <v>3.7218960459206585E-3</v>
      </c>
      <c r="Q3481" s="145">
        <f>IFERROR(_xll.qlIndexFixing(ONIndex1Y,I3481,TRUE,_xll.ohTrigger(RecalcTrigger,Trigger1Y)),NA())</f>
        <v>4.4897007351085705E-3</v>
      </c>
    </row>
    <row r="3482" spans="2:17" x14ac:dyDescent="0.2">
      <c r="B3482" s="39" t="s">
        <v>42</v>
      </c>
      <c r="D3482" s="42">
        <f>_xll.qlCalendarAdvance(Calendar,$D3481,B3482,"f",FALSE)</f>
        <v>64174</v>
      </c>
      <c r="E3482" s="139">
        <f>_xll.qlInterestRateIndexValueDate(IndexON,D3482)</f>
        <v>64174</v>
      </c>
      <c r="F3482" s="155">
        <f>IFERROR(_xll.qlIndexFixing(IndexON,D3482,TRUE,_xll.ohTrigger(RecalcTrigger,TriggerON)),NA())</f>
        <v>4.1059001924814709E-3</v>
      </c>
      <c r="H3482" s="42">
        <f>_xll.qlCalendarAdvance(Calendar,$H3481,B3482,"f",FALSE)</f>
        <v>64174</v>
      </c>
      <c r="I3482" s="139">
        <f>_xll.qlInterestRateIndexValueDate(Index1M,$H3482)</f>
        <v>64178</v>
      </c>
      <c r="J3482" s="144">
        <f>IFERROR(_xll.qlIndexFixing(Index1M,$H3482,TRUE,_xll.ohTrigger(RecalcTrigger,Trigger1M)),NA())</f>
        <v>4.0511222352606069E-3</v>
      </c>
      <c r="K3482" s="44">
        <f>IFERROR(_xll.qlIndexFixing(Index3M,H3482,TRUE,_xll.ohTrigger(RecalcTrigger,Trigger3M)),NA())</f>
        <v>4.2896446604493762E-3</v>
      </c>
      <c r="L3482" s="44">
        <f>IFERROR(_xll.qlIndexFixing(Index6M,$H3482,TRUE,_xll.ohTrigger(RecalcTrigger,Trigger6M)),NA())</f>
        <v>3.6969595256605308E-3</v>
      </c>
      <c r="M3482" s="145">
        <f>IFERROR(_xll.qlIndexFixing(Index1Y,$H3482,TRUE,_xll.ohTrigger(RecalcTrigger,Trigger1Y)),NA())</f>
        <v>4.4753910109724491E-3</v>
      </c>
      <c r="N3482" s="144">
        <f>IFERROR(_xll.qlIndexFixing(ONIndex1M,I3482,TRUE,_xll.ohTrigger(RecalcTrigger,Trigger1M)),NA())</f>
        <v>4.051093854373633E-3</v>
      </c>
      <c r="O3482" s="44">
        <f>IFERROR(_xll.qlIndexFixing(ONIndex3M,I3482,TRUE,_xll.ohTrigger(RecalcTrigger,Trigger3M)),NA())</f>
        <v>4.2904098854457118E-3</v>
      </c>
      <c r="P3482" s="44">
        <f>IFERROR(_xll.qlIndexFixing(ONIndex6M,I3482,TRUE,_xll.ohTrigger(RecalcTrigger,Trigger6M)),NA())</f>
        <v>3.7197243538145131E-3</v>
      </c>
      <c r="Q3482" s="145">
        <f>IFERROR(_xll.qlIndexFixing(ONIndex1Y,I3482,TRUE,_xll.ohTrigger(RecalcTrigger,Trigger1Y)),NA())</f>
        <v>4.4889625809307887E-3</v>
      </c>
    </row>
    <row r="3483" spans="2:17" x14ac:dyDescent="0.2">
      <c r="B3483" s="39" t="s">
        <v>42</v>
      </c>
      <c r="D3483" s="42">
        <f>_xll.qlCalendarAdvance(Calendar,$D3482,B3483,"f",FALSE)</f>
        <v>64181</v>
      </c>
      <c r="E3483" s="139">
        <f>_xll.qlInterestRateIndexValueDate(IndexON,D3483)</f>
        <v>64181</v>
      </c>
      <c r="F3483" s="155">
        <f>IFERROR(_xll.qlIndexFixing(IndexON,D3483,TRUE,_xll.ohTrigger(RecalcTrigger,TriggerON)),NA())</f>
        <v>4.1055742121187677E-3</v>
      </c>
      <c r="H3483" s="42">
        <f>_xll.qlCalendarAdvance(Calendar,$H3482,B3483,"f",FALSE)</f>
        <v>64181</v>
      </c>
      <c r="I3483" s="139">
        <f>_xll.qlInterestRateIndexValueDate(Index1M,$H3483)</f>
        <v>64185</v>
      </c>
      <c r="J3483" s="144">
        <f>IFERROR(_xll.qlIndexFixing(Index1M,$H3483,TRUE,_xll.ohTrigger(RecalcTrigger,Trigger1M)),NA())</f>
        <v>4.0507597372769766E-3</v>
      </c>
      <c r="K3483" s="44">
        <f>IFERROR(_xll.qlIndexFixing(Index3M,H3483,TRUE,_xll.ohTrigger(RecalcTrigger,Trigger3M)),NA())</f>
        <v>4.2891225127748281E-3</v>
      </c>
      <c r="L3483" s="44">
        <f>IFERROR(_xll.qlIndexFixing(Index6M,$H3483,TRUE,_xll.ohTrigger(RecalcTrigger,Trigger6M)),NA())</f>
        <v>3.6949348060276977E-3</v>
      </c>
      <c r="M3483" s="145">
        <f>IFERROR(_xll.qlIndexFixing(Index1Y,$H3483,TRUE,_xll.ohTrigger(RecalcTrigger,Trigger1Y)),NA())</f>
        <v>4.4743747672076808E-3</v>
      </c>
      <c r="N3483" s="144">
        <f>IFERROR(_xll.qlIndexFixing(ONIndex1M,I3483,TRUE,_xll.ohTrigger(RecalcTrigger,Trigger1M)),NA())</f>
        <v>4.0507466118189228E-3</v>
      </c>
      <c r="O3483" s="44">
        <f>IFERROR(_xll.qlIndexFixing(ONIndex3M,I3483,TRUE,_xll.ohTrigger(RecalcTrigger,Trigger3M)),NA())</f>
        <v>4.2899460208190021E-3</v>
      </c>
      <c r="P3483" s="44">
        <f>IFERROR(_xll.qlIndexFixing(ONIndex6M,I3483,TRUE,_xll.ohTrigger(RecalcTrigger,Trigger6M)),NA())</f>
        <v>3.7175635840114296E-3</v>
      </c>
      <c r="Q3483" s="145">
        <f>IFERROR(_xll.qlIndexFixing(ONIndex1Y,I3483,TRUE,_xll.ohTrigger(RecalcTrigger,Trigger1Y)),NA())</f>
        <v>4.4882144507329969E-3</v>
      </c>
    </row>
    <row r="3484" spans="2:17" x14ac:dyDescent="0.2">
      <c r="B3484" s="39" t="s">
        <v>42</v>
      </c>
      <c r="D3484" s="42">
        <f>_xll.qlCalendarAdvance(Calendar,$D3483,B3484,"f",FALSE)</f>
        <v>64188</v>
      </c>
      <c r="E3484" s="139">
        <f>_xll.qlInterestRateIndexValueDate(IndexON,D3484)</f>
        <v>64188</v>
      </c>
      <c r="F3484" s="155">
        <f>IFERROR(_xll.qlIndexFixing(IndexON,D3484,TRUE,_xll.ohTrigger(RecalcTrigger,TriggerON)),NA())</f>
        <v>4.105239981875286E-3</v>
      </c>
      <c r="H3484" s="42">
        <f>_xll.qlCalendarAdvance(Calendar,$H3483,B3484,"f",FALSE)</f>
        <v>64188</v>
      </c>
      <c r="I3484" s="139">
        <f>_xll.qlInterestRateIndexValueDate(Index1M,$H3484)</f>
        <v>64192</v>
      </c>
      <c r="J3484" s="144">
        <f>IFERROR(_xll.qlIndexFixing(Index1M,$H3484,TRUE,_xll.ohTrigger(RecalcTrigger,Trigger1M)),NA())</f>
        <v>4.0503842658695484E-3</v>
      </c>
      <c r="K3484" s="44">
        <f>IFERROR(_xll.qlIndexFixing(Index3M,H3484,TRUE,_xll.ohTrigger(RecalcTrigger,Trigger3M)),NA())</f>
        <v>4.2885766592739771E-3</v>
      </c>
      <c r="L3484" s="44">
        <f>IFERROR(_xll.qlIndexFixing(Index6M,$H3484,TRUE,_xll.ohTrigger(RecalcTrigger,Trigger6M)),NA())</f>
        <v>3.6928002295982722E-3</v>
      </c>
      <c r="M3484" s="145">
        <f>IFERROR(_xll.qlIndexFixing(Index1Y,$H3484,TRUE,_xll.ohTrigger(RecalcTrigger,Trigger1Y)),NA())</f>
        <v>4.4733481349554655E-3</v>
      </c>
      <c r="N3484" s="144">
        <f>IFERROR(_xll.qlIndexFixing(ONIndex1M,I3484,TRUE,_xll.ohTrigger(RecalcTrigger,Trigger1M)),NA())</f>
        <v>4.050390901957357E-3</v>
      </c>
      <c r="O3484" s="44">
        <f>IFERROR(_xll.qlIndexFixing(ONIndex3M,I3484,TRUE,_xll.ohTrigger(RecalcTrigger,Trigger3M)),NA())</f>
        <v>4.2894728068709753E-3</v>
      </c>
      <c r="P3484" s="44">
        <f>IFERROR(_xll.qlIndexFixing(ONIndex6M,I3484,TRUE,_xll.ohTrigger(RecalcTrigger,Trigger6M)),NA())</f>
        <v>3.7154137517791952E-3</v>
      </c>
      <c r="Q3484" s="145">
        <f>IFERROR(_xll.qlIndexFixing(ONIndex1Y,I3484,TRUE,_xll.ohTrigger(RecalcTrigger,Trigger1Y)),NA())</f>
        <v>4.4874563310060012E-3</v>
      </c>
    </row>
    <row r="3485" spans="2:17" x14ac:dyDescent="0.2">
      <c r="B3485" s="39" t="s">
        <v>42</v>
      </c>
      <c r="D3485" s="42">
        <f>_xll.qlCalendarAdvance(Calendar,$D3484,B3485,"f",FALSE)</f>
        <v>64195</v>
      </c>
      <c r="E3485" s="139">
        <f>_xll.qlInterestRateIndexValueDate(IndexON,D3485)</f>
        <v>64195</v>
      </c>
      <c r="F3485" s="155">
        <f>IFERROR(_xll.qlIndexFixing(IndexON,D3485,TRUE,_xll.ohTrigger(RecalcTrigger,TriggerON)),NA())</f>
        <v>4.1048974904800417E-3</v>
      </c>
      <c r="H3485" s="42">
        <f>_xll.qlCalendarAdvance(Calendar,$H3484,B3485,"f",FALSE)</f>
        <v>64195</v>
      </c>
      <c r="I3485" s="139">
        <f>_xll.qlInterestRateIndexValueDate(Index1M,$H3485)</f>
        <v>64199</v>
      </c>
      <c r="J3485" s="144">
        <f>IFERROR(_xll.qlIndexFixing(Index1M,$H3485,TRUE,_xll.ohTrigger(RecalcTrigger,Trigger1M)),NA())</f>
        <v>4.0500041620707902E-3</v>
      </c>
      <c r="K3485" s="44">
        <f>IFERROR(_xll.qlIndexFixing(Index3M,H3485,TRUE,_xll.ohTrigger(RecalcTrigger,Trigger3M)),NA())</f>
        <v>4.2880349388167887E-3</v>
      </c>
      <c r="L3485" s="44">
        <f>IFERROR(_xll.qlIndexFixing(Index6M,$H3485,TRUE,_xll.ohTrigger(RecalcTrigger,Trigger6M)),NA())</f>
        <v>3.6907986063966594E-3</v>
      </c>
      <c r="M3485" s="145" t="e">
        <f>IFERROR(_xll.qlIndexFixing(Index1Y,$H3485,TRUE,_xll.ohTrigger(RecalcTrigger,Trigger1Y)),NA())</f>
        <v>#N/A</v>
      </c>
      <c r="N3485" s="144">
        <f>IFERROR(_xll.qlIndexFixing(ONIndex1M,I3485,TRUE,_xll.ohTrigger(RecalcTrigger,Trigger1M)),NA())</f>
        <v>4.0500267131982071E-3</v>
      </c>
      <c r="O3485" s="44">
        <f>IFERROR(_xll.qlIndexFixing(ONIndex3M,I3485,TRUE,_xll.ohTrigger(RecalcTrigger,Trigger3M)),NA())</f>
        <v>4.2889902308917982E-3</v>
      </c>
      <c r="P3485" s="44">
        <f>IFERROR(_xll.qlIndexFixing(ONIndex6M,I3485,TRUE,_xll.ohTrigger(RecalcTrigger,Trigger6M)),NA())</f>
        <v>3.7132748719059805E-3</v>
      </c>
      <c r="Q3485" s="145">
        <f>IFERROR(_xll.qlIndexFixing(ONIndex1Y,I3485,TRUE,_xll.ohTrigger(RecalcTrigger,Trigger1Y)),NA())</f>
        <v>4.4866882078409276E-3</v>
      </c>
    </row>
    <row r="3486" spans="2:17" x14ac:dyDescent="0.2">
      <c r="B3486" s="39" t="s">
        <v>42</v>
      </c>
      <c r="D3486" s="42">
        <f>_xll.qlCalendarAdvance(Calendar,$D3485,B3486,"f",FALSE)</f>
        <v>64202</v>
      </c>
      <c r="E3486" s="139">
        <f>_xll.qlInterestRateIndexValueDate(IndexON,D3486)</f>
        <v>64202</v>
      </c>
      <c r="F3486" s="155">
        <f>IFERROR(_xll.qlIndexFixing(IndexON,D3486,TRUE,_xll.ohTrigger(RecalcTrigger,TriggerON)),NA())</f>
        <v>4.1045467266620506E-3</v>
      </c>
      <c r="H3486" s="42">
        <f>_xll.qlCalendarAdvance(Calendar,$H3485,B3486,"f",FALSE)</f>
        <v>64202</v>
      </c>
      <c r="I3486" s="139">
        <f>_xll.qlInterestRateIndexValueDate(Index1M,$H3486)</f>
        <v>64206</v>
      </c>
      <c r="J3486" s="144">
        <f>IFERROR(_xll.qlIndexFixing(Index1M,$H3486,TRUE,_xll.ohTrigger(RecalcTrigger,Trigger1M)),NA())</f>
        <v>4.0496155433464923E-3</v>
      </c>
      <c r="K3486" s="44">
        <f>IFERROR(_xll.qlIndexFixing(Index3M,H3486,TRUE,_xll.ohTrigger(RecalcTrigger,Trigger3M)),NA())</f>
        <v>4.2874837537027165E-3</v>
      </c>
      <c r="L3486" s="44">
        <f>IFERROR(_xll.qlIndexFixing(Index6M,$H3486,TRUE,_xll.ohTrigger(RecalcTrigger,Trigger6M)),NA())</f>
        <v>3.6888081639807435E-3</v>
      </c>
      <c r="M3486" s="145" t="e">
        <f>IFERROR(_xll.qlIndexFixing(Index1Y,$H3486,TRUE,_xll.ohTrigger(RecalcTrigger,Trigger1Y)),NA())</f>
        <v>#N/A</v>
      </c>
      <c r="N3486" s="144">
        <f>IFERROR(_xll.qlIndexFixing(ONIndex1M,I3486,TRUE,_xll.ohTrigger(RecalcTrigger,Trigger1M)),NA())</f>
        <v>4.0496540339507447E-3</v>
      </c>
      <c r="O3486" s="44">
        <f>IFERROR(_xll.qlIndexFixing(ONIndex3M,I3486,TRUE,_xll.ohTrigger(RecalcTrigger,Trigger3M)),NA())</f>
        <v>4.2884982800117655E-3</v>
      </c>
      <c r="P3486" s="44">
        <f>IFERROR(_xll.qlIndexFixing(ONIndex6M,I3486,TRUE,_xll.ohTrigger(RecalcTrigger,Trigger6M)),NA())</f>
        <v>3.7111469593398283E-3</v>
      </c>
      <c r="Q3486" s="145">
        <f>IFERROR(_xll.qlIndexFixing(ONIndex1Y,I3486,TRUE,_xll.ohTrigger(RecalcTrigger,Trigger1Y)),NA())</f>
        <v>4.4859100677285824E-3</v>
      </c>
    </row>
    <row r="3487" spans="2:17" x14ac:dyDescent="0.2">
      <c r="B3487" s="39" t="s">
        <v>42</v>
      </c>
      <c r="D3487" s="42">
        <f>_xll.qlCalendarAdvance(Calendar,$D3486,B3487,"f",FALSE)</f>
        <v>64209</v>
      </c>
      <c r="E3487" s="139">
        <f>_xll.qlInterestRateIndexValueDate(IndexON,D3487)</f>
        <v>64209</v>
      </c>
      <c r="F3487" s="155">
        <f>IFERROR(_xll.qlIndexFixing(IndexON,D3487,TRUE,_xll.ohTrigger(RecalcTrigger,TriggerON)),NA())</f>
        <v>4.1041876790703924E-3</v>
      </c>
      <c r="H3487" s="42">
        <f>_xll.qlCalendarAdvance(Calendar,$H3486,B3487,"f",FALSE)</f>
        <v>64209</v>
      </c>
      <c r="I3487" s="139">
        <f>_xll.qlInterestRateIndexValueDate(Index1M,$H3487)</f>
        <v>64213</v>
      </c>
      <c r="J3487" s="144">
        <f>IFERROR(_xll.qlIndexFixing(Index1M,$H3487,TRUE,_xll.ohTrigger(RecalcTrigger,Trigger1M)),NA())</f>
        <v>4.0492183980981918E-3</v>
      </c>
      <c r="K3487" s="44">
        <f>IFERROR(_xll.qlIndexFixing(Index3M,H3487,TRUE,_xll.ohTrigger(RecalcTrigger,Trigger3M)),NA())</f>
        <v>4.286923091112449E-3</v>
      </c>
      <c r="L3487" s="44">
        <f>IFERROR(_xll.qlIndexFixing(Index6M,$H3487,TRUE,_xll.ohTrigger(RecalcTrigger,Trigger6M)),NA())</f>
        <v>3.6868289173339476E-3</v>
      </c>
      <c r="M3487" s="145" t="e">
        <f>IFERROR(_xll.qlIndexFixing(Index1Y,$H3487,TRUE,_xll.ohTrigger(RecalcTrigger,Trigger1Y)),NA())</f>
        <v>#N/A</v>
      </c>
      <c r="N3487" s="144">
        <f>IFERROR(_xll.qlIndexFixing(ONIndex1M,I3487,TRUE,_xll.ohTrigger(RecalcTrigger,Trigger1M)),NA())</f>
        <v>4.0492728526242416E-3</v>
      </c>
      <c r="O3487" s="44">
        <f>IFERROR(_xll.qlIndexFixing(ONIndex3M,I3487,TRUE,_xll.ohTrigger(RecalcTrigger,Trigger3M)),NA())</f>
        <v>4.2879969414411079E-3</v>
      </c>
      <c r="P3487" s="44">
        <f>IFERROR(_xll.qlIndexFixing(ONIndex6M,I3487,TRUE,_xll.ohTrigger(RecalcTrigger,Trigger6M)),NA())</f>
        <v>3.7090300292685896E-3</v>
      </c>
      <c r="Q3487" s="145">
        <f>IFERROR(_xll.qlIndexFixing(ONIndex1Y,I3487,TRUE,_xll.ohTrigger(RecalcTrigger,Trigger1Y)),NA())</f>
        <v>4.4851218969199635E-3</v>
      </c>
    </row>
    <row r="3488" spans="2:17" x14ac:dyDescent="0.2">
      <c r="B3488" s="39" t="s">
        <v>42</v>
      </c>
      <c r="D3488" s="42">
        <f>_xll.qlCalendarAdvance(Calendar,$D3487,B3488,"f",FALSE)</f>
        <v>64216</v>
      </c>
      <c r="E3488" s="139">
        <f>_xll.qlInterestRateIndexValueDate(IndexON,D3488)</f>
        <v>64216</v>
      </c>
      <c r="F3488" s="155">
        <f>IFERROR(_xll.qlIndexFixing(IndexON,D3488,TRUE,_xll.ohTrigger(RecalcTrigger,TriggerON)),NA())</f>
        <v>4.103820336354147E-3</v>
      </c>
      <c r="H3488" s="42">
        <f>_xll.qlCalendarAdvance(Calendar,$H3487,B3488,"f",FALSE)</f>
        <v>64216</v>
      </c>
      <c r="I3488" s="139">
        <f>_xll.qlInterestRateIndexValueDate(Index1M,$H3488)</f>
        <v>64220</v>
      </c>
      <c r="J3488" s="144">
        <f>IFERROR(_xll.qlIndexFixing(Index1M,$H3488,TRUE,_xll.ohTrigger(RecalcTrigger,Trigger1M)),NA())</f>
        <v>4.0488127147145312E-3</v>
      </c>
      <c r="K3488" s="44">
        <f>IFERROR(_xll.qlIndexFixing(Index3M,H3488,TRUE,_xll.ohTrigger(RecalcTrigger,Trigger3M)),NA())</f>
        <v>4.286352938224069E-3</v>
      </c>
      <c r="L3488" s="44">
        <f>IFERROR(_xll.qlIndexFixing(Index6M,$H3488,TRUE,_xll.ohTrigger(RecalcTrigger,Trigger6M)),NA())</f>
        <v>3.684860881437076E-3</v>
      </c>
      <c r="M3488" s="145" t="e">
        <f>IFERROR(_xll.qlIndexFixing(Index1Y,$H3488,TRUE,_xll.ohTrigger(RecalcTrigger,Trigger1Y)),NA())</f>
        <v>#N/A</v>
      </c>
      <c r="N3488" s="144">
        <f>IFERROR(_xll.qlIndexFixing(ONIndex1M,I3488,TRUE,_xll.ohTrigger(RecalcTrigger,Trigger1M)),NA())</f>
        <v>4.0488831575480333E-3</v>
      </c>
      <c r="O3488" s="44">
        <f>IFERROR(_xll.qlIndexFixing(ONIndex3M,I3488,TRUE,_xll.ohTrigger(RecalcTrigger,Trigger3M)),NA())</f>
        <v>4.2874862023101201E-3</v>
      </c>
      <c r="P3488" s="44">
        <f>IFERROR(_xll.qlIndexFixing(ONIndex6M,I3488,TRUE,_xll.ohTrigger(RecalcTrigger,Trigger6M)),NA())</f>
        <v>3.7069240964804351E-3</v>
      </c>
      <c r="Q3488" s="145">
        <f>IFERROR(_xll.qlIndexFixing(ONIndex1Y,I3488,TRUE,_xll.ohTrigger(RecalcTrigger,Trigger1Y)),NA())</f>
        <v>4.4843236815861331E-3</v>
      </c>
    </row>
    <row r="3489" spans="2:17" x14ac:dyDescent="0.2">
      <c r="B3489" s="39" t="s">
        <v>42</v>
      </c>
      <c r="D3489" s="42">
        <f>_xll.qlCalendarAdvance(Calendar,$D3488,B3489,"f",FALSE)</f>
        <v>64223</v>
      </c>
      <c r="E3489" s="139">
        <f>_xll.qlInterestRateIndexValueDate(IndexON,D3489)</f>
        <v>64223</v>
      </c>
      <c r="F3489" s="155">
        <f>IFERROR(_xll.qlIndexFixing(IndexON,D3489,TRUE,_xll.ohTrigger(RecalcTrigger,TriggerON)),NA())</f>
        <v>4.1034446871623942E-3</v>
      </c>
      <c r="H3489" s="42">
        <f>_xll.qlCalendarAdvance(Calendar,$H3488,B3489,"f",FALSE)</f>
        <v>64223</v>
      </c>
      <c r="I3489" s="139">
        <f>_xll.qlInterestRateIndexValueDate(Index1M,$H3489)</f>
        <v>64227</v>
      </c>
      <c r="J3489" s="144">
        <f>IFERROR(_xll.qlIndexFixing(Index1M,$H3489,TRUE,_xll.ohTrigger(RecalcTrigger,Trigger1M)),NA())</f>
        <v>4.0484060366452468E-3</v>
      </c>
      <c r="K3489" s="44">
        <f>IFERROR(_xll.qlIndexFixing(Index3M,H3489,TRUE,_xll.ohTrigger(RecalcTrigger,Trigger3M)),NA())</f>
        <v>4.2857732822165285E-3</v>
      </c>
      <c r="L3489" s="44">
        <f>IFERROR(_xll.qlIndexFixing(Index6M,$H3489,TRUE,_xll.ohTrigger(RecalcTrigger,Trigger6M)),NA())</f>
        <v>3.6830211547648171E-3</v>
      </c>
      <c r="M3489" s="145" t="e">
        <f>IFERROR(_xll.qlIndexFixing(Index1Y,$H3489,TRUE,_xll.ohTrigger(RecalcTrigger,Trigger1Y)),NA())</f>
        <v>#N/A</v>
      </c>
      <c r="N3489" s="144">
        <f>IFERROR(_xll.qlIndexFixing(ONIndex1M,I3489,TRUE,_xll.ohTrigger(RecalcTrigger,Trigger1M)),NA())</f>
        <v>4.0484849371313913E-3</v>
      </c>
      <c r="O3489" s="44">
        <f>IFERROR(_xll.qlIndexFixing(ONIndex3M,I3489,TRUE,_xll.ohTrigger(RecalcTrigger,Trigger3M)),NA())</f>
        <v>4.2869660499889051E-3</v>
      </c>
      <c r="P3489" s="44">
        <f>IFERROR(_xll.qlIndexFixing(ONIndex6M,I3489,TRUE,_xll.ohTrigger(RecalcTrigger,Trigger6M)),NA())</f>
        <v>3.7048291761632157E-3</v>
      </c>
      <c r="Q3489" s="145">
        <f>IFERROR(_xll.qlIndexFixing(ONIndex1Y,I3489,TRUE,_xll.ohTrigger(RecalcTrigger,Trigger1Y)),NA())</f>
        <v>4.4835154082978335E-3</v>
      </c>
    </row>
    <row r="3490" spans="2:17" x14ac:dyDescent="0.2">
      <c r="B3490" s="39" t="s">
        <v>42</v>
      </c>
      <c r="D3490" s="42">
        <f>_xll.qlCalendarAdvance(Calendar,$D3489,B3490,"f",FALSE)</f>
        <v>64230</v>
      </c>
      <c r="E3490" s="139">
        <f>_xll.qlInterestRateIndexValueDate(IndexON,D3490)</f>
        <v>64230</v>
      </c>
      <c r="F3490" s="155">
        <f>IFERROR(_xll.qlIndexFixing(IndexON,D3490,TRUE,_xll.ohTrigger(RecalcTrigger,TriggerON)),NA())</f>
        <v>4.1030607203040859E-3</v>
      </c>
      <c r="H3490" s="42">
        <f>_xll.qlCalendarAdvance(Calendar,$H3489,B3490,"f",FALSE)</f>
        <v>64230</v>
      </c>
      <c r="I3490" s="139">
        <f>_xll.qlInterestRateIndexValueDate(Index1M,$H3490)</f>
        <v>64234</v>
      </c>
      <c r="J3490" s="144">
        <f>IFERROR(_xll.qlIndexFixing(Index1M,$H3490,TRUE,_xll.ohTrigger(RecalcTrigger,Trigger1M)),NA())</f>
        <v>4.0479838594293938E-3</v>
      </c>
      <c r="K3490" s="44">
        <f>IFERROR(_xll.qlIndexFixing(Index3M,H3490,TRUE,_xll.ohTrigger(RecalcTrigger,Trigger3M)),NA())</f>
        <v>4.2851841102661704E-3</v>
      </c>
      <c r="L3490" s="44">
        <f>IFERROR(_xll.qlIndexFixing(Index6M,$H3490,TRUE,_xll.ohTrigger(RecalcTrigger,Trigger6M)),NA())</f>
        <v>3.6810747971429301E-3</v>
      </c>
      <c r="M3490" s="145" t="e">
        <f>IFERROR(_xll.qlIndexFixing(Index1Y,$H3490,TRUE,_xll.ohTrigger(RecalcTrigger,Trigger1Y)),NA())</f>
        <v>#N/A</v>
      </c>
      <c r="N3490" s="144">
        <f>IFERROR(_xll.qlIndexFixing(ONIndex1M,I3490,TRUE,_xll.ohTrigger(RecalcTrigger,Trigger1M)),NA())</f>
        <v>4.0480781797036514E-3</v>
      </c>
      <c r="O3490" s="44">
        <f>IFERROR(_xll.qlIndexFixing(ONIndex3M,I3490,TRUE,_xll.ohTrigger(RecalcTrigger,Trigger3M)),NA())</f>
        <v>4.2864364716077574E-3</v>
      </c>
      <c r="P3490" s="44">
        <f>IFERROR(_xll.qlIndexFixing(ONIndex6M,I3490,TRUE,_xll.ohTrigger(RecalcTrigger,Trigger6M)),NA())</f>
        <v>3.7027452831051022E-3</v>
      </c>
      <c r="Q3490" s="145">
        <f>IFERROR(_xll.qlIndexFixing(ONIndex1Y,I3490,TRUE,_xll.ohTrigger(RecalcTrigger,Trigger1Y)),NA())</f>
        <v>4.4826970632261265E-3</v>
      </c>
    </row>
    <row r="3491" spans="2:17" x14ac:dyDescent="0.2">
      <c r="B3491" s="39" t="s">
        <v>42</v>
      </c>
      <c r="D3491" s="42">
        <f>_xll.qlCalendarAdvance(Calendar,$D3490,B3491,"f",FALSE)</f>
        <v>64237</v>
      </c>
      <c r="E3491" s="139">
        <f>_xll.qlInterestRateIndexValueDate(IndexON,D3491)</f>
        <v>64237</v>
      </c>
      <c r="F3491" s="155">
        <f>IFERROR(_xll.qlIndexFixing(IndexON,D3491,TRUE,_xll.ohTrigger(RecalcTrigger,TriggerON)),NA())</f>
        <v>4.1026684242684297E-3</v>
      </c>
      <c r="H3491" s="42">
        <f>_xll.qlCalendarAdvance(Calendar,$H3490,B3491,"f",FALSE)</f>
        <v>64237</v>
      </c>
      <c r="I3491" s="139">
        <f>_xll.qlInterestRateIndexValueDate(Index1M,$H3491)</f>
        <v>64241</v>
      </c>
      <c r="J3491" s="144">
        <f>IFERROR(_xll.qlIndexFixing(Index1M,$H3491,TRUE,_xll.ohTrigger(RecalcTrigger,Trigger1M)),NA())</f>
        <v>4.0475531101851203E-3</v>
      </c>
      <c r="K3491" s="44">
        <f>IFERROR(_xll.qlIndexFixing(Index3M,H3491,TRUE,_xll.ohTrigger(RecalcTrigger,Trigger3M)),NA())</f>
        <v>4.284585409556293E-3</v>
      </c>
      <c r="L3491" s="44">
        <f>IFERROR(_xll.qlIndexFixing(Index6M,$H3491,TRUE,_xll.ohTrigger(RecalcTrigger,Trigger6M)),NA())</f>
        <v>3.6791396940216714E-3</v>
      </c>
      <c r="M3491" s="145" t="e">
        <f>IFERROR(_xll.qlIndexFixing(Index1Y,$H3491,TRUE,_xll.ohTrigger(RecalcTrigger,Trigger1Y)),NA())</f>
        <v>#N/A</v>
      </c>
      <c r="N3491" s="144">
        <f>IFERROR(_xll.qlIndexFixing(ONIndex1M,I3491,TRUE,_xll.ohTrigger(RecalcTrigger,Trigger1M)),NA())</f>
        <v>4.0476628739138931E-3</v>
      </c>
      <c r="O3491" s="44">
        <f>IFERROR(_xll.qlIndexFixing(ONIndex3M,I3491,TRUE,_xll.ohTrigger(RecalcTrigger,Trigger3M)),NA())</f>
        <v>4.2858974541370998E-3</v>
      </c>
      <c r="P3491" s="44">
        <f>IFERROR(_xll.qlIndexFixing(ONIndex6M,I3491,TRUE,_xll.ohTrigger(RecalcTrigger,Trigger6M)),NA())</f>
        <v>3.7006724324140094E-3</v>
      </c>
      <c r="Q3491" s="145">
        <f>IFERROR(_xll.qlIndexFixing(ONIndex1Y,I3491,TRUE,_xll.ohTrigger(RecalcTrigger,Trigger1Y)),NA())</f>
        <v>4.4818686326220103E-3</v>
      </c>
    </row>
    <row r="3492" spans="2:17" x14ac:dyDescent="0.2">
      <c r="B3492" s="39" t="s">
        <v>42</v>
      </c>
      <c r="D3492" s="42">
        <f>_xll.qlCalendarAdvance(Calendar,$D3491,B3492,"f",FALSE)</f>
        <v>64244</v>
      </c>
      <c r="E3492" s="139">
        <f>_xll.qlInterestRateIndexValueDate(IndexON,D3492)</f>
        <v>64244</v>
      </c>
      <c r="F3492" s="155">
        <f>IFERROR(_xll.qlIndexFixing(IndexON,D3492,TRUE,_xll.ohTrigger(RecalcTrigger,TriggerON)),NA())</f>
        <v>4.1022677879443137E-3</v>
      </c>
      <c r="H3492" s="42">
        <f>_xll.qlCalendarAdvance(Calendar,$H3491,B3492,"f",FALSE)</f>
        <v>64244</v>
      </c>
      <c r="I3492" s="139">
        <f>_xll.qlInterestRateIndexValueDate(Index1M,$H3492)</f>
        <v>64248</v>
      </c>
      <c r="J3492" s="144">
        <f>IFERROR(_xll.qlIndexFixing(Index1M,$H3492,TRUE,_xll.ohTrigger(RecalcTrigger,Trigger1M)),NA())</f>
        <v>4.0470948989743127E-3</v>
      </c>
      <c r="K3492" s="44">
        <f>IFERROR(_xll.qlIndexFixing(Index3M,H3492,TRUE,_xll.ohTrigger(RecalcTrigger,Trigger3M)),NA())</f>
        <v>4.2839771672623702E-3</v>
      </c>
      <c r="L3492" s="44">
        <f>IFERROR(_xll.qlIndexFixing(Index6M,$H3492,TRUE,_xll.ohTrigger(RecalcTrigger,Trigger6M)),NA())</f>
        <v>3.6772158603859775E-3</v>
      </c>
      <c r="M3492" s="145" t="e">
        <f>IFERROR(_xll.qlIndexFixing(Index1Y,$H3492,TRUE,_xll.ohTrigger(RecalcTrigger,Trigger1Y)),NA())</f>
        <v>#N/A</v>
      </c>
      <c r="N3492" s="144">
        <f>IFERROR(_xll.qlIndexFixing(ONIndex1M,I3492,TRUE,_xll.ohTrigger(RecalcTrigger,Trigger1M)),NA())</f>
        <v>4.047239007851644E-3</v>
      </c>
      <c r="O3492" s="44">
        <f>IFERROR(_xll.qlIndexFixing(ONIndex3M,I3492,TRUE,_xll.ohTrigger(RecalcTrigger,Trigger3M)),NA())</f>
        <v>4.2853489851069071E-3</v>
      </c>
      <c r="P3492" s="44">
        <f>IFERROR(_xll.qlIndexFixing(ONIndex6M,I3492,TRUE,_xll.ohTrigger(RecalcTrigger,Trigger6M)),NA())</f>
        <v>3.6986106391179163E-3</v>
      </c>
      <c r="Q3492" s="145">
        <f>IFERROR(_xll.qlIndexFixing(ONIndex1Y,I3492,TRUE,_xll.ohTrigger(RecalcTrigger,Trigger1Y)),NA())</f>
        <v>4.4810301028963551E-3</v>
      </c>
    </row>
    <row r="3493" spans="2:17" x14ac:dyDescent="0.2">
      <c r="B3493" s="39" t="s">
        <v>42</v>
      </c>
      <c r="D3493" s="42">
        <f>_xll.qlCalendarAdvance(Calendar,$D3492,B3493,"f",FALSE)</f>
        <v>64251</v>
      </c>
      <c r="E3493" s="139">
        <f>_xll.qlInterestRateIndexValueDate(IndexON,D3493)</f>
        <v>64251</v>
      </c>
      <c r="F3493" s="155">
        <f>IFERROR(_xll.qlIndexFixing(IndexON,D3493,TRUE,_xll.ohTrigger(RecalcTrigger,TriggerON)),NA())</f>
        <v>4.1018587999008815E-3</v>
      </c>
      <c r="H3493" s="42">
        <f>_xll.qlCalendarAdvance(Calendar,$H3492,B3493,"f",FALSE)</f>
        <v>64251</v>
      </c>
      <c r="I3493" s="139">
        <f>_xll.qlInterestRateIndexValueDate(Index1M,$H3493)</f>
        <v>64255</v>
      </c>
      <c r="J3493" s="144">
        <f>IFERROR(_xll.qlIndexFixing(Index1M,$H3493,TRUE,_xll.ohTrigger(RecalcTrigger,Trigger1M)),NA())</f>
        <v>4.046655819548833E-3</v>
      </c>
      <c r="K3493" s="44">
        <f>IFERROR(_xll.qlIndexFixing(Index3M,H3493,TRUE,_xll.ohTrigger(RecalcTrigger,Trigger3M)),NA())</f>
        <v>4.2833798313481738E-3</v>
      </c>
      <c r="L3493" s="44">
        <f>IFERROR(_xll.qlIndexFixing(Index6M,$H3493,TRUE,_xll.ohTrigger(RecalcTrigger,Trigger6M)),NA())</f>
        <v>3.6751893875921629E-3</v>
      </c>
      <c r="M3493" s="145" t="e">
        <f>IFERROR(_xll.qlIndexFixing(Index1Y,$H3493,TRUE,_xll.ohTrigger(RecalcTrigger,Trigger1Y)),NA())</f>
        <v>#N/A</v>
      </c>
      <c r="N3493" s="144">
        <f>IFERROR(_xll.qlIndexFixing(ONIndex1M,I3493,TRUE,_xll.ohTrigger(RecalcTrigger,Trigger1M)),NA())</f>
        <v>4.0468065701659839E-3</v>
      </c>
      <c r="O3493" s="44">
        <f>IFERROR(_xll.qlIndexFixing(ONIndex3M,I3493,TRUE,_xll.ohTrigger(RecalcTrigger,Trigger3M)),NA())</f>
        <v>4.2847910513277299E-3</v>
      </c>
      <c r="P3493" s="44">
        <f>IFERROR(_xll.qlIndexFixing(ONIndex6M,I3493,TRUE,_xll.ohTrigger(RecalcTrigger,Trigger6M)),NA())</f>
        <v>3.6965599180849296E-3</v>
      </c>
      <c r="Q3493" s="145">
        <f>IFERROR(_xll.qlIndexFixing(ONIndex1Y,I3493,TRUE,_xll.ohTrigger(RecalcTrigger,Trigger1Y)),NA())</f>
        <v>4.4801814603800949E-3</v>
      </c>
    </row>
    <row r="3494" spans="2:17" x14ac:dyDescent="0.2">
      <c r="B3494" s="39" t="s">
        <v>42</v>
      </c>
      <c r="D3494" s="42">
        <f>_xll.qlCalendarAdvance(Calendar,$D3493,B3494,"f",FALSE)</f>
        <v>64258</v>
      </c>
      <c r="E3494" s="139">
        <f>_xll.qlInterestRateIndexValueDate(IndexON,D3494)</f>
        <v>64258</v>
      </c>
      <c r="F3494" s="155">
        <f>IFERROR(_xll.qlIndexFixing(IndexON,D3494,TRUE,_xll.ohTrigger(RecalcTrigger,TriggerON)),NA())</f>
        <v>4.1014414489470852E-3</v>
      </c>
      <c r="H3494" s="42">
        <f>_xll.qlCalendarAdvance(Calendar,$H3493,B3494,"f",FALSE)</f>
        <v>64258</v>
      </c>
      <c r="I3494" s="139">
        <f>_xll.qlInterestRateIndexValueDate(Index1M,$H3494)</f>
        <v>64262</v>
      </c>
      <c r="J3494" s="144">
        <f>IFERROR(_xll.qlIndexFixing(Index1M,$H3494,TRUE,_xll.ohTrigger(RecalcTrigger,Trigger1M)),NA())</f>
        <v>4.0461986636253942E-3</v>
      </c>
      <c r="K3494" s="44">
        <f>IFERROR(_xll.qlIndexFixing(Index3M,H3494,TRUE,_xll.ohTrigger(RecalcTrigger,Trigger3M)),NA())</f>
        <v>4.2827531606706255E-3</v>
      </c>
      <c r="L3494" s="44">
        <f>IFERROR(_xll.qlIndexFixing(Index6M,$H3494,TRUE,_xll.ohTrigger(RecalcTrigger,Trigger6M)),NA())</f>
        <v>3.6732889308288374E-3</v>
      </c>
      <c r="M3494" s="145" t="e">
        <f>IFERROR(_xll.qlIndexFixing(Index1Y,$H3494,TRUE,_xll.ohTrigger(RecalcTrigger,Trigger1Y)),NA())</f>
        <v>#N/A</v>
      </c>
      <c r="N3494" s="144">
        <f>IFERROR(_xll.qlIndexFixing(ONIndex1M,I3494,TRUE,_xll.ohTrigger(RecalcTrigger,Trigger1M)),NA())</f>
        <v>4.0463655491063122E-3</v>
      </c>
      <c r="O3494" s="44">
        <f>IFERROR(_xll.qlIndexFixing(ONIndex3M,I3494,TRUE,_xll.ohTrigger(RecalcTrigger,Trigger3M)),NA())</f>
        <v>4.2842236403295431E-3</v>
      </c>
      <c r="P3494" s="44">
        <f>IFERROR(_xll.qlIndexFixing(ONIndex6M,I3494,TRUE,_xll.ohTrigger(RecalcTrigger,Trigger6M)),NA())</f>
        <v>3.694520284343028E-3</v>
      </c>
      <c r="Q3494" s="145">
        <f>IFERROR(_xll.qlIndexFixing(ONIndex1Y,I3494,TRUE,_xll.ohTrigger(RecalcTrigger,Trigger1Y)),NA())</f>
        <v>4.4793226913242279E-3</v>
      </c>
    </row>
    <row r="3495" spans="2:17" x14ac:dyDescent="0.2">
      <c r="B3495" s="39" t="s">
        <v>42</v>
      </c>
      <c r="D3495" s="42">
        <f>_xll.qlCalendarAdvance(Calendar,$D3494,B3495,"f",FALSE)</f>
        <v>64265</v>
      </c>
      <c r="E3495" s="139">
        <f>_xll.qlInterestRateIndexValueDate(IndexON,D3495)</f>
        <v>64265</v>
      </c>
      <c r="F3495" s="155">
        <f>IFERROR(_xll.qlIndexFixing(IndexON,D3495,TRUE,_xll.ohTrigger(RecalcTrigger,TriggerON)),NA())</f>
        <v>4.1010157234921962E-3</v>
      </c>
      <c r="H3495" s="42">
        <f>_xll.qlCalendarAdvance(Calendar,$H3494,B3495,"f",FALSE)</f>
        <v>64265</v>
      </c>
      <c r="I3495" s="139">
        <f>_xll.qlInterestRateIndexValueDate(Index1M,$H3495)</f>
        <v>64269</v>
      </c>
      <c r="J3495" s="144">
        <f>IFERROR(_xll.qlIndexFixing(Index1M,$H3495,TRUE,_xll.ohTrigger(RecalcTrigger,Trigger1M)),NA())</f>
        <v>4.0457328883283525E-3</v>
      </c>
      <c r="K3495" s="44">
        <f>IFERROR(_xll.qlIndexFixing(Index3M,H3495,TRUE,_xll.ohTrigger(RecalcTrigger,Trigger3M)),NA())</f>
        <v>4.2821169109759378E-3</v>
      </c>
      <c r="L3495" s="44">
        <f>IFERROR(_xll.qlIndexFixing(Index6M,$H3495,TRUE,_xll.ohTrigger(RecalcTrigger,Trigger6M)),NA())</f>
        <v>3.671399789694601E-3</v>
      </c>
      <c r="M3495" s="145" t="e">
        <f>IFERROR(_xll.qlIndexFixing(Index1Y,$H3495,TRUE,_xll.ohTrigger(RecalcTrigger,Trigger1Y)),NA())</f>
        <v>#N/A</v>
      </c>
      <c r="N3495" s="144">
        <f>IFERROR(_xll.qlIndexFixing(ONIndex1M,I3495,TRUE,_xll.ohTrigger(RecalcTrigger,Trigger1M)),NA())</f>
        <v>4.0459159330819006E-3</v>
      </c>
      <c r="O3495" s="44">
        <f>IFERROR(_xll.qlIndexFixing(ONIndex3M,I3495,TRUE,_xll.ohTrigger(RecalcTrigger,Trigger3M)),NA())</f>
        <v>4.2836467391627053E-3</v>
      </c>
      <c r="P3495" s="44">
        <f>IFERROR(_xll.qlIndexFixing(ONIndex6M,I3495,TRUE,_xll.ohTrigger(RecalcTrigger,Trigger6M)),NA())</f>
        <v>3.6924917528402545E-3</v>
      </c>
      <c r="Q3495" s="145">
        <f>IFERROR(_xll.qlIndexFixing(ONIndex1Y,I3495,TRUE,_xll.ohTrigger(RecalcTrigger,Trigger1Y)),NA())</f>
        <v>4.4784537819797521E-3</v>
      </c>
    </row>
    <row r="3496" spans="2:17" x14ac:dyDescent="0.2">
      <c r="B3496" s="39" t="s">
        <v>42</v>
      </c>
      <c r="D3496" s="42">
        <f>_xll.qlCalendarAdvance(Calendar,$D3495,B3496,"f",FALSE)</f>
        <v>64272</v>
      </c>
      <c r="E3496" s="139">
        <f>_xll.qlInterestRateIndexValueDate(IndexON,D3496)</f>
        <v>64272</v>
      </c>
      <c r="F3496" s="155">
        <f>IFERROR(_xll.qlIndexFixing(IndexON,D3496,TRUE,_xll.ohTrigger(RecalcTrigger,TriggerON)),NA())</f>
        <v>4.1005816124251027E-3</v>
      </c>
      <c r="H3496" s="42">
        <f>_xll.qlCalendarAdvance(Calendar,$H3495,B3496,"f",FALSE)</f>
        <v>64272</v>
      </c>
      <c r="I3496" s="139">
        <f>_xll.qlInterestRateIndexValueDate(Index1M,$H3496)</f>
        <v>64276</v>
      </c>
      <c r="J3496" s="144">
        <f>IFERROR(_xll.qlIndexFixing(Index1M,$H3496,TRUE,_xll.ohTrigger(RecalcTrigger,Trigger1M)),NA())</f>
        <v>4.045258482046352E-3</v>
      </c>
      <c r="K3496" s="44">
        <f>IFERROR(_xll.qlIndexFixing(Index3M,H3496,TRUE,_xll.ohTrigger(RecalcTrigger,Trigger3M)),NA())</f>
        <v>4.2814710694435961E-3</v>
      </c>
      <c r="L3496" s="44">
        <f>IFERROR(_xll.qlIndexFixing(Index6M,$H3496,TRUE,_xll.ohTrigger(RecalcTrigger,Trigger6M)),NA())</f>
        <v>3.6695219791715683E-3</v>
      </c>
      <c r="M3496" s="145" t="e">
        <f>IFERROR(_xll.qlIndexFixing(Index1Y,$H3496,TRUE,_xll.ohTrigger(RecalcTrigger,Trigger1Y)),NA())</f>
        <v>#N/A</v>
      </c>
      <c r="N3496" s="144">
        <f>IFERROR(_xll.qlIndexFixing(ONIndex1M,I3496,TRUE,_xll.ohTrigger(RecalcTrigger,Trigger1M)),NA())</f>
        <v>4.0453040892263203E-3</v>
      </c>
      <c r="O3496" s="44">
        <f>IFERROR(_xll.qlIndexFixing(ONIndex3M,I3496,TRUE,_xll.ohTrigger(RecalcTrigger,Trigger3M)),NA())</f>
        <v>4.2828569932407135E-3</v>
      </c>
      <c r="P3496" s="44">
        <f>IFERROR(_xll.qlIndexFixing(ONIndex6M,I3496,TRUE,_xll.ohTrigger(RecalcTrigger,Trigger6M)),NA())</f>
        <v>3.689651030009955E-3</v>
      </c>
      <c r="Q3496" s="145">
        <f>IFERROR(_xll.qlIndexFixing(ONIndex1Y,I3496,TRUE,_xll.ohTrigger(RecalcTrigger,Trigger1Y)),NA())</f>
        <v>4.4772504780166145E-3</v>
      </c>
    </row>
    <row r="3497" spans="2:17" x14ac:dyDescent="0.2">
      <c r="B3497" s="39" t="s">
        <v>42</v>
      </c>
      <c r="D3497" s="42">
        <f>_xll.qlCalendarAdvance(Calendar,$D3496,B3497,"f",FALSE)</f>
        <v>64280</v>
      </c>
      <c r="E3497" s="139">
        <f>_xll.qlInterestRateIndexValueDate(IndexON,D3497)</f>
        <v>64280</v>
      </c>
      <c r="F3497" s="155">
        <f>IFERROR(_xll.qlIndexFixing(IndexON,D3497,TRUE,_xll.ohTrigger(RecalcTrigger,TriggerON)),NA())</f>
        <v>4.1000577674576988E-3</v>
      </c>
      <c r="H3497" s="42">
        <f>_xll.qlCalendarAdvance(Calendar,$H3496,B3497,"f",FALSE)</f>
        <v>64280</v>
      </c>
      <c r="I3497" s="139">
        <f>_xll.qlInterestRateIndexValueDate(Index1M,$H3497)</f>
        <v>64284</v>
      </c>
      <c r="J3497" s="144">
        <f>IFERROR(_xll.qlIndexFixing(Index1M,$H3497,TRUE,_xll.ohTrigger(RecalcTrigger,Trigger1M)),NA())</f>
        <v>4.044705719998605E-3</v>
      </c>
      <c r="K3497" s="44">
        <f>IFERROR(_xll.qlIndexFixing(Index3M,H3497,TRUE,_xll.ohTrigger(RecalcTrigger,Trigger3M)),NA())</f>
        <v>4.2807212032814649E-3</v>
      </c>
      <c r="L3497" s="44">
        <f>IFERROR(_xll.qlIndexFixing(Index6M,$H3497,TRUE,_xll.ohTrigger(RecalcTrigger,Trigger6M)),NA())</f>
        <v>3.6675004341817806E-3</v>
      </c>
      <c r="M3497" s="145" t="e">
        <f>IFERROR(_xll.qlIndexFixing(Index1Y,$H3497,TRUE,_xll.ohTrigger(RecalcTrigger,Trigger1Y)),NA())</f>
        <v>#N/A</v>
      </c>
      <c r="N3497" s="144">
        <f>IFERROR(_xll.qlIndexFixing(ONIndex1M,I3497,TRUE,_xll.ohTrigger(RecalcTrigger,Trigger1M)),NA())</f>
        <v>4.044833540826076E-3</v>
      </c>
      <c r="O3497" s="44">
        <f>IFERROR(_xll.qlIndexFixing(ONIndex3M,I3497,TRUE,_xll.ohTrigger(RecalcTrigger,Trigger3M)),NA())</f>
        <v>4.2822569767508867E-3</v>
      </c>
      <c r="P3497" s="44">
        <f>IFERROR(_xll.qlIndexFixing(ONIndex6M,I3497,TRUE,_xll.ohTrigger(RecalcTrigger,Trigger6M)),NA())</f>
        <v>3.6876494827620121E-3</v>
      </c>
      <c r="Q3497" s="145">
        <f>IFERROR(_xll.qlIndexFixing(ONIndex1Y,I3497,TRUE,_xll.ohTrigger(RecalcTrigger,Trigger1Y)),NA())</f>
        <v>4.476356863154507E-3</v>
      </c>
    </row>
    <row r="3498" spans="2:17" x14ac:dyDescent="0.2">
      <c r="B3498" s="39" t="s">
        <v>42</v>
      </c>
      <c r="D3498" s="42">
        <f>_xll.qlCalendarAdvance(Calendar,$D3497,B3498,"f",FALSE)</f>
        <v>64287</v>
      </c>
      <c r="E3498" s="139">
        <f>_xll.qlInterestRateIndexValueDate(IndexON,D3498)</f>
        <v>64287</v>
      </c>
      <c r="F3498" s="155">
        <f>IFERROR(_xll.qlIndexFixing(IndexON,D3498,TRUE,_xll.ohTrigger(RecalcTrigger,TriggerON)),NA())</f>
        <v>4.0996044363250661E-3</v>
      </c>
      <c r="H3498" s="42">
        <f>_xll.qlCalendarAdvance(Calendar,$H3497,B3498,"f",FALSE)</f>
        <v>64287</v>
      </c>
      <c r="I3498" s="139">
        <f>_xll.qlInterestRateIndexValueDate(Index1M,$H3498)</f>
        <v>64291</v>
      </c>
      <c r="J3498" s="144">
        <f>IFERROR(_xll.qlIndexFixing(Index1M,$H3498,TRUE,_xll.ohTrigger(RecalcTrigger,Trigger1M)),NA())</f>
        <v>4.0442127796726278E-3</v>
      </c>
      <c r="K3498" s="44">
        <f>IFERROR(_xll.qlIndexFixing(Index3M,H3498,TRUE,_xll.ohTrigger(RecalcTrigger,Trigger3M)),NA())</f>
        <v>4.2800547646382929E-3</v>
      </c>
      <c r="L3498" s="44">
        <f>IFERROR(_xll.qlIndexFixing(Index6M,$H3498,TRUE,_xll.ohTrigger(RecalcTrigger,Trigger6M)),NA())</f>
        <v>3.6656461560871934E-3</v>
      </c>
      <c r="M3498" s="145" t="e">
        <f>IFERROR(_xll.qlIndexFixing(Index1Y,$H3498,TRUE,_xll.ohTrigger(RecalcTrigger,Trigger1Y)),NA())</f>
        <v>#N/A</v>
      </c>
      <c r="N3498" s="144">
        <f>IFERROR(_xll.qlIndexFixing(ONIndex1M,I3498,TRUE,_xll.ohTrigger(RecalcTrigger,Trigger1M)),NA())</f>
        <v>4.044446769810861E-3</v>
      </c>
      <c r="O3498" s="44">
        <f>IFERROR(_xll.qlIndexFixing(ONIndex3M,I3498,TRUE,_xll.ohTrigger(RecalcTrigger,Trigger3M)),NA())</f>
        <v>4.2817716951226714E-3</v>
      </c>
      <c r="P3498" s="44">
        <f>IFERROR(_xll.qlIndexFixing(ONIndex6M,I3498,TRUE,_xll.ohTrigger(RecalcTrigger,Trigger6M)),NA())</f>
        <v>3.6861888137096344E-3</v>
      </c>
      <c r="Q3498" s="145">
        <f>IFERROR(_xll.qlIndexFixing(ONIndex1Y,I3498,TRUE,_xll.ohTrigger(RecalcTrigger,Trigger1Y)),NA())</f>
        <v>4.475656756488533E-3</v>
      </c>
    </row>
    <row r="3499" spans="2:17" x14ac:dyDescent="0.2">
      <c r="B3499" s="39" t="s">
        <v>42</v>
      </c>
      <c r="D3499" s="42">
        <f>_xll.qlCalendarAdvance(Calendar,$D3498,B3499,"f",FALSE)</f>
        <v>64294</v>
      </c>
      <c r="E3499" s="139">
        <f>_xll.qlInterestRateIndexValueDate(IndexON,D3499)</f>
        <v>64294</v>
      </c>
      <c r="F3499" s="155">
        <f>IFERROR(_xll.qlIndexFixing(IndexON,D3499,TRUE,_xll.ohTrigger(RecalcTrigger,TriggerON)),NA())</f>
        <v>4.0991426821967991E-3</v>
      </c>
      <c r="H3499" s="42">
        <f>_xll.qlCalendarAdvance(Calendar,$H3498,B3499,"f",FALSE)</f>
        <v>64294</v>
      </c>
      <c r="I3499" s="139">
        <f>_xll.qlInterestRateIndexValueDate(Index1M,$H3499)</f>
        <v>64298</v>
      </c>
      <c r="J3499" s="144">
        <f>IFERROR(_xll.qlIndexFixing(Index1M,$H3499,TRUE,_xll.ohTrigger(RecalcTrigger,Trigger1M)),NA())</f>
        <v>4.043711171890221E-3</v>
      </c>
      <c r="K3499" s="44">
        <f>IFERROR(_xll.qlIndexFixing(Index3M,H3499,TRUE,_xll.ohTrigger(RecalcTrigger,Trigger3M)),NA())</f>
        <v>4.2793786938661801E-3</v>
      </c>
      <c r="L3499" s="44">
        <f>IFERROR(_xll.qlIndexFixing(Index6M,$H3499,TRUE,_xll.ohTrigger(RecalcTrigger,Trigger6M)),NA())</f>
        <v>3.663803254500254E-3</v>
      </c>
      <c r="M3499" s="145" t="e">
        <f>IFERROR(_xll.qlIndexFixing(Index1Y,$H3499,TRUE,_xll.ohTrigger(RecalcTrigger,Trigger1Y)),NA())</f>
        <v>#N/A</v>
      </c>
      <c r="N3499" s="144">
        <f>IFERROR(_xll.qlIndexFixing(ONIndex1M,I3499,TRUE,_xll.ohTrigger(RecalcTrigger,Trigger1M)),NA())</f>
        <v>4.043961422528497E-3</v>
      </c>
      <c r="O3499" s="44">
        <f>IFERROR(_xll.qlIndexFixing(ONIndex3M,I3499,TRUE,_xll.ohTrigger(RecalcTrigger,Trigger3M)),NA())</f>
        <v>4.2811553410349035E-3</v>
      </c>
      <c r="P3499" s="44">
        <f>IFERROR(_xll.qlIndexFixing(ONIndex6M,I3499,TRUE,_xll.ohTrigger(RecalcTrigger,Trigger6M)),NA())</f>
        <v>3.6842064371267469E-3</v>
      </c>
      <c r="Q3499" s="145">
        <f>IFERROR(_xll.qlIndexFixing(ONIndex1Y,I3499,TRUE,_xll.ohTrigger(RecalcTrigger,Trigger1Y)),NA())</f>
        <v>4.4747456919047579E-3</v>
      </c>
    </row>
    <row r="3500" spans="2:17" x14ac:dyDescent="0.2">
      <c r="B3500" s="39" t="s">
        <v>42</v>
      </c>
      <c r="D3500" s="42">
        <f>_xll.qlCalendarAdvance(Calendar,$D3499,B3500,"f",FALSE)</f>
        <v>64301</v>
      </c>
      <c r="E3500" s="139">
        <f>_xll.qlInterestRateIndexValueDate(IndexON,D3500)</f>
        <v>64301</v>
      </c>
      <c r="F3500" s="155">
        <f>IFERROR(_xll.qlIndexFixing(IndexON,D3500,TRUE,_xll.ohTrigger(RecalcTrigger,TriggerON)),NA())</f>
        <v>4.0986724936953323E-3</v>
      </c>
      <c r="H3500" s="42">
        <f>_xll.qlCalendarAdvance(Calendar,$H3499,B3500,"f",FALSE)</f>
        <v>64301</v>
      </c>
      <c r="I3500" s="139">
        <f>_xll.qlInterestRateIndexValueDate(Index1M,$H3500)</f>
        <v>64305</v>
      </c>
      <c r="J3500" s="144">
        <f>IFERROR(_xll.qlIndexFixing(Index1M,$H3500,TRUE,_xll.ohTrigger(RecalcTrigger,Trigger1M)),NA())</f>
        <v>4.0432008850400268E-3</v>
      </c>
      <c r="K3500" s="44">
        <f>IFERROR(_xll.qlIndexFixing(Index3M,H3500,TRUE,_xll.ohTrigger(RecalcTrigger,Trigger3M)),NA())</f>
        <v>4.2786929781402205E-3</v>
      </c>
      <c r="L3500" s="44">
        <f>IFERROR(_xll.qlIndexFixing(Index6M,$H3500,TRUE,_xll.ohTrigger(RecalcTrigger,Trigger6M)),NA())</f>
        <v>3.6619717444032638E-3</v>
      </c>
      <c r="M3500" s="145" t="e">
        <f>IFERROR(_xll.qlIndexFixing(Index1Y,$H3500,TRUE,_xll.ohTrigger(RecalcTrigger,Trigger1Y)),NA())</f>
        <v>#N/A</v>
      </c>
      <c r="N3500" s="144">
        <f>IFERROR(_xll.qlIndexFixing(ONIndex1M,I3500,TRUE,_xll.ohTrigger(RecalcTrigger,Trigger1M)),NA())</f>
        <v>4.04346742072903E-3</v>
      </c>
      <c r="O3500" s="44">
        <f>IFERROR(_xll.qlIndexFixing(ONIndex3M,I3500,TRUE,_xll.ohTrigger(RecalcTrigger,Trigger3M)),NA())</f>
        <v>4.2805294308312369E-3</v>
      </c>
      <c r="P3500" s="44">
        <f>IFERROR(_xll.qlIndexFixing(ONIndex6M,I3500,TRUE,_xll.ohTrigger(RecalcTrigger,Trigger6M)),NA())</f>
        <v>3.6822352398413472E-3</v>
      </c>
      <c r="Q3500" s="145">
        <f>IFERROR(_xll.qlIndexFixing(ONIndex1Y,I3500,TRUE,_xll.ohTrigger(RecalcTrigger,Trigger1Y)),NA())</f>
        <v>4.4738244166886432E-3</v>
      </c>
    </row>
    <row r="3501" spans="2:17" x14ac:dyDescent="0.2">
      <c r="B3501" s="39" t="s">
        <v>42</v>
      </c>
      <c r="D3501" s="42">
        <f>_xll.qlCalendarAdvance(Calendar,$D3500,B3501,"f",FALSE)</f>
        <v>64308</v>
      </c>
      <c r="E3501" s="139">
        <f>_xll.qlInterestRateIndexValueDate(IndexON,D3501)</f>
        <v>64308</v>
      </c>
      <c r="F3501" s="155">
        <f>IFERROR(_xll.qlIndexFixing(IndexON,D3501,TRUE,_xll.ohTrigger(RecalcTrigger,TriggerON)),NA())</f>
        <v>4.0981938596029721E-3</v>
      </c>
      <c r="H3501" s="42">
        <f>_xll.qlCalendarAdvance(Calendar,$H3500,B3501,"f",FALSE)</f>
        <v>64308</v>
      </c>
      <c r="I3501" s="139">
        <f>_xll.qlInterestRateIndexValueDate(Index1M,$H3501)</f>
        <v>64312</v>
      </c>
      <c r="J3501" s="144">
        <f>IFERROR(_xll.qlIndexFixing(Index1M,$H3501,TRUE,_xll.ohTrigger(RecalcTrigger,Trigger1M)),NA())</f>
        <v>4.0426819075210021E-3</v>
      </c>
      <c r="K3501" s="44">
        <f>IFERROR(_xll.qlIndexFixing(Index3M,H3501,TRUE,_xll.ohTrigger(RecalcTrigger,Trigger3M)),NA())</f>
        <v>4.2779976046442934E-3</v>
      </c>
      <c r="L3501" s="44">
        <f>IFERROR(_xll.qlIndexFixing(Index6M,$H3501,TRUE,_xll.ohTrigger(RecalcTrigger,Trigger6M)),NA())</f>
        <v>3.6601516407820381E-3</v>
      </c>
      <c r="M3501" s="145" t="e">
        <f>IFERROR(_xll.qlIndexFixing(Index1Y,$H3501,TRUE,_xll.ohTrigger(RecalcTrigger,Trigger1Y)),NA())</f>
        <v>#N/A</v>
      </c>
      <c r="N3501" s="144">
        <f>IFERROR(_xll.qlIndexFixing(ONIndex1M,I3501,TRUE,_xll.ohTrigger(RecalcTrigger,Trigger1M)),NA())</f>
        <v>4.0429647525819234E-3</v>
      </c>
      <c r="O3501" s="44">
        <f>IFERROR(_xll.qlIndexFixing(ONIndex3M,I3501,TRUE,_xll.ohTrigger(RecalcTrigger,Trigger3M)),NA())</f>
        <v>4.2798939518018386E-3</v>
      </c>
      <c r="P3501" s="44">
        <f>IFERROR(_xll.qlIndexFixing(ONIndex6M,I3501,TRUE,_xll.ohTrigger(RecalcTrigger,Trigger6M)),NA())</f>
        <v>3.6802752369613501E-3</v>
      </c>
      <c r="Q3501" s="145">
        <f>IFERROR(_xll.qlIndexFixing(ONIndex1Y,I3501,TRUE,_xll.ohTrigger(RecalcTrigger,Trigger1Y)),NA())</f>
        <v>4.4728929171711229E-3</v>
      </c>
    </row>
    <row r="3502" spans="2:17" x14ac:dyDescent="0.2">
      <c r="B3502" s="39" t="s">
        <v>42</v>
      </c>
      <c r="D3502" s="42">
        <f>_xll.qlCalendarAdvance(Calendar,$D3501,B3502,"f",FALSE)</f>
        <v>64315</v>
      </c>
      <c r="E3502" s="139">
        <f>_xll.qlInterestRateIndexValueDate(IndexON,D3502)</f>
        <v>64315</v>
      </c>
      <c r="F3502" s="155">
        <f>IFERROR(_xll.qlIndexFixing(IndexON,D3502,TRUE,_xll.ohTrigger(RecalcTrigger,TriggerON)),NA())</f>
        <v>4.0977067684888624E-3</v>
      </c>
      <c r="H3502" s="42">
        <f>_xll.qlCalendarAdvance(Calendar,$H3501,B3502,"f",FALSE)</f>
        <v>64315</v>
      </c>
      <c r="I3502" s="139">
        <f>_xll.qlInterestRateIndexValueDate(Index1M,$H3502)</f>
        <v>64319</v>
      </c>
      <c r="J3502" s="144">
        <f>IFERROR(_xll.qlIndexFixing(Index1M,$H3502,TRUE,_xll.ohTrigger(RecalcTrigger,Trigger1M)),NA())</f>
        <v>4.0421856505328405E-3</v>
      </c>
      <c r="K3502" s="44">
        <f>IFERROR(_xll.qlIndexFixing(Index3M,H3502,TRUE,_xll.ohTrigger(RecalcTrigger,Trigger3M)),NA())</f>
        <v>4.2773193306882007E-3</v>
      </c>
      <c r="L3502" s="44">
        <f>IFERROR(_xll.qlIndexFixing(Index6M,$H3502,TRUE,_xll.ohTrigger(RecalcTrigger,Trigger6M)),NA())</f>
        <v>3.6583429586197554E-3</v>
      </c>
      <c r="M3502" s="145" t="e">
        <f>IFERROR(_xll.qlIndexFixing(Index1Y,$H3502,TRUE,_xll.ohTrigger(RecalcTrigger,Trigger1Y)),NA())</f>
        <v>#N/A</v>
      </c>
      <c r="N3502" s="144">
        <f>IFERROR(_xll.qlIndexFixing(ONIndex1M,I3502,TRUE,_xll.ohTrigger(RecalcTrigger,Trigger1M)),NA())</f>
        <v>4.0424534067362572E-3</v>
      </c>
      <c r="O3502" s="44">
        <f>IFERROR(_xll.qlIndexFixing(ONIndex3M,I3502,TRUE,_xll.ohTrigger(RecalcTrigger,Trigger3M)),NA())</f>
        <v>4.2792488910770032E-3</v>
      </c>
      <c r="P3502" s="44">
        <f>IFERROR(_xll.qlIndexFixing(ONIndex6M,I3502,TRUE,_xll.ohTrigger(RecalcTrigger,Trigger6M)),NA())</f>
        <v>3.6783264434347984E-3</v>
      </c>
      <c r="Q3502" s="145">
        <f>IFERROR(_xll.qlIndexFixing(ONIndex1Y,I3502,TRUE,_xll.ohTrigger(RecalcTrigger,Trigger1Y)),NA())</f>
        <v>4.4719511795232592E-3</v>
      </c>
    </row>
    <row r="3503" spans="2:17" x14ac:dyDescent="0.2">
      <c r="B3503" s="39" t="s">
        <v>42</v>
      </c>
      <c r="D3503" s="42">
        <f>_xll.qlCalendarAdvance(Calendar,$D3502,B3503,"f",FALSE)</f>
        <v>64322</v>
      </c>
      <c r="E3503" s="139">
        <f>_xll.qlInterestRateIndexValueDate(IndexON,D3503)</f>
        <v>64322</v>
      </c>
      <c r="F3503" s="155">
        <f>IFERROR(_xll.qlIndexFixing(IndexON,D3503,TRUE,_xll.ohTrigger(RecalcTrigger,TriggerON)),NA())</f>
        <v>4.0972112091086643E-3</v>
      </c>
      <c r="H3503" s="42">
        <f>_xll.qlCalendarAdvance(Calendar,$H3502,B3503,"f",FALSE)</f>
        <v>64322</v>
      </c>
      <c r="I3503" s="139">
        <f>_xll.qlInterestRateIndexValueDate(Index1M,$H3503)</f>
        <v>64326</v>
      </c>
      <c r="J3503" s="144">
        <f>IFERROR(_xll.qlIndexFixing(Index1M,$H3503,TRUE,_xll.ohTrigger(RecalcTrigger,Trigger1M)),NA())</f>
        <v>4.0416505156061246E-3</v>
      </c>
      <c r="K3503" s="44">
        <f>IFERROR(_xll.qlIndexFixing(Index3M,H3503,TRUE,_xll.ohTrigger(RecalcTrigger,Trigger3M)),NA())</f>
        <v>4.276605305738812E-3</v>
      </c>
      <c r="L3503" s="44">
        <f>IFERROR(_xll.qlIndexFixing(Index6M,$H3503,TRUE,_xll.ohTrigger(RecalcTrigger,Trigger6M)),NA())</f>
        <v>3.6565457128995955E-3</v>
      </c>
      <c r="M3503" s="145" t="e">
        <f>IFERROR(_xll.qlIndexFixing(Index1Y,$H3503,TRUE,_xll.ohTrigger(RecalcTrigger,Trigger1Y)),NA())</f>
        <v>#N/A</v>
      </c>
      <c r="N3503" s="144">
        <f>IFERROR(_xll.qlIndexFixing(ONIndex1M,I3503,TRUE,_xll.ohTrigger(RecalcTrigger,Trigger1M)),NA())</f>
        <v>4.0419333714414307E-3</v>
      </c>
      <c r="O3503" s="44">
        <f>IFERROR(_xll.qlIndexFixing(ONIndex3M,I3503,TRUE,_xll.ohTrigger(RecalcTrigger,Trigger3M)),NA())</f>
        <v>4.2785942357870255E-3</v>
      </c>
      <c r="P3503" s="44">
        <f>IFERROR(_xll.qlIndexFixing(ONIndex6M,I3503,TRUE,_xll.ohTrigger(RecalcTrigger,Trigger6M)),NA())</f>
        <v>3.6763888742896711E-3</v>
      </c>
      <c r="Q3503" s="145">
        <f>IFERROR(_xll.qlIndexFixing(ONIndex1Y,I3503,TRUE,_xll.ohTrigger(RecalcTrigger,Trigger1Y)),NA())</f>
        <v>4.4709991903157942E-3</v>
      </c>
    </row>
    <row r="3504" spans="2:17" x14ac:dyDescent="0.2">
      <c r="B3504" s="39" t="s">
        <v>42</v>
      </c>
      <c r="D3504" s="42">
        <f>_xll.qlCalendarAdvance(Calendar,$D3503,B3504,"f",FALSE)</f>
        <v>64329</v>
      </c>
      <c r="E3504" s="139">
        <f>_xll.qlInterestRateIndexValueDate(IndexON,D3504)</f>
        <v>64329</v>
      </c>
      <c r="F3504" s="155">
        <f>IFERROR(_xll.qlIndexFixing(IndexON,D3504,TRUE,_xll.ohTrigger(RecalcTrigger,TriggerON)),NA())</f>
        <v>4.0967071701114577E-3</v>
      </c>
      <c r="H3504" s="42">
        <f>_xll.qlCalendarAdvance(Calendar,$H3503,B3504,"f",FALSE)</f>
        <v>64329</v>
      </c>
      <c r="I3504" s="139">
        <f>_xll.qlInterestRateIndexValueDate(Index1M,$H3504)</f>
        <v>64333</v>
      </c>
      <c r="J3504" s="144">
        <f>IFERROR(_xll.qlIndexFixing(Index1M,$H3504,TRUE,_xll.ohTrigger(RecalcTrigger,Trigger1M)),NA())</f>
        <v>4.0411066570451796E-3</v>
      </c>
      <c r="K3504" s="44">
        <f>IFERROR(_xll.qlIndexFixing(Index3M,H3504,TRUE,_xll.ohTrigger(RecalcTrigger,Trigger3M)),NA())</f>
        <v>4.2758815855847843E-3</v>
      </c>
      <c r="L3504" s="44">
        <f>IFERROR(_xll.qlIndexFixing(Index6M,$H3504,TRUE,_xll.ohTrigger(RecalcTrigger,Trigger6M)),NA())</f>
        <v>3.6547599186073734E-3</v>
      </c>
      <c r="M3504" s="145" t="e">
        <f>IFERROR(_xll.qlIndexFixing(Index1Y,$H3504,TRUE,_xll.ohTrigger(RecalcTrigger,Trigger1Y)),NA())</f>
        <v>#N/A</v>
      </c>
      <c r="N3504" s="144">
        <f>IFERROR(_xll.qlIndexFixing(ONIndex1M,I3504,TRUE,_xll.ohTrigger(RecalcTrigger,Trigger1M)),NA())</f>
        <v>4.0414046351067157E-3</v>
      </c>
      <c r="O3504" s="44">
        <f>IFERROR(_xll.qlIndexFixing(ONIndex3M,I3504,TRUE,_xll.ohTrigger(RecalcTrigger,Trigger3M)),NA())</f>
        <v>4.2779299732220721E-3</v>
      </c>
      <c r="P3504" s="44">
        <f>IFERROR(_xll.qlIndexFixing(ONIndex6M,I3504,TRUE,_xll.ohTrigger(RecalcTrigger,Trigger6M)),NA())</f>
        <v>3.6744625443141388E-3</v>
      </c>
      <c r="Q3504" s="145">
        <f>IFERROR(_xll.qlIndexFixing(ONIndex1Y,I3504,TRUE,_xll.ohTrigger(RecalcTrigger,Trigger1Y)),NA())</f>
        <v>4.4700369357997261E-3</v>
      </c>
    </row>
    <row r="3505" spans="2:17" x14ac:dyDescent="0.2">
      <c r="B3505" s="39" t="s">
        <v>42</v>
      </c>
      <c r="D3505" s="42">
        <f>_xll.qlCalendarAdvance(Calendar,$D3504,B3505,"f",FALSE)</f>
        <v>64336</v>
      </c>
      <c r="E3505" s="139">
        <f>_xll.qlInterestRateIndexValueDate(IndexON,D3505)</f>
        <v>64336</v>
      </c>
      <c r="F3505" s="155">
        <f>IFERROR(_xll.qlIndexFixing(IndexON,D3505,TRUE,_xll.ohTrigger(RecalcTrigger,TriggerON)),NA())</f>
        <v>4.0961946401729676E-3</v>
      </c>
      <c r="H3505" s="42">
        <f>_xll.qlCalendarAdvance(Calendar,$H3504,B3505,"f",FALSE)</f>
        <v>64336</v>
      </c>
      <c r="I3505" s="139">
        <f>_xll.qlInterestRateIndexValueDate(Index1M,$H3505)</f>
        <v>64340</v>
      </c>
      <c r="J3505" s="144">
        <f>IFERROR(_xll.qlIndexFixing(Index1M,$H3505,TRUE,_xll.ohTrigger(RecalcTrigger,Trigger1M)),NA())</f>
        <v>4.0405540632427392E-3</v>
      </c>
      <c r="K3505" s="44">
        <f>IFERROR(_xll.qlIndexFixing(Index3M,H3505,TRUE,_xll.ohTrigger(RecalcTrigger,Trigger3M)),NA())</f>
        <v>4.2751481574097028E-3</v>
      </c>
      <c r="L3505" s="44">
        <f>IFERROR(_xll.qlIndexFixing(Index6M,$H3505,TRUE,_xll.ohTrigger(RecalcTrigger,Trigger6M)),NA())</f>
        <v>3.6529855907262688E-3</v>
      </c>
      <c r="M3505" s="145" t="e">
        <f>IFERROR(_xll.qlIndexFixing(Index1Y,$H3505,TRUE,_xll.ohTrigger(RecalcTrigger,Trigger1Y)),NA())</f>
        <v>#N/A</v>
      </c>
      <c r="N3505" s="144">
        <f>IFERROR(_xll.qlIndexFixing(ONIndex1M,I3505,TRUE,_xll.ohTrigger(RecalcTrigger,Trigger1M)),NA())</f>
        <v>4.0408671861413836E-3</v>
      </c>
      <c r="O3505" s="44">
        <f>IFERROR(_xll.qlIndexFixing(ONIndex3M,I3505,TRUE,_xll.ohTrigger(RecalcTrigger,Trigger3M)),NA())</f>
        <v>4.277256090592374E-3</v>
      </c>
      <c r="P3505" s="44">
        <f>IFERROR(_xll.qlIndexFixing(ONIndex6M,I3505,TRUE,_xll.ohTrigger(RecalcTrigger,Trigger6M)),NA())</f>
        <v>3.6725474687759885E-3</v>
      </c>
      <c r="Q3505" s="145">
        <f>IFERROR(_xll.qlIndexFixing(ONIndex1Y,I3505,TRUE,_xll.ohTrigger(RecalcTrigger,Trigger1Y)),NA())</f>
        <v>4.4690644020661807E-3</v>
      </c>
    </row>
    <row r="3506" spans="2:17" x14ac:dyDescent="0.2">
      <c r="B3506" s="39" t="s">
        <v>42</v>
      </c>
      <c r="D3506" s="42">
        <f>_xll.qlCalendarAdvance(Calendar,$D3505,B3506,"f",FALSE)</f>
        <v>64343</v>
      </c>
      <c r="E3506" s="139">
        <f>_xll.qlInterestRateIndexValueDate(IndexON,D3506)</f>
        <v>64343</v>
      </c>
      <c r="F3506" s="155">
        <f>IFERROR(_xll.qlIndexFixing(IndexON,D3506,TRUE,_xll.ohTrigger(RecalcTrigger,TriggerON)),NA())</f>
        <v>4.0956736079955647E-3</v>
      </c>
      <c r="H3506" s="42">
        <f>_xll.qlCalendarAdvance(Calendar,$H3505,B3506,"f",FALSE)</f>
        <v>64343</v>
      </c>
      <c r="I3506" s="139">
        <f>_xll.qlInterestRateIndexValueDate(Index1M,$H3506)</f>
        <v>64347</v>
      </c>
      <c r="J3506" s="144">
        <f>IFERROR(_xll.qlIndexFixing(Index1M,$H3506,TRUE,_xll.ohTrigger(RecalcTrigger,Trigger1M)),NA())</f>
        <v>4.0399562536790196E-3</v>
      </c>
      <c r="K3506" s="44">
        <f>IFERROR(_xll.qlIndexFixing(Index3M,H3506,TRUE,_xll.ohTrigger(RecalcTrigger,Trigger3M)),NA())</f>
        <v>4.2743457677696384E-3</v>
      </c>
      <c r="L3506" s="44">
        <f>IFERROR(_xll.qlIndexFixing(Index6M,$H3506,TRUE,_xll.ohTrigger(RecalcTrigger,Trigger6M)),NA())</f>
        <v>3.6510160077253616E-3</v>
      </c>
      <c r="M3506" s="145" t="e">
        <f>IFERROR(_xll.qlIndexFixing(Index1Y,$H3506,TRUE,_xll.ohTrigger(RecalcTrigger,Trigger1Y)),NA())</f>
        <v>#N/A</v>
      </c>
      <c r="N3506" s="144">
        <f>IFERROR(_xll.qlIndexFixing(ONIndex1M,I3506,TRUE,_xll.ohTrigger(RecalcTrigger,Trigger1M)),NA())</f>
        <v>4.0403210129547062E-3</v>
      </c>
      <c r="O3506" s="44">
        <f>IFERROR(_xll.qlIndexFixing(ONIndex3M,I3506,TRUE,_xll.ohTrigger(RecalcTrigger,Trigger3M)),NA())</f>
        <v>4.2765725750282257E-3</v>
      </c>
      <c r="P3506" s="44">
        <f>IFERROR(_xll.qlIndexFixing(ONIndex6M,I3506,TRUE,_xll.ohTrigger(RecalcTrigger,Trigger6M)),NA())</f>
        <v>3.6706436624633909E-3</v>
      </c>
      <c r="Q3506" s="145">
        <f>IFERROR(_xll.qlIndexFixing(ONIndex1Y,I3506,TRUE,_xll.ohTrigger(RecalcTrigger,Trigger1Y)),NA())</f>
        <v>4.4680815756859005E-3</v>
      </c>
    </row>
    <row r="3507" spans="2:17" x14ac:dyDescent="0.2">
      <c r="B3507" s="39" t="s">
        <v>42</v>
      </c>
      <c r="D3507" s="42">
        <f>_xll.qlCalendarAdvance(Calendar,$D3506,B3507,"f",FALSE)</f>
        <v>64350</v>
      </c>
      <c r="E3507" s="139">
        <f>_xll.qlInterestRateIndexValueDate(IndexON,D3507)</f>
        <v>64350</v>
      </c>
      <c r="F3507" s="155">
        <f>IFERROR(_xll.qlIndexFixing(IndexON,D3507,TRUE,_xll.ohTrigger(RecalcTrigger,TriggerON)),NA())</f>
        <v>4.0951440622816193E-3</v>
      </c>
      <c r="H3507" s="42">
        <f>_xll.qlCalendarAdvance(Calendar,$H3506,B3507,"f",FALSE)</f>
        <v>64350</v>
      </c>
      <c r="I3507" s="139">
        <f>_xll.qlInterestRateIndexValueDate(Index1M,$H3507)</f>
        <v>64354</v>
      </c>
      <c r="J3507" s="144">
        <f>IFERROR(_xll.qlIndexFixing(Index1M,$H3507,TRUE,_xll.ohTrigger(RecalcTrigger,Trigger1M)),NA())</f>
        <v>4.039384888419398E-3</v>
      </c>
      <c r="K3507" s="44">
        <f>IFERROR(_xll.qlIndexFixing(Index3M,H3507,TRUE,_xll.ohTrigger(RecalcTrigger,Trigger3M)),NA())</f>
        <v>4.2735914716518983E-3</v>
      </c>
      <c r="L3507" s="44">
        <f>IFERROR(_xll.qlIndexFixing(Index6M,$H3507,TRUE,_xll.ohTrigger(RecalcTrigger,Trigger6M)),NA())</f>
        <v>3.6492662750765912E-3</v>
      </c>
      <c r="M3507" s="145" t="e">
        <f>IFERROR(_xll.qlIndexFixing(Index1Y,$H3507,TRUE,_xll.ohTrigger(RecalcTrigger,Trigger1Y)),NA())</f>
        <v>#N/A</v>
      </c>
      <c r="N3507" s="144">
        <f>IFERROR(_xll.qlIndexFixing(ONIndex1M,I3507,TRUE,_xll.ohTrigger(RecalcTrigger,Trigger1M)),NA())</f>
        <v>4.0397661038760191E-3</v>
      </c>
      <c r="O3507" s="44">
        <f>IFERROR(_xll.qlIndexFixing(ONIndex3M,I3507,TRUE,_xll.ohTrigger(RecalcTrigger,Trigger3M)),NA())</f>
        <v>4.2758794137398581E-3</v>
      </c>
      <c r="P3507" s="44">
        <f>IFERROR(_xll.qlIndexFixing(ONIndex6M,I3507,TRUE,_xll.ohTrigger(RecalcTrigger,Trigger6M)),NA())</f>
        <v>3.6687511404043249E-3</v>
      </c>
      <c r="Q3507" s="145">
        <f>IFERROR(_xll.qlIndexFixing(ONIndex1Y,I3507,TRUE,_xll.ohTrigger(RecalcTrigger,Trigger1Y)),NA())</f>
        <v>4.4670884427500113E-3</v>
      </c>
    </row>
    <row r="3508" spans="2:17" x14ac:dyDescent="0.2">
      <c r="B3508" s="39" t="s">
        <v>42</v>
      </c>
      <c r="D3508" s="42">
        <f>_xll.qlCalendarAdvance(Calendar,$D3507,B3508,"f",FALSE)</f>
        <v>64357</v>
      </c>
      <c r="E3508" s="139">
        <f>_xll.qlInterestRateIndexValueDate(IndexON,D3508)</f>
        <v>64357</v>
      </c>
      <c r="F3508" s="155">
        <f>IFERROR(_xll.qlIndexFixing(IndexON,D3508,TRUE,_xll.ohTrigger(RecalcTrigger,TriggerON)),NA())</f>
        <v>4.094605991653566E-3</v>
      </c>
      <c r="H3508" s="42">
        <f>_xll.qlCalendarAdvance(Calendar,$H3507,B3508,"f",FALSE)</f>
        <v>64357</v>
      </c>
      <c r="I3508" s="139">
        <f>_xll.qlInterestRateIndexValueDate(Index1M,$H3508)</f>
        <v>64361</v>
      </c>
      <c r="J3508" s="144">
        <f>IFERROR(_xll.qlIndexFixing(Index1M,$H3508,TRUE,_xll.ohTrigger(RecalcTrigger,Trigger1M)),NA())</f>
        <v>4.0387260175869244E-3</v>
      </c>
      <c r="K3508" s="44">
        <f>IFERROR(_xll.qlIndexFixing(Index3M,H3508,TRUE,_xll.ohTrigger(RecalcTrigger,Trigger3M)),NA())</f>
        <v>4.2728274269939219E-3</v>
      </c>
      <c r="L3508" s="44">
        <f>IFERROR(_xll.qlIndexFixing(Index6M,$H3508,TRUE,_xll.ohTrigger(RecalcTrigger,Trigger6M)),NA())</f>
        <v>3.6475280561851595E-3</v>
      </c>
      <c r="M3508" s="145" t="e">
        <f>IFERROR(_xll.qlIndexFixing(Index1Y,$H3508,TRUE,_xll.ohTrigger(RecalcTrigger,Trigger1Y)),NA())</f>
        <v>#N/A</v>
      </c>
      <c r="N3508" s="144">
        <f>IFERROR(_xll.qlIndexFixing(ONIndex1M,I3508,TRUE,_xll.ohTrigger(RecalcTrigger,Trigger1M)),NA())</f>
        <v>4.0392024473945298E-3</v>
      </c>
      <c r="O3508" s="44">
        <f>IFERROR(_xll.qlIndexFixing(ONIndex3M,I3508,TRUE,_xll.ohTrigger(RecalcTrigger,Trigger3M)),NA())</f>
        <v>4.2751765938575659E-3</v>
      </c>
      <c r="P3508" s="44">
        <f>IFERROR(_xll.qlIndexFixing(ONIndex6M,I3508,TRUE,_xll.ohTrigger(RecalcTrigger,Trigger6M)),NA())</f>
        <v>3.6668699177067055E-3</v>
      </c>
      <c r="Q3508" s="145">
        <f>IFERROR(_xll.qlIndexFixing(ONIndex1Y,I3508,TRUE,_xll.ohTrigger(RecalcTrigger,Trigger1Y)),NA())</f>
        <v>4.4660849898292554E-3</v>
      </c>
    </row>
    <row r="3509" spans="2:17" x14ac:dyDescent="0.2">
      <c r="B3509" s="39" t="s">
        <v>42</v>
      </c>
      <c r="D3509" s="42">
        <f>_xll.qlCalendarAdvance(Calendar,$D3508,B3509,"f",FALSE)</f>
        <v>64364</v>
      </c>
      <c r="E3509" s="139">
        <f>_xll.qlInterestRateIndexValueDate(IndexON,D3509)</f>
        <v>64364</v>
      </c>
      <c r="F3509" s="155">
        <f>IFERROR(_xll.qlIndexFixing(IndexON,D3509,TRUE,_xll.ohTrigger(RecalcTrigger,TriggerON)),NA())</f>
        <v>4.0940593848670659E-3</v>
      </c>
      <c r="H3509" s="42">
        <f>_xll.qlCalendarAdvance(Calendar,$H3508,B3509,"f",FALSE)</f>
        <v>64364</v>
      </c>
      <c r="I3509" s="139">
        <f>_xll.qlInterestRateIndexValueDate(Index1M,$H3509)</f>
        <v>64368</v>
      </c>
      <c r="J3509" s="144">
        <f>IFERROR(_xll.qlIndexFixing(Index1M,$H3509,TRUE,_xll.ohTrigger(RecalcTrigger,Trigger1M)),NA())</f>
        <v>4.038215830567583E-3</v>
      </c>
      <c r="K3509" s="44">
        <f>IFERROR(_xll.qlIndexFixing(Index3M,H3509,TRUE,_xll.ohTrigger(RecalcTrigger,Trigger3M)),NA())</f>
        <v>4.2720536209729237E-3</v>
      </c>
      <c r="L3509" s="44">
        <f>IFERROR(_xll.qlIndexFixing(Index6M,$H3509,TRUE,_xll.ohTrigger(RecalcTrigger,Trigger6M)),NA())</f>
        <v>3.6458013660351681E-3</v>
      </c>
      <c r="M3509" s="145" t="e">
        <f>IFERROR(_xll.qlIndexFixing(Index1Y,$H3509,TRUE,_xll.ohTrigger(RecalcTrigger,Trigger1Y)),NA())</f>
        <v>#N/A</v>
      </c>
      <c r="N3509" s="144">
        <f>IFERROR(_xll.qlIndexFixing(ONIndex1M,I3509,TRUE,_xll.ohTrigger(RecalcTrigger,Trigger1M)),NA())</f>
        <v>4.038630031839574E-3</v>
      </c>
      <c r="O3509" s="44">
        <f>IFERROR(_xll.qlIndexFixing(ONIndex3M,I3509,TRUE,_xll.ohTrigger(RecalcTrigger,Trigger3M)),NA())</f>
        <v>4.2744641025915797E-3</v>
      </c>
      <c r="P3509" s="44">
        <f>IFERROR(_xll.qlIndexFixing(ONIndex6M,I3509,TRUE,_xll.ohTrigger(RecalcTrigger,Trigger6M)),NA())</f>
        <v>3.6650000091587032E-3</v>
      </c>
      <c r="Q3509" s="145">
        <f>IFERROR(_xll.qlIndexFixing(ONIndex1Y,I3509,TRUE,_xll.ohTrigger(RecalcTrigger,Trigger1Y)),NA())</f>
        <v>4.4650712030147588E-3</v>
      </c>
    </row>
    <row r="3510" spans="2:17" x14ac:dyDescent="0.2">
      <c r="B3510" s="39" t="s">
        <v>42</v>
      </c>
      <c r="D3510" s="42">
        <f>_xll.qlCalendarAdvance(Calendar,$D3509,B3510,"f",FALSE)</f>
        <v>64371</v>
      </c>
      <c r="E3510" s="139">
        <f>_xll.qlInterestRateIndexValueDate(IndexON,D3510)</f>
        <v>64371</v>
      </c>
      <c r="F3510" s="155">
        <f>IFERROR(_xll.qlIndexFixing(IndexON,D3510,TRUE,_xll.ohTrigger(RecalcTrigger,TriggerON)),NA())</f>
        <v>4.0935042305445535E-3</v>
      </c>
      <c r="H3510" s="42">
        <f>_xll.qlCalendarAdvance(Calendar,$H3509,B3510,"f",FALSE)</f>
        <v>64371</v>
      </c>
      <c r="I3510" s="139">
        <f>_xll.qlInterestRateIndexValueDate(Index1M,$H3510)</f>
        <v>64375</v>
      </c>
      <c r="J3510" s="144">
        <f>IFERROR(_xll.qlIndexFixing(Index1M,$H3510,TRUE,_xll.ohTrigger(RecalcTrigger,Trigger1M)),NA())</f>
        <v>4.0376389174943128E-3</v>
      </c>
      <c r="K3510" s="44">
        <f>IFERROR(_xll.qlIndexFixing(Index3M,H3510,TRUE,_xll.ohTrigger(RecalcTrigger,Trigger3M)),NA())</f>
        <v>4.2713025281546054E-3</v>
      </c>
      <c r="L3510" s="44">
        <f>IFERROR(_xll.qlIndexFixing(Index6M,$H3510,TRUE,_xll.ohTrigger(RecalcTrigger,Trigger6M)),NA())</f>
        <v>3.6441863072823764E-3</v>
      </c>
      <c r="M3510" s="145" t="e">
        <f>IFERROR(_xll.qlIndexFixing(Index1Y,$H3510,TRUE,_xll.ohTrigger(RecalcTrigger,Trigger1Y)),NA())</f>
        <v>#N/A</v>
      </c>
      <c r="N3510" s="144">
        <f>IFERROR(_xll.qlIndexFixing(ONIndex1M,I3510,TRUE,_xll.ohTrigger(RecalcTrigger,Trigger1M)),NA())</f>
        <v>4.0380488457802954E-3</v>
      </c>
      <c r="O3510" s="44">
        <f>IFERROR(_xll.qlIndexFixing(ONIndex3M,I3510,TRUE,_xll.ohTrigger(RecalcTrigger,Trigger3M)),NA())</f>
        <v>4.2737419272320665E-3</v>
      </c>
      <c r="P3510" s="44">
        <f>IFERROR(_xll.qlIndexFixing(ONIndex6M,I3510,TRUE,_xll.ohTrigger(RecalcTrigger,Trigger6M)),NA())</f>
        <v>3.663141429948169E-3</v>
      </c>
      <c r="Q3510" s="145">
        <f>IFERROR(_xll.qlIndexFixing(ONIndex1Y,I3510,TRUE,_xll.ohTrigger(RecalcTrigger,Trigger1Y)),NA())</f>
        <v>4.4640470686374556E-3</v>
      </c>
    </row>
    <row r="3511" spans="2:17" x14ac:dyDescent="0.2">
      <c r="B3511" s="39" t="s">
        <v>42</v>
      </c>
      <c r="D3511" s="42">
        <f>_xll.qlCalendarAdvance(Calendar,$D3510,B3511,"f",FALSE)</f>
        <v>64378</v>
      </c>
      <c r="E3511" s="139">
        <f>_xll.qlInterestRateIndexValueDate(IndexON,D3511)</f>
        <v>64378</v>
      </c>
      <c r="F3511" s="155">
        <f>IFERROR(_xll.qlIndexFixing(IndexON,D3511,TRUE,_xll.ohTrigger(RecalcTrigger,TriggerON)),NA())</f>
        <v>4.0929405174150446E-3</v>
      </c>
      <c r="H3511" s="42">
        <f>_xll.qlCalendarAdvance(Calendar,$H3510,B3511,"f",FALSE)</f>
        <v>64378</v>
      </c>
      <c r="I3511" s="139">
        <f>_xll.qlInterestRateIndexValueDate(Index1M,$H3511)</f>
        <v>64382</v>
      </c>
      <c r="J3511" s="144">
        <f>IFERROR(_xll.qlIndexFixing(Index1M,$H3511,TRUE,_xll.ohTrigger(RecalcTrigger,Trigger1M)),NA())</f>
        <v>4.0370330317953673E-3</v>
      </c>
      <c r="K3511" s="44">
        <f>IFERROR(_xll.qlIndexFixing(Index3M,H3511,TRUE,_xll.ohTrigger(RecalcTrigger,Trigger3M)),NA())</f>
        <v>4.2705098718456638E-3</v>
      </c>
      <c r="L3511" s="44" t="e">
        <f>IFERROR(_xll.qlIndexFixing(Index6M,$H3511,TRUE,_xll.ohTrigger(RecalcTrigger,Trigger6M)),NA())</f>
        <v>#N/A</v>
      </c>
      <c r="M3511" s="145" t="e">
        <f>IFERROR(_xll.qlIndexFixing(Index1Y,$H3511,TRUE,_xll.ohTrigger(RecalcTrigger,Trigger1Y)),NA())</f>
        <v>#N/A</v>
      </c>
      <c r="N3511" s="144">
        <f>IFERROR(_xll.qlIndexFixing(ONIndex1M,I3511,TRUE,_xll.ohTrigger(RecalcTrigger,Trigger1M)),NA())</f>
        <v>4.0374588773062214E-3</v>
      </c>
      <c r="O3511" s="44">
        <f>IFERROR(_xll.qlIndexFixing(ONIndex3M,I3511,TRUE,_xll.ohTrigger(RecalcTrigger,Trigger3M)),NA())</f>
        <v>4.2730100548293848E-3</v>
      </c>
      <c r="P3511" s="44">
        <f>IFERROR(_xll.qlIndexFixing(ONIndex6M,I3511,TRUE,_xll.ohTrigger(RecalcTrigger,Trigger6M)),NA())</f>
        <v>3.6612941949432098E-3</v>
      </c>
      <c r="Q3511" s="145">
        <f>IFERROR(_xll.qlIndexFixing(ONIndex1Y,I3511,TRUE,_xll.ohTrigger(RecalcTrigger,Trigger1Y)),NA())</f>
        <v>4.463012573108216E-3</v>
      </c>
    </row>
    <row r="3512" spans="2:17" x14ac:dyDescent="0.2">
      <c r="B3512" s="39" t="s">
        <v>42</v>
      </c>
      <c r="D3512" s="42">
        <f>_xll.qlCalendarAdvance(Calendar,$D3511,B3512,"f",FALSE)</f>
        <v>64385</v>
      </c>
      <c r="E3512" s="139">
        <f>_xll.qlInterestRateIndexValueDate(IndexON,D3512)</f>
        <v>64385</v>
      </c>
      <c r="F3512" s="155">
        <f>IFERROR(_xll.qlIndexFixing(IndexON,D3512,TRUE,_xll.ohTrigger(RecalcTrigger,TriggerON)),NA())</f>
        <v>4.0923682341276191E-3</v>
      </c>
      <c r="H3512" s="42">
        <f>_xll.qlCalendarAdvance(Calendar,$H3511,B3512,"f",FALSE)</f>
        <v>64385</v>
      </c>
      <c r="I3512" s="139">
        <f>_xll.qlInterestRateIndexValueDate(Index1M,$H3512)</f>
        <v>64389</v>
      </c>
      <c r="J3512" s="144">
        <f>IFERROR(_xll.qlIndexFixing(Index1M,$H3512,TRUE,_xll.ohTrigger(RecalcTrigger,Trigger1M)),NA())</f>
        <v>4.0364183286882849E-3</v>
      </c>
      <c r="K3512" s="44">
        <f>IFERROR(_xll.qlIndexFixing(Index3M,H3512,TRUE,_xll.ohTrigger(RecalcTrigger,Trigger3M)),NA())</f>
        <v>4.2697074167472497E-3</v>
      </c>
      <c r="L3512" s="44" t="e">
        <f>IFERROR(_xll.qlIndexFixing(Index6M,$H3512,TRUE,_xll.ohTrigger(RecalcTrigger,Trigger6M)),NA())</f>
        <v>#N/A</v>
      </c>
      <c r="M3512" s="145" t="e">
        <f>IFERROR(_xll.qlIndexFixing(Index1Y,$H3512,TRUE,_xll.ohTrigger(RecalcTrigger,Trigger1Y)),NA())</f>
        <v>#N/A</v>
      </c>
      <c r="N3512" s="144">
        <f>IFERROR(_xll.qlIndexFixing(ONIndex1M,I3512,TRUE,_xll.ohTrigger(RecalcTrigger,Trigger1M)),NA())</f>
        <v>4.0367777714944708E-3</v>
      </c>
      <c r="O3512" s="44">
        <f>IFERROR(_xll.qlIndexFixing(ONIndex3M,I3512,TRUE,_xll.ohTrigger(RecalcTrigger,Trigger3M)),NA())</f>
        <v>4.2721560008498471E-3</v>
      </c>
      <c r="P3512" s="44">
        <f>IFERROR(_xll.qlIndexFixing(ONIndex6M,I3512,TRUE,_xll.ohTrigger(RecalcTrigger,Trigger6M)),NA())</f>
        <v>3.6590104814688829E-3</v>
      </c>
      <c r="Q3512" s="145">
        <f>IFERROR(_xll.qlIndexFixing(ONIndex1Y,I3512,TRUE,_xll.ohTrigger(RecalcTrigger,Trigger1Y)),NA())</f>
        <v>4.4617776416071564E-3</v>
      </c>
    </row>
    <row r="3513" spans="2:17" x14ac:dyDescent="0.2">
      <c r="B3513" s="39" t="s">
        <v>42</v>
      </c>
      <c r="D3513" s="42">
        <f>_xll.qlCalendarAdvance(Calendar,$D3512,B3513,"f",FALSE)</f>
        <v>64396</v>
      </c>
      <c r="E3513" s="139">
        <f>_xll.qlInterestRateIndexValueDate(IndexON,D3513)</f>
        <v>64396</v>
      </c>
      <c r="F3513" s="155">
        <f>IFERROR(_xll.qlIndexFixing(IndexON,D3513,TRUE,_xll.ohTrigger(RecalcTrigger,TriggerON)),NA())</f>
        <v>4.0914893549981457E-3</v>
      </c>
      <c r="H3513" s="42">
        <f>_xll.qlCalendarAdvance(Calendar,$H3512,B3513,"f",FALSE)</f>
        <v>64396</v>
      </c>
      <c r="I3513" s="139">
        <f>_xll.qlInterestRateIndexValueDate(Index1M,$H3513)</f>
        <v>64398</v>
      </c>
      <c r="J3513" s="144">
        <f>IFERROR(_xll.qlIndexFixing(Index1M,$H3513,TRUE,_xll.ohTrigger(RecalcTrigger,Trigger1M)),NA())</f>
        <v>4.0355691628263246E-3</v>
      </c>
      <c r="K3513" s="44">
        <f>IFERROR(_xll.qlIndexFixing(Index3M,H3513,TRUE,_xll.ohTrigger(RecalcTrigger,Trigger3M)),NA())</f>
        <v>4.2686612699139124E-3</v>
      </c>
      <c r="L3513" s="44" t="e">
        <f>IFERROR(_xll.qlIndexFixing(Index6M,$H3513,TRUE,_xll.ohTrigger(RecalcTrigger,Trigger6M)),NA())</f>
        <v>#N/A</v>
      </c>
      <c r="M3513" s="145" t="e">
        <f>IFERROR(_xll.qlIndexFixing(Index1Y,$H3513,TRUE,_xll.ohTrigger(RecalcTrigger,Trigger1Y)),NA())</f>
        <v>#N/A</v>
      </c>
      <c r="N3513" s="144">
        <f>IFERROR(_xll.qlIndexFixing(ONIndex1M,I3513,TRUE,_xll.ohTrigger(RecalcTrigger,Trigger1M)),NA())</f>
        <v>4.0359014079527356E-3</v>
      </c>
      <c r="O3513" s="44">
        <f>IFERROR(_xll.qlIndexFixing(ONIndex3M,I3513,TRUE,_xll.ohTrigger(RecalcTrigger,Trigger3M)),NA())</f>
        <v>4.271083480649196E-3</v>
      </c>
      <c r="P3513" s="44">
        <f>IFERROR(_xll.qlIndexFixing(ONIndex6M,I3513,TRUE,_xll.ohTrigger(RecalcTrigger,Trigger6M)),NA())</f>
        <v>3.6565963578638616E-3</v>
      </c>
      <c r="Q3513" s="145">
        <f>IFERROR(_xll.qlIndexFixing(ONIndex1Y,I3513,TRUE,_xll.ohTrigger(RecalcTrigger,Trigger1Y)),NA())</f>
        <v>4.4603047690472408E-3</v>
      </c>
    </row>
    <row r="3514" spans="2:17" x14ac:dyDescent="0.2">
      <c r="B3514" s="39" t="s">
        <v>42</v>
      </c>
      <c r="D3514" s="42">
        <f>_xll.qlCalendarAdvance(Calendar,$D3513,B3514,"f",FALSE)</f>
        <v>64403</v>
      </c>
      <c r="E3514" s="139">
        <f>_xll.qlInterestRateIndexValueDate(IndexON,D3514)</f>
        <v>64403</v>
      </c>
      <c r="F3514" s="155">
        <f>IFERROR(_xll.qlIndexFixing(IndexON,D3514,TRUE,_xll.ohTrigger(RecalcTrigger,TriggerON)),NA())</f>
        <v>4.0908962249730507E-3</v>
      </c>
      <c r="H3514" s="42">
        <f>_xll.qlCalendarAdvance(Calendar,$H3513,B3514,"f",FALSE)</f>
        <v>64403</v>
      </c>
      <c r="I3514" s="139">
        <f>_xll.qlInterestRateIndexValueDate(Index1M,$H3514)</f>
        <v>64405</v>
      </c>
      <c r="J3514" s="144">
        <f>IFERROR(_xll.qlIndexFixing(Index1M,$H3514,TRUE,_xll.ohTrigger(RecalcTrigger,Trigger1M)),NA())</f>
        <v>4.0350035978616357E-3</v>
      </c>
      <c r="K3514" s="44">
        <f>IFERROR(_xll.qlIndexFixing(Index3M,H3514,TRUE,_xll.ohTrigger(RecalcTrigger,Trigger3M)),NA())</f>
        <v>4.2678008281376413E-3</v>
      </c>
      <c r="L3514" s="44" t="e">
        <f>IFERROR(_xll.qlIndexFixing(Index6M,$H3514,TRUE,_xll.ohTrigger(RecalcTrigger,Trigger6M)),NA())</f>
        <v>#N/A</v>
      </c>
      <c r="M3514" s="145" t="e">
        <f>IFERROR(_xll.qlIndexFixing(Index1Y,$H3514,TRUE,_xll.ohTrigger(RecalcTrigger,Trigger1Y)),NA())</f>
        <v>#N/A</v>
      </c>
      <c r="N3514" s="144">
        <f>IFERROR(_xll.qlIndexFixing(ONIndex1M,I3514,TRUE,_xll.ohTrigger(RecalcTrigger,Trigger1M)),NA())</f>
        <v>4.0351904831936736E-3</v>
      </c>
      <c r="O3514" s="44">
        <f>IFERROR(_xll.qlIndexFixing(ONIndex3M,I3514,TRUE,_xll.ohTrigger(RecalcTrigger,Trigger3M)),NA())</f>
        <v>4.270206559873202E-3</v>
      </c>
      <c r="P3514" s="44">
        <f>IFERROR(_xll.qlIndexFixing(ONIndex6M,I3514,TRUE,_xll.ohTrigger(RecalcTrigger,Trigger6M)),NA())</f>
        <v>3.6545326062942252E-3</v>
      </c>
      <c r="Q3514" s="145">
        <f>IFERROR(_xll.qlIndexFixing(ONIndex1Y,I3514,TRUE,_xll.ohTrigger(RecalcTrigger,Trigger1Y)),NA())</f>
        <v>4.4590792195453588E-3</v>
      </c>
    </row>
    <row r="3515" spans="2:17" x14ac:dyDescent="0.2">
      <c r="B3515" s="39" t="s">
        <v>42</v>
      </c>
      <c r="D3515" s="42">
        <f>_xll.qlCalendarAdvance(Calendar,$D3514,B3515,"f",FALSE)</f>
        <v>64410</v>
      </c>
      <c r="E3515" s="139">
        <f>_xll.qlInterestRateIndexValueDate(IndexON,D3515)</f>
        <v>64410</v>
      </c>
      <c r="F3515" s="155">
        <f>IFERROR(_xll.qlIndexFixing(IndexON,D3515,TRUE,_xll.ohTrigger(RecalcTrigger,TriggerON)),NA())</f>
        <v>4.0902944861542778E-3</v>
      </c>
      <c r="H3515" s="42">
        <f>_xll.qlCalendarAdvance(Calendar,$H3514,B3515,"f",FALSE)</f>
        <v>64410</v>
      </c>
      <c r="I3515" s="139">
        <f>_xll.qlInterestRateIndexValueDate(Index1M,$H3515)</f>
        <v>64412</v>
      </c>
      <c r="J3515" s="144">
        <f>IFERROR(_xll.qlIndexFixing(Index1M,$H3515,TRUE,_xll.ohTrigger(RecalcTrigger,Trigger1M)),NA())</f>
        <v>4.0342879442301083E-3</v>
      </c>
      <c r="K3515" s="44">
        <f>IFERROR(_xll.qlIndexFixing(Index3M,H3515,TRUE,_xll.ohTrigger(RecalcTrigger,Trigger3M)),NA())</f>
        <v>4.266965371452938E-3</v>
      </c>
      <c r="L3515" s="44" t="e">
        <f>IFERROR(_xll.qlIndexFixing(Index6M,$H3515,TRUE,_xll.ohTrigger(RecalcTrigger,Trigger6M)),NA())</f>
        <v>#N/A</v>
      </c>
      <c r="M3515" s="145" t="e">
        <f>IFERROR(_xll.qlIndexFixing(Index1Y,$H3515,TRUE,_xll.ohTrigger(RecalcTrigger,Trigger1Y)),NA())</f>
        <v>#N/A</v>
      </c>
      <c r="N3515" s="144">
        <f>IFERROR(_xll.qlIndexFixing(ONIndex1M,I3515,TRUE,_xll.ohTrigger(RecalcTrigger,Trigger1M)),NA())</f>
        <v>4.0346497160825834E-3</v>
      </c>
      <c r="O3515" s="44">
        <f>IFERROR(_xll.qlIndexFixing(ONIndex3M,I3515,TRUE,_xll.ohTrigger(RecalcTrigger,Trigger3M)),NA())</f>
        <v>4.2695405069004266E-3</v>
      </c>
      <c r="P3515" s="44">
        <f>IFERROR(_xll.qlIndexFixing(ONIndex6M,I3515,TRUE,_xll.ohTrigger(RecalcTrigger,Trigger6M)),NA())</f>
        <v>3.6529945754715243E-3</v>
      </c>
      <c r="Q3515" s="145">
        <f>IFERROR(_xll.qlIndexFixing(ONIndex1Y,I3515,TRUE,_xll.ohTrigger(RecalcTrigger,Trigger1Y)),NA())</f>
        <v>4.4581511221863934E-3</v>
      </c>
    </row>
    <row r="3516" spans="2:17" x14ac:dyDescent="0.2">
      <c r="B3516" s="39" t="s">
        <v>42</v>
      </c>
      <c r="D3516" s="42">
        <f>_xll.qlCalendarAdvance(Calendar,$D3515,B3516,"f",FALSE)</f>
        <v>64417</v>
      </c>
      <c r="E3516" s="139">
        <f>_xll.qlInterestRateIndexValueDate(IndexON,D3516)</f>
        <v>64417</v>
      </c>
      <c r="F3516" s="155">
        <f>IFERROR(_xll.qlIndexFixing(IndexON,D3516,TRUE,_xll.ohTrigger(RecalcTrigger,TriggerON)),NA())</f>
        <v>4.0896841272708429E-3</v>
      </c>
      <c r="H3516" s="42">
        <f>_xll.qlCalendarAdvance(Calendar,$H3515,B3516,"f",FALSE)</f>
        <v>64417</v>
      </c>
      <c r="I3516" s="139">
        <f>_xll.qlInterestRateIndexValueDate(Index1M,$H3516)</f>
        <v>64419</v>
      </c>
      <c r="J3516" s="144">
        <f>IFERROR(_xll.qlIndexFixing(Index1M,$H3516,TRUE,_xll.ohTrigger(RecalcTrigger,Trigger1M)),NA())</f>
        <v>4.0336340372390533E-3</v>
      </c>
      <c r="K3516" s="44">
        <f>IFERROR(_xll.qlIndexFixing(Index3M,H3516,TRUE,_xll.ohTrigger(RecalcTrigger,Trigger3M)),NA())</f>
        <v>4.2661200600112243E-3</v>
      </c>
      <c r="L3516" s="44" t="e">
        <f>IFERROR(_xll.qlIndexFixing(Index6M,$H3516,TRUE,_xll.ohTrigger(RecalcTrigger,Trigger6M)),NA())</f>
        <v>#N/A</v>
      </c>
      <c r="M3516" s="145" t="e">
        <f>IFERROR(_xll.qlIndexFixing(Index1Y,$H3516,TRUE,_xll.ohTrigger(RecalcTrigger,Trigger1Y)),NA())</f>
        <v>#N/A</v>
      </c>
      <c r="N3516" s="144">
        <f>IFERROR(_xll.qlIndexFixing(ONIndex1M,I3516,TRUE,_xll.ohTrigger(RecalcTrigger,Trigger1M)),NA())</f>
        <v>4.0340106055580804E-3</v>
      </c>
      <c r="O3516" s="44">
        <f>IFERROR(_xll.qlIndexFixing(ONIndex3M,I3516,TRUE,_xll.ohTrigger(RecalcTrigger,Trigger3M)),NA())</f>
        <v>4.2687543739017286E-3</v>
      </c>
      <c r="P3516" s="44">
        <f>IFERROR(_xll.qlIndexFixing(ONIndex6M,I3516,TRUE,_xll.ohTrigger(RecalcTrigger,Trigger6M)),NA())</f>
        <v>3.6512108184094672E-3</v>
      </c>
      <c r="Q3516" s="145">
        <f>IFERROR(_xll.qlIndexFixing(ONIndex1Y,I3516,TRUE,_xll.ohTrigger(RecalcTrigger,Trigger1Y)),NA())</f>
        <v>4.4570586493541953E-3</v>
      </c>
    </row>
    <row r="3517" spans="2:17" x14ac:dyDescent="0.2">
      <c r="B3517" s="39" t="s">
        <v>42</v>
      </c>
      <c r="D3517" s="42">
        <f>_xll.qlCalendarAdvance(Calendar,$D3516,B3517,"f",FALSE)</f>
        <v>64424</v>
      </c>
      <c r="E3517" s="139">
        <f>_xll.qlInterestRateIndexValueDate(IndexON,D3517)</f>
        <v>64424</v>
      </c>
      <c r="F3517" s="155">
        <f>IFERROR(_xll.qlIndexFixing(IndexON,D3517,TRUE,_xll.ohTrigger(RecalcTrigger,TriggerON)),NA())</f>
        <v>4.0890651370517617E-3</v>
      </c>
      <c r="H3517" s="42">
        <f>_xll.qlCalendarAdvance(Calendar,$H3516,B3517,"f",FALSE)</f>
        <v>64424</v>
      </c>
      <c r="I3517" s="139">
        <f>_xll.qlInterestRateIndexValueDate(Index1M,$H3517)</f>
        <v>64426</v>
      </c>
      <c r="J3517" s="144">
        <f>IFERROR(_xll.qlIndexFixing(Index1M,$H3517,TRUE,_xll.ohTrigger(RecalcTrigger,Trigger1M)),NA())</f>
        <v>4.032971249641748E-3</v>
      </c>
      <c r="K3517" s="44">
        <f>IFERROR(_xll.qlIndexFixing(Index3M,H3517,TRUE,_xll.ohTrigger(RecalcTrigger,Trigger3M)),NA())</f>
        <v>4.265264880990583E-3</v>
      </c>
      <c r="L3517" s="44" t="e">
        <f>IFERROR(_xll.qlIndexFixing(Index6M,$H3517,TRUE,_xll.ohTrigger(RecalcTrigger,Trigger6M)),NA())</f>
        <v>#N/A</v>
      </c>
      <c r="M3517" s="145" t="e">
        <f>IFERROR(_xll.qlIndexFixing(Index1Y,$H3517,TRUE,_xll.ohTrigger(RecalcTrigger,Trigger1Y)),NA())</f>
        <v>#N/A</v>
      </c>
      <c r="N3517" s="144">
        <f>IFERROR(_xll.qlIndexFixing(ONIndex1M,I3517,TRUE,_xll.ohTrigger(RecalcTrigger,Trigger1M)),NA())</f>
        <v>4.0333626366795272E-3</v>
      </c>
      <c r="O3517" s="44">
        <f>IFERROR(_xll.qlIndexFixing(ONIndex3M,I3517,TRUE,_xll.ohTrigger(RecalcTrigger,Trigger3M)),NA())</f>
        <v>4.2679584596871933E-3</v>
      </c>
      <c r="P3517" s="44">
        <f>IFERROR(_xll.qlIndexFixing(ONIndex6M,I3517,TRUE,_xll.ohTrigger(RecalcTrigger,Trigger6M)),NA())</f>
        <v>3.6494385041141442E-3</v>
      </c>
      <c r="Q3517" s="145">
        <f>IFERROR(_xll.qlIndexFixing(ONIndex1Y,I3517,TRUE,_xll.ohTrigger(RecalcTrigger,Trigger1Y)),NA())</f>
        <v>4.4559557253620596E-3</v>
      </c>
    </row>
    <row r="3518" spans="2:17" x14ac:dyDescent="0.2">
      <c r="B3518" s="39" t="s">
        <v>42</v>
      </c>
      <c r="D3518" s="42">
        <f>_xll.qlCalendarAdvance(Calendar,$D3517,B3518,"f",FALSE)</f>
        <v>64431</v>
      </c>
      <c r="E3518" s="139">
        <f>_xll.qlInterestRateIndexValueDate(IndexON,D3518)</f>
        <v>64431</v>
      </c>
      <c r="F3518" s="155">
        <f>IFERROR(_xll.qlIndexFixing(IndexON,D3518,TRUE,_xll.ohTrigger(RecalcTrigger,TriggerON)),NA())</f>
        <v>4.0884375039862419E-3</v>
      </c>
      <c r="H3518" s="42">
        <f>_xll.qlCalendarAdvance(Calendar,$H3517,B3518,"f",FALSE)</f>
        <v>64431</v>
      </c>
      <c r="I3518" s="139">
        <f>_xll.qlInterestRateIndexValueDate(Index1M,$H3518)</f>
        <v>64433</v>
      </c>
      <c r="J3518" s="144">
        <f>IFERROR(_xll.qlIndexFixing(Index1M,$H3518,TRUE,_xll.ohTrigger(RecalcTrigger,Trigger1M)),NA())</f>
        <v>4.032299569837472E-3</v>
      </c>
      <c r="K3518" s="44">
        <f>IFERROR(_xll.qlIndexFixing(Index3M,H3518,TRUE,_xll.ohTrigger(RecalcTrigger,Trigger3M)),NA())</f>
        <v>4.2643998215743098E-3</v>
      </c>
      <c r="L3518" s="44" t="e">
        <f>IFERROR(_xll.qlIndexFixing(Index6M,$H3518,TRUE,_xll.ohTrigger(RecalcTrigger,Trigger6M)),NA())</f>
        <v>#N/A</v>
      </c>
      <c r="M3518" s="145" t="e">
        <f>IFERROR(_xll.qlIndexFixing(Index1Y,$H3518,TRUE,_xll.ohTrigger(RecalcTrigger,Trigger1Y)),NA())</f>
        <v>#N/A</v>
      </c>
      <c r="N3518" s="144">
        <f>IFERROR(_xll.qlIndexFixing(ONIndex1M,I3518,TRUE,_xll.ohTrigger(RecalcTrigger,Trigger1M)),NA())</f>
        <v>4.0327057975364511E-3</v>
      </c>
      <c r="O3518" s="44">
        <f>IFERROR(_xll.qlIndexFixing(ONIndex3M,I3518,TRUE,_xll.ohTrigger(RecalcTrigger,Trigger3M)),NA())</f>
        <v>4.2671527516269236E-3</v>
      </c>
      <c r="P3518" s="44">
        <f>IFERROR(_xll.qlIndexFixing(ONIndex6M,I3518,TRUE,_xll.ohTrigger(RecalcTrigger,Trigger6M)),NA())</f>
        <v>3.6476776475335981E-3</v>
      </c>
      <c r="Q3518" s="145">
        <f>IFERROR(_xll.qlIndexFixing(ONIndex1Y,I3518,TRUE,_xll.ohTrigger(RecalcTrigger,Trigger1Y)),NA())</f>
        <v>4.4548423366208567E-3</v>
      </c>
    </row>
    <row r="3519" spans="2:17" x14ac:dyDescent="0.2">
      <c r="B3519" s="39" t="s">
        <v>42</v>
      </c>
      <c r="D3519" s="42">
        <f>_xll.qlCalendarAdvance(Calendar,$D3518,B3519,"f",FALSE)</f>
        <v>64438</v>
      </c>
      <c r="E3519" s="139">
        <f>_xll.qlInterestRateIndexValueDate(IndexON,D3519)</f>
        <v>64438</v>
      </c>
      <c r="F3519" s="155">
        <f>IFERROR(_xll.qlIndexFixing(IndexON,D3519,TRUE,_xll.ohTrigger(RecalcTrigger,TriggerON)),NA())</f>
        <v>4.0878012170431077E-3</v>
      </c>
      <c r="H3519" s="42">
        <f>_xll.qlCalendarAdvance(Calendar,$H3518,B3519,"f",FALSE)</f>
        <v>64438</v>
      </c>
      <c r="I3519" s="139">
        <f>_xll.qlInterestRateIndexValueDate(Index1M,$H3519)</f>
        <v>64440</v>
      </c>
      <c r="J3519" s="144">
        <f>IFERROR(_xll.qlIndexFixing(Index1M,$H3519,TRUE,_xll.ohTrigger(RecalcTrigger,Trigger1M)),NA())</f>
        <v>4.0316189862230067E-3</v>
      </c>
      <c r="K3519" s="44">
        <f>IFERROR(_xll.qlIndexFixing(Index3M,H3519,TRUE,_xll.ohTrigger(RecalcTrigger,Trigger3M)),NA())</f>
        <v>4.2635248689422249E-3</v>
      </c>
      <c r="L3519" s="44" t="e">
        <f>IFERROR(_xll.qlIndexFixing(Index6M,$H3519,TRUE,_xll.ohTrigger(RecalcTrigger,Trigger6M)),NA())</f>
        <v>#N/A</v>
      </c>
      <c r="M3519" s="145" t="e">
        <f>IFERROR(_xll.qlIndexFixing(Index1Y,$H3519,TRUE,_xll.ohTrigger(RecalcTrigger,Trigger1Y)),NA())</f>
        <v>#N/A</v>
      </c>
      <c r="N3519" s="144">
        <f>IFERROR(_xll.qlIndexFixing(ONIndex1M,I3519,TRUE,_xll.ohTrigger(RecalcTrigger,Trigger1M)),NA())</f>
        <v>4.0320400767779319E-3</v>
      </c>
      <c r="O3519" s="44">
        <f>IFERROR(_xll.qlIndexFixing(ONIndex3M,I3519,TRUE,_xll.ohTrigger(RecalcTrigger,Trigger3M)),NA())</f>
        <v>4.2663372366114061E-3</v>
      </c>
      <c r="P3519" s="44">
        <f>IFERROR(_xll.qlIndexFixing(ONIndex6M,I3519,TRUE,_xll.ohTrigger(RecalcTrigger,Trigger6M)),NA())</f>
        <v>3.6459282636158719E-3</v>
      </c>
      <c r="Q3519" s="145">
        <f>IFERROR(_xll.qlIndexFixing(ONIndex1Y,I3519,TRUE,_xll.ohTrigger(RecalcTrigger,Trigger1Y)),NA())</f>
        <v>4.4537184692217124E-3</v>
      </c>
    </row>
    <row r="3520" spans="2:17" x14ac:dyDescent="0.2">
      <c r="B3520" s="39" t="s">
        <v>42</v>
      </c>
      <c r="D3520" s="42">
        <f>_xll.qlCalendarAdvance(Calendar,$D3519,B3520,"f",FALSE)</f>
        <v>64445</v>
      </c>
      <c r="E3520" s="139">
        <f>_xll.qlInterestRateIndexValueDate(IndexON,D3520)</f>
        <v>64445</v>
      </c>
      <c r="F3520" s="155">
        <f>IFERROR(_xll.qlIndexFixing(IndexON,D3520,TRUE,_xll.ohTrigger(RecalcTrigger,TriggerON)),NA())</f>
        <v>4.0871562647115667E-3</v>
      </c>
      <c r="H3520" s="42">
        <f>_xll.qlCalendarAdvance(Calendar,$H3519,B3520,"f",FALSE)</f>
        <v>64445</v>
      </c>
      <c r="I3520" s="139">
        <f>_xll.qlInterestRateIndexValueDate(Index1M,$H3520)</f>
        <v>64447</v>
      </c>
      <c r="J3520" s="144">
        <f>IFERROR(_xll.qlIndexFixing(Index1M,$H3520,TRUE,_xll.ohTrigger(RecalcTrigger,Trigger1M)),NA())</f>
        <v>4.03092948718764E-3</v>
      </c>
      <c r="K3520" s="44">
        <f>IFERROR(_xll.qlIndexFixing(Index3M,H3520,TRUE,_xll.ohTrigger(RecalcTrigger,Trigger3M)),NA())</f>
        <v>4.2626400102767541E-3</v>
      </c>
      <c r="L3520" s="44" t="e">
        <f>IFERROR(_xll.qlIndexFixing(Index6M,$H3520,TRUE,_xll.ohTrigger(RecalcTrigger,Trigger6M)),NA())</f>
        <v>#N/A</v>
      </c>
      <c r="M3520" s="145" t="e">
        <f>IFERROR(_xll.qlIndexFixing(Index1Y,$H3520,TRUE,_xll.ohTrigger(RecalcTrigger,Trigger1Y)),NA())</f>
        <v>#N/A</v>
      </c>
      <c r="N3520" s="144">
        <f>IFERROR(_xll.qlIndexFixing(ONIndex1M,I3520,TRUE,_xll.ohTrigger(RecalcTrigger,Trigger1M)),NA())</f>
        <v>4.0313654627333051E-3</v>
      </c>
      <c r="O3520" s="44">
        <f>IFERROR(_xll.qlIndexFixing(ONIndex3M,I3520,TRUE,_xll.ohTrigger(RecalcTrigger,Trigger3M)),NA())</f>
        <v>4.2655119020906795E-3</v>
      </c>
      <c r="P3520" s="44">
        <f>IFERROR(_xll.qlIndexFixing(ONIndex6M,I3520,TRUE,_xll.ohTrigger(RecalcTrigger,Trigger6M)),NA())</f>
        <v>3.6441903673090081E-3</v>
      </c>
      <c r="Q3520" s="145">
        <f>IFERROR(_xll.qlIndexFixing(ONIndex1Y,I3520,TRUE,_xll.ohTrigger(RecalcTrigger,Trigger1Y)),NA())</f>
        <v>4.4525841097353691E-3</v>
      </c>
    </row>
    <row r="3521" spans="2:17" x14ac:dyDescent="0.2">
      <c r="B3521" s="39" t="s">
        <v>42</v>
      </c>
      <c r="D3521" s="42">
        <f>_xll.qlCalendarAdvance(Calendar,$D3520,B3521,"f",FALSE)</f>
        <v>64452</v>
      </c>
      <c r="E3521" s="139">
        <f>_xll.qlInterestRateIndexValueDate(IndexON,D3521)</f>
        <v>64452</v>
      </c>
      <c r="F3521" s="155">
        <f>IFERROR(_xll.qlIndexFixing(IndexON,D3521,TRUE,_xll.ohTrigger(RecalcTrigger,TriggerON)),NA())</f>
        <v>4.0865026356406986E-3</v>
      </c>
      <c r="H3521" s="42">
        <f>_xll.qlCalendarAdvance(Calendar,$H3520,B3521,"f",FALSE)</f>
        <v>64452</v>
      </c>
      <c r="I3521" s="139">
        <f>_xll.qlInterestRateIndexValueDate(Index1M,$H3521)</f>
        <v>64454</v>
      </c>
      <c r="J3521" s="144">
        <f>IFERROR(_xll.qlIndexFixing(Index1M,$H3521,TRUE,_xll.ohTrigger(RecalcTrigger,Trigger1M)),NA())</f>
        <v>4.0302310611281533E-3</v>
      </c>
      <c r="K3521" s="44">
        <f>IFERROR(_xll.qlIndexFixing(Index3M,H3521,TRUE,_xll.ohTrigger(RecalcTrigger,Trigger3M)),NA())</f>
        <v>4.261745232755982E-3</v>
      </c>
      <c r="L3521" s="44" t="e">
        <f>IFERROR(_xll.qlIndexFixing(Index6M,$H3521,TRUE,_xll.ohTrigger(RecalcTrigger,Trigger6M)),NA())</f>
        <v>#N/A</v>
      </c>
      <c r="M3521" s="145" t="e">
        <f>IFERROR(_xll.qlIndexFixing(Index1Y,$H3521,TRUE,_xll.ohTrigger(RecalcTrigger,Trigger1Y)),NA())</f>
        <v>#N/A</v>
      </c>
      <c r="N3521" s="144">
        <f>IFERROR(_xll.qlIndexFixing(ONIndex1M,I3521,TRUE,_xll.ohTrigger(RecalcTrigger,Trigger1M)),NA())</f>
        <v>4.0306819438118424E-3</v>
      </c>
      <c r="O3521" s="44">
        <f>IFERROR(_xll.qlIndexFixing(ONIndex3M,I3521,TRUE,_xll.ohTrigger(RecalcTrigger,Trigger3M)),NA())</f>
        <v>4.2646767351151027E-3</v>
      </c>
      <c r="P3521" s="44">
        <f>IFERROR(_xll.qlIndexFixing(ONIndex6M,I3521,TRUE,_xll.ohTrigger(RecalcTrigger,Trigger6M)),NA())</f>
        <v>3.6424639737209219E-3</v>
      </c>
      <c r="Q3521" s="145">
        <f>IFERROR(_xll.qlIndexFixing(ONIndex1Y,I3521,TRUE,_xll.ohTrigger(RecalcTrigger,Trigger1Y)),NA())</f>
        <v>4.4514392442529527E-3</v>
      </c>
    </row>
    <row r="3522" spans="2:17" x14ac:dyDescent="0.2">
      <c r="B3522" s="39" t="s">
        <v>42</v>
      </c>
      <c r="D3522" s="42">
        <f>_xll.qlCalendarAdvance(Calendar,$D3521,B3522,"f",FALSE)</f>
        <v>64459</v>
      </c>
      <c r="E3522" s="139">
        <f>_xll.qlInterestRateIndexValueDate(IndexON,D3522)</f>
        <v>64459</v>
      </c>
      <c r="F3522" s="155">
        <f>IFERROR(_xll.qlIndexFixing(IndexON,D3522,TRUE,_xll.ohTrigger(RecalcTrigger,TriggerON)),NA())</f>
        <v>4.0858403186394554E-3</v>
      </c>
      <c r="H3522" s="42">
        <f>_xll.qlCalendarAdvance(Calendar,$H3521,B3522,"f",FALSE)</f>
        <v>64459</v>
      </c>
      <c r="I3522" s="139">
        <f>_xll.qlInterestRateIndexValueDate(Index1M,$H3522)</f>
        <v>64461</v>
      </c>
      <c r="J3522" s="144">
        <f>IFERROR(_xll.qlIndexFixing(Index1M,$H3522,TRUE,_xll.ohTrigger(RecalcTrigger,Trigger1M)),NA())</f>
        <v>4.0295236964363323E-3</v>
      </c>
      <c r="K3522" s="44">
        <f>IFERROR(_xll.qlIndexFixing(Index3M,H3522,TRUE,_xll.ohTrigger(RecalcTrigger,Trigger3M)),NA())</f>
        <v>4.2608405235649406E-3</v>
      </c>
      <c r="L3522" s="44" t="e">
        <f>IFERROR(_xll.qlIndexFixing(Index6M,$H3522,TRUE,_xll.ohTrigger(RecalcTrigger,Trigger6M)),NA())</f>
        <v>#N/A</v>
      </c>
      <c r="M3522" s="145" t="e">
        <f>IFERROR(_xll.qlIndexFixing(Index1Y,$H3522,TRUE,_xll.ohTrigger(RecalcTrigger,Trigger1Y)),NA())</f>
        <v>#N/A</v>
      </c>
      <c r="N3522" s="144">
        <f>IFERROR(_xll.qlIndexFixing(ONIndex1M,I3522,TRUE,_xll.ohTrigger(RecalcTrigger,Trigger1M)),NA())</f>
        <v>4.0299895083428794E-3</v>
      </c>
      <c r="O3522" s="44">
        <f>IFERROR(_xll.qlIndexFixing(ONIndex3M,I3522,TRUE,_xll.ohTrigger(RecalcTrigger,Trigger3M)),NA())</f>
        <v>4.2638317227350342E-3</v>
      </c>
      <c r="P3522" s="44">
        <f>IFERROR(_xll.qlIndexFixing(ONIndex6M,I3522,TRUE,_xll.ohTrigger(RecalcTrigger,Trigger6M)),NA())</f>
        <v>3.640749097879592E-3</v>
      </c>
      <c r="Q3522" s="145">
        <f>IFERROR(_xll.qlIndexFixing(ONIndex1Y,I3522,TRUE,_xll.ohTrigger(RecalcTrigger,Trigger1Y)),NA())</f>
        <v>4.4502838591853333E-3</v>
      </c>
    </row>
    <row r="3523" spans="2:17" x14ac:dyDescent="0.2">
      <c r="B3523" s="39" t="s">
        <v>42</v>
      </c>
      <c r="D3523" s="42">
        <f>_xll.qlCalendarAdvance(Calendar,$D3522,B3523,"f",FALSE)</f>
        <v>64466</v>
      </c>
      <c r="E3523" s="139">
        <f>_xll.qlInterestRateIndexValueDate(IndexON,D3523)</f>
        <v>64466</v>
      </c>
      <c r="F3523" s="155">
        <f>IFERROR(_xll.qlIndexFixing(IndexON,D3523,TRUE,_xll.ohTrigger(RecalcTrigger,TriggerON)),NA())</f>
        <v>4.0851693024368529E-3</v>
      </c>
      <c r="H3523" s="42">
        <f>_xll.qlCalendarAdvance(Calendar,$H3522,B3523,"f",FALSE)</f>
        <v>64466</v>
      </c>
      <c r="I3523" s="139">
        <f>_xll.qlInterestRateIndexValueDate(Index1M,$H3523)</f>
        <v>64468</v>
      </c>
      <c r="J3523" s="144">
        <f>IFERROR(_xll.qlIndexFixing(Index1M,$H3523,TRUE,_xll.ohTrigger(RecalcTrigger,Trigger1M)),NA())</f>
        <v>4.0288073815114567E-3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45" t="e">
        <f>IFERROR(_xll.qlIndexFixing(Index1Y,$H3523,TRUE,_xll.ohTrigger(RecalcTrigger,Trigger1Y)),NA())</f>
        <v>#N/A</v>
      </c>
      <c r="N3523" s="144">
        <f>IFERROR(_xll.qlIndexFixing(ONIndex1M,I3523,TRUE,_xll.ohTrigger(RecalcTrigger,Trigger1M)),NA())</f>
        <v>4.0292881447356876E-3</v>
      </c>
      <c r="O3523" s="44">
        <f>IFERROR(_xll.qlIndexFixing(ONIndex3M,I3523,TRUE,_xll.ohTrigger(RecalcTrigger,Trigger3M)),NA())</f>
        <v>4.262976852480449E-3</v>
      </c>
      <c r="P3523" s="44">
        <f>IFERROR(_xll.qlIndexFixing(ONIndex6M,I3523,TRUE,_xll.ohTrigger(RecalcTrigger,Trigger6M)),NA())</f>
        <v>3.6390457546531252E-3</v>
      </c>
      <c r="Q3523" s="145">
        <f>IFERROR(_xll.qlIndexFixing(ONIndex1Y,I3523,TRUE,_xll.ohTrigger(RecalcTrigger,Trigger1Y)),NA())</f>
        <v>4.4491179407835091E-3</v>
      </c>
    </row>
    <row r="3524" spans="2:17" x14ac:dyDescent="0.2">
      <c r="B3524" s="39" t="s">
        <v>42</v>
      </c>
      <c r="D3524" s="42">
        <f>_xll.qlCalendarAdvance(Calendar,$D3523,B3524,"f",FALSE)</f>
        <v>64473</v>
      </c>
      <c r="E3524" s="139">
        <f>_xll.qlInterestRateIndexValueDate(IndexON,D3524)</f>
        <v>64473</v>
      </c>
      <c r="F3524" s="155">
        <f>IFERROR(_xll.qlIndexFixing(IndexON,D3524,TRUE,_xll.ohTrigger(RecalcTrigger,TriggerON)),NA())</f>
        <v>4.0844895754421628E-3</v>
      </c>
      <c r="H3524" s="42">
        <f>_xll.qlCalendarAdvance(Calendar,$H3523,B3524,"f",FALSE)</f>
        <v>64473</v>
      </c>
      <c r="I3524" s="139">
        <f>_xll.qlInterestRateIndexValueDate(Index1M,$H3524)</f>
        <v>64475</v>
      </c>
      <c r="J3524" s="144">
        <f>IFERROR(_xll.qlIndexFixing(Index1M,$H3524,TRUE,_xll.ohTrigger(RecalcTrigger,Trigger1M)),NA())</f>
        <v>4.0280821047453119E-3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45" t="e">
        <f>IFERROR(_xll.qlIndexFixing(Index1Y,$H3524,TRUE,_xll.ohTrigger(RecalcTrigger,Trigger1Y)),NA())</f>
        <v>#N/A</v>
      </c>
      <c r="N3524" s="144">
        <f>IFERROR(_xll.qlIndexFixing(ONIndex1M,I3524,TRUE,_xll.ohTrigger(RecalcTrigger,Trigger1M)),NA())</f>
        <v>4.0285778413995388E-3</v>
      </c>
      <c r="O3524" s="44">
        <f>IFERROR(_xll.qlIndexFixing(ONIndex3M,I3524,TRUE,_xll.ohTrigger(RecalcTrigger,Trigger3M)),NA())</f>
        <v>4.2621121114017058E-3</v>
      </c>
      <c r="P3524" s="44">
        <f>IFERROR(_xll.qlIndexFixing(ONIndex6M,I3524,TRUE,_xll.ohTrigger(RecalcTrigger,Trigger6M)),NA())</f>
        <v>3.6373539589895643E-3</v>
      </c>
      <c r="Q3524" s="145">
        <f>IFERROR(_xll.qlIndexFixing(ONIndex1Y,I3524,TRUE,_xll.ohTrigger(RecalcTrigger,Trigger1Y)),NA())</f>
        <v>4.4479414754583502E-3</v>
      </c>
    </row>
    <row r="3525" spans="2:17" x14ac:dyDescent="0.2">
      <c r="B3525" s="39" t="s">
        <v>42</v>
      </c>
      <c r="D3525" s="42">
        <f>_xll.qlCalendarAdvance(Calendar,$D3524,B3525,"f",FALSE)</f>
        <v>64480</v>
      </c>
      <c r="E3525" s="139">
        <f>_xll.qlInterestRateIndexValueDate(IndexON,D3525)</f>
        <v>64480</v>
      </c>
      <c r="F3525" s="155">
        <f>IFERROR(_xll.qlIndexFixing(IndexON,D3525,TRUE,_xll.ohTrigger(RecalcTrigger,TriggerON)),NA())</f>
        <v>4.0838011266242091E-3</v>
      </c>
      <c r="H3525" s="42">
        <f>_xll.qlCalendarAdvance(Calendar,$H3524,B3525,"f",FALSE)</f>
        <v>64480</v>
      </c>
      <c r="I3525" s="139">
        <f>_xll.qlInterestRateIndexValueDate(Index1M,$H3525)</f>
        <v>64482</v>
      </c>
      <c r="J3525" s="144">
        <f>IFERROR(_xll.qlIndexFixing(Index1M,$H3525,TRUE,_xll.ohTrigger(RecalcTrigger,Trigger1M)),NA())</f>
        <v>4.0273478545346797E-3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45" t="e">
        <f>IFERROR(_xll.qlIndexFixing(Index1Y,$H3525,TRUE,_xll.ohTrigger(RecalcTrigger,Trigger1Y)),NA())</f>
        <v>#N/A</v>
      </c>
      <c r="N3525" s="144">
        <f>IFERROR(_xll.qlIndexFixing(ONIndex1M,I3525,TRUE,_xll.ohTrigger(RecalcTrigger,Trigger1M)),NA())</f>
        <v>4.0278585868236405E-3</v>
      </c>
      <c r="O3525" s="44">
        <f>IFERROR(_xll.qlIndexFixing(ONIndex3M,I3525,TRUE,_xll.ohTrigger(RecalcTrigger,Trigger3M)),NA())</f>
        <v>4.2612374865491631E-3</v>
      </c>
      <c r="P3525" s="44">
        <f>IFERROR(_xll.qlIndexFixing(ONIndex6M,I3525,TRUE,_xll.ohTrigger(RecalcTrigger,Trigger6M)),NA())</f>
        <v>3.6356737259968241E-3</v>
      </c>
      <c r="Q3525" s="145">
        <f>IFERROR(_xll.qlIndexFixing(ONIndex1Y,I3525,TRUE,_xll.ohTrigger(RecalcTrigger,Trigger1Y)),NA())</f>
        <v>4.4467544494608546E-3</v>
      </c>
    </row>
    <row r="3526" spans="2:17" x14ac:dyDescent="0.2">
      <c r="B3526" s="39" t="s">
        <v>42</v>
      </c>
      <c r="D3526" s="42">
        <f>_xll.qlCalendarAdvance(Calendar,$D3525,B3526,"f",FALSE)</f>
        <v>64487</v>
      </c>
      <c r="E3526" s="139">
        <f>_xll.qlInterestRateIndexValueDate(IndexON,D3526)</f>
        <v>64487</v>
      </c>
      <c r="F3526" s="155">
        <f>IFERROR(_xll.qlIndexFixing(IndexON,D3526,TRUE,_xll.ohTrigger(RecalcTrigger,TriggerON)),NA())</f>
        <v>4.0831039445521355E-3</v>
      </c>
      <c r="H3526" s="42">
        <f>_xll.qlCalendarAdvance(Calendar,$H3525,B3526,"f",FALSE)</f>
        <v>64487</v>
      </c>
      <c r="I3526" s="139">
        <f>_xll.qlInterestRateIndexValueDate(Index1M,$H3526)</f>
        <v>64489</v>
      </c>
      <c r="J3526" s="144">
        <f>IFERROR(_xll.qlIndexFixing(Index1M,$H3526,TRUE,_xll.ohTrigger(RecalcTrigger,Trigger1M)),NA())</f>
        <v>4.0266046192713456E-3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45" t="e">
        <f>IFERROR(_xll.qlIndexFixing(Index1Y,$H3526,TRUE,_xll.ohTrigger(RecalcTrigger,Trigger1Y)),NA())</f>
        <v>#N/A</v>
      </c>
      <c r="N3526" s="144">
        <f>IFERROR(_xll.qlIndexFixing(ONIndex1M,I3526,TRUE,_xll.ohTrigger(RecalcTrigger,Trigger1M)),NA())</f>
        <v>4.0271303692573923E-3</v>
      </c>
      <c r="O3526" s="44">
        <f>IFERROR(_xll.qlIndexFixing(ONIndex3M,I3526,TRUE,_xll.ohTrigger(RecalcTrigger,Trigger3M)),NA())</f>
        <v>4.2603529652129879E-3</v>
      </c>
      <c r="P3526" s="44">
        <f>IFERROR(_xll.qlIndexFixing(ONIndex6M,I3526,TRUE,_xll.ohTrigger(RecalcTrigger,Trigger6M)),NA())</f>
        <v>3.6340050705430116E-3</v>
      </c>
      <c r="Q3526" s="145">
        <f>IFERROR(_xll.qlIndexFixing(ONIndex1Y,I3526,TRUE,_xll.ohTrigger(RecalcTrigger,Trigger1Y)),NA())</f>
        <v>4.4455568490420205E-3</v>
      </c>
    </row>
    <row r="3527" spans="2:17" x14ac:dyDescent="0.2">
      <c r="B3527" s="39" t="s">
        <v>42</v>
      </c>
      <c r="D3527" s="42">
        <f>_xll.qlCalendarAdvance(Calendar,$D3526,B3527,"f",FALSE)</f>
        <v>64494</v>
      </c>
      <c r="E3527" s="139">
        <f>_xll.qlInterestRateIndexValueDate(IndexON,D3527)</f>
        <v>64494</v>
      </c>
      <c r="F3527" s="155">
        <f>IFERROR(_xll.qlIndexFixing(IndexON,D3527,TRUE,_xll.ohTrigger(RecalcTrigger,TriggerON)),NA())</f>
        <v>4.0823980178750219E-3</v>
      </c>
      <c r="H3527" s="42">
        <f>_xll.qlCalendarAdvance(Calendar,$H3526,B3527,"f",FALSE)</f>
        <v>64494</v>
      </c>
      <c r="I3527" s="139">
        <f>_xll.qlInterestRateIndexValueDate(Index1M,$H3527)</f>
        <v>64496</v>
      </c>
      <c r="J3527" s="144">
        <f>IFERROR(_xll.qlIndexFixing(Index1M,$H3527,TRUE,_xll.ohTrigger(RecalcTrigger,Trigger1M)),NA())</f>
        <v>4.0258523873495933E-3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45" t="e">
        <f>IFERROR(_xll.qlIndexFixing(Index1Y,$H3527,TRUE,_xll.ohTrigger(RecalcTrigger,Trigger1Y)),NA())</f>
        <v>#N/A</v>
      </c>
      <c r="N3527" s="144">
        <f>IFERROR(_xll.qlIndexFixing(ONIndex1M,I3527,TRUE,_xll.ohTrigger(RecalcTrigger,Trigger1M)),NA())</f>
        <v>4.0263931771900019E-3</v>
      </c>
      <c r="O3527" s="44">
        <f>IFERROR(_xll.qlIndexFixing(ONIndex3M,I3527,TRUE,_xll.ohTrigger(RecalcTrigger,Trigger3M)),NA())</f>
        <v>4.2594585346833469E-3</v>
      </c>
      <c r="P3527" s="44">
        <f>IFERROR(_xll.qlIndexFixing(ONIndex6M,I3527,TRUE,_xll.ohTrigger(RecalcTrigger,Trigger6M)),NA())</f>
        <v>3.6323480078159776E-3</v>
      </c>
      <c r="Q3527" s="145">
        <f>IFERROR(_xll.qlIndexFixing(ONIndex1Y,I3527,TRUE,_xll.ohTrigger(RecalcTrigger,Trigger1Y)),NA())</f>
        <v>4.444348660612718E-3</v>
      </c>
    </row>
    <row r="3528" spans="2:17" x14ac:dyDescent="0.2">
      <c r="B3528" s="39" t="s">
        <v>42</v>
      </c>
      <c r="D3528" s="42">
        <f>_xll.qlCalendarAdvance(Calendar,$D3527,B3528,"f",FALSE)</f>
        <v>64501</v>
      </c>
      <c r="E3528" s="139">
        <f>_xll.qlInterestRateIndexValueDate(IndexON,D3528)</f>
        <v>64501</v>
      </c>
      <c r="F3528" s="155">
        <f>IFERROR(_xll.qlIndexFixing(IndexON,D3528,TRUE,_xll.ohTrigger(RecalcTrigger,TriggerON)),NA())</f>
        <v>4.08168333540182E-3</v>
      </c>
      <c r="H3528" s="42">
        <f>_xll.qlCalendarAdvance(Calendar,$H3527,B3528,"f",FALSE)</f>
        <v>64501</v>
      </c>
      <c r="I3528" s="139">
        <f>_xll.qlInterestRateIndexValueDate(Index1M,$H3528)</f>
        <v>64503</v>
      </c>
      <c r="J3528" s="144">
        <f>IFERROR(_xll.qlIndexFixing(Index1M,$H3528,TRUE,_xll.ohTrigger(RecalcTrigger,Trigger1M)),NA())</f>
        <v>4.0250911471687023E-3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45" t="e">
        <f>IFERROR(_xll.qlIndexFixing(Index1Y,$H3528,TRUE,_xll.ohTrigger(RecalcTrigger,Trigger1Y)),NA())</f>
        <v>#N/A</v>
      </c>
      <c r="N3528" s="144">
        <f>IFERROR(_xll.qlIndexFixing(ONIndex1M,I3528,TRUE,_xll.ohTrigger(RecalcTrigger,Trigger1M)),NA())</f>
        <v>4.0256469990307409E-3</v>
      </c>
      <c r="O3528" s="44">
        <f>IFERROR(_xll.qlIndexFixing(ONIndex3M,I3528,TRUE,_xll.ohTrigger(RecalcTrigger,Trigger3M)),NA())</f>
        <v>4.2585541820105988E-3</v>
      </c>
      <c r="P3528" s="44">
        <f>IFERROR(_xll.qlIndexFixing(ONIndex6M,I3528,TRUE,_xll.ohTrigger(RecalcTrigger,Trigger6M)),NA())</f>
        <v>3.6307025526038927E-3</v>
      </c>
      <c r="Q3528" s="145">
        <f>IFERROR(_xll.qlIndexFixing(ONIndex1Y,I3528,TRUE,_xll.ohTrigger(RecalcTrigger,Trigger1Y)),NA())</f>
        <v>4.4431298705038813E-3</v>
      </c>
    </row>
    <row r="3529" spans="2:17" x14ac:dyDescent="0.2">
      <c r="B3529" s="39" t="s">
        <v>42</v>
      </c>
      <c r="D3529" s="42">
        <f>_xll.qlCalendarAdvance(Calendar,$D3528,B3529,"f",FALSE)</f>
        <v>64508</v>
      </c>
      <c r="E3529" s="139">
        <f>_xll.qlInterestRateIndexValueDate(IndexON,D3529)</f>
        <v>64508</v>
      </c>
      <c r="F3529" s="155">
        <f>IFERROR(_xll.qlIndexFixing(IndexON,D3529,TRUE,_xll.ohTrigger(RecalcTrigger,TriggerON)),NA())</f>
        <v>4.0809598857016738E-3</v>
      </c>
      <c r="H3529" s="42">
        <f>_xll.qlCalendarAdvance(Calendar,$H3528,B3529,"f",FALSE)</f>
        <v>64508</v>
      </c>
      <c r="I3529" s="139">
        <f>_xll.qlInterestRateIndexValueDate(Index1M,$H3529)</f>
        <v>64510</v>
      </c>
      <c r="J3529" s="144">
        <f>IFERROR(_xll.qlIndexFixing(Index1M,$H3529,TRUE,_xll.ohTrigger(RecalcTrigger,Trigger1M)),NA())</f>
        <v>4.0243208871204583E-3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45" t="e">
        <f>IFERROR(_xll.qlIndexFixing(Index1Y,$H3529,TRUE,_xll.ohTrigger(RecalcTrigger,Trigger1Y)),NA())</f>
        <v>#N/A</v>
      </c>
      <c r="N3529" s="144">
        <f>IFERROR(_xll.qlIndexFixing(ONIndex1M,I3529,TRUE,_xll.ohTrigger(RecalcTrigger,Trigger1M)),NA())</f>
        <v>4.0248918230290087E-3</v>
      </c>
      <c r="O3529" s="44">
        <f>IFERROR(_xll.qlIndexFixing(ONIndex3M,I3529,TRUE,_xll.ohTrigger(RecalcTrigger,Trigger3M)),NA())</f>
        <v>4.2576398944849103E-3</v>
      </c>
      <c r="P3529" s="44">
        <f>IFERROR(_xll.qlIndexFixing(ONIndex6M,I3529,TRUE,_xll.ohTrigger(RecalcTrigger,Trigger6M)),NA())</f>
        <v>3.6290687200946081E-3</v>
      </c>
      <c r="Q3529" s="145">
        <f>IFERROR(_xll.qlIndexFixing(ONIndex1Y,I3529,TRUE,_xll.ohTrigger(RecalcTrigger,Trigger1Y)),NA())</f>
        <v>4.4419004648865723E-3</v>
      </c>
    </row>
    <row r="3530" spans="2:17" x14ac:dyDescent="0.2">
      <c r="B3530" s="39" t="s">
        <v>42</v>
      </c>
      <c r="D3530" s="42">
        <f>_xll.qlCalendarAdvance(Calendar,$D3529,B3530,"f",FALSE)</f>
        <v>64515</v>
      </c>
      <c r="E3530" s="139">
        <f>_xll.qlInterestRateIndexValueDate(IndexON,D3530)</f>
        <v>64515</v>
      </c>
      <c r="F3530" s="155">
        <f>IFERROR(_xll.qlIndexFixing(IndexON,D3530,TRUE,_xll.ohTrigger(RecalcTrigger,TriggerON)),NA())</f>
        <v>4.0802276575035989E-3</v>
      </c>
      <c r="H3530" s="42">
        <f>_xll.qlCalendarAdvance(Calendar,$H3529,B3530,"f",FALSE)</f>
        <v>64515</v>
      </c>
      <c r="I3530" s="139">
        <f>_xll.qlInterestRateIndexValueDate(Index1M,$H3530)</f>
        <v>64517</v>
      </c>
      <c r="J3530" s="144">
        <f>IFERROR(_xll.qlIndexFixing(Index1M,$H3530,TRUE,_xll.ohTrigger(RecalcTrigger,Trigger1M)),NA())</f>
        <v>4.0235415956016429E-3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45" t="e">
        <f>IFERROR(_xll.qlIndexFixing(Index1Y,$H3530,TRUE,_xll.ohTrigger(RecalcTrigger,Trigger1Y)),NA())</f>
        <v>#N/A</v>
      </c>
      <c r="N3530" s="144">
        <f>IFERROR(_xll.qlIndexFixing(ONIndex1M,I3530,TRUE,_xll.ohTrigger(RecalcTrigger,Trigger1M)),NA())</f>
        <v>4.0241276378338853E-3</v>
      </c>
      <c r="O3530" s="44">
        <f>IFERROR(_xll.qlIndexFixing(ONIndex3M,I3530,TRUE,_xll.ohTrigger(RecalcTrigger,Trigger3M)),NA())</f>
        <v>4.2567156591566402E-3</v>
      </c>
      <c r="P3530" s="44">
        <f>IFERROR(_xll.qlIndexFixing(ONIndex6M,I3530,TRUE,_xll.ohTrigger(RecalcTrigger,Trigger6M)),NA())</f>
        <v>3.6274465249164223E-3</v>
      </c>
      <c r="Q3530" s="145">
        <f>IFERROR(_xll.qlIndexFixing(ONIndex1Y,I3530,TRUE,_xll.ohTrigger(RecalcTrigger,Trigger1Y)),NA())</f>
        <v>4.4406604302515973E-3</v>
      </c>
    </row>
    <row r="3531" spans="2:17" x14ac:dyDescent="0.2">
      <c r="B3531" s="39" t="s">
        <v>42</v>
      </c>
      <c r="D3531" s="42">
        <f>_xll.qlCalendarAdvance(Calendar,$D3530,B3531,"f",FALSE)</f>
        <v>64522</v>
      </c>
      <c r="E3531" s="139">
        <f>_xll.qlInterestRateIndexValueDate(IndexON,D3531)</f>
        <v>64522</v>
      </c>
      <c r="F3531" s="155">
        <f>IFERROR(_xll.qlIndexFixing(IndexON,D3531,TRUE,_xll.ohTrigger(RecalcTrigger,TriggerON)),NA())</f>
        <v>4.0794866395366114E-3</v>
      </c>
      <c r="H3531" s="42">
        <f>_xll.qlCalendarAdvance(Calendar,$H3530,B3531,"f",FALSE)</f>
        <v>64522</v>
      </c>
      <c r="I3531" s="139">
        <f>_xll.qlInterestRateIndexValueDate(Index1M,$H3531)</f>
        <v>64524</v>
      </c>
      <c r="J3531" s="144">
        <f>IFERROR(_xll.qlIndexFixing(Index1M,$H3531,TRUE,_xll.ohTrigger(RecalcTrigger,Trigger1M)),NA())</f>
        <v>4.0227532610040417E-3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45" t="e">
        <f>IFERROR(_xll.qlIndexFixing(Index1Y,$H3531,TRUE,_xll.ohTrigger(RecalcTrigger,Trigger1Y)),NA())</f>
        <v>#N/A</v>
      </c>
      <c r="N3531" s="144">
        <f>IFERROR(_xll.qlIndexFixing(ONIndex1M,I3531,TRUE,_xll.ohTrigger(RecalcTrigger,Trigger1M)),NA())</f>
        <v>4.023354431614834E-3</v>
      </c>
      <c r="O3531" s="44">
        <f>IFERROR(_xll.qlIndexFixing(ONIndex3M,I3531,TRUE,_xll.ohTrigger(RecalcTrigger,Trigger3M)),NA())</f>
        <v>4.2557814633159552E-3</v>
      </c>
      <c r="P3531" s="44">
        <f>IFERROR(_xll.qlIndexFixing(ONIndex6M,I3531,TRUE,_xll.ohTrigger(RecalcTrigger,Trigger6M)),NA())</f>
        <v>3.6258359823371222E-3</v>
      </c>
      <c r="Q3531" s="145">
        <f>IFERROR(_xll.qlIndexFixing(ONIndex1Y,I3531,TRUE,_xll.ohTrigger(RecalcTrigger,Trigger1Y)),NA())</f>
        <v>4.4394097526900822E-3</v>
      </c>
    </row>
    <row r="3532" spans="2:17" x14ac:dyDescent="0.2">
      <c r="B3532" s="39" t="s">
        <v>42</v>
      </c>
      <c r="D3532" s="42">
        <f>_xll.qlCalendarAdvance(Calendar,$D3531,B3532,"f",FALSE)</f>
        <v>64529</v>
      </c>
      <c r="E3532" s="139">
        <f>_xll.qlInterestRateIndexValueDate(IndexON,D3532)</f>
        <v>64529</v>
      </c>
      <c r="F3532" s="155">
        <f>IFERROR(_xll.qlIndexFixing(IndexON,D3532,TRUE,_xll.ohTrigger(RecalcTrigger,TriggerON)),NA())</f>
        <v>4.0787368202899188E-3</v>
      </c>
      <c r="H3532" s="42">
        <f>_xll.qlCalendarAdvance(Calendar,$H3531,B3532,"f",FALSE)</f>
        <v>64529</v>
      </c>
      <c r="I3532" s="139">
        <f>_xll.qlInterestRateIndexValueDate(Index1M,$H3532)</f>
        <v>64531</v>
      </c>
      <c r="J3532" s="144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45" t="e">
        <f>IFERROR(_xll.qlIndexFixing(Index1Y,$H3532,TRUE,_xll.ohTrigger(RecalcTrigger,Trigger1Y)),NA())</f>
        <v>#N/A</v>
      </c>
      <c r="N3532" s="144">
        <f>IFERROR(_xll.qlIndexFixing(ONIndex1M,I3532,TRUE,_xll.ohTrigger(RecalcTrigger,Trigger1M)),NA())</f>
        <v>4.0225721929409985E-3</v>
      </c>
      <c r="O3532" s="44">
        <f>IFERROR(_xll.qlIndexFixing(ONIndex3M,I3532,TRUE,_xll.ohTrigger(RecalcTrigger,Trigger3M)),NA())</f>
        <v>4.25483729409315E-3</v>
      </c>
      <c r="P3532" s="44">
        <f>IFERROR(_xll.qlIndexFixing(ONIndex6M,I3532,TRUE,_xll.ohTrigger(RecalcTrigger,Trigger6M)),NA())</f>
        <v>3.6242371074646229E-3</v>
      </c>
      <c r="Q3532" s="145">
        <f>IFERROR(_xll.qlIndexFixing(ONIndex1Y,I3532,TRUE,_xll.ohTrigger(RecalcTrigger,Trigger1Y)),NA())</f>
        <v>4.4381484187727693E-3</v>
      </c>
    </row>
    <row r="3533" spans="2:17" x14ac:dyDescent="0.2">
      <c r="B3533" s="39" t="s">
        <v>42</v>
      </c>
      <c r="D3533" s="42">
        <f>_xll.qlCalendarAdvance(Calendar,$D3532,B3533,"f",FALSE)</f>
        <v>64536</v>
      </c>
      <c r="E3533" s="139">
        <f>_xll.qlInterestRateIndexValueDate(IndexON,D3533)</f>
        <v>64536</v>
      </c>
      <c r="F3533" s="155">
        <f>IFERROR(_xll.qlIndexFixing(IndexON,D3533,TRUE,_xll.ohTrigger(RecalcTrigger,TriggerON)),NA())</f>
        <v>4.0779781885724731E-3</v>
      </c>
      <c r="H3533" s="42">
        <f>_xll.qlCalendarAdvance(Calendar,$H3532,B3533,"f",FALSE)</f>
        <v>64536</v>
      </c>
      <c r="I3533" s="139">
        <f>_xll.qlInterestRateIndexValueDate(Index1M,$H3533)</f>
        <v>64538</v>
      </c>
      <c r="J3533" s="144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45" t="e">
        <f>IFERROR(_xll.qlIndexFixing(Index1Y,$H3533,TRUE,_xll.ohTrigger(RecalcTrigger,Trigger1Y)),NA())</f>
        <v>#N/A</v>
      </c>
      <c r="N3533" s="144">
        <f>IFERROR(_xll.qlIndexFixing(ONIndex1M,I3533,TRUE,_xll.ohTrigger(RecalcTrigger,Trigger1M)),NA())</f>
        <v>4.0217809100617785E-3</v>
      </c>
      <c r="O3533" s="44">
        <f>IFERROR(_xll.qlIndexFixing(ONIndex3M,I3533,TRUE,_xll.ohTrigger(RecalcTrigger,Trigger3M)),NA())</f>
        <v>4.2538831386984555E-3</v>
      </c>
      <c r="P3533" s="44">
        <f>IFERROR(_xll.qlIndexFixing(ONIndex6M,I3533,TRUE,_xll.ohTrigger(RecalcTrigger,Trigger6M)),NA())</f>
        <v>3.622649915087095E-3</v>
      </c>
      <c r="Q3533" s="145">
        <f>IFERROR(_xll.qlIndexFixing(ONIndex1Y,I3533,TRUE,_xll.ohTrigger(RecalcTrigger,Trigger1Y)),NA())</f>
        <v>4.4368764145907846E-3</v>
      </c>
    </row>
    <row r="3534" spans="2:17" x14ac:dyDescent="0.2">
      <c r="B3534" s="39" t="s">
        <v>42</v>
      </c>
      <c r="D3534" s="42">
        <f>_xll.qlCalendarAdvance(Calendar,$D3533,B3534,"f",FALSE)</f>
        <v>64543</v>
      </c>
      <c r="E3534" s="139">
        <f>_xll.qlInterestRateIndexValueDate(IndexON,D3534)</f>
        <v>64543</v>
      </c>
      <c r="F3534" s="155">
        <f>IFERROR(_xll.qlIndexFixing(IndexON,D3534,TRUE,_xll.ohTrigger(RecalcTrigger,TriggerON)),NA())</f>
        <v>4.0772107331932261E-3</v>
      </c>
      <c r="H3534" s="42">
        <f>_xll.qlCalendarAdvance(Calendar,$H3533,B3534,"f",FALSE)</f>
        <v>64543</v>
      </c>
      <c r="I3534" s="139">
        <f>_xll.qlInterestRateIndexValueDate(Index1M,$H3534)</f>
        <v>64545</v>
      </c>
      <c r="J3534" s="144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45" t="e">
        <f>IFERROR(_xll.qlIndexFixing(Index1Y,$H3534,TRUE,_xll.ohTrigger(RecalcTrigger,Trigger1Y)),NA())</f>
        <v>#N/A</v>
      </c>
      <c r="N3534" s="144">
        <f>IFERROR(_xll.qlIndexFixing(ONIndex1M,I3534,TRUE,_xll.ohTrigger(RecalcTrigger,Trigger1M)),NA())</f>
        <v>4.0209805713864455E-3</v>
      </c>
      <c r="O3534" s="44">
        <f>IFERROR(_xll.qlIndexFixing(ONIndex3M,I3534,TRUE,_xll.ohTrigger(RecalcTrigger,Trigger3M)),NA())</f>
        <v>4.2529189843421022E-3</v>
      </c>
      <c r="P3534" s="44">
        <f>IFERROR(_xll.qlIndexFixing(ONIndex6M,I3534,TRUE,_xll.ohTrigger(RecalcTrigger,Trigger6M)),NA())</f>
        <v>3.6210744200726452E-3</v>
      </c>
      <c r="Q3534" s="145">
        <f>IFERROR(_xll.qlIndexFixing(ONIndex1Y,I3534,TRUE,_xll.ohTrigger(RecalcTrigger,Trigger1Y)),NA())</f>
        <v>4.4355937265549983E-3</v>
      </c>
    </row>
    <row r="3535" spans="2:17" x14ac:dyDescent="0.2">
      <c r="B3535" s="39" t="s">
        <v>42</v>
      </c>
      <c r="D3535" s="42">
        <f>_xll.qlCalendarAdvance(Calendar,$D3534,B3535,"f",FALSE)</f>
        <v>64550</v>
      </c>
      <c r="E3535" s="139">
        <f>_xll.qlInterestRateIndexValueDate(IndexON,D3535)</f>
        <v>64550</v>
      </c>
      <c r="F3535" s="155">
        <f>IFERROR(_xll.qlIndexFixing(IndexON,D3535,TRUE,_xll.ohTrigger(RecalcTrigger,TriggerON)),NA())</f>
        <v>4.0764344426413857E-3</v>
      </c>
      <c r="H3535" s="42">
        <f>_xll.qlCalendarAdvance(Calendar,$H3534,B3535,"f",FALSE)</f>
        <v>64550</v>
      </c>
      <c r="I3535" s="139">
        <f>_xll.qlInterestRateIndexValueDate(Index1M,$H3535)</f>
        <v>64552</v>
      </c>
      <c r="J3535" s="144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45" t="e">
        <f>IFERROR(_xll.qlIndexFixing(Index1Y,$H3535,TRUE,_xll.ohTrigger(RecalcTrigger,Trigger1Y)),NA())</f>
        <v>#N/A</v>
      </c>
      <c r="N3535" s="144">
        <f>IFERROR(_xll.qlIndexFixing(ONIndex1M,I3535,TRUE,_xll.ohTrigger(RecalcTrigger,Trigger1M)),NA())</f>
        <v>4.0201711654042072E-3</v>
      </c>
      <c r="O3535" s="44">
        <f>IFERROR(_xll.qlIndexFixing(ONIndex3M,I3535,TRUE,_xll.ohTrigger(RecalcTrigger,Trigger3M)),NA())</f>
        <v>4.2519448182343211E-3</v>
      </c>
      <c r="P3535" s="44">
        <f>IFERROR(_xll.qlIndexFixing(ONIndex6M,I3535,TRUE,_xll.ohTrigger(RecalcTrigger,Trigger6M)),NA())</f>
        <v>3.6195106376890607E-3</v>
      </c>
      <c r="Q3535" s="145">
        <f>IFERROR(_xll.qlIndexFixing(ONIndex1Y,I3535,TRUE,_xll.ohTrigger(RecalcTrigger,Trigger1Y)),NA())</f>
        <v>4.4343003409963444E-3</v>
      </c>
    </row>
    <row r="3536" spans="2:17" x14ac:dyDescent="0.2">
      <c r="B3536" s="39" t="s">
        <v>42</v>
      </c>
      <c r="D3536" s="42">
        <f>_xll.qlCalendarAdvance(Calendar,$D3535,B3536,"f",FALSE)</f>
        <v>64557</v>
      </c>
      <c r="E3536" s="139">
        <f>_xll.qlInterestRateIndexValueDate(IndexON,D3536)</f>
        <v>64557</v>
      </c>
      <c r="F3536" s="155">
        <f>IFERROR(_xll.qlIndexFixing(IndexON,D3536,TRUE,_xll.ohTrigger(RecalcTrigger,TriggerON)),NA())</f>
        <v>4.0756493055660314E-3</v>
      </c>
      <c r="H3536" s="42">
        <f>_xll.qlCalendarAdvance(Calendar,$H3535,B3536,"f",FALSE)</f>
        <v>64557</v>
      </c>
      <c r="I3536" s="139">
        <f>_xll.qlInterestRateIndexValueDate(Index1M,$H3536)</f>
        <v>64559</v>
      </c>
      <c r="J3536" s="144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45" t="e">
        <f>IFERROR(_xll.qlIndexFixing(Index1Y,$H3536,TRUE,_xll.ohTrigger(RecalcTrigger,Trigger1Y)),NA())</f>
        <v>#N/A</v>
      </c>
      <c r="N3536" s="144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45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64564</v>
      </c>
      <c r="E3537" s="140">
        <f>_xll.qlInterestRateIndexValueDate(IndexON,D3537)</f>
        <v>64564</v>
      </c>
      <c r="F3537" s="156" t="e">
        <f>IFERROR(_xll.qlIndexFixing(IndexON,D3537,TRUE,_xll.ohTrigger(RecalcTrigger,TriggerON)),NA())</f>
        <v>#N/A</v>
      </c>
      <c r="H3537" s="43">
        <f>_xll.qlCalendarAdvance(Calendar,$H3536,B3537,"f",FALSE)</f>
        <v>64564</v>
      </c>
      <c r="I3537" s="140">
        <f>_xll.qlInterestRateIndexValueDate(Index1M,$H3537)</f>
        <v>64566</v>
      </c>
      <c r="J3537" s="146" t="e">
        <f>IFERROR(_xll.qlIndexFixing(Index1M,$H3537,TRUE,_xll.ohTrigger(RecalcTrigger,Trigger1M)),NA())</f>
        <v>#N/A</v>
      </c>
      <c r="K3537" s="147" t="e">
        <f>IFERROR(_xll.qlIndexFixing(Index3M,H3537,TRUE,_xll.ohTrigger(RecalcTrigger,Trigger3M)),NA())</f>
        <v>#N/A</v>
      </c>
      <c r="L3537" s="147" t="e">
        <f>IFERROR(_xll.qlIndexFixing(Index6M,$H3537,TRUE,_xll.ohTrigger(RecalcTrigger,Trigger6M)),NA())</f>
        <v>#N/A</v>
      </c>
      <c r="M3537" s="148" t="e">
        <f>IFERROR(_xll.qlIndexFixing(Index1Y,$H3537,TRUE,_xll.ohTrigger(RecalcTrigger,Trigger1Y)),NA())</f>
        <v>#N/A</v>
      </c>
      <c r="N3537" s="146" t="e">
        <f>IFERROR(_xll.qlIndexFixing(ONIndex1M,I3537,TRUE,_xll.ohTrigger(RecalcTrigger,Trigger1M)),NA())</f>
        <v>#N/A</v>
      </c>
      <c r="O3537" s="147" t="e">
        <f>IFERROR(_xll.qlIndexFixing(ONIndex3M,I3537,TRUE,_xll.ohTrigger(RecalcTrigger,Trigger3M)),NA())</f>
        <v>#N/A</v>
      </c>
      <c r="P3537" s="147" t="e">
        <f>IFERROR(_xll.qlIndexFixing(ONIndex6M,I3537,TRUE,_xll.ohTrigger(RecalcTrigger,Trigger6M)),NA())</f>
        <v>#N/A</v>
      </c>
      <c r="Q3537" s="148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'1M Monitor'!FixedLegBDC</vt:lpstr>
      <vt:lpstr>'3M Monitor'!FixedLegBDC</vt:lpstr>
      <vt:lpstr>'6M Monitor'!FixedLegBDC</vt:lpstr>
      <vt:lpstr>'1M Monitor'!FixedLegDayCounter</vt:lpstr>
      <vt:lpstr>'3M Monitor'!FixedLegDayCounter</vt:lpstr>
      <vt:lpstr>'6M Monitor'!FixedLegDayCounter</vt:lpstr>
      <vt:lpstr>'1M Monitor'!FixedLegTenor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BERTOCCHI NICHOLAS</cp:lastModifiedBy>
  <dcterms:created xsi:type="dcterms:W3CDTF">2014-01-14T16:38:43Z</dcterms:created>
  <dcterms:modified xsi:type="dcterms:W3CDTF">2016-12-19T10:28:26Z</dcterms:modified>
</cp:coreProperties>
</file>